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1.xml" ContentType="application/vnd.openxmlformats-officedocument.spreadsheetml.table+xml"/>
  <Override PartName="/xl/drawings/drawing23.xml" ContentType="application/vnd.openxmlformats-officedocument.drawing+xml"/>
  <Override PartName="/xl/tables/table2.xml" ContentType="application/vnd.openxmlformats-officedocument.spreadsheetml.table+xml"/>
  <Override PartName="/xl/drawings/drawing24.xml" ContentType="application/vnd.openxmlformats-officedocument.drawing+xml"/>
  <Override PartName="/xl/tables/table3.xml" ContentType="application/vnd.openxmlformats-officedocument.spreadsheetml.table+xml"/>
  <Override PartName="/xl/drawings/drawing25.xml" ContentType="application/vnd.openxmlformats-officedocument.drawing+xml"/>
  <Override PartName="/xl/tables/table4.xml" ContentType="application/vnd.openxmlformats-officedocument.spreadsheetml.table+xml"/>
  <Override PartName="/xl/drawings/drawing26.xml" ContentType="application/vnd.openxmlformats-officedocument.drawing+xml"/>
  <Override PartName="/xl/tables/table5.xml" ContentType="application/vnd.openxmlformats-officedocument.spreadsheetml.table+xml"/>
  <Override PartName="/xl/drawings/drawing27.xml" ContentType="application/vnd.openxmlformats-officedocument.drawing+xml"/>
  <Override PartName="/xl/tables/table6.xml" ContentType="application/vnd.openxmlformats-officedocument.spreadsheetml.table+xml"/>
  <Override PartName="/xl/drawings/drawing28.xml" ContentType="application/vnd.openxmlformats-officedocument.drawing+xml"/>
  <Override PartName="/xl/tables/table7.xml" ContentType="application/vnd.openxmlformats-officedocument.spreadsheetml.table+xml"/>
  <Override PartName="/xl/drawings/drawing29.xml" ContentType="application/vnd.openxmlformats-officedocument.drawing+xml"/>
  <Override PartName="/xl/tables/table8.xml" ContentType="application/vnd.openxmlformats-officedocument.spreadsheetml.table+xml"/>
  <Override PartName="/xl/drawings/drawing30.xml" ContentType="application/vnd.openxmlformats-officedocument.drawing+xml"/>
  <Override PartName="/xl/tables/table9.xml" ContentType="application/vnd.openxmlformats-officedocument.spreadsheetml.table+xml"/>
  <Override PartName="/xl/drawings/drawing31.xml" ContentType="application/vnd.openxmlformats-officedocument.drawing+xml"/>
  <Override PartName="/xl/tables/table10.xml" ContentType="application/vnd.openxmlformats-officedocument.spreadsheetml.table+xml"/>
  <Override PartName="/xl/drawings/drawing32.xml" ContentType="application/vnd.openxmlformats-officedocument.drawing+xml"/>
  <Override PartName="/xl/tables/table11.xml" ContentType="application/vnd.openxmlformats-officedocument.spreadsheetml.table+xml"/>
  <Override PartName="/xl/drawings/drawing33.xml" ContentType="application/vnd.openxmlformats-officedocument.drawing+xml"/>
  <Override PartName="/xl/tables/table12.xml" ContentType="application/vnd.openxmlformats-officedocument.spreadsheetml.table+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AED5D675-7551-49E6-8D8A-A63A50BCD728}" xr6:coauthVersionLast="47" xr6:coauthVersionMax="47" xr10:uidLastSave="{00000000-0000-0000-0000-000000000000}"/>
  <bookViews>
    <workbookView showSheetTabs="0" xWindow="-90" yWindow="0" windowWidth="9780" windowHeight="11370" tabRatio="842" firstSheet="16" activeTab="9" xr2:uid="{00000000-000D-0000-FFFF-FFFF00000000}"/>
  </bookViews>
  <sheets>
    <sheet name="SF1" sheetId="22" r:id="rId1"/>
    <sheet name="Dashboard" sheetId="51" r:id="rId2"/>
    <sheet name="Sheet1" sheetId="60" r:id="rId3"/>
    <sheet name="cc" sheetId="56" r:id="rId4"/>
    <sheet name="Report 1" sheetId="52" r:id="rId5"/>
    <sheet name="Report 2" sheetId="53" r:id="rId6"/>
    <sheet name="Overall" sheetId="55" r:id="rId7"/>
    <sheet name="Report 3" sheetId="54" r:id="rId8"/>
    <sheet name="INPUT DATA" sheetId="4" r:id="rId9"/>
    <sheet name="TERM 1" sheetId="2" r:id="rId10"/>
    <sheet name="TERM 2" sheetId="5" r:id="rId11"/>
    <sheet name="TERM 3" sheetId="6" r:id="rId12"/>
    <sheet name="FINAL" sheetId="7" state="hidden" r:id="rId13"/>
    <sheet name="consol" sheetId="23" r:id="rId14"/>
    <sheet name="New sf9 back" sheetId="57" r:id="rId15"/>
    <sheet name="new sf9 front" sheetId="58" r:id="rId16"/>
    <sheet name="card back" sheetId="9" r:id="rId17"/>
    <sheet name="card front" sheetId="8" r:id="rId18"/>
    <sheet name="P1" sheetId="40" r:id="rId19"/>
    <sheet name="P2" sheetId="43" r:id="rId20"/>
    <sheet name="P3" sheetId="44" r:id="rId21"/>
    <sheet name="LOV" sheetId="36" r:id="rId22"/>
    <sheet name="1" sheetId="25" r:id="rId23"/>
    <sheet name="2" sheetId="26" r:id="rId24"/>
    <sheet name="3" sheetId="27" r:id="rId25"/>
    <sheet name="4" sheetId="28" r:id="rId26"/>
    <sheet name="5" sheetId="29" r:id="rId27"/>
    <sheet name="6" sheetId="30" r:id="rId28"/>
    <sheet name="7" sheetId="32" r:id="rId29"/>
    <sheet name="8" sheetId="31" r:id="rId30"/>
    <sheet name="9" sheetId="33" r:id="rId31"/>
    <sheet name="10" sheetId="34" r:id="rId32"/>
    <sheet name="SoAtt" sheetId="37" r:id="rId33"/>
    <sheet name="PERFECT3" sheetId="64" r:id="rId34"/>
    <sheet name="PERFECT2" sheetId="63" r:id="rId35"/>
    <sheet name="PERFECT1" sheetId="61" r:id="rId36"/>
    <sheet name="CERT1" sheetId="59" r:id="rId37"/>
    <sheet name="CERT4" sheetId="24" r:id="rId38"/>
    <sheet name="CERT2" sheetId="49" r:id="rId39"/>
    <sheet name="CERT3" sheetId="50" r:id="rId40"/>
    <sheet name="masterlist" sheetId="13" r:id="rId41"/>
    <sheet name="SF10 front" sheetId="45" r:id="rId42"/>
    <sheet name="SF10 back" sheetId="47" r:id="rId43"/>
    <sheet name="ATT" sheetId="48" state="hidden" r:id="rId44"/>
    <sheet name="MAIN" sheetId="46" state="hidden" r:id="rId45"/>
    <sheet name="HELPER" sheetId="3" state="hidden" r:id="rId46"/>
  </sheets>
  <functionGroups builtInGroupCount="19"/>
  <externalReferences>
    <externalReference r:id="rId47"/>
    <externalReference r:id="rId48"/>
    <externalReference r:id="rId49"/>
  </externalReferences>
  <definedNames>
    <definedName name="_xlnm._FilterDatabase" localSheetId="13" hidden="1">consol!$B$16:$B$117</definedName>
    <definedName name="_xlnm._FilterDatabase" localSheetId="12" hidden="1">FINAL!$B$15:$B$116</definedName>
    <definedName name="_xlnm._FilterDatabase" localSheetId="9" hidden="1">'TERM 1'!$B$15:$B$116</definedName>
    <definedName name="_xlnm._FilterDatabase" localSheetId="10" hidden="1">'TERM 2'!$B$15:$B$116</definedName>
    <definedName name="_xlnm._FilterDatabase" localSheetId="11" hidden="1">'TERM 3'!$B$15:$B$116</definedName>
    <definedName name="_xleta.AVERAGEIF" hidden="1" xlm="1">#NAME?</definedName>
    <definedName name="_xleta.CONCATENATE" hidden="1" xlm="1">#NAME?</definedName>
    <definedName name="_xleta.COUNT" hidden="1" xlm="1">#NAME?</definedName>
    <definedName name="_xleta.LOG" hidden="1" xlm="1">#NAME?</definedName>
    <definedName name="_xleta.MIN" hidden="1" xlm="1">#NAME?</definedName>
    <definedName name="_xleta.SORT" hidden="1" xlm="1">#NAME?</definedName>
    <definedName name="_xleta.TODAY" hidden="1" xlm="1">#NAME?</definedName>
    <definedName name="_xleta.VALUETOTEXT" hidden="1" xlm="1">#NAME?</definedName>
    <definedName name="_xleta.XLOOKUP" hidden="1" xlm="1">#NAME?</definedName>
    <definedName name="_xlpm.absent_col" hidden="1" xlm="1">#NAME?</definedName>
    <definedName name="_xlpm.current_date" hidden="1" xlm="1">#NAME?</definedName>
    <definedName name="_xlpm.data_range" hidden="1" xlm="1">#NAME?</definedName>
    <definedName name="_xlpm.names" hidden="1" xlm="1">#NAME?</definedName>
    <definedName name="_xlpm.r" hidden="1" xlm="1">#NAME?</definedName>
    <definedName name="_xlpm.result" hidden="1" xlm="1">#NAME?</definedName>
    <definedName name="_xlpm.row" hidden="1" xlm="1">#NAME?</definedName>
    <definedName name="_xlpm.student_count" hidden="1" xlm="1">#NAME?</definedName>
    <definedName name="_xlpm.target_columns" hidden="1" xlm="1">#NAME?</definedName>
    <definedName name="_xlpm.target_range" hidden="1" xlm="1">#NAME?</definedName>
    <definedName name="_xlpm.term_label" hidden="1" xlm="1">#NAME?</definedName>
    <definedName name="_xlpm.val" hidden="1" xlm="1">#NAME?</definedName>
    <definedName name="ADVANCING">'TERM 1'!$AG$16:$AG$25</definedName>
    <definedName name="BENCHMARKING">'TERM 1'!$AH$16:$AH$32</definedName>
    <definedName name="CONNECTING">'TERM 1'!$AI$16:$AI$27</definedName>
    <definedName name="DESCRIPTORS">HELPER!$A$2:$D$6</definedName>
    <definedName name="LEARNING_AREAS" localSheetId="3">[1]CLASS_CARD_1ST!$C$82:$C$84</definedName>
    <definedName name="_xlnm.Print_Area" localSheetId="22">'1'!$A$1:$AM$146</definedName>
    <definedName name="_xlnm.Print_Area" localSheetId="31">'10'!$A$1:$AM$146</definedName>
    <definedName name="_xlnm.Print_Area" localSheetId="23">'2'!$A$1:$AM$146</definedName>
    <definedName name="_xlnm.Print_Area" localSheetId="24">'3'!$A$1:$AM$146</definedName>
    <definedName name="_xlnm.Print_Area" localSheetId="25">'4'!$A$1:$AM$146</definedName>
    <definedName name="_xlnm.Print_Area" localSheetId="26">'5'!$A$1:$AM$146</definedName>
    <definedName name="_xlnm.Print_Area" localSheetId="27">'6'!$A$1:$AM$146</definedName>
    <definedName name="_xlnm.Print_Area" localSheetId="28">'7'!$A$1:$AM$146</definedName>
    <definedName name="_xlnm.Print_Area" localSheetId="29">'8'!$A$1:$AM$146</definedName>
    <definedName name="_xlnm.Print_Area" localSheetId="30">'9'!$A$1:$AM$146</definedName>
    <definedName name="_xlnm.Print_Area" localSheetId="16">'card back'!$B$5:$U$34</definedName>
    <definedName name="_xlnm.Print_Area" localSheetId="17">'card front'!$B$4:$AN$46</definedName>
    <definedName name="_xlnm.Print_Area" localSheetId="3">cc!$B$1:$V$62</definedName>
    <definedName name="_xlnm.Print_Area" localSheetId="36">CERT1!$B$1:$L$57</definedName>
    <definedName name="_xlnm.Print_Area" localSheetId="38">CERT2!$B$1:$L$57</definedName>
    <definedName name="_xlnm.Print_Area" localSheetId="39">CERT3!$B$1:$L$56</definedName>
    <definedName name="_xlnm.Print_Area" localSheetId="37">CERT4!$B$1:$L$55</definedName>
    <definedName name="_xlnm.Print_Area" localSheetId="13">consol!$A$1:$BM$132</definedName>
    <definedName name="_xlnm.Print_Area" localSheetId="12">FINAL!$A$1:$P$131</definedName>
    <definedName name="_xlnm.Print_Area" localSheetId="14">'New sf9 back'!$E$2:$AK$52</definedName>
    <definedName name="_xlnm.Print_Area" localSheetId="15">'new sf9 front'!$D$2:$AD$53</definedName>
    <definedName name="_xlnm.Print_Area" localSheetId="6">Overall!$B$1:$I$69</definedName>
    <definedName name="_xlnm.Print_Area" localSheetId="18">'P1'!$B$2:$BF$96</definedName>
    <definedName name="_xlnm.Print_Area" localSheetId="19">'P2'!$B$2:$BG$96</definedName>
    <definedName name="_xlnm.Print_Area" localSheetId="20">'P3'!$B$2:$BF$96</definedName>
    <definedName name="_xlnm.Print_Area" localSheetId="35">PERFECT1!$B$1:$L$59</definedName>
    <definedName name="_xlnm.Print_Area" localSheetId="34">PERFECT2!$B$1:$L$59</definedName>
    <definedName name="_xlnm.Print_Area" localSheetId="33">PERFECT3!$B$1:$L$59</definedName>
    <definedName name="_xlnm.Print_Area" localSheetId="4">'Report 1'!$B$1:$I$74</definedName>
    <definedName name="_xlnm.Print_Area" localSheetId="5">'Report 2'!$B$1:$I$74</definedName>
    <definedName name="_xlnm.Print_Area" localSheetId="7">'Report 3'!$B$1:$I$69</definedName>
    <definedName name="_xlnm.Print_Area" localSheetId="42">'SF10 back'!$B$1:$AY$89</definedName>
    <definedName name="_xlnm.Print_Area" localSheetId="41">'SF10 front'!$B$1:$AY$82</definedName>
    <definedName name="_xlnm.Print_Area" localSheetId="9">'TERM 1'!$A$1:$S$131</definedName>
    <definedName name="_xlnm.Print_Area" localSheetId="10">'TERM 2'!$A$1:$S$131</definedName>
    <definedName name="_xlnm.Print_Area" localSheetId="11">'TERM 3'!$A$1:$S$195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3" i="2" l="1"/>
  <c r="B34" i="2"/>
  <c r="P24" i="2" a="1"/>
  <c r="J86" i="2"/>
  <c r="P86" i="2" s="1" a="1"/>
  <c r="J84" i="2"/>
  <c r="J83" i="2"/>
  <c r="J82" i="2"/>
  <c r="J81" i="2"/>
  <c r="J80" i="2"/>
  <c r="J79" i="2"/>
  <c r="J78" i="2"/>
  <c r="J77" i="2"/>
  <c r="J76" i="2"/>
  <c r="J75" i="2"/>
  <c r="J74" i="2"/>
  <c r="J73" i="2"/>
  <c r="P73" i="2" s="1" a="1"/>
  <c r="J72" i="2"/>
  <c r="J71" i="2"/>
  <c r="J70" i="2"/>
  <c r="J69" i="2"/>
  <c r="J68" i="2"/>
  <c r="P68" i="2" s="1" a="1"/>
  <c r="J67" i="2"/>
  <c r="J39" i="2"/>
  <c r="J38" i="2"/>
  <c r="P38" i="2" s="1" a="1"/>
  <c r="J37" i="2"/>
  <c r="J36" i="2"/>
  <c r="J35" i="2"/>
  <c r="J34" i="2"/>
  <c r="J33" i="2"/>
  <c r="J32" i="2"/>
  <c r="J31" i="2"/>
  <c r="J30" i="2"/>
  <c r="J29" i="2"/>
  <c r="J28" i="2"/>
  <c r="J27" i="2"/>
  <c r="J26" i="2"/>
  <c r="J25" i="2"/>
  <c r="J24" i="2"/>
  <c r="J23" i="2"/>
  <c r="J22" i="2"/>
  <c r="J21" i="2"/>
  <c r="J20" i="2"/>
  <c r="J19" i="2"/>
  <c r="J18" i="2"/>
  <c r="J17" i="2"/>
  <c r="J16" i="2"/>
  <c r="AL136" i="34"/>
  <c r="AK136" i="34"/>
  <c r="AL134" i="34"/>
  <c r="AK134" i="34"/>
  <c r="AL132" i="34"/>
  <c r="AK132" i="34"/>
  <c r="AM132" i="34" s="1"/>
  <c r="AL136" i="33"/>
  <c r="AK136" i="33"/>
  <c r="AL134" i="33"/>
  <c r="AK134" i="33"/>
  <c r="AL132" i="33"/>
  <c r="AK132" i="33"/>
  <c r="AL136" i="31"/>
  <c r="AK136" i="31"/>
  <c r="AM136" i="31" s="1"/>
  <c r="AL134" i="31"/>
  <c r="AK134" i="31"/>
  <c r="AM134" i="31" s="1"/>
  <c r="AL132" i="31"/>
  <c r="AK132" i="31"/>
  <c r="AM132" i="31" s="1"/>
  <c r="AL136" i="32"/>
  <c r="AK136" i="32"/>
  <c r="AM136" i="32" s="1"/>
  <c r="AL134" i="32"/>
  <c r="AK134" i="32"/>
  <c r="AM134" i="32" s="1"/>
  <c r="AL132" i="32"/>
  <c r="AK132" i="32"/>
  <c r="AM132" i="32" s="1"/>
  <c r="AL136" i="30"/>
  <c r="AK136" i="30"/>
  <c r="AM136" i="30" s="1"/>
  <c r="AL134" i="30"/>
  <c r="AK134" i="30"/>
  <c r="AM134" i="30" s="1"/>
  <c r="AL132" i="30"/>
  <c r="AK132" i="30"/>
  <c r="AM132" i="30" s="1"/>
  <c r="AL136" i="29"/>
  <c r="AK136" i="29"/>
  <c r="AM136" i="29" s="1"/>
  <c r="AL134" i="29"/>
  <c r="AK134" i="29"/>
  <c r="AM134" i="29" s="1"/>
  <c r="AL132" i="29"/>
  <c r="AK132" i="29"/>
  <c r="AM132" i="29" s="1"/>
  <c r="AL136" i="28"/>
  <c r="AK136" i="28"/>
  <c r="AM136" i="28" s="1"/>
  <c r="AL134" i="28"/>
  <c r="AK134" i="28"/>
  <c r="AM134" i="28" s="1"/>
  <c r="AL132" i="28"/>
  <c r="AK132" i="28"/>
  <c r="AM132" i="28" s="1"/>
  <c r="AL136" i="27"/>
  <c r="AK136" i="27"/>
  <c r="AM136" i="27" s="1"/>
  <c r="AL134" i="27"/>
  <c r="AK134" i="27"/>
  <c r="AM134" i="27" s="1"/>
  <c r="AL132" i="27"/>
  <c r="AK132" i="27"/>
  <c r="AM132" i="27" s="1"/>
  <c r="AL136" i="26"/>
  <c r="AK136" i="26"/>
  <c r="AM136" i="26" s="1"/>
  <c r="AL134" i="26"/>
  <c r="AK134" i="26"/>
  <c r="AM134" i="26" s="1"/>
  <c r="AL132" i="26"/>
  <c r="AK132" i="26"/>
  <c r="AM132" i="26" s="1"/>
  <c r="AL136" i="25"/>
  <c r="AK136" i="25"/>
  <c r="AM136" i="25" s="1"/>
  <c r="AL134" i="25"/>
  <c r="AK134" i="25"/>
  <c r="AM134" i="25" s="1"/>
  <c r="AL132" i="25"/>
  <c r="AK132" i="25"/>
  <c r="AM132" i="25" s="1"/>
  <c r="B47" i="24"/>
  <c r="B43" i="24"/>
  <c r="B20" i="24"/>
  <c r="B21" i="24"/>
  <c r="B16" i="24"/>
  <c r="B47" i="50"/>
  <c r="B44" i="50"/>
  <c r="B54" i="50"/>
  <c r="B53" i="50"/>
  <c r="B48" i="50"/>
  <c r="B38" i="50"/>
  <c r="B37" i="50"/>
  <c r="B36" i="50"/>
  <c r="B35" i="50"/>
  <c r="B26" i="50"/>
  <c r="B25" i="50"/>
  <c r="B20" i="50"/>
  <c r="B19" i="50"/>
  <c r="B16" i="50"/>
  <c r="B11" i="50"/>
  <c r="B10" i="50"/>
  <c r="B9" i="50"/>
  <c r="B8" i="50"/>
  <c r="B19" i="49"/>
  <c r="B16" i="49"/>
  <c r="B55" i="49"/>
  <c r="B54" i="49"/>
  <c r="B49" i="49"/>
  <c r="B48" i="49"/>
  <c r="B45" i="49"/>
  <c r="B39" i="49"/>
  <c r="B38" i="49"/>
  <c r="B37" i="49"/>
  <c r="B36" i="49"/>
  <c r="B26" i="49"/>
  <c r="B25" i="49"/>
  <c r="B20" i="49"/>
  <c r="B11" i="49"/>
  <c r="B10" i="49"/>
  <c r="B9" i="49"/>
  <c r="B8" i="49"/>
  <c r="B19" i="59"/>
  <c r="B49" i="59"/>
  <c r="B45" i="59"/>
  <c r="B20" i="59"/>
  <c r="B16" i="59"/>
  <c r="P36" i="63"/>
  <c r="B58" i="64"/>
  <c r="B57" i="64"/>
  <c r="I52" i="64"/>
  <c r="G52" i="64"/>
  <c r="E52" i="64"/>
  <c r="I50" i="64"/>
  <c r="E50" i="64"/>
  <c r="B41" i="64"/>
  <c r="P40" i="64"/>
  <c r="B40" i="64"/>
  <c r="P39" i="64"/>
  <c r="B39" i="64"/>
  <c r="P38" i="64"/>
  <c r="B38" i="64"/>
  <c r="P37" i="64"/>
  <c r="P36" i="64"/>
  <c r="Q32" i="64"/>
  <c r="B47" i="64" s="1"/>
  <c r="B28" i="64"/>
  <c r="B27" i="64"/>
  <c r="I22" i="64"/>
  <c r="G22" i="64"/>
  <c r="E22" i="64"/>
  <c r="I20" i="64"/>
  <c r="E20" i="64"/>
  <c r="Q18" i="64"/>
  <c r="B17" i="64" s="1"/>
  <c r="B11" i="64"/>
  <c r="B10" i="64"/>
  <c r="B9" i="64"/>
  <c r="B8" i="64"/>
  <c r="B58" i="63"/>
  <c r="B57" i="63"/>
  <c r="I52" i="63"/>
  <c r="G52" i="63"/>
  <c r="E52" i="63"/>
  <c r="I50" i="63"/>
  <c r="E50" i="63"/>
  <c r="B41" i="63"/>
  <c r="P40" i="63"/>
  <c r="B40" i="63"/>
  <c r="P39" i="63"/>
  <c r="B39" i="63"/>
  <c r="P38" i="63"/>
  <c r="B38" i="63"/>
  <c r="P37" i="63"/>
  <c r="Q32" i="63"/>
  <c r="B47" i="63" s="1"/>
  <c r="B28" i="63"/>
  <c r="B27" i="63"/>
  <c r="I22" i="63"/>
  <c r="G22" i="63"/>
  <c r="E22" i="63"/>
  <c r="I20" i="63"/>
  <c r="E20" i="63"/>
  <c r="Q18" i="63"/>
  <c r="B17" i="63"/>
  <c r="B11" i="63"/>
  <c r="B10" i="63"/>
  <c r="B9" i="63"/>
  <c r="B8" i="63"/>
  <c r="I52" i="61"/>
  <c r="G52" i="61"/>
  <c r="E52" i="61"/>
  <c r="I50" i="61"/>
  <c r="E50" i="61"/>
  <c r="Q6" i="37"/>
  <c r="R6" i="37"/>
  <c r="Q7" i="37"/>
  <c r="R7" i="37"/>
  <c r="Q8" i="37"/>
  <c r="R8" i="37"/>
  <c r="Q9" i="37"/>
  <c r="R9" i="37"/>
  <c r="Q10" i="37"/>
  <c r="R10" i="37"/>
  <c r="Q11" i="37"/>
  <c r="R11" i="37"/>
  <c r="Q12" i="37"/>
  <c r="R12" i="37"/>
  <c r="Q13" i="37"/>
  <c r="R13" i="37"/>
  <c r="Q14" i="37"/>
  <c r="R14" i="37"/>
  <c r="Q15" i="37"/>
  <c r="R15" i="37"/>
  <c r="Q16" i="37"/>
  <c r="R16" i="37"/>
  <c r="Q17" i="37"/>
  <c r="R17" i="37"/>
  <c r="Q18" i="37"/>
  <c r="R18" i="37"/>
  <c r="Q19" i="37"/>
  <c r="R19" i="37"/>
  <c r="Q20" i="37"/>
  <c r="R20" i="37"/>
  <c r="Q21" i="37"/>
  <c r="R21" i="37"/>
  <c r="Q22" i="37"/>
  <c r="R22" i="37"/>
  <c r="Q23" i="37"/>
  <c r="R23" i="37"/>
  <c r="Q24" i="37"/>
  <c r="R24" i="37"/>
  <c r="Q25" i="37"/>
  <c r="R25" i="37"/>
  <c r="Q26" i="37"/>
  <c r="R26" i="37"/>
  <c r="Q27" i="37"/>
  <c r="R27" i="37"/>
  <c r="Q28" i="37"/>
  <c r="R28" i="37"/>
  <c r="Q29" i="37"/>
  <c r="R29" i="37"/>
  <c r="Q30" i="37"/>
  <c r="R30" i="37"/>
  <c r="Q31" i="37"/>
  <c r="R31" i="37"/>
  <c r="Q32" i="37"/>
  <c r="R32" i="37"/>
  <c r="Q33" i="37"/>
  <c r="R33" i="37"/>
  <c r="Q34" i="37"/>
  <c r="R34" i="37"/>
  <c r="Q35" i="37"/>
  <c r="R35" i="37"/>
  <c r="Q36" i="37"/>
  <c r="R36" i="37"/>
  <c r="Q37" i="37"/>
  <c r="R37" i="37"/>
  <c r="Q38" i="37"/>
  <c r="R38" i="37"/>
  <c r="Q39" i="37"/>
  <c r="R39" i="37"/>
  <c r="Q40" i="37"/>
  <c r="R40" i="37"/>
  <c r="Q41" i="37"/>
  <c r="R41" i="37"/>
  <c r="Q42" i="37"/>
  <c r="R42" i="37"/>
  <c r="Q43" i="37"/>
  <c r="R43" i="37"/>
  <c r="Q44" i="37"/>
  <c r="R44" i="37"/>
  <c r="Q45" i="37"/>
  <c r="R45" i="37"/>
  <c r="Q46" i="37"/>
  <c r="R46" i="37"/>
  <c r="Q47" i="37"/>
  <c r="R47" i="37"/>
  <c r="Q48" i="37"/>
  <c r="R48" i="37"/>
  <c r="Q49" i="37"/>
  <c r="R49" i="37"/>
  <c r="Q50" i="37"/>
  <c r="R50" i="37"/>
  <c r="Q51" i="37"/>
  <c r="R51" i="37"/>
  <c r="Q52" i="37"/>
  <c r="R52" i="37"/>
  <c r="Q53" i="37"/>
  <c r="R53" i="37"/>
  <c r="Q54" i="37"/>
  <c r="R54" i="37"/>
  <c r="P55" i="37"/>
  <c r="Q55" i="37"/>
  <c r="R55" i="37"/>
  <c r="Q56" i="37"/>
  <c r="R56" i="37"/>
  <c r="Q57" i="37"/>
  <c r="R57" i="37"/>
  <c r="Q58" i="37"/>
  <c r="R58" i="37"/>
  <c r="Q59" i="37"/>
  <c r="R59" i="37"/>
  <c r="Q60" i="37"/>
  <c r="R60" i="37"/>
  <c r="Q61" i="37"/>
  <c r="R61" i="37"/>
  <c r="Q62" i="37"/>
  <c r="R62" i="37"/>
  <c r="Q63" i="37"/>
  <c r="R63" i="37"/>
  <c r="Q64" i="37"/>
  <c r="R64" i="37"/>
  <c r="Q65" i="37"/>
  <c r="R65" i="37"/>
  <c r="Q66" i="37"/>
  <c r="R66" i="37"/>
  <c r="Q67" i="37"/>
  <c r="R67" i="37"/>
  <c r="Q68" i="37"/>
  <c r="R68" i="37"/>
  <c r="Q69" i="37"/>
  <c r="R69" i="37"/>
  <c r="Q70" i="37"/>
  <c r="R70" i="37"/>
  <c r="Q71" i="37"/>
  <c r="R71" i="37"/>
  <c r="Q72" i="37"/>
  <c r="R72" i="37"/>
  <c r="Q73" i="37"/>
  <c r="R73" i="37"/>
  <c r="Q74" i="37"/>
  <c r="R74" i="37"/>
  <c r="Q75" i="37"/>
  <c r="R75" i="37"/>
  <c r="Q76" i="37"/>
  <c r="R76" i="37"/>
  <c r="Q77" i="37"/>
  <c r="R77" i="37"/>
  <c r="Q78" i="37"/>
  <c r="R78" i="37"/>
  <c r="Q79" i="37"/>
  <c r="R79" i="37"/>
  <c r="Q80" i="37"/>
  <c r="R80" i="37"/>
  <c r="Q81" i="37"/>
  <c r="R81" i="37"/>
  <c r="Q82" i="37"/>
  <c r="R82" i="37"/>
  <c r="Q83" i="37"/>
  <c r="R83" i="37"/>
  <c r="Q84" i="37"/>
  <c r="R84" i="37"/>
  <c r="Q85" i="37"/>
  <c r="R85" i="37"/>
  <c r="Q86" i="37"/>
  <c r="R86" i="37"/>
  <c r="Q87" i="37"/>
  <c r="R87" i="37"/>
  <c r="Q88" i="37"/>
  <c r="R88" i="37"/>
  <c r="Q89" i="37"/>
  <c r="R89" i="37"/>
  <c r="Q90" i="37"/>
  <c r="R90" i="37"/>
  <c r="Q91" i="37"/>
  <c r="R91" i="37"/>
  <c r="Q92" i="37"/>
  <c r="R92" i="37"/>
  <c r="Q93" i="37"/>
  <c r="R93" i="37"/>
  <c r="Q94" i="37"/>
  <c r="R94" i="37"/>
  <c r="Q95" i="37"/>
  <c r="R95" i="37"/>
  <c r="P96" i="37"/>
  <c r="Q96" i="37"/>
  <c r="R96" i="37"/>
  <c r="P97" i="37"/>
  <c r="Q97" i="37"/>
  <c r="R97" i="37"/>
  <c r="R5" i="37"/>
  <c r="Q5" i="37"/>
  <c r="B58" i="61"/>
  <c r="B57" i="61"/>
  <c r="B41" i="61"/>
  <c r="P40" i="61"/>
  <c r="B40" i="61"/>
  <c r="P39" i="61"/>
  <c r="B39" i="61"/>
  <c r="P38" i="61"/>
  <c r="B38" i="61"/>
  <c r="P37" i="61"/>
  <c r="P36" i="61"/>
  <c r="Q32" i="61"/>
  <c r="B47" i="61" s="1"/>
  <c r="B28" i="61"/>
  <c r="B27" i="61"/>
  <c r="I22" i="61"/>
  <c r="G22" i="61"/>
  <c r="E22" i="61"/>
  <c r="I20" i="61"/>
  <c r="E20" i="61"/>
  <c r="Q18" i="61"/>
  <c r="B17" i="61" s="1"/>
  <c r="B11" i="61"/>
  <c r="B10" i="61"/>
  <c r="B9" i="61"/>
  <c r="B8" i="61"/>
  <c r="S40" i="60"/>
  <c r="T40" i="60" s="1"/>
  <c r="P40" i="60"/>
  <c r="Q40" i="60" s="1"/>
  <c r="S39" i="60"/>
  <c r="P39" i="60"/>
  <c r="T38" i="60"/>
  <c r="Q38" i="60"/>
  <c r="S26" i="60"/>
  <c r="P26" i="60"/>
  <c r="Q26" i="60" s="1"/>
  <c r="S25" i="60"/>
  <c r="P25" i="60"/>
  <c r="T24" i="60"/>
  <c r="Q24" i="60"/>
  <c r="E14" i="4"/>
  <c r="L94" i="13"/>
  <c r="L93" i="13"/>
  <c r="L92" i="13"/>
  <c r="L91" i="13"/>
  <c r="L90" i="13"/>
  <c r="L89" i="13"/>
  <c r="L88" i="13"/>
  <c r="L87" i="13"/>
  <c r="L86" i="13"/>
  <c r="L85" i="13"/>
  <c r="L84" i="13"/>
  <c r="L83"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M94" i="13"/>
  <c r="M93" i="13"/>
  <c r="M92" i="13"/>
  <c r="M91" i="13"/>
  <c r="M90" i="13"/>
  <c r="M89" i="13"/>
  <c r="M88" i="13"/>
  <c r="M87" i="13"/>
  <c r="M86" i="13"/>
  <c r="M85" i="13"/>
  <c r="M84" i="13"/>
  <c r="M83"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P37" i="4"/>
  <c r="P38" i="4"/>
  <c r="P39" i="4"/>
  <c r="P40" i="4"/>
  <c r="P41" i="4"/>
  <c r="P42" i="4"/>
  <c r="P43" i="4"/>
  <c r="P44" i="4"/>
  <c r="P45" i="4"/>
  <c r="P46" i="4"/>
  <c r="P47" i="4"/>
  <c r="P48" i="4"/>
  <c r="P49" i="4"/>
  <c r="P50" i="4"/>
  <c r="P51" i="4"/>
  <c r="P52" i="4"/>
  <c r="P53" i="4"/>
  <c r="P54" i="4"/>
  <c r="P55" i="4"/>
  <c r="P56" i="4"/>
  <c r="P57" i="4"/>
  <c r="P58" i="4"/>
  <c r="J58" i="4"/>
  <c r="J57" i="4"/>
  <c r="J56" i="4"/>
  <c r="J55" i="4"/>
  <c r="J54" i="4"/>
  <c r="J53" i="4"/>
  <c r="J52" i="4"/>
  <c r="J51" i="4"/>
  <c r="J50" i="4"/>
  <c r="J49" i="4"/>
  <c r="J48" i="4"/>
  <c r="J47" i="4"/>
  <c r="J46" i="4"/>
  <c r="J45" i="4"/>
  <c r="J44" i="4"/>
  <c r="J43" i="4"/>
  <c r="J42" i="4"/>
  <c r="J41" i="4"/>
  <c r="J40" i="4"/>
  <c r="J39" i="4"/>
  <c r="J38" i="4"/>
  <c r="J37" i="4"/>
  <c r="J36" i="4"/>
  <c r="J35" i="4"/>
  <c r="J34" i="4"/>
  <c r="E94" i="13"/>
  <c r="E93" i="13"/>
  <c r="E92" i="13"/>
  <c r="E91" i="13"/>
  <c r="E90" i="13"/>
  <c r="E89" i="13"/>
  <c r="E88" i="13"/>
  <c r="E87" i="13"/>
  <c r="E86" i="13"/>
  <c r="E85" i="13"/>
  <c r="E84" i="13"/>
  <c r="E83"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BL117" i="23"/>
  <c r="BK117" i="23"/>
  <c r="BL116" i="23"/>
  <c r="BK116" i="23"/>
  <c r="BL115" i="23"/>
  <c r="BK115" i="23"/>
  <c r="BL114" i="23"/>
  <c r="BK114" i="23"/>
  <c r="BL113" i="23"/>
  <c r="BK113" i="23"/>
  <c r="BL112" i="23"/>
  <c r="BK112" i="23"/>
  <c r="BL111" i="23"/>
  <c r="BK111" i="23"/>
  <c r="BL110" i="23"/>
  <c r="BK110" i="23"/>
  <c r="BL109" i="23"/>
  <c r="BK109" i="23"/>
  <c r="BL108" i="23"/>
  <c r="BK108" i="23"/>
  <c r="BL107" i="23"/>
  <c r="BK107" i="23"/>
  <c r="BL106" i="23"/>
  <c r="BK106" i="23"/>
  <c r="BL105" i="23"/>
  <c r="BK105" i="23"/>
  <c r="BL104" i="23"/>
  <c r="BK104" i="23"/>
  <c r="BL103" i="23"/>
  <c r="BK103" i="23"/>
  <c r="BL102" i="23"/>
  <c r="BK102" i="23"/>
  <c r="BL101" i="23"/>
  <c r="BK101" i="23"/>
  <c r="BL100" i="23"/>
  <c r="BK100" i="23"/>
  <c r="BL99" i="23"/>
  <c r="BK99" i="23"/>
  <c r="BL98" i="23"/>
  <c r="BK98" i="23"/>
  <c r="BL97" i="23"/>
  <c r="BK97" i="23"/>
  <c r="BL96" i="23"/>
  <c r="BK96" i="23"/>
  <c r="BL95" i="23"/>
  <c r="BK95" i="23"/>
  <c r="BL94" i="23"/>
  <c r="BK94" i="23"/>
  <c r="BL93" i="23"/>
  <c r="BK93" i="23"/>
  <c r="BL92" i="23"/>
  <c r="BK92" i="23"/>
  <c r="BL91" i="23"/>
  <c r="BK91" i="23"/>
  <c r="BL90" i="23"/>
  <c r="BK90" i="23"/>
  <c r="BL89" i="23"/>
  <c r="BK89" i="23"/>
  <c r="BL88" i="23"/>
  <c r="BK88" i="23"/>
  <c r="BL87" i="23"/>
  <c r="BK87" i="23"/>
  <c r="BL86" i="23"/>
  <c r="BK86" i="23"/>
  <c r="BL85" i="23"/>
  <c r="BK85" i="23"/>
  <c r="BL84" i="23"/>
  <c r="BK84" i="23"/>
  <c r="BL83" i="23"/>
  <c r="BK83" i="23"/>
  <c r="BL82" i="23"/>
  <c r="BK82" i="23"/>
  <c r="BL81" i="23"/>
  <c r="BK81" i="23"/>
  <c r="BL80" i="23"/>
  <c r="BK80" i="23"/>
  <c r="BL79" i="23"/>
  <c r="BK79" i="23"/>
  <c r="BL78" i="23"/>
  <c r="BK78" i="23"/>
  <c r="BL77" i="23"/>
  <c r="BK77" i="23"/>
  <c r="BL76" i="23"/>
  <c r="BK76" i="23"/>
  <c r="BL75" i="23"/>
  <c r="BK75" i="23"/>
  <c r="BL74" i="23"/>
  <c r="BK74" i="23"/>
  <c r="BL73" i="23"/>
  <c r="BK73" i="23"/>
  <c r="BL72" i="23"/>
  <c r="BK72" i="23"/>
  <c r="BL71" i="23"/>
  <c r="BK71" i="23"/>
  <c r="BL70" i="23"/>
  <c r="BK70" i="23"/>
  <c r="BL69" i="23"/>
  <c r="BK69" i="23"/>
  <c r="BL68" i="23"/>
  <c r="BK68" i="23"/>
  <c r="BL66" i="23"/>
  <c r="BK66" i="23"/>
  <c r="BL65" i="23"/>
  <c r="BK65" i="23"/>
  <c r="BL64" i="23"/>
  <c r="BK64" i="23"/>
  <c r="BL63" i="23"/>
  <c r="BK63" i="23"/>
  <c r="BL62" i="23"/>
  <c r="BK62" i="23"/>
  <c r="BL61" i="23"/>
  <c r="BK61" i="23"/>
  <c r="BL60" i="23"/>
  <c r="BK60" i="23"/>
  <c r="BL59" i="23"/>
  <c r="BK59" i="23"/>
  <c r="BL58" i="23"/>
  <c r="BK58" i="23"/>
  <c r="BL57" i="23"/>
  <c r="BK57" i="23"/>
  <c r="BL56" i="23"/>
  <c r="BK56" i="23"/>
  <c r="BL55" i="23"/>
  <c r="BK55" i="23"/>
  <c r="BL54" i="23"/>
  <c r="BK54" i="23"/>
  <c r="BL53" i="23"/>
  <c r="BK53" i="23"/>
  <c r="BL52" i="23"/>
  <c r="BK52" i="23"/>
  <c r="BL51" i="23"/>
  <c r="BK51" i="23"/>
  <c r="BL50" i="23"/>
  <c r="BK50" i="23"/>
  <c r="BL49" i="23"/>
  <c r="BK49" i="23"/>
  <c r="BL48" i="23"/>
  <c r="BK48" i="23"/>
  <c r="BL47" i="23"/>
  <c r="BK47" i="23"/>
  <c r="BL46" i="23"/>
  <c r="BK46" i="23"/>
  <c r="BL45" i="23"/>
  <c r="BK45" i="23"/>
  <c r="BL44" i="23"/>
  <c r="BK44" i="23"/>
  <c r="BL43" i="23"/>
  <c r="BK43" i="23"/>
  <c r="BL42" i="23"/>
  <c r="BK42" i="23"/>
  <c r="BL41" i="23"/>
  <c r="BK41" i="23"/>
  <c r="BL40" i="23"/>
  <c r="BK40" i="23"/>
  <c r="BL39" i="23"/>
  <c r="BK39" i="23"/>
  <c r="BL38" i="23"/>
  <c r="BK38" i="23"/>
  <c r="BL37" i="23"/>
  <c r="BK37" i="23"/>
  <c r="BL36" i="23"/>
  <c r="BK36" i="23"/>
  <c r="BL35" i="23"/>
  <c r="BK35" i="23"/>
  <c r="BL34" i="23"/>
  <c r="BK34" i="23"/>
  <c r="BL33" i="23"/>
  <c r="BK33" i="23"/>
  <c r="BL32" i="23"/>
  <c r="BK32" i="23"/>
  <c r="BL31" i="23"/>
  <c r="BK31" i="23"/>
  <c r="BL30" i="23"/>
  <c r="BK30" i="23"/>
  <c r="BL29" i="23"/>
  <c r="BK29" i="23"/>
  <c r="BL28" i="23"/>
  <c r="BK28" i="23"/>
  <c r="BL27" i="23"/>
  <c r="BK27" i="23"/>
  <c r="BL26" i="23"/>
  <c r="BK26" i="23"/>
  <c r="BL25" i="23"/>
  <c r="BK25" i="23"/>
  <c r="BL24" i="23"/>
  <c r="BK24" i="23"/>
  <c r="BL23" i="23"/>
  <c r="BK23" i="23"/>
  <c r="BL22" i="23"/>
  <c r="BK22" i="23"/>
  <c r="BL21" i="23"/>
  <c r="BK21" i="23"/>
  <c r="BL20" i="23"/>
  <c r="BK20" i="23"/>
  <c r="BL19" i="23"/>
  <c r="BK19" i="23"/>
  <c r="BL18" i="23"/>
  <c r="BK18" i="23"/>
  <c r="BF117" i="23" a="1"/>
  <c r="BE117" i="23" a="1"/>
  <c r="BF116" i="23" a="1"/>
  <c r="BE116" i="23" a="1"/>
  <c r="BF115" i="23" a="1"/>
  <c r="BE115" i="23" a="1"/>
  <c r="BF114" i="23" a="1"/>
  <c r="BE114" i="23" a="1"/>
  <c r="BF113" i="23" a="1"/>
  <c r="BE113" i="23" a="1"/>
  <c r="BF112" i="23" a="1"/>
  <c r="BE112" i="23" a="1"/>
  <c r="BF111" i="23" a="1"/>
  <c r="BE111" i="23" a="1"/>
  <c r="BF110" i="23" a="1"/>
  <c r="BE110" i="23" a="1"/>
  <c r="BF109" i="23" a="1"/>
  <c r="BE109" i="23" a="1"/>
  <c r="BF108" i="23" a="1"/>
  <c r="BE108" i="23" a="1"/>
  <c r="BF107" i="23" a="1"/>
  <c r="BE107" i="23" a="1"/>
  <c r="BF106" i="23" a="1"/>
  <c r="BE106" i="23" a="1"/>
  <c r="BF105" i="23" a="1"/>
  <c r="BE105" i="23" a="1"/>
  <c r="BF104" i="23" a="1"/>
  <c r="BE104" i="23" a="1"/>
  <c r="BF103" i="23" a="1"/>
  <c r="BE103" i="23" a="1"/>
  <c r="BF102" i="23" a="1"/>
  <c r="BE102" i="23" a="1"/>
  <c r="BF101" i="23" a="1"/>
  <c r="BE101" i="23" a="1"/>
  <c r="BF100" i="23" a="1"/>
  <c r="BE100" i="23" a="1"/>
  <c r="BF99" i="23" a="1"/>
  <c r="BE99" i="23" a="1"/>
  <c r="BF98" i="23" a="1"/>
  <c r="BE98" i="23" a="1"/>
  <c r="BF97" i="23" a="1"/>
  <c r="BE97" i="23" a="1"/>
  <c r="BF96" i="23" a="1"/>
  <c r="BE96" i="23" a="1"/>
  <c r="BF95" i="23" a="1"/>
  <c r="BE95" i="23" a="1"/>
  <c r="BF94" i="23" a="1"/>
  <c r="BE94" i="23" a="1"/>
  <c r="BF93" i="23" a="1"/>
  <c r="BE93" i="23" a="1"/>
  <c r="BF92" i="23" a="1"/>
  <c r="BE92" i="23" a="1"/>
  <c r="BF91" i="23" a="1"/>
  <c r="BE91" i="23" a="1"/>
  <c r="BF90" i="23" a="1"/>
  <c r="BE90" i="23" a="1"/>
  <c r="BF89" i="23" a="1"/>
  <c r="BE89" i="23" a="1"/>
  <c r="BF88" i="23" a="1"/>
  <c r="BE88" i="23" a="1"/>
  <c r="BF87" i="23" a="1"/>
  <c r="BE87" i="23" a="1"/>
  <c r="BF86" i="23" a="1"/>
  <c r="BE86" i="23" a="1"/>
  <c r="BF85" i="23" a="1"/>
  <c r="BE85" i="23" a="1"/>
  <c r="BF84" i="23" a="1"/>
  <c r="BE84" i="23" a="1"/>
  <c r="BF83" i="23" a="1"/>
  <c r="BE83" i="23" a="1"/>
  <c r="BF82" i="23" a="1"/>
  <c r="BE82" i="23" a="1"/>
  <c r="BF81" i="23" a="1"/>
  <c r="BE81" i="23" a="1"/>
  <c r="BF80" i="23" a="1"/>
  <c r="BE80" i="23" a="1"/>
  <c r="BF79" i="23" a="1"/>
  <c r="BE79" i="23" a="1"/>
  <c r="BF78" i="23" a="1"/>
  <c r="BE78" i="23" a="1"/>
  <c r="BF77" i="23" a="1"/>
  <c r="BE77" i="23" a="1"/>
  <c r="BF76" i="23" a="1"/>
  <c r="BE76" i="23" a="1"/>
  <c r="BF75" i="23" a="1"/>
  <c r="BE75" i="23" a="1"/>
  <c r="BF74" i="23" a="1"/>
  <c r="BE74" i="23" a="1"/>
  <c r="BF73" i="23" a="1"/>
  <c r="BE73" i="23" a="1"/>
  <c r="BF72" i="23" a="1"/>
  <c r="BE72" i="23" a="1"/>
  <c r="BF71" i="23" a="1"/>
  <c r="BE71" i="23" a="1"/>
  <c r="BF70" i="23" a="1"/>
  <c r="BE70" i="23" a="1"/>
  <c r="BF69" i="23" a="1"/>
  <c r="BE69" i="23" a="1"/>
  <c r="BF68" i="23" a="1"/>
  <c r="BE68" i="23" a="1"/>
  <c r="BE18" i="23" a="1"/>
  <c r="BF18" i="23" a="1"/>
  <c r="BE19" i="23" a="1"/>
  <c r="BF19" i="23" a="1"/>
  <c r="BE20" i="23" a="1"/>
  <c r="BF20" i="23" a="1"/>
  <c r="BE21" i="23" a="1"/>
  <c r="BF21" i="23" a="1"/>
  <c r="BE22" i="23" a="1"/>
  <c r="BF22" i="23" a="1"/>
  <c r="BE23" i="23" a="1"/>
  <c r="BF23" i="23" a="1"/>
  <c r="BE24" i="23" a="1"/>
  <c r="BF24" i="23" a="1"/>
  <c r="BE25" i="23" a="1"/>
  <c r="BF25" i="23" a="1"/>
  <c r="BE26" i="23" a="1"/>
  <c r="BF26" i="23" a="1"/>
  <c r="BE27" i="23" a="1"/>
  <c r="BF27" i="23" a="1"/>
  <c r="BE28" i="23" a="1"/>
  <c r="BF28" i="23" a="1"/>
  <c r="BE29" i="23" a="1"/>
  <c r="BF29" i="23" a="1"/>
  <c r="BE30" i="23" a="1"/>
  <c r="BF30" i="23" a="1"/>
  <c r="BE31" i="23" a="1"/>
  <c r="BF31" i="23" a="1"/>
  <c r="BE32" i="23" a="1"/>
  <c r="BF32" i="23" a="1"/>
  <c r="BE33" i="23" a="1"/>
  <c r="BF33" i="23" a="1"/>
  <c r="BE34" i="23" a="1"/>
  <c r="BF34" i="23" a="1"/>
  <c r="BE35" i="23" a="1"/>
  <c r="BF35" i="23" a="1"/>
  <c r="BE36" i="23" a="1"/>
  <c r="BF36" i="23" a="1"/>
  <c r="BE37" i="23" a="1"/>
  <c r="BF37" i="23" a="1"/>
  <c r="BE38" i="23" a="1"/>
  <c r="BF38" i="23" a="1"/>
  <c r="BE39" i="23" a="1"/>
  <c r="BF39" i="23" a="1"/>
  <c r="BE40" i="23" a="1"/>
  <c r="BF40" i="23" a="1"/>
  <c r="BE41" i="23" a="1"/>
  <c r="BF41" i="23" a="1"/>
  <c r="BE42" i="23" a="1"/>
  <c r="BF42" i="23" a="1"/>
  <c r="BE43" i="23" a="1"/>
  <c r="BF43" i="23" a="1"/>
  <c r="BE44" i="23" a="1"/>
  <c r="BF44" i="23" a="1"/>
  <c r="BE45" i="23" a="1"/>
  <c r="BF45" i="23" a="1"/>
  <c r="BE46" i="23" a="1"/>
  <c r="BF46" i="23" a="1"/>
  <c r="BE47" i="23" a="1"/>
  <c r="BF47" i="23" a="1"/>
  <c r="BE48" i="23" a="1"/>
  <c r="BF48" i="23" a="1"/>
  <c r="BE49" i="23" a="1"/>
  <c r="BF49" i="23" a="1"/>
  <c r="BE50" i="23" a="1"/>
  <c r="BF50" i="23" a="1"/>
  <c r="BE51" i="23" a="1"/>
  <c r="BF51" i="23" a="1"/>
  <c r="BE52" i="23" a="1"/>
  <c r="BF52" i="23" a="1"/>
  <c r="BE53" i="23" a="1"/>
  <c r="BF53" i="23" a="1"/>
  <c r="BE54" i="23" a="1"/>
  <c r="BF54" i="23" a="1"/>
  <c r="BE55" i="23" a="1"/>
  <c r="BF55" i="23" a="1"/>
  <c r="BE56" i="23" a="1"/>
  <c r="BF56" i="23" a="1"/>
  <c r="BE57" i="23" a="1"/>
  <c r="BF57" i="23" a="1"/>
  <c r="BE58" i="23" a="1"/>
  <c r="BF58" i="23" a="1"/>
  <c r="BE59" i="23" a="1"/>
  <c r="BF59" i="23" a="1"/>
  <c r="BE60" i="23" a="1"/>
  <c r="BF60" i="23" a="1"/>
  <c r="BE61" i="23" a="1"/>
  <c r="BF61" i="23" a="1"/>
  <c r="BE62" i="23" a="1"/>
  <c r="BF62" i="23" a="1"/>
  <c r="BE63" i="23" a="1"/>
  <c r="BF63" i="23" a="1"/>
  <c r="BE64" i="23" a="1"/>
  <c r="BF64" i="23" a="1"/>
  <c r="BE65" i="23" a="1"/>
  <c r="BF65" i="23" a="1"/>
  <c r="BE66" i="23" a="1"/>
  <c r="BF66" i="23" a="1"/>
  <c r="BL17" i="23"/>
  <c r="BK17" i="23"/>
  <c r="BF17" i="23" a="1"/>
  <c r="BE17" i="23" a="1"/>
  <c r="P34" i="59"/>
  <c r="B55" i="59"/>
  <c r="B54" i="59"/>
  <c r="B39" i="59"/>
  <c r="P38" i="59"/>
  <c r="B38" i="59"/>
  <c r="P37" i="59"/>
  <c r="B37" i="59"/>
  <c r="P36" i="59"/>
  <c r="B36" i="59"/>
  <c r="P35" i="59"/>
  <c r="Q30" i="59"/>
  <c r="B26" i="59"/>
  <c r="B25" i="59"/>
  <c r="Q16" i="59"/>
  <c r="B11" i="59"/>
  <c r="B10" i="59"/>
  <c r="B9" i="59"/>
  <c r="B8" i="59"/>
  <c r="J16" i="5"/>
  <c r="B107" i="5"/>
  <c r="B108" i="5"/>
  <c r="B109" i="5"/>
  <c r="B110" i="5"/>
  <c r="B111" i="5"/>
  <c r="B112" i="5"/>
  <c r="B113" i="5"/>
  <c r="B114" i="5"/>
  <c r="B115" i="5"/>
  <c r="B116" i="5"/>
  <c r="B108" i="23"/>
  <c r="B109" i="23"/>
  <c r="B110" i="23"/>
  <c r="B111" i="23"/>
  <c r="B112" i="23"/>
  <c r="B113" i="23"/>
  <c r="B114" i="23"/>
  <c r="B115" i="23"/>
  <c r="B116" i="23"/>
  <c r="B117" i="23"/>
  <c r="B104" i="34"/>
  <c r="B105" i="34"/>
  <c r="B106" i="34"/>
  <c r="B107" i="34"/>
  <c r="B108" i="34"/>
  <c r="B109" i="34"/>
  <c r="B110" i="34"/>
  <c r="B111" i="34"/>
  <c r="B112" i="34"/>
  <c r="B113" i="34"/>
  <c r="B104" i="33"/>
  <c r="B105" i="33"/>
  <c r="B106" i="33"/>
  <c r="B107" i="33"/>
  <c r="B108" i="33"/>
  <c r="B109" i="33"/>
  <c r="B110" i="33"/>
  <c r="B111" i="33"/>
  <c r="B112" i="33"/>
  <c r="B113" i="33"/>
  <c r="B104" i="31"/>
  <c r="B105" i="31"/>
  <c r="B106" i="31"/>
  <c r="B107" i="31"/>
  <c r="B108" i="31"/>
  <c r="B109" i="31"/>
  <c r="B110" i="31"/>
  <c r="B111" i="31"/>
  <c r="B112" i="31"/>
  <c r="B113" i="31"/>
  <c r="B104" i="32"/>
  <c r="B105" i="32"/>
  <c r="B106" i="32"/>
  <c r="B107" i="32"/>
  <c r="B108" i="32"/>
  <c r="B109" i="32"/>
  <c r="B110" i="32"/>
  <c r="B111" i="32"/>
  <c r="B112" i="32"/>
  <c r="B113" i="32"/>
  <c r="B104" i="30"/>
  <c r="B105" i="30"/>
  <c r="B106" i="30"/>
  <c r="B107" i="30"/>
  <c r="B108" i="30"/>
  <c r="B109" i="30"/>
  <c r="B110" i="30"/>
  <c r="B111" i="30"/>
  <c r="B112" i="30"/>
  <c r="B113" i="30"/>
  <c r="B104" i="29"/>
  <c r="B105" i="29"/>
  <c r="B106" i="29"/>
  <c r="B107" i="29"/>
  <c r="B108" i="29"/>
  <c r="B109" i="29"/>
  <c r="B110" i="29"/>
  <c r="B111" i="29"/>
  <c r="B112" i="29"/>
  <c r="B113" i="29"/>
  <c r="B104" i="28"/>
  <c r="B105" i="28"/>
  <c r="B106" i="28"/>
  <c r="B107" i="28"/>
  <c r="B108" i="28"/>
  <c r="B109" i="28"/>
  <c r="B110" i="28"/>
  <c r="B111" i="28"/>
  <c r="B112" i="28"/>
  <c r="B113" i="28"/>
  <c r="B104" i="27"/>
  <c r="B105" i="27"/>
  <c r="B106" i="27"/>
  <c r="B107" i="27"/>
  <c r="B108" i="27"/>
  <c r="B109" i="27"/>
  <c r="B110" i="27"/>
  <c r="B111" i="27"/>
  <c r="B112" i="27"/>
  <c r="B113" i="27"/>
  <c r="B104" i="26"/>
  <c r="B105" i="26"/>
  <c r="B106" i="26"/>
  <c r="B107" i="26"/>
  <c r="B108" i="26"/>
  <c r="B109" i="26"/>
  <c r="B110" i="26"/>
  <c r="B111" i="26"/>
  <c r="B112" i="26"/>
  <c r="B113" i="26"/>
  <c r="B104" i="25"/>
  <c r="B105" i="25"/>
  <c r="B106" i="25"/>
  <c r="B107" i="25"/>
  <c r="B108" i="25"/>
  <c r="B109" i="25"/>
  <c r="B110" i="25"/>
  <c r="B111" i="25"/>
  <c r="B112" i="25"/>
  <c r="B113" i="25"/>
  <c r="Q116" i="6"/>
  <c r="Q115" i="6"/>
  <c r="Q114" i="6"/>
  <c r="Q113" i="6"/>
  <c r="Q112" i="6"/>
  <c r="Q111" i="6"/>
  <c r="Q110" i="6"/>
  <c r="Q109" i="6"/>
  <c r="Q108" i="6"/>
  <c r="Q107" i="6"/>
  <c r="Q106" i="6"/>
  <c r="Q105" i="6"/>
  <c r="Q104" i="6"/>
  <c r="Q103" i="6"/>
  <c r="Q102" i="6"/>
  <c r="Q101" i="6"/>
  <c r="Q100" i="6"/>
  <c r="Q99" i="6"/>
  <c r="Q98" i="6"/>
  <c r="Q97" i="6"/>
  <c r="Q96" i="6"/>
  <c r="Q95" i="6"/>
  <c r="Q94" i="6"/>
  <c r="Q93" i="6"/>
  <c r="Q92" i="6"/>
  <c r="Q91" i="6"/>
  <c r="Q90" i="6"/>
  <c r="Q89" i="6"/>
  <c r="Q88" i="6"/>
  <c r="Q87" i="6"/>
  <c r="Q86" i="6"/>
  <c r="Q85" i="6"/>
  <c r="Q84" i="6"/>
  <c r="Q83" i="6"/>
  <c r="Q82" i="6"/>
  <c r="Q81" i="6"/>
  <c r="Q80" i="6"/>
  <c r="Q79" i="6"/>
  <c r="Q78" i="6"/>
  <c r="Q77" i="6"/>
  <c r="Q76" i="6"/>
  <c r="Q75" i="6"/>
  <c r="Q74" i="6"/>
  <c r="Q73" i="6"/>
  <c r="Q72" i="6"/>
  <c r="Q71" i="6"/>
  <c r="Q70" i="6"/>
  <c r="Q69" i="6"/>
  <c r="Q68" i="6"/>
  <c r="Q67" i="6"/>
  <c r="Q65" i="6"/>
  <c r="Q64" i="6"/>
  <c r="Q63" i="6"/>
  <c r="Q62" i="6"/>
  <c r="Q61" i="6"/>
  <c r="Q60" i="6"/>
  <c r="Q59" i="6"/>
  <c r="Q58" i="6"/>
  <c r="Q57" i="6"/>
  <c r="Q56" i="6"/>
  <c r="Q55" i="6"/>
  <c r="Q54" i="6"/>
  <c r="Q53" i="6"/>
  <c r="Q52" i="6"/>
  <c r="Q51" i="6"/>
  <c r="Q50" i="6"/>
  <c r="Q49" i="6"/>
  <c r="Q48" i="6"/>
  <c r="Q47" i="6"/>
  <c r="Q46" i="6"/>
  <c r="Q45" i="6"/>
  <c r="Q44" i="6"/>
  <c r="Q43" i="6"/>
  <c r="Q42" i="6"/>
  <c r="Q41" i="6"/>
  <c r="Q40" i="6"/>
  <c r="Q39" i="6"/>
  <c r="Q38" i="6"/>
  <c r="Q37" i="6"/>
  <c r="Q36" i="6"/>
  <c r="Q35" i="6"/>
  <c r="Q34" i="6"/>
  <c r="Q33" i="6"/>
  <c r="Q32" i="6"/>
  <c r="Q31" i="6"/>
  <c r="Q30" i="6"/>
  <c r="Q29" i="6"/>
  <c r="Q28" i="6"/>
  <c r="Q27" i="6"/>
  <c r="Q26" i="6"/>
  <c r="Q25" i="6"/>
  <c r="Q24" i="6"/>
  <c r="Q23" i="6"/>
  <c r="Q22" i="6"/>
  <c r="Q21" i="6"/>
  <c r="Q20" i="6"/>
  <c r="Q19" i="6"/>
  <c r="Q18" i="6"/>
  <c r="Q17" i="6"/>
  <c r="Q116" i="5"/>
  <c r="Q115" i="5"/>
  <c r="Q114" i="5"/>
  <c r="Q113" i="5"/>
  <c r="Q112" i="5"/>
  <c r="Q111" i="5"/>
  <c r="Q110" i="5"/>
  <c r="Q109" i="5"/>
  <c r="Q108" i="5"/>
  <c r="Q107" i="5"/>
  <c r="Q106" i="5"/>
  <c r="Q105" i="5"/>
  <c r="Q104" i="5"/>
  <c r="Q103" i="5"/>
  <c r="Q102" i="5"/>
  <c r="Q101" i="5"/>
  <c r="Q100" i="5"/>
  <c r="Q99" i="5"/>
  <c r="Q98" i="5"/>
  <c r="Q97"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B107" i="6"/>
  <c r="B108" i="6"/>
  <c r="B109" i="6"/>
  <c r="B110" i="6"/>
  <c r="B111" i="6"/>
  <c r="B112" i="6"/>
  <c r="B113" i="6"/>
  <c r="B114" i="6"/>
  <c r="B115" i="6"/>
  <c r="B116" i="6"/>
  <c r="B107" i="2"/>
  <c r="B108" i="2"/>
  <c r="B109" i="2"/>
  <c r="B110" i="2"/>
  <c r="B111" i="2"/>
  <c r="B112" i="2"/>
  <c r="B113" i="2"/>
  <c r="B114" i="2"/>
  <c r="B115" i="2"/>
  <c r="B116" i="2"/>
  <c r="E1" i="57"/>
  <c r="W1" i="57"/>
  <c r="Z25" i="58"/>
  <c r="T25" i="58"/>
  <c r="T10" i="58"/>
  <c r="T8" i="58"/>
  <c r="T7" i="58"/>
  <c r="T6" i="58"/>
  <c r="X41" i="57"/>
  <c r="X49" i="57" s="1"/>
  <c r="AE40" i="57"/>
  <c r="AJ5" i="57"/>
  <c r="K25" i="58"/>
  <c r="E25" i="58"/>
  <c r="E10" i="58"/>
  <c r="E8" i="58"/>
  <c r="E7" i="58"/>
  <c r="E6" i="58"/>
  <c r="F41" i="57"/>
  <c r="F49" i="57" s="1"/>
  <c r="M40" i="57"/>
  <c r="R5" i="57"/>
  <c r="AD35" i="51" a="1"/>
  <c r="AC35" i="51" a="1"/>
  <c r="AB35" i="51" a="1"/>
  <c r="AA35" i="51" a="1"/>
  <c r="Z35" i="51" a="1"/>
  <c r="B4" i="13" a="1"/>
  <c r="AI56" i="47"/>
  <c r="W4" i="47"/>
  <c r="C8" i="51"/>
  <c r="M37" i="56"/>
  <c r="B37" i="56"/>
  <c r="N5" i="56"/>
  <c r="B5" i="56"/>
  <c r="D61" i="56"/>
  <c r="O61" i="56" s="1"/>
  <c r="U59" i="56"/>
  <c r="J59" i="56"/>
  <c r="P44" i="56"/>
  <c r="E44" i="56"/>
  <c r="D30" i="56"/>
  <c r="U28" i="56"/>
  <c r="P12" i="56"/>
  <c r="E12" i="56"/>
  <c r="J28" i="56"/>
  <c r="S27" i="56"/>
  <c r="R27" i="56"/>
  <c r="K29" i="13"/>
  <c r="K30" i="13"/>
  <c r="K31" i="13"/>
  <c r="K32" i="13"/>
  <c r="K33" i="13"/>
  <c r="K34" i="13"/>
  <c r="K35" i="13"/>
  <c r="K36" i="13"/>
  <c r="K37" i="13"/>
  <c r="K38" i="13"/>
  <c r="K39" i="13"/>
  <c r="K40" i="13"/>
  <c r="K41" i="13"/>
  <c r="K42" i="13"/>
  <c r="K43" i="13"/>
  <c r="K44" i="13"/>
  <c r="K45" i="13"/>
  <c r="K46" i="13"/>
  <c r="K47" i="13"/>
  <c r="K48" i="13"/>
  <c r="K49" i="13"/>
  <c r="K50" i="13"/>
  <c r="K51" i="13"/>
  <c r="K52" i="13"/>
  <c r="K53" i="13"/>
  <c r="AP65" i="28"/>
  <c r="AP66" i="28"/>
  <c r="AP67" i="28"/>
  <c r="AP68" i="28"/>
  <c r="AP69" i="28"/>
  <c r="AP70" i="28"/>
  <c r="AP71" i="28"/>
  <c r="AP72" i="28"/>
  <c r="AP73" i="28"/>
  <c r="AP74" i="28"/>
  <c r="AP75" i="28"/>
  <c r="AP76" i="28"/>
  <c r="AP77" i="28"/>
  <c r="AP78" i="28"/>
  <c r="AP79" i="28"/>
  <c r="AP80" i="28"/>
  <c r="AP81" i="28"/>
  <c r="AP82" i="28"/>
  <c r="AP83" i="28"/>
  <c r="AP84" i="28"/>
  <c r="AP85" i="28"/>
  <c r="AP86" i="28"/>
  <c r="AP87" i="28"/>
  <c r="AP88" i="28"/>
  <c r="AP89" i="28"/>
  <c r="AP90" i="28"/>
  <c r="AP91" i="28"/>
  <c r="AP92" i="28"/>
  <c r="AP93" i="28"/>
  <c r="AP94" i="28"/>
  <c r="AP95" i="28"/>
  <c r="AP96" i="28"/>
  <c r="AP97" i="28"/>
  <c r="AP98" i="28"/>
  <c r="AP99" i="28"/>
  <c r="AP100" i="28"/>
  <c r="AP101" i="28"/>
  <c r="AP102" i="28"/>
  <c r="AP103" i="28"/>
  <c r="AP104" i="28"/>
  <c r="AP105" i="28"/>
  <c r="AP106" i="28"/>
  <c r="AP107" i="28"/>
  <c r="AP108" i="28"/>
  <c r="AP109" i="28"/>
  <c r="AP110" i="28"/>
  <c r="AP111" i="28"/>
  <c r="AP112" i="28"/>
  <c r="AP64" i="28"/>
  <c r="AG81" i="43"/>
  <c r="AG82" i="43"/>
  <c r="AG85" i="43" s="1"/>
  <c r="N83" i="47"/>
  <c r="C54" i="37"/>
  <c r="B54" i="37"/>
  <c r="P54" i="37" s="1"/>
  <c r="F61" i="55"/>
  <c r="F60" i="55"/>
  <c r="B60" i="55"/>
  <c r="B11" i="55"/>
  <c r="F61" i="54"/>
  <c r="F60" i="54"/>
  <c r="B60" i="54"/>
  <c r="B11" i="54"/>
  <c r="F66" i="53"/>
  <c r="F65" i="53"/>
  <c r="B65" i="53"/>
  <c r="B11" i="53"/>
  <c r="F66" i="52"/>
  <c r="F65" i="52"/>
  <c r="B65" i="52"/>
  <c r="B11" i="52"/>
  <c r="AB3" i="51"/>
  <c r="AC5" i="51"/>
  <c r="P34" i="2" a="1"/>
  <c r="AI48" i="45"/>
  <c r="W48" i="45"/>
  <c r="AU47" i="45"/>
  <c r="AK47" i="45"/>
  <c r="AD47" i="45"/>
  <c r="W47" i="45"/>
  <c r="F47" i="45"/>
  <c r="P38" i="24"/>
  <c r="P37" i="24"/>
  <c r="P36" i="24"/>
  <c r="P35" i="24"/>
  <c r="B46" i="24" s="1"/>
  <c r="D17" i="23"/>
  <c r="BF93" i="44"/>
  <c r="BE93" i="44"/>
  <c r="BD93" i="44"/>
  <c r="BC93" i="44"/>
  <c r="BB93" i="44"/>
  <c r="BA93" i="44"/>
  <c r="AZ93" i="44"/>
  <c r="AY93" i="44"/>
  <c r="AX93" i="44"/>
  <c r="AW93" i="44"/>
  <c r="AV93" i="44"/>
  <c r="AU93" i="44"/>
  <c r="AT93" i="44"/>
  <c r="AS93" i="44"/>
  <c r="AR93" i="44"/>
  <c r="AQ93" i="44"/>
  <c r="AP93" i="44"/>
  <c r="AO93" i="44"/>
  <c r="AN93" i="44"/>
  <c r="AM93" i="44"/>
  <c r="AL93" i="44"/>
  <c r="AK93" i="44"/>
  <c r="BD86" i="44"/>
  <c r="BD89" i="44" s="1"/>
  <c r="BC86" i="44"/>
  <c r="BC89" i="44" s="1"/>
  <c r="BB86" i="44"/>
  <c r="BA86" i="44"/>
  <c r="AZ86" i="44"/>
  <c r="AY86" i="44"/>
  <c r="AY89" i="44" s="1"/>
  <c r="AX86" i="44"/>
  <c r="AX89" i="44" s="1"/>
  <c r="AW86" i="44"/>
  <c r="AV86" i="44"/>
  <c r="AU86" i="44"/>
  <c r="AT86" i="44"/>
  <c r="AS86" i="44"/>
  <c r="AR86" i="44"/>
  <c r="AQ86" i="44"/>
  <c r="AP86" i="44"/>
  <c r="AO86" i="44"/>
  <c r="AN86" i="44"/>
  <c r="AM86" i="44"/>
  <c r="AL86" i="44"/>
  <c r="AK86" i="44"/>
  <c r="AJ86" i="44"/>
  <c r="AI86" i="44"/>
  <c r="AH86" i="44"/>
  <c r="AG86" i="44"/>
  <c r="AF86" i="44"/>
  <c r="BC85" i="44"/>
  <c r="BD82" i="44"/>
  <c r="BD85" i="44" s="1"/>
  <c r="BC82" i="44"/>
  <c r="BB82" i="44"/>
  <c r="BB85" i="44" s="1"/>
  <c r="BA82" i="44"/>
  <c r="BA85" i="44" s="1"/>
  <c r="AZ82" i="44"/>
  <c r="AZ85" i="44" s="1"/>
  <c r="AY82" i="44"/>
  <c r="AX82" i="44"/>
  <c r="AW82" i="44"/>
  <c r="AV82" i="44"/>
  <c r="AU82" i="44"/>
  <c r="AT82" i="44"/>
  <c r="AS82" i="44"/>
  <c r="AR82" i="44"/>
  <c r="AQ82" i="44"/>
  <c r="AP82" i="44"/>
  <c r="AO82" i="44"/>
  <c r="AN82" i="44"/>
  <c r="AM82" i="44"/>
  <c r="AL82" i="44"/>
  <c r="AK82" i="44"/>
  <c r="AJ82" i="44"/>
  <c r="AI82" i="44"/>
  <c r="AH82" i="44"/>
  <c r="AG82" i="44"/>
  <c r="AF82" i="44"/>
  <c r="BD78" i="44"/>
  <c r="BD81" i="44" s="1"/>
  <c r="BC78" i="44"/>
  <c r="BC81" i="44" s="1"/>
  <c r="BB78" i="44"/>
  <c r="BB81" i="44" s="1"/>
  <c r="BA78" i="44"/>
  <c r="BA81" i="44" s="1"/>
  <c r="AZ78" i="44"/>
  <c r="AZ81" i="44" s="1"/>
  <c r="AY78" i="44"/>
  <c r="AX78" i="44"/>
  <c r="AW78" i="44"/>
  <c r="AV78" i="44"/>
  <c r="AU78" i="44"/>
  <c r="AT78" i="44"/>
  <c r="AS78" i="44"/>
  <c r="AR78" i="44"/>
  <c r="AQ78" i="44"/>
  <c r="AP78" i="44"/>
  <c r="AO78" i="44"/>
  <c r="AN78" i="44"/>
  <c r="AM78" i="44"/>
  <c r="AL78" i="44"/>
  <c r="AK78" i="44"/>
  <c r="AJ78" i="44"/>
  <c r="AI78" i="44"/>
  <c r="AH78" i="44"/>
  <c r="AG78" i="44"/>
  <c r="AF78" i="44"/>
  <c r="AI71" i="44"/>
  <c r="AE71" i="44" s="1"/>
  <c r="AI70" i="44"/>
  <c r="AE70" i="44" s="1"/>
  <c r="AI69" i="44"/>
  <c r="AU55" i="44"/>
  <c r="AU54" i="44"/>
  <c r="AF52" i="44"/>
  <c r="AF50" i="44"/>
  <c r="BD45" i="44"/>
  <c r="BC45" i="44"/>
  <c r="BB45" i="44"/>
  <c r="BA45" i="44"/>
  <c r="AZ45" i="44"/>
  <c r="AY45" i="44"/>
  <c r="AX45" i="44"/>
  <c r="AW45" i="44"/>
  <c r="AV45" i="44"/>
  <c r="AU45" i="44"/>
  <c r="AT45" i="44"/>
  <c r="AS45" i="44"/>
  <c r="AR45" i="44"/>
  <c r="AQ45" i="44"/>
  <c r="AP45" i="44"/>
  <c r="AO45" i="44"/>
  <c r="AN45" i="44"/>
  <c r="AM45" i="44"/>
  <c r="AL45" i="44"/>
  <c r="AK45" i="44"/>
  <c r="BD38" i="44"/>
  <c r="BD41" i="44" s="1"/>
  <c r="BC38" i="44"/>
  <c r="BC41" i="44" s="1"/>
  <c r="BB38" i="44"/>
  <c r="BA38" i="44"/>
  <c r="AZ38" i="44"/>
  <c r="AY38" i="44"/>
  <c r="AY41" i="44" s="1"/>
  <c r="AX38" i="44"/>
  <c r="AX41" i="44" s="1"/>
  <c r="AW38" i="44"/>
  <c r="AV38" i="44"/>
  <c r="AU38" i="44"/>
  <c r="AT38" i="44"/>
  <c r="AS38" i="44"/>
  <c r="AR38" i="44"/>
  <c r="AQ38" i="44"/>
  <c r="AP38" i="44"/>
  <c r="AO38" i="44"/>
  <c r="AN38" i="44"/>
  <c r="AM38" i="44"/>
  <c r="AL38" i="44"/>
  <c r="AK38" i="44"/>
  <c r="AJ38" i="44"/>
  <c r="AI38" i="44"/>
  <c r="AH38" i="44"/>
  <c r="AG38" i="44"/>
  <c r="AF38" i="44"/>
  <c r="BD34" i="44"/>
  <c r="BD37" i="44" s="1"/>
  <c r="BC34" i="44"/>
  <c r="BC37" i="44" s="1"/>
  <c r="BB34" i="44"/>
  <c r="BB37" i="44" s="1"/>
  <c r="BA34" i="44"/>
  <c r="BA37" i="44" s="1"/>
  <c r="AZ34" i="44"/>
  <c r="AZ37" i="44" s="1"/>
  <c r="AY34" i="44"/>
  <c r="AX34" i="44"/>
  <c r="AW34" i="44"/>
  <c r="AV34" i="44"/>
  <c r="AU34" i="44"/>
  <c r="AT34" i="44"/>
  <c r="AS34" i="44"/>
  <c r="AR34" i="44"/>
  <c r="AQ34" i="44"/>
  <c r="AP34" i="44"/>
  <c r="AO34" i="44"/>
  <c r="AN34" i="44"/>
  <c r="AM34" i="44"/>
  <c r="AL34" i="44"/>
  <c r="AK34" i="44"/>
  <c r="AJ34" i="44"/>
  <c r="AI34" i="44"/>
  <c r="AH34" i="44"/>
  <c r="AG34" i="44"/>
  <c r="AF34" i="44"/>
  <c r="BD30" i="44"/>
  <c r="BD33" i="44" s="1"/>
  <c r="BC30" i="44"/>
  <c r="BC33" i="44" s="1"/>
  <c r="BB30" i="44"/>
  <c r="BB33" i="44" s="1"/>
  <c r="BA30" i="44"/>
  <c r="BA33" i="44" s="1"/>
  <c r="AZ30" i="44"/>
  <c r="AZ33" i="44" s="1"/>
  <c r="AY30" i="44"/>
  <c r="AX30" i="44"/>
  <c r="AW30" i="44"/>
  <c r="AV30" i="44"/>
  <c r="AU30" i="44"/>
  <c r="AT30" i="44"/>
  <c r="AS30" i="44"/>
  <c r="AR30" i="44"/>
  <c r="AQ30" i="44"/>
  <c r="AP30" i="44"/>
  <c r="AO30" i="44"/>
  <c r="AN30" i="44"/>
  <c r="AM30" i="44"/>
  <c r="AL30" i="44"/>
  <c r="AK30" i="44"/>
  <c r="AJ30" i="44"/>
  <c r="AI30" i="44"/>
  <c r="AH30" i="44"/>
  <c r="AG30" i="44"/>
  <c r="AF30" i="44"/>
  <c r="AI23" i="44"/>
  <c r="AE23" i="44" s="1"/>
  <c r="AE22" i="44"/>
  <c r="AI21" i="44"/>
  <c r="AU7" i="44"/>
  <c r="AU6" i="44"/>
  <c r="AF4" i="44"/>
  <c r="AF2" i="44"/>
  <c r="AA86" i="44"/>
  <c r="Z86" i="44"/>
  <c r="Y86" i="44"/>
  <c r="X86" i="44"/>
  <c r="W86" i="44"/>
  <c r="V86" i="44"/>
  <c r="U86" i="44"/>
  <c r="T86" i="44"/>
  <c r="S86" i="44"/>
  <c r="R86" i="44"/>
  <c r="Q86" i="44"/>
  <c r="P86" i="44"/>
  <c r="O86" i="44"/>
  <c r="N86" i="44"/>
  <c r="M86" i="44"/>
  <c r="L86" i="44"/>
  <c r="K86" i="44"/>
  <c r="J86" i="44"/>
  <c r="I86" i="44"/>
  <c r="H86" i="44"/>
  <c r="G86" i="44"/>
  <c r="F86" i="44"/>
  <c r="E86" i="44"/>
  <c r="D86" i="44"/>
  <c r="C86" i="44"/>
  <c r="AA82" i="44"/>
  <c r="Z82" i="44"/>
  <c r="Y82" i="44"/>
  <c r="X82" i="44"/>
  <c r="W82" i="44"/>
  <c r="V82" i="44"/>
  <c r="U82" i="44"/>
  <c r="T82" i="44"/>
  <c r="S82" i="44"/>
  <c r="R82" i="44"/>
  <c r="Q82" i="44"/>
  <c r="P82" i="44"/>
  <c r="O82" i="44"/>
  <c r="N82" i="44"/>
  <c r="M82" i="44"/>
  <c r="L82" i="44"/>
  <c r="K82" i="44"/>
  <c r="J82" i="44"/>
  <c r="I82" i="44"/>
  <c r="H82" i="44"/>
  <c r="G82" i="44"/>
  <c r="F82" i="44"/>
  <c r="E82" i="44"/>
  <c r="D82" i="44"/>
  <c r="C82" i="44"/>
  <c r="AA78" i="44"/>
  <c r="Z78" i="44"/>
  <c r="Y78" i="44"/>
  <c r="X78" i="44"/>
  <c r="W78" i="44"/>
  <c r="V78" i="44"/>
  <c r="U78" i="44"/>
  <c r="T78" i="44"/>
  <c r="S78" i="44"/>
  <c r="R78" i="44"/>
  <c r="Q78" i="44"/>
  <c r="P78" i="44"/>
  <c r="O78" i="44"/>
  <c r="N78" i="44"/>
  <c r="M78" i="44"/>
  <c r="L78" i="44"/>
  <c r="K78" i="44"/>
  <c r="J78" i="44"/>
  <c r="I78" i="44"/>
  <c r="H78" i="44"/>
  <c r="G78" i="44"/>
  <c r="F78" i="44"/>
  <c r="E78" i="44"/>
  <c r="D78" i="44"/>
  <c r="C78" i="44"/>
  <c r="AA38" i="44"/>
  <c r="Z38" i="44"/>
  <c r="Y38" i="44"/>
  <c r="X38" i="44"/>
  <c r="W38" i="44"/>
  <c r="V38" i="44"/>
  <c r="U38" i="44"/>
  <c r="T38" i="44"/>
  <c r="S38" i="44"/>
  <c r="R38" i="44"/>
  <c r="Q38" i="44"/>
  <c r="P38" i="44"/>
  <c r="O38" i="44"/>
  <c r="N38" i="44"/>
  <c r="M38" i="44"/>
  <c r="L38" i="44"/>
  <c r="K38" i="44"/>
  <c r="J38" i="44"/>
  <c r="I38" i="44"/>
  <c r="H38" i="44"/>
  <c r="G38" i="44"/>
  <c r="F38" i="44"/>
  <c r="E38" i="44"/>
  <c r="D38" i="44"/>
  <c r="C38" i="44"/>
  <c r="AA34" i="44"/>
  <c r="Z34" i="44"/>
  <c r="Y34" i="44"/>
  <c r="X34" i="44"/>
  <c r="W34" i="44"/>
  <c r="V34" i="44"/>
  <c r="U34" i="44"/>
  <c r="T34" i="44"/>
  <c r="S34" i="44"/>
  <c r="R34" i="44"/>
  <c r="Q34" i="44"/>
  <c r="P34" i="44"/>
  <c r="O34" i="44"/>
  <c r="N34" i="44"/>
  <c r="M34" i="44"/>
  <c r="L34" i="44"/>
  <c r="K34" i="44"/>
  <c r="J34" i="44"/>
  <c r="I34" i="44"/>
  <c r="H34" i="44"/>
  <c r="G34" i="44"/>
  <c r="F34" i="44"/>
  <c r="E34" i="44"/>
  <c r="D34" i="44"/>
  <c r="C34" i="44"/>
  <c r="AA30" i="44"/>
  <c r="Z30" i="44"/>
  <c r="Y30" i="44"/>
  <c r="X30" i="44"/>
  <c r="W30" i="44"/>
  <c r="V30" i="44"/>
  <c r="U30" i="44"/>
  <c r="T30" i="44"/>
  <c r="S30" i="44"/>
  <c r="R30" i="44"/>
  <c r="Q30" i="44"/>
  <c r="P30" i="44"/>
  <c r="O30" i="44"/>
  <c r="N30" i="44"/>
  <c r="M30" i="44"/>
  <c r="L30" i="44"/>
  <c r="K30" i="44"/>
  <c r="J30" i="44"/>
  <c r="I30" i="44"/>
  <c r="H30" i="44"/>
  <c r="G30" i="44"/>
  <c r="F30" i="44"/>
  <c r="E30" i="44"/>
  <c r="D30" i="44"/>
  <c r="C30" i="44"/>
  <c r="BE42" i="43"/>
  <c r="BD42" i="43"/>
  <c r="BC42" i="43"/>
  <c r="BB42" i="43"/>
  <c r="BA42" i="43"/>
  <c r="AZ42" i="43"/>
  <c r="AY42" i="43"/>
  <c r="AX42" i="43"/>
  <c r="AW42" i="43"/>
  <c r="AV42" i="43"/>
  <c r="AU42" i="43"/>
  <c r="AT42" i="43"/>
  <c r="AS42" i="43"/>
  <c r="AR42" i="43"/>
  <c r="AQ42" i="43"/>
  <c r="AP42" i="43"/>
  <c r="AO42" i="43"/>
  <c r="AN42" i="43"/>
  <c r="AM42" i="43"/>
  <c r="AL42" i="43"/>
  <c r="AK42" i="43"/>
  <c r="AJ42" i="43"/>
  <c r="AI42" i="43"/>
  <c r="AH42" i="43"/>
  <c r="AG42" i="43"/>
  <c r="AA42" i="43"/>
  <c r="Z42" i="43"/>
  <c r="Y42" i="43"/>
  <c r="X42" i="43"/>
  <c r="W42" i="43"/>
  <c r="V42" i="43"/>
  <c r="U42" i="43"/>
  <c r="T42" i="43"/>
  <c r="S42" i="43"/>
  <c r="R42" i="43"/>
  <c r="Q42" i="43"/>
  <c r="P42" i="43"/>
  <c r="O42" i="43"/>
  <c r="N42" i="43"/>
  <c r="M42" i="43"/>
  <c r="L42" i="43"/>
  <c r="K42" i="43"/>
  <c r="J42" i="43"/>
  <c r="I42" i="43"/>
  <c r="H42" i="43"/>
  <c r="G42" i="43"/>
  <c r="F42" i="43"/>
  <c r="E42" i="43"/>
  <c r="D42" i="43"/>
  <c r="C42" i="43"/>
  <c r="BE38" i="43"/>
  <c r="BD38" i="43"/>
  <c r="BC38" i="43"/>
  <c r="BB38" i="43"/>
  <c r="BA38" i="43"/>
  <c r="AZ38" i="43"/>
  <c r="AY38" i="43"/>
  <c r="AX38" i="43"/>
  <c r="AW38" i="43"/>
  <c r="AV38" i="43"/>
  <c r="AU38" i="43"/>
  <c r="AT38" i="43"/>
  <c r="AS38" i="43"/>
  <c r="AR38" i="43"/>
  <c r="AQ38" i="43"/>
  <c r="AP38" i="43"/>
  <c r="AO38" i="43"/>
  <c r="AN38" i="43"/>
  <c r="AM38" i="43"/>
  <c r="AL38" i="43"/>
  <c r="AK38" i="43"/>
  <c r="AJ38" i="43"/>
  <c r="AI38" i="43"/>
  <c r="AH38" i="43"/>
  <c r="AG38" i="43"/>
  <c r="AA38" i="43"/>
  <c r="AA41" i="43" s="1"/>
  <c r="Z38" i="43"/>
  <c r="Z41" i="43" s="1"/>
  <c r="Y38" i="43"/>
  <c r="Y41" i="43" s="1"/>
  <c r="X38" i="43"/>
  <c r="X41" i="43" s="1"/>
  <c r="W38" i="43"/>
  <c r="W41" i="43" s="1"/>
  <c r="V38" i="43"/>
  <c r="U38" i="43"/>
  <c r="T38" i="43"/>
  <c r="S38" i="43"/>
  <c r="R38" i="43"/>
  <c r="Q38" i="43"/>
  <c r="P38" i="43"/>
  <c r="O38" i="43"/>
  <c r="N38" i="43"/>
  <c r="M38" i="43"/>
  <c r="L38" i="43"/>
  <c r="K38" i="43"/>
  <c r="J38" i="43"/>
  <c r="I38" i="43"/>
  <c r="H38" i="43"/>
  <c r="G38" i="43"/>
  <c r="F38" i="43"/>
  <c r="E38" i="43"/>
  <c r="D38" i="43"/>
  <c r="C38" i="43"/>
  <c r="AA34" i="43"/>
  <c r="Z34" i="43"/>
  <c r="Y34" i="43"/>
  <c r="X34" i="43"/>
  <c r="W34" i="43"/>
  <c r="V34" i="43"/>
  <c r="U34" i="43"/>
  <c r="T34" i="43"/>
  <c r="S34" i="43"/>
  <c r="R34" i="43"/>
  <c r="Q34" i="43"/>
  <c r="P34" i="43"/>
  <c r="O34" i="43"/>
  <c r="N34" i="43"/>
  <c r="M34" i="43"/>
  <c r="L34" i="43"/>
  <c r="K34" i="43"/>
  <c r="J34" i="43"/>
  <c r="I34" i="43"/>
  <c r="H34" i="43"/>
  <c r="G34" i="43"/>
  <c r="F34" i="43"/>
  <c r="E34" i="43"/>
  <c r="D34" i="43"/>
  <c r="C34" i="43"/>
  <c r="BE34" i="43"/>
  <c r="BD34" i="43"/>
  <c r="BC34" i="43"/>
  <c r="BB34" i="43"/>
  <c r="BA34" i="43"/>
  <c r="AZ34" i="43"/>
  <c r="AY34" i="43"/>
  <c r="AX34" i="43"/>
  <c r="AW34" i="43"/>
  <c r="AV34" i="43"/>
  <c r="AU34" i="43"/>
  <c r="AT34" i="43"/>
  <c r="AS34" i="43"/>
  <c r="AR34" i="43"/>
  <c r="AQ34" i="43"/>
  <c r="AP34" i="43"/>
  <c r="AO34" i="43"/>
  <c r="AN34" i="43"/>
  <c r="AM34" i="43"/>
  <c r="AL34" i="43"/>
  <c r="AK34" i="43"/>
  <c r="AJ34" i="43"/>
  <c r="AI34" i="43"/>
  <c r="AH34" i="43"/>
  <c r="AG34" i="43"/>
  <c r="BE82" i="43"/>
  <c r="BD82" i="43"/>
  <c r="BC82" i="43"/>
  <c r="BB82" i="43"/>
  <c r="BA82" i="43"/>
  <c r="AZ82" i="43"/>
  <c r="AY82" i="43"/>
  <c r="AX82" i="43"/>
  <c r="AW82" i="43"/>
  <c r="AV82" i="43"/>
  <c r="AU82" i="43"/>
  <c r="AT82" i="43"/>
  <c r="AS82" i="43"/>
  <c r="AR82" i="43"/>
  <c r="AQ82" i="43"/>
  <c r="AP82" i="43"/>
  <c r="AO82" i="43"/>
  <c r="AN82" i="43"/>
  <c r="AM82" i="43"/>
  <c r="AL82" i="43"/>
  <c r="AK82" i="43"/>
  <c r="AJ82" i="43"/>
  <c r="AI82" i="43"/>
  <c r="AH82" i="43"/>
  <c r="BE78" i="43"/>
  <c r="BD78" i="43"/>
  <c r="BC78" i="43"/>
  <c r="BB78" i="43"/>
  <c r="BA78" i="43"/>
  <c r="AZ78" i="43"/>
  <c r="AY78" i="43"/>
  <c r="AX78" i="43"/>
  <c r="AW78" i="43"/>
  <c r="AV78" i="43"/>
  <c r="AU78" i="43"/>
  <c r="AT78" i="43"/>
  <c r="AS78" i="43"/>
  <c r="AK78" i="43"/>
  <c r="AA78" i="43"/>
  <c r="Z78" i="43"/>
  <c r="Y78" i="43"/>
  <c r="X78" i="43"/>
  <c r="W78" i="43"/>
  <c r="V78" i="43"/>
  <c r="U78" i="43"/>
  <c r="T78" i="43"/>
  <c r="S78" i="43"/>
  <c r="R78" i="43"/>
  <c r="Q78" i="43"/>
  <c r="P78" i="43"/>
  <c r="O78" i="43"/>
  <c r="G78" i="43"/>
  <c r="BE30" i="43"/>
  <c r="BD30" i="43"/>
  <c r="BC30" i="43"/>
  <c r="BB30" i="43"/>
  <c r="BA30" i="43"/>
  <c r="AZ30" i="43"/>
  <c r="AY30" i="43"/>
  <c r="AX30" i="43"/>
  <c r="AW30" i="43"/>
  <c r="AV30" i="43"/>
  <c r="AU30" i="43"/>
  <c r="AT30" i="43"/>
  <c r="AS30" i="43"/>
  <c r="AK30" i="43"/>
  <c r="AK33" i="43" s="1"/>
  <c r="AG52" i="43"/>
  <c r="C52" i="43"/>
  <c r="AV54" i="43"/>
  <c r="R54" i="43"/>
  <c r="R55" i="43"/>
  <c r="AV55" i="43"/>
  <c r="AV7" i="43"/>
  <c r="R7" i="43"/>
  <c r="AV6" i="43"/>
  <c r="AG4" i="43"/>
  <c r="C4" i="43"/>
  <c r="R6" i="43"/>
  <c r="AG2" i="43"/>
  <c r="AJ21" i="43"/>
  <c r="AF22" i="43"/>
  <c r="AJ23" i="43"/>
  <c r="AF23" i="43" s="1"/>
  <c r="AS26" i="43"/>
  <c r="AW26" i="43"/>
  <c r="AG33" i="43"/>
  <c r="AH33" i="43"/>
  <c r="AI33" i="43"/>
  <c r="AJ33" i="43"/>
  <c r="AL33" i="43"/>
  <c r="AM33" i="43"/>
  <c r="AN33" i="43"/>
  <c r="AO33" i="43"/>
  <c r="AP33" i="43"/>
  <c r="AQ33" i="43"/>
  <c r="AR33" i="43"/>
  <c r="BD33" i="43"/>
  <c r="BE33" i="43"/>
  <c r="AG37" i="43"/>
  <c r="AH37" i="43"/>
  <c r="AI37" i="43"/>
  <c r="BA41" i="43"/>
  <c r="BB41" i="43"/>
  <c r="BC41" i="43"/>
  <c r="BD41" i="43"/>
  <c r="BE41" i="43"/>
  <c r="AG45" i="43"/>
  <c r="AV45" i="43"/>
  <c r="AW45" i="43"/>
  <c r="AX45" i="43"/>
  <c r="AY45" i="43"/>
  <c r="AZ45" i="43"/>
  <c r="BA45" i="43"/>
  <c r="BB45" i="43"/>
  <c r="BC45" i="43"/>
  <c r="BD45" i="43"/>
  <c r="BE45" i="43"/>
  <c r="AG50" i="43"/>
  <c r="AJ69" i="43"/>
  <c r="AJ70" i="43"/>
  <c r="AF70" i="43" s="1"/>
  <c r="AJ71" i="43"/>
  <c r="AF71" i="43" s="1"/>
  <c r="AS74" i="43"/>
  <c r="AW74" i="43"/>
  <c r="AH81" i="43"/>
  <c r="AI81" i="43"/>
  <c r="AJ81" i="43"/>
  <c r="AK81" i="43"/>
  <c r="AL81" i="43"/>
  <c r="AM81" i="43"/>
  <c r="AN81" i="43"/>
  <c r="AO81" i="43"/>
  <c r="AP81" i="43"/>
  <c r="AQ81" i="43"/>
  <c r="AR81" i="43"/>
  <c r="BD81" i="43"/>
  <c r="BE81" i="43"/>
  <c r="AH85" i="43"/>
  <c r="AI85" i="43"/>
  <c r="AG86" i="43"/>
  <c r="AH86" i="43"/>
  <c r="AI86" i="43"/>
  <c r="AJ86" i="43"/>
  <c r="AK86" i="43"/>
  <c r="AL86" i="43"/>
  <c r="AM86" i="43"/>
  <c r="AN86" i="43"/>
  <c r="AO86" i="43"/>
  <c r="AP86" i="43"/>
  <c r="AQ86" i="43"/>
  <c r="AR86" i="43"/>
  <c r="AS86" i="43"/>
  <c r="AT86" i="43"/>
  <c r="AU86" i="43"/>
  <c r="AV86" i="43"/>
  <c r="AW86" i="43"/>
  <c r="AX86" i="43"/>
  <c r="AY86" i="43"/>
  <c r="AZ86" i="43"/>
  <c r="BA86" i="43"/>
  <c r="BB86" i="43"/>
  <c r="BC86" i="43"/>
  <c r="BD86" i="43"/>
  <c r="BE86" i="43"/>
  <c r="BA89" i="43"/>
  <c r="BB89" i="43"/>
  <c r="BC89" i="43"/>
  <c r="BD89" i="43"/>
  <c r="BE89" i="43"/>
  <c r="AG90" i="43"/>
  <c r="AH90" i="43"/>
  <c r="AI90" i="43"/>
  <c r="AJ90" i="43"/>
  <c r="AK90" i="43"/>
  <c r="AL90" i="43"/>
  <c r="AM90" i="43"/>
  <c r="AN90" i="43"/>
  <c r="AO90" i="43"/>
  <c r="AP90" i="43"/>
  <c r="AQ90" i="43"/>
  <c r="AR90" i="43"/>
  <c r="AS90" i="43"/>
  <c r="AT90" i="43"/>
  <c r="AU90" i="43"/>
  <c r="AV90" i="43"/>
  <c r="AW90" i="43"/>
  <c r="AX90" i="43"/>
  <c r="AY90" i="43"/>
  <c r="AZ90" i="43"/>
  <c r="BA90" i="43"/>
  <c r="BB90" i="43"/>
  <c r="BC90" i="43"/>
  <c r="BD90" i="43"/>
  <c r="BE90" i="43"/>
  <c r="AG93" i="43"/>
  <c r="AV93" i="43"/>
  <c r="AW93" i="43"/>
  <c r="AX93" i="43"/>
  <c r="AY93" i="43"/>
  <c r="AZ93" i="43"/>
  <c r="BA93" i="43"/>
  <c r="BB93" i="43"/>
  <c r="BC93" i="43"/>
  <c r="BD93" i="43"/>
  <c r="BE93" i="43"/>
  <c r="AA90" i="43"/>
  <c r="AA93" i="43" s="1"/>
  <c r="Z90" i="43"/>
  <c r="Z93" i="43" s="1"/>
  <c r="Y90" i="43"/>
  <c r="Y93" i="43" s="1"/>
  <c r="X90" i="43"/>
  <c r="X93" i="43" s="1"/>
  <c r="W90" i="43"/>
  <c r="W93" i="43" s="1"/>
  <c r="V90" i="43"/>
  <c r="V93" i="43" s="1"/>
  <c r="U90" i="43"/>
  <c r="U93" i="43" s="1"/>
  <c r="T90" i="43"/>
  <c r="T93" i="43" s="1"/>
  <c r="S90" i="43"/>
  <c r="S93" i="43" s="1"/>
  <c r="R90" i="43"/>
  <c r="Q90" i="43"/>
  <c r="P90" i="43"/>
  <c r="O90" i="43"/>
  <c r="N90" i="43"/>
  <c r="M90" i="43"/>
  <c r="L90" i="43"/>
  <c r="K90" i="43"/>
  <c r="J90" i="43"/>
  <c r="I90" i="43"/>
  <c r="H90" i="43"/>
  <c r="G90" i="43"/>
  <c r="F90" i="43"/>
  <c r="E90" i="43"/>
  <c r="D90" i="43"/>
  <c r="C90" i="43"/>
  <c r="C93" i="43" s="1"/>
  <c r="R93" i="43"/>
  <c r="AA86" i="43"/>
  <c r="Z86" i="43"/>
  <c r="Z89" i="43" s="1"/>
  <c r="Y86" i="43"/>
  <c r="Y89" i="43" s="1"/>
  <c r="X86" i="43"/>
  <c r="X89" i="43" s="1"/>
  <c r="W86" i="43"/>
  <c r="W89" i="43" s="1"/>
  <c r="V86" i="43"/>
  <c r="U86" i="43"/>
  <c r="T86" i="43"/>
  <c r="S86" i="43"/>
  <c r="R86" i="43"/>
  <c r="Q86" i="43"/>
  <c r="P86" i="43"/>
  <c r="O86" i="43"/>
  <c r="N86" i="43"/>
  <c r="M86" i="43"/>
  <c r="L86" i="43"/>
  <c r="K86" i="43"/>
  <c r="J86" i="43"/>
  <c r="I86" i="43"/>
  <c r="H86" i="43"/>
  <c r="G86" i="43"/>
  <c r="F86" i="43"/>
  <c r="E86" i="43"/>
  <c r="D86" i="43"/>
  <c r="C86" i="43"/>
  <c r="AA82" i="43"/>
  <c r="Z82" i="43"/>
  <c r="Y82" i="43"/>
  <c r="X82" i="43"/>
  <c r="W82" i="43"/>
  <c r="V82" i="43"/>
  <c r="U82" i="43"/>
  <c r="T82" i="43"/>
  <c r="S82" i="43"/>
  <c r="R82" i="43"/>
  <c r="Q82" i="43"/>
  <c r="P82" i="43"/>
  <c r="O82" i="43"/>
  <c r="N82" i="43"/>
  <c r="M82" i="43"/>
  <c r="L82" i="43"/>
  <c r="K82" i="43"/>
  <c r="J82" i="43"/>
  <c r="I82" i="43"/>
  <c r="H82" i="43"/>
  <c r="G82" i="43"/>
  <c r="F82" i="43"/>
  <c r="E82" i="43"/>
  <c r="D82" i="43"/>
  <c r="D85" i="43" s="1"/>
  <c r="C82" i="43"/>
  <c r="C85" i="43" s="1"/>
  <c r="E85" i="43"/>
  <c r="AA30" i="43"/>
  <c r="AA33" i="43" s="1"/>
  <c r="Z30" i="43"/>
  <c r="Z33" i="43" s="1"/>
  <c r="Y30" i="43"/>
  <c r="X30" i="43"/>
  <c r="W30" i="43"/>
  <c r="V30" i="43"/>
  <c r="U30" i="43"/>
  <c r="T30" i="43"/>
  <c r="S30" i="43"/>
  <c r="R30" i="43"/>
  <c r="Q30" i="43"/>
  <c r="P30" i="43"/>
  <c r="O30" i="43"/>
  <c r="AQ90" i="40"/>
  <c r="AP90" i="40"/>
  <c r="AO90" i="40"/>
  <c r="AN90" i="40"/>
  <c r="AM90" i="40"/>
  <c r="AL90" i="40"/>
  <c r="AK90" i="40"/>
  <c r="AJ90" i="40"/>
  <c r="AI90" i="40"/>
  <c r="AH90" i="40"/>
  <c r="AG90" i="40"/>
  <c r="AF90" i="40"/>
  <c r="AQ42" i="40"/>
  <c r="AP42" i="40"/>
  <c r="AO42" i="40"/>
  <c r="AN42" i="40"/>
  <c r="AM42" i="40"/>
  <c r="AL42" i="40"/>
  <c r="AK42" i="40"/>
  <c r="AJ42" i="40"/>
  <c r="AI42" i="40"/>
  <c r="AH42" i="40"/>
  <c r="AG42" i="40"/>
  <c r="AF42" i="40"/>
  <c r="AF45" i="40" s="1"/>
  <c r="N42" i="40"/>
  <c r="M42" i="40"/>
  <c r="L42" i="40"/>
  <c r="K42" i="40"/>
  <c r="J42" i="40"/>
  <c r="I42" i="40"/>
  <c r="H42" i="40"/>
  <c r="G42" i="40"/>
  <c r="F42" i="40"/>
  <c r="E42" i="40"/>
  <c r="D42" i="40"/>
  <c r="C42" i="40"/>
  <c r="BD82" i="40"/>
  <c r="BC82" i="40"/>
  <c r="BB82" i="40"/>
  <c r="BA82" i="40"/>
  <c r="AZ82" i="40"/>
  <c r="AY82" i="40"/>
  <c r="AX82" i="40"/>
  <c r="AW82" i="40"/>
  <c r="AV82" i="40"/>
  <c r="AU82" i="40"/>
  <c r="AT82" i="40"/>
  <c r="AS82" i="40"/>
  <c r="AR82" i="40"/>
  <c r="AQ82" i="40"/>
  <c r="AP82" i="40"/>
  <c r="AO82" i="40"/>
  <c r="AN82" i="40"/>
  <c r="AM82" i="40"/>
  <c r="AL82" i="40"/>
  <c r="AK82" i="40"/>
  <c r="AJ82" i="40"/>
  <c r="AI82" i="40"/>
  <c r="AH82" i="40"/>
  <c r="AG82" i="40"/>
  <c r="AF82" i="40"/>
  <c r="BD78" i="40"/>
  <c r="BD81" i="40" s="1"/>
  <c r="BC78" i="40"/>
  <c r="BB78" i="40"/>
  <c r="BA78" i="40"/>
  <c r="AZ78" i="40"/>
  <c r="AY78" i="40"/>
  <c r="AX78" i="40"/>
  <c r="AW78" i="40"/>
  <c r="AV78" i="40"/>
  <c r="AU78" i="40"/>
  <c r="AT78" i="40"/>
  <c r="AS78" i="40"/>
  <c r="AR78" i="40"/>
  <c r="AQ78" i="40"/>
  <c r="AP78" i="40"/>
  <c r="AO78" i="40"/>
  <c r="AN78" i="40"/>
  <c r="AM78" i="40"/>
  <c r="AL78" i="40"/>
  <c r="AK78" i="40"/>
  <c r="AJ78" i="40"/>
  <c r="AI78" i="40"/>
  <c r="AH78" i="40"/>
  <c r="AG78" i="40"/>
  <c r="AF78" i="40"/>
  <c r="BD86" i="40"/>
  <c r="BC86" i="40"/>
  <c r="BB86" i="40"/>
  <c r="BA86" i="40"/>
  <c r="AZ86" i="40"/>
  <c r="AY86" i="40"/>
  <c r="AX86" i="40"/>
  <c r="AW86" i="40"/>
  <c r="AV86" i="40"/>
  <c r="AU86" i="40"/>
  <c r="AT86" i="40"/>
  <c r="AS86" i="40"/>
  <c r="AR86" i="40"/>
  <c r="AQ86" i="40"/>
  <c r="AP86" i="40"/>
  <c r="AO86" i="40"/>
  <c r="AN86" i="40"/>
  <c r="AM86" i="40"/>
  <c r="AL86" i="40"/>
  <c r="AK86" i="40"/>
  <c r="AJ86" i="40"/>
  <c r="AI86" i="40"/>
  <c r="AH86" i="40"/>
  <c r="AG86" i="40"/>
  <c r="AF86" i="40"/>
  <c r="BD38" i="40"/>
  <c r="BC38" i="40"/>
  <c r="BB38" i="40"/>
  <c r="BA38" i="40"/>
  <c r="AZ38" i="40"/>
  <c r="AY38" i="40"/>
  <c r="AX38" i="40"/>
  <c r="AW38" i="40"/>
  <c r="AV38" i="40"/>
  <c r="AU38" i="40"/>
  <c r="AT38" i="40"/>
  <c r="AS38" i="40"/>
  <c r="AR38" i="40"/>
  <c r="AQ38" i="40"/>
  <c r="AP38" i="40"/>
  <c r="AO38" i="40"/>
  <c r="AN38" i="40"/>
  <c r="AM38" i="40"/>
  <c r="AL38" i="40"/>
  <c r="AK38" i="40"/>
  <c r="AJ38" i="40"/>
  <c r="AI38" i="40"/>
  <c r="AH38" i="40"/>
  <c r="AG38" i="40"/>
  <c r="AF38" i="40"/>
  <c r="AA38" i="40"/>
  <c r="Z38" i="40"/>
  <c r="Y38" i="40"/>
  <c r="X38" i="40"/>
  <c r="W38" i="40"/>
  <c r="V38" i="40"/>
  <c r="U38" i="40"/>
  <c r="T38" i="40"/>
  <c r="S38" i="40"/>
  <c r="R38" i="40"/>
  <c r="Q38" i="40"/>
  <c r="P38" i="40"/>
  <c r="O38" i="40"/>
  <c r="N38" i="40"/>
  <c r="M38" i="40"/>
  <c r="L38" i="40"/>
  <c r="K38" i="40"/>
  <c r="J38" i="40"/>
  <c r="I38" i="40"/>
  <c r="H38" i="40"/>
  <c r="G38" i="40"/>
  <c r="F38" i="40"/>
  <c r="E38" i="40"/>
  <c r="D38" i="40"/>
  <c r="C38" i="40"/>
  <c r="BD34" i="40"/>
  <c r="BC34" i="40"/>
  <c r="BB34" i="40"/>
  <c r="BA34" i="40"/>
  <c r="AZ34" i="40"/>
  <c r="AY34" i="40"/>
  <c r="AX34" i="40"/>
  <c r="AW34" i="40"/>
  <c r="AV34" i="40"/>
  <c r="AU34" i="40"/>
  <c r="AT34" i="40"/>
  <c r="AS34" i="40"/>
  <c r="AR34" i="40"/>
  <c r="AQ34" i="40"/>
  <c r="AP34" i="40"/>
  <c r="AO34" i="40"/>
  <c r="AN34" i="40"/>
  <c r="AM34" i="40"/>
  <c r="AL34" i="40"/>
  <c r="AK34" i="40"/>
  <c r="AJ34" i="40"/>
  <c r="AI34" i="40"/>
  <c r="AH34" i="40"/>
  <c r="AG34" i="40"/>
  <c r="AF34" i="40"/>
  <c r="AA34" i="40"/>
  <c r="Z34" i="40"/>
  <c r="Y34" i="40"/>
  <c r="X34" i="40"/>
  <c r="W34" i="40"/>
  <c r="V34" i="40"/>
  <c r="U34" i="40"/>
  <c r="T34" i="40"/>
  <c r="S34" i="40"/>
  <c r="R34" i="40"/>
  <c r="Q34" i="40"/>
  <c r="P34" i="40"/>
  <c r="O34" i="40"/>
  <c r="N34" i="40"/>
  <c r="M34" i="40"/>
  <c r="L34" i="40"/>
  <c r="K34" i="40"/>
  <c r="J34" i="40"/>
  <c r="I34" i="40"/>
  <c r="H34" i="40"/>
  <c r="G34" i="40"/>
  <c r="F34" i="40"/>
  <c r="E34" i="40"/>
  <c r="D34" i="40"/>
  <c r="C34" i="40"/>
  <c r="AG37" i="40"/>
  <c r="AF37" i="40"/>
  <c r="BD30" i="40"/>
  <c r="BC30" i="40"/>
  <c r="BB30" i="40"/>
  <c r="BA30" i="40"/>
  <c r="AZ30" i="40"/>
  <c r="AY30" i="40"/>
  <c r="AX30" i="40"/>
  <c r="AW30" i="40"/>
  <c r="AV30" i="40"/>
  <c r="AU30" i="40"/>
  <c r="AT30" i="40"/>
  <c r="AS30" i="40"/>
  <c r="AR30" i="40"/>
  <c r="AQ30" i="40"/>
  <c r="AP30" i="40"/>
  <c r="AO30" i="40"/>
  <c r="AN30" i="40"/>
  <c r="AM30" i="40"/>
  <c r="AL30" i="40"/>
  <c r="AK30" i="40"/>
  <c r="AJ30" i="40"/>
  <c r="AI30" i="40"/>
  <c r="AH30" i="40"/>
  <c r="AG30" i="40"/>
  <c r="AF30" i="40"/>
  <c r="AA30" i="40"/>
  <c r="Z30" i="40"/>
  <c r="Y30" i="40"/>
  <c r="X30" i="40"/>
  <c r="W30" i="40"/>
  <c r="V30" i="40"/>
  <c r="U30" i="40"/>
  <c r="T30" i="40"/>
  <c r="S30" i="40"/>
  <c r="R30" i="40"/>
  <c r="Q30" i="40"/>
  <c r="P30" i="40"/>
  <c r="O30" i="40"/>
  <c r="N30" i="40"/>
  <c r="M30" i="40"/>
  <c r="L30" i="40"/>
  <c r="K30" i="40"/>
  <c r="J30" i="40"/>
  <c r="I30" i="40"/>
  <c r="H30" i="40"/>
  <c r="G30" i="40"/>
  <c r="F30" i="40"/>
  <c r="E30" i="40"/>
  <c r="D30" i="40"/>
  <c r="C30" i="40"/>
  <c r="AF2" i="40"/>
  <c r="AF4" i="40"/>
  <c r="AU6" i="40"/>
  <c r="AU7" i="40"/>
  <c r="AI21" i="40"/>
  <c r="AI22" i="40"/>
  <c r="AE22" i="40" s="1"/>
  <c r="AI23" i="40"/>
  <c r="AE23" i="40" s="1"/>
  <c r="BH30" i="40"/>
  <c r="AJ33" i="40"/>
  <c r="AW33" i="40"/>
  <c r="AX33" i="40"/>
  <c r="AY33" i="40"/>
  <c r="AZ33" i="40"/>
  <c r="BA33" i="40"/>
  <c r="BB33" i="40"/>
  <c r="BC33" i="40"/>
  <c r="BD33" i="40"/>
  <c r="AT41" i="40"/>
  <c r="BA41" i="40"/>
  <c r="BB41" i="40"/>
  <c r="BC41" i="40"/>
  <c r="BD41" i="40"/>
  <c r="AR45" i="40"/>
  <c r="AS45" i="40"/>
  <c r="AT45" i="40"/>
  <c r="AU45" i="40"/>
  <c r="AV45" i="40"/>
  <c r="AW45" i="40"/>
  <c r="AX45" i="40"/>
  <c r="AY45" i="40"/>
  <c r="AZ45" i="40"/>
  <c r="BA45" i="40"/>
  <c r="BB45" i="40"/>
  <c r="BC45" i="40"/>
  <c r="BD45" i="40"/>
  <c r="AF50" i="40"/>
  <c r="AF52" i="40"/>
  <c r="AU54" i="40"/>
  <c r="AU55" i="40"/>
  <c r="AI69" i="40"/>
  <c r="AI70" i="40"/>
  <c r="AE70" i="40" s="1"/>
  <c r="AI71" i="40"/>
  <c r="AE71" i="40" s="1"/>
  <c r="BH78" i="40"/>
  <c r="AJ81" i="40"/>
  <c r="AW81" i="40"/>
  <c r="AX81" i="40"/>
  <c r="AY81" i="40"/>
  <c r="AZ81" i="40"/>
  <c r="BA81" i="40"/>
  <c r="BB81" i="40"/>
  <c r="BC81" i="40"/>
  <c r="AF85" i="40"/>
  <c r="AG85" i="40"/>
  <c r="AT89" i="40"/>
  <c r="BA89" i="40"/>
  <c r="BB89" i="40"/>
  <c r="BC89" i="40"/>
  <c r="BD89" i="40"/>
  <c r="AF93" i="40"/>
  <c r="AR93" i="40"/>
  <c r="AS93" i="40"/>
  <c r="AT93" i="40"/>
  <c r="AU93" i="40"/>
  <c r="AV93" i="40"/>
  <c r="AW93" i="40"/>
  <c r="AX93" i="40"/>
  <c r="AY93" i="40"/>
  <c r="AZ93" i="40"/>
  <c r="BA93" i="40"/>
  <c r="BB93" i="40"/>
  <c r="BC93" i="40"/>
  <c r="BD93" i="40"/>
  <c r="C52" i="40"/>
  <c r="C4" i="40"/>
  <c r="R7" i="40"/>
  <c r="R6" i="40"/>
  <c r="R55" i="40"/>
  <c r="R54" i="40"/>
  <c r="AA93" i="44"/>
  <c r="Z93" i="44"/>
  <c r="Y93" i="44"/>
  <c r="X93" i="44"/>
  <c r="W93" i="44"/>
  <c r="V93" i="44"/>
  <c r="U93" i="44"/>
  <c r="T93" i="44"/>
  <c r="S93" i="44"/>
  <c r="R93" i="44"/>
  <c r="Q93" i="44"/>
  <c r="P93" i="44"/>
  <c r="O93" i="44"/>
  <c r="N93" i="44"/>
  <c r="M93" i="44"/>
  <c r="L93" i="44"/>
  <c r="K93" i="44"/>
  <c r="J93" i="44"/>
  <c r="I93" i="44"/>
  <c r="H93" i="44"/>
  <c r="AA89" i="44"/>
  <c r="Z89" i="44"/>
  <c r="V89" i="44"/>
  <c r="U89" i="44"/>
  <c r="AA85" i="44"/>
  <c r="Z85" i="44"/>
  <c r="Y85" i="44"/>
  <c r="X85" i="44"/>
  <c r="W85" i="44"/>
  <c r="AA81" i="44"/>
  <c r="Z81" i="44"/>
  <c r="Y81" i="44"/>
  <c r="X81" i="44"/>
  <c r="W81" i="44"/>
  <c r="F71" i="44"/>
  <c r="B71" i="44" s="1"/>
  <c r="F70" i="44"/>
  <c r="B70" i="44" s="1"/>
  <c r="F69" i="44"/>
  <c r="R55" i="44"/>
  <c r="R54" i="44"/>
  <c r="C52" i="44"/>
  <c r="C50" i="44"/>
  <c r="R7" i="44"/>
  <c r="R6" i="44"/>
  <c r="C4" i="44"/>
  <c r="AA89" i="43"/>
  <c r="N81" i="43"/>
  <c r="M81" i="43"/>
  <c r="L81" i="43"/>
  <c r="K81" i="43"/>
  <c r="J81" i="43"/>
  <c r="I81" i="43"/>
  <c r="H81" i="43"/>
  <c r="F81" i="43"/>
  <c r="E81" i="43"/>
  <c r="D81" i="43"/>
  <c r="C81" i="43"/>
  <c r="AA81" i="43"/>
  <c r="Z81" i="43"/>
  <c r="G81" i="43"/>
  <c r="S74" i="43"/>
  <c r="O74" i="43"/>
  <c r="F71" i="43"/>
  <c r="B71" i="43" s="1"/>
  <c r="F70" i="43"/>
  <c r="B70" i="43" s="1"/>
  <c r="F69" i="43"/>
  <c r="C50" i="43"/>
  <c r="P39" i="50"/>
  <c r="P38" i="50"/>
  <c r="P37" i="50"/>
  <c r="P36" i="50"/>
  <c r="P35" i="50"/>
  <c r="P38" i="49"/>
  <c r="P37" i="49"/>
  <c r="P36" i="49"/>
  <c r="P35" i="49"/>
  <c r="P34" i="49"/>
  <c r="Q31" i="50"/>
  <c r="Q18" i="50"/>
  <c r="Q30" i="49"/>
  <c r="Q18" i="49"/>
  <c r="AA93" i="40"/>
  <c r="Z93" i="40"/>
  <c r="Y93" i="40"/>
  <c r="X93" i="40"/>
  <c r="W93" i="40"/>
  <c r="V93" i="40"/>
  <c r="U93" i="40"/>
  <c r="T93" i="40"/>
  <c r="S93" i="40"/>
  <c r="R93" i="40"/>
  <c r="Q93" i="40"/>
  <c r="P93" i="40"/>
  <c r="O93" i="40"/>
  <c r="N90" i="40"/>
  <c r="M90" i="40"/>
  <c r="L90" i="40"/>
  <c r="K90" i="40"/>
  <c r="J90" i="40"/>
  <c r="I90" i="40"/>
  <c r="H90" i="40"/>
  <c r="G90" i="40"/>
  <c r="F90" i="40"/>
  <c r="E90" i="40"/>
  <c r="D90" i="40"/>
  <c r="C90" i="40"/>
  <c r="C93" i="40" s="1"/>
  <c r="AA86" i="40"/>
  <c r="AA89" i="40" s="1"/>
  <c r="Z86" i="40"/>
  <c r="Z89" i="40" s="1"/>
  <c r="Y86" i="40"/>
  <c r="Y89" i="40" s="1"/>
  <c r="X86" i="40"/>
  <c r="X89" i="40" s="1"/>
  <c r="W86" i="40"/>
  <c r="V86" i="40"/>
  <c r="U86" i="40"/>
  <c r="T86" i="40"/>
  <c r="S86" i="40"/>
  <c r="R86" i="40"/>
  <c r="Q86" i="40"/>
  <c r="Q89" i="40" s="1"/>
  <c r="P86" i="40"/>
  <c r="O86" i="40"/>
  <c r="N86" i="40"/>
  <c r="M86" i="40"/>
  <c r="L86" i="40"/>
  <c r="K86" i="40"/>
  <c r="J86" i="40"/>
  <c r="I86" i="40"/>
  <c r="H86" i="40"/>
  <c r="G86" i="40"/>
  <c r="F86" i="40"/>
  <c r="E86" i="40"/>
  <c r="D86" i="40"/>
  <c r="C86" i="40"/>
  <c r="AA82" i="40"/>
  <c r="Z82" i="40"/>
  <c r="Y82" i="40"/>
  <c r="X82" i="40"/>
  <c r="W82" i="40"/>
  <c r="V82" i="40"/>
  <c r="U82" i="40"/>
  <c r="T82" i="40"/>
  <c r="S82" i="40"/>
  <c r="R82" i="40"/>
  <c r="Q82" i="40"/>
  <c r="P82" i="40"/>
  <c r="O82" i="40"/>
  <c r="N82" i="40"/>
  <c r="M82" i="40"/>
  <c r="L82" i="40"/>
  <c r="K82" i="40"/>
  <c r="J82" i="40"/>
  <c r="I82" i="40"/>
  <c r="H82" i="40"/>
  <c r="G82" i="40"/>
  <c r="F82" i="40"/>
  <c r="E82" i="40"/>
  <c r="D82" i="40"/>
  <c r="D85" i="40" s="1"/>
  <c r="C82" i="40"/>
  <c r="C85" i="40" s="1"/>
  <c r="AA78" i="40"/>
  <c r="AA81" i="40" s="1"/>
  <c r="Z78" i="40"/>
  <c r="Z81" i="40" s="1"/>
  <c r="Y78" i="40"/>
  <c r="Y81" i="40" s="1"/>
  <c r="X78" i="40"/>
  <c r="X81" i="40" s="1"/>
  <c r="W78" i="40"/>
  <c r="W81" i="40" s="1"/>
  <c r="V78" i="40"/>
  <c r="V81" i="40" s="1"/>
  <c r="U78" i="40"/>
  <c r="U81" i="40" s="1"/>
  <c r="T78" i="40"/>
  <c r="T81" i="40" s="1"/>
  <c r="S78" i="40"/>
  <c r="R78" i="40"/>
  <c r="Q78" i="40"/>
  <c r="P78" i="40"/>
  <c r="O78" i="40"/>
  <c r="N78" i="40"/>
  <c r="M78" i="40"/>
  <c r="L78" i="40"/>
  <c r="K78" i="40"/>
  <c r="J78" i="40"/>
  <c r="I78" i="40"/>
  <c r="H78" i="40"/>
  <c r="G78" i="40"/>
  <c r="F78" i="40"/>
  <c r="E78" i="40"/>
  <c r="D78" i="40"/>
  <c r="C78" i="40"/>
  <c r="F71" i="40"/>
  <c r="B71" i="40" s="1"/>
  <c r="F70" i="40"/>
  <c r="B70" i="40" s="1"/>
  <c r="F69" i="40"/>
  <c r="C50" i="40"/>
  <c r="Q30" i="24"/>
  <c r="C2" i="44"/>
  <c r="C2" i="43"/>
  <c r="AZ18" i="23"/>
  <c r="BA18" i="23"/>
  <c r="BB18" i="23"/>
  <c r="AZ19" i="23"/>
  <c r="BA19" i="23"/>
  <c r="BB19" i="23"/>
  <c r="AZ20" i="23"/>
  <c r="BA20" i="23"/>
  <c r="BB20" i="23"/>
  <c r="AZ21" i="23"/>
  <c r="BA21" i="23"/>
  <c r="BB21" i="23"/>
  <c r="AZ22" i="23"/>
  <c r="BA22" i="23"/>
  <c r="BB22" i="23"/>
  <c r="AZ23" i="23"/>
  <c r="BA23" i="23"/>
  <c r="BB23" i="23"/>
  <c r="AZ24" i="23"/>
  <c r="BA24" i="23"/>
  <c r="BB24" i="23"/>
  <c r="AZ25" i="23"/>
  <c r="BA25" i="23"/>
  <c r="BB25" i="23"/>
  <c r="AZ26" i="23"/>
  <c r="BA26" i="23"/>
  <c r="BB26" i="23"/>
  <c r="AZ27" i="23"/>
  <c r="BA27" i="23"/>
  <c r="BB27" i="23"/>
  <c r="AZ28" i="23"/>
  <c r="BA28" i="23"/>
  <c r="BB28" i="23"/>
  <c r="AZ29" i="23"/>
  <c r="BA29" i="23"/>
  <c r="BB29" i="23"/>
  <c r="AZ30" i="23"/>
  <c r="BA30" i="23"/>
  <c r="BB30" i="23"/>
  <c r="AZ31" i="23"/>
  <c r="BA31" i="23"/>
  <c r="BB31" i="23"/>
  <c r="AZ32" i="23"/>
  <c r="BA32" i="23"/>
  <c r="BB32" i="23"/>
  <c r="AZ33" i="23"/>
  <c r="BA33" i="23"/>
  <c r="BB33" i="23"/>
  <c r="AZ34" i="23"/>
  <c r="BA34" i="23"/>
  <c r="BB34" i="23"/>
  <c r="AZ35" i="23"/>
  <c r="BA35" i="23"/>
  <c r="BB35" i="23"/>
  <c r="AZ36" i="23"/>
  <c r="BA36" i="23"/>
  <c r="BB36" i="23"/>
  <c r="AZ37" i="23"/>
  <c r="BA37" i="23"/>
  <c r="BB37" i="23"/>
  <c r="AZ38" i="23"/>
  <c r="BA38" i="23"/>
  <c r="BB38" i="23"/>
  <c r="AZ39" i="23"/>
  <c r="BA39" i="23"/>
  <c r="BB39" i="23"/>
  <c r="AZ40" i="23"/>
  <c r="BA40" i="23"/>
  <c r="BB40" i="23"/>
  <c r="AZ41" i="23"/>
  <c r="BA41" i="23"/>
  <c r="BB41" i="23"/>
  <c r="AZ42" i="23"/>
  <c r="BA42" i="23"/>
  <c r="BB42" i="23"/>
  <c r="AZ43" i="23"/>
  <c r="BA43" i="23"/>
  <c r="BB43" i="23"/>
  <c r="AZ44" i="23"/>
  <c r="BA44" i="23"/>
  <c r="BB44" i="23"/>
  <c r="AZ45" i="23"/>
  <c r="BA45" i="23"/>
  <c r="BB45" i="23"/>
  <c r="AZ46" i="23"/>
  <c r="BA46" i="23"/>
  <c r="BB46" i="23"/>
  <c r="AZ47" i="23"/>
  <c r="BA47" i="23"/>
  <c r="BB47" i="23"/>
  <c r="AZ48" i="23"/>
  <c r="BA48" i="23"/>
  <c r="BB48" i="23"/>
  <c r="AZ49" i="23"/>
  <c r="BA49" i="23"/>
  <c r="BB49" i="23"/>
  <c r="AZ50" i="23"/>
  <c r="BA50" i="23"/>
  <c r="BB50" i="23"/>
  <c r="AZ51" i="23"/>
  <c r="BA51" i="23"/>
  <c r="BB51" i="23"/>
  <c r="AZ52" i="23"/>
  <c r="BA52" i="23"/>
  <c r="BB52" i="23"/>
  <c r="AZ53" i="23"/>
  <c r="BA53" i="23"/>
  <c r="BB53" i="23"/>
  <c r="AZ54" i="23"/>
  <c r="BA54" i="23"/>
  <c r="BB54" i="23"/>
  <c r="AZ55" i="23"/>
  <c r="BA55" i="23"/>
  <c r="BB55" i="23"/>
  <c r="AZ56" i="23"/>
  <c r="BA56" i="23"/>
  <c r="BB56" i="23"/>
  <c r="AZ57" i="23"/>
  <c r="BA57" i="23"/>
  <c r="BB57" i="23"/>
  <c r="AZ58" i="23"/>
  <c r="BA58" i="23"/>
  <c r="BB58" i="23"/>
  <c r="AZ59" i="23"/>
  <c r="BA59" i="23"/>
  <c r="BB59" i="23"/>
  <c r="AZ60" i="23"/>
  <c r="BA60" i="23"/>
  <c r="BB60" i="23"/>
  <c r="AZ61" i="23"/>
  <c r="BA61" i="23"/>
  <c r="BB61" i="23"/>
  <c r="AZ62" i="23"/>
  <c r="BA62" i="23"/>
  <c r="BB62" i="23"/>
  <c r="AZ63" i="23"/>
  <c r="BA63" i="23"/>
  <c r="BB63" i="23"/>
  <c r="AZ64" i="23"/>
  <c r="BA64" i="23"/>
  <c r="BB64" i="23"/>
  <c r="AZ65" i="23"/>
  <c r="BA65" i="23"/>
  <c r="BB65" i="23"/>
  <c r="AZ66" i="23"/>
  <c r="BA66" i="23"/>
  <c r="BB66" i="23"/>
  <c r="AZ68" i="23"/>
  <c r="BA68" i="23"/>
  <c r="BB68" i="23"/>
  <c r="AZ69" i="23"/>
  <c r="BA69" i="23"/>
  <c r="BB69" i="23"/>
  <c r="AZ70" i="23"/>
  <c r="BA70" i="23"/>
  <c r="BB70" i="23"/>
  <c r="AZ71" i="23"/>
  <c r="BA71" i="23"/>
  <c r="BB71" i="23"/>
  <c r="AZ72" i="23"/>
  <c r="BA72" i="23"/>
  <c r="BB72" i="23"/>
  <c r="AZ73" i="23"/>
  <c r="BA73" i="23"/>
  <c r="BB73" i="23"/>
  <c r="AZ74" i="23"/>
  <c r="BA74" i="23"/>
  <c r="BB74" i="23"/>
  <c r="AZ75" i="23"/>
  <c r="BA75" i="23"/>
  <c r="BB75" i="23"/>
  <c r="AZ76" i="23"/>
  <c r="BA76" i="23"/>
  <c r="BB76" i="23"/>
  <c r="AZ77" i="23"/>
  <c r="BA77" i="23"/>
  <c r="BB77" i="23"/>
  <c r="AZ78" i="23"/>
  <c r="BA78" i="23"/>
  <c r="BB78" i="23"/>
  <c r="AZ79" i="23"/>
  <c r="BA79" i="23"/>
  <c r="BB79" i="23"/>
  <c r="AZ80" i="23"/>
  <c r="BA80" i="23"/>
  <c r="BB80" i="23"/>
  <c r="AZ81" i="23"/>
  <c r="BA81" i="23"/>
  <c r="BB81" i="23"/>
  <c r="AZ82" i="23"/>
  <c r="BA82" i="23"/>
  <c r="BB82" i="23"/>
  <c r="AZ83" i="23"/>
  <c r="BA83" i="23"/>
  <c r="BB83" i="23"/>
  <c r="AZ84" i="23"/>
  <c r="BA84" i="23"/>
  <c r="BB84" i="23"/>
  <c r="AZ85" i="23"/>
  <c r="BA85" i="23"/>
  <c r="BB85" i="23"/>
  <c r="AZ86" i="23"/>
  <c r="BA86" i="23"/>
  <c r="BB86" i="23"/>
  <c r="AZ87" i="23"/>
  <c r="BA87" i="23"/>
  <c r="BB87" i="23"/>
  <c r="AZ88" i="23"/>
  <c r="BA88" i="23"/>
  <c r="BB88" i="23"/>
  <c r="AZ89" i="23"/>
  <c r="BA89" i="23"/>
  <c r="BB89" i="23"/>
  <c r="AZ90" i="23"/>
  <c r="BA90" i="23"/>
  <c r="BB90" i="23"/>
  <c r="AZ91" i="23"/>
  <c r="BA91" i="23"/>
  <c r="BB91" i="23"/>
  <c r="AZ92" i="23"/>
  <c r="BA92" i="23"/>
  <c r="BB92" i="23"/>
  <c r="AZ93" i="23"/>
  <c r="BA93" i="23"/>
  <c r="BB93" i="23"/>
  <c r="AZ94" i="23"/>
  <c r="BA94" i="23"/>
  <c r="BB94" i="23"/>
  <c r="AZ95" i="23"/>
  <c r="BA95" i="23"/>
  <c r="BB95" i="23"/>
  <c r="AZ96" i="23"/>
  <c r="BA96" i="23"/>
  <c r="BB96" i="23"/>
  <c r="AZ97" i="23"/>
  <c r="BA97" i="23"/>
  <c r="BB97" i="23"/>
  <c r="AZ98" i="23"/>
  <c r="BA98" i="23"/>
  <c r="BB98" i="23"/>
  <c r="AZ99" i="23"/>
  <c r="BA99" i="23"/>
  <c r="BB99" i="23"/>
  <c r="AZ100" i="23"/>
  <c r="BA100" i="23"/>
  <c r="BB100" i="23"/>
  <c r="AZ101" i="23"/>
  <c r="BA101" i="23"/>
  <c r="BB101" i="23"/>
  <c r="AZ102" i="23"/>
  <c r="BA102" i="23"/>
  <c r="BB102" i="23"/>
  <c r="AZ103" i="23"/>
  <c r="BA103" i="23"/>
  <c r="BB103" i="23"/>
  <c r="AZ104" i="23"/>
  <c r="BA104" i="23"/>
  <c r="BB104" i="23"/>
  <c r="AZ105" i="23"/>
  <c r="BA105" i="23"/>
  <c r="BB105" i="23"/>
  <c r="AZ106" i="23"/>
  <c r="BA106" i="23"/>
  <c r="BB106" i="23"/>
  <c r="AZ107" i="23"/>
  <c r="BA107" i="23"/>
  <c r="BB107" i="23"/>
  <c r="AZ108" i="23"/>
  <c r="BA108" i="23"/>
  <c r="BB108" i="23"/>
  <c r="AZ109" i="23"/>
  <c r="BA109" i="23"/>
  <c r="BB109" i="23"/>
  <c r="AZ110" i="23"/>
  <c r="BA110" i="23"/>
  <c r="BB110" i="23"/>
  <c r="AZ111" i="23"/>
  <c r="BA111" i="23"/>
  <c r="BB111" i="23"/>
  <c r="AZ112" i="23"/>
  <c r="BA112" i="23"/>
  <c r="BB112" i="23"/>
  <c r="AZ113" i="23"/>
  <c r="BA113" i="23"/>
  <c r="BB113" i="23"/>
  <c r="AZ114" i="23"/>
  <c r="BA114" i="23"/>
  <c r="BB114" i="23"/>
  <c r="AZ115" i="23"/>
  <c r="BA115" i="23"/>
  <c r="BB115" i="23"/>
  <c r="AZ116" i="23"/>
  <c r="BA116" i="23"/>
  <c r="BB116" i="23"/>
  <c r="AZ117" i="23"/>
  <c r="BA117" i="23"/>
  <c r="BB117" i="23"/>
  <c r="AV18" i="23"/>
  <c r="AW18" i="23"/>
  <c r="AX18" i="23"/>
  <c r="AV19" i="23"/>
  <c r="AW19" i="23"/>
  <c r="AX19" i="23"/>
  <c r="AV20" i="23"/>
  <c r="AW20" i="23"/>
  <c r="AX20" i="23"/>
  <c r="AV21" i="23"/>
  <c r="AW21" i="23"/>
  <c r="AX21" i="23"/>
  <c r="AV22" i="23"/>
  <c r="AW22" i="23"/>
  <c r="AX22" i="23"/>
  <c r="AV23" i="23"/>
  <c r="AW23" i="23"/>
  <c r="AX23" i="23"/>
  <c r="AV24" i="23"/>
  <c r="AW24" i="23"/>
  <c r="AX24" i="23"/>
  <c r="AV25" i="23"/>
  <c r="AW25" i="23"/>
  <c r="AX25" i="23"/>
  <c r="AV26" i="23"/>
  <c r="AW26" i="23"/>
  <c r="AX26" i="23"/>
  <c r="AV27" i="23"/>
  <c r="AW27" i="23"/>
  <c r="AX27" i="23"/>
  <c r="AV28" i="23"/>
  <c r="AW28" i="23"/>
  <c r="AX28" i="23"/>
  <c r="AV29" i="23"/>
  <c r="AW29" i="23"/>
  <c r="AX29" i="23"/>
  <c r="AV30" i="23"/>
  <c r="AW30" i="23"/>
  <c r="AX30" i="23"/>
  <c r="AV31" i="23"/>
  <c r="AW31" i="23"/>
  <c r="AX31" i="23"/>
  <c r="AV32" i="23"/>
  <c r="AW32" i="23"/>
  <c r="AX32" i="23"/>
  <c r="AV33" i="23"/>
  <c r="AW33" i="23"/>
  <c r="AX33" i="23"/>
  <c r="AV34" i="23"/>
  <c r="AW34" i="23"/>
  <c r="AX34" i="23"/>
  <c r="AV35" i="23"/>
  <c r="AW35" i="23"/>
  <c r="AX35" i="23"/>
  <c r="AV36" i="23"/>
  <c r="AW36" i="23"/>
  <c r="AX36" i="23"/>
  <c r="AV37" i="23"/>
  <c r="AW37" i="23"/>
  <c r="AX37" i="23"/>
  <c r="AV38" i="23"/>
  <c r="AW38" i="23"/>
  <c r="AX38" i="23"/>
  <c r="AV39" i="23"/>
  <c r="AW39" i="23"/>
  <c r="AX39" i="23"/>
  <c r="AV40" i="23"/>
  <c r="AW40" i="23"/>
  <c r="AX40" i="23"/>
  <c r="AV41" i="23"/>
  <c r="AW41" i="23"/>
  <c r="AX41" i="23"/>
  <c r="AV42" i="23"/>
  <c r="AW42" i="23"/>
  <c r="AX42" i="23"/>
  <c r="AV43" i="23"/>
  <c r="AW43" i="23"/>
  <c r="AX43" i="23"/>
  <c r="AV44" i="23"/>
  <c r="AW44" i="23"/>
  <c r="AX44" i="23"/>
  <c r="AV45" i="23"/>
  <c r="AW45" i="23"/>
  <c r="AX45" i="23"/>
  <c r="AV46" i="23"/>
  <c r="AW46" i="23"/>
  <c r="AX46" i="23"/>
  <c r="AV47" i="23"/>
  <c r="AW47" i="23"/>
  <c r="AX47" i="23"/>
  <c r="AV48" i="23"/>
  <c r="AW48" i="23"/>
  <c r="AX48" i="23"/>
  <c r="AV49" i="23"/>
  <c r="AW49" i="23"/>
  <c r="AX49" i="23"/>
  <c r="AV50" i="23"/>
  <c r="AW50" i="23"/>
  <c r="AX50" i="23"/>
  <c r="AV51" i="23"/>
  <c r="AW51" i="23"/>
  <c r="AX51" i="23"/>
  <c r="AV52" i="23"/>
  <c r="AW52" i="23"/>
  <c r="AX52" i="23"/>
  <c r="AV53" i="23"/>
  <c r="AW53" i="23"/>
  <c r="AX53" i="23"/>
  <c r="AV54" i="23"/>
  <c r="AW54" i="23"/>
  <c r="AX54" i="23"/>
  <c r="AV55" i="23"/>
  <c r="AW55" i="23"/>
  <c r="AX55" i="23"/>
  <c r="AV56" i="23"/>
  <c r="AW56" i="23"/>
  <c r="AX56" i="23"/>
  <c r="AV57" i="23"/>
  <c r="AW57" i="23"/>
  <c r="AX57" i="23"/>
  <c r="AV58" i="23"/>
  <c r="AW58" i="23"/>
  <c r="AX58" i="23"/>
  <c r="AV59" i="23"/>
  <c r="AW59" i="23"/>
  <c r="AX59" i="23"/>
  <c r="AV60" i="23"/>
  <c r="AW60" i="23"/>
  <c r="AX60" i="23"/>
  <c r="AV61" i="23"/>
  <c r="AW61" i="23"/>
  <c r="AX61" i="23"/>
  <c r="AV62" i="23"/>
  <c r="AW62" i="23"/>
  <c r="AX62" i="23"/>
  <c r="AV63" i="23"/>
  <c r="AW63" i="23"/>
  <c r="AX63" i="23"/>
  <c r="AV64" i="23"/>
  <c r="AW64" i="23"/>
  <c r="AX64" i="23"/>
  <c r="AV65" i="23"/>
  <c r="AW65" i="23"/>
  <c r="AX65" i="23"/>
  <c r="AV66" i="23"/>
  <c r="AW66" i="23"/>
  <c r="AX66" i="23"/>
  <c r="AV68" i="23"/>
  <c r="AW68" i="23"/>
  <c r="AX68" i="23"/>
  <c r="AV69" i="23"/>
  <c r="AW69" i="23"/>
  <c r="AX69" i="23"/>
  <c r="AV70" i="23"/>
  <c r="AW70" i="23"/>
  <c r="AX70" i="23"/>
  <c r="AV71" i="23"/>
  <c r="AW71" i="23"/>
  <c r="AX71" i="23"/>
  <c r="AV72" i="23"/>
  <c r="AW72" i="23"/>
  <c r="AX72" i="23"/>
  <c r="AV73" i="23"/>
  <c r="AW73" i="23"/>
  <c r="AX73" i="23"/>
  <c r="AV74" i="23"/>
  <c r="AW74" i="23"/>
  <c r="AX74" i="23"/>
  <c r="AV75" i="23"/>
  <c r="AW75" i="23"/>
  <c r="AX75" i="23"/>
  <c r="AV76" i="23"/>
  <c r="AW76" i="23"/>
  <c r="AX76" i="23"/>
  <c r="AV77" i="23"/>
  <c r="AW77" i="23"/>
  <c r="AX77" i="23"/>
  <c r="AV78" i="23"/>
  <c r="AW78" i="23"/>
  <c r="AX78" i="23"/>
  <c r="AV79" i="23"/>
  <c r="AW79" i="23"/>
  <c r="AX79" i="23"/>
  <c r="AV80" i="23"/>
  <c r="AW80" i="23"/>
  <c r="AX80" i="23"/>
  <c r="AV81" i="23"/>
  <c r="AW81" i="23"/>
  <c r="AX81" i="23"/>
  <c r="AV82" i="23"/>
  <c r="AW82" i="23"/>
  <c r="AX82" i="23"/>
  <c r="AV83" i="23"/>
  <c r="AW83" i="23"/>
  <c r="AX83" i="23"/>
  <c r="AV84" i="23"/>
  <c r="AW84" i="23"/>
  <c r="AX84" i="23"/>
  <c r="AV85" i="23"/>
  <c r="AW85" i="23"/>
  <c r="AX85" i="23"/>
  <c r="AV86" i="23"/>
  <c r="AW86" i="23"/>
  <c r="AX86" i="23"/>
  <c r="AV87" i="23"/>
  <c r="AW87" i="23"/>
  <c r="AX87" i="23"/>
  <c r="AV88" i="23"/>
  <c r="AW88" i="23"/>
  <c r="AX88" i="23"/>
  <c r="AV89" i="23"/>
  <c r="AW89" i="23"/>
  <c r="AX89" i="23"/>
  <c r="AV90" i="23"/>
  <c r="AW90" i="23"/>
  <c r="AX90" i="23"/>
  <c r="AV91" i="23"/>
  <c r="AW91" i="23"/>
  <c r="AX91" i="23"/>
  <c r="AV92" i="23"/>
  <c r="AW92" i="23"/>
  <c r="AX92" i="23"/>
  <c r="AV93" i="23"/>
  <c r="AW93" i="23"/>
  <c r="AX93" i="23"/>
  <c r="AV94" i="23"/>
  <c r="AW94" i="23"/>
  <c r="AX94" i="23"/>
  <c r="AV95" i="23"/>
  <c r="AW95" i="23"/>
  <c r="AX95" i="23"/>
  <c r="AV96" i="23"/>
  <c r="AW96" i="23"/>
  <c r="AX96" i="23"/>
  <c r="AV97" i="23"/>
  <c r="AW97" i="23"/>
  <c r="AX97" i="23"/>
  <c r="AV98" i="23"/>
  <c r="AW98" i="23"/>
  <c r="AX98" i="23"/>
  <c r="AV99" i="23"/>
  <c r="AW99" i="23"/>
  <c r="AX99" i="23"/>
  <c r="AV100" i="23"/>
  <c r="AW100" i="23"/>
  <c r="AX100" i="23"/>
  <c r="AV101" i="23"/>
  <c r="AW101" i="23"/>
  <c r="AX101" i="23"/>
  <c r="AV102" i="23"/>
  <c r="AW102" i="23"/>
  <c r="AX102" i="23"/>
  <c r="AV103" i="23"/>
  <c r="AW103" i="23"/>
  <c r="AX103" i="23"/>
  <c r="AV104" i="23"/>
  <c r="AW104" i="23"/>
  <c r="AX104" i="23"/>
  <c r="AV105" i="23"/>
  <c r="AW105" i="23"/>
  <c r="AX105" i="23"/>
  <c r="AV106" i="23"/>
  <c r="AW106" i="23"/>
  <c r="AX106" i="23"/>
  <c r="AV107" i="23"/>
  <c r="AW107" i="23"/>
  <c r="AX107" i="23"/>
  <c r="AV108" i="23"/>
  <c r="AW108" i="23"/>
  <c r="AX108" i="23"/>
  <c r="AV109" i="23"/>
  <c r="AW109" i="23"/>
  <c r="AX109" i="23"/>
  <c r="AV110" i="23"/>
  <c r="AW110" i="23"/>
  <c r="AX110" i="23"/>
  <c r="AV111" i="23"/>
  <c r="AW111" i="23"/>
  <c r="AX111" i="23"/>
  <c r="AV112" i="23"/>
  <c r="AW112" i="23"/>
  <c r="AX112" i="23"/>
  <c r="AV113" i="23"/>
  <c r="AW113" i="23"/>
  <c r="AX113" i="23"/>
  <c r="AV114" i="23"/>
  <c r="AW114" i="23"/>
  <c r="AX114" i="23"/>
  <c r="AV115" i="23"/>
  <c r="AW115" i="23"/>
  <c r="AX115" i="23"/>
  <c r="AV116" i="23"/>
  <c r="AW116" i="23"/>
  <c r="AX116" i="23"/>
  <c r="AV117" i="23"/>
  <c r="AW117" i="23"/>
  <c r="AX117" i="23"/>
  <c r="BB17" i="23"/>
  <c r="BA17" i="23"/>
  <c r="AZ17" i="23"/>
  <c r="AW17" i="23"/>
  <c r="AX17" i="23"/>
  <c r="AV17" i="23"/>
  <c r="J17" i="6"/>
  <c r="P17" i="6" s="1" a="1"/>
  <c r="S17" i="6" s="1"/>
  <c r="J18" i="6"/>
  <c r="P18" i="6" s="1" a="1"/>
  <c r="S18" i="6" s="1"/>
  <c r="J19" i="6"/>
  <c r="P19" i="6" s="1" a="1"/>
  <c r="S19" i="6" s="1"/>
  <c r="J20" i="6"/>
  <c r="P20" i="6" s="1" a="1"/>
  <c r="J21" i="6"/>
  <c r="P21" i="6" s="1" a="1"/>
  <c r="S21" i="6" s="1"/>
  <c r="J22" i="6"/>
  <c r="P22" i="6" s="1" a="1"/>
  <c r="S22" i="6" s="1"/>
  <c r="J23" i="6"/>
  <c r="P23" i="6" s="1" a="1"/>
  <c r="S23" i="6" s="1"/>
  <c r="J24" i="6"/>
  <c r="P24" i="6" s="1" a="1"/>
  <c r="S24" i="6" s="1"/>
  <c r="J25" i="6"/>
  <c r="P25" i="6" s="1" a="1"/>
  <c r="S25" i="6" s="1"/>
  <c r="J26" i="6"/>
  <c r="P26" i="6" s="1" a="1"/>
  <c r="S26" i="6" s="1"/>
  <c r="J27" i="6"/>
  <c r="P27" i="6" s="1" a="1"/>
  <c r="S27" i="6" s="1"/>
  <c r="J28" i="6"/>
  <c r="P28" i="6" s="1" a="1"/>
  <c r="S28" i="6" s="1"/>
  <c r="J29" i="6"/>
  <c r="P29" i="6" s="1" a="1"/>
  <c r="S29" i="6" s="1"/>
  <c r="J30" i="6"/>
  <c r="P30" i="6" s="1" a="1"/>
  <c r="S30" i="6" s="1"/>
  <c r="J31" i="6"/>
  <c r="P31" i="6" s="1" a="1"/>
  <c r="S31" i="6" s="1"/>
  <c r="J32" i="6"/>
  <c r="P32" i="6" s="1" a="1"/>
  <c r="S32" i="6" s="1"/>
  <c r="J33" i="6"/>
  <c r="P33" i="6" s="1" a="1"/>
  <c r="J34" i="6"/>
  <c r="P34" i="6" s="1" a="1"/>
  <c r="J35" i="6"/>
  <c r="P35" i="6" s="1" a="1"/>
  <c r="J36" i="6"/>
  <c r="P36" i="6" s="1" a="1"/>
  <c r="J37" i="6"/>
  <c r="P37" i="6" s="1" a="1"/>
  <c r="J38" i="6"/>
  <c r="P38" i="6" s="1" a="1"/>
  <c r="J39" i="6"/>
  <c r="P39" i="6" s="1" a="1"/>
  <c r="J40" i="6"/>
  <c r="P40" i="6" s="1" a="1"/>
  <c r="J41" i="6"/>
  <c r="P41" i="6" s="1" a="1"/>
  <c r="J42" i="6"/>
  <c r="P42" i="6" s="1" a="1"/>
  <c r="J43" i="6"/>
  <c r="P43" i="6" s="1" a="1"/>
  <c r="J44" i="6"/>
  <c r="P44" i="6" s="1" a="1"/>
  <c r="J45" i="6"/>
  <c r="P45" i="6" s="1" a="1"/>
  <c r="J46" i="6"/>
  <c r="P46" i="6" s="1" a="1"/>
  <c r="J47" i="6"/>
  <c r="P47" i="6" s="1" a="1"/>
  <c r="J48" i="6"/>
  <c r="P48" i="6" s="1" a="1"/>
  <c r="J49" i="6"/>
  <c r="P49" i="6" s="1" a="1"/>
  <c r="J50" i="6"/>
  <c r="P50" i="6" s="1" a="1"/>
  <c r="J51" i="6"/>
  <c r="P51" i="6" s="1" a="1"/>
  <c r="J52" i="6"/>
  <c r="P52" i="6" s="1" a="1"/>
  <c r="J53" i="6"/>
  <c r="P53" i="6" s="1" a="1"/>
  <c r="J54" i="6"/>
  <c r="P54" i="6" s="1" a="1"/>
  <c r="J55" i="6"/>
  <c r="P55" i="6" s="1" a="1"/>
  <c r="J56" i="6"/>
  <c r="P56" i="6" s="1" a="1"/>
  <c r="J57" i="6"/>
  <c r="P57" i="6" s="1" a="1"/>
  <c r="J58" i="6"/>
  <c r="P58" i="6" s="1" a="1"/>
  <c r="J59" i="6"/>
  <c r="P59" i="6" s="1" a="1"/>
  <c r="J60" i="6"/>
  <c r="P60" i="6" s="1" a="1"/>
  <c r="J61" i="6"/>
  <c r="P61" i="6" s="1" a="1"/>
  <c r="J62" i="6"/>
  <c r="P62" i="6" s="1" a="1"/>
  <c r="J63" i="6"/>
  <c r="P63" i="6" s="1" a="1"/>
  <c r="J64" i="6"/>
  <c r="P64" i="6" s="1" a="1"/>
  <c r="J65" i="6"/>
  <c r="P65" i="6" s="1" a="1"/>
  <c r="J67" i="6"/>
  <c r="P67" i="6" s="1" a="1"/>
  <c r="S67" i="6" s="1"/>
  <c r="J68" i="6"/>
  <c r="P68" i="6" s="1" a="1"/>
  <c r="S68" i="6" s="1"/>
  <c r="J69" i="6"/>
  <c r="P69" i="6" s="1" a="1"/>
  <c r="S69" i="6" s="1"/>
  <c r="J70" i="6"/>
  <c r="P70" i="6" s="1" a="1"/>
  <c r="S70" i="6" s="1"/>
  <c r="J71" i="6"/>
  <c r="P71" i="6" s="1" a="1"/>
  <c r="S71" i="6" s="1"/>
  <c r="J72" i="6"/>
  <c r="P72" i="6" s="1" a="1"/>
  <c r="S72" i="6" s="1"/>
  <c r="J73" i="6"/>
  <c r="P73" i="6" s="1" a="1"/>
  <c r="S73" i="6" s="1"/>
  <c r="J74" i="6"/>
  <c r="P74" i="6" s="1" a="1"/>
  <c r="S74" i="6" s="1"/>
  <c r="J75" i="6"/>
  <c r="P75" i="6" s="1" a="1"/>
  <c r="S75" i="6" s="1"/>
  <c r="J76" i="6"/>
  <c r="P76" i="6" s="1" a="1"/>
  <c r="S76" i="6" s="1"/>
  <c r="J77" i="6"/>
  <c r="P77" i="6" s="1" a="1"/>
  <c r="S77" i="6" s="1"/>
  <c r="J78" i="6"/>
  <c r="P78" i="6" s="1" a="1"/>
  <c r="S78" i="6" s="1"/>
  <c r="J79" i="6"/>
  <c r="P79" i="6" s="1" a="1"/>
  <c r="S79" i="6" s="1"/>
  <c r="J80" i="6"/>
  <c r="P80" i="6" s="1" a="1"/>
  <c r="S80" i="6" s="1"/>
  <c r="J81" i="6"/>
  <c r="P81" i="6" s="1" a="1"/>
  <c r="S81" i="6" s="1"/>
  <c r="J82" i="6"/>
  <c r="P82" i="6" s="1" a="1"/>
  <c r="S82" i="6" s="1"/>
  <c r="J83" i="6"/>
  <c r="P83" i="6" s="1" a="1"/>
  <c r="S83" i="6" s="1"/>
  <c r="J84" i="6"/>
  <c r="P84" i="6" s="1" a="1"/>
  <c r="S84" i="6" s="1"/>
  <c r="J85" i="6"/>
  <c r="P85" i="6" s="1" a="1"/>
  <c r="J86" i="6"/>
  <c r="P86" i="6" s="1" a="1"/>
  <c r="J87" i="6"/>
  <c r="P87" i="6" s="1" a="1"/>
  <c r="J88" i="6"/>
  <c r="P88" i="6" s="1" a="1"/>
  <c r="J89" i="6"/>
  <c r="P89" i="6" s="1" a="1"/>
  <c r="J90" i="6"/>
  <c r="P90" i="6" s="1" a="1"/>
  <c r="J91" i="6"/>
  <c r="P91" i="6" s="1" a="1"/>
  <c r="J92" i="6"/>
  <c r="P92" i="6" s="1" a="1"/>
  <c r="J93" i="6"/>
  <c r="P93" i="6" s="1" a="1"/>
  <c r="J94" i="6"/>
  <c r="P94" i="6" s="1" a="1"/>
  <c r="J95" i="6"/>
  <c r="P95" i="6" s="1" a="1"/>
  <c r="J96" i="6"/>
  <c r="P96" i="6" s="1" a="1"/>
  <c r="J97" i="6"/>
  <c r="P97" i="6" s="1" a="1"/>
  <c r="J98" i="6"/>
  <c r="P98" i="6" s="1" a="1"/>
  <c r="J99" i="6"/>
  <c r="P99" i="6" s="1" a="1"/>
  <c r="J100" i="6"/>
  <c r="P100" i="6" s="1" a="1"/>
  <c r="J101" i="6"/>
  <c r="P101" i="6" s="1" a="1"/>
  <c r="J102" i="6"/>
  <c r="P102" i="6" s="1" a="1"/>
  <c r="J103" i="6"/>
  <c r="P103" i="6" s="1" a="1"/>
  <c r="J104" i="6"/>
  <c r="P104" i="6" s="1" a="1"/>
  <c r="J105" i="6"/>
  <c r="P105" i="6" s="1" a="1"/>
  <c r="J106" i="6"/>
  <c r="P106" i="6" s="1" a="1"/>
  <c r="J107" i="6"/>
  <c r="P107" i="6" s="1" a="1"/>
  <c r="J108" i="6"/>
  <c r="P108" i="6" s="1" a="1"/>
  <c r="J109" i="6"/>
  <c r="P109" i="6" s="1" a="1"/>
  <c r="J110" i="6"/>
  <c r="P110" i="6" s="1" a="1"/>
  <c r="J111" i="6"/>
  <c r="P111" i="6" s="1" a="1"/>
  <c r="J112" i="6"/>
  <c r="P112" i="6" s="1" a="1"/>
  <c r="J113" i="6"/>
  <c r="P113" i="6" s="1" a="1"/>
  <c r="J114" i="6"/>
  <c r="P114" i="6" s="1" a="1"/>
  <c r="J115" i="6"/>
  <c r="P115" i="6" s="1" a="1"/>
  <c r="J116" i="6"/>
  <c r="P116" i="6" s="1" a="1"/>
  <c r="J68" i="5"/>
  <c r="J69" i="5"/>
  <c r="J70" i="5"/>
  <c r="J71" i="5"/>
  <c r="J72" i="5"/>
  <c r="J73" i="5"/>
  <c r="P73" i="5" s="1" a="1"/>
  <c r="S73" i="5" s="1"/>
  <c r="J74" i="5"/>
  <c r="P74" i="5" s="1" a="1"/>
  <c r="S74" i="5" s="1"/>
  <c r="J75" i="5"/>
  <c r="P75" i="5" s="1" a="1"/>
  <c r="S75" i="5" s="1"/>
  <c r="J76" i="5"/>
  <c r="P76" i="5" s="1" a="1"/>
  <c r="S76" i="5" s="1"/>
  <c r="J77" i="5"/>
  <c r="P77" i="5" s="1" a="1"/>
  <c r="S77" i="5" s="1"/>
  <c r="J78" i="5"/>
  <c r="P78" i="5" s="1" a="1"/>
  <c r="S78" i="5" s="1"/>
  <c r="J79" i="5"/>
  <c r="P79" i="5" s="1" a="1"/>
  <c r="S79" i="5" s="1"/>
  <c r="J80" i="5"/>
  <c r="P80" i="5" s="1" a="1"/>
  <c r="S80" i="5" s="1"/>
  <c r="J81" i="5"/>
  <c r="P81" i="5" s="1" a="1"/>
  <c r="S81" i="5" s="1"/>
  <c r="J82" i="5"/>
  <c r="P82" i="5" s="1" a="1"/>
  <c r="S82" i="5" s="1"/>
  <c r="J83" i="5"/>
  <c r="P83" i="5" s="1" a="1"/>
  <c r="S83" i="5" s="1"/>
  <c r="J84" i="5"/>
  <c r="P84" i="5" s="1" a="1"/>
  <c r="S84" i="5" s="1"/>
  <c r="J85" i="5"/>
  <c r="P85" i="5" s="1" a="1"/>
  <c r="S85" i="5" s="1"/>
  <c r="J86" i="5"/>
  <c r="P86" i="5" s="1" a="1"/>
  <c r="S86" i="5" s="1"/>
  <c r="J87" i="5"/>
  <c r="J88" i="5"/>
  <c r="J89" i="5"/>
  <c r="J90" i="5"/>
  <c r="J91" i="5"/>
  <c r="J92" i="5"/>
  <c r="J93" i="5"/>
  <c r="J94" i="5"/>
  <c r="J95" i="5"/>
  <c r="AG96" i="23" s="1"/>
  <c r="J96" i="5"/>
  <c r="AG97" i="23" s="1"/>
  <c r="J97" i="5"/>
  <c r="AG98" i="23" s="1"/>
  <c r="J98" i="5"/>
  <c r="AG99" i="23" s="1"/>
  <c r="J99" i="5"/>
  <c r="AG100" i="23" s="1"/>
  <c r="J100" i="5"/>
  <c r="AG101" i="23" s="1"/>
  <c r="J101" i="5"/>
  <c r="AG102" i="23" s="1"/>
  <c r="J102" i="5"/>
  <c r="AG103" i="23" s="1"/>
  <c r="J103" i="5"/>
  <c r="AG104" i="23" s="1"/>
  <c r="J104" i="5"/>
  <c r="AG105" i="23" s="1"/>
  <c r="J105" i="5"/>
  <c r="AG106" i="23" s="1"/>
  <c r="J106" i="5"/>
  <c r="AG107" i="23" s="1"/>
  <c r="J107" i="5"/>
  <c r="AG108" i="23" s="1"/>
  <c r="J108" i="5"/>
  <c r="AG109" i="23" s="1"/>
  <c r="J109" i="5"/>
  <c r="AG110" i="23" s="1"/>
  <c r="J110" i="5"/>
  <c r="AG111" i="23" s="1"/>
  <c r="J111" i="5"/>
  <c r="AG112" i="23" s="1"/>
  <c r="J112" i="5"/>
  <c r="AG113" i="23" s="1"/>
  <c r="J113" i="5"/>
  <c r="AG114" i="23" s="1"/>
  <c r="J114" i="5"/>
  <c r="AG115" i="23" s="1"/>
  <c r="J115" i="5"/>
  <c r="AG116" i="23" s="1"/>
  <c r="J116" i="5"/>
  <c r="P69" i="2" a="1"/>
  <c r="P70" i="2" a="1"/>
  <c r="P71" i="2" a="1"/>
  <c r="P72" i="2" a="1"/>
  <c r="P74" i="2" a="1"/>
  <c r="P75" i="2" a="1"/>
  <c r="P76" i="2" a="1"/>
  <c r="P77" i="2" a="1"/>
  <c r="P78" i="2" a="1"/>
  <c r="P79" i="2" a="1"/>
  <c r="P80" i="2" a="1"/>
  <c r="P81" i="2" a="1"/>
  <c r="P82" i="2" a="1"/>
  <c r="P83" i="2" a="1"/>
  <c r="P84" i="2" a="1"/>
  <c r="P85" i="2" a="1"/>
  <c r="J87" i="2"/>
  <c r="P87" i="2" s="1" a="1"/>
  <c r="J88" i="2"/>
  <c r="P88" i="2" s="1" a="1"/>
  <c r="J89" i="2"/>
  <c r="J90" i="2"/>
  <c r="J91" i="2"/>
  <c r="P91" i="2" s="1" a="1"/>
  <c r="J92" i="2"/>
  <c r="P92" i="2" s="1" a="1"/>
  <c r="J93" i="2"/>
  <c r="P93" i="2" s="1" a="1"/>
  <c r="J94" i="2"/>
  <c r="P94" i="2" s="1" a="1"/>
  <c r="J95" i="2"/>
  <c r="J96" i="2"/>
  <c r="P96" i="2" s="1" a="1"/>
  <c r="J97" i="2"/>
  <c r="P97" i="2" s="1" a="1"/>
  <c r="J98" i="2"/>
  <c r="J99" i="2"/>
  <c r="J100" i="2"/>
  <c r="P100" i="2" s="1" a="1"/>
  <c r="J101" i="2"/>
  <c r="J102" i="2"/>
  <c r="J103" i="2"/>
  <c r="P103" i="2" s="1" a="1"/>
  <c r="J104" i="2"/>
  <c r="P104" i="2" s="1" a="1"/>
  <c r="J105" i="2"/>
  <c r="P105" i="2" s="1" a="1"/>
  <c r="J106" i="2"/>
  <c r="P106" i="2" s="1" a="1"/>
  <c r="J107" i="2"/>
  <c r="J108" i="2"/>
  <c r="P108" i="2" s="1" a="1"/>
  <c r="J109" i="2"/>
  <c r="P109" i="2" s="1" a="1"/>
  <c r="J110" i="2"/>
  <c r="J111" i="2"/>
  <c r="J112" i="2"/>
  <c r="P112" i="2" s="1" a="1"/>
  <c r="J113" i="2"/>
  <c r="P113" i="2" s="1" a="1"/>
  <c r="J114" i="2"/>
  <c r="P114" i="2" s="1" a="1"/>
  <c r="J115" i="2"/>
  <c r="P115" i="2" s="1" a="1"/>
  <c r="J116" i="2"/>
  <c r="J65" i="2"/>
  <c r="P36" i="2" a="1"/>
  <c r="P39" i="2" a="1"/>
  <c r="J40" i="2"/>
  <c r="J41" i="2"/>
  <c r="P41" i="2" s="1" a="1"/>
  <c r="J42" i="2"/>
  <c r="P42" i="2" s="1" a="1"/>
  <c r="J43" i="2"/>
  <c r="P43" i="2" s="1" a="1"/>
  <c r="J44" i="2"/>
  <c r="P44" i="2" s="1" a="1"/>
  <c r="J45" i="2"/>
  <c r="P45" i="2" s="1" a="1"/>
  <c r="J46" i="2"/>
  <c r="J47" i="2"/>
  <c r="P47" i="2" s="1" a="1"/>
  <c r="J48" i="2"/>
  <c r="P48" i="2" s="1" a="1"/>
  <c r="J49" i="2"/>
  <c r="J50" i="2"/>
  <c r="P50" i="2" s="1" a="1"/>
  <c r="J51" i="2"/>
  <c r="P51" i="2" s="1" a="1"/>
  <c r="J52" i="2"/>
  <c r="J53" i="2"/>
  <c r="J54" i="2"/>
  <c r="P54" i="2" s="1" a="1"/>
  <c r="J55" i="2"/>
  <c r="P55" i="2" s="1" a="1"/>
  <c r="J56" i="2"/>
  <c r="J57" i="2"/>
  <c r="P57" i="2" s="1" a="1"/>
  <c r="J58" i="2"/>
  <c r="J59" i="2"/>
  <c r="P59" i="2" s="1" a="1"/>
  <c r="J60" i="2"/>
  <c r="P60" i="2" s="1" a="1"/>
  <c r="J61" i="2"/>
  <c r="J62" i="2"/>
  <c r="P62" i="2" s="1" a="1"/>
  <c r="J63" i="2"/>
  <c r="P63" i="2" s="1" a="1"/>
  <c r="J64" i="2"/>
  <c r="P64" i="2" s="1" a="1"/>
  <c r="J33" i="5"/>
  <c r="J34" i="5"/>
  <c r="J35" i="5"/>
  <c r="J36" i="5"/>
  <c r="AG37" i="23" s="1"/>
  <c r="J37" i="5"/>
  <c r="AG38" i="23" s="1"/>
  <c r="J38" i="5"/>
  <c r="AG39" i="23" s="1"/>
  <c r="J39" i="5"/>
  <c r="J40" i="5"/>
  <c r="AG41" i="23" s="1"/>
  <c r="J41" i="5"/>
  <c r="AG42" i="23" s="1"/>
  <c r="J42" i="5"/>
  <c r="AG43" i="23" s="1"/>
  <c r="J43" i="5"/>
  <c r="AG44" i="23" s="1"/>
  <c r="J44" i="5"/>
  <c r="AG45" i="23" s="1"/>
  <c r="J45" i="5"/>
  <c r="AG46" i="23" s="1"/>
  <c r="J46" i="5"/>
  <c r="AG47" i="23" s="1"/>
  <c r="J47" i="5"/>
  <c r="AG48" i="23" s="1"/>
  <c r="J48" i="5"/>
  <c r="AG49" i="23" s="1"/>
  <c r="J49" i="5"/>
  <c r="AG50" i="23" s="1"/>
  <c r="J50" i="5"/>
  <c r="AG51" i="23" s="1"/>
  <c r="J51" i="5"/>
  <c r="AG52" i="23" s="1"/>
  <c r="J52" i="5"/>
  <c r="AG53" i="23" s="1"/>
  <c r="J53" i="5"/>
  <c r="AG54" i="23" s="1"/>
  <c r="J54" i="5"/>
  <c r="AG55" i="23" s="1"/>
  <c r="J55" i="5"/>
  <c r="AG56" i="23" s="1"/>
  <c r="J56" i="5"/>
  <c r="AG57" i="23" s="1"/>
  <c r="J57" i="5"/>
  <c r="AG58" i="23" s="1"/>
  <c r="J58" i="5"/>
  <c r="AG59" i="23" s="1"/>
  <c r="J59" i="5"/>
  <c r="AG60" i="23" s="1"/>
  <c r="J60" i="5"/>
  <c r="AG61" i="23" s="1"/>
  <c r="J61" i="5"/>
  <c r="AG62" i="23" s="1"/>
  <c r="J62" i="5"/>
  <c r="AG63" i="23" s="1"/>
  <c r="J63" i="5"/>
  <c r="AG64" i="23" s="1"/>
  <c r="J64" i="5"/>
  <c r="AG65" i="23" s="1"/>
  <c r="J65" i="5"/>
  <c r="P68" i="5" a="1"/>
  <c r="S68" i="5" s="1"/>
  <c r="P69" i="5" a="1"/>
  <c r="S69" i="5" s="1"/>
  <c r="P70" i="5" a="1"/>
  <c r="S70" i="5" s="1"/>
  <c r="P71" i="5" a="1"/>
  <c r="S71" i="5" s="1"/>
  <c r="P72" i="5" a="1"/>
  <c r="S72" i="5" s="1"/>
  <c r="P87" i="5" a="1"/>
  <c r="S87" i="5" s="1"/>
  <c r="P88" i="5" a="1"/>
  <c r="S88" i="5" s="1"/>
  <c r="P89" i="5" a="1"/>
  <c r="S89" i="5" s="1"/>
  <c r="P90" i="5" a="1"/>
  <c r="S90" i="5" s="1"/>
  <c r="P91" i="5" a="1"/>
  <c r="S91" i="5" s="1"/>
  <c r="P92" i="5" a="1"/>
  <c r="S92" i="5" s="1"/>
  <c r="P93" i="5" a="1"/>
  <c r="S93" i="5" s="1"/>
  <c r="P94" i="5" a="1"/>
  <c r="S94" i="5" s="1"/>
  <c r="P95" i="5" a="1"/>
  <c r="S95" i="5" s="1"/>
  <c r="P96" i="5" a="1"/>
  <c r="S96" i="5" s="1"/>
  <c r="P97" i="5" a="1"/>
  <c r="S97" i="5" s="1"/>
  <c r="P98" i="5" a="1"/>
  <c r="S98" i="5" s="1"/>
  <c r="P99" i="5" a="1"/>
  <c r="S99" i="5" s="1"/>
  <c r="P100" i="5" a="1"/>
  <c r="S100" i="5" s="1"/>
  <c r="P101" i="5" a="1"/>
  <c r="S101" i="5" s="1"/>
  <c r="P102" i="5" a="1"/>
  <c r="S102" i="5" s="1"/>
  <c r="P103" i="5" a="1"/>
  <c r="S103" i="5" s="1"/>
  <c r="P104" i="5" a="1"/>
  <c r="S104" i="5" s="1"/>
  <c r="P105" i="5" a="1"/>
  <c r="S105" i="5" s="1"/>
  <c r="P106" i="5" a="1"/>
  <c r="S106" i="5" s="1"/>
  <c r="P107" i="5" a="1"/>
  <c r="S107" i="5" s="1"/>
  <c r="P108" i="5" a="1"/>
  <c r="S108" i="5" s="1"/>
  <c r="P109" i="5" a="1"/>
  <c r="S109" i="5" s="1"/>
  <c r="P110" i="5" a="1"/>
  <c r="S110" i="5" s="1"/>
  <c r="P111" i="5" a="1"/>
  <c r="S111" i="5" s="1"/>
  <c r="P112" i="5" a="1"/>
  <c r="S112" i="5" s="1"/>
  <c r="P113" i="5" a="1"/>
  <c r="S113" i="5" s="1"/>
  <c r="P114" i="5" a="1"/>
  <c r="S114" i="5" s="1"/>
  <c r="P115" i="5" a="1"/>
  <c r="S115" i="5" s="1"/>
  <c r="P116" i="5" a="1"/>
  <c r="S116" i="5" s="1"/>
  <c r="P33" i="5" a="1"/>
  <c r="S33" i="5" s="1"/>
  <c r="P34" i="5" a="1"/>
  <c r="S34" i="5" s="1"/>
  <c r="P35" i="5" a="1"/>
  <c r="S35" i="5" s="1"/>
  <c r="P36" i="5" a="1"/>
  <c r="S36" i="5" s="1"/>
  <c r="P37" i="5" a="1"/>
  <c r="S37" i="5" s="1"/>
  <c r="P38" i="5" a="1"/>
  <c r="S38" i="5" s="1"/>
  <c r="P40" i="5" a="1"/>
  <c r="S40" i="5" s="1"/>
  <c r="P41" i="5" a="1"/>
  <c r="S41" i="5" s="1"/>
  <c r="P42" i="5" a="1"/>
  <c r="S42" i="5" s="1"/>
  <c r="P43" i="5" a="1"/>
  <c r="S43" i="5" s="1"/>
  <c r="P44" i="5" a="1"/>
  <c r="S44" i="5" s="1"/>
  <c r="P45" i="5" a="1"/>
  <c r="S45" i="5" s="1"/>
  <c r="P46" i="5" a="1"/>
  <c r="S46" i="5" s="1"/>
  <c r="P47" i="5" a="1"/>
  <c r="S47" i="5" s="1"/>
  <c r="P48" i="5" a="1"/>
  <c r="S48" i="5" s="1"/>
  <c r="P49" i="5" a="1"/>
  <c r="S49" i="5" s="1"/>
  <c r="P50" i="5" a="1"/>
  <c r="S50" i="5" s="1"/>
  <c r="P51" i="5" a="1"/>
  <c r="S51" i="5" s="1"/>
  <c r="P52" i="5" a="1"/>
  <c r="S52" i="5" s="1"/>
  <c r="P53" i="5" a="1"/>
  <c r="S53" i="5" s="1"/>
  <c r="P54" i="5" a="1"/>
  <c r="S54" i="5" s="1"/>
  <c r="P55" i="5" a="1"/>
  <c r="S55" i="5" s="1"/>
  <c r="P56" i="5" a="1"/>
  <c r="S56" i="5" s="1"/>
  <c r="P57" i="5" a="1"/>
  <c r="S57" i="5" s="1"/>
  <c r="P58" i="5" a="1"/>
  <c r="S58" i="5" s="1"/>
  <c r="P59" i="5" a="1"/>
  <c r="S59" i="5" s="1"/>
  <c r="P60" i="5" a="1"/>
  <c r="S60" i="5" s="1"/>
  <c r="P61" i="5" a="1"/>
  <c r="S61" i="5" s="1"/>
  <c r="P62" i="5" a="1"/>
  <c r="S62" i="5" s="1"/>
  <c r="P63" i="5" a="1"/>
  <c r="S63" i="5" s="1"/>
  <c r="P64" i="5" a="1"/>
  <c r="S64" i="5" s="1"/>
  <c r="P65" i="5" a="1"/>
  <c r="S65" i="5" s="1"/>
  <c r="J17" i="5"/>
  <c r="P17" i="5" s="1" a="1"/>
  <c r="S17" i="5" s="1"/>
  <c r="J18" i="5"/>
  <c r="P18" i="5" s="1" a="1"/>
  <c r="S18" i="5" s="1"/>
  <c r="J19" i="5"/>
  <c r="P19" i="5" s="1" a="1"/>
  <c r="J20" i="5"/>
  <c r="P20" i="5" s="1" a="1"/>
  <c r="S20" i="5" s="1"/>
  <c r="J21" i="5"/>
  <c r="P21" i="5" s="1" a="1"/>
  <c r="S21" i="5" s="1"/>
  <c r="J22" i="5"/>
  <c r="P22" i="5" s="1" a="1"/>
  <c r="S22" i="5" s="1"/>
  <c r="J23" i="5"/>
  <c r="P23" i="5" s="1" a="1"/>
  <c r="S23" i="5" s="1"/>
  <c r="J24" i="5"/>
  <c r="P24" i="5" s="1" a="1"/>
  <c r="S24" i="5" s="1"/>
  <c r="J25" i="5"/>
  <c r="P25" i="5" s="1" a="1"/>
  <c r="S25" i="5" s="1"/>
  <c r="J26" i="5"/>
  <c r="P26" i="5" s="1" a="1"/>
  <c r="S26" i="5" s="1"/>
  <c r="J27" i="5"/>
  <c r="P27" i="5" s="1" a="1"/>
  <c r="S27" i="5" s="1"/>
  <c r="J28" i="5"/>
  <c r="P28" i="5" s="1" a="1"/>
  <c r="S28" i="5" s="1"/>
  <c r="J29" i="5"/>
  <c r="P29" i="5" s="1" a="1"/>
  <c r="S29" i="5" s="1"/>
  <c r="J30" i="5"/>
  <c r="P30" i="5" s="1" a="1"/>
  <c r="S30" i="5" s="1"/>
  <c r="J31" i="5"/>
  <c r="P31" i="5" s="1" a="1"/>
  <c r="S31" i="5" s="1"/>
  <c r="J32" i="5"/>
  <c r="P32" i="5" s="1" a="1"/>
  <c r="S32" i="5" s="1"/>
  <c r="P89" i="2" a="1"/>
  <c r="P90" i="2" a="1"/>
  <c r="P95" i="2" a="1"/>
  <c r="P98" i="2" a="1"/>
  <c r="P99" i="2" a="1"/>
  <c r="P101" i="2" a="1"/>
  <c r="P102" i="2" a="1"/>
  <c r="P107" i="2" a="1"/>
  <c r="P110" i="2" a="1"/>
  <c r="P111" i="2" a="1"/>
  <c r="P116" i="2" a="1"/>
  <c r="P35" i="2" a="1"/>
  <c r="P37" i="2" a="1"/>
  <c r="P40" i="2" a="1"/>
  <c r="P46" i="2" a="1"/>
  <c r="P49" i="2" a="1"/>
  <c r="P52" i="2" a="1"/>
  <c r="P53" i="2" a="1"/>
  <c r="P56" i="2" a="1"/>
  <c r="P58" i="2" a="1"/>
  <c r="P61" i="2" a="1"/>
  <c r="C72" i="47"/>
  <c r="C46" i="47"/>
  <c r="C20" i="47"/>
  <c r="AR13" i="23"/>
  <c r="M13" i="6"/>
  <c r="A10" i="6"/>
  <c r="M13" i="5"/>
  <c r="F23" i="44"/>
  <c r="F21" i="44"/>
  <c r="F23" i="43"/>
  <c r="F21" i="43"/>
  <c r="F22" i="40"/>
  <c r="F23" i="40"/>
  <c r="F21" i="40"/>
  <c r="M13" i="2"/>
  <c r="D69" i="23"/>
  <c r="E69" i="23"/>
  <c r="F69" i="23"/>
  <c r="H69" i="23"/>
  <c r="I69" i="23"/>
  <c r="J69" i="23"/>
  <c r="L69" i="23"/>
  <c r="M69" i="23"/>
  <c r="N69" i="23"/>
  <c r="P69" i="23"/>
  <c r="Q69" i="23"/>
  <c r="R69" i="23"/>
  <c r="T69" i="23"/>
  <c r="U69" i="23"/>
  <c r="V69" i="23"/>
  <c r="X69" i="23"/>
  <c r="Y69" i="23"/>
  <c r="Z69" i="23"/>
  <c r="AB69" i="23"/>
  <c r="AC69" i="23"/>
  <c r="AD69" i="23"/>
  <c r="AJ69" i="23"/>
  <c r="AK69" i="23"/>
  <c r="AL69" i="23"/>
  <c r="AN69" i="23"/>
  <c r="AO69" i="23"/>
  <c r="AP69" i="23"/>
  <c r="D70" i="23"/>
  <c r="E70" i="23"/>
  <c r="F70" i="23"/>
  <c r="H70" i="23"/>
  <c r="I70" i="23"/>
  <c r="J70" i="23"/>
  <c r="L70" i="23"/>
  <c r="M70" i="23"/>
  <c r="N70" i="23"/>
  <c r="P70" i="23"/>
  <c r="Q70" i="23"/>
  <c r="R70" i="23"/>
  <c r="T70" i="23"/>
  <c r="U70" i="23"/>
  <c r="V70" i="23"/>
  <c r="X70" i="23"/>
  <c r="Y70" i="23"/>
  <c r="Z70" i="23"/>
  <c r="AB70" i="23"/>
  <c r="AC70" i="23"/>
  <c r="AD70" i="23"/>
  <c r="AJ70" i="23"/>
  <c r="AK70" i="23"/>
  <c r="AL70" i="23"/>
  <c r="AN70" i="23"/>
  <c r="AO70" i="23"/>
  <c r="AP70" i="23"/>
  <c r="D71" i="23"/>
  <c r="E71" i="23"/>
  <c r="F71" i="23"/>
  <c r="H71" i="23"/>
  <c r="I71" i="23"/>
  <c r="J71" i="23"/>
  <c r="L71" i="23"/>
  <c r="M71" i="23"/>
  <c r="N71" i="23"/>
  <c r="P71" i="23"/>
  <c r="Q71" i="23"/>
  <c r="R71" i="23"/>
  <c r="T71" i="23"/>
  <c r="U71" i="23"/>
  <c r="V71" i="23"/>
  <c r="X71" i="23"/>
  <c r="Y71" i="23"/>
  <c r="Z71" i="23"/>
  <c r="AB71" i="23"/>
  <c r="AC71" i="23"/>
  <c r="AD71" i="23"/>
  <c r="AJ71" i="23"/>
  <c r="AK71" i="23"/>
  <c r="AL71" i="23"/>
  <c r="AN71" i="23"/>
  <c r="AO71" i="23"/>
  <c r="AP71" i="23"/>
  <c r="D72" i="23"/>
  <c r="E72" i="23"/>
  <c r="F72" i="23"/>
  <c r="H72" i="23"/>
  <c r="I72" i="23"/>
  <c r="J72" i="23"/>
  <c r="L72" i="23"/>
  <c r="M72" i="23"/>
  <c r="N72" i="23"/>
  <c r="P72" i="23"/>
  <c r="Q72" i="23"/>
  <c r="R72" i="23"/>
  <c r="T72" i="23"/>
  <c r="U72" i="23"/>
  <c r="V72" i="23"/>
  <c r="X72" i="23"/>
  <c r="Y72" i="23"/>
  <c r="Z72" i="23"/>
  <c r="AB72" i="23"/>
  <c r="AC72" i="23"/>
  <c r="AD72" i="23"/>
  <c r="AJ72" i="23"/>
  <c r="AK72" i="23"/>
  <c r="AL72" i="23"/>
  <c r="AN72" i="23"/>
  <c r="AO72" i="23"/>
  <c r="AP72" i="23"/>
  <c r="D73" i="23"/>
  <c r="E73" i="23"/>
  <c r="F73" i="23"/>
  <c r="H73" i="23"/>
  <c r="I73" i="23"/>
  <c r="J73" i="23"/>
  <c r="L73" i="23"/>
  <c r="M73" i="23"/>
  <c r="N73" i="23"/>
  <c r="P73" i="23"/>
  <c r="Q73" i="23"/>
  <c r="R73" i="23"/>
  <c r="T73" i="23"/>
  <c r="U73" i="23"/>
  <c r="V73" i="23"/>
  <c r="X73" i="23"/>
  <c r="Y73" i="23"/>
  <c r="Z73" i="23"/>
  <c r="AB73" i="23"/>
  <c r="AC73" i="23"/>
  <c r="AD73" i="23"/>
  <c r="AG73" i="23"/>
  <c r="AJ73" i="23"/>
  <c r="AK73" i="23"/>
  <c r="AL73" i="23"/>
  <c r="AN73" i="23"/>
  <c r="AO73" i="23"/>
  <c r="AP73" i="23"/>
  <c r="D74" i="23"/>
  <c r="E74" i="23"/>
  <c r="F74" i="23"/>
  <c r="H74" i="23"/>
  <c r="I74" i="23"/>
  <c r="J74" i="23"/>
  <c r="L74" i="23"/>
  <c r="M74" i="23"/>
  <c r="N74" i="23"/>
  <c r="P74" i="23"/>
  <c r="Q74" i="23"/>
  <c r="R74" i="23"/>
  <c r="T74" i="23"/>
  <c r="U74" i="23"/>
  <c r="V74" i="23"/>
  <c r="X74" i="23"/>
  <c r="Y74" i="23"/>
  <c r="Z74" i="23"/>
  <c r="AB74" i="23"/>
  <c r="AC74" i="23"/>
  <c r="AD74" i="23"/>
  <c r="AG74" i="23"/>
  <c r="AJ74" i="23"/>
  <c r="AK74" i="23"/>
  <c r="AL74" i="23"/>
  <c r="AN74" i="23"/>
  <c r="AO74" i="23"/>
  <c r="AP74" i="23"/>
  <c r="D75" i="23"/>
  <c r="G75" i="23" s="1"/>
  <c r="E75" i="23"/>
  <c r="F75" i="23"/>
  <c r="H75" i="23"/>
  <c r="I75" i="23"/>
  <c r="J75" i="23"/>
  <c r="L75" i="23"/>
  <c r="M75" i="23"/>
  <c r="N75" i="23"/>
  <c r="P75" i="23"/>
  <c r="Q75" i="23"/>
  <c r="R75" i="23"/>
  <c r="T75" i="23"/>
  <c r="U75" i="23"/>
  <c r="V75" i="23"/>
  <c r="X75" i="23"/>
  <c r="Y75" i="23"/>
  <c r="Z75" i="23"/>
  <c r="AB75" i="23"/>
  <c r="AC75" i="23"/>
  <c r="AD75" i="23"/>
  <c r="AG75" i="23"/>
  <c r="AJ75" i="23"/>
  <c r="AK75" i="23"/>
  <c r="AL75" i="23"/>
  <c r="AN75" i="23"/>
  <c r="AO75" i="23"/>
  <c r="AP75" i="23"/>
  <c r="D76" i="23"/>
  <c r="E76" i="23"/>
  <c r="F76" i="23"/>
  <c r="H76" i="23"/>
  <c r="I76" i="23"/>
  <c r="J76" i="23"/>
  <c r="L76" i="23"/>
  <c r="M76" i="23"/>
  <c r="N76" i="23"/>
  <c r="P76" i="23"/>
  <c r="Q76" i="23"/>
  <c r="R76" i="23"/>
  <c r="T76" i="23"/>
  <c r="U76" i="23"/>
  <c r="V76" i="23"/>
  <c r="X76" i="23"/>
  <c r="Y76" i="23"/>
  <c r="Z76" i="23"/>
  <c r="AB76" i="23"/>
  <c r="AC76" i="23"/>
  <c r="AD76" i="23"/>
  <c r="AG76" i="23"/>
  <c r="AJ76" i="23"/>
  <c r="AK76" i="23"/>
  <c r="AL76" i="23"/>
  <c r="AN76" i="23"/>
  <c r="AO76" i="23"/>
  <c r="AP76" i="23"/>
  <c r="D77" i="23"/>
  <c r="E77" i="23"/>
  <c r="F77" i="23"/>
  <c r="H77" i="23"/>
  <c r="I77" i="23"/>
  <c r="J77" i="23"/>
  <c r="L77" i="23"/>
  <c r="M77" i="23"/>
  <c r="N77" i="23"/>
  <c r="P77" i="23"/>
  <c r="Q77" i="23"/>
  <c r="R77" i="23"/>
  <c r="T77" i="23"/>
  <c r="U77" i="23"/>
  <c r="V77" i="23"/>
  <c r="X77" i="23"/>
  <c r="Y77" i="23"/>
  <c r="Z77" i="23"/>
  <c r="AB77" i="23"/>
  <c r="AC77" i="23"/>
  <c r="AD77" i="23"/>
  <c r="AG77" i="23"/>
  <c r="AJ77" i="23"/>
  <c r="AK77" i="23"/>
  <c r="AL77" i="23"/>
  <c r="AN77" i="23"/>
  <c r="AO77" i="23"/>
  <c r="AP77" i="23"/>
  <c r="D78" i="23"/>
  <c r="E78" i="23"/>
  <c r="F78" i="23"/>
  <c r="H78" i="23"/>
  <c r="I78" i="23"/>
  <c r="J78" i="23"/>
  <c r="L78" i="23"/>
  <c r="M78" i="23"/>
  <c r="N78" i="23"/>
  <c r="P78" i="23"/>
  <c r="Q78" i="23"/>
  <c r="R78" i="23"/>
  <c r="T78" i="23"/>
  <c r="U78" i="23"/>
  <c r="V78" i="23"/>
  <c r="X78" i="23"/>
  <c r="Y78" i="23"/>
  <c r="Z78" i="23"/>
  <c r="AB78" i="23"/>
  <c r="AC78" i="23"/>
  <c r="AD78" i="23"/>
  <c r="AG78" i="23"/>
  <c r="AJ78" i="23"/>
  <c r="AK78" i="23"/>
  <c r="AL78" i="23"/>
  <c r="AN78" i="23"/>
  <c r="AO78" i="23"/>
  <c r="AP78" i="23"/>
  <c r="D79" i="23"/>
  <c r="E79" i="23"/>
  <c r="F79" i="23"/>
  <c r="H79" i="23"/>
  <c r="I79" i="23"/>
  <c r="J79" i="23"/>
  <c r="L79" i="23"/>
  <c r="M79" i="23"/>
  <c r="N79" i="23"/>
  <c r="P79" i="23"/>
  <c r="Q79" i="23"/>
  <c r="R79" i="23"/>
  <c r="T79" i="23"/>
  <c r="U79" i="23"/>
  <c r="V79" i="23"/>
  <c r="X79" i="23"/>
  <c r="Y79" i="23"/>
  <c r="Z79" i="23"/>
  <c r="AB79" i="23"/>
  <c r="AC79" i="23"/>
  <c r="AD79" i="23"/>
  <c r="AG79" i="23"/>
  <c r="AJ79" i="23"/>
  <c r="AK79" i="23"/>
  <c r="AL79" i="23"/>
  <c r="AN79" i="23"/>
  <c r="AO79" i="23"/>
  <c r="AP79" i="23"/>
  <c r="D80" i="23"/>
  <c r="E80" i="23"/>
  <c r="F80" i="23"/>
  <c r="H80" i="23"/>
  <c r="I80" i="23"/>
  <c r="J80" i="23"/>
  <c r="L80" i="23"/>
  <c r="M80" i="23"/>
  <c r="N80" i="23"/>
  <c r="P80" i="23"/>
  <c r="Q80" i="23"/>
  <c r="R80" i="23"/>
  <c r="T80" i="23"/>
  <c r="U80" i="23"/>
  <c r="V80" i="23"/>
  <c r="X80" i="23"/>
  <c r="Y80" i="23"/>
  <c r="Z80" i="23"/>
  <c r="AB80" i="23"/>
  <c r="AC80" i="23"/>
  <c r="AD80" i="23"/>
  <c r="AG80" i="23"/>
  <c r="AJ80" i="23"/>
  <c r="AK80" i="23"/>
  <c r="AL80" i="23"/>
  <c r="AN80" i="23"/>
  <c r="AO80" i="23"/>
  <c r="AP80" i="23"/>
  <c r="D81" i="23"/>
  <c r="E81" i="23"/>
  <c r="F81" i="23"/>
  <c r="H81" i="23"/>
  <c r="I81" i="23"/>
  <c r="J81" i="23"/>
  <c r="L81" i="23"/>
  <c r="M81" i="23"/>
  <c r="N81" i="23"/>
  <c r="P81" i="23"/>
  <c r="Q81" i="23"/>
  <c r="R81" i="23"/>
  <c r="T81" i="23"/>
  <c r="U81" i="23"/>
  <c r="V81" i="23"/>
  <c r="X81" i="23"/>
  <c r="Y81" i="23"/>
  <c r="Z81" i="23"/>
  <c r="AB81" i="23"/>
  <c r="AC81" i="23"/>
  <c r="AD81" i="23"/>
  <c r="AG81" i="23"/>
  <c r="AJ81" i="23"/>
  <c r="AK81" i="23"/>
  <c r="AL81" i="23"/>
  <c r="AN81" i="23"/>
  <c r="AO81" i="23"/>
  <c r="AP81" i="23"/>
  <c r="D82" i="23"/>
  <c r="E82" i="23"/>
  <c r="F82" i="23"/>
  <c r="H82" i="23"/>
  <c r="I82" i="23"/>
  <c r="J82" i="23"/>
  <c r="L82" i="23"/>
  <c r="M82" i="23"/>
  <c r="N82" i="23"/>
  <c r="P82" i="23"/>
  <c r="Q82" i="23"/>
  <c r="R82" i="23"/>
  <c r="T82" i="23"/>
  <c r="U82" i="23"/>
  <c r="V82" i="23"/>
  <c r="X82" i="23"/>
  <c r="Y82" i="23"/>
  <c r="Z82" i="23"/>
  <c r="AB82" i="23"/>
  <c r="AC82" i="23"/>
  <c r="AD82" i="23"/>
  <c r="AG82" i="23"/>
  <c r="AJ82" i="23"/>
  <c r="AK82" i="23"/>
  <c r="AL82" i="23"/>
  <c r="AN82" i="23"/>
  <c r="AO82" i="23"/>
  <c r="AP82" i="23"/>
  <c r="D83" i="23"/>
  <c r="E83" i="23"/>
  <c r="F83" i="23"/>
  <c r="H83" i="23"/>
  <c r="I83" i="23"/>
  <c r="J83" i="23"/>
  <c r="L83" i="23"/>
  <c r="M83" i="23"/>
  <c r="N83" i="23"/>
  <c r="P83" i="23"/>
  <c r="Q83" i="23"/>
  <c r="R83" i="23"/>
  <c r="T83" i="23"/>
  <c r="U83" i="23"/>
  <c r="V83" i="23"/>
  <c r="X83" i="23"/>
  <c r="Y83" i="23"/>
  <c r="Z83" i="23"/>
  <c r="AB83" i="23"/>
  <c r="AC83" i="23"/>
  <c r="AD83" i="23"/>
  <c r="AG83" i="23"/>
  <c r="AJ83" i="23"/>
  <c r="AK83" i="23"/>
  <c r="AL83" i="23"/>
  <c r="AN83" i="23"/>
  <c r="AO83" i="23"/>
  <c r="AP83" i="23"/>
  <c r="D84" i="23"/>
  <c r="E84" i="23"/>
  <c r="F84" i="23"/>
  <c r="H84" i="23"/>
  <c r="I84" i="23"/>
  <c r="J84" i="23"/>
  <c r="L84" i="23"/>
  <c r="M84" i="23"/>
  <c r="N84" i="23"/>
  <c r="P84" i="23"/>
  <c r="Q84" i="23"/>
  <c r="R84" i="23"/>
  <c r="T84" i="23"/>
  <c r="U84" i="23"/>
  <c r="V84" i="23"/>
  <c r="X84" i="23"/>
  <c r="Y84" i="23"/>
  <c r="Z84" i="23"/>
  <c r="AB84" i="23"/>
  <c r="AC84" i="23"/>
  <c r="AD84" i="23"/>
  <c r="AG84" i="23"/>
  <c r="AJ84" i="23"/>
  <c r="AK84" i="23"/>
  <c r="AL84" i="23"/>
  <c r="AN84" i="23"/>
  <c r="AO84" i="23"/>
  <c r="AP84" i="23"/>
  <c r="D85" i="23"/>
  <c r="E85" i="23"/>
  <c r="F85" i="23"/>
  <c r="H85" i="23"/>
  <c r="I85" i="23"/>
  <c r="J85" i="23"/>
  <c r="L85" i="23"/>
  <c r="M85" i="23"/>
  <c r="N85" i="23"/>
  <c r="P85" i="23"/>
  <c r="Q85" i="23"/>
  <c r="R85" i="23"/>
  <c r="T85" i="23"/>
  <c r="U85" i="23"/>
  <c r="V85" i="23"/>
  <c r="X85" i="23"/>
  <c r="Y85" i="23"/>
  <c r="Z85" i="23"/>
  <c r="AB85" i="23"/>
  <c r="AC85" i="23"/>
  <c r="AD85" i="23"/>
  <c r="AG85" i="23"/>
  <c r="AJ85" i="23"/>
  <c r="AK85" i="23"/>
  <c r="AL85" i="23"/>
  <c r="AN85" i="23"/>
  <c r="AO85" i="23"/>
  <c r="AP85" i="23"/>
  <c r="D86" i="23"/>
  <c r="E86" i="23"/>
  <c r="F86" i="23"/>
  <c r="H86" i="23"/>
  <c r="I86" i="23"/>
  <c r="J86" i="23"/>
  <c r="L86" i="23"/>
  <c r="M86" i="23"/>
  <c r="N86" i="23"/>
  <c r="P86" i="23"/>
  <c r="Q86" i="23"/>
  <c r="R86" i="23"/>
  <c r="T86" i="23"/>
  <c r="U86" i="23"/>
  <c r="V86" i="23"/>
  <c r="X86" i="23"/>
  <c r="Y86" i="23"/>
  <c r="Z86" i="23"/>
  <c r="AB86" i="23"/>
  <c r="AC86" i="23"/>
  <c r="AD86" i="23"/>
  <c r="AG86" i="23"/>
  <c r="AJ86" i="23"/>
  <c r="AK86" i="23"/>
  <c r="AL86" i="23"/>
  <c r="AN86" i="23"/>
  <c r="AO86" i="23"/>
  <c r="AP86" i="23"/>
  <c r="D87" i="23"/>
  <c r="E87" i="23"/>
  <c r="F87" i="23"/>
  <c r="H87" i="23"/>
  <c r="I87" i="23"/>
  <c r="J87" i="23"/>
  <c r="L87" i="23"/>
  <c r="M87" i="23"/>
  <c r="N87" i="23"/>
  <c r="P87" i="23"/>
  <c r="Q87" i="23"/>
  <c r="R87" i="23"/>
  <c r="T87" i="23"/>
  <c r="U87" i="23"/>
  <c r="V87" i="23"/>
  <c r="X87" i="23"/>
  <c r="Y87" i="23"/>
  <c r="Z87" i="23"/>
  <c r="AB87" i="23"/>
  <c r="AC87" i="23"/>
  <c r="AD87" i="23"/>
  <c r="AG87" i="23"/>
  <c r="AJ87" i="23"/>
  <c r="AK87" i="23"/>
  <c r="AL87" i="23"/>
  <c r="AN87" i="23"/>
  <c r="AO87" i="23"/>
  <c r="AP87" i="23"/>
  <c r="D88" i="23"/>
  <c r="E88" i="23"/>
  <c r="F88" i="23"/>
  <c r="H88" i="23"/>
  <c r="I88" i="23"/>
  <c r="J88" i="23"/>
  <c r="L88" i="23"/>
  <c r="M88" i="23"/>
  <c r="N88" i="23"/>
  <c r="P88" i="23"/>
  <c r="Q88" i="23"/>
  <c r="R88" i="23"/>
  <c r="T88" i="23"/>
  <c r="U88" i="23"/>
  <c r="V88" i="23"/>
  <c r="X88" i="23"/>
  <c r="Y88" i="23"/>
  <c r="Z88" i="23"/>
  <c r="AB88" i="23"/>
  <c r="AC88" i="23"/>
  <c r="AD88" i="23"/>
  <c r="AG88" i="23"/>
  <c r="AJ88" i="23"/>
  <c r="AK88" i="23"/>
  <c r="AL88" i="23"/>
  <c r="AN88" i="23"/>
  <c r="AO88" i="23"/>
  <c r="AP88" i="23"/>
  <c r="D89" i="23"/>
  <c r="E89" i="23"/>
  <c r="F89" i="23"/>
  <c r="H89" i="23"/>
  <c r="I89" i="23"/>
  <c r="J89" i="23"/>
  <c r="L89" i="23"/>
  <c r="M89" i="23"/>
  <c r="N89" i="23"/>
  <c r="P89" i="23"/>
  <c r="Q89" i="23"/>
  <c r="R89" i="23"/>
  <c r="T89" i="23"/>
  <c r="U89" i="23"/>
  <c r="V89" i="23"/>
  <c r="X89" i="23"/>
  <c r="Y89" i="23"/>
  <c r="Z89" i="23"/>
  <c r="AB89" i="23"/>
  <c r="AC89" i="23"/>
  <c r="AD89" i="23"/>
  <c r="AJ89" i="23"/>
  <c r="AK89" i="23"/>
  <c r="AL89" i="23"/>
  <c r="AN89" i="23"/>
  <c r="AO89" i="23"/>
  <c r="AP89" i="23"/>
  <c r="D90" i="23"/>
  <c r="E90" i="23"/>
  <c r="F90" i="23"/>
  <c r="H90" i="23"/>
  <c r="I90" i="23"/>
  <c r="J90" i="23"/>
  <c r="L90" i="23"/>
  <c r="M90" i="23"/>
  <c r="N90" i="23"/>
  <c r="P90" i="23"/>
  <c r="Q90" i="23"/>
  <c r="R90" i="23"/>
  <c r="T90" i="23"/>
  <c r="U90" i="23"/>
  <c r="V90" i="23"/>
  <c r="X90" i="23"/>
  <c r="Y90" i="23"/>
  <c r="Z90" i="23"/>
  <c r="AB90" i="23"/>
  <c r="AC90" i="23"/>
  <c r="AD90" i="23"/>
  <c r="AJ90" i="23"/>
  <c r="AK90" i="23"/>
  <c r="AL90" i="23"/>
  <c r="AN90" i="23"/>
  <c r="AO90" i="23"/>
  <c r="AP90" i="23"/>
  <c r="D91" i="23"/>
  <c r="E91" i="23"/>
  <c r="F91" i="23"/>
  <c r="H91" i="23"/>
  <c r="I91" i="23"/>
  <c r="J91" i="23"/>
  <c r="L91" i="23"/>
  <c r="M91" i="23"/>
  <c r="N91" i="23"/>
  <c r="P91" i="23"/>
  <c r="Q91" i="23"/>
  <c r="R91" i="23"/>
  <c r="T91" i="23"/>
  <c r="U91" i="23"/>
  <c r="V91" i="23"/>
  <c r="X91" i="23"/>
  <c r="Y91" i="23"/>
  <c r="Z91" i="23"/>
  <c r="AB91" i="23"/>
  <c r="AC91" i="23"/>
  <c r="AD91" i="23"/>
  <c r="AG91" i="23"/>
  <c r="AJ91" i="23"/>
  <c r="AK91" i="23"/>
  <c r="AL91" i="23"/>
  <c r="AN91" i="23"/>
  <c r="AO91" i="23"/>
  <c r="AP91" i="23"/>
  <c r="D92" i="23"/>
  <c r="E92" i="23"/>
  <c r="F92" i="23"/>
  <c r="H92" i="23"/>
  <c r="I92" i="23"/>
  <c r="J92" i="23"/>
  <c r="L92" i="23"/>
  <c r="M92" i="23"/>
  <c r="N92" i="23"/>
  <c r="P92" i="23"/>
  <c r="Q92" i="23"/>
  <c r="R92" i="23"/>
  <c r="T92" i="23"/>
  <c r="U92" i="23"/>
  <c r="V92" i="23"/>
  <c r="X92" i="23"/>
  <c r="Y92" i="23"/>
  <c r="Z92" i="23"/>
  <c r="AB92" i="23"/>
  <c r="AC92" i="23"/>
  <c r="AD92" i="23"/>
  <c r="AG92" i="23"/>
  <c r="AJ92" i="23"/>
  <c r="AK92" i="23"/>
  <c r="AL92" i="23"/>
  <c r="AN92" i="23"/>
  <c r="AO92" i="23"/>
  <c r="AP92" i="23"/>
  <c r="D93" i="23"/>
  <c r="E93" i="23"/>
  <c r="F93" i="23"/>
  <c r="H93" i="23"/>
  <c r="I93" i="23"/>
  <c r="J93" i="23"/>
  <c r="L93" i="23"/>
  <c r="M93" i="23"/>
  <c r="N93" i="23"/>
  <c r="P93" i="23"/>
  <c r="Q93" i="23"/>
  <c r="R93" i="23"/>
  <c r="T93" i="23"/>
  <c r="U93" i="23"/>
  <c r="V93" i="23"/>
  <c r="X93" i="23"/>
  <c r="Y93" i="23"/>
  <c r="Z93" i="23"/>
  <c r="AB93" i="23"/>
  <c r="AC93" i="23"/>
  <c r="AD93" i="23"/>
  <c r="AG93" i="23"/>
  <c r="AJ93" i="23"/>
  <c r="AK93" i="23"/>
  <c r="AL93" i="23"/>
  <c r="AN93" i="23"/>
  <c r="AO93" i="23"/>
  <c r="AP93" i="23"/>
  <c r="D94" i="23"/>
  <c r="E94" i="23"/>
  <c r="F94" i="23"/>
  <c r="H94" i="23"/>
  <c r="I94" i="23"/>
  <c r="J94" i="23"/>
  <c r="L94" i="23"/>
  <c r="M94" i="23"/>
  <c r="N94" i="23"/>
  <c r="P94" i="23"/>
  <c r="Q94" i="23"/>
  <c r="R94" i="23"/>
  <c r="T94" i="23"/>
  <c r="U94" i="23"/>
  <c r="V94" i="23"/>
  <c r="X94" i="23"/>
  <c r="Y94" i="23"/>
  <c r="Z94" i="23"/>
  <c r="AB94" i="23"/>
  <c r="AC94" i="23"/>
  <c r="AD94" i="23"/>
  <c r="AG94" i="23"/>
  <c r="AJ94" i="23"/>
  <c r="AK94" i="23"/>
  <c r="AL94" i="23"/>
  <c r="AN94" i="23"/>
  <c r="AO94" i="23"/>
  <c r="AP94" i="23"/>
  <c r="D95" i="23"/>
  <c r="E95" i="23"/>
  <c r="F95" i="23"/>
  <c r="H95" i="23"/>
  <c r="I95" i="23"/>
  <c r="J95" i="23"/>
  <c r="L95" i="23"/>
  <c r="M95" i="23"/>
  <c r="N95" i="23"/>
  <c r="P95" i="23"/>
  <c r="Q95" i="23"/>
  <c r="R95" i="23"/>
  <c r="T95" i="23"/>
  <c r="U95" i="23"/>
  <c r="V95" i="23"/>
  <c r="X95" i="23"/>
  <c r="Y95" i="23"/>
  <c r="Z95" i="23"/>
  <c r="AB95" i="23"/>
  <c r="AC95" i="23"/>
  <c r="AD95" i="23"/>
  <c r="AG95" i="23"/>
  <c r="AJ95" i="23"/>
  <c r="AK95" i="23"/>
  <c r="AL95" i="23"/>
  <c r="AN95" i="23"/>
  <c r="AO95" i="23"/>
  <c r="AP95" i="23"/>
  <c r="D96" i="23"/>
  <c r="E96" i="23"/>
  <c r="F96" i="23"/>
  <c r="H96" i="23"/>
  <c r="I96" i="23"/>
  <c r="J96" i="23"/>
  <c r="L96" i="23"/>
  <c r="M96" i="23"/>
  <c r="N96" i="23"/>
  <c r="P96" i="23"/>
  <c r="Q96" i="23"/>
  <c r="R96" i="23"/>
  <c r="T96" i="23"/>
  <c r="U96" i="23"/>
  <c r="V96" i="23"/>
  <c r="X96" i="23"/>
  <c r="Y96" i="23"/>
  <c r="Z96" i="23"/>
  <c r="AB96" i="23"/>
  <c r="AC96" i="23"/>
  <c r="AD96" i="23"/>
  <c r="AJ96" i="23"/>
  <c r="AK96" i="23"/>
  <c r="AL96" i="23"/>
  <c r="AN96" i="23"/>
  <c r="AO96" i="23"/>
  <c r="AP96" i="23"/>
  <c r="D97" i="23"/>
  <c r="E97" i="23"/>
  <c r="F97" i="23"/>
  <c r="H97" i="23"/>
  <c r="I97" i="23"/>
  <c r="J97" i="23"/>
  <c r="L97" i="23"/>
  <c r="M97" i="23"/>
  <c r="N97" i="23"/>
  <c r="P97" i="23"/>
  <c r="Q97" i="23"/>
  <c r="R97" i="23"/>
  <c r="T97" i="23"/>
  <c r="U97" i="23"/>
  <c r="V97" i="23"/>
  <c r="X97" i="23"/>
  <c r="Y97" i="23"/>
  <c r="Z97" i="23"/>
  <c r="AB97" i="23"/>
  <c r="AC97" i="23"/>
  <c r="AD97" i="23"/>
  <c r="AJ97" i="23"/>
  <c r="AK97" i="23"/>
  <c r="AL97" i="23"/>
  <c r="AN97" i="23"/>
  <c r="AO97" i="23"/>
  <c r="AP97" i="23"/>
  <c r="D98" i="23"/>
  <c r="E98" i="23"/>
  <c r="F98" i="23"/>
  <c r="H98" i="23"/>
  <c r="I98" i="23"/>
  <c r="J98" i="23"/>
  <c r="L98" i="23"/>
  <c r="M98" i="23"/>
  <c r="N98" i="23"/>
  <c r="P98" i="23"/>
  <c r="Q98" i="23"/>
  <c r="R98" i="23"/>
  <c r="T98" i="23"/>
  <c r="U98" i="23"/>
  <c r="V98" i="23"/>
  <c r="X98" i="23"/>
  <c r="Y98" i="23"/>
  <c r="Z98" i="23"/>
  <c r="AB98" i="23"/>
  <c r="AC98" i="23"/>
  <c r="AD98" i="23"/>
  <c r="AJ98" i="23"/>
  <c r="AK98" i="23"/>
  <c r="AL98" i="23"/>
  <c r="AN98" i="23"/>
  <c r="AO98" i="23"/>
  <c r="AP98" i="23"/>
  <c r="D99" i="23"/>
  <c r="E99" i="23"/>
  <c r="F99" i="23"/>
  <c r="H99" i="23"/>
  <c r="I99" i="23"/>
  <c r="J99" i="23"/>
  <c r="L99" i="23"/>
  <c r="M99" i="23"/>
  <c r="N99" i="23"/>
  <c r="P99" i="23"/>
  <c r="Q99" i="23"/>
  <c r="R99" i="23"/>
  <c r="T99" i="23"/>
  <c r="U99" i="23"/>
  <c r="V99" i="23"/>
  <c r="X99" i="23"/>
  <c r="Y99" i="23"/>
  <c r="Z99" i="23"/>
  <c r="AB99" i="23"/>
  <c r="AC99" i="23"/>
  <c r="AD99" i="23"/>
  <c r="AJ99" i="23"/>
  <c r="AK99" i="23"/>
  <c r="AL99" i="23"/>
  <c r="AN99" i="23"/>
  <c r="AO99" i="23"/>
  <c r="AP99" i="23"/>
  <c r="D100" i="23"/>
  <c r="E100" i="23"/>
  <c r="F100" i="23"/>
  <c r="H100" i="23"/>
  <c r="I100" i="23"/>
  <c r="J100" i="23"/>
  <c r="L100" i="23"/>
  <c r="M100" i="23"/>
  <c r="N100" i="23"/>
  <c r="P100" i="23"/>
  <c r="Q100" i="23"/>
  <c r="R100" i="23"/>
  <c r="T100" i="23"/>
  <c r="U100" i="23"/>
  <c r="V100" i="23"/>
  <c r="X100" i="23"/>
  <c r="Y100" i="23"/>
  <c r="Z100" i="23"/>
  <c r="AB100" i="23"/>
  <c r="AC100" i="23"/>
  <c r="AD100" i="23"/>
  <c r="AJ100" i="23"/>
  <c r="AK100" i="23"/>
  <c r="AL100" i="23"/>
  <c r="AN100" i="23"/>
  <c r="AO100" i="23"/>
  <c r="AP100" i="23"/>
  <c r="D101" i="23"/>
  <c r="E101" i="23"/>
  <c r="F101" i="23"/>
  <c r="H101" i="23"/>
  <c r="I101" i="23"/>
  <c r="J101" i="23"/>
  <c r="L101" i="23"/>
  <c r="M101" i="23"/>
  <c r="N101" i="23"/>
  <c r="P101" i="23"/>
  <c r="Q101" i="23"/>
  <c r="R101" i="23"/>
  <c r="T101" i="23"/>
  <c r="U101" i="23"/>
  <c r="V101" i="23"/>
  <c r="X101" i="23"/>
  <c r="Y101" i="23"/>
  <c r="Z101" i="23"/>
  <c r="AB101" i="23"/>
  <c r="AC101" i="23"/>
  <c r="AD101" i="23"/>
  <c r="AJ101" i="23"/>
  <c r="AK101" i="23"/>
  <c r="AL101" i="23"/>
  <c r="AN101" i="23"/>
  <c r="AO101" i="23"/>
  <c r="AP101" i="23"/>
  <c r="D102" i="23"/>
  <c r="E102" i="23"/>
  <c r="F102" i="23"/>
  <c r="H102" i="23"/>
  <c r="I102" i="23"/>
  <c r="J102" i="23"/>
  <c r="L102" i="23"/>
  <c r="M102" i="23"/>
  <c r="N102" i="23"/>
  <c r="P102" i="23"/>
  <c r="Q102" i="23"/>
  <c r="R102" i="23"/>
  <c r="T102" i="23"/>
  <c r="U102" i="23"/>
  <c r="V102" i="23"/>
  <c r="X102" i="23"/>
  <c r="Y102" i="23"/>
  <c r="Z102" i="23"/>
  <c r="AB102" i="23"/>
  <c r="AC102" i="23"/>
  <c r="AD102" i="23"/>
  <c r="AJ102" i="23"/>
  <c r="AK102" i="23"/>
  <c r="AL102" i="23"/>
  <c r="AN102" i="23"/>
  <c r="AO102" i="23"/>
  <c r="AP102" i="23"/>
  <c r="D103" i="23"/>
  <c r="E103" i="23"/>
  <c r="F103" i="23"/>
  <c r="H103" i="23"/>
  <c r="I103" i="23"/>
  <c r="J103" i="23"/>
  <c r="L103" i="23"/>
  <c r="M103" i="23"/>
  <c r="N103" i="23"/>
  <c r="P103" i="23"/>
  <c r="Q103" i="23"/>
  <c r="R103" i="23"/>
  <c r="T103" i="23"/>
  <c r="U103" i="23"/>
  <c r="V103" i="23"/>
  <c r="X103" i="23"/>
  <c r="Y103" i="23"/>
  <c r="Z103" i="23"/>
  <c r="AB103" i="23"/>
  <c r="AC103" i="23"/>
  <c r="AD103" i="23"/>
  <c r="AJ103" i="23"/>
  <c r="AK103" i="23"/>
  <c r="AL103" i="23"/>
  <c r="AN103" i="23"/>
  <c r="AO103" i="23"/>
  <c r="AP103" i="23"/>
  <c r="D104" i="23"/>
  <c r="E104" i="23"/>
  <c r="F104" i="23"/>
  <c r="H104" i="23"/>
  <c r="I104" i="23"/>
  <c r="J104" i="23"/>
  <c r="L104" i="23"/>
  <c r="M104" i="23"/>
  <c r="N104" i="23"/>
  <c r="P104" i="23"/>
  <c r="Q104" i="23"/>
  <c r="R104" i="23"/>
  <c r="T104" i="23"/>
  <c r="U104" i="23"/>
  <c r="V104" i="23"/>
  <c r="X104" i="23"/>
  <c r="Y104" i="23"/>
  <c r="Z104" i="23"/>
  <c r="AB104" i="23"/>
  <c r="AC104" i="23"/>
  <c r="AD104" i="23"/>
  <c r="AJ104" i="23"/>
  <c r="AK104" i="23"/>
  <c r="AL104" i="23"/>
  <c r="AN104" i="23"/>
  <c r="AO104" i="23"/>
  <c r="AP104" i="23"/>
  <c r="D105" i="23"/>
  <c r="E105" i="23"/>
  <c r="F105" i="23"/>
  <c r="H105" i="23"/>
  <c r="I105" i="23"/>
  <c r="J105" i="23"/>
  <c r="L105" i="23"/>
  <c r="M105" i="23"/>
  <c r="N105" i="23"/>
  <c r="P105" i="23"/>
  <c r="Q105" i="23"/>
  <c r="R105" i="23"/>
  <c r="T105" i="23"/>
  <c r="U105" i="23"/>
  <c r="V105" i="23"/>
  <c r="X105" i="23"/>
  <c r="Y105" i="23"/>
  <c r="Z105" i="23"/>
  <c r="AB105" i="23"/>
  <c r="AC105" i="23"/>
  <c r="AD105" i="23"/>
  <c r="AJ105" i="23"/>
  <c r="AK105" i="23"/>
  <c r="AL105" i="23"/>
  <c r="AN105" i="23"/>
  <c r="AO105" i="23"/>
  <c r="AP105" i="23"/>
  <c r="D106" i="23"/>
  <c r="E106" i="23"/>
  <c r="F106" i="23"/>
  <c r="H106" i="23"/>
  <c r="I106" i="23"/>
  <c r="J106" i="23"/>
  <c r="L106" i="23"/>
  <c r="M106" i="23"/>
  <c r="N106" i="23"/>
  <c r="P106" i="23"/>
  <c r="Q106" i="23"/>
  <c r="R106" i="23"/>
  <c r="T106" i="23"/>
  <c r="U106" i="23"/>
  <c r="V106" i="23"/>
  <c r="X106" i="23"/>
  <c r="Y106" i="23"/>
  <c r="Z106" i="23"/>
  <c r="AB106" i="23"/>
  <c r="AC106" i="23"/>
  <c r="AD106" i="23"/>
  <c r="AJ106" i="23"/>
  <c r="AK106" i="23"/>
  <c r="AL106" i="23"/>
  <c r="AN106" i="23"/>
  <c r="AO106" i="23"/>
  <c r="AP106" i="23"/>
  <c r="D107" i="23"/>
  <c r="E107" i="23"/>
  <c r="F107" i="23"/>
  <c r="H107" i="23"/>
  <c r="I107" i="23"/>
  <c r="J107" i="23"/>
  <c r="L107" i="23"/>
  <c r="M107" i="23"/>
  <c r="N107" i="23"/>
  <c r="P107" i="23"/>
  <c r="Q107" i="23"/>
  <c r="R107" i="23"/>
  <c r="T107" i="23"/>
  <c r="U107" i="23"/>
  <c r="V107" i="23"/>
  <c r="X107" i="23"/>
  <c r="Y107" i="23"/>
  <c r="Z107" i="23"/>
  <c r="AB107" i="23"/>
  <c r="AC107" i="23"/>
  <c r="AD107" i="23"/>
  <c r="AJ107" i="23"/>
  <c r="AK107" i="23"/>
  <c r="AL107" i="23"/>
  <c r="AN107" i="23"/>
  <c r="AO107" i="23"/>
  <c r="AP107" i="23"/>
  <c r="D108" i="23"/>
  <c r="E108" i="23"/>
  <c r="F108" i="23"/>
  <c r="H108" i="23"/>
  <c r="I108" i="23"/>
  <c r="J108" i="23"/>
  <c r="L108" i="23"/>
  <c r="M108" i="23"/>
  <c r="N108" i="23"/>
  <c r="P108" i="23"/>
  <c r="Q108" i="23"/>
  <c r="R108" i="23"/>
  <c r="T108" i="23"/>
  <c r="U108" i="23"/>
  <c r="V108" i="23"/>
  <c r="X108" i="23"/>
  <c r="Y108" i="23"/>
  <c r="Z108" i="23"/>
  <c r="AB108" i="23"/>
  <c r="AC108" i="23"/>
  <c r="AD108" i="23"/>
  <c r="AJ108" i="23"/>
  <c r="AK108" i="23"/>
  <c r="AL108" i="23"/>
  <c r="AN108" i="23"/>
  <c r="AO108" i="23"/>
  <c r="AP108" i="23"/>
  <c r="D109" i="23"/>
  <c r="E109" i="23"/>
  <c r="F109" i="23"/>
  <c r="H109" i="23"/>
  <c r="I109" i="23"/>
  <c r="J109" i="23"/>
  <c r="L109" i="23"/>
  <c r="M109" i="23"/>
  <c r="N109" i="23"/>
  <c r="P109" i="23"/>
  <c r="Q109" i="23"/>
  <c r="R109" i="23"/>
  <c r="T109" i="23"/>
  <c r="U109" i="23"/>
  <c r="V109" i="23"/>
  <c r="X109" i="23"/>
  <c r="Y109" i="23"/>
  <c r="Z109" i="23"/>
  <c r="AB109" i="23"/>
  <c r="AC109" i="23"/>
  <c r="AD109" i="23"/>
  <c r="AJ109" i="23"/>
  <c r="AK109" i="23"/>
  <c r="AL109" i="23"/>
  <c r="AN109" i="23"/>
  <c r="AO109" i="23"/>
  <c r="AP109" i="23"/>
  <c r="D110" i="23"/>
  <c r="E110" i="23"/>
  <c r="F110" i="23"/>
  <c r="H110" i="23"/>
  <c r="I110" i="23"/>
  <c r="J110" i="23"/>
  <c r="L110" i="23"/>
  <c r="M110" i="23"/>
  <c r="N110" i="23"/>
  <c r="P110" i="23"/>
  <c r="Q110" i="23"/>
  <c r="R110" i="23"/>
  <c r="T110" i="23"/>
  <c r="U110" i="23"/>
  <c r="V110" i="23"/>
  <c r="X110" i="23"/>
  <c r="Y110" i="23"/>
  <c r="Z110" i="23"/>
  <c r="AB110" i="23"/>
  <c r="AC110" i="23"/>
  <c r="AD110" i="23"/>
  <c r="AJ110" i="23"/>
  <c r="AK110" i="23"/>
  <c r="AL110" i="23"/>
  <c r="AN110" i="23"/>
  <c r="AO110" i="23"/>
  <c r="AP110" i="23"/>
  <c r="D111" i="23"/>
  <c r="E111" i="23"/>
  <c r="F111" i="23"/>
  <c r="H111" i="23"/>
  <c r="I111" i="23"/>
  <c r="J111" i="23"/>
  <c r="L111" i="23"/>
  <c r="M111" i="23"/>
  <c r="N111" i="23"/>
  <c r="P111" i="23"/>
  <c r="Q111" i="23"/>
  <c r="R111" i="23"/>
  <c r="T111" i="23"/>
  <c r="U111" i="23"/>
  <c r="V111" i="23"/>
  <c r="X111" i="23"/>
  <c r="Y111" i="23"/>
  <c r="Z111" i="23"/>
  <c r="AB111" i="23"/>
  <c r="AC111" i="23"/>
  <c r="AD111" i="23"/>
  <c r="AJ111" i="23"/>
  <c r="AK111" i="23"/>
  <c r="AL111" i="23"/>
  <c r="AN111" i="23"/>
  <c r="AO111" i="23"/>
  <c r="AP111" i="23"/>
  <c r="D112" i="23"/>
  <c r="E112" i="23"/>
  <c r="F112" i="23"/>
  <c r="H112" i="23"/>
  <c r="I112" i="23"/>
  <c r="J112" i="23"/>
  <c r="L112" i="23"/>
  <c r="M112" i="23"/>
  <c r="N112" i="23"/>
  <c r="P112" i="23"/>
  <c r="Q112" i="23"/>
  <c r="R112" i="23"/>
  <c r="T112" i="23"/>
  <c r="U112" i="23"/>
  <c r="V112" i="23"/>
  <c r="X112" i="23"/>
  <c r="Y112" i="23"/>
  <c r="Z112" i="23"/>
  <c r="AB112" i="23"/>
  <c r="AC112" i="23"/>
  <c r="AD112" i="23"/>
  <c r="AJ112" i="23"/>
  <c r="AK112" i="23"/>
  <c r="AL112" i="23"/>
  <c r="AN112" i="23"/>
  <c r="AO112" i="23"/>
  <c r="AP112" i="23"/>
  <c r="D113" i="23"/>
  <c r="E113" i="23"/>
  <c r="F113" i="23"/>
  <c r="H113" i="23"/>
  <c r="I113" i="23"/>
  <c r="J113" i="23"/>
  <c r="L113" i="23"/>
  <c r="M113" i="23"/>
  <c r="N113" i="23"/>
  <c r="P113" i="23"/>
  <c r="Q113" i="23"/>
  <c r="R113" i="23"/>
  <c r="T113" i="23"/>
  <c r="U113" i="23"/>
  <c r="V113" i="23"/>
  <c r="X113" i="23"/>
  <c r="Y113" i="23"/>
  <c r="Z113" i="23"/>
  <c r="AB113" i="23"/>
  <c r="AC113" i="23"/>
  <c r="AD113" i="23"/>
  <c r="AJ113" i="23"/>
  <c r="AK113" i="23"/>
  <c r="AL113" i="23"/>
  <c r="AN113" i="23"/>
  <c r="AO113" i="23"/>
  <c r="AP113" i="23"/>
  <c r="D114" i="23"/>
  <c r="E114" i="23"/>
  <c r="F114" i="23"/>
  <c r="H114" i="23"/>
  <c r="I114" i="23"/>
  <c r="J114" i="23"/>
  <c r="L114" i="23"/>
  <c r="M114" i="23"/>
  <c r="N114" i="23"/>
  <c r="P114" i="23"/>
  <c r="Q114" i="23"/>
  <c r="R114" i="23"/>
  <c r="T114" i="23"/>
  <c r="U114" i="23"/>
  <c r="V114" i="23"/>
  <c r="X114" i="23"/>
  <c r="Y114" i="23"/>
  <c r="Z114" i="23"/>
  <c r="AB114" i="23"/>
  <c r="AC114" i="23"/>
  <c r="AD114" i="23"/>
  <c r="AJ114" i="23"/>
  <c r="AK114" i="23"/>
  <c r="AL114" i="23"/>
  <c r="AN114" i="23"/>
  <c r="AO114" i="23"/>
  <c r="AP114" i="23"/>
  <c r="D115" i="23"/>
  <c r="E115" i="23"/>
  <c r="F115" i="23"/>
  <c r="H115" i="23"/>
  <c r="I115" i="23"/>
  <c r="J115" i="23"/>
  <c r="L115" i="23"/>
  <c r="M115" i="23"/>
  <c r="N115" i="23"/>
  <c r="P115" i="23"/>
  <c r="Q115" i="23"/>
  <c r="R115" i="23"/>
  <c r="T115" i="23"/>
  <c r="U115" i="23"/>
  <c r="V115" i="23"/>
  <c r="X115" i="23"/>
  <c r="Y115" i="23"/>
  <c r="Z115" i="23"/>
  <c r="AB115" i="23"/>
  <c r="AC115" i="23"/>
  <c r="AD115" i="23"/>
  <c r="AJ115" i="23"/>
  <c r="AK115" i="23"/>
  <c r="AL115" i="23"/>
  <c r="AN115" i="23"/>
  <c r="AO115" i="23"/>
  <c r="AP115" i="23"/>
  <c r="D116" i="23"/>
  <c r="E116" i="23"/>
  <c r="F116" i="23"/>
  <c r="H116" i="23"/>
  <c r="I116" i="23"/>
  <c r="J116" i="23"/>
  <c r="L116" i="23"/>
  <c r="M116" i="23"/>
  <c r="N116" i="23"/>
  <c r="P116" i="23"/>
  <c r="Q116" i="23"/>
  <c r="R116" i="23"/>
  <c r="T116" i="23"/>
  <c r="U116" i="23"/>
  <c r="V116" i="23"/>
  <c r="X116" i="23"/>
  <c r="Y116" i="23"/>
  <c r="Z116" i="23"/>
  <c r="AB116" i="23"/>
  <c r="AC116" i="23"/>
  <c r="AD116" i="23"/>
  <c r="AJ116" i="23"/>
  <c r="AK116" i="23"/>
  <c r="AL116" i="23"/>
  <c r="AN116" i="23"/>
  <c r="AO116" i="23"/>
  <c r="AP116" i="23"/>
  <c r="D117" i="23"/>
  <c r="E117" i="23"/>
  <c r="F117" i="23"/>
  <c r="H117" i="23"/>
  <c r="I117" i="23"/>
  <c r="J117" i="23"/>
  <c r="L117" i="23"/>
  <c r="M117" i="23"/>
  <c r="N117" i="23"/>
  <c r="P117" i="23"/>
  <c r="Q117" i="23"/>
  <c r="R117" i="23"/>
  <c r="T117" i="23"/>
  <c r="U117" i="23"/>
  <c r="V117" i="23"/>
  <c r="X117" i="23"/>
  <c r="Y117" i="23"/>
  <c r="Z117" i="23"/>
  <c r="AB117" i="23"/>
  <c r="AC117" i="23"/>
  <c r="AD117" i="23"/>
  <c r="AJ117" i="23"/>
  <c r="AK117" i="23"/>
  <c r="AL117" i="23"/>
  <c r="AN117" i="23"/>
  <c r="AO117" i="23"/>
  <c r="AP117" i="23"/>
  <c r="AR69" i="23"/>
  <c r="AS69" i="23"/>
  <c r="AT69" i="23"/>
  <c r="AR70" i="23"/>
  <c r="AS70" i="23"/>
  <c r="AT70" i="23"/>
  <c r="AR71" i="23"/>
  <c r="AS71" i="23"/>
  <c r="AT71" i="23"/>
  <c r="AR72" i="23"/>
  <c r="AS72" i="23"/>
  <c r="AT72" i="23"/>
  <c r="AR73" i="23"/>
  <c r="AS73" i="23"/>
  <c r="AT73" i="23"/>
  <c r="AR74" i="23"/>
  <c r="AS74" i="23"/>
  <c r="AT74" i="23"/>
  <c r="AR75" i="23"/>
  <c r="AS75" i="23"/>
  <c r="AT75" i="23"/>
  <c r="AR76" i="23"/>
  <c r="AS76" i="23"/>
  <c r="AT76" i="23"/>
  <c r="AR77" i="23"/>
  <c r="AS77" i="23"/>
  <c r="AT77" i="23"/>
  <c r="AR78" i="23"/>
  <c r="AS78" i="23"/>
  <c r="AT78" i="23"/>
  <c r="AR79" i="23"/>
  <c r="AS79" i="23"/>
  <c r="AT79" i="23"/>
  <c r="AR80" i="23"/>
  <c r="AS80" i="23"/>
  <c r="AT80" i="23"/>
  <c r="AR81" i="23"/>
  <c r="AS81" i="23"/>
  <c r="AT81" i="23"/>
  <c r="AR82" i="23"/>
  <c r="AS82" i="23"/>
  <c r="AT82" i="23"/>
  <c r="AR83" i="23"/>
  <c r="AS83" i="23"/>
  <c r="AT83" i="23"/>
  <c r="AR84" i="23"/>
  <c r="AS84" i="23"/>
  <c r="AT84" i="23"/>
  <c r="AR85" i="23"/>
  <c r="AS85" i="23"/>
  <c r="AT85" i="23"/>
  <c r="AR86" i="23"/>
  <c r="AS86" i="23"/>
  <c r="AT86" i="23"/>
  <c r="AR87" i="23"/>
  <c r="AS87" i="23"/>
  <c r="AT87" i="23"/>
  <c r="AR88" i="23"/>
  <c r="AS88" i="23"/>
  <c r="AT88" i="23"/>
  <c r="AR89" i="23"/>
  <c r="AS89" i="23"/>
  <c r="AT89" i="23"/>
  <c r="AR90" i="23"/>
  <c r="AS90" i="23"/>
  <c r="AT90" i="23"/>
  <c r="AR91" i="23"/>
  <c r="AS91" i="23"/>
  <c r="AT91" i="23"/>
  <c r="AR92" i="23"/>
  <c r="AS92" i="23"/>
  <c r="AT92" i="23"/>
  <c r="AR93" i="23"/>
  <c r="AS93" i="23"/>
  <c r="AT93" i="23"/>
  <c r="AR94" i="23"/>
  <c r="AS94" i="23"/>
  <c r="AT94" i="23"/>
  <c r="AR95" i="23"/>
  <c r="AS95" i="23"/>
  <c r="AT95" i="23"/>
  <c r="AR96" i="23"/>
  <c r="AS96" i="23"/>
  <c r="AT96" i="23"/>
  <c r="AR97" i="23"/>
  <c r="AS97" i="23"/>
  <c r="AT97" i="23"/>
  <c r="AR98" i="23"/>
  <c r="AS98" i="23"/>
  <c r="AT98" i="23"/>
  <c r="AR99" i="23"/>
  <c r="AS99" i="23"/>
  <c r="AT99" i="23"/>
  <c r="AR100" i="23"/>
  <c r="AS100" i="23"/>
  <c r="AT100" i="23"/>
  <c r="AR101" i="23"/>
  <c r="AS101" i="23"/>
  <c r="AT101" i="23"/>
  <c r="AR102" i="23"/>
  <c r="AS102" i="23"/>
  <c r="AT102" i="23"/>
  <c r="AR103" i="23"/>
  <c r="AS103" i="23"/>
  <c r="AT103" i="23"/>
  <c r="AR104" i="23"/>
  <c r="AS104" i="23"/>
  <c r="AT104" i="23"/>
  <c r="AR105" i="23"/>
  <c r="AS105" i="23"/>
  <c r="AT105" i="23"/>
  <c r="AR106" i="23"/>
  <c r="AS106" i="23"/>
  <c r="AT106" i="23"/>
  <c r="AR107" i="23"/>
  <c r="AS107" i="23"/>
  <c r="AT107" i="23"/>
  <c r="AR108" i="23"/>
  <c r="AS108" i="23"/>
  <c r="AT108" i="23"/>
  <c r="AR109" i="23"/>
  <c r="AS109" i="23"/>
  <c r="AT109" i="23"/>
  <c r="AR110" i="23"/>
  <c r="AS110" i="23"/>
  <c r="AT110" i="23"/>
  <c r="AR111" i="23"/>
  <c r="AS111" i="23"/>
  <c r="AT111" i="23"/>
  <c r="AR112" i="23"/>
  <c r="AS112" i="23"/>
  <c r="AT112" i="23"/>
  <c r="AR113" i="23"/>
  <c r="AS113" i="23"/>
  <c r="AT113" i="23"/>
  <c r="AR114" i="23"/>
  <c r="AS114" i="23"/>
  <c r="AT114" i="23"/>
  <c r="AR115" i="23"/>
  <c r="AS115" i="23"/>
  <c r="AT115" i="23"/>
  <c r="AR116" i="23"/>
  <c r="AS116" i="23"/>
  <c r="AT116" i="23"/>
  <c r="AR117" i="23"/>
  <c r="AS117" i="23"/>
  <c r="AT117" i="23"/>
  <c r="AT68" i="23"/>
  <c r="AS68" i="23"/>
  <c r="AR68" i="23"/>
  <c r="AR18" i="23"/>
  <c r="AS18" i="23"/>
  <c r="AT18" i="23"/>
  <c r="AR19" i="23"/>
  <c r="AS19" i="23"/>
  <c r="AT19" i="23"/>
  <c r="AR20" i="23"/>
  <c r="AS20" i="23"/>
  <c r="AT20" i="23"/>
  <c r="AR21" i="23"/>
  <c r="AS21" i="23"/>
  <c r="AT21" i="23"/>
  <c r="AR22" i="23"/>
  <c r="AS22" i="23"/>
  <c r="AT22" i="23"/>
  <c r="AR23" i="23"/>
  <c r="AS23" i="23"/>
  <c r="AT23" i="23"/>
  <c r="AR24" i="23"/>
  <c r="AS24" i="23"/>
  <c r="AT24" i="23"/>
  <c r="AR25" i="23"/>
  <c r="AS25" i="23"/>
  <c r="AT25" i="23"/>
  <c r="AR26" i="23"/>
  <c r="AS26" i="23"/>
  <c r="AT26" i="23"/>
  <c r="AR27" i="23"/>
  <c r="AS27" i="23"/>
  <c r="AT27" i="23"/>
  <c r="AR28" i="23"/>
  <c r="AS28" i="23"/>
  <c r="AT28" i="23"/>
  <c r="AR29" i="23"/>
  <c r="AS29" i="23"/>
  <c r="AT29" i="23"/>
  <c r="AR30" i="23"/>
  <c r="AS30" i="23"/>
  <c r="AT30" i="23"/>
  <c r="AR31" i="23"/>
  <c r="AS31" i="23"/>
  <c r="AT31" i="23"/>
  <c r="AR32" i="23"/>
  <c r="AS32" i="23"/>
  <c r="AT32" i="23"/>
  <c r="AR33" i="23"/>
  <c r="AS33" i="23"/>
  <c r="AT33" i="23"/>
  <c r="AR34" i="23"/>
  <c r="AS34" i="23"/>
  <c r="AT34" i="23"/>
  <c r="AR35" i="23"/>
  <c r="AS35" i="23"/>
  <c r="AT35" i="23"/>
  <c r="AR36" i="23"/>
  <c r="AS36" i="23"/>
  <c r="AT36" i="23"/>
  <c r="AR37" i="23"/>
  <c r="AS37" i="23"/>
  <c r="AT37" i="23"/>
  <c r="AR38" i="23"/>
  <c r="AS38" i="23"/>
  <c r="AT38" i="23"/>
  <c r="AR39" i="23"/>
  <c r="AS39" i="23"/>
  <c r="AT39" i="23"/>
  <c r="AR40" i="23"/>
  <c r="AS40" i="23"/>
  <c r="AT40" i="23"/>
  <c r="AR41" i="23"/>
  <c r="AS41" i="23"/>
  <c r="AT41" i="23"/>
  <c r="AR42" i="23"/>
  <c r="AS42" i="23"/>
  <c r="AT42" i="23"/>
  <c r="AR43" i="23"/>
  <c r="AS43" i="23"/>
  <c r="AT43" i="23"/>
  <c r="AR44" i="23"/>
  <c r="AS44" i="23"/>
  <c r="AT44" i="23"/>
  <c r="AR45" i="23"/>
  <c r="AS45" i="23"/>
  <c r="AT45" i="23"/>
  <c r="AR46" i="23"/>
  <c r="AS46" i="23"/>
  <c r="AT46" i="23"/>
  <c r="AR47" i="23"/>
  <c r="AS47" i="23"/>
  <c r="AT47" i="23"/>
  <c r="AR48" i="23"/>
  <c r="AS48" i="23"/>
  <c r="AT48" i="23"/>
  <c r="AR49" i="23"/>
  <c r="AS49" i="23"/>
  <c r="AT49" i="23"/>
  <c r="AR50" i="23"/>
  <c r="AS50" i="23"/>
  <c r="AT50" i="23"/>
  <c r="AR51" i="23"/>
  <c r="AS51" i="23"/>
  <c r="AT51" i="23"/>
  <c r="AR52" i="23"/>
  <c r="AS52" i="23"/>
  <c r="AT52" i="23"/>
  <c r="AR53" i="23"/>
  <c r="AS53" i="23"/>
  <c r="AT53" i="23"/>
  <c r="AR54" i="23"/>
  <c r="AS54" i="23"/>
  <c r="AT54" i="23"/>
  <c r="AR55" i="23"/>
  <c r="AS55" i="23"/>
  <c r="AT55" i="23"/>
  <c r="AR56" i="23"/>
  <c r="AS56" i="23"/>
  <c r="AT56" i="23"/>
  <c r="AR57" i="23"/>
  <c r="AS57" i="23"/>
  <c r="AT57" i="23"/>
  <c r="AR58" i="23"/>
  <c r="AS58" i="23"/>
  <c r="AT58" i="23"/>
  <c r="AR59" i="23"/>
  <c r="AS59" i="23"/>
  <c r="AT59" i="23"/>
  <c r="AR60" i="23"/>
  <c r="AS60" i="23"/>
  <c r="AT60" i="23"/>
  <c r="AR61" i="23"/>
  <c r="AS61" i="23"/>
  <c r="AT61" i="23"/>
  <c r="AR62" i="23"/>
  <c r="AS62" i="23"/>
  <c r="AT62" i="23"/>
  <c r="AR63" i="23"/>
  <c r="AS63" i="23"/>
  <c r="AT63" i="23"/>
  <c r="AR64" i="23"/>
  <c r="AS64" i="23"/>
  <c r="AT64" i="23"/>
  <c r="AR65" i="23"/>
  <c r="AS65" i="23"/>
  <c r="AT65" i="23"/>
  <c r="AR66" i="23"/>
  <c r="AS66" i="23"/>
  <c r="AT66" i="23"/>
  <c r="AT17" i="23"/>
  <c r="AS17" i="23"/>
  <c r="AR17" i="23"/>
  <c r="J16" i="6"/>
  <c r="P16" i="6" s="1" a="1"/>
  <c r="Q16" i="6" s="1"/>
  <c r="C2" i="40"/>
  <c r="AA45" i="43"/>
  <c r="Z45" i="43"/>
  <c r="Y45" i="43"/>
  <c r="X45" i="43"/>
  <c r="W45" i="43"/>
  <c r="V45" i="43"/>
  <c r="U45" i="43"/>
  <c r="T45" i="43"/>
  <c r="G30" i="43"/>
  <c r="AA45" i="40"/>
  <c r="Z45" i="40"/>
  <c r="Y45" i="40"/>
  <c r="X45" i="40"/>
  <c r="W45" i="40"/>
  <c r="V45" i="40"/>
  <c r="U45" i="40"/>
  <c r="T45" i="40"/>
  <c r="S45" i="40"/>
  <c r="R45" i="40"/>
  <c r="Q45" i="40"/>
  <c r="P45" i="40"/>
  <c r="O45" i="40"/>
  <c r="B54" i="24"/>
  <c r="B53" i="24"/>
  <c r="B39" i="24"/>
  <c r="B38" i="24"/>
  <c r="B37" i="24"/>
  <c r="B36" i="24"/>
  <c r="B27" i="24"/>
  <c r="B26" i="24"/>
  <c r="B11" i="24"/>
  <c r="B10" i="24"/>
  <c r="B9" i="24"/>
  <c r="B8" i="24"/>
  <c r="R28" i="8"/>
  <c r="AC26" i="8"/>
  <c r="R11" i="8"/>
  <c r="R9" i="8"/>
  <c r="R8" i="8"/>
  <c r="R7" i="8"/>
  <c r="A6" i="2"/>
  <c r="A4" i="2"/>
  <c r="A3" i="2"/>
  <c r="W56" i="47"/>
  <c r="AU55" i="47"/>
  <c r="AK55" i="47"/>
  <c r="AD55" i="47"/>
  <c r="W55" i="47"/>
  <c r="F55" i="47"/>
  <c r="AI30" i="47"/>
  <c r="W30" i="47"/>
  <c r="AU29" i="47"/>
  <c r="AK29" i="47"/>
  <c r="AD29" i="47"/>
  <c r="W29" i="47"/>
  <c r="F29" i="47"/>
  <c r="AI4" i="47"/>
  <c r="AU3" i="47"/>
  <c r="AK3" i="47"/>
  <c r="AD3" i="47"/>
  <c r="W3" i="47"/>
  <c r="F3" i="47"/>
  <c r="AU21" i="45"/>
  <c r="AK21" i="45"/>
  <c r="AD21" i="45"/>
  <c r="J67" i="5"/>
  <c r="Q80" i="45"/>
  <c r="W77" i="45"/>
  <c r="H77" i="45"/>
  <c r="Q87" i="47"/>
  <c r="W84" i="47"/>
  <c r="H84" i="47"/>
  <c r="AI22" i="45"/>
  <c r="W22" i="45"/>
  <c r="W21" i="45"/>
  <c r="F21" i="45"/>
  <c r="AR62" i="28"/>
  <c r="AR63" i="28"/>
  <c r="D68" i="23"/>
  <c r="D18" i="23"/>
  <c r="D19" i="23"/>
  <c r="D20" i="23"/>
  <c r="D21" i="23"/>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AA45" i="44"/>
  <c r="Z45" i="44"/>
  <c r="Y45" i="44"/>
  <c r="X45" i="44"/>
  <c r="W45" i="44"/>
  <c r="V45" i="44"/>
  <c r="U45" i="44"/>
  <c r="T45" i="44"/>
  <c r="S45" i="44"/>
  <c r="R45" i="44"/>
  <c r="Q45" i="44"/>
  <c r="P45" i="44"/>
  <c r="O45" i="44"/>
  <c r="AJ117" i="25"/>
  <c r="K63" i="25"/>
  <c r="B130" i="6"/>
  <c r="B96" i="36"/>
  <c r="C96" i="36"/>
  <c r="D96" i="36"/>
  <c r="E96" i="36"/>
  <c r="F96" i="36"/>
  <c r="G96" i="36"/>
  <c r="H96" i="36"/>
  <c r="I96" i="36"/>
  <c r="J96" i="36"/>
  <c r="K96" i="36"/>
  <c r="L96" i="36"/>
  <c r="M96" i="36"/>
  <c r="N96" i="36"/>
  <c r="O96" i="36"/>
  <c r="P96" i="36"/>
  <c r="Q96" i="36"/>
  <c r="R96" i="36"/>
  <c r="S96" i="36"/>
  <c r="T96" i="36"/>
  <c r="U96" i="36"/>
  <c r="V96" i="36"/>
  <c r="B95" i="36"/>
  <c r="C95" i="36"/>
  <c r="D95" i="36"/>
  <c r="E95" i="36"/>
  <c r="F95" i="36"/>
  <c r="G95" i="36"/>
  <c r="H95" i="36"/>
  <c r="I95" i="36"/>
  <c r="J95" i="36"/>
  <c r="K95" i="36"/>
  <c r="L95" i="36"/>
  <c r="M95" i="36"/>
  <c r="N95" i="36"/>
  <c r="O95" i="36"/>
  <c r="P95" i="36"/>
  <c r="Q95" i="36"/>
  <c r="R95" i="36"/>
  <c r="S95" i="36"/>
  <c r="T95" i="36"/>
  <c r="U95" i="36"/>
  <c r="V95" i="36"/>
  <c r="B24" i="36"/>
  <c r="C24" i="36"/>
  <c r="D24" i="36"/>
  <c r="E24" i="36"/>
  <c r="F24" i="36"/>
  <c r="G24" i="36"/>
  <c r="H24" i="36"/>
  <c r="I24" i="36"/>
  <c r="J24" i="36"/>
  <c r="K24" i="36"/>
  <c r="L24" i="36"/>
  <c r="M24" i="36"/>
  <c r="N24" i="36"/>
  <c r="O24" i="36"/>
  <c r="P24" i="36"/>
  <c r="Q24" i="36"/>
  <c r="R24" i="36"/>
  <c r="S24" i="36"/>
  <c r="T24" i="36"/>
  <c r="U24" i="36"/>
  <c r="V24" i="36"/>
  <c r="B25" i="36"/>
  <c r="C25" i="36"/>
  <c r="D25" i="36"/>
  <c r="E25" i="36"/>
  <c r="F25" i="36"/>
  <c r="G25" i="36"/>
  <c r="H25" i="36"/>
  <c r="I25" i="36"/>
  <c r="J25" i="36"/>
  <c r="K25" i="36"/>
  <c r="L25" i="36"/>
  <c r="M25" i="36"/>
  <c r="N25" i="36"/>
  <c r="O25" i="36"/>
  <c r="P25" i="36"/>
  <c r="Q25" i="36"/>
  <c r="R25" i="36"/>
  <c r="S25" i="36"/>
  <c r="T25" i="36"/>
  <c r="U25" i="36"/>
  <c r="V25" i="36"/>
  <c r="B26" i="36"/>
  <c r="C26" i="36"/>
  <c r="D26" i="36"/>
  <c r="E26" i="36"/>
  <c r="F26" i="36"/>
  <c r="G26" i="36"/>
  <c r="H26" i="36"/>
  <c r="I26" i="36"/>
  <c r="J26" i="36"/>
  <c r="K26" i="36"/>
  <c r="L26" i="36"/>
  <c r="M26" i="36"/>
  <c r="N26" i="36"/>
  <c r="O26" i="36"/>
  <c r="P26" i="36"/>
  <c r="Q26" i="36"/>
  <c r="R26" i="36"/>
  <c r="S26" i="36"/>
  <c r="T26" i="36"/>
  <c r="U26" i="36"/>
  <c r="V26" i="36"/>
  <c r="B27" i="36"/>
  <c r="C27" i="36"/>
  <c r="D27" i="36"/>
  <c r="E27" i="36"/>
  <c r="F27" i="36"/>
  <c r="G27" i="36"/>
  <c r="H27" i="36"/>
  <c r="I27" i="36"/>
  <c r="J27" i="36"/>
  <c r="K27" i="36"/>
  <c r="L27" i="36"/>
  <c r="M27" i="36"/>
  <c r="N27" i="36"/>
  <c r="O27" i="36"/>
  <c r="P27" i="36"/>
  <c r="Q27" i="36"/>
  <c r="R27" i="36"/>
  <c r="S27" i="36"/>
  <c r="T27" i="36"/>
  <c r="U27" i="36"/>
  <c r="V27" i="36"/>
  <c r="B28" i="36"/>
  <c r="C28" i="36"/>
  <c r="D28" i="36"/>
  <c r="E28" i="36"/>
  <c r="F28" i="36"/>
  <c r="G28" i="36"/>
  <c r="H28" i="36"/>
  <c r="I28" i="36"/>
  <c r="J28" i="36"/>
  <c r="K28" i="36"/>
  <c r="L28" i="36"/>
  <c r="M28" i="36"/>
  <c r="N28" i="36"/>
  <c r="O28" i="36"/>
  <c r="P28" i="36"/>
  <c r="Q28" i="36"/>
  <c r="R28" i="36"/>
  <c r="S28" i="36"/>
  <c r="T28" i="36"/>
  <c r="U28" i="36"/>
  <c r="V28" i="36"/>
  <c r="B29" i="36"/>
  <c r="C29" i="36"/>
  <c r="D29" i="36"/>
  <c r="E29" i="36"/>
  <c r="F29" i="36"/>
  <c r="G29" i="36"/>
  <c r="H29" i="36"/>
  <c r="I29" i="36"/>
  <c r="J29" i="36"/>
  <c r="K29" i="36"/>
  <c r="L29" i="36"/>
  <c r="M29" i="36"/>
  <c r="N29" i="36"/>
  <c r="O29" i="36"/>
  <c r="P29" i="36"/>
  <c r="Q29" i="36"/>
  <c r="R29" i="36"/>
  <c r="S29" i="36"/>
  <c r="T29" i="36"/>
  <c r="U29" i="36"/>
  <c r="V29" i="36"/>
  <c r="B30" i="36"/>
  <c r="C30" i="36"/>
  <c r="D30" i="36"/>
  <c r="E30" i="36"/>
  <c r="F30" i="36"/>
  <c r="G30" i="36"/>
  <c r="H30" i="36"/>
  <c r="I30" i="36"/>
  <c r="J30" i="36"/>
  <c r="K30" i="36"/>
  <c r="L30" i="36"/>
  <c r="M30" i="36"/>
  <c r="N30" i="36"/>
  <c r="O30" i="36"/>
  <c r="P30" i="36"/>
  <c r="Q30" i="36"/>
  <c r="R30" i="36"/>
  <c r="S30" i="36"/>
  <c r="T30" i="36"/>
  <c r="U30" i="36"/>
  <c r="V30" i="36"/>
  <c r="B31" i="36"/>
  <c r="C31" i="36"/>
  <c r="D31" i="36"/>
  <c r="E31" i="36"/>
  <c r="F31" i="36"/>
  <c r="G31" i="36"/>
  <c r="H31" i="36"/>
  <c r="I31" i="36"/>
  <c r="J31" i="36"/>
  <c r="K31" i="36"/>
  <c r="L31" i="36"/>
  <c r="M31" i="36"/>
  <c r="N31" i="36"/>
  <c r="O31" i="36"/>
  <c r="P31" i="36"/>
  <c r="Q31" i="36"/>
  <c r="R31" i="36"/>
  <c r="S31" i="36"/>
  <c r="T31" i="36"/>
  <c r="U31" i="36"/>
  <c r="V31" i="36"/>
  <c r="B32" i="36"/>
  <c r="C32" i="36"/>
  <c r="D32" i="36"/>
  <c r="E32" i="36"/>
  <c r="F32" i="36"/>
  <c r="G32" i="36"/>
  <c r="H32" i="36"/>
  <c r="I32" i="36"/>
  <c r="J32" i="36"/>
  <c r="K32" i="36"/>
  <c r="L32" i="36"/>
  <c r="M32" i="36"/>
  <c r="N32" i="36"/>
  <c r="O32" i="36"/>
  <c r="P32" i="36"/>
  <c r="Q32" i="36"/>
  <c r="R32" i="36"/>
  <c r="S32" i="36"/>
  <c r="T32" i="36"/>
  <c r="U32" i="36"/>
  <c r="V32" i="36"/>
  <c r="B33" i="36"/>
  <c r="C33" i="36"/>
  <c r="D33" i="36"/>
  <c r="E33" i="36"/>
  <c r="F33" i="36"/>
  <c r="G33" i="36"/>
  <c r="H33" i="36"/>
  <c r="I33" i="36"/>
  <c r="J33" i="36"/>
  <c r="K33" i="36"/>
  <c r="L33" i="36"/>
  <c r="M33" i="36"/>
  <c r="N33" i="36"/>
  <c r="O33" i="36"/>
  <c r="P33" i="36"/>
  <c r="Q33" i="36"/>
  <c r="R33" i="36"/>
  <c r="S33" i="36"/>
  <c r="T33" i="36"/>
  <c r="U33" i="36"/>
  <c r="V33" i="36"/>
  <c r="B34" i="36"/>
  <c r="C34" i="36"/>
  <c r="D34" i="36"/>
  <c r="E34" i="36"/>
  <c r="F34" i="36"/>
  <c r="G34" i="36"/>
  <c r="H34" i="36"/>
  <c r="I34" i="36"/>
  <c r="J34" i="36"/>
  <c r="K34" i="36"/>
  <c r="L34" i="36"/>
  <c r="M34" i="36"/>
  <c r="N34" i="36"/>
  <c r="O34" i="36"/>
  <c r="P34" i="36"/>
  <c r="Q34" i="36"/>
  <c r="R34" i="36"/>
  <c r="S34" i="36"/>
  <c r="T34" i="36"/>
  <c r="U34" i="36"/>
  <c r="V34" i="36"/>
  <c r="B35" i="36"/>
  <c r="C35" i="36"/>
  <c r="D35" i="36"/>
  <c r="E35" i="36"/>
  <c r="F35" i="36"/>
  <c r="G35" i="36"/>
  <c r="H35" i="36"/>
  <c r="I35" i="36"/>
  <c r="J35" i="36"/>
  <c r="K35" i="36"/>
  <c r="L35" i="36"/>
  <c r="M35" i="36"/>
  <c r="N35" i="36"/>
  <c r="O35" i="36"/>
  <c r="P35" i="36"/>
  <c r="Q35" i="36"/>
  <c r="R35" i="36"/>
  <c r="S35" i="36"/>
  <c r="T35" i="36"/>
  <c r="U35" i="36"/>
  <c r="V35" i="36"/>
  <c r="B36" i="36"/>
  <c r="C36" i="36"/>
  <c r="D36" i="36"/>
  <c r="E36" i="36"/>
  <c r="F36" i="36"/>
  <c r="G36" i="36"/>
  <c r="H36" i="36"/>
  <c r="I36" i="36"/>
  <c r="J36" i="36"/>
  <c r="K36" i="36"/>
  <c r="L36" i="36"/>
  <c r="M36" i="36"/>
  <c r="N36" i="36"/>
  <c r="O36" i="36"/>
  <c r="P36" i="36"/>
  <c r="Q36" i="36"/>
  <c r="R36" i="36"/>
  <c r="S36" i="36"/>
  <c r="T36" i="36"/>
  <c r="U36" i="36"/>
  <c r="V36" i="36"/>
  <c r="B37" i="36"/>
  <c r="C37" i="36"/>
  <c r="D37" i="36"/>
  <c r="E37" i="36"/>
  <c r="F37" i="36"/>
  <c r="G37" i="36"/>
  <c r="H37" i="36"/>
  <c r="I37" i="36"/>
  <c r="J37" i="36"/>
  <c r="K37" i="36"/>
  <c r="L37" i="36"/>
  <c r="M37" i="36"/>
  <c r="N37" i="36"/>
  <c r="O37" i="36"/>
  <c r="P37" i="36"/>
  <c r="Q37" i="36"/>
  <c r="R37" i="36"/>
  <c r="S37" i="36"/>
  <c r="T37" i="36"/>
  <c r="U37" i="36"/>
  <c r="V37" i="36"/>
  <c r="B38" i="36"/>
  <c r="C38" i="36"/>
  <c r="D38" i="36"/>
  <c r="E38" i="36"/>
  <c r="F38" i="36"/>
  <c r="G38" i="36"/>
  <c r="H38" i="36"/>
  <c r="I38" i="36"/>
  <c r="J38" i="36"/>
  <c r="K38" i="36"/>
  <c r="L38" i="36"/>
  <c r="M38" i="36"/>
  <c r="N38" i="36"/>
  <c r="O38" i="36"/>
  <c r="P38" i="36"/>
  <c r="Q38" i="36"/>
  <c r="R38" i="36"/>
  <c r="S38" i="36"/>
  <c r="T38" i="36"/>
  <c r="U38" i="36"/>
  <c r="V38" i="36"/>
  <c r="B39" i="36"/>
  <c r="C39" i="36"/>
  <c r="D39" i="36"/>
  <c r="E39" i="36"/>
  <c r="F39" i="36"/>
  <c r="G39" i="36"/>
  <c r="H39" i="36"/>
  <c r="I39" i="36"/>
  <c r="J39" i="36"/>
  <c r="K39" i="36"/>
  <c r="L39" i="36"/>
  <c r="M39" i="36"/>
  <c r="N39" i="36"/>
  <c r="O39" i="36"/>
  <c r="P39" i="36"/>
  <c r="Q39" i="36"/>
  <c r="R39" i="36"/>
  <c r="S39" i="36"/>
  <c r="T39" i="36"/>
  <c r="U39" i="36"/>
  <c r="V39" i="36"/>
  <c r="B40" i="36"/>
  <c r="C40" i="36"/>
  <c r="D40" i="36"/>
  <c r="E40" i="36"/>
  <c r="F40" i="36"/>
  <c r="G40" i="36"/>
  <c r="H40" i="36"/>
  <c r="I40" i="36"/>
  <c r="J40" i="36"/>
  <c r="K40" i="36"/>
  <c r="L40" i="36"/>
  <c r="M40" i="36"/>
  <c r="N40" i="36"/>
  <c r="O40" i="36"/>
  <c r="P40" i="36"/>
  <c r="Q40" i="36"/>
  <c r="R40" i="36"/>
  <c r="S40" i="36"/>
  <c r="T40" i="36"/>
  <c r="U40" i="36"/>
  <c r="V40" i="36"/>
  <c r="B41" i="36"/>
  <c r="C41" i="36"/>
  <c r="D41" i="36"/>
  <c r="E41" i="36"/>
  <c r="F41" i="36"/>
  <c r="G41" i="36"/>
  <c r="H41" i="36"/>
  <c r="I41" i="36"/>
  <c r="J41" i="36"/>
  <c r="K41" i="36"/>
  <c r="L41" i="36"/>
  <c r="M41" i="36"/>
  <c r="N41" i="36"/>
  <c r="O41" i="36"/>
  <c r="P41" i="36"/>
  <c r="Q41" i="36"/>
  <c r="R41" i="36"/>
  <c r="S41" i="36"/>
  <c r="T41" i="36"/>
  <c r="U41" i="36"/>
  <c r="V41" i="36"/>
  <c r="B42" i="36"/>
  <c r="C42" i="36"/>
  <c r="D42" i="36"/>
  <c r="E42" i="36"/>
  <c r="F42" i="36"/>
  <c r="G42" i="36"/>
  <c r="H42" i="36"/>
  <c r="I42" i="36"/>
  <c r="J42" i="36"/>
  <c r="K42" i="36"/>
  <c r="L42" i="36"/>
  <c r="M42" i="36"/>
  <c r="N42" i="36"/>
  <c r="O42" i="36"/>
  <c r="P42" i="36"/>
  <c r="Q42" i="36"/>
  <c r="R42" i="36"/>
  <c r="S42" i="36"/>
  <c r="T42" i="36"/>
  <c r="U42" i="36"/>
  <c r="V42" i="36"/>
  <c r="B43" i="36"/>
  <c r="C43" i="36"/>
  <c r="D43" i="36"/>
  <c r="E43" i="36"/>
  <c r="F43" i="36"/>
  <c r="G43" i="36"/>
  <c r="H43" i="36"/>
  <c r="I43" i="36"/>
  <c r="J43" i="36"/>
  <c r="K43" i="36"/>
  <c r="L43" i="36"/>
  <c r="M43" i="36"/>
  <c r="N43" i="36"/>
  <c r="O43" i="36"/>
  <c r="P43" i="36"/>
  <c r="Q43" i="36"/>
  <c r="R43" i="36"/>
  <c r="S43" i="36"/>
  <c r="T43" i="36"/>
  <c r="U43" i="36"/>
  <c r="V43" i="36"/>
  <c r="B44" i="36"/>
  <c r="C44" i="36"/>
  <c r="D44" i="36"/>
  <c r="E44" i="36"/>
  <c r="F44" i="36"/>
  <c r="G44" i="36"/>
  <c r="H44" i="36"/>
  <c r="I44" i="36"/>
  <c r="J44" i="36"/>
  <c r="K44" i="36"/>
  <c r="L44" i="36"/>
  <c r="M44" i="36"/>
  <c r="N44" i="36"/>
  <c r="O44" i="36"/>
  <c r="P44" i="36"/>
  <c r="Q44" i="36"/>
  <c r="R44" i="36"/>
  <c r="S44" i="36"/>
  <c r="T44" i="36"/>
  <c r="U44" i="36"/>
  <c r="V44" i="36"/>
  <c r="B45" i="36"/>
  <c r="C45" i="36"/>
  <c r="D45" i="36"/>
  <c r="E45" i="36"/>
  <c r="F45" i="36"/>
  <c r="G45" i="36"/>
  <c r="H45" i="36"/>
  <c r="I45" i="36"/>
  <c r="J45" i="36"/>
  <c r="K45" i="36"/>
  <c r="L45" i="36"/>
  <c r="M45" i="36"/>
  <c r="N45" i="36"/>
  <c r="O45" i="36"/>
  <c r="P45" i="36"/>
  <c r="Q45" i="36"/>
  <c r="R45" i="36"/>
  <c r="S45" i="36"/>
  <c r="T45" i="36"/>
  <c r="U45" i="36"/>
  <c r="V45" i="36"/>
  <c r="B46" i="36"/>
  <c r="C46" i="36"/>
  <c r="D46" i="36"/>
  <c r="E46" i="36"/>
  <c r="F46" i="36"/>
  <c r="G46" i="36"/>
  <c r="H46" i="36"/>
  <c r="I46" i="36"/>
  <c r="J46" i="36"/>
  <c r="K46" i="36"/>
  <c r="L46" i="36"/>
  <c r="M46" i="36"/>
  <c r="N46" i="36"/>
  <c r="O46" i="36"/>
  <c r="P46" i="36"/>
  <c r="Q46" i="36"/>
  <c r="R46" i="36"/>
  <c r="S46" i="36"/>
  <c r="T46" i="36"/>
  <c r="U46" i="36"/>
  <c r="V46" i="36"/>
  <c r="B47" i="36"/>
  <c r="C47" i="36"/>
  <c r="D47" i="36"/>
  <c r="E47" i="36"/>
  <c r="F47" i="36"/>
  <c r="G47" i="36"/>
  <c r="H47" i="36"/>
  <c r="I47" i="36"/>
  <c r="J47" i="36"/>
  <c r="K47" i="36"/>
  <c r="L47" i="36"/>
  <c r="M47" i="36"/>
  <c r="N47" i="36"/>
  <c r="O47" i="36"/>
  <c r="P47" i="36"/>
  <c r="Q47" i="36"/>
  <c r="R47" i="36"/>
  <c r="S47" i="36"/>
  <c r="T47" i="36"/>
  <c r="U47" i="36"/>
  <c r="V47" i="36"/>
  <c r="B48" i="36"/>
  <c r="C48" i="36"/>
  <c r="D48" i="36"/>
  <c r="E48" i="36"/>
  <c r="F48" i="36"/>
  <c r="G48" i="36"/>
  <c r="H48" i="36"/>
  <c r="I48" i="36"/>
  <c r="J48" i="36"/>
  <c r="K48" i="36"/>
  <c r="L48" i="36"/>
  <c r="M48" i="36"/>
  <c r="N48" i="36"/>
  <c r="O48" i="36"/>
  <c r="P48" i="36"/>
  <c r="Q48" i="36"/>
  <c r="R48" i="36"/>
  <c r="S48" i="36"/>
  <c r="T48" i="36"/>
  <c r="U48" i="36"/>
  <c r="V48" i="36"/>
  <c r="B49" i="36"/>
  <c r="C49" i="36"/>
  <c r="D49" i="36"/>
  <c r="E49" i="36"/>
  <c r="F49" i="36"/>
  <c r="G49" i="36"/>
  <c r="H49" i="36"/>
  <c r="I49" i="36"/>
  <c r="J49" i="36"/>
  <c r="K49" i="36"/>
  <c r="L49" i="36"/>
  <c r="M49" i="36"/>
  <c r="N49" i="36"/>
  <c r="O49" i="36"/>
  <c r="P49" i="36"/>
  <c r="Q49" i="36"/>
  <c r="R49" i="36"/>
  <c r="S49" i="36"/>
  <c r="T49" i="36"/>
  <c r="U49" i="36"/>
  <c r="V49" i="36"/>
  <c r="B50" i="36"/>
  <c r="C50" i="36"/>
  <c r="D50" i="36"/>
  <c r="E50" i="36"/>
  <c r="F50" i="36"/>
  <c r="G50" i="36"/>
  <c r="H50" i="36"/>
  <c r="I50" i="36"/>
  <c r="J50" i="36"/>
  <c r="K50" i="36"/>
  <c r="L50" i="36"/>
  <c r="M50" i="36"/>
  <c r="N50" i="36"/>
  <c r="O50" i="36"/>
  <c r="P50" i="36"/>
  <c r="Q50" i="36"/>
  <c r="R50" i="36"/>
  <c r="S50" i="36"/>
  <c r="T50" i="36"/>
  <c r="U50" i="36"/>
  <c r="V50" i="36"/>
  <c r="B51" i="36"/>
  <c r="C51" i="36"/>
  <c r="D51" i="36"/>
  <c r="E51" i="36"/>
  <c r="F51" i="36"/>
  <c r="G51" i="36"/>
  <c r="H51" i="36"/>
  <c r="I51" i="36"/>
  <c r="J51" i="36"/>
  <c r="K51" i="36"/>
  <c r="L51" i="36"/>
  <c r="M51" i="36"/>
  <c r="N51" i="36"/>
  <c r="O51" i="36"/>
  <c r="P51" i="36"/>
  <c r="Q51" i="36"/>
  <c r="R51" i="36"/>
  <c r="S51" i="36"/>
  <c r="T51" i="36"/>
  <c r="U51" i="36"/>
  <c r="V51" i="36"/>
  <c r="B52" i="36"/>
  <c r="C52" i="36"/>
  <c r="D52" i="36"/>
  <c r="E52" i="36"/>
  <c r="F52" i="36"/>
  <c r="G52" i="36"/>
  <c r="H52" i="36"/>
  <c r="I52" i="36"/>
  <c r="J52" i="36"/>
  <c r="K52" i="36"/>
  <c r="L52" i="36"/>
  <c r="M52" i="36"/>
  <c r="N52" i="36"/>
  <c r="O52" i="36"/>
  <c r="P52" i="36"/>
  <c r="Q52" i="36"/>
  <c r="R52" i="36"/>
  <c r="S52" i="36"/>
  <c r="T52" i="36"/>
  <c r="U52" i="36"/>
  <c r="V52" i="36"/>
  <c r="B53" i="36"/>
  <c r="C53" i="36"/>
  <c r="D53" i="36"/>
  <c r="E53" i="36"/>
  <c r="F53" i="36"/>
  <c r="G53" i="36"/>
  <c r="H53" i="36"/>
  <c r="I53" i="36"/>
  <c r="J53" i="36"/>
  <c r="K53" i="36"/>
  <c r="L53" i="36"/>
  <c r="M53" i="36"/>
  <c r="N53" i="36"/>
  <c r="O53" i="36"/>
  <c r="P53" i="36"/>
  <c r="Q53" i="36"/>
  <c r="R53" i="36"/>
  <c r="S53" i="36"/>
  <c r="T53" i="36"/>
  <c r="U53" i="36"/>
  <c r="V53" i="36"/>
  <c r="B54" i="36"/>
  <c r="C54" i="36"/>
  <c r="D54" i="36"/>
  <c r="E54" i="36"/>
  <c r="F54" i="36"/>
  <c r="G54" i="36"/>
  <c r="H54" i="36"/>
  <c r="I54" i="36"/>
  <c r="J54" i="36"/>
  <c r="K54" i="36"/>
  <c r="L54" i="36"/>
  <c r="M54" i="36"/>
  <c r="N54" i="36"/>
  <c r="O54" i="36"/>
  <c r="P54" i="36"/>
  <c r="Q54" i="36"/>
  <c r="R54" i="36"/>
  <c r="S54" i="36"/>
  <c r="T54" i="36"/>
  <c r="U54" i="36"/>
  <c r="V54" i="36"/>
  <c r="B55" i="36"/>
  <c r="C55" i="36"/>
  <c r="D55" i="36"/>
  <c r="E55" i="36"/>
  <c r="F55" i="36"/>
  <c r="G55" i="36"/>
  <c r="H55" i="36"/>
  <c r="I55" i="36"/>
  <c r="J55" i="36"/>
  <c r="K55" i="36"/>
  <c r="L55" i="36"/>
  <c r="M55" i="36"/>
  <c r="N55" i="36"/>
  <c r="O55" i="36"/>
  <c r="P55" i="36"/>
  <c r="Q55" i="36"/>
  <c r="R55" i="36"/>
  <c r="S55" i="36"/>
  <c r="T55" i="36"/>
  <c r="U55" i="36"/>
  <c r="V55" i="36"/>
  <c r="B57" i="36"/>
  <c r="C57" i="36"/>
  <c r="D57" i="36"/>
  <c r="E57" i="36"/>
  <c r="F57" i="36"/>
  <c r="G57" i="36"/>
  <c r="H57" i="36"/>
  <c r="I57" i="36"/>
  <c r="J57" i="36"/>
  <c r="K57" i="36"/>
  <c r="L57" i="36"/>
  <c r="M57" i="36"/>
  <c r="N57" i="36"/>
  <c r="O57" i="36"/>
  <c r="P57" i="36"/>
  <c r="Q57" i="36"/>
  <c r="R57" i="36"/>
  <c r="S57" i="36"/>
  <c r="T57" i="36"/>
  <c r="U57" i="36"/>
  <c r="V57" i="36"/>
  <c r="B58" i="36"/>
  <c r="C58" i="36"/>
  <c r="D58" i="36"/>
  <c r="E58" i="36"/>
  <c r="F58" i="36"/>
  <c r="G58" i="36"/>
  <c r="H58" i="36"/>
  <c r="I58" i="36"/>
  <c r="J58" i="36"/>
  <c r="K58" i="36"/>
  <c r="L58" i="36"/>
  <c r="M58" i="36"/>
  <c r="N58" i="36"/>
  <c r="O58" i="36"/>
  <c r="P58" i="36"/>
  <c r="Q58" i="36"/>
  <c r="R58" i="36"/>
  <c r="S58" i="36"/>
  <c r="T58" i="36"/>
  <c r="U58" i="36"/>
  <c r="V58" i="36"/>
  <c r="B59" i="36"/>
  <c r="C59" i="36"/>
  <c r="D59" i="36"/>
  <c r="E59" i="36"/>
  <c r="F59" i="36"/>
  <c r="G59" i="36"/>
  <c r="H59" i="36"/>
  <c r="I59" i="36"/>
  <c r="J59" i="36"/>
  <c r="K59" i="36"/>
  <c r="L59" i="36"/>
  <c r="M59" i="36"/>
  <c r="N59" i="36"/>
  <c r="O59" i="36"/>
  <c r="P59" i="36"/>
  <c r="Q59" i="36"/>
  <c r="R59" i="36"/>
  <c r="S59" i="36"/>
  <c r="T59" i="36"/>
  <c r="U59" i="36"/>
  <c r="V59" i="36"/>
  <c r="B60" i="36"/>
  <c r="C60" i="36"/>
  <c r="D60" i="36"/>
  <c r="E60" i="36"/>
  <c r="F60" i="36"/>
  <c r="G60" i="36"/>
  <c r="H60" i="36"/>
  <c r="I60" i="36"/>
  <c r="J60" i="36"/>
  <c r="K60" i="36"/>
  <c r="L60" i="36"/>
  <c r="M60" i="36"/>
  <c r="N60" i="36"/>
  <c r="O60" i="36"/>
  <c r="P60" i="36"/>
  <c r="Q60" i="36"/>
  <c r="R60" i="36"/>
  <c r="S60" i="36"/>
  <c r="T60" i="36"/>
  <c r="U60" i="36"/>
  <c r="V60" i="36"/>
  <c r="B61" i="36"/>
  <c r="C61" i="36"/>
  <c r="D61" i="36"/>
  <c r="E61" i="36"/>
  <c r="F61" i="36"/>
  <c r="G61" i="36"/>
  <c r="H61" i="36"/>
  <c r="I61" i="36"/>
  <c r="J61" i="36"/>
  <c r="K61" i="36"/>
  <c r="L61" i="36"/>
  <c r="M61" i="36"/>
  <c r="N61" i="36"/>
  <c r="O61" i="36"/>
  <c r="P61" i="36"/>
  <c r="Q61" i="36"/>
  <c r="R61" i="36"/>
  <c r="S61" i="36"/>
  <c r="T61" i="36"/>
  <c r="U61" i="36"/>
  <c r="V61" i="36"/>
  <c r="B62" i="36"/>
  <c r="C62" i="36"/>
  <c r="D62" i="36"/>
  <c r="E62" i="36"/>
  <c r="F62" i="36"/>
  <c r="G62" i="36"/>
  <c r="H62" i="36"/>
  <c r="I62" i="36"/>
  <c r="J62" i="36"/>
  <c r="K62" i="36"/>
  <c r="L62" i="36"/>
  <c r="M62" i="36"/>
  <c r="N62" i="36"/>
  <c r="O62" i="36"/>
  <c r="P62" i="36"/>
  <c r="Q62" i="36"/>
  <c r="R62" i="36"/>
  <c r="S62" i="36"/>
  <c r="T62" i="36"/>
  <c r="U62" i="36"/>
  <c r="V62" i="36"/>
  <c r="B63" i="36"/>
  <c r="C63" i="36"/>
  <c r="D63" i="36"/>
  <c r="E63" i="36"/>
  <c r="F63" i="36"/>
  <c r="G63" i="36"/>
  <c r="H63" i="36"/>
  <c r="I63" i="36"/>
  <c r="J63" i="36"/>
  <c r="K63" i="36"/>
  <c r="L63" i="36"/>
  <c r="M63" i="36"/>
  <c r="N63" i="36"/>
  <c r="O63" i="36"/>
  <c r="P63" i="36"/>
  <c r="Q63" i="36"/>
  <c r="R63" i="36"/>
  <c r="S63" i="36"/>
  <c r="T63" i="36"/>
  <c r="U63" i="36"/>
  <c r="V63" i="36"/>
  <c r="B64" i="36"/>
  <c r="C64" i="36"/>
  <c r="D64" i="36"/>
  <c r="E64" i="36"/>
  <c r="F64" i="36"/>
  <c r="G64" i="36"/>
  <c r="H64" i="36"/>
  <c r="I64" i="36"/>
  <c r="J64" i="36"/>
  <c r="K64" i="36"/>
  <c r="L64" i="36"/>
  <c r="M64" i="36"/>
  <c r="N64" i="36"/>
  <c r="O64" i="36"/>
  <c r="P64" i="36"/>
  <c r="Q64" i="36"/>
  <c r="R64" i="36"/>
  <c r="S64" i="36"/>
  <c r="T64" i="36"/>
  <c r="U64" i="36"/>
  <c r="V64" i="36"/>
  <c r="B65" i="36"/>
  <c r="C65" i="36"/>
  <c r="D65" i="36"/>
  <c r="E65" i="36"/>
  <c r="F65" i="36"/>
  <c r="G65" i="36"/>
  <c r="H65" i="36"/>
  <c r="I65" i="36"/>
  <c r="J65" i="36"/>
  <c r="K65" i="36"/>
  <c r="L65" i="36"/>
  <c r="M65" i="36"/>
  <c r="N65" i="36"/>
  <c r="O65" i="36"/>
  <c r="P65" i="36"/>
  <c r="Q65" i="36"/>
  <c r="R65" i="36"/>
  <c r="S65" i="36"/>
  <c r="T65" i="36"/>
  <c r="U65" i="36"/>
  <c r="V65" i="36"/>
  <c r="B66" i="36"/>
  <c r="C66" i="36"/>
  <c r="D66" i="36"/>
  <c r="E66" i="36"/>
  <c r="F66" i="36"/>
  <c r="G66" i="36"/>
  <c r="H66" i="36"/>
  <c r="I66" i="36"/>
  <c r="J66" i="36"/>
  <c r="K66" i="36"/>
  <c r="L66" i="36"/>
  <c r="M66" i="36"/>
  <c r="N66" i="36"/>
  <c r="O66" i="36"/>
  <c r="P66" i="36"/>
  <c r="Q66" i="36"/>
  <c r="R66" i="36"/>
  <c r="S66" i="36"/>
  <c r="T66" i="36"/>
  <c r="U66" i="36"/>
  <c r="V66" i="36"/>
  <c r="B67" i="36"/>
  <c r="C67" i="36"/>
  <c r="D67" i="36"/>
  <c r="E67" i="36"/>
  <c r="F67" i="36"/>
  <c r="G67" i="36"/>
  <c r="H67" i="36"/>
  <c r="I67" i="36"/>
  <c r="J67" i="36"/>
  <c r="K67" i="36"/>
  <c r="L67" i="36"/>
  <c r="M67" i="36"/>
  <c r="N67" i="36"/>
  <c r="O67" i="36"/>
  <c r="P67" i="36"/>
  <c r="Q67" i="36"/>
  <c r="R67" i="36"/>
  <c r="S67" i="36"/>
  <c r="T67" i="36"/>
  <c r="U67" i="36"/>
  <c r="V67" i="36"/>
  <c r="B68" i="36"/>
  <c r="C68" i="36"/>
  <c r="D68" i="36"/>
  <c r="E68" i="36"/>
  <c r="F68" i="36"/>
  <c r="G68" i="36"/>
  <c r="H68" i="36"/>
  <c r="I68" i="36"/>
  <c r="J68" i="36"/>
  <c r="K68" i="36"/>
  <c r="L68" i="36"/>
  <c r="M68" i="36"/>
  <c r="N68" i="36"/>
  <c r="O68" i="36"/>
  <c r="P68" i="36"/>
  <c r="Q68" i="36"/>
  <c r="R68" i="36"/>
  <c r="S68" i="36"/>
  <c r="T68" i="36"/>
  <c r="U68" i="36"/>
  <c r="V68" i="36"/>
  <c r="B69" i="36"/>
  <c r="C69" i="36"/>
  <c r="D69" i="36"/>
  <c r="E69" i="36"/>
  <c r="F69" i="36"/>
  <c r="G69" i="36"/>
  <c r="H69" i="36"/>
  <c r="I69" i="36"/>
  <c r="J69" i="36"/>
  <c r="K69" i="36"/>
  <c r="L69" i="36"/>
  <c r="M69" i="36"/>
  <c r="N69" i="36"/>
  <c r="O69" i="36"/>
  <c r="P69" i="36"/>
  <c r="Q69" i="36"/>
  <c r="R69" i="36"/>
  <c r="S69" i="36"/>
  <c r="T69" i="36"/>
  <c r="U69" i="36"/>
  <c r="V69" i="36"/>
  <c r="B70" i="36"/>
  <c r="C70" i="36"/>
  <c r="D70" i="36"/>
  <c r="E70" i="36"/>
  <c r="F70" i="36"/>
  <c r="G70" i="36"/>
  <c r="H70" i="36"/>
  <c r="I70" i="36"/>
  <c r="J70" i="36"/>
  <c r="K70" i="36"/>
  <c r="L70" i="36"/>
  <c r="M70" i="36"/>
  <c r="N70" i="36"/>
  <c r="O70" i="36"/>
  <c r="P70" i="36"/>
  <c r="Q70" i="36"/>
  <c r="R70" i="36"/>
  <c r="S70" i="36"/>
  <c r="T70" i="36"/>
  <c r="U70" i="36"/>
  <c r="V70" i="36"/>
  <c r="B71" i="36"/>
  <c r="C71" i="36"/>
  <c r="D71" i="36"/>
  <c r="E71" i="36"/>
  <c r="F71" i="36"/>
  <c r="G71" i="36"/>
  <c r="H71" i="36"/>
  <c r="I71" i="36"/>
  <c r="J71" i="36"/>
  <c r="K71" i="36"/>
  <c r="L71" i="36"/>
  <c r="M71" i="36"/>
  <c r="N71" i="36"/>
  <c r="O71" i="36"/>
  <c r="P71" i="36"/>
  <c r="Q71" i="36"/>
  <c r="R71" i="36"/>
  <c r="S71" i="36"/>
  <c r="T71" i="36"/>
  <c r="U71" i="36"/>
  <c r="V71" i="36"/>
  <c r="B72" i="36"/>
  <c r="C72" i="36"/>
  <c r="D72" i="36"/>
  <c r="E72" i="36"/>
  <c r="F72" i="36"/>
  <c r="G72" i="36"/>
  <c r="H72" i="36"/>
  <c r="I72" i="36"/>
  <c r="J72" i="36"/>
  <c r="K72" i="36"/>
  <c r="L72" i="36"/>
  <c r="M72" i="36"/>
  <c r="N72" i="36"/>
  <c r="O72" i="36"/>
  <c r="P72" i="36"/>
  <c r="Q72" i="36"/>
  <c r="R72" i="36"/>
  <c r="S72" i="36"/>
  <c r="T72" i="36"/>
  <c r="U72" i="36"/>
  <c r="V72" i="36"/>
  <c r="B73" i="36"/>
  <c r="C73" i="36"/>
  <c r="D73" i="36"/>
  <c r="E73" i="36"/>
  <c r="F73" i="36"/>
  <c r="G73" i="36"/>
  <c r="H73" i="36"/>
  <c r="I73" i="36"/>
  <c r="J73" i="36"/>
  <c r="K73" i="36"/>
  <c r="L73" i="36"/>
  <c r="M73" i="36"/>
  <c r="N73" i="36"/>
  <c r="O73" i="36"/>
  <c r="P73" i="36"/>
  <c r="Q73" i="36"/>
  <c r="R73" i="36"/>
  <c r="S73" i="36"/>
  <c r="T73" i="36"/>
  <c r="U73" i="36"/>
  <c r="V73" i="36"/>
  <c r="B74" i="36"/>
  <c r="C74" i="36"/>
  <c r="D74" i="36"/>
  <c r="E74" i="36"/>
  <c r="F74" i="36"/>
  <c r="G74" i="36"/>
  <c r="H74" i="36"/>
  <c r="I74" i="36"/>
  <c r="J74" i="36"/>
  <c r="K74" i="36"/>
  <c r="L74" i="36"/>
  <c r="M74" i="36"/>
  <c r="N74" i="36"/>
  <c r="O74" i="36"/>
  <c r="P74" i="36"/>
  <c r="Q74" i="36"/>
  <c r="R74" i="36"/>
  <c r="S74" i="36"/>
  <c r="T74" i="36"/>
  <c r="U74" i="36"/>
  <c r="V74" i="36"/>
  <c r="B75" i="36"/>
  <c r="C75" i="36"/>
  <c r="D75" i="36"/>
  <c r="E75" i="36"/>
  <c r="F75" i="36"/>
  <c r="G75" i="36"/>
  <c r="H75" i="36"/>
  <c r="I75" i="36"/>
  <c r="J75" i="36"/>
  <c r="K75" i="36"/>
  <c r="L75" i="36"/>
  <c r="M75" i="36"/>
  <c r="N75" i="36"/>
  <c r="O75" i="36"/>
  <c r="P75" i="36"/>
  <c r="Q75" i="36"/>
  <c r="R75" i="36"/>
  <c r="S75" i="36"/>
  <c r="T75" i="36"/>
  <c r="U75" i="36"/>
  <c r="V75" i="36"/>
  <c r="B76" i="36"/>
  <c r="C76" i="36"/>
  <c r="D76" i="36"/>
  <c r="E76" i="36"/>
  <c r="F76" i="36"/>
  <c r="G76" i="36"/>
  <c r="H76" i="36"/>
  <c r="I76" i="36"/>
  <c r="J76" i="36"/>
  <c r="K76" i="36"/>
  <c r="L76" i="36"/>
  <c r="M76" i="36"/>
  <c r="N76" i="36"/>
  <c r="O76" i="36"/>
  <c r="P76" i="36"/>
  <c r="Q76" i="36"/>
  <c r="R76" i="36"/>
  <c r="S76" i="36"/>
  <c r="T76" i="36"/>
  <c r="U76" i="36"/>
  <c r="V76" i="36"/>
  <c r="B77" i="36"/>
  <c r="C77" i="36"/>
  <c r="D77" i="36"/>
  <c r="E77" i="36"/>
  <c r="F77" i="36"/>
  <c r="G77" i="36"/>
  <c r="H77" i="36"/>
  <c r="I77" i="36"/>
  <c r="J77" i="36"/>
  <c r="K77" i="36"/>
  <c r="L77" i="36"/>
  <c r="M77" i="36"/>
  <c r="N77" i="36"/>
  <c r="O77" i="36"/>
  <c r="P77" i="36"/>
  <c r="Q77" i="36"/>
  <c r="R77" i="36"/>
  <c r="S77" i="36"/>
  <c r="T77" i="36"/>
  <c r="U77" i="36"/>
  <c r="V77" i="36"/>
  <c r="B78" i="36"/>
  <c r="C78" i="36"/>
  <c r="D78" i="36"/>
  <c r="E78" i="36"/>
  <c r="F78" i="36"/>
  <c r="G78" i="36"/>
  <c r="H78" i="36"/>
  <c r="I78" i="36"/>
  <c r="J78" i="36"/>
  <c r="K78" i="36"/>
  <c r="L78" i="36"/>
  <c r="M78" i="36"/>
  <c r="N78" i="36"/>
  <c r="O78" i="36"/>
  <c r="P78" i="36"/>
  <c r="Q78" i="36"/>
  <c r="R78" i="36"/>
  <c r="S78" i="36"/>
  <c r="T78" i="36"/>
  <c r="U78" i="36"/>
  <c r="V78" i="36"/>
  <c r="B79" i="36"/>
  <c r="C79" i="36"/>
  <c r="D79" i="36"/>
  <c r="E79" i="36"/>
  <c r="F79" i="36"/>
  <c r="G79" i="36"/>
  <c r="H79" i="36"/>
  <c r="I79" i="36"/>
  <c r="J79" i="36"/>
  <c r="K79" i="36"/>
  <c r="L79" i="36"/>
  <c r="M79" i="36"/>
  <c r="N79" i="36"/>
  <c r="O79" i="36"/>
  <c r="P79" i="36"/>
  <c r="Q79" i="36"/>
  <c r="R79" i="36"/>
  <c r="S79" i="36"/>
  <c r="T79" i="36"/>
  <c r="U79" i="36"/>
  <c r="V79" i="36"/>
  <c r="B80" i="36"/>
  <c r="C80" i="36"/>
  <c r="D80" i="36"/>
  <c r="E80" i="36"/>
  <c r="F80" i="36"/>
  <c r="G80" i="36"/>
  <c r="H80" i="36"/>
  <c r="I80" i="36"/>
  <c r="J80" i="36"/>
  <c r="K80" i="36"/>
  <c r="L80" i="36"/>
  <c r="M80" i="36"/>
  <c r="N80" i="36"/>
  <c r="O80" i="36"/>
  <c r="P80" i="36"/>
  <c r="Q80" i="36"/>
  <c r="R80" i="36"/>
  <c r="S80" i="36"/>
  <c r="T80" i="36"/>
  <c r="U80" i="36"/>
  <c r="V80" i="36"/>
  <c r="B81" i="36"/>
  <c r="C81" i="36"/>
  <c r="D81" i="36"/>
  <c r="E81" i="36"/>
  <c r="F81" i="36"/>
  <c r="G81" i="36"/>
  <c r="H81" i="36"/>
  <c r="I81" i="36"/>
  <c r="J81" i="36"/>
  <c r="K81" i="36"/>
  <c r="L81" i="36"/>
  <c r="M81" i="36"/>
  <c r="N81" i="36"/>
  <c r="O81" i="36"/>
  <c r="P81" i="36"/>
  <c r="Q81" i="36"/>
  <c r="R81" i="36"/>
  <c r="S81" i="36"/>
  <c r="T81" i="36"/>
  <c r="U81" i="36"/>
  <c r="V81" i="36"/>
  <c r="B82" i="36"/>
  <c r="C82" i="36"/>
  <c r="D82" i="36"/>
  <c r="E82" i="36"/>
  <c r="F82" i="36"/>
  <c r="G82" i="36"/>
  <c r="H82" i="36"/>
  <c r="I82" i="36"/>
  <c r="J82" i="36"/>
  <c r="K82" i="36"/>
  <c r="L82" i="36"/>
  <c r="M82" i="36"/>
  <c r="N82" i="36"/>
  <c r="O82" i="36"/>
  <c r="P82" i="36"/>
  <c r="Q82" i="36"/>
  <c r="R82" i="36"/>
  <c r="S82" i="36"/>
  <c r="T82" i="36"/>
  <c r="U82" i="36"/>
  <c r="V82" i="36"/>
  <c r="B83" i="36"/>
  <c r="C83" i="36"/>
  <c r="D83" i="36"/>
  <c r="E83" i="36"/>
  <c r="F83" i="36"/>
  <c r="G83" i="36"/>
  <c r="H83" i="36"/>
  <c r="I83" i="36"/>
  <c r="J83" i="36"/>
  <c r="K83" i="36"/>
  <c r="L83" i="36"/>
  <c r="M83" i="36"/>
  <c r="N83" i="36"/>
  <c r="O83" i="36"/>
  <c r="P83" i="36"/>
  <c r="Q83" i="36"/>
  <c r="R83" i="36"/>
  <c r="S83" i="36"/>
  <c r="T83" i="36"/>
  <c r="U83" i="36"/>
  <c r="V83" i="36"/>
  <c r="B84" i="36"/>
  <c r="C84" i="36"/>
  <c r="D84" i="36"/>
  <c r="E84" i="36"/>
  <c r="F84" i="36"/>
  <c r="G84" i="36"/>
  <c r="H84" i="36"/>
  <c r="I84" i="36"/>
  <c r="J84" i="36"/>
  <c r="K84" i="36"/>
  <c r="L84" i="36"/>
  <c r="M84" i="36"/>
  <c r="N84" i="36"/>
  <c r="O84" i="36"/>
  <c r="P84" i="36"/>
  <c r="Q84" i="36"/>
  <c r="R84" i="36"/>
  <c r="S84" i="36"/>
  <c r="T84" i="36"/>
  <c r="U84" i="36"/>
  <c r="V84" i="36"/>
  <c r="B85" i="36"/>
  <c r="C85" i="36"/>
  <c r="D85" i="36"/>
  <c r="E85" i="36"/>
  <c r="F85" i="36"/>
  <c r="G85" i="36"/>
  <c r="H85" i="36"/>
  <c r="I85" i="36"/>
  <c r="J85" i="36"/>
  <c r="K85" i="36"/>
  <c r="L85" i="36"/>
  <c r="M85" i="36"/>
  <c r="N85" i="36"/>
  <c r="O85" i="36"/>
  <c r="P85" i="36"/>
  <c r="Q85" i="36"/>
  <c r="R85" i="36"/>
  <c r="S85" i="36"/>
  <c r="T85" i="36"/>
  <c r="U85" i="36"/>
  <c r="V85" i="36"/>
  <c r="B86" i="36"/>
  <c r="C86" i="36"/>
  <c r="D86" i="36"/>
  <c r="E86" i="36"/>
  <c r="F86" i="36"/>
  <c r="G86" i="36"/>
  <c r="H86" i="36"/>
  <c r="I86" i="36"/>
  <c r="J86" i="36"/>
  <c r="K86" i="36"/>
  <c r="L86" i="36"/>
  <c r="M86" i="36"/>
  <c r="N86" i="36"/>
  <c r="O86" i="36"/>
  <c r="P86" i="36"/>
  <c r="Q86" i="36"/>
  <c r="R86" i="36"/>
  <c r="S86" i="36"/>
  <c r="T86" i="36"/>
  <c r="U86" i="36"/>
  <c r="V86" i="36"/>
  <c r="B87" i="36"/>
  <c r="C87" i="36"/>
  <c r="D87" i="36"/>
  <c r="E87" i="36"/>
  <c r="F87" i="36"/>
  <c r="G87" i="36"/>
  <c r="H87" i="36"/>
  <c r="I87" i="36"/>
  <c r="J87" i="36"/>
  <c r="K87" i="36"/>
  <c r="L87" i="36"/>
  <c r="M87" i="36"/>
  <c r="N87" i="36"/>
  <c r="O87" i="36"/>
  <c r="P87" i="36"/>
  <c r="Q87" i="36"/>
  <c r="R87" i="36"/>
  <c r="S87" i="36"/>
  <c r="T87" i="36"/>
  <c r="U87" i="36"/>
  <c r="V87" i="36"/>
  <c r="B88" i="36"/>
  <c r="C88" i="36"/>
  <c r="D88" i="36"/>
  <c r="E88" i="36"/>
  <c r="F88" i="36"/>
  <c r="G88" i="36"/>
  <c r="H88" i="36"/>
  <c r="I88" i="36"/>
  <c r="J88" i="36"/>
  <c r="K88" i="36"/>
  <c r="L88" i="36"/>
  <c r="M88" i="36"/>
  <c r="N88" i="36"/>
  <c r="O88" i="36"/>
  <c r="P88" i="36"/>
  <c r="Q88" i="36"/>
  <c r="R88" i="36"/>
  <c r="S88" i="36"/>
  <c r="T88" i="36"/>
  <c r="U88" i="36"/>
  <c r="V88" i="36"/>
  <c r="B89" i="36"/>
  <c r="C89" i="36"/>
  <c r="D89" i="36"/>
  <c r="E89" i="36"/>
  <c r="F89" i="36"/>
  <c r="G89" i="36"/>
  <c r="H89" i="36"/>
  <c r="I89" i="36"/>
  <c r="J89" i="36"/>
  <c r="K89" i="36"/>
  <c r="L89" i="36"/>
  <c r="M89" i="36"/>
  <c r="N89" i="36"/>
  <c r="O89" i="36"/>
  <c r="P89" i="36"/>
  <c r="Q89" i="36"/>
  <c r="R89" i="36"/>
  <c r="S89" i="36"/>
  <c r="T89" i="36"/>
  <c r="U89" i="36"/>
  <c r="V89" i="36"/>
  <c r="B90" i="36"/>
  <c r="C90" i="36"/>
  <c r="D90" i="36"/>
  <c r="E90" i="36"/>
  <c r="F90" i="36"/>
  <c r="G90" i="36"/>
  <c r="H90" i="36"/>
  <c r="I90" i="36"/>
  <c r="J90" i="36"/>
  <c r="K90" i="36"/>
  <c r="L90" i="36"/>
  <c r="M90" i="36"/>
  <c r="N90" i="36"/>
  <c r="O90" i="36"/>
  <c r="P90" i="36"/>
  <c r="Q90" i="36"/>
  <c r="R90" i="36"/>
  <c r="S90" i="36"/>
  <c r="T90" i="36"/>
  <c r="U90" i="36"/>
  <c r="V90" i="36"/>
  <c r="B91" i="36"/>
  <c r="C91" i="36"/>
  <c r="D91" i="36"/>
  <c r="E91" i="36"/>
  <c r="F91" i="36"/>
  <c r="G91" i="36"/>
  <c r="H91" i="36"/>
  <c r="I91" i="36"/>
  <c r="J91" i="36"/>
  <c r="K91" i="36"/>
  <c r="L91" i="36"/>
  <c r="M91" i="36"/>
  <c r="N91" i="36"/>
  <c r="O91" i="36"/>
  <c r="P91" i="36"/>
  <c r="Q91" i="36"/>
  <c r="R91" i="36"/>
  <c r="S91" i="36"/>
  <c r="T91" i="36"/>
  <c r="U91" i="36"/>
  <c r="V91" i="36"/>
  <c r="B92" i="36"/>
  <c r="C92" i="36"/>
  <c r="D92" i="36"/>
  <c r="E92" i="36"/>
  <c r="F92" i="36"/>
  <c r="G92" i="36"/>
  <c r="H92" i="36"/>
  <c r="I92" i="36"/>
  <c r="J92" i="36"/>
  <c r="K92" i="36"/>
  <c r="L92" i="36"/>
  <c r="M92" i="36"/>
  <c r="N92" i="36"/>
  <c r="O92" i="36"/>
  <c r="P92" i="36"/>
  <c r="Q92" i="36"/>
  <c r="R92" i="36"/>
  <c r="S92" i="36"/>
  <c r="T92" i="36"/>
  <c r="U92" i="36"/>
  <c r="V92" i="36"/>
  <c r="B93" i="36"/>
  <c r="C93" i="36"/>
  <c r="D93" i="36"/>
  <c r="E93" i="36"/>
  <c r="F93" i="36"/>
  <c r="G93" i="36"/>
  <c r="H93" i="36"/>
  <c r="I93" i="36"/>
  <c r="J93" i="36"/>
  <c r="K93" i="36"/>
  <c r="L93" i="36"/>
  <c r="M93" i="36"/>
  <c r="N93" i="36"/>
  <c r="O93" i="36"/>
  <c r="P93" i="36"/>
  <c r="Q93" i="36"/>
  <c r="R93" i="36"/>
  <c r="S93" i="36"/>
  <c r="T93" i="36"/>
  <c r="U93" i="36"/>
  <c r="V93" i="36"/>
  <c r="B94" i="36"/>
  <c r="C94" i="36"/>
  <c r="D94" i="36"/>
  <c r="E94" i="36"/>
  <c r="F94" i="36"/>
  <c r="G94" i="36"/>
  <c r="H94" i="36"/>
  <c r="I94" i="36"/>
  <c r="J94" i="36"/>
  <c r="K94" i="36"/>
  <c r="L94" i="36"/>
  <c r="M94" i="36"/>
  <c r="N94" i="36"/>
  <c r="O94" i="36"/>
  <c r="P94" i="36"/>
  <c r="Q94" i="36"/>
  <c r="R94" i="36"/>
  <c r="S94" i="36"/>
  <c r="T94" i="36"/>
  <c r="U94" i="36"/>
  <c r="V94" i="36"/>
  <c r="B23" i="36"/>
  <c r="C23" i="36"/>
  <c r="D23" i="36"/>
  <c r="E23" i="36"/>
  <c r="F23" i="36"/>
  <c r="G23" i="36"/>
  <c r="H23" i="36"/>
  <c r="I23" i="36"/>
  <c r="J23" i="36"/>
  <c r="K23" i="36"/>
  <c r="L23" i="36"/>
  <c r="M23" i="36"/>
  <c r="N23" i="36"/>
  <c r="O23" i="36"/>
  <c r="P23" i="36"/>
  <c r="Q23" i="36"/>
  <c r="R23" i="36"/>
  <c r="S23" i="36"/>
  <c r="T23" i="36"/>
  <c r="U23" i="36"/>
  <c r="V23" i="36"/>
  <c r="B7" i="36"/>
  <c r="C7" i="36"/>
  <c r="D7" i="36"/>
  <c r="E7" i="36"/>
  <c r="F7" i="36"/>
  <c r="G7" i="36"/>
  <c r="H7" i="36"/>
  <c r="I7" i="36"/>
  <c r="J7" i="36"/>
  <c r="K7" i="36"/>
  <c r="L7" i="36"/>
  <c r="M7" i="36"/>
  <c r="N7" i="36"/>
  <c r="O7" i="36"/>
  <c r="P7" i="36"/>
  <c r="Q7" i="36"/>
  <c r="R7" i="36"/>
  <c r="S7" i="36"/>
  <c r="T7" i="36"/>
  <c r="U7" i="36"/>
  <c r="V7" i="36"/>
  <c r="B8" i="36"/>
  <c r="C8" i="36"/>
  <c r="D8" i="36"/>
  <c r="E8" i="36"/>
  <c r="F8" i="36"/>
  <c r="G8" i="36"/>
  <c r="H8" i="36"/>
  <c r="I8" i="36"/>
  <c r="J8" i="36"/>
  <c r="K8" i="36"/>
  <c r="L8" i="36"/>
  <c r="M8" i="36"/>
  <c r="N8" i="36"/>
  <c r="O8" i="36"/>
  <c r="P8" i="36"/>
  <c r="Q8" i="36"/>
  <c r="R8" i="36"/>
  <c r="S8" i="36"/>
  <c r="T8" i="36"/>
  <c r="U8" i="36"/>
  <c r="V8" i="36"/>
  <c r="B9" i="36"/>
  <c r="C9" i="36"/>
  <c r="D9" i="36"/>
  <c r="E9" i="36"/>
  <c r="F9" i="36"/>
  <c r="G9" i="36"/>
  <c r="H9" i="36"/>
  <c r="I9" i="36"/>
  <c r="J9" i="36"/>
  <c r="K9" i="36"/>
  <c r="L9" i="36"/>
  <c r="M9" i="36"/>
  <c r="N9" i="36"/>
  <c r="O9" i="36"/>
  <c r="P9" i="36"/>
  <c r="Q9" i="36"/>
  <c r="R9" i="36"/>
  <c r="S9" i="36"/>
  <c r="T9" i="36"/>
  <c r="U9" i="36"/>
  <c r="V9" i="36"/>
  <c r="B10" i="36"/>
  <c r="C10" i="36"/>
  <c r="D10" i="36"/>
  <c r="E10" i="36"/>
  <c r="F10" i="36"/>
  <c r="G10" i="36"/>
  <c r="H10" i="36"/>
  <c r="I10" i="36"/>
  <c r="J10" i="36"/>
  <c r="K10" i="36"/>
  <c r="L10" i="36"/>
  <c r="M10" i="36"/>
  <c r="N10" i="36"/>
  <c r="O10" i="36"/>
  <c r="P10" i="36"/>
  <c r="Q10" i="36"/>
  <c r="R10" i="36"/>
  <c r="S10" i="36"/>
  <c r="T10" i="36"/>
  <c r="U10" i="36"/>
  <c r="V10" i="36"/>
  <c r="B11" i="36"/>
  <c r="C11" i="36"/>
  <c r="D11" i="36"/>
  <c r="E11" i="36"/>
  <c r="F11" i="36"/>
  <c r="G11" i="36"/>
  <c r="H11" i="36"/>
  <c r="I11" i="36"/>
  <c r="J11" i="36"/>
  <c r="K11" i="36"/>
  <c r="L11" i="36"/>
  <c r="M11" i="36"/>
  <c r="N11" i="36"/>
  <c r="O11" i="36"/>
  <c r="P11" i="36"/>
  <c r="Q11" i="36"/>
  <c r="R11" i="36"/>
  <c r="S11" i="36"/>
  <c r="T11" i="36"/>
  <c r="U11" i="36"/>
  <c r="V11" i="36"/>
  <c r="B12" i="36"/>
  <c r="C12" i="36"/>
  <c r="D12" i="36"/>
  <c r="E12" i="36"/>
  <c r="F12" i="36"/>
  <c r="G12" i="36"/>
  <c r="H12" i="36"/>
  <c r="I12" i="36"/>
  <c r="J12" i="36"/>
  <c r="K12" i="36"/>
  <c r="L12" i="36"/>
  <c r="M12" i="36"/>
  <c r="N12" i="36"/>
  <c r="O12" i="36"/>
  <c r="P12" i="36"/>
  <c r="Q12" i="36"/>
  <c r="R12" i="36"/>
  <c r="S12" i="36"/>
  <c r="T12" i="36"/>
  <c r="U12" i="36"/>
  <c r="V12" i="36"/>
  <c r="B13" i="36"/>
  <c r="C13" i="36"/>
  <c r="D13" i="36"/>
  <c r="E13" i="36"/>
  <c r="F13" i="36"/>
  <c r="G13" i="36"/>
  <c r="H13" i="36"/>
  <c r="I13" i="36"/>
  <c r="J13" i="36"/>
  <c r="K13" i="36"/>
  <c r="L13" i="36"/>
  <c r="M13" i="36"/>
  <c r="N13" i="36"/>
  <c r="O13" i="36"/>
  <c r="P13" i="36"/>
  <c r="Q13" i="36"/>
  <c r="R13" i="36"/>
  <c r="S13" i="36"/>
  <c r="T13" i="36"/>
  <c r="U13" i="36"/>
  <c r="V13" i="36"/>
  <c r="B14" i="36"/>
  <c r="C14" i="36"/>
  <c r="D14" i="36"/>
  <c r="E14" i="36"/>
  <c r="F14" i="36"/>
  <c r="G14" i="36"/>
  <c r="H14" i="36"/>
  <c r="I14" i="36"/>
  <c r="J14" i="36"/>
  <c r="K14" i="36"/>
  <c r="L14" i="36"/>
  <c r="M14" i="36"/>
  <c r="N14" i="36"/>
  <c r="O14" i="36"/>
  <c r="P14" i="36"/>
  <c r="Q14" i="36"/>
  <c r="R14" i="36"/>
  <c r="S14" i="36"/>
  <c r="T14" i="36"/>
  <c r="U14" i="36"/>
  <c r="V14" i="36"/>
  <c r="B15" i="36"/>
  <c r="C15" i="36"/>
  <c r="D15" i="36"/>
  <c r="E15" i="36"/>
  <c r="F15" i="36"/>
  <c r="G15" i="36"/>
  <c r="H15" i="36"/>
  <c r="I15" i="36"/>
  <c r="J15" i="36"/>
  <c r="K15" i="36"/>
  <c r="L15" i="36"/>
  <c r="M15" i="36"/>
  <c r="N15" i="36"/>
  <c r="O15" i="36"/>
  <c r="P15" i="36"/>
  <c r="Q15" i="36"/>
  <c r="R15" i="36"/>
  <c r="S15" i="36"/>
  <c r="T15" i="36"/>
  <c r="U15" i="36"/>
  <c r="V15" i="36"/>
  <c r="B16" i="36"/>
  <c r="C16" i="36"/>
  <c r="D16" i="36"/>
  <c r="E16" i="36"/>
  <c r="F16" i="36"/>
  <c r="G16" i="36"/>
  <c r="H16" i="36"/>
  <c r="I16" i="36"/>
  <c r="J16" i="36"/>
  <c r="K16" i="36"/>
  <c r="L16" i="36"/>
  <c r="M16" i="36"/>
  <c r="N16" i="36"/>
  <c r="O16" i="36"/>
  <c r="P16" i="36"/>
  <c r="Q16" i="36"/>
  <c r="R16" i="36"/>
  <c r="S16" i="36"/>
  <c r="T16" i="36"/>
  <c r="U16" i="36"/>
  <c r="V16" i="36"/>
  <c r="B17" i="36"/>
  <c r="C17" i="36"/>
  <c r="D17" i="36"/>
  <c r="E17" i="36"/>
  <c r="F17" i="36"/>
  <c r="G17" i="36"/>
  <c r="H17" i="36"/>
  <c r="I17" i="36"/>
  <c r="J17" i="36"/>
  <c r="K17" i="36"/>
  <c r="L17" i="36"/>
  <c r="M17" i="36"/>
  <c r="N17" i="36"/>
  <c r="O17" i="36"/>
  <c r="P17" i="36"/>
  <c r="Q17" i="36"/>
  <c r="R17" i="36"/>
  <c r="S17" i="36"/>
  <c r="T17" i="36"/>
  <c r="U17" i="36"/>
  <c r="V17" i="36"/>
  <c r="B18" i="36"/>
  <c r="C18" i="36"/>
  <c r="D18" i="36"/>
  <c r="E18" i="36"/>
  <c r="F18" i="36"/>
  <c r="G18" i="36"/>
  <c r="H18" i="36"/>
  <c r="I18" i="36"/>
  <c r="J18" i="36"/>
  <c r="K18" i="36"/>
  <c r="L18" i="36"/>
  <c r="M18" i="36"/>
  <c r="N18" i="36"/>
  <c r="O18" i="36"/>
  <c r="P18" i="36"/>
  <c r="Q18" i="36"/>
  <c r="R18" i="36"/>
  <c r="S18" i="36"/>
  <c r="T18" i="36"/>
  <c r="U18" i="36"/>
  <c r="V18" i="36"/>
  <c r="B19" i="36"/>
  <c r="C19" i="36"/>
  <c r="D19" i="36"/>
  <c r="E19" i="36"/>
  <c r="F19" i="36"/>
  <c r="G19" i="36"/>
  <c r="H19" i="36"/>
  <c r="I19" i="36"/>
  <c r="J19" i="36"/>
  <c r="K19" i="36"/>
  <c r="L19" i="36"/>
  <c r="M19" i="36"/>
  <c r="N19" i="36"/>
  <c r="O19" i="36"/>
  <c r="P19" i="36"/>
  <c r="Q19" i="36"/>
  <c r="R19" i="36"/>
  <c r="S19" i="36"/>
  <c r="T19" i="36"/>
  <c r="U19" i="36"/>
  <c r="V19" i="36"/>
  <c r="B20" i="36"/>
  <c r="C20" i="36"/>
  <c r="D20" i="36"/>
  <c r="E20" i="36"/>
  <c r="F20" i="36"/>
  <c r="G20" i="36"/>
  <c r="H20" i="36"/>
  <c r="I20" i="36"/>
  <c r="J20" i="36"/>
  <c r="K20" i="36"/>
  <c r="L20" i="36"/>
  <c r="M20" i="36"/>
  <c r="N20" i="36"/>
  <c r="O20" i="36"/>
  <c r="P20" i="36"/>
  <c r="Q20" i="36"/>
  <c r="R20" i="36"/>
  <c r="S20" i="36"/>
  <c r="T20" i="36"/>
  <c r="U20" i="36"/>
  <c r="V20" i="36"/>
  <c r="B21" i="36"/>
  <c r="C21" i="36"/>
  <c r="D21" i="36"/>
  <c r="E21" i="36"/>
  <c r="F21" i="36"/>
  <c r="G21" i="36"/>
  <c r="H21" i="36"/>
  <c r="I21" i="36"/>
  <c r="J21" i="36"/>
  <c r="K21" i="36"/>
  <c r="L21" i="36"/>
  <c r="M21" i="36"/>
  <c r="N21" i="36"/>
  <c r="O21" i="36"/>
  <c r="P21" i="36"/>
  <c r="Q21" i="36"/>
  <c r="R21" i="36"/>
  <c r="S21" i="36"/>
  <c r="T21" i="36"/>
  <c r="U21" i="36"/>
  <c r="V21" i="36"/>
  <c r="B22" i="36"/>
  <c r="C22" i="36"/>
  <c r="D22" i="36"/>
  <c r="E22" i="36"/>
  <c r="F22" i="36"/>
  <c r="G22" i="36"/>
  <c r="H22" i="36"/>
  <c r="I22" i="36"/>
  <c r="J22" i="36"/>
  <c r="K22" i="36"/>
  <c r="L22" i="36"/>
  <c r="M22" i="36"/>
  <c r="N22" i="36"/>
  <c r="O22" i="36"/>
  <c r="P22" i="36"/>
  <c r="Q22" i="36"/>
  <c r="R22" i="36"/>
  <c r="S22" i="36"/>
  <c r="T22" i="36"/>
  <c r="U22" i="36"/>
  <c r="V22" i="36"/>
  <c r="V6" i="36"/>
  <c r="U6" i="36"/>
  <c r="T6" i="36"/>
  <c r="S6" i="36"/>
  <c r="R6" i="36"/>
  <c r="Q6" i="36"/>
  <c r="P6" i="36"/>
  <c r="O6" i="36"/>
  <c r="N6" i="36"/>
  <c r="M6" i="36"/>
  <c r="L6" i="36"/>
  <c r="K6" i="36"/>
  <c r="J6" i="36"/>
  <c r="I6" i="36"/>
  <c r="H6" i="36"/>
  <c r="G6" i="36"/>
  <c r="F6" i="36"/>
  <c r="E6" i="36"/>
  <c r="D6" i="36"/>
  <c r="C6" i="36"/>
  <c r="B6" i="36"/>
  <c r="D54" i="37"/>
  <c r="E54" i="37"/>
  <c r="F54" i="37"/>
  <c r="G54" i="37"/>
  <c r="AO14" i="28"/>
  <c r="AP14" i="28" s="1"/>
  <c r="AQ14" i="28"/>
  <c r="AR14" i="28" s="1"/>
  <c r="AO15" i="28"/>
  <c r="AP15" i="28" s="1"/>
  <c r="AQ15" i="28"/>
  <c r="AO16" i="28"/>
  <c r="AP16" i="28" s="1"/>
  <c r="AQ16" i="28"/>
  <c r="AO17" i="28"/>
  <c r="AP17" i="28" s="1"/>
  <c r="AQ17" i="28"/>
  <c r="AO18" i="28"/>
  <c r="AP18" i="28" s="1"/>
  <c r="AQ18" i="28"/>
  <c r="AO19" i="28"/>
  <c r="AQ19" i="28"/>
  <c r="AO20" i="28"/>
  <c r="AQ20" i="28"/>
  <c r="AO21" i="28"/>
  <c r="AQ21" i="28"/>
  <c r="AO22" i="28"/>
  <c r="AQ22" i="28"/>
  <c r="AO23" i="28"/>
  <c r="AQ23" i="28"/>
  <c r="AO24" i="28"/>
  <c r="AQ24" i="28"/>
  <c r="AO25" i="28"/>
  <c r="AQ25" i="28"/>
  <c r="AO26" i="28"/>
  <c r="AQ26" i="28"/>
  <c r="AO27" i="28"/>
  <c r="AQ27" i="28"/>
  <c r="AO28" i="28"/>
  <c r="AQ28" i="28"/>
  <c r="AO29" i="28"/>
  <c r="AQ29" i="28"/>
  <c r="AO30" i="28"/>
  <c r="AQ30" i="28"/>
  <c r="AO31" i="28"/>
  <c r="AQ31" i="28"/>
  <c r="AO32" i="28"/>
  <c r="AQ32" i="28"/>
  <c r="AO33" i="28"/>
  <c r="AQ33" i="28"/>
  <c r="AO34" i="28"/>
  <c r="AQ34" i="28"/>
  <c r="AO35" i="28"/>
  <c r="AQ35" i="28"/>
  <c r="AO36" i="28"/>
  <c r="AQ36" i="28"/>
  <c r="AO37" i="28"/>
  <c r="AQ37" i="28"/>
  <c r="AO38" i="28"/>
  <c r="AQ38" i="28"/>
  <c r="AO39" i="28"/>
  <c r="AQ39" i="28"/>
  <c r="AO40" i="28"/>
  <c r="AQ40" i="28"/>
  <c r="AO41" i="28"/>
  <c r="AQ41" i="28"/>
  <c r="AO42" i="28"/>
  <c r="AQ42" i="28"/>
  <c r="AO43" i="28"/>
  <c r="AQ43" i="28"/>
  <c r="AO44" i="28"/>
  <c r="AQ44" i="28"/>
  <c r="AO45" i="28"/>
  <c r="AQ45" i="28"/>
  <c r="AO46" i="28"/>
  <c r="AQ46" i="28"/>
  <c r="AO47" i="28"/>
  <c r="AQ47" i="28"/>
  <c r="AO48" i="28"/>
  <c r="AQ48" i="28"/>
  <c r="AO49" i="28"/>
  <c r="AQ49" i="28"/>
  <c r="AO50" i="28"/>
  <c r="AQ50" i="28"/>
  <c r="AO51" i="28"/>
  <c r="AQ51" i="28"/>
  <c r="AO52" i="28"/>
  <c r="AQ52" i="28"/>
  <c r="AO53" i="28"/>
  <c r="AQ53" i="28"/>
  <c r="AO54" i="28"/>
  <c r="AQ54" i="28"/>
  <c r="AO55" i="28"/>
  <c r="AQ55" i="28"/>
  <c r="AO56" i="28"/>
  <c r="AQ56" i="28"/>
  <c r="AO57" i="28"/>
  <c r="AQ57" i="28"/>
  <c r="AO58" i="28"/>
  <c r="AQ58" i="28"/>
  <c r="AO59" i="28"/>
  <c r="AQ59" i="28"/>
  <c r="AO60" i="28"/>
  <c r="AQ60" i="28"/>
  <c r="AO61" i="28"/>
  <c r="AQ61" i="28"/>
  <c r="AO64" i="28"/>
  <c r="AQ64" i="28"/>
  <c r="AO65" i="28"/>
  <c r="AQ65" i="28"/>
  <c r="AO66" i="28"/>
  <c r="AQ66" i="28"/>
  <c r="AO67" i="28"/>
  <c r="AQ67" i="28"/>
  <c r="AO68" i="28"/>
  <c r="AQ68" i="28"/>
  <c r="AO69" i="28"/>
  <c r="AQ69" i="28"/>
  <c r="AO70" i="28"/>
  <c r="AQ70" i="28"/>
  <c r="AO71" i="28"/>
  <c r="AQ71" i="28"/>
  <c r="AO72" i="28"/>
  <c r="AQ72" i="28"/>
  <c r="AO73" i="28"/>
  <c r="AQ73" i="28"/>
  <c r="AO74" i="28"/>
  <c r="AQ74" i="28"/>
  <c r="AO75" i="28"/>
  <c r="AQ75" i="28"/>
  <c r="AO76" i="28"/>
  <c r="AQ76" i="28"/>
  <c r="AO77" i="28"/>
  <c r="AQ77" i="28"/>
  <c r="AO78" i="28"/>
  <c r="AQ78" i="28"/>
  <c r="AO79" i="28"/>
  <c r="AQ79" i="28"/>
  <c r="AO80" i="28"/>
  <c r="AQ80" i="28"/>
  <c r="AO81" i="28"/>
  <c r="AQ81" i="28"/>
  <c r="AO82" i="28"/>
  <c r="AQ82" i="28"/>
  <c r="AO83" i="28"/>
  <c r="AQ83" i="28"/>
  <c r="AO84" i="28"/>
  <c r="AQ84" i="28"/>
  <c r="AO85" i="28"/>
  <c r="AQ85" i="28"/>
  <c r="AO86" i="28"/>
  <c r="AQ86" i="28"/>
  <c r="AO87" i="28"/>
  <c r="AQ87" i="28"/>
  <c r="AO88" i="28"/>
  <c r="AQ88" i="28"/>
  <c r="AO89" i="28"/>
  <c r="AQ89" i="28"/>
  <c r="AO90" i="28"/>
  <c r="AQ90" i="28"/>
  <c r="AO91" i="28"/>
  <c r="AQ91" i="28"/>
  <c r="AO92" i="28"/>
  <c r="AQ92" i="28"/>
  <c r="AO93" i="28"/>
  <c r="AQ93" i="28"/>
  <c r="AO94" i="28"/>
  <c r="AQ94" i="28"/>
  <c r="AO95" i="28"/>
  <c r="AQ95" i="28"/>
  <c r="AO96" i="28"/>
  <c r="AQ96" i="28"/>
  <c r="AO97" i="28"/>
  <c r="AQ97" i="28"/>
  <c r="AO98" i="28"/>
  <c r="AQ98" i="28"/>
  <c r="AO99" i="28"/>
  <c r="AQ99" i="28"/>
  <c r="AO100" i="28"/>
  <c r="AQ100" i="28"/>
  <c r="AO101" i="28"/>
  <c r="AQ101" i="28"/>
  <c r="AO102" i="28"/>
  <c r="AQ102" i="28"/>
  <c r="AO103" i="28"/>
  <c r="AQ103" i="28"/>
  <c r="AO104" i="28"/>
  <c r="AQ104" i="28"/>
  <c r="AO105" i="28"/>
  <c r="AQ105" i="28"/>
  <c r="AO106" i="28"/>
  <c r="AQ106" i="28"/>
  <c r="AO107" i="28"/>
  <c r="AQ107" i="28"/>
  <c r="AO108" i="28"/>
  <c r="AQ108" i="28"/>
  <c r="AO109" i="28"/>
  <c r="AQ109" i="28"/>
  <c r="AO110" i="28"/>
  <c r="AQ110" i="28"/>
  <c r="AO111" i="28"/>
  <c r="AQ111" i="28"/>
  <c r="AO112" i="28"/>
  <c r="AQ112" i="28"/>
  <c r="AQ13" i="28"/>
  <c r="AO13" i="28"/>
  <c r="H54" i="37"/>
  <c r="I54" i="37"/>
  <c r="J54" i="37"/>
  <c r="K54" i="37"/>
  <c r="L54" i="37"/>
  <c r="M54" i="37"/>
  <c r="A10" i="23"/>
  <c r="V18" i="8"/>
  <c r="AM121" i="25"/>
  <c r="AM121" i="26"/>
  <c r="AM121" i="27"/>
  <c r="AM121" i="28"/>
  <c r="AM121" i="29"/>
  <c r="AM121" i="30"/>
  <c r="AM121" i="32"/>
  <c r="AM136" i="34"/>
  <c r="AM134" i="34"/>
  <c r="AM121" i="34"/>
  <c r="AM136" i="33"/>
  <c r="AM134" i="33"/>
  <c r="AM132" i="33"/>
  <c r="AM121" i="33"/>
  <c r="AM121" i="31"/>
  <c r="AG117" i="31"/>
  <c r="AG117" i="32"/>
  <c r="AG117" i="30"/>
  <c r="AG117" i="29"/>
  <c r="AG117" i="28"/>
  <c r="AG117" i="27"/>
  <c r="AG117" i="26"/>
  <c r="AG117" i="25"/>
  <c r="AG117" i="33"/>
  <c r="AG117" i="34"/>
  <c r="AE145" i="34"/>
  <c r="AE140" i="34"/>
  <c r="AJ117" i="34"/>
  <c r="AE114" i="34"/>
  <c r="AD114" i="34"/>
  <c r="Z114" i="34"/>
  <c r="Y114" i="34"/>
  <c r="AF112" i="34"/>
  <c r="AF111" i="34"/>
  <c r="AF110" i="34"/>
  <c r="AF109" i="34"/>
  <c r="AF108" i="34"/>
  <c r="AF107" i="34"/>
  <c r="AF106" i="34"/>
  <c r="AF105" i="34"/>
  <c r="AF104" i="34"/>
  <c r="AF103" i="34"/>
  <c r="AF102" i="34"/>
  <c r="AF101" i="34"/>
  <c r="AF100" i="34"/>
  <c r="AF99" i="34"/>
  <c r="AF98" i="34"/>
  <c r="AF97" i="34"/>
  <c r="AF96" i="34"/>
  <c r="AF95" i="34"/>
  <c r="AF94" i="34"/>
  <c r="AF93" i="34"/>
  <c r="AF92" i="34"/>
  <c r="AF91" i="34"/>
  <c r="AF90" i="34"/>
  <c r="AF89" i="34"/>
  <c r="AF88" i="34"/>
  <c r="AF87" i="34"/>
  <c r="AF86" i="34"/>
  <c r="AF85" i="34"/>
  <c r="AF84" i="34"/>
  <c r="AF83" i="34"/>
  <c r="AF82" i="34"/>
  <c r="AF81" i="34"/>
  <c r="AF80" i="34"/>
  <c r="AF79" i="34"/>
  <c r="AF78" i="34"/>
  <c r="AF77" i="34"/>
  <c r="AF76" i="34"/>
  <c r="AF75" i="34"/>
  <c r="AF74" i="34"/>
  <c r="AF73" i="34"/>
  <c r="AF72" i="34"/>
  <c r="AF71" i="34"/>
  <c r="AF70" i="34"/>
  <c r="AF69" i="34"/>
  <c r="AF68" i="34"/>
  <c r="AF67" i="34"/>
  <c r="AF66" i="34"/>
  <c r="AF65" i="34"/>
  <c r="AF64" i="34"/>
  <c r="AE63" i="34"/>
  <c r="AD63" i="34"/>
  <c r="Z63" i="34"/>
  <c r="Y63" i="34"/>
  <c r="AF61" i="34"/>
  <c r="AF60" i="34"/>
  <c r="AF59" i="34"/>
  <c r="AF58" i="34"/>
  <c r="AF57" i="34"/>
  <c r="AF56" i="34"/>
  <c r="AF55" i="34"/>
  <c r="AF54" i="34"/>
  <c r="AF53" i="34"/>
  <c r="AF52" i="34"/>
  <c r="AF51" i="34"/>
  <c r="AF50" i="34"/>
  <c r="AF49" i="34"/>
  <c r="AF48" i="34"/>
  <c r="AF47" i="34"/>
  <c r="AF46" i="34"/>
  <c r="AF45" i="34"/>
  <c r="AF44" i="34"/>
  <c r="AF43" i="34"/>
  <c r="AF42" i="34"/>
  <c r="AF41" i="34"/>
  <c r="AF40" i="34"/>
  <c r="AF39" i="34"/>
  <c r="AF38" i="34"/>
  <c r="AF37" i="34"/>
  <c r="AF36" i="34"/>
  <c r="AF35" i="34"/>
  <c r="AF34" i="34"/>
  <c r="AF33" i="34"/>
  <c r="AF32" i="34"/>
  <c r="AF31" i="34"/>
  <c r="AF30" i="34"/>
  <c r="AF29" i="34"/>
  <c r="AF28" i="34"/>
  <c r="AF27" i="34"/>
  <c r="AF26" i="34"/>
  <c r="AF25" i="34"/>
  <c r="AF24" i="34"/>
  <c r="AF23" i="34"/>
  <c r="AF22" i="34"/>
  <c r="AF21" i="34"/>
  <c r="AF20" i="34"/>
  <c r="AF19" i="34"/>
  <c r="AF18" i="34"/>
  <c r="AF17" i="34"/>
  <c r="AF16" i="34"/>
  <c r="AF15" i="34"/>
  <c r="AF14" i="34"/>
  <c r="AF13" i="34"/>
  <c r="G7" i="34"/>
  <c r="N6" i="34"/>
  <c r="G6" i="34"/>
  <c r="AE145" i="33"/>
  <c r="AE140" i="33"/>
  <c r="AJ117" i="33"/>
  <c r="AE114" i="33"/>
  <c r="AD114" i="33"/>
  <c r="AC114" i="33"/>
  <c r="AB114" i="33"/>
  <c r="AA114" i="33"/>
  <c r="AF112" i="33"/>
  <c r="AF111" i="33"/>
  <c r="AF110" i="33"/>
  <c r="AF109" i="33"/>
  <c r="AF108" i="33"/>
  <c r="AF107" i="33"/>
  <c r="AF106" i="33"/>
  <c r="AF105" i="33"/>
  <c r="AF104" i="33"/>
  <c r="AF103" i="33"/>
  <c r="AF102" i="33"/>
  <c r="AF101" i="33"/>
  <c r="AF100" i="33"/>
  <c r="AF99" i="33"/>
  <c r="AF98" i="33"/>
  <c r="AF97" i="33"/>
  <c r="AF96" i="33"/>
  <c r="AF95" i="33"/>
  <c r="AF94" i="33"/>
  <c r="AF93" i="33"/>
  <c r="AF92" i="33"/>
  <c r="AF91" i="33"/>
  <c r="AF90" i="33"/>
  <c r="AF89" i="33"/>
  <c r="AF88" i="33"/>
  <c r="AF87" i="33"/>
  <c r="AF86" i="33"/>
  <c r="AF85" i="33"/>
  <c r="AF84" i="33"/>
  <c r="AF83" i="33"/>
  <c r="AF82" i="33"/>
  <c r="AF81" i="33"/>
  <c r="AF80" i="33"/>
  <c r="AF79" i="33"/>
  <c r="AF78" i="33"/>
  <c r="AF77" i="33"/>
  <c r="AF76" i="33"/>
  <c r="AF75" i="33"/>
  <c r="AF74" i="33"/>
  <c r="AF73" i="33"/>
  <c r="AF72" i="33"/>
  <c r="AF71" i="33"/>
  <c r="AF70" i="33"/>
  <c r="AF69" i="33"/>
  <c r="AF68" i="33"/>
  <c r="AF67" i="33"/>
  <c r="AF66" i="33"/>
  <c r="AF65" i="33"/>
  <c r="AF64" i="33"/>
  <c r="AE63" i="33"/>
  <c r="AD63" i="33"/>
  <c r="AC63" i="33"/>
  <c r="AB63" i="33"/>
  <c r="AA63" i="33"/>
  <c r="AF61" i="33"/>
  <c r="AF60" i="33"/>
  <c r="AF59" i="33"/>
  <c r="AF58" i="33"/>
  <c r="AF57" i="33"/>
  <c r="AF56" i="33"/>
  <c r="AF55" i="33"/>
  <c r="AF54" i="33"/>
  <c r="AF53" i="33"/>
  <c r="AF52" i="33"/>
  <c r="AF51" i="33"/>
  <c r="AF50" i="33"/>
  <c r="AF49" i="33"/>
  <c r="AF48" i="33"/>
  <c r="AF47" i="33"/>
  <c r="AF46" i="33"/>
  <c r="AF45" i="33"/>
  <c r="AF44" i="33"/>
  <c r="AF43" i="33"/>
  <c r="AF42" i="33"/>
  <c r="AF41" i="33"/>
  <c r="AF40" i="33"/>
  <c r="AF39" i="33"/>
  <c r="AF38" i="33"/>
  <c r="AF37" i="33"/>
  <c r="AF36" i="33"/>
  <c r="AF35" i="33"/>
  <c r="AF34" i="33"/>
  <c r="AF33" i="33"/>
  <c r="AF32" i="33"/>
  <c r="AF31" i="33"/>
  <c r="AF30" i="33"/>
  <c r="AF29" i="33"/>
  <c r="AF28" i="33"/>
  <c r="AF27" i="33"/>
  <c r="AF26" i="33"/>
  <c r="AF25" i="33"/>
  <c r="AF24" i="33"/>
  <c r="AF23" i="33"/>
  <c r="AF22" i="33"/>
  <c r="AF21" i="33"/>
  <c r="AF20" i="33"/>
  <c r="AF19" i="33"/>
  <c r="AF18" i="33"/>
  <c r="AF17" i="33"/>
  <c r="AF16" i="33"/>
  <c r="AF15" i="33"/>
  <c r="AF14" i="33"/>
  <c r="AF13" i="33"/>
  <c r="G7" i="33"/>
  <c r="N6" i="33"/>
  <c r="G6" i="33"/>
  <c r="AE145" i="32"/>
  <c r="AE140" i="32"/>
  <c r="AJ117" i="32"/>
  <c r="AE114" i="32"/>
  <c r="AD114" i="32"/>
  <c r="AC114" i="32"/>
  <c r="AB114" i="32"/>
  <c r="AA114" i="32"/>
  <c r="Z114" i="32"/>
  <c r="Y114" i="32"/>
  <c r="X114" i="32"/>
  <c r="AF112" i="32"/>
  <c r="AF111" i="32"/>
  <c r="AF110" i="32"/>
  <c r="AF109" i="32"/>
  <c r="AF108" i="32"/>
  <c r="AF107" i="32"/>
  <c r="AF106" i="32"/>
  <c r="AF105" i="32"/>
  <c r="AF104" i="32"/>
  <c r="AF103" i="32"/>
  <c r="AF102" i="32"/>
  <c r="AF101" i="32"/>
  <c r="J93" i="37" s="1"/>
  <c r="AF100" i="32"/>
  <c r="J92" i="37" s="1"/>
  <c r="AF99" i="32"/>
  <c r="J91" i="37" s="1"/>
  <c r="AF98" i="32"/>
  <c r="AF97" i="32"/>
  <c r="AF96" i="32"/>
  <c r="AF95" i="32"/>
  <c r="AF94" i="32"/>
  <c r="AF93" i="32"/>
  <c r="AF92" i="32"/>
  <c r="AF91" i="32"/>
  <c r="AF90" i="32"/>
  <c r="AF89" i="32"/>
  <c r="AF88" i="32"/>
  <c r="AF87" i="32"/>
  <c r="AF86" i="32"/>
  <c r="AF85" i="32"/>
  <c r="AF84" i="32"/>
  <c r="AF83" i="32"/>
  <c r="AF82" i="32"/>
  <c r="AF81" i="32"/>
  <c r="AF80" i="32"/>
  <c r="AF79" i="32"/>
  <c r="AF78" i="32"/>
  <c r="AF77" i="32"/>
  <c r="AF76" i="32"/>
  <c r="AF75" i="32"/>
  <c r="AF74" i="32"/>
  <c r="AF73" i="32"/>
  <c r="AF72" i="32"/>
  <c r="AF71" i="32"/>
  <c r="AF70" i="32"/>
  <c r="AF69" i="32"/>
  <c r="AF68" i="32"/>
  <c r="AF67" i="32"/>
  <c r="AF66" i="32"/>
  <c r="AF65" i="32"/>
  <c r="AF64" i="32"/>
  <c r="AE63" i="32"/>
  <c r="AD63" i="32"/>
  <c r="AC63" i="32"/>
  <c r="AB63" i="32"/>
  <c r="AA63" i="32"/>
  <c r="Z63" i="32"/>
  <c r="Y63" i="32"/>
  <c r="X63" i="32"/>
  <c r="AF61" i="32"/>
  <c r="AF60" i="32"/>
  <c r="AF59" i="32"/>
  <c r="AF58" i="32"/>
  <c r="AF57" i="32"/>
  <c r="AF56" i="32"/>
  <c r="AF55" i="32"/>
  <c r="AF54" i="32"/>
  <c r="AF53" i="32"/>
  <c r="AF52" i="32"/>
  <c r="AF51" i="32"/>
  <c r="AF50" i="32"/>
  <c r="AF49" i="32"/>
  <c r="AF48" i="32"/>
  <c r="AF47" i="32"/>
  <c r="AF46" i="32"/>
  <c r="AF45" i="32"/>
  <c r="AF44" i="32"/>
  <c r="AF43" i="32"/>
  <c r="AF42" i="32"/>
  <c r="AF41" i="32"/>
  <c r="AF40" i="32"/>
  <c r="AF39" i="32"/>
  <c r="AF38" i="32"/>
  <c r="AF37" i="32"/>
  <c r="AF36" i="32"/>
  <c r="AF35" i="32"/>
  <c r="AF34" i="32"/>
  <c r="AF33" i="32"/>
  <c r="AF32" i="32"/>
  <c r="AF31" i="32"/>
  <c r="AF30" i="32"/>
  <c r="AF29" i="32"/>
  <c r="AF28" i="32"/>
  <c r="AF27" i="32"/>
  <c r="AF26" i="32"/>
  <c r="AF25" i="32"/>
  <c r="AF24" i="32"/>
  <c r="AF23" i="32"/>
  <c r="AF22" i="32"/>
  <c r="AF21" i="32"/>
  <c r="AF20" i="32"/>
  <c r="AF19" i="32"/>
  <c r="AF18" i="32"/>
  <c r="AF17" i="32"/>
  <c r="AF16" i="32"/>
  <c r="AF15" i="32"/>
  <c r="AF14" i="32"/>
  <c r="AF13" i="32"/>
  <c r="G7" i="32"/>
  <c r="N6" i="32"/>
  <c r="G6" i="32"/>
  <c r="AE145" i="31"/>
  <c r="AE140" i="31"/>
  <c r="AJ117" i="31"/>
  <c r="AE114" i="31"/>
  <c r="AD114" i="31"/>
  <c r="AC114" i="31"/>
  <c r="AB114" i="31"/>
  <c r="AA114" i="31"/>
  <c r="AF112" i="31"/>
  <c r="AF111" i="31"/>
  <c r="AF110" i="31"/>
  <c r="AF109" i="31"/>
  <c r="AF108" i="31"/>
  <c r="AF107" i="31"/>
  <c r="AF106" i="31"/>
  <c r="AF105" i="31"/>
  <c r="AF104" i="31"/>
  <c r="AF103" i="31"/>
  <c r="AF102" i="31"/>
  <c r="AF101" i="31"/>
  <c r="AF100" i="31"/>
  <c r="AF99" i="31"/>
  <c r="AF98" i="31"/>
  <c r="AF97" i="31"/>
  <c r="AF96" i="31"/>
  <c r="AF95" i="31"/>
  <c r="AF94" i="31"/>
  <c r="AF93" i="31"/>
  <c r="AF92" i="31"/>
  <c r="AF91" i="31"/>
  <c r="AF90" i="31"/>
  <c r="AF89" i="31"/>
  <c r="AF88" i="31"/>
  <c r="AF87" i="31"/>
  <c r="AF86" i="31"/>
  <c r="AF85" i="31"/>
  <c r="AF84" i="31"/>
  <c r="AF83" i="31"/>
  <c r="AF82" i="31"/>
  <c r="AF81" i="31"/>
  <c r="AF80" i="31"/>
  <c r="AF79" i="31"/>
  <c r="AF78" i="31"/>
  <c r="AF77" i="31"/>
  <c r="AF76" i="31"/>
  <c r="AF75" i="31"/>
  <c r="AF74" i="31"/>
  <c r="AF73" i="31"/>
  <c r="AF72" i="31"/>
  <c r="AF71" i="31"/>
  <c r="AF70" i="31"/>
  <c r="AF69" i="31"/>
  <c r="AF68" i="31"/>
  <c r="AF67" i="31"/>
  <c r="AF66" i="31"/>
  <c r="AF65" i="31"/>
  <c r="AF64" i="31"/>
  <c r="AE63" i="31"/>
  <c r="AD63" i="31"/>
  <c r="AC63" i="31"/>
  <c r="AB63" i="31"/>
  <c r="AA63" i="31"/>
  <c r="AF61" i="31"/>
  <c r="AF60" i="31"/>
  <c r="AF59" i="31"/>
  <c r="AF58" i="31"/>
  <c r="AF57" i="31"/>
  <c r="AF56" i="31"/>
  <c r="AF55" i="31"/>
  <c r="AF54" i="31"/>
  <c r="AF53" i="31"/>
  <c r="AF52" i="31"/>
  <c r="AF51" i="31"/>
  <c r="AF50" i="31"/>
  <c r="AF49" i="31"/>
  <c r="AF48" i="31"/>
  <c r="AF47" i="31"/>
  <c r="AF46" i="31"/>
  <c r="AF45" i="31"/>
  <c r="AF44" i="31"/>
  <c r="AF43" i="31"/>
  <c r="AF42" i="31"/>
  <c r="AF41" i="31"/>
  <c r="AF40" i="31"/>
  <c r="AF39" i="31"/>
  <c r="AF38" i="31"/>
  <c r="AF37" i="31"/>
  <c r="AF36" i="31"/>
  <c r="AF35" i="31"/>
  <c r="AF34" i="31"/>
  <c r="AF33" i="31"/>
  <c r="AF32" i="31"/>
  <c r="AF31" i="31"/>
  <c r="AF30" i="31"/>
  <c r="AF29" i="31"/>
  <c r="AF28" i="31"/>
  <c r="AF27" i="31"/>
  <c r="AF26" i="31"/>
  <c r="AF25" i="31"/>
  <c r="AF24" i="31"/>
  <c r="AF23" i="31"/>
  <c r="AF22" i="31"/>
  <c r="AF21" i="31"/>
  <c r="AF20" i="31"/>
  <c r="AF19" i="31"/>
  <c r="AF18" i="31"/>
  <c r="AF17" i="31"/>
  <c r="AF16" i="31"/>
  <c r="AF15" i="31"/>
  <c r="AF14" i="31"/>
  <c r="AF13" i="31"/>
  <c r="G7" i="31"/>
  <c r="N6" i="31"/>
  <c r="G6" i="31"/>
  <c r="AE145" i="30"/>
  <c r="AE140" i="30"/>
  <c r="AJ117" i="30"/>
  <c r="AE114" i="30"/>
  <c r="AD114" i="30"/>
  <c r="AC114" i="30"/>
  <c r="AB114" i="30"/>
  <c r="AA114" i="30"/>
  <c r="AF112" i="30"/>
  <c r="AF111" i="30"/>
  <c r="AF110" i="30"/>
  <c r="AF109" i="30"/>
  <c r="AF108" i="30"/>
  <c r="AF107" i="30"/>
  <c r="AF106" i="30"/>
  <c r="AF105" i="30"/>
  <c r="AF104" i="30"/>
  <c r="AF103" i="30"/>
  <c r="AF102" i="30"/>
  <c r="AF101" i="30"/>
  <c r="AF100" i="30"/>
  <c r="AF99" i="30"/>
  <c r="AF98" i="30"/>
  <c r="AF97" i="30"/>
  <c r="AF96" i="30"/>
  <c r="AF95" i="30"/>
  <c r="AF94" i="30"/>
  <c r="AF93" i="30"/>
  <c r="AF92" i="30"/>
  <c r="AF91" i="30"/>
  <c r="AF90" i="30"/>
  <c r="AF89" i="30"/>
  <c r="AF88" i="30"/>
  <c r="AF87" i="30"/>
  <c r="AF86" i="30"/>
  <c r="AF85" i="30"/>
  <c r="AF84" i="30"/>
  <c r="AF83" i="30"/>
  <c r="AF82" i="30"/>
  <c r="AF81" i="30"/>
  <c r="AF80" i="30"/>
  <c r="AF79" i="30"/>
  <c r="AF78" i="30"/>
  <c r="AF77" i="30"/>
  <c r="AF76" i="30"/>
  <c r="AF75" i="30"/>
  <c r="AF74" i="30"/>
  <c r="AF73" i="30"/>
  <c r="AF72" i="30"/>
  <c r="AF71" i="30"/>
  <c r="AF70" i="30"/>
  <c r="AF69" i="30"/>
  <c r="AF68" i="30"/>
  <c r="AF67" i="30"/>
  <c r="AF66" i="30"/>
  <c r="AF65" i="30"/>
  <c r="AF64" i="30"/>
  <c r="AE63" i="30"/>
  <c r="AD63" i="30"/>
  <c r="AC63" i="30"/>
  <c r="AB63" i="30"/>
  <c r="AA63" i="30"/>
  <c r="AF61" i="30"/>
  <c r="AF60" i="30"/>
  <c r="AF59" i="30"/>
  <c r="AF58" i="30"/>
  <c r="AF57" i="30"/>
  <c r="AF56" i="30"/>
  <c r="AF55" i="30"/>
  <c r="AF54" i="30"/>
  <c r="AF53" i="30"/>
  <c r="AF52" i="30"/>
  <c r="AF51" i="30"/>
  <c r="AF50" i="30"/>
  <c r="AF49" i="30"/>
  <c r="AF48" i="30"/>
  <c r="AF47" i="30"/>
  <c r="AF46" i="30"/>
  <c r="AF45" i="30"/>
  <c r="AF44" i="30"/>
  <c r="AF43" i="30"/>
  <c r="AF42" i="30"/>
  <c r="AF41" i="30"/>
  <c r="AF40" i="30"/>
  <c r="AF39" i="30"/>
  <c r="AF38" i="30"/>
  <c r="AF37" i="30"/>
  <c r="AF36" i="30"/>
  <c r="AF35" i="30"/>
  <c r="AF34" i="30"/>
  <c r="AF33" i="30"/>
  <c r="AF32" i="30"/>
  <c r="AF31" i="30"/>
  <c r="AF30" i="30"/>
  <c r="AF29" i="30"/>
  <c r="AF28" i="30"/>
  <c r="AF27" i="30"/>
  <c r="AF26" i="30"/>
  <c r="AF25" i="30"/>
  <c r="AF24" i="30"/>
  <c r="AF23" i="30"/>
  <c r="AF22" i="30"/>
  <c r="AF21" i="30"/>
  <c r="AF20" i="30"/>
  <c r="AF19" i="30"/>
  <c r="AF18" i="30"/>
  <c r="AF17" i="30"/>
  <c r="AF16" i="30"/>
  <c r="AF15" i="30"/>
  <c r="AF14" i="30"/>
  <c r="AF13" i="30"/>
  <c r="G7" i="30"/>
  <c r="N6" i="30"/>
  <c r="G6" i="30"/>
  <c r="AE145" i="29"/>
  <c r="AE140" i="29"/>
  <c r="AJ117" i="29"/>
  <c r="AF112" i="29"/>
  <c r="AF111" i="29"/>
  <c r="AF110" i="29"/>
  <c r="AF109" i="29"/>
  <c r="AF108" i="29"/>
  <c r="AF107" i="29"/>
  <c r="AF106" i="29"/>
  <c r="AF105" i="29"/>
  <c r="AF104" i="29"/>
  <c r="AF103" i="29"/>
  <c r="AF102" i="29"/>
  <c r="AF101" i="29"/>
  <c r="AF100" i="29"/>
  <c r="AF99" i="29"/>
  <c r="AF98" i="29"/>
  <c r="AF97" i="29"/>
  <c r="AF96" i="29"/>
  <c r="AF95" i="29"/>
  <c r="AF94" i="29"/>
  <c r="AF93" i="29"/>
  <c r="AF92" i="29"/>
  <c r="AF91" i="29"/>
  <c r="AF90" i="29"/>
  <c r="AF89" i="29"/>
  <c r="AF88" i="29"/>
  <c r="AF87" i="29"/>
  <c r="AF86" i="29"/>
  <c r="AF85" i="29"/>
  <c r="AF84" i="29"/>
  <c r="AF83" i="29"/>
  <c r="AF82" i="29"/>
  <c r="AF81" i="29"/>
  <c r="AF80" i="29"/>
  <c r="AF79" i="29"/>
  <c r="AF78" i="29"/>
  <c r="AF77" i="29"/>
  <c r="AF76" i="29"/>
  <c r="AF75" i="29"/>
  <c r="AF74" i="29"/>
  <c r="AF73" i="29"/>
  <c r="AF72" i="29"/>
  <c r="AF71" i="29"/>
  <c r="AF70" i="29"/>
  <c r="AF69" i="29"/>
  <c r="AF68" i="29"/>
  <c r="AF67" i="29"/>
  <c r="AF66" i="29"/>
  <c r="AF65" i="29"/>
  <c r="AF64" i="29"/>
  <c r="AF61" i="29"/>
  <c r="AF60" i="29"/>
  <c r="AF59" i="29"/>
  <c r="AF58" i="29"/>
  <c r="AF57" i="29"/>
  <c r="AF56" i="29"/>
  <c r="AF55" i="29"/>
  <c r="AF54" i="29"/>
  <c r="AF53" i="29"/>
  <c r="AF52" i="29"/>
  <c r="AF51" i="29"/>
  <c r="AF50" i="29"/>
  <c r="AF49" i="29"/>
  <c r="AF48" i="29"/>
  <c r="AF47" i="29"/>
  <c r="AF46" i="29"/>
  <c r="AF45" i="29"/>
  <c r="AF44" i="29"/>
  <c r="AF43" i="29"/>
  <c r="AF42" i="29"/>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F16" i="29"/>
  <c r="AF15" i="29"/>
  <c r="AF14" i="29"/>
  <c r="AF13" i="29"/>
  <c r="G7" i="29"/>
  <c r="N6" i="29"/>
  <c r="G6" i="29"/>
  <c r="AE145" i="28"/>
  <c r="AE140" i="28"/>
  <c r="AJ117" i="28"/>
  <c r="AE114" i="28"/>
  <c r="AD114" i="28"/>
  <c r="AF112" i="28"/>
  <c r="AF111" i="28"/>
  <c r="AF110" i="28"/>
  <c r="AF109" i="28"/>
  <c r="AF108" i="28"/>
  <c r="AF107" i="28"/>
  <c r="AF106" i="28"/>
  <c r="AF105" i="28"/>
  <c r="AF104" i="28"/>
  <c r="AF103" i="28"/>
  <c r="E95" i="37" s="1"/>
  <c r="AF102" i="28"/>
  <c r="E94" i="37" s="1"/>
  <c r="AF101" i="28"/>
  <c r="AF100" i="28"/>
  <c r="AF99" i="28"/>
  <c r="AF98" i="28"/>
  <c r="AF97" i="28"/>
  <c r="AF96" i="28"/>
  <c r="AF95" i="28"/>
  <c r="AF94" i="28"/>
  <c r="AF93" i="28"/>
  <c r="AF92" i="28"/>
  <c r="AF91" i="28"/>
  <c r="AF90" i="28"/>
  <c r="AF89" i="28"/>
  <c r="AF88" i="28"/>
  <c r="AF87" i="28"/>
  <c r="AF86" i="28"/>
  <c r="AF85" i="28"/>
  <c r="AF84" i="28"/>
  <c r="AF83" i="28"/>
  <c r="AF82" i="28"/>
  <c r="AF81" i="28"/>
  <c r="AF80" i="28"/>
  <c r="AF79" i="28"/>
  <c r="AF78" i="28"/>
  <c r="AF77" i="28"/>
  <c r="AF76" i="28"/>
  <c r="AF75" i="28"/>
  <c r="AF74" i="28"/>
  <c r="AF73" i="28"/>
  <c r="AF72" i="28"/>
  <c r="AF71" i="28"/>
  <c r="AF70" i="28"/>
  <c r="AF69" i="28"/>
  <c r="AF68" i="28"/>
  <c r="AF67" i="28"/>
  <c r="AF66" i="28"/>
  <c r="AF65" i="28"/>
  <c r="AF64" i="28"/>
  <c r="AE63" i="28"/>
  <c r="AD63" i="28"/>
  <c r="AF61" i="28"/>
  <c r="AF60" i="28"/>
  <c r="AF59" i="28"/>
  <c r="AF58" i="28"/>
  <c r="AF57" i="28"/>
  <c r="AF56" i="28"/>
  <c r="AF55" i="28"/>
  <c r="AF54" i="28"/>
  <c r="AF53" i="28"/>
  <c r="AF52" i="28"/>
  <c r="AF51" i="28"/>
  <c r="AF50" i="28"/>
  <c r="AF49" i="28"/>
  <c r="AF48" i="28"/>
  <c r="AF47" i="28"/>
  <c r="AF46" i="28"/>
  <c r="AF45" i="28"/>
  <c r="AF44" i="28"/>
  <c r="AF43" i="28"/>
  <c r="AF42" i="28"/>
  <c r="AF41" i="28"/>
  <c r="AF40" i="28"/>
  <c r="AF39" i="28"/>
  <c r="AF38" i="28"/>
  <c r="AF37" i="28"/>
  <c r="AF36" i="28"/>
  <c r="AF35" i="28"/>
  <c r="AF34" i="28"/>
  <c r="AF33" i="28"/>
  <c r="AF32" i="28"/>
  <c r="AF31" i="28"/>
  <c r="AF30" i="28"/>
  <c r="AF29" i="28"/>
  <c r="AF28" i="28"/>
  <c r="AF27" i="28"/>
  <c r="AF26" i="28"/>
  <c r="AF25" i="28"/>
  <c r="AF24" i="28"/>
  <c r="AF23" i="28"/>
  <c r="AF22" i="28"/>
  <c r="AF21" i="28"/>
  <c r="AF20" i="28"/>
  <c r="AF19" i="28"/>
  <c r="AF18" i="28"/>
  <c r="AF17" i="28"/>
  <c r="AF16" i="28"/>
  <c r="AF15" i="28"/>
  <c r="AF14" i="28"/>
  <c r="AF13" i="28"/>
  <c r="G7" i="28"/>
  <c r="N6" i="28"/>
  <c r="G6" i="28"/>
  <c r="AE145" i="27"/>
  <c r="AE140" i="27"/>
  <c r="AJ117" i="27"/>
  <c r="AE114" i="27"/>
  <c r="AD114" i="27"/>
  <c r="AC114" i="27"/>
  <c r="AB114" i="27"/>
  <c r="AF112" i="27"/>
  <c r="AF111" i="27"/>
  <c r="AF110" i="27"/>
  <c r="AF109" i="27"/>
  <c r="AF108" i="27"/>
  <c r="AF107" i="27"/>
  <c r="AF106" i="27"/>
  <c r="AF105" i="27"/>
  <c r="AF104" i="27"/>
  <c r="AF103" i="27"/>
  <c r="AF102" i="27"/>
  <c r="AF101" i="27"/>
  <c r="AF100" i="27"/>
  <c r="AF99" i="27"/>
  <c r="AF98" i="27"/>
  <c r="AF97" i="27"/>
  <c r="AF96" i="27"/>
  <c r="AF95" i="27"/>
  <c r="AF94" i="27"/>
  <c r="AF93" i="27"/>
  <c r="AF92" i="27"/>
  <c r="AF91" i="27"/>
  <c r="AF90" i="27"/>
  <c r="AF89" i="27"/>
  <c r="AF88" i="27"/>
  <c r="AF87" i="27"/>
  <c r="AF86" i="27"/>
  <c r="AF85" i="27"/>
  <c r="AF84" i="27"/>
  <c r="AF83" i="27"/>
  <c r="AF82" i="27"/>
  <c r="AF81" i="27"/>
  <c r="AF80" i="27"/>
  <c r="AF79" i="27"/>
  <c r="AF78" i="27"/>
  <c r="AF77" i="27"/>
  <c r="AF76" i="27"/>
  <c r="AF75" i="27"/>
  <c r="AF74" i="27"/>
  <c r="AF73" i="27"/>
  <c r="AF72" i="27"/>
  <c r="AF71" i="27"/>
  <c r="AF70" i="27"/>
  <c r="AF69" i="27"/>
  <c r="AF68" i="27"/>
  <c r="AF67" i="27"/>
  <c r="AF66" i="27"/>
  <c r="AF65" i="27"/>
  <c r="AF64" i="27"/>
  <c r="AE63" i="27"/>
  <c r="AD63" i="27"/>
  <c r="AC63" i="27"/>
  <c r="AB63" i="27"/>
  <c r="AF61" i="27"/>
  <c r="AF60" i="27"/>
  <c r="AF59" i="27"/>
  <c r="AF58" i="27"/>
  <c r="AF57" i="27"/>
  <c r="AF56" i="27"/>
  <c r="AF55" i="27"/>
  <c r="AF54" i="27"/>
  <c r="AF53" i="27"/>
  <c r="AF52" i="27"/>
  <c r="AF51" i="27"/>
  <c r="AF50" i="27"/>
  <c r="AF49" i="27"/>
  <c r="AF48" i="27"/>
  <c r="AF47" i="27"/>
  <c r="AF46" i="27"/>
  <c r="AF45" i="27"/>
  <c r="AF44" i="27"/>
  <c r="AF43" i="27"/>
  <c r="AF42" i="27"/>
  <c r="AF41" i="27"/>
  <c r="AF40" i="27"/>
  <c r="AF39" i="27"/>
  <c r="AF38" i="27"/>
  <c r="AF37" i="27"/>
  <c r="AF36" i="27"/>
  <c r="AF35" i="27"/>
  <c r="AF34" i="27"/>
  <c r="AF33" i="27"/>
  <c r="AF32" i="27"/>
  <c r="AF31" i="27"/>
  <c r="AF30" i="27"/>
  <c r="AF29" i="27"/>
  <c r="AF28" i="27"/>
  <c r="AF27" i="27"/>
  <c r="AF26" i="27"/>
  <c r="AF25" i="27"/>
  <c r="AF24" i="27"/>
  <c r="AF23" i="27"/>
  <c r="AF22" i="27"/>
  <c r="AF21" i="27"/>
  <c r="AF20" i="27"/>
  <c r="AF19" i="27"/>
  <c r="AF18" i="27"/>
  <c r="AF17" i="27"/>
  <c r="AF16" i="27"/>
  <c r="AF15" i="27"/>
  <c r="AF14" i="27"/>
  <c r="AF13" i="27"/>
  <c r="G7" i="27"/>
  <c r="N6" i="27"/>
  <c r="G6" i="27"/>
  <c r="AE145" i="26"/>
  <c r="AE140" i="26"/>
  <c r="AJ117" i="26"/>
  <c r="AF112" i="26"/>
  <c r="AF111" i="26"/>
  <c r="AF110" i="26"/>
  <c r="AF109" i="26"/>
  <c r="AF108" i="26"/>
  <c r="AF107" i="26"/>
  <c r="AF106" i="26"/>
  <c r="AF105" i="26"/>
  <c r="AF104" i="26"/>
  <c r="AF103" i="26"/>
  <c r="AF102" i="26"/>
  <c r="AF101" i="26"/>
  <c r="AF100" i="26"/>
  <c r="AF99" i="26"/>
  <c r="AF98" i="26"/>
  <c r="AF97" i="26"/>
  <c r="AF96" i="26"/>
  <c r="AF95" i="26"/>
  <c r="AF94" i="26"/>
  <c r="AF93" i="26"/>
  <c r="AF92" i="26"/>
  <c r="AF91" i="26"/>
  <c r="AF90" i="26"/>
  <c r="AF89" i="26"/>
  <c r="AF88" i="26"/>
  <c r="AF87" i="26"/>
  <c r="AF86" i="26"/>
  <c r="AF85" i="26"/>
  <c r="AF84" i="26"/>
  <c r="AF83" i="26"/>
  <c r="AF82" i="26"/>
  <c r="AF81" i="26"/>
  <c r="AF80" i="26"/>
  <c r="AF79" i="26"/>
  <c r="AF78" i="26"/>
  <c r="AF77" i="26"/>
  <c r="AF76" i="26"/>
  <c r="AF75" i="26"/>
  <c r="AF74" i="26"/>
  <c r="AF73" i="26"/>
  <c r="AF72" i="26"/>
  <c r="AF71" i="26"/>
  <c r="AF70" i="26"/>
  <c r="AF69" i="26"/>
  <c r="AF68" i="26"/>
  <c r="AF67" i="26"/>
  <c r="AF66" i="26"/>
  <c r="AF65" i="26"/>
  <c r="AF64" i="26"/>
  <c r="AF61" i="26"/>
  <c r="AF60" i="26"/>
  <c r="AF59" i="26"/>
  <c r="AF58" i="26"/>
  <c r="AF57" i="26"/>
  <c r="AF56" i="26"/>
  <c r="AF55" i="26"/>
  <c r="AF54" i="26"/>
  <c r="AF53" i="26"/>
  <c r="AF52" i="26"/>
  <c r="AF51" i="26"/>
  <c r="AF50" i="26"/>
  <c r="AF49" i="26"/>
  <c r="AF48" i="26"/>
  <c r="AF47" i="26"/>
  <c r="AF46" i="26"/>
  <c r="AF45" i="26"/>
  <c r="AF44" i="26"/>
  <c r="AF43" i="26"/>
  <c r="AF42" i="26"/>
  <c r="AF41" i="26"/>
  <c r="AF40" i="26"/>
  <c r="AF39" i="26"/>
  <c r="AF38" i="26"/>
  <c r="AF37" i="26"/>
  <c r="AF36" i="26"/>
  <c r="AF35" i="26"/>
  <c r="AF34" i="26"/>
  <c r="AF33" i="26"/>
  <c r="AF32" i="26"/>
  <c r="AF31" i="26"/>
  <c r="AF30" i="26"/>
  <c r="AF29" i="26"/>
  <c r="AF28" i="26"/>
  <c r="AF27" i="26"/>
  <c r="AF26" i="26"/>
  <c r="AF25" i="26"/>
  <c r="AF24" i="26"/>
  <c r="AF23" i="26"/>
  <c r="AF22" i="26"/>
  <c r="AF21" i="26"/>
  <c r="AF20" i="26"/>
  <c r="AF19" i="26"/>
  <c r="AF18" i="26"/>
  <c r="AF17" i="26"/>
  <c r="AF16" i="26"/>
  <c r="AF15" i="26"/>
  <c r="AF14" i="26"/>
  <c r="AF13" i="26"/>
  <c r="G7" i="26"/>
  <c r="N6" i="26"/>
  <c r="G6" i="26"/>
  <c r="G23" i="9"/>
  <c r="N6" i="25"/>
  <c r="G6" i="25"/>
  <c r="G7" i="25"/>
  <c r="H83" i="13"/>
  <c r="H84" i="13"/>
  <c r="H85" i="13"/>
  <c r="H86" i="13"/>
  <c r="H87" i="13"/>
  <c r="H88" i="13"/>
  <c r="H89" i="13"/>
  <c r="H90" i="13"/>
  <c r="H91" i="13"/>
  <c r="H92" i="13"/>
  <c r="H93" i="13"/>
  <c r="H94" i="13"/>
  <c r="H36" i="13"/>
  <c r="H37" i="13"/>
  <c r="H38" i="13"/>
  <c r="H39" i="13"/>
  <c r="H40" i="13"/>
  <c r="H41" i="13"/>
  <c r="H42" i="13"/>
  <c r="H43" i="13"/>
  <c r="H44" i="13"/>
  <c r="H45" i="13"/>
  <c r="H46" i="13"/>
  <c r="H47" i="13"/>
  <c r="H48" i="13"/>
  <c r="H49" i="13"/>
  <c r="H50" i="13"/>
  <c r="H51" i="13"/>
  <c r="H52" i="13"/>
  <c r="H53" i="13"/>
  <c r="H29" i="13"/>
  <c r="H30" i="13"/>
  <c r="H31" i="13"/>
  <c r="H32" i="13"/>
  <c r="H33" i="13"/>
  <c r="H34" i="13"/>
  <c r="H35" i="13"/>
  <c r="C39" i="13"/>
  <c r="D39" i="13"/>
  <c r="C40" i="13"/>
  <c r="D40" i="13"/>
  <c r="C41" i="13"/>
  <c r="D41" i="13"/>
  <c r="C42" i="13"/>
  <c r="D42" i="13"/>
  <c r="C43" i="13"/>
  <c r="D43" i="13"/>
  <c r="C44" i="13"/>
  <c r="D44" i="13"/>
  <c r="C45" i="13"/>
  <c r="D45" i="13"/>
  <c r="C46" i="13"/>
  <c r="D46" i="13"/>
  <c r="C47" i="13"/>
  <c r="D47" i="13"/>
  <c r="C48" i="13"/>
  <c r="D48" i="13"/>
  <c r="C49" i="13"/>
  <c r="D49" i="13"/>
  <c r="C50" i="13"/>
  <c r="D50" i="13"/>
  <c r="C51" i="13"/>
  <c r="D51" i="13"/>
  <c r="C52" i="13"/>
  <c r="D52" i="13"/>
  <c r="C53" i="13"/>
  <c r="D53" i="13"/>
  <c r="C29" i="13"/>
  <c r="D29" i="13"/>
  <c r="C30" i="13"/>
  <c r="D30" i="13"/>
  <c r="C31" i="13"/>
  <c r="D31" i="13"/>
  <c r="C32" i="13"/>
  <c r="D32" i="13"/>
  <c r="C33" i="13"/>
  <c r="D33" i="13"/>
  <c r="C34" i="13"/>
  <c r="D34" i="13"/>
  <c r="C35" i="13"/>
  <c r="D35" i="13"/>
  <c r="C36" i="13"/>
  <c r="D36" i="13"/>
  <c r="C37" i="13"/>
  <c r="D37" i="13"/>
  <c r="C38" i="13"/>
  <c r="D38" i="13"/>
  <c r="K83" i="13"/>
  <c r="K84" i="13"/>
  <c r="K85" i="13"/>
  <c r="K86" i="13"/>
  <c r="K87" i="13"/>
  <c r="K88" i="13"/>
  <c r="K89" i="13"/>
  <c r="K90" i="13"/>
  <c r="K91" i="13"/>
  <c r="K92" i="13"/>
  <c r="K93" i="13"/>
  <c r="K94" i="13"/>
  <c r="J55" i="13" a="1"/>
  <c r="K82" i="13" s="1"/>
  <c r="J4" i="13" a="1"/>
  <c r="K28" i="13" s="1"/>
  <c r="I4" i="13" a="1"/>
  <c r="H28" i="13" s="1"/>
  <c r="G4" i="13" a="1"/>
  <c r="I55" i="13" a="1"/>
  <c r="H82" i="13" s="1"/>
  <c r="G55" i="13" a="1"/>
  <c r="C83" i="13"/>
  <c r="D83" i="13"/>
  <c r="C84" i="13"/>
  <c r="D84" i="13"/>
  <c r="C85" i="13"/>
  <c r="D85" i="13"/>
  <c r="C86" i="13"/>
  <c r="D86" i="13"/>
  <c r="C87" i="13"/>
  <c r="D87" i="13"/>
  <c r="C88" i="13"/>
  <c r="D88" i="13"/>
  <c r="C89" i="13"/>
  <c r="D89" i="13"/>
  <c r="C90" i="13"/>
  <c r="D90" i="13"/>
  <c r="C91" i="13"/>
  <c r="D91" i="13"/>
  <c r="C92" i="13"/>
  <c r="D92" i="13"/>
  <c r="C93" i="13"/>
  <c r="D93" i="13"/>
  <c r="C94" i="13"/>
  <c r="D94" i="13"/>
  <c r="B55" i="13" a="1"/>
  <c r="AE145" i="25"/>
  <c r="AE140" i="25"/>
  <c r="AF112" i="25"/>
  <c r="AF111" i="25"/>
  <c r="AF110" i="25"/>
  <c r="AF109" i="25"/>
  <c r="AF108" i="25"/>
  <c r="AF107" i="25"/>
  <c r="AF106" i="25"/>
  <c r="AF105" i="25"/>
  <c r="AF104" i="25"/>
  <c r="AF103" i="25"/>
  <c r="AF102" i="25"/>
  <c r="AF101" i="25"/>
  <c r="AF100" i="25"/>
  <c r="AF99" i="25"/>
  <c r="AF98" i="25"/>
  <c r="AF97" i="25"/>
  <c r="AF96" i="25"/>
  <c r="AF95" i="25"/>
  <c r="AF94" i="25"/>
  <c r="AF93" i="25"/>
  <c r="AF92" i="25"/>
  <c r="AF91" i="25"/>
  <c r="AF90" i="25"/>
  <c r="AF89" i="25"/>
  <c r="AF88" i="25"/>
  <c r="AF87" i="25"/>
  <c r="AF86" i="25"/>
  <c r="AF85" i="25"/>
  <c r="AF84" i="25"/>
  <c r="AF83" i="25"/>
  <c r="AF82" i="25"/>
  <c r="AF81" i="25"/>
  <c r="AF80" i="25"/>
  <c r="AF79" i="25"/>
  <c r="AF78" i="25"/>
  <c r="AF77" i="25"/>
  <c r="AF76" i="25"/>
  <c r="AF75" i="25"/>
  <c r="AF74" i="25"/>
  <c r="AF73" i="25"/>
  <c r="AF72" i="25"/>
  <c r="AF71" i="25"/>
  <c r="AF70" i="25"/>
  <c r="AF69" i="25"/>
  <c r="AF68" i="25"/>
  <c r="AF67" i="25"/>
  <c r="AF66" i="25"/>
  <c r="AF65" i="25"/>
  <c r="AF64" i="25"/>
  <c r="AF61" i="25"/>
  <c r="AF60" i="25"/>
  <c r="AF59" i="25"/>
  <c r="AF58" i="25"/>
  <c r="AF57" i="25"/>
  <c r="AF56" i="25"/>
  <c r="AF55" i="25"/>
  <c r="AF54" i="25"/>
  <c r="AF53" i="25"/>
  <c r="AF52" i="25"/>
  <c r="AF51" i="25"/>
  <c r="AF50" i="25"/>
  <c r="AF49" i="25"/>
  <c r="AF48" i="25"/>
  <c r="AF47" i="25"/>
  <c r="AF46" i="25"/>
  <c r="AF45" i="25"/>
  <c r="AF44" i="25"/>
  <c r="AF43" i="25"/>
  <c r="AF42" i="25"/>
  <c r="AF41" i="25"/>
  <c r="AF40" i="25"/>
  <c r="AF39" i="25"/>
  <c r="AF38" i="25"/>
  <c r="AF37" i="25"/>
  <c r="AF36" i="25"/>
  <c r="AF35" i="25"/>
  <c r="AF34" i="25"/>
  <c r="AF33" i="25"/>
  <c r="AF32" i="25"/>
  <c r="AF31" i="25"/>
  <c r="AF30" i="25"/>
  <c r="AF29" i="25"/>
  <c r="AF28" i="25"/>
  <c r="AF27" i="25"/>
  <c r="AF26" i="25"/>
  <c r="AF25" i="25"/>
  <c r="AF24" i="25"/>
  <c r="AF23" i="25"/>
  <c r="AF22" i="25"/>
  <c r="AF21" i="25"/>
  <c r="AF20" i="25"/>
  <c r="AF19" i="25"/>
  <c r="AF18" i="25"/>
  <c r="AF17" i="25"/>
  <c r="AF16" i="25"/>
  <c r="AF15" i="25"/>
  <c r="AF14" i="25"/>
  <c r="AF13" i="25"/>
  <c r="AE114" i="25"/>
  <c r="AD114" i="25"/>
  <c r="AC114" i="25"/>
  <c r="AB114" i="25"/>
  <c r="AA114" i="25"/>
  <c r="Z114" i="25"/>
  <c r="Y114" i="25"/>
  <c r="X114" i="25"/>
  <c r="K114" i="25"/>
  <c r="AE63" i="25"/>
  <c r="AD63" i="25"/>
  <c r="AC63" i="25"/>
  <c r="AB63" i="25"/>
  <c r="AA63" i="25"/>
  <c r="Z63" i="25"/>
  <c r="Y63" i="25"/>
  <c r="X63" i="25"/>
  <c r="Q17" i="24"/>
  <c r="B130" i="5"/>
  <c r="D130" i="5"/>
  <c r="K130" i="5"/>
  <c r="D131" i="5"/>
  <c r="K131" i="5"/>
  <c r="A3" i="5"/>
  <c r="A4" i="5"/>
  <c r="A6" i="5"/>
  <c r="A10" i="5"/>
  <c r="A3" i="6"/>
  <c r="A4" i="6"/>
  <c r="A6" i="6"/>
  <c r="C16" i="7"/>
  <c r="AP66" i="23"/>
  <c r="AO66" i="23"/>
  <c r="AN66" i="23"/>
  <c r="AL66" i="23"/>
  <c r="AK66" i="23"/>
  <c r="AJ66" i="23"/>
  <c r="AD66" i="23"/>
  <c r="AC66" i="23"/>
  <c r="AB66" i="23"/>
  <c r="Z66" i="23"/>
  <c r="Y66" i="23"/>
  <c r="X66" i="23"/>
  <c r="V66" i="23"/>
  <c r="U66" i="23"/>
  <c r="T66" i="23"/>
  <c r="R66" i="23"/>
  <c r="Q66" i="23"/>
  <c r="P66" i="23"/>
  <c r="S66" i="23" s="1"/>
  <c r="N66" i="23"/>
  <c r="M66" i="23"/>
  <c r="L66" i="23"/>
  <c r="O66" i="23" s="1"/>
  <c r="J66" i="23"/>
  <c r="I66" i="23"/>
  <c r="H66" i="23"/>
  <c r="K66" i="23" s="1"/>
  <c r="F66" i="23"/>
  <c r="E66" i="23"/>
  <c r="AP68" i="23"/>
  <c r="AO68" i="23"/>
  <c r="AN68" i="23"/>
  <c r="AP36" i="23"/>
  <c r="AO36" i="23"/>
  <c r="AN36" i="23"/>
  <c r="AP35" i="23"/>
  <c r="AO35" i="23"/>
  <c r="AN35" i="23"/>
  <c r="AP34" i="23"/>
  <c r="AO34" i="23"/>
  <c r="AN34" i="23"/>
  <c r="AP33" i="23"/>
  <c r="AO33" i="23"/>
  <c r="AN33" i="23"/>
  <c r="AP32" i="23"/>
  <c r="AO32" i="23"/>
  <c r="AN32" i="23"/>
  <c r="AP31" i="23"/>
  <c r="AO31" i="23"/>
  <c r="AN31" i="23"/>
  <c r="AP30" i="23"/>
  <c r="AO30" i="23"/>
  <c r="AN30" i="23"/>
  <c r="AP29" i="23"/>
  <c r="AO29" i="23"/>
  <c r="AN29" i="23"/>
  <c r="AP28" i="23"/>
  <c r="AO28" i="23"/>
  <c r="AN28" i="23"/>
  <c r="AP27" i="23"/>
  <c r="AO27" i="23"/>
  <c r="AN27" i="23"/>
  <c r="AP26" i="23"/>
  <c r="AO26" i="23"/>
  <c r="AN26" i="23"/>
  <c r="AP25" i="23"/>
  <c r="AO25" i="23"/>
  <c r="AN25" i="23"/>
  <c r="AP24" i="23"/>
  <c r="AO24" i="23"/>
  <c r="AN24" i="23"/>
  <c r="AP23" i="23"/>
  <c r="AO23" i="23"/>
  <c r="AN23" i="23"/>
  <c r="AP22" i="23"/>
  <c r="AO22" i="23"/>
  <c r="AN22" i="23"/>
  <c r="AP21" i="23"/>
  <c r="AO21" i="23"/>
  <c r="AN21" i="23"/>
  <c r="AP20" i="23"/>
  <c r="AO20" i="23"/>
  <c r="AN20" i="23"/>
  <c r="AP19" i="23"/>
  <c r="AO19" i="23"/>
  <c r="AN19" i="23"/>
  <c r="AP18" i="23"/>
  <c r="AO18" i="23"/>
  <c r="AN18" i="23"/>
  <c r="AP17" i="23"/>
  <c r="AO17" i="23"/>
  <c r="AN17" i="23"/>
  <c r="AJ17" i="23"/>
  <c r="AL68" i="23"/>
  <c r="AK68" i="23"/>
  <c r="AJ68" i="23"/>
  <c r="AL36" i="23"/>
  <c r="AK36" i="23"/>
  <c r="AJ36" i="23"/>
  <c r="AL35" i="23"/>
  <c r="AK35" i="23"/>
  <c r="AJ35" i="23"/>
  <c r="AL34" i="23"/>
  <c r="AK34" i="23"/>
  <c r="AJ34" i="23"/>
  <c r="AL33" i="23"/>
  <c r="AK33" i="23"/>
  <c r="AJ33" i="23"/>
  <c r="AL32" i="23"/>
  <c r="AK32" i="23"/>
  <c r="AJ32" i="23"/>
  <c r="AL31" i="23"/>
  <c r="AK31" i="23"/>
  <c r="AJ31" i="23"/>
  <c r="AL30" i="23"/>
  <c r="AK30" i="23"/>
  <c r="AJ30" i="23"/>
  <c r="AL29" i="23"/>
  <c r="AK29" i="23"/>
  <c r="AJ29" i="23"/>
  <c r="AL28" i="23"/>
  <c r="AK28" i="23"/>
  <c r="AJ28" i="23"/>
  <c r="AL27" i="23"/>
  <c r="AK27" i="23"/>
  <c r="AJ27" i="23"/>
  <c r="AL26" i="23"/>
  <c r="AK26" i="23"/>
  <c r="AJ26" i="23"/>
  <c r="AL25" i="23"/>
  <c r="AK25" i="23"/>
  <c r="AJ25" i="23"/>
  <c r="AL24" i="23"/>
  <c r="AK24" i="23"/>
  <c r="AJ24" i="23"/>
  <c r="AL23" i="23"/>
  <c r="AK23" i="23"/>
  <c r="AJ23" i="23"/>
  <c r="AL22" i="23"/>
  <c r="AK22" i="23"/>
  <c r="AJ22" i="23"/>
  <c r="AL21" i="23"/>
  <c r="AK21" i="23"/>
  <c r="AJ21" i="23"/>
  <c r="AL20" i="23"/>
  <c r="AK20" i="23"/>
  <c r="AJ20" i="23"/>
  <c r="AL19" i="23"/>
  <c r="AK19" i="23"/>
  <c r="AJ19" i="23"/>
  <c r="AL18" i="23"/>
  <c r="AK18" i="23"/>
  <c r="AJ18" i="23"/>
  <c r="AL17" i="23"/>
  <c r="AK17" i="23"/>
  <c r="AD68" i="23"/>
  <c r="AC68" i="23"/>
  <c r="AB68" i="23"/>
  <c r="AD36" i="23"/>
  <c r="AC36" i="23"/>
  <c r="AB36" i="23"/>
  <c r="AD35" i="23"/>
  <c r="AC35" i="23"/>
  <c r="AB35" i="23"/>
  <c r="AD34" i="23"/>
  <c r="AC34" i="23"/>
  <c r="AB34" i="23"/>
  <c r="AD33" i="23"/>
  <c r="AC33" i="23"/>
  <c r="AB33" i="23"/>
  <c r="AD32" i="23"/>
  <c r="AC32" i="23"/>
  <c r="AB32" i="23"/>
  <c r="AD31" i="23"/>
  <c r="AC31" i="23"/>
  <c r="AB31" i="23"/>
  <c r="AD30" i="23"/>
  <c r="AC30" i="23"/>
  <c r="AB30" i="23"/>
  <c r="AD29" i="23"/>
  <c r="AC29" i="23"/>
  <c r="AB29" i="23"/>
  <c r="AD28" i="23"/>
  <c r="AC28" i="23"/>
  <c r="AB28" i="23"/>
  <c r="AD27" i="23"/>
  <c r="AC27" i="23"/>
  <c r="AB27" i="23"/>
  <c r="AD26" i="23"/>
  <c r="AC26" i="23"/>
  <c r="AB26" i="23"/>
  <c r="AD25" i="23"/>
  <c r="AC25" i="23"/>
  <c r="AB25" i="23"/>
  <c r="AD24" i="23"/>
  <c r="AC24" i="23"/>
  <c r="AB24" i="23"/>
  <c r="AD23" i="23"/>
  <c r="AC23" i="23"/>
  <c r="AB23" i="23"/>
  <c r="AD22" i="23"/>
  <c r="AC22" i="23"/>
  <c r="AB22" i="23"/>
  <c r="AD21" i="23"/>
  <c r="AC21" i="23"/>
  <c r="AB21" i="23"/>
  <c r="AD20" i="23"/>
  <c r="AC20" i="23"/>
  <c r="AB20" i="23"/>
  <c r="AD19" i="23"/>
  <c r="AC19" i="23"/>
  <c r="AB19" i="23"/>
  <c r="AD18" i="23"/>
  <c r="AC18" i="23"/>
  <c r="AB18" i="23"/>
  <c r="AD17" i="23"/>
  <c r="AC17" i="23"/>
  <c r="AB17" i="23"/>
  <c r="Z68" i="23"/>
  <c r="Y68" i="23"/>
  <c r="X68" i="23"/>
  <c r="Z36" i="23"/>
  <c r="Y36" i="23"/>
  <c r="X36" i="23"/>
  <c r="Z35" i="23"/>
  <c r="Y35" i="23"/>
  <c r="X35" i="23"/>
  <c r="Z34" i="23"/>
  <c r="Y34" i="23"/>
  <c r="X34" i="23"/>
  <c r="Z33" i="23"/>
  <c r="Y33" i="23"/>
  <c r="X33" i="23"/>
  <c r="Z32" i="23"/>
  <c r="Y32" i="23"/>
  <c r="X32" i="23"/>
  <c r="Z31" i="23"/>
  <c r="Y31" i="23"/>
  <c r="X31" i="23"/>
  <c r="Z30" i="23"/>
  <c r="Y30" i="23"/>
  <c r="X30" i="23"/>
  <c r="Z29" i="23"/>
  <c r="Y29" i="23"/>
  <c r="X29" i="23"/>
  <c r="Z28" i="23"/>
  <c r="Y28" i="23"/>
  <c r="X28" i="23"/>
  <c r="Z27" i="23"/>
  <c r="Y27" i="23"/>
  <c r="X27" i="23"/>
  <c r="Z26" i="23"/>
  <c r="Y26" i="23"/>
  <c r="X26" i="23"/>
  <c r="Z25" i="23"/>
  <c r="Y25" i="23"/>
  <c r="X25" i="23"/>
  <c r="Z24" i="23"/>
  <c r="Y24" i="23"/>
  <c r="X24" i="23"/>
  <c r="Z23" i="23"/>
  <c r="Y23" i="23"/>
  <c r="X23" i="23"/>
  <c r="Z22" i="23"/>
  <c r="Y22" i="23"/>
  <c r="X22" i="23"/>
  <c r="Z21" i="23"/>
  <c r="Y21" i="23"/>
  <c r="X21" i="23"/>
  <c r="Z20" i="23"/>
  <c r="Y20" i="23"/>
  <c r="X20" i="23"/>
  <c r="Z19" i="23"/>
  <c r="Y19" i="23"/>
  <c r="X19" i="23"/>
  <c r="Z18" i="23"/>
  <c r="Y18" i="23"/>
  <c r="X18" i="23"/>
  <c r="Z17" i="23"/>
  <c r="Y17" i="23"/>
  <c r="X17" i="23"/>
  <c r="V68" i="23"/>
  <c r="U68" i="23"/>
  <c r="T68" i="23"/>
  <c r="V36" i="23"/>
  <c r="U36" i="23"/>
  <c r="T36" i="23"/>
  <c r="V35" i="23"/>
  <c r="U35" i="23"/>
  <c r="T35" i="23"/>
  <c r="V34" i="23"/>
  <c r="U34" i="23"/>
  <c r="T34" i="23"/>
  <c r="V33" i="23"/>
  <c r="U33" i="23"/>
  <c r="T33" i="23"/>
  <c r="V32" i="23"/>
  <c r="U32" i="23"/>
  <c r="T32" i="23"/>
  <c r="V31" i="23"/>
  <c r="U31" i="23"/>
  <c r="T31" i="23"/>
  <c r="V30" i="23"/>
  <c r="U30" i="23"/>
  <c r="T30" i="23"/>
  <c r="V29" i="23"/>
  <c r="U29" i="23"/>
  <c r="T29" i="23"/>
  <c r="V28" i="23"/>
  <c r="U28" i="23"/>
  <c r="T28" i="23"/>
  <c r="V27" i="23"/>
  <c r="U27" i="23"/>
  <c r="T27" i="23"/>
  <c r="V26" i="23"/>
  <c r="U26" i="23"/>
  <c r="T26" i="23"/>
  <c r="V25" i="23"/>
  <c r="U25" i="23"/>
  <c r="T25" i="23"/>
  <c r="V24" i="23"/>
  <c r="U24" i="23"/>
  <c r="T24" i="23"/>
  <c r="V23" i="23"/>
  <c r="U23" i="23"/>
  <c r="T23" i="23"/>
  <c r="V22" i="23"/>
  <c r="U22" i="23"/>
  <c r="T22" i="23"/>
  <c r="V21" i="23"/>
  <c r="U21" i="23"/>
  <c r="T21" i="23"/>
  <c r="V20" i="23"/>
  <c r="U20" i="23"/>
  <c r="T20" i="23"/>
  <c r="V19" i="23"/>
  <c r="U19" i="23"/>
  <c r="T19" i="23"/>
  <c r="V18" i="23"/>
  <c r="U18" i="23"/>
  <c r="T18" i="23"/>
  <c r="V17" i="23"/>
  <c r="U17" i="23"/>
  <c r="T17" i="23"/>
  <c r="R68" i="23"/>
  <c r="Q68" i="23"/>
  <c r="P68" i="23"/>
  <c r="R36" i="23"/>
  <c r="Q36" i="23"/>
  <c r="P36" i="23"/>
  <c r="R35" i="23"/>
  <c r="Q35" i="23"/>
  <c r="P35" i="23"/>
  <c r="R34" i="23"/>
  <c r="Q34" i="23"/>
  <c r="P34" i="23"/>
  <c r="R33" i="23"/>
  <c r="Q33" i="23"/>
  <c r="P33" i="23"/>
  <c r="R32" i="23"/>
  <c r="Q32" i="23"/>
  <c r="P32" i="23"/>
  <c r="R31" i="23"/>
  <c r="Q31" i="23"/>
  <c r="P31" i="23"/>
  <c r="R30" i="23"/>
  <c r="Q30" i="23"/>
  <c r="P30" i="23"/>
  <c r="R29" i="23"/>
  <c r="Q29" i="23"/>
  <c r="P29" i="23"/>
  <c r="R28" i="23"/>
  <c r="Q28" i="23"/>
  <c r="P28" i="23"/>
  <c r="R27" i="23"/>
  <c r="Q27" i="23"/>
  <c r="P27" i="23"/>
  <c r="R26" i="23"/>
  <c r="Q26" i="23"/>
  <c r="P26" i="23"/>
  <c r="R25" i="23"/>
  <c r="Q25" i="23"/>
  <c r="P25" i="23"/>
  <c r="R24" i="23"/>
  <c r="Q24" i="23"/>
  <c r="P24" i="23"/>
  <c r="R23" i="23"/>
  <c r="Q23" i="23"/>
  <c r="P23" i="23"/>
  <c r="R22" i="23"/>
  <c r="Q22" i="23"/>
  <c r="P22" i="23"/>
  <c r="R21" i="23"/>
  <c r="Q21" i="23"/>
  <c r="P21" i="23"/>
  <c r="R20" i="23"/>
  <c r="Q20" i="23"/>
  <c r="P20" i="23"/>
  <c r="R19" i="23"/>
  <c r="Q19" i="23"/>
  <c r="P19" i="23"/>
  <c r="R18" i="23"/>
  <c r="Q18" i="23"/>
  <c r="P18" i="23"/>
  <c r="R17" i="23"/>
  <c r="Q17" i="23"/>
  <c r="P17" i="23"/>
  <c r="N68" i="23"/>
  <c r="M68" i="23"/>
  <c r="L68" i="23"/>
  <c r="N36" i="23"/>
  <c r="M36" i="23"/>
  <c r="L36" i="23"/>
  <c r="O36" i="23" s="1"/>
  <c r="N35" i="23"/>
  <c r="M35" i="23"/>
  <c r="L35" i="23"/>
  <c r="O35" i="23" s="1"/>
  <c r="N34" i="23"/>
  <c r="M34" i="23"/>
  <c r="L34" i="23"/>
  <c r="O34" i="23" s="1"/>
  <c r="N33" i="23"/>
  <c r="M33" i="23"/>
  <c r="L33" i="23"/>
  <c r="O33" i="23" s="1"/>
  <c r="N32" i="23"/>
  <c r="M32" i="23"/>
  <c r="L32" i="23"/>
  <c r="O32" i="23" s="1"/>
  <c r="N31" i="23"/>
  <c r="M31" i="23"/>
  <c r="L31" i="23"/>
  <c r="O31" i="23" s="1"/>
  <c r="N30" i="23"/>
  <c r="M30" i="23"/>
  <c r="L30" i="23"/>
  <c r="O30" i="23" s="1"/>
  <c r="N29" i="23"/>
  <c r="M29" i="23"/>
  <c r="L29" i="23"/>
  <c r="O29" i="23" s="1"/>
  <c r="N28" i="23"/>
  <c r="M28" i="23"/>
  <c r="L28" i="23"/>
  <c r="O28" i="23" s="1"/>
  <c r="N27" i="23"/>
  <c r="M27" i="23"/>
  <c r="L27" i="23"/>
  <c r="O27" i="23" s="1"/>
  <c r="N26" i="23"/>
  <c r="M26" i="23"/>
  <c r="L26" i="23"/>
  <c r="O26" i="23" s="1"/>
  <c r="N25" i="23"/>
  <c r="M25" i="23"/>
  <c r="L25" i="23"/>
  <c r="O25" i="23" s="1"/>
  <c r="N24" i="23"/>
  <c r="M24" i="23"/>
  <c r="L24" i="23"/>
  <c r="O24" i="23" s="1"/>
  <c r="N23" i="23"/>
  <c r="M23" i="23"/>
  <c r="L23" i="23"/>
  <c r="O23" i="23" s="1"/>
  <c r="N22" i="23"/>
  <c r="M22" i="23"/>
  <c r="L22" i="23"/>
  <c r="N21" i="23"/>
  <c r="M21" i="23"/>
  <c r="L21" i="23"/>
  <c r="O21" i="23" s="1"/>
  <c r="N20" i="23"/>
  <c r="M20" i="23"/>
  <c r="L20" i="23"/>
  <c r="O20" i="23" s="1"/>
  <c r="N19" i="23"/>
  <c r="M19" i="23"/>
  <c r="L19" i="23"/>
  <c r="O19" i="23" s="1"/>
  <c r="N18" i="23"/>
  <c r="M18" i="23"/>
  <c r="L18" i="23"/>
  <c r="O18" i="23" s="1"/>
  <c r="N17" i="23"/>
  <c r="M17" i="23"/>
  <c r="L17" i="23"/>
  <c r="O17" i="23" s="1"/>
  <c r="J68" i="23"/>
  <c r="I68" i="23"/>
  <c r="H68" i="23"/>
  <c r="J36" i="23"/>
  <c r="I36" i="23"/>
  <c r="H36" i="23"/>
  <c r="K36" i="23" s="1"/>
  <c r="J35" i="23"/>
  <c r="I35" i="23"/>
  <c r="H35" i="23"/>
  <c r="K35" i="23" s="1"/>
  <c r="J34" i="23"/>
  <c r="I34" i="23"/>
  <c r="H34" i="23"/>
  <c r="K34" i="23" s="1"/>
  <c r="J33" i="23"/>
  <c r="I33" i="23"/>
  <c r="H33" i="23"/>
  <c r="K33" i="23" s="1"/>
  <c r="J32" i="23"/>
  <c r="I32" i="23"/>
  <c r="H32" i="23"/>
  <c r="K32" i="23" s="1"/>
  <c r="J31" i="23"/>
  <c r="I31" i="23"/>
  <c r="H31" i="23"/>
  <c r="K31" i="23" s="1"/>
  <c r="J30" i="23"/>
  <c r="I30" i="23"/>
  <c r="H30" i="23"/>
  <c r="K30" i="23" s="1"/>
  <c r="J29" i="23"/>
  <c r="I29" i="23"/>
  <c r="H29" i="23"/>
  <c r="K29" i="23" s="1"/>
  <c r="J28" i="23"/>
  <c r="I28" i="23"/>
  <c r="H28" i="23"/>
  <c r="K28" i="23" s="1"/>
  <c r="J27" i="23"/>
  <c r="I27" i="23"/>
  <c r="H27" i="23"/>
  <c r="J26" i="23"/>
  <c r="I26" i="23"/>
  <c r="H26" i="23"/>
  <c r="K26" i="23" s="1"/>
  <c r="J25" i="23"/>
  <c r="I25" i="23"/>
  <c r="H25" i="23"/>
  <c r="K25" i="23" s="1"/>
  <c r="J24" i="23"/>
  <c r="I24" i="23"/>
  <c r="H24" i="23"/>
  <c r="K24" i="23" s="1"/>
  <c r="J23" i="23"/>
  <c r="I23" i="23"/>
  <c r="H23" i="23"/>
  <c r="K23" i="23" s="1"/>
  <c r="J22" i="23"/>
  <c r="I22" i="23"/>
  <c r="H22" i="23"/>
  <c r="K22" i="23" s="1"/>
  <c r="J21" i="23"/>
  <c r="I21" i="23"/>
  <c r="H21" i="23"/>
  <c r="K21" i="23" s="1"/>
  <c r="J20" i="23"/>
  <c r="I20" i="23"/>
  <c r="H20" i="23"/>
  <c r="J19" i="23"/>
  <c r="I19" i="23"/>
  <c r="H19" i="23"/>
  <c r="K19" i="23" s="1"/>
  <c r="J18" i="23"/>
  <c r="I18" i="23"/>
  <c r="H18" i="23"/>
  <c r="K18" i="23" s="1"/>
  <c r="J17" i="23"/>
  <c r="I17" i="23"/>
  <c r="H17" i="23"/>
  <c r="F68" i="23"/>
  <c r="E68" i="23"/>
  <c r="F36" i="23"/>
  <c r="E36" i="23"/>
  <c r="F35" i="23"/>
  <c r="E35" i="23"/>
  <c r="F34" i="23"/>
  <c r="E34" i="23"/>
  <c r="F33" i="23"/>
  <c r="E33" i="23"/>
  <c r="F32" i="23"/>
  <c r="E32" i="23"/>
  <c r="F31" i="23"/>
  <c r="E31" i="23"/>
  <c r="F30" i="23"/>
  <c r="E30" i="23"/>
  <c r="F29" i="23"/>
  <c r="E29" i="23"/>
  <c r="F28" i="23"/>
  <c r="E28" i="23"/>
  <c r="F27" i="23"/>
  <c r="E27" i="23"/>
  <c r="F26" i="23"/>
  <c r="E26" i="23"/>
  <c r="F25" i="23"/>
  <c r="E25" i="23"/>
  <c r="F24" i="23"/>
  <c r="E24" i="23"/>
  <c r="F23" i="23"/>
  <c r="E23" i="23"/>
  <c r="F22" i="23"/>
  <c r="E22" i="23"/>
  <c r="F21" i="23"/>
  <c r="E21" i="23"/>
  <c r="F20" i="23"/>
  <c r="E20" i="23"/>
  <c r="F19" i="23"/>
  <c r="E19" i="23"/>
  <c r="F18" i="23"/>
  <c r="E18" i="23"/>
  <c r="E17" i="23"/>
  <c r="F17" i="23"/>
  <c r="AJ132" i="23"/>
  <c r="H132" i="23"/>
  <c r="AJ131" i="23"/>
  <c r="H131" i="23"/>
  <c r="B131" i="23"/>
  <c r="AN65" i="23"/>
  <c r="AJ65" i="23"/>
  <c r="AB65" i="23"/>
  <c r="X65" i="23"/>
  <c r="T65" i="23"/>
  <c r="P65" i="23"/>
  <c r="L65" i="23"/>
  <c r="H65" i="23"/>
  <c r="AN64" i="23"/>
  <c r="AJ64" i="23"/>
  <c r="AB64" i="23"/>
  <c r="X64" i="23"/>
  <c r="T64" i="23"/>
  <c r="P64" i="23"/>
  <c r="L64" i="23"/>
  <c r="H64" i="23"/>
  <c r="AN63" i="23"/>
  <c r="AJ63" i="23"/>
  <c r="AB63" i="23"/>
  <c r="X63" i="23"/>
  <c r="T63" i="23"/>
  <c r="P63" i="23"/>
  <c r="L63" i="23"/>
  <c r="H63" i="23"/>
  <c r="AN62" i="23"/>
  <c r="AJ62" i="23"/>
  <c r="AB62" i="23"/>
  <c r="X62" i="23"/>
  <c r="T62" i="23"/>
  <c r="P62" i="23"/>
  <c r="L62" i="23"/>
  <c r="H62" i="23"/>
  <c r="AN61" i="23"/>
  <c r="AJ61" i="23"/>
  <c r="AB61" i="23"/>
  <c r="X61" i="23"/>
  <c r="T61" i="23"/>
  <c r="P61" i="23"/>
  <c r="L61" i="23"/>
  <c r="H61" i="23"/>
  <c r="AN60" i="23"/>
  <c r="AJ60" i="23"/>
  <c r="AB60" i="23"/>
  <c r="X60" i="23"/>
  <c r="T60" i="23"/>
  <c r="P60" i="23"/>
  <c r="L60" i="23"/>
  <c r="H60" i="23"/>
  <c r="K60" i="23" s="1"/>
  <c r="AN59" i="23"/>
  <c r="AJ59" i="23"/>
  <c r="AB59" i="23"/>
  <c r="X59" i="23"/>
  <c r="T59" i="23"/>
  <c r="P59" i="23"/>
  <c r="L59" i="23"/>
  <c r="H59" i="23"/>
  <c r="K59" i="23" s="1"/>
  <c r="AN58" i="23"/>
  <c r="AJ58" i="23"/>
  <c r="AB58" i="23"/>
  <c r="X58" i="23"/>
  <c r="T58" i="23"/>
  <c r="P58" i="23"/>
  <c r="L58" i="23"/>
  <c r="H58" i="23"/>
  <c r="K58" i="23" s="1"/>
  <c r="AN57" i="23"/>
  <c r="AJ57" i="23"/>
  <c r="AB57" i="23"/>
  <c r="X57" i="23"/>
  <c r="T57" i="23"/>
  <c r="P57" i="23"/>
  <c r="L57" i="23"/>
  <c r="H57" i="23"/>
  <c r="K57" i="23" s="1"/>
  <c r="AN56" i="23"/>
  <c r="AJ56" i="23"/>
  <c r="AB56" i="23"/>
  <c r="X56" i="23"/>
  <c r="T56" i="23"/>
  <c r="P56" i="23"/>
  <c r="L56" i="23"/>
  <c r="H56" i="23"/>
  <c r="K56" i="23" s="1"/>
  <c r="AN55" i="23"/>
  <c r="AJ55" i="23"/>
  <c r="AB55" i="23"/>
  <c r="X55" i="23"/>
  <c r="T55" i="23"/>
  <c r="P55" i="23"/>
  <c r="L55" i="23"/>
  <c r="H55" i="23"/>
  <c r="K55" i="23" s="1"/>
  <c r="AN54" i="23"/>
  <c r="AJ54" i="23"/>
  <c r="AB54" i="23"/>
  <c r="X54" i="23"/>
  <c r="T54" i="23"/>
  <c r="P54" i="23"/>
  <c r="L54" i="23"/>
  <c r="H54" i="23"/>
  <c r="K54" i="23" s="1"/>
  <c r="AN53" i="23"/>
  <c r="AJ53" i="23"/>
  <c r="AB53" i="23"/>
  <c r="X53" i="23"/>
  <c r="T53" i="23"/>
  <c r="P53" i="23"/>
  <c r="L53" i="23"/>
  <c r="H53" i="23"/>
  <c r="K53" i="23" s="1"/>
  <c r="AN52" i="23"/>
  <c r="AJ52" i="23"/>
  <c r="AB52" i="23"/>
  <c r="X52" i="23"/>
  <c r="T52" i="23"/>
  <c r="P52" i="23"/>
  <c r="L52" i="23"/>
  <c r="H52" i="23"/>
  <c r="K52" i="23" s="1"/>
  <c r="AN51" i="23"/>
  <c r="AJ51" i="23"/>
  <c r="AB51" i="23"/>
  <c r="X51" i="23"/>
  <c r="T51" i="23"/>
  <c r="P51" i="23"/>
  <c r="L51" i="23"/>
  <c r="H51" i="23"/>
  <c r="K51" i="23" s="1"/>
  <c r="AN50" i="23"/>
  <c r="AJ50" i="23"/>
  <c r="AB50" i="23"/>
  <c r="X50" i="23"/>
  <c r="T50" i="23"/>
  <c r="P50" i="23"/>
  <c r="L50" i="23"/>
  <c r="H50" i="23"/>
  <c r="K50" i="23" s="1"/>
  <c r="AN49" i="23"/>
  <c r="AJ49" i="23"/>
  <c r="AB49" i="23"/>
  <c r="X49" i="23"/>
  <c r="T49" i="23"/>
  <c r="P49" i="23"/>
  <c r="L49" i="23"/>
  <c r="H49" i="23"/>
  <c r="K49" i="23" s="1"/>
  <c r="AN48" i="23"/>
  <c r="AJ48" i="23"/>
  <c r="AB48" i="23"/>
  <c r="X48" i="23"/>
  <c r="T48" i="23"/>
  <c r="P48" i="23"/>
  <c r="L48" i="23"/>
  <c r="H48" i="23"/>
  <c r="K48" i="23" s="1"/>
  <c r="AN47" i="23"/>
  <c r="AJ47" i="23"/>
  <c r="AB47" i="23"/>
  <c r="X47" i="23"/>
  <c r="T47" i="23"/>
  <c r="P47" i="23"/>
  <c r="L47" i="23"/>
  <c r="H47" i="23"/>
  <c r="K47" i="23" s="1"/>
  <c r="AN46" i="23"/>
  <c r="AJ46" i="23"/>
  <c r="AB46" i="23"/>
  <c r="X46" i="23"/>
  <c r="T46" i="23"/>
  <c r="P46" i="23"/>
  <c r="L46" i="23"/>
  <c r="H46" i="23"/>
  <c r="K46" i="23" s="1"/>
  <c r="AN45" i="23"/>
  <c r="AJ45" i="23"/>
  <c r="AB45" i="23"/>
  <c r="X45" i="23"/>
  <c r="T45" i="23"/>
  <c r="P45" i="23"/>
  <c r="L45" i="23"/>
  <c r="H45" i="23"/>
  <c r="K45" i="23" s="1"/>
  <c r="AN44" i="23"/>
  <c r="AJ44" i="23"/>
  <c r="AB44" i="23"/>
  <c r="X44" i="23"/>
  <c r="T44" i="23"/>
  <c r="P44" i="23"/>
  <c r="L44" i="23"/>
  <c r="H44" i="23"/>
  <c r="K44" i="23" s="1"/>
  <c r="AN43" i="23"/>
  <c r="AJ43" i="23"/>
  <c r="AB43" i="23"/>
  <c r="X43" i="23"/>
  <c r="T43" i="23"/>
  <c r="P43" i="23"/>
  <c r="L43" i="23"/>
  <c r="H43" i="23"/>
  <c r="K43" i="23" s="1"/>
  <c r="AN42" i="23"/>
  <c r="AJ42" i="23"/>
  <c r="AB42" i="23"/>
  <c r="X42" i="23"/>
  <c r="T42" i="23"/>
  <c r="P42" i="23"/>
  <c r="L42" i="23"/>
  <c r="H42" i="23"/>
  <c r="K42" i="23" s="1"/>
  <c r="AN41" i="23"/>
  <c r="AJ41" i="23"/>
  <c r="AB41" i="23"/>
  <c r="X41" i="23"/>
  <c r="T41" i="23"/>
  <c r="P41" i="23"/>
  <c r="L41" i="23"/>
  <c r="H41" i="23"/>
  <c r="K41" i="23" s="1"/>
  <c r="AN40" i="23"/>
  <c r="AJ40" i="23"/>
  <c r="AB40" i="23"/>
  <c r="X40" i="23"/>
  <c r="T40" i="23"/>
  <c r="P40" i="23"/>
  <c r="L40" i="23"/>
  <c r="H40" i="23"/>
  <c r="K40" i="23" s="1"/>
  <c r="AN39" i="23"/>
  <c r="AJ39" i="23"/>
  <c r="AB39" i="23"/>
  <c r="X39" i="23"/>
  <c r="T39" i="23"/>
  <c r="P39" i="23"/>
  <c r="L39" i="23"/>
  <c r="H39" i="23"/>
  <c r="K39" i="23" s="1"/>
  <c r="AN38" i="23"/>
  <c r="AJ38" i="23"/>
  <c r="AB38" i="23"/>
  <c r="X38" i="23"/>
  <c r="T38" i="23"/>
  <c r="P38" i="23"/>
  <c r="L38" i="23"/>
  <c r="H38" i="23"/>
  <c r="K38" i="23" s="1"/>
  <c r="AN37" i="23"/>
  <c r="AJ37" i="23"/>
  <c r="AB37" i="23"/>
  <c r="X37" i="23"/>
  <c r="T37" i="23"/>
  <c r="P37" i="23"/>
  <c r="L37" i="23"/>
  <c r="H37" i="23"/>
  <c r="K37" i="23" s="1"/>
  <c r="A6" i="23"/>
  <c r="A4" i="23"/>
  <c r="A3" i="23"/>
  <c r="L116" i="7"/>
  <c r="K116" i="7"/>
  <c r="L115" i="7"/>
  <c r="K115" i="7"/>
  <c r="L114" i="7"/>
  <c r="K114" i="7"/>
  <c r="L113" i="7"/>
  <c r="K113" i="7"/>
  <c r="L112" i="7"/>
  <c r="K112" i="7"/>
  <c r="L111" i="7"/>
  <c r="K111" i="7"/>
  <c r="L110" i="7"/>
  <c r="K110" i="7"/>
  <c r="L109" i="7"/>
  <c r="K109" i="7"/>
  <c r="L108" i="7"/>
  <c r="K108" i="7"/>
  <c r="L107" i="7"/>
  <c r="K107" i="7"/>
  <c r="L106" i="7"/>
  <c r="K106" i="7"/>
  <c r="L105" i="7"/>
  <c r="K105" i="7"/>
  <c r="L104" i="7"/>
  <c r="K104" i="7"/>
  <c r="L103" i="7"/>
  <c r="K103" i="7"/>
  <c r="L102" i="7"/>
  <c r="K102" i="7"/>
  <c r="L101" i="7"/>
  <c r="K101" i="7"/>
  <c r="L100" i="7"/>
  <c r="K100" i="7"/>
  <c r="L99" i="7"/>
  <c r="K99" i="7"/>
  <c r="L98" i="7"/>
  <c r="K98" i="7"/>
  <c r="L97" i="7"/>
  <c r="K97" i="7"/>
  <c r="L96" i="7"/>
  <c r="K96" i="7"/>
  <c r="L95" i="7"/>
  <c r="K95" i="7"/>
  <c r="L94" i="7"/>
  <c r="K94" i="7"/>
  <c r="L93" i="7"/>
  <c r="K93" i="7"/>
  <c r="L92" i="7"/>
  <c r="K92" i="7"/>
  <c r="L91" i="7"/>
  <c r="K91" i="7"/>
  <c r="L90" i="7"/>
  <c r="K90" i="7"/>
  <c r="L89" i="7"/>
  <c r="K89" i="7"/>
  <c r="L88" i="7"/>
  <c r="K88" i="7"/>
  <c r="L87" i="7"/>
  <c r="K87" i="7"/>
  <c r="L86" i="7"/>
  <c r="K86" i="7"/>
  <c r="L85" i="7"/>
  <c r="K85" i="7"/>
  <c r="L84" i="7"/>
  <c r="K84" i="7"/>
  <c r="L83" i="7"/>
  <c r="K83" i="7"/>
  <c r="L82" i="7"/>
  <c r="K82" i="7"/>
  <c r="L81" i="7"/>
  <c r="K81" i="7"/>
  <c r="L80" i="7"/>
  <c r="K80" i="7"/>
  <c r="L79" i="7"/>
  <c r="K79" i="7"/>
  <c r="L78" i="7"/>
  <c r="K78" i="7"/>
  <c r="L77" i="7"/>
  <c r="K77" i="7"/>
  <c r="L76" i="7"/>
  <c r="K76" i="7"/>
  <c r="L75" i="7"/>
  <c r="K75" i="7"/>
  <c r="L74" i="7"/>
  <c r="K74" i="7"/>
  <c r="L73" i="7"/>
  <c r="K73" i="7"/>
  <c r="L72" i="7"/>
  <c r="K72" i="7"/>
  <c r="L71" i="7"/>
  <c r="K71" i="7"/>
  <c r="L70" i="7"/>
  <c r="K70" i="7"/>
  <c r="L69" i="7"/>
  <c r="K69" i="7"/>
  <c r="L68" i="7"/>
  <c r="K68" i="7"/>
  <c r="L67" i="7"/>
  <c r="K67" i="7"/>
  <c r="K16" i="7"/>
  <c r="L16" i="7"/>
  <c r="K17" i="7"/>
  <c r="L17" i="7"/>
  <c r="K18" i="7"/>
  <c r="L18" i="7"/>
  <c r="K19" i="7"/>
  <c r="L19" i="7"/>
  <c r="K20" i="7"/>
  <c r="L20" i="7"/>
  <c r="K21" i="7"/>
  <c r="L21" i="7"/>
  <c r="K22" i="7"/>
  <c r="L22" i="7"/>
  <c r="K23" i="7"/>
  <c r="L23" i="7"/>
  <c r="K24" i="7"/>
  <c r="L24" i="7"/>
  <c r="K25" i="7"/>
  <c r="L25" i="7"/>
  <c r="K26" i="7"/>
  <c r="L26" i="7"/>
  <c r="K27" i="7"/>
  <c r="L27" i="7"/>
  <c r="K28" i="7"/>
  <c r="L28" i="7"/>
  <c r="K29" i="7"/>
  <c r="L29" i="7"/>
  <c r="K30" i="7"/>
  <c r="L30" i="7"/>
  <c r="K31" i="7"/>
  <c r="L31" i="7"/>
  <c r="K32" i="7"/>
  <c r="L32" i="7"/>
  <c r="K33" i="7"/>
  <c r="L33" i="7"/>
  <c r="K34" i="7"/>
  <c r="L34" i="7"/>
  <c r="K35" i="7"/>
  <c r="L35" i="7"/>
  <c r="K36" i="7"/>
  <c r="L36" i="7"/>
  <c r="K37" i="7"/>
  <c r="L37" i="7"/>
  <c r="K38" i="7"/>
  <c r="L38" i="7"/>
  <c r="K39" i="7"/>
  <c r="L39" i="7"/>
  <c r="K40" i="7"/>
  <c r="L40" i="7"/>
  <c r="K41" i="7"/>
  <c r="L41" i="7"/>
  <c r="K42" i="7"/>
  <c r="L42" i="7"/>
  <c r="K43" i="7"/>
  <c r="L43" i="7"/>
  <c r="K44" i="7"/>
  <c r="L44" i="7"/>
  <c r="K45" i="7"/>
  <c r="L45" i="7"/>
  <c r="K46" i="7"/>
  <c r="L46" i="7"/>
  <c r="K47" i="7"/>
  <c r="L47" i="7"/>
  <c r="K48" i="7"/>
  <c r="L48" i="7"/>
  <c r="K49" i="7"/>
  <c r="L49" i="7"/>
  <c r="K50" i="7"/>
  <c r="L50" i="7"/>
  <c r="K51" i="7"/>
  <c r="L51" i="7"/>
  <c r="K52" i="7"/>
  <c r="L52" i="7"/>
  <c r="K53" i="7"/>
  <c r="L53" i="7"/>
  <c r="K54" i="7"/>
  <c r="L54" i="7"/>
  <c r="K55" i="7"/>
  <c r="L55" i="7"/>
  <c r="K56" i="7"/>
  <c r="L56" i="7"/>
  <c r="K57" i="7"/>
  <c r="L57" i="7"/>
  <c r="K58" i="7"/>
  <c r="L58" i="7"/>
  <c r="K59" i="7"/>
  <c r="L59" i="7"/>
  <c r="K60" i="7"/>
  <c r="L60" i="7"/>
  <c r="K61" i="7"/>
  <c r="L61" i="7"/>
  <c r="K62" i="7"/>
  <c r="L62" i="7"/>
  <c r="K63" i="7"/>
  <c r="L63" i="7"/>
  <c r="K64" i="7"/>
  <c r="L64" i="7"/>
  <c r="K65" i="7"/>
  <c r="L65" i="7"/>
  <c r="I116" i="7"/>
  <c r="H116" i="7"/>
  <c r="G116" i="7"/>
  <c r="F116" i="7"/>
  <c r="E116" i="7"/>
  <c r="D116" i="7"/>
  <c r="C116" i="7"/>
  <c r="I115" i="7"/>
  <c r="H115" i="7"/>
  <c r="G115" i="7"/>
  <c r="F115" i="7"/>
  <c r="E115" i="7"/>
  <c r="D115" i="7"/>
  <c r="C115" i="7"/>
  <c r="I114" i="7"/>
  <c r="H114" i="7"/>
  <c r="G114" i="7"/>
  <c r="F114" i="7"/>
  <c r="E114" i="7"/>
  <c r="D114" i="7"/>
  <c r="C114" i="7"/>
  <c r="I113" i="7"/>
  <c r="H113" i="7"/>
  <c r="G113" i="7"/>
  <c r="F113" i="7"/>
  <c r="E113" i="7"/>
  <c r="D113" i="7"/>
  <c r="C113" i="7"/>
  <c r="I112" i="7"/>
  <c r="H112" i="7"/>
  <c r="G112" i="7"/>
  <c r="F112" i="7"/>
  <c r="E112" i="7"/>
  <c r="D112" i="7"/>
  <c r="C112" i="7"/>
  <c r="I111" i="7"/>
  <c r="H111" i="7"/>
  <c r="G111" i="7"/>
  <c r="F111" i="7"/>
  <c r="E111" i="7"/>
  <c r="D111" i="7"/>
  <c r="C111" i="7"/>
  <c r="I110" i="7"/>
  <c r="H110" i="7"/>
  <c r="G110" i="7"/>
  <c r="F110" i="7"/>
  <c r="E110" i="7"/>
  <c r="D110" i="7"/>
  <c r="C110" i="7"/>
  <c r="I109" i="7"/>
  <c r="H109" i="7"/>
  <c r="G109" i="7"/>
  <c r="F109" i="7"/>
  <c r="E109" i="7"/>
  <c r="D109" i="7"/>
  <c r="C109" i="7"/>
  <c r="I108" i="7"/>
  <c r="H108" i="7"/>
  <c r="G108" i="7"/>
  <c r="F108" i="7"/>
  <c r="E108" i="7"/>
  <c r="D108" i="7"/>
  <c r="C108" i="7"/>
  <c r="I107" i="7"/>
  <c r="H107" i="7"/>
  <c r="G107" i="7"/>
  <c r="F107" i="7"/>
  <c r="E107" i="7"/>
  <c r="D107" i="7"/>
  <c r="C107" i="7"/>
  <c r="I106" i="7"/>
  <c r="H106" i="7"/>
  <c r="G106" i="7"/>
  <c r="F106" i="7"/>
  <c r="E106" i="7"/>
  <c r="D106" i="7"/>
  <c r="C106" i="7"/>
  <c r="I105" i="7"/>
  <c r="H105" i="7"/>
  <c r="G105" i="7"/>
  <c r="F105" i="7"/>
  <c r="E105" i="7"/>
  <c r="D105" i="7"/>
  <c r="C105" i="7"/>
  <c r="I104" i="7"/>
  <c r="H104" i="7"/>
  <c r="G104" i="7"/>
  <c r="F104" i="7"/>
  <c r="E104" i="7"/>
  <c r="D104" i="7"/>
  <c r="C104" i="7"/>
  <c r="I103" i="7"/>
  <c r="H103" i="7"/>
  <c r="G103" i="7"/>
  <c r="F103" i="7"/>
  <c r="E103" i="7"/>
  <c r="D103" i="7"/>
  <c r="C103" i="7"/>
  <c r="I102" i="7"/>
  <c r="H102" i="7"/>
  <c r="G102" i="7"/>
  <c r="F102" i="7"/>
  <c r="E102" i="7"/>
  <c r="D102" i="7"/>
  <c r="C102" i="7"/>
  <c r="I101" i="7"/>
  <c r="H101" i="7"/>
  <c r="G101" i="7"/>
  <c r="F101" i="7"/>
  <c r="E101" i="7"/>
  <c r="D101" i="7"/>
  <c r="C101" i="7"/>
  <c r="I100" i="7"/>
  <c r="H100" i="7"/>
  <c r="G100" i="7"/>
  <c r="F100" i="7"/>
  <c r="E100" i="7"/>
  <c r="D100" i="7"/>
  <c r="C100" i="7"/>
  <c r="I99" i="7"/>
  <c r="H99" i="7"/>
  <c r="G99" i="7"/>
  <c r="F99" i="7"/>
  <c r="E99" i="7"/>
  <c r="D99" i="7"/>
  <c r="C99" i="7"/>
  <c r="I98" i="7"/>
  <c r="H98" i="7"/>
  <c r="G98" i="7"/>
  <c r="F98" i="7"/>
  <c r="E98" i="7"/>
  <c r="D98" i="7"/>
  <c r="C98" i="7"/>
  <c r="I97" i="7"/>
  <c r="H97" i="7"/>
  <c r="G97" i="7"/>
  <c r="F97" i="7"/>
  <c r="E97" i="7"/>
  <c r="D97" i="7"/>
  <c r="C97" i="7"/>
  <c r="I96" i="7"/>
  <c r="H96" i="7"/>
  <c r="G96" i="7"/>
  <c r="F96" i="7"/>
  <c r="E96" i="7"/>
  <c r="D96" i="7"/>
  <c r="C96" i="7"/>
  <c r="I95" i="7"/>
  <c r="H95" i="7"/>
  <c r="G95" i="7"/>
  <c r="F95" i="7"/>
  <c r="E95" i="7"/>
  <c r="D95" i="7"/>
  <c r="C95" i="7"/>
  <c r="I94" i="7"/>
  <c r="H94" i="7"/>
  <c r="G94" i="7"/>
  <c r="F94" i="7"/>
  <c r="E94" i="7"/>
  <c r="D94" i="7"/>
  <c r="C94" i="7"/>
  <c r="I93" i="7"/>
  <c r="H93" i="7"/>
  <c r="G93" i="7"/>
  <c r="F93" i="7"/>
  <c r="E93" i="7"/>
  <c r="D93" i="7"/>
  <c r="C93" i="7"/>
  <c r="I92" i="7"/>
  <c r="H92" i="7"/>
  <c r="G92" i="7"/>
  <c r="F92" i="7"/>
  <c r="E92" i="7"/>
  <c r="D92" i="7"/>
  <c r="C92" i="7"/>
  <c r="I91" i="7"/>
  <c r="H91" i="7"/>
  <c r="G91" i="7"/>
  <c r="F91" i="7"/>
  <c r="E91" i="7"/>
  <c r="D91" i="7"/>
  <c r="C91" i="7"/>
  <c r="I90" i="7"/>
  <c r="H90" i="7"/>
  <c r="G90" i="7"/>
  <c r="F90" i="7"/>
  <c r="E90" i="7"/>
  <c r="D90" i="7"/>
  <c r="C90" i="7"/>
  <c r="I89" i="7"/>
  <c r="H89" i="7"/>
  <c r="G89" i="7"/>
  <c r="F89" i="7"/>
  <c r="E89" i="7"/>
  <c r="D89" i="7"/>
  <c r="C89" i="7"/>
  <c r="I88" i="7"/>
  <c r="H88" i="7"/>
  <c r="G88" i="7"/>
  <c r="F88" i="7"/>
  <c r="E88" i="7"/>
  <c r="D88" i="7"/>
  <c r="C88" i="7"/>
  <c r="I87" i="7"/>
  <c r="H87" i="7"/>
  <c r="G87" i="7"/>
  <c r="F87" i="7"/>
  <c r="E87" i="7"/>
  <c r="D87" i="7"/>
  <c r="C87" i="7"/>
  <c r="I86" i="7"/>
  <c r="H86" i="7"/>
  <c r="G86" i="7"/>
  <c r="F86" i="7"/>
  <c r="E86" i="7"/>
  <c r="D86" i="7"/>
  <c r="C86" i="7"/>
  <c r="I85" i="7"/>
  <c r="H85" i="7"/>
  <c r="G85" i="7"/>
  <c r="F85" i="7"/>
  <c r="E85" i="7"/>
  <c r="D85" i="7"/>
  <c r="C85" i="7"/>
  <c r="I84" i="7"/>
  <c r="H84" i="7"/>
  <c r="G84" i="7"/>
  <c r="F84" i="7"/>
  <c r="E84" i="7"/>
  <c r="D84" i="7"/>
  <c r="C84" i="7"/>
  <c r="I83" i="7"/>
  <c r="H83" i="7"/>
  <c r="G83" i="7"/>
  <c r="F83" i="7"/>
  <c r="E83" i="7"/>
  <c r="D83" i="7"/>
  <c r="C83" i="7"/>
  <c r="I82" i="7"/>
  <c r="H82" i="7"/>
  <c r="G82" i="7"/>
  <c r="F82" i="7"/>
  <c r="E82" i="7"/>
  <c r="D82" i="7"/>
  <c r="C82" i="7"/>
  <c r="I81" i="7"/>
  <c r="H81" i="7"/>
  <c r="G81" i="7"/>
  <c r="F81" i="7"/>
  <c r="E81" i="7"/>
  <c r="D81" i="7"/>
  <c r="C81" i="7"/>
  <c r="I80" i="7"/>
  <c r="H80" i="7"/>
  <c r="G80" i="7"/>
  <c r="F80" i="7"/>
  <c r="E80" i="7"/>
  <c r="D80" i="7"/>
  <c r="C80" i="7"/>
  <c r="I79" i="7"/>
  <c r="H79" i="7"/>
  <c r="G79" i="7"/>
  <c r="F79" i="7"/>
  <c r="E79" i="7"/>
  <c r="D79" i="7"/>
  <c r="C79" i="7"/>
  <c r="I78" i="7"/>
  <c r="H78" i="7"/>
  <c r="G78" i="7"/>
  <c r="F78" i="7"/>
  <c r="E78" i="7"/>
  <c r="D78" i="7"/>
  <c r="C78" i="7"/>
  <c r="I77" i="7"/>
  <c r="H77" i="7"/>
  <c r="G77" i="7"/>
  <c r="F77" i="7"/>
  <c r="E77" i="7"/>
  <c r="D77" i="7"/>
  <c r="C77" i="7"/>
  <c r="I76" i="7"/>
  <c r="H76" i="7"/>
  <c r="G76" i="7"/>
  <c r="F76" i="7"/>
  <c r="E76" i="7"/>
  <c r="D76" i="7"/>
  <c r="C76" i="7"/>
  <c r="I75" i="7"/>
  <c r="H75" i="7"/>
  <c r="G75" i="7"/>
  <c r="F75" i="7"/>
  <c r="E75" i="7"/>
  <c r="D75" i="7"/>
  <c r="C75" i="7"/>
  <c r="I74" i="7"/>
  <c r="H74" i="7"/>
  <c r="G74" i="7"/>
  <c r="F74" i="7"/>
  <c r="E74" i="7"/>
  <c r="D74" i="7"/>
  <c r="C74" i="7"/>
  <c r="I73" i="7"/>
  <c r="H73" i="7"/>
  <c r="G73" i="7"/>
  <c r="F73" i="7"/>
  <c r="E73" i="7"/>
  <c r="D73" i="7"/>
  <c r="C73" i="7"/>
  <c r="I72" i="7"/>
  <c r="H72" i="7"/>
  <c r="G72" i="7"/>
  <c r="F72" i="7"/>
  <c r="E72" i="7"/>
  <c r="D72" i="7"/>
  <c r="C72" i="7"/>
  <c r="I71" i="7"/>
  <c r="H71" i="7"/>
  <c r="G71" i="7"/>
  <c r="F71" i="7"/>
  <c r="E71" i="7"/>
  <c r="D71" i="7"/>
  <c r="C71" i="7"/>
  <c r="I70" i="7"/>
  <c r="H70" i="7"/>
  <c r="G70" i="7"/>
  <c r="F70" i="7"/>
  <c r="E70" i="7"/>
  <c r="D70" i="7"/>
  <c r="C70" i="7"/>
  <c r="I69" i="7"/>
  <c r="H69" i="7"/>
  <c r="G69" i="7"/>
  <c r="F69" i="7"/>
  <c r="E69" i="7"/>
  <c r="D69" i="7"/>
  <c r="C69" i="7"/>
  <c r="I68" i="7"/>
  <c r="H68" i="7"/>
  <c r="G68" i="7"/>
  <c r="F68" i="7"/>
  <c r="E68" i="7"/>
  <c r="D68" i="7"/>
  <c r="C68" i="7"/>
  <c r="I67" i="7"/>
  <c r="H67" i="7"/>
  <c r="G67" i="7"/>
  <c r="F67" i="7"/>
  <c r="E67" i="7"/>
  <c r="D67" i="7"/>
  <c r="C67" i="7"/>
  <c r="C17" i="7"/>
  <c r="D17" i="7"/>
  <c r="E17" i="7"/>
  <c r="F17" i="7"/>
  <c r="G17" i="7"/>
  <c r="H17" i="7"/>
  <c r="I17" i="7"/>
  <c r="C18" i="7"/>
  <c r="D18" i="7"/>
  <c r="E18" i="7"/>
  <c r="F18" i="7"/>
  <c r="G18" i="7"/>
  <c r="H18" i="7"/>
  <c r="I18" i="7"/>
  <c r="C19" i="7"/>
  <c r="D19" i="7"/>
  <c r="E19" i="7"/>
  <c r="F19" i="7"/>
  <c r="G19" i="7"/>
  <c r="H19" i="7"/>
  <c r="I19" i="7"/>
  <c r="C20" i="7"/>
  <c r="D20" i="7"/>
  <c r="E20" i="7"/>
  <c r="F20" i="7"/>
  <c r="G20" i="7"/>
  <c r="H20" i="7"/>
  <c r="I20" i="7"/>
  <c r="C21" i="7"/>
  <c r="D21" i="7"/>
  <c r="E21" i="7"/>
  <c r="F21" i="7"/>
  <c r="G21" i="7"/>
  <c r="H21" i="7"/>
  <c r="I21" i="7"/>
  <c r="C22" i="7"/>
  <c r="D22" i="7"/>
  <c r="E22" i="7"/>
  <c r="F22" i="7"/>
  <c r="G22" i="7"/>
  <c r="H22" i="7"/>
  <c r="I22" i="7"/>
  <c r="C23" i="7"/>
  <c r="D23" i="7"/>
  <c r="E23" i="7"/>
  <c r="F23" i="7"/>
  <c r="G23" i="7"/>
  <c r="H23" i="7"/>
  <c r="I23" i="7"/>
  <c r="C24" i="7"/>
  <c r="D24" i="7"/>
  <c r="E24" i="7"/>
  <c r="F24" i="7"/>
  <c r="G24" i="7"/>
  <c r="H24" i="7"/>
  <c r="I24" i="7"/>
  <c r="C25" i="7"/>
  <c r="D25" i="7"/>
  <c r="E25" i="7"/>
  <c r="F25" i="7"/>
  <c r="G25" i="7"/>
  <c r="H25" i="7"/>
  <c r="I25" i="7"/>
  <c r="C26" i="7"/>
  <c r="D26" i="7"/>
  <c r="E26" i="7"/>
  <c r="F26" i="7"/>
  <c r="G26" i="7"/>
  <c r="H26" i="7"/>
  <c r="I26" i="7"/>
  <c r="C27" i="7"/>
  <c r="D27" i="7"/>
  <c r="E27" i="7"/>
  <c r="F27" i="7"/>
  <c r="G27" i="7"/>
  <c r="H27" i="7"/>
  <c r="I27" i="7"/>
  <c r="C28" i="7"/>
  <c r="D28" i="7"/>
  <c r="E28" i="7"/>
  <c r="F28" i="7"/>
  <c r="G28" i="7"/>
  <c r="H28" i="7"/>
  <c r="I28" i="7"/>
  <c r="C29" i="7"/>
  <c r="D29" i="7"/>
  <c r="E29" i="7"/>
  <c r="F29" i="7"/>
  <c r="G29" i="7"/>
  <c r="H29" i="7"/>
  <c r="I29" i="7"/>
  <c r="C30" i="7"/>
  <c r="D30" i="7"/>
  <c r="E30" i="7"/>
  <c r="F30" i="7"/>
  <c r="G30" i="7"/>
  <c r="H30" i="7"/>
  <c r="I30" i="7"/>
  <c r="C31" i="7"/>
  <c r="D31" i="7"/>
  <c r="E31" i="7"/>
  <c r="F31" i="7"/>
  <c r="G31" i="7"/>
  <c r="H31" i="7"/>
  <c r="I31" i="7"/>
  <c r="C32" i="7"/>
  <c r="D32" i="7"/>
  <c r="E32" i="7"/>
  <c r="F32" i="7"/>
  <c r="G32" i="7"/>
  <c r="H32" i="7"/>
  <c r="I32" i="7"/>
  <c r="C33" i="7"/>
  <c r="D33" i="7"/>
  <c r="E33" i="7"/>
  <c r="F33" i="7"/>
  <c r="G33" i="7"/>
  <c r="H33" i="7"/>
  <c r="I33" i="7"/>
  <c r="C34" i="7"/>
  <c r="D34" i="7"/>
  <c r="E34" i="7"/>
  <c r="F34" i="7"/>
  <c r="G34" i="7"/>
  <c r="H34" i="7"/>
  <c r="I34" i="7"/>
  <c r="C35" i="7"/>
  <c r="D35" i="7"/>
  <c r="E35" i="7"/>
  <c r="F35" i="7"/>
  <c r="G35" i="7"/>
  <c r="H35" i="7"/>
  <c r="I35" i="7"/>
  <c r="C36" i="7"/>
  <c r="D36" i="7"/>
  <c r="E36" i="7"/>
  <c r="F36" i="7"/>
  <c r="G36" i="7"/>
  <c r="H36" i="7"/>
  <c r="I36" i="7"/>
  <c r="C37" i="7"/>
  <c r="D37" i="7"/>
  <c r="E37" i="7"/>
  <c r="F37" i="7"/>
  <c r="G37" i="7"/>
  <c r="H37" i="7"/>
  <c r="I37" i="7"/>
  <c r="C38" i="7"/>
  <c r="D38" i="7"/>
  <c r="E38" i="7"/>
  <c r="F38" i="7"/>
  <c r="G38" i="7"/>
  <c r="H38" i="7"/>
  <c r="I38" i="7"/>
  <c r="C39" i="7"/>
  <c r="D39" i="7"/>
  <c r="E39" i="7"/>
  <c r="F39" i="7"/>
  <c r="G39" i="7"/>
  <c r="H39" i="7"/>
  <c r="I39" i="7"/>
  <c r="C40" i="7"/>
  <c r="D40" i="7"/>
  <c r="E40" i="7"/>
  <c r="F40" i="7"/>
  <c r="G40" i="7"/>
  <c r="H40" i="7"/>
  <c r="I40" i="7"/>
  <c r="C41" i="7"/>
  <c r="D41" i="7"/>
  <c r="E41" i="7"/>
  <c r="F41" i="7"/>
  <c r="G41" i="7"/>
  <c r="H41" i="7"/>
  <c r="I41" i="7"/>
  <c r="C42" i="7"/>
  <c r="D42" i="7"/>
  <c r="E42" i="7"/>
  <c r="F42" i="7"/>
  <c r="G42" i="7"/>
  <c r="H42" i="7"/>
  <c r="I42" i="7"/>
  <c r="C43" i="7"/>
  <c r="D43" i="7"/>
  <c r="E43" i="7"/>
  <c r="F43" i="7"/>
  <c r="G43" i="7"/>
  <c r="H43" i="7"/>
  <c r="I43" i="7"/>
  <c r="C44" i="7"/>
  <c r="D44" i="7"/>
  <c r="E44" i="7"/>
  <c r="F44" i="7"/>
  <c r="G44" i="7"/>
  <c r="H44" i="7"/>
  <c r="I44" i="7"/>
  <c r="C45" i="7"/>
  <c r="D45" i="7"/>
  <c r="E45" i="7"/>
  <c r="F45" i="7"/>
  <c r="G45" i="7"/>
  <c r="H45" i="7"/>
  <c r="I45" i="7"/>
  <c r="C46" i="7"/>
  <c r="D46" i="7"/>
  <c r="E46" i="7"/>
  <c r="F46" i="7"/>
  <c r="G46" i="7"/>
  <c r="H46" i="7"/>
  <c r="I46" i="7"/>
  <c r="C47" i="7"/>
  <c r="D47" i="7"/>
  <c r="E47" i="7"/>
  <c r="F47" i="7"/>
  <c r="G47" i="7"/>
  <c r="H47" i="7"/>
  <c r="I47" i="7"/>
  <c r="C48" i="7"/>
  <c r="D48" i="7"/>
  <c r="E48" i="7"/>
  <c r="F48" i="7"/>
  <c r="G48" i="7"/>
  <c r="H48" i="7"/>
  <c r="I48" i="7"/>
  <c r="C49" i="7"/>
  <c r="D49" i="7"/>
  <c r="E49" i="7"/>
  <c r="F49" i="7"/>
  <c r="G49" i="7"/>
  <c r="H49" i="7"/>
  <c r="I49" i="7"/>
  <c r="C50" i="7"/>
  <c r="D50" i="7"/>
  <c r="E50" i="7"/>
  <c r="F50" i="7"/>
  <c r="G50" i="7"/>
  <c r="H50" i="7"/>
  <c r="I50" i="7"/>
  <c r="C51" i="7"/>
  <c r="D51" i="7"/>
  <c r="E51" i="7"/>
  <c r="F51" i="7"/>
  <c r="G51" i="7"/>
  <c r="H51" i="7"/>
  <c r="I51" i="7"/>
  <c r="C52" i="7"/>
  <c r="D52" i="7"/>
  <c r="E52" i="7"/>
  <c r="F52" i="7"/>
  <c r="G52" i="7"/>
  <c r="H52" i="7"/>
  <c r="I52" i="7"/>
  <c r="C53" i="7"/>
  <c r="D53" i="7"/>
  <c r="E53" i="7"/>
  <c r="F53" i="7"/>
  <c r="G53" i="7"/>
  <c r="H53" i="7"/>
  <c r="I53" i="7"/>
  <c r="C54" i="7"/>
  <c r="D54" i="7"/>
  <c r="E54" i="7"/>
  <c r="F54" i="7"/>
  <c r="G54" i="7"/>
  <c r="H54" i="7"/>
  <c r="I54" i="7"/>
  <c r="C55" i="7"/>
  <c r="D55" i="7"/>
  <c r="E55" i="7"/>
  <c r="F55" i="7"/>
  <c r="G55" i="7"/>
  <c r="H55" i="7"/>
  <c r="I55" i="7"/>
  <c r="C56" i="7"/>
  <c r="D56" i="7"/>
  <c r="E56" i="7"/>
  <c r="F56" i="7"/>
  <c r="G56" i="7"/>
  <c r="H56" i="7"/>
  <c r="I56" i="7"/>
  <c r="C57" i="7"/>
  <c r="D57" i="7"/>
  <c r="E57" i="7"/>
  <c r="F57" i="7"/>
  <c r="G57" i="7"/>
  <c r="H57" i="7"/>
  <c r="I57" i="7"/>
  <c r="C58" i="7"/>
  <c r="D58" i="7"/>
  <c r="E58" i="7"/>
  <c r="F58" i="7"/>
  <c r="G58" i="7"/>
  <c r="H58" i="7"/>
  <c r="I58" i="7"/>
  <c r="C59" i="7"/>
  <c r="D59" i="7"/>
  <c r="E59" i="7"/>
  <c r="F59" i="7"/>
  <c r="G59" i="7"/>
  <c r="H59" i="7"/>
  <c r="I59" i="7"/>
  <c r="C60" i="7"/>
  <c r="D60" i="7"/>
  <c r="E60" i="7"/>
  <c r="F60" i="7"/>
  <c r="G60" i="7"/>
  <c r="H60" i="7"/>
  <c r="I60" i="7"/>
  <c r="C61" i="7"/>
  <c r="D61" i="7"/>
  <c r="E61" i="7"/>
  <c r="F61" i="7"/>
  <c r="G61" i="7"/>
  <c r="H61" i="7"/>
  <c r="I61" i="7"/>
  <c r="C62" i="7"/>
  <c r="D62" i="7"/>
  <c r="E62" i="7"/>
  <c r="F62" i="7"/>
  <c r="G62" i="7"/>
  <c r="H62" i="7"/>
  <c r="I62" i="7"/>
  <c r="C63" i="7"/>
  <c r="D63" i="7"/>
  <c r="E63" i="7"/>
  <c r="F63" i="7"/>
  <c r="G63" i="7"/>
  <c r="H63" i="7"/>
  <c r="I63" i="7"/>
  <c r="C64" i="7"/>
  <c r="D64" i="7"/>
  <c r="E64" i="7"/>
  <c r="F64" i="7"/>
  <c r="G64" i="7"/>
  <c r="H64" i="7"/>
  <c r="I64" i="7"/>
  <c r="C65" i="7"/>
  <c r="D65" i="7"/>
  <c r="E65" i="7"/>
  <c r="F65" i="7"/>
  <c r="G65" i="7"/>
  <c r="H65" i="7"/>
  <c r="I65" i="7"/>
  <c r="D16" i="7"/>
  <c r="E16" i="7"/>
  <c r="F16" i="7"/>
  <c r="G16" i="7"/>
  <c r="H16" i="7"/>
  <c r="I16" i="7"/>
  <c r="A10" i="7"/>
  <c r="K131" i="7"/>
  <c r="D131" i="7"/>
  <c r="K130" i="7"/>
  <c r="D130" i="7"/>
  <c r="B130" i="7"/>
  <c r="A6" i="7"/>
  <c r="A4" i="7"/>
  <c r="A3" i="7"/>
  <c r="K131" i="6"/>
  <c r="D131" i="6"/>
  <c r="K130" i="6"/>
  <c r="D130" i="6"/>
  <c r="T17" i="8" a="1"/>
  <c r="E82" i="13" l="1"/>
  <c r="F82" i="13" s="1"/>
  <c r="L82" i="13" s="1"/>
  <c r="C82" i="13"/>
  <c r="D82" i="13"/>
  <c r="K80" i="13"/>
  <c r="K81" i="13"/>
  <c r="H80" i="13"/>
  <c r="H81" i="13"/>
  <c r="E81" i="13"/>
  <c r="F81" i="13" s="1"/>
  <c r="E80" i="13"/>
  <c r="F80" i="13" s="1"/>
  <c r="C80" i="13"/>
  <c r="D80" i="13"/>
  <c r="C81" i="13"/>
  <c r="D81" i="13"/>
  <c r="K27" i="13"/>
  <c r="H27" i="13"/>
  <c r="E28" i="13"/>
  <c r="F28" i="13" s="1"/>
  <c r="L28" i="13" s="1"/>
  <c r="C28" i="13"/>
  <c r="D28" i="13"/>
  <c r="K78" i="13"/>
  <c r="K79" i="13"/>
  <c r="H78" i="13"/>
  <c r="H79" i="13"/>
  <c r="E79" i="13"/>
  <c r="F79" i="13" s="1"/>
  <c r="E78" i="13"/>
  <c r="F78" i="13" s="1"/>
  <c r="C78" i="13"/>
  <c r="D78" i="13"/>
  <c r="C79" i="13"/>
  <c r="D79" i="13"/>
  <c r="B48" i="59"/>
  <c r="E27" i="13"/>
  <c r="F27" i="13" s="1"/>
  <c r="C27" i="13"/>
  <c r="D27" i="13"/>
  <c r="E26" i="13"/>
  <c r="F26" i="13" s="1"/>
  <c r="E25" i="13"/>
  <c r="F25" i="13" s="1"/>
  <c r="E24" i="13"/>
  <c r="F24" i="13" s="1"/>
  <c r="E23" i="13"/>
  <c r="F23" i="13" s="1"/>
  <c r="C23" i="13"/>
  <c r="D24" i="13"/>
  <c r="D25" i="13"/>
  <c r="C26" i="13"/>
  <c r="D23" i="13"/>
  <c r="C24" i="13"/>
  <c r="C25" i="13"/>
  <c r="D26" i="13"/>
  <c r="K23" i="13"/>
  <c r="K24" i="13"/>
  <c r="K25" i="13"/>
  <c r="K26" i="13"/>
  <c r="H24" i="13"/>
  <c r="H23" i="13"/>
  <c r="H25" i="13"/>
  <c r="H26" i="13"/>
  <c r="P33" i="24"/>
  <c r="B44" i="24" s="1"/>
  <c r="P20" i="24"/>
  <c r="B17" i="24" s="1"/>
  <c r="P34" i="50"/>
  <c r="B45" i="50" s="1"/>
  <c r="P21" i="50"/>
  <c r="B17" i="50" s="1"/>
  <c r="P33" i="49"/>
  <c r="B46" i="49" s="1"/>
  <c r="P21" i="49"/>
  <c r="B17" i="49" s="1"/>
  <c r="P33" i="59"/>
  <c r="B46" i="59" s="1"/>
  <c r="P19" i="59"/>
  <c r="B17" i="59" s="1"/>
  <c r="K76" i="13"/>
  <c r="K77" i="13"/>
  <c r="H77" i="13"/>
  <c r="H76" i="13"/>
  <c r="E77" i="13"/>
  <c r="F77" i="13" s="1"/>
  <c r="E76" i="13"/>
  <c r="F76" i="13" s="1"/>
  <c r="E75" i="13"/>
  <c r="E74" i="13"/>
  <c r="F74" i="13" s="1"/>
  <c r="C76" i="13"/>
  <c r="D76" i="13"/>
  <c r="C77" i="13"/>
  <c r="D77" i="13"/>
  <c r="E73" i="13"/>
  <c r="E22" i="13"/>
  <c r="F22" i="13" s="1"/>
  <c r="E21" i="13"/>
  <c r="P16" i="2" a="1"/>
  <c r="K65" i="23"/>
  <c r="K64" i="23"/>
  <c r="K63" i="23"/>
  <c r="K62" i="23"/>
  <c r="K61" i="23"/>
  <c r="P35" i="64"/>
  <c r="P21" i="64"/>
  <c r="P35" i="63"/>
  <c r="P21" i="63"/>
  <c r="P35" i="61"/>
  <c r="P21" i="61"/>
  <c r="E18" i="13"/>
  <c r="E17" i="13"/>
  <c r="E16" i="13"/>
  <c r="E15" i="13"/>
  <c r="E14" i="13"/>
  <c r="E13" i="13"/>
  <c r="E12" i="13"/>
  <c r="E11" i="13"/>
  <c r="E10" i="13"/>
  <c r="E9" i="13"/>
  <c r="E8" i="13"/>
  <c r="E7" i="13"/>
  <c r="E5" i="13"/>
  <c r="E6" i="13"/>
  <c r="E20" i="13"/>
  <c r="E19" i="13"/>
  <c r="E72" i="13"/>
  <c r="E71" i="13"/>
  <c r="E70" i="13"/>
  <c r="F70" i="13" s="1"/>
  <c r="E69" i="13"/>
  <c r="E68" i="13"/>
  <c r="E67" i="13"/>
  <c r="E66" i="13"/>
  <c r="E65" i="13"/>
  <c r="E64" i="13"/>
  <c r="E63" i="13"/>
  <c r="E62" i="13"/>
  <c r="E61" i="13"/>
  <c r="E60" i="13"/>
  <c r="E59" i="13"/>
  <c r="E56" i="13"/>
  <c r="E57" i="13"/>
  <c r="E58" i="13"/>
  <c r="K17" i="23"/>
  <c r="K20" i="23"/>
  <c r="S16" i="6"/>
  <c r="AA7" i="51"/>
  <c r="AF7" i="40"/>
  <c r="AF55" i="40"/>
  <c r="C7" i="40"/>
  <c r="C55" i="40"/>
  <c r="C55" i="44"/>
  <c r="C7" i="44"/>
  <c r="J4" i="47"/>
  <c r="J22" i="45"/>
  <c r="AF16" i="58"/>
  <c r="D43" i="56"/>
  <c r="D11" i="56"/>
  <c r="B10" i="55"/>
  <c r="B10" i="53"/>
  <c r="AF7" i="44"/>
  <c r="AG55" i="43"/>
  <c r="AG7" i="43"/>
  <c r="A9" i="2"/>
  <c r="N56" i="47"/>
  <c r="J56" i="47"/>
  <c r="N30" i="47"/>
  <c r="J30" i="47"/>
  <c r="N4" i="47"/>
  <c r="AF55" i="44"/>
  <c r="AE17" i="8"/>
  <c r="AF7" i="34"/>
  <c r="AA7" i="34"/>
  <c r="AF7" i="33"/>
  <c r="AA7" i="33"/>
  <c r="AF7" i="32"/>
  <c r="AA7" i="32"/>
  <c r="AF7" i="31"/>
  <c r="AA7" i="31"/>
  <c r="AF7" i="30"/>
  <c r="AA7" i="30"/>
  <c r="N16" i="58"/>
  <c r="AP18" i="8"/>
  <c r="AF7" i="29"/>
  <c r="AA7" i="29"/>
  <c r="AF7" i="28"/>
  <c r="AA7" i="28"/>
  <c r="AF7" i="27"/>
  <c r="AA7" i="27"/>
  <c r="AF7" i="26"/>
  <c r="AA7" i="26"/>
  <c r="AA7" i="25"/>
  <c r="AF7" i="25"/>
  <c r="A9" i="5"/>
  <c r="A9" i="6"/>
  <c r="Q16" i="58"/>
  <c r="A9" i="23"/>
  <c r="A9" i="7"/>
  <c r="AC16" i="58"/>
  <c r="O43" i="56"/>
  <c r="O11" i="56"/>
  <c r="N22" i="45"/>
  <c r="B10" i="54"/>
  <c r="B10" i="52"/>
  <c r="B9" i="51"/>
  <c r="N48" i="45"/>
  <c r="J48" i="45"/>
  <c r="C55" i="43"/>
  <c r="C7" i="43"/>
  <c r="G77" i="23"/>
  <c r="K80" i="23"/>
  <c r="G81" i="23"/>
  <c r="K81" i="23"/>
  <c r="G85" i="23"/>
  <c r="G89" i="23"/>
  <c r="K91" i="23"/>
  <c r="G92" i="23"/>
  <c r="G94" i="23"/>
  <c r="G100" i="23"/>
  <c r="K75" i="23"/>
  <c r="O75" i="23"/>
  <c r="G76" i="23"/>
  <c r="K76" i="23"/>
  <c r="K77" i="23"/>
  <c r="G78" i="23"/>
  <c r="K78" i="23"/>
  <c r="G79" i="23"/>
  <c r="G80" i="23"/>
  <c r="K82" i="23"/>
  <c r="G83" i="23"/>
  <c r="K83" i="23"/>
  <c r="K87" i="23"/>
  <c r="K89" i="23"/>
  <c r="G91" i="23"/>
  <c r="G93" i="23"/>
  <c r="G97" i="23"/>
  <c r="G98" i="23"/>
  <c r="G99" i="23"/>
  <c r="O22" i="23"/>
  <c r="K27" i="23"/>
  <c r="O68" i="23"/>
  <c r="K68" i="23"/>
  <c r="S20" i="6"/>
  <c r="AN17" i="51"/>
  <c r="AN14" i="51"/>
  <c r="AN16" i="51"/>
  <c r="AN15" i="51"/>
  <c r="S19" i="5"/>
  <c r="O30" i="56"/>
  <c r="K21" i="13"/>
  <c r="K22" i="13"/>
  <c r="C21" i="13"/>
  <c r="D21" i="13"/>
  <c r="F21" i="13"/>
  <c r="C22" i="13"/>
  <c r="D22" i="13"/>
  <c r="K74" i="13"/>
  <c r="K75" i="13"/>
  <c r="H21" i="13"/>
  <c r="H22" i="13"/>
  <c r="H74" i="13"/>
  <c r="H75" i="13"/>
  <c r="C74" i="13"/>
  <c r="D74" i="13"/>
  <c r="C75" i="13"/>
  <c r="D75" i="13"/>
  <c r="F75" i="13"/>
  <c r="BE45" i="44"/>
  <c r="BF45" i="44"/>
  <c r="AC93" i="44"/>
  <c r="AB93" i="44"/>
  <c r="G81" i="40"/>
  <c r="K84" i="23"/>
  <c r="K86" i="23"/>
  <c r="G90" i="23"/>
  <c r="K79" i="23"/>
  <c r="K88" i="23"/>
  <c r="O77" i="23"/>
  <c r="G88" i="23"/>
  <c r="G95" i="23"/>
  <c r="G96" i="23"/>
  <c r="O76" i="23"/>
  <c r="G82" i="23"/>
  <c r="G84" i="23"/>
  <c r="K85" i="23"/>
  <c r="G86" i="23"/>
  <c r="G87" i="23"/>
  <c r="K90" i="23"/>
  <c r="AF18" i="23"/>
  <c r="BD18" i="23" s="1" a="1"/>
  <c r="P17" i="2" a="1"/>
  <c r="AF19" i="23"/>
  <c r="BD19" i="23" s="1" a="1"/>
  <c r="P18" i="2" a="1"/>
  <c r="AF20" i="23"/>
  <c r="BD20" i="23" s="1" a="1"/>
  <c r="P19" i="2" a="1"/>
  <c r="AF21" i="23"/>
  <c r="BD21" i="23" s="1" a="1"/>
  <c r="P20" i="2" a="1"/>
  <c r="AF22" i="23"/>
  <c r="BD22" i="23" s="1" a="1"/>
  <c r="P21" i="2" a="1"/>
  <c r="AF23" i="23"/>
  <c r="BD23" i="23" s="1" a="1"/>
  <c r="P22" i="2" a="1"/>
  <c r="AF24" i="23"/>
  <c r="BD24" i="23" s="1" a="1"/>
  <c r="P23" i="2" a="1"/>
  <c r="AF25" i="23"/>
  <c r="BD25" i="23" s="1" a="1"/>
  <c r="AF26" i="23"/>
  <c r="BD26" i="23" s="1" a="1"/>
  <c r="P25" i="2" a="1"/>
  <c r="AF27" i="23"/>
  <c r="BD27" i="23" s="1" a="1"/>
  <c r="P26" i="2" a="1"/>
  <c r="AF28" i="23"/>
  <c r="BD28" i="23" s="1" a="1"/>
  <c r="P27" i="2" a="1"/>
  <c r="AF29" i="23"/>
  <c r="BD29" i="23" s="1" a="1"/>
  <c r="P28" i="2" a="1"/>
  <c r="AF30" i="23"/>
  <c r="BD30" i="23" s="1" a="1"/>
  <c r="P29" i="2" a="1"/>
  <c r="AF31" i="23"/>
  <c r="BD31" i="23" s="1" a="1"/>
  <c r="P30" i="2" a="1"/>
  <c r="AF32" i="23"/>
  <c r="BD32" i="23" s="1" a="1"/>
  <c r="P31" i="2" a="1"/>
  <c r="AF33" i="23"/>
  <c r="BD33" i="23" s="1" a="1"/>
  <c r="P32" i="2" a="1"/>
  <c r="AA71" i="23"/>
  <c r="AA66" i="23"/>
  <c r="W78" i="23"/>
  <c r="W77" i="23"/>
  <c r="W76" i="23"/>
  <c r="W75" i="23"/>
  <c r="W74" i="23"/>
  <c r="W73" i="23"/>
  <c r="W72" i="23"/>
  <c r="W66" i="23"/>
  <c r="W36" i="23"/>
  <c r="W35" i="23"/>
  <c r="W34" i="23"/>
  <c r="W33" i="23"/>
  <c r="W32" i="23"/>
  <c r="W31" i="23"/>
  <c r="W30" i="23"/>
  <c r="W29" i="23"/>
  <c r="W28" i="23"/>
  <c r="W27" i="23"/>
  <c r="W26" i="23"/>
  <c r="W25" i="23"/>
  <c r="W24" i="23"/>
  <c r="W23" i="23"/>
  <c r="W22" i="23"/>
  <c r="W21" i="23"/>
  <c r="W20" i="23"/>
  <c r="W19" i="23"/>
  <c r="W18" i="23"/>
  <c r="W17" i="23"/>
  <c r="S91" i="23"/>
  <c r="S90" i="23"/>
  <c r="S89" i="23"/>
  <c r="S88" i="23"/>
  <c r="S87" i="23"/>
  <c r="S86" i="23"/>
  <c r="S85" i="23"/>
  <c r="S84" i="23"/>
  <c r="S83" i="23"/>
  <c r="S82" i="23"/>
  <c r="S81" i="23"/>
  <c r="S80" i="23"/>
  <c r="S79" i="23"/>
  <c r="S78" i="23"/>
  <c r="S77" i="23"/>
  <c r="S76" i="23"/>
  <c r="S75" i="23"/>
  <c r="S74" i="23"/>
  <c r="S73" i="23"/>
  <c r="S72" i="23"/>
  <c r="S68"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9" i="23"/>
  <c r="S18" i="23"/>
  <c r="S17" i="23"/>
  <c r="O103" i="23"/>
  <c r="O102" i="23"/>
  <c r="O101" i="23"/>
  <c r="O100" i="23"/>
  <c r="O99" i="23"/>
  <c r="O98" i="23"/>
  <c r="O97" i="23"/>
  <c r="O96" i="23"/>
  <c r="O95" i="23"/>
  <c r="O94" i="23"/>
  <c r="O93" i="23"/>
  <c r="O92" i="23"/>
  <c r="O91" i="23"/>
  <c r="O90" i="23"/>
  <c r="O89" i="23"/>
  <c r="O88" i="23"/>
  <c r="O87" i="23"/>
  <c r="O86" i="23"/>
  <c r="O85" i="23"/>
  <c r="O84" i="23"/>
  <c r="O83" i="23"/>
  <c r="O82" i="23"/>
  <c r="O81" i="23"/>
  <c r="O80" i="23"/>
  <c r="O79" i="23"/>
  <c r="O78" i="23"/>
  <c r="O74" i="23"/>
  <c r="O73" i="23"/>
  <c r="O72" i="23"/>
  <c r="O65" i="23"/>
  <c r="O64" i="23"/>
  <c r="O63" i="23"/>
  <c r="O62" i="23"/>
  <c r="O61" i="23"/>
  <c r="O60" i="23"/>
  <c r="O59" i="23"/>
  <c r="O58" i="23"/>
  <c r="O57" i="23"/>
  <c r="O56" i="23"/>
  <c r="O55" i="23"/>
  <c r="O54" i="23"/>
  <c r="O53" i="23"/>
  <c r="O52" i="23"/>
  <c r="O51" i="23"/>
  <c r="O50" i="23"/>
  <c r="O49" i="23"/>
  <c r="O48" i="23"/>
  <c r="O47" i="23"/>
  <c r="O46" i="23"/>
  <c r="O45" i="23"/>
  <c r="O44" i="23"/>
  <c r="O43" i="23"/>
  <c r="O42" i="23"/>
  <c r="O41" i="23"/>
  <c r="O40" i="23"/>
  <c r="O39" i="23"/>
  <c r="O38" i="23"/>
  <c r="O37" i="23"/>
  <c r="K106" i="23"/>
  <c r="K105" i="23"/>
  <c r="K104" i="23"/>
  <c r="K103" i="23"/>
  <c r="K102" i="23"/>
  <c r="K101" i="23"/>
  <c r="K100" i="23"/>
  <c r="K99" i="23"/>
  <c r="K98" i="23"/>
  <c r="K97" i="23"/>
  <c r="K96" i="23"/>
  <c r="K95" i="23"/>
  <c r="K94" i="23"/>
  <c r="K93" i="23"/>
  <c r="K92" i="23"/>
  <c r="K74" i="23"/>
  <c r="K73" i="23"/>
  <c r="K72" i="23"/>
  <c r="G74" i="23"/>
  <c r="G73" i="23"/>
  <c r="G101" i="23"/>
  <c r="G72" i="23"/>
  <c r="AE112" i="23"/>
  <c r="AE111" i="23"/>
  <c r="AE69" i="23"/>
  <c r="AA112" i="23"/>
  <c r="AA84" i="23"/>
  <c r="AA83" i="23"/>
  <c r="AA82" i="23"/>
  <c r="AA81" i="23"/>
  <c r="AA80" i="23"/>
  <c r="AA79" i="23"/>
  <c r="AA78" i="23"/>
  <c r="AA77" i="23"/>
  <c r="AA76" i="23"/>
  <c r="AA75" i="23"/>
  <c r="AA74" i="23"/>
  <c r="AA73" i="23"/>
  <c r="AA72" i="23"/>
  <c r="AA70" i="23"/>
  <c r="AA69" i="23"/>
  <c r="W112" i="23"/>
  <c r="W93" i="23"/>
  <c r="W92" i="23"/>
  <c r="W91" i="23"/>
  <c r="W90" i="23"/>
  <c r="W89" i="23"/>
  <c r="W88" i="23"/>
  <c r="W87" i="23"/>
  <c r="W86" i="23"/>
  <c r="W85" i="23"/>
  <c r="W84" i="23"/>
  <c r="W83" i="23"/>
  <c r="W82" i="23"/>
  <c r="W81" i="23"/>
  <c r="W80" i="23"/>
  <c r="W79" i="23"/>
  <c r="W71" i="23"/>
  <c r="W70" i="23"/>
  <c r="W69" i="23"/>
  <c r="W68" i="23"/>
  <c r="W65" i="23"/>
  <c r="W64" i="23"/>
  <c r="W63" i="23"/>
  <c r="W62" i="23"/>
  <c r="W61" i="23"/>
  <c r="W60" i="23"/>
  <c r="W59" i="23"/>
  <c r="W58" i="23"/>
  <c r="W57" i="23"/>
  <c r="W56" i="23"/>
  <c r="W55" i="23"/>
  <c r="W54" i="23"/>
  <c r="W53" i="23"/>
  <c r="W52" i="23"/>
  <c r="W51" i="23"/>
  <c r="W50" i="23"/>
  <c r="S112" i="23"/>
  <c r="S105" i="23"/>
  <c r="S104" i="23"/>
  <c r="S103" i="23"/>
  <c r="S102" i="23"/>
  <c r="S101" i="23"/>
  <c r="S100" i="23"/>
  <c r="S99" i="23"/>
  <c r="S98" i="23"/>
  <c r="S97" i="23"/>
  <c r="S96" i="23"/>
  <c r="S95" i="23"/>
  <c r="S94" i="23"/>
  <c r="S93" i="23"/>
  <c r="S92" i="23"/>
  <c r="S71" i="23"/>
  <c r="S70" i="23"/>
  <c r="S69" i="23"/>
  <c r="O104" i="23"/>
  <c r="K117" i="23"/>
  <c r="K114" i="23"/>
  <c r="K112" i="23"/>
  <c r="K110" i="23"/>
  <c r="K108" i="23"/>
  <c r="O70" i="23"/>
  <c r="K111" i="23"/>
  <c r="K107" i="23"/>
  <c r="K69" i="23"/>
  <c r="G69" i="23"/>
  <c r="G71" i="23"/>
  <c r="O107" i="23"/>
  <c r="O71" i="23"/>
  <c r="O69" i="23"/>
  <c r="K116" i="23"/>
  <c r="K115" i="23"/>
  <c r="K113" i="23"/>
  <c r="K109" i="23"/>
  <c r="K71" i="23"/>
  <c r="K70" i="23"/>
  <c r="O108" i="23"/>
  <c r="O105" i="23"/>
  <c r="G70" i="23"/>
  <c r="O112" i="23"/>
  <c r="O106" i="23"/>
  <c r="AA114" i="23"/>
  <c r="AA113" i="23"/>
  <c r="W116" i="23"/>
  <c r="W115" i="23"/>
  <c r="S116" i="23"/>
  <c r="S114" i="23"/>
  <c r="O115" i="23"/>
  <c r="S117" i="23"/>
  <c r="O114" i="23"/>
  <c r="W117" i="23"/>
  <c r="W114" i="23"/>
  <c r="W113" i="23"/>
  <c r="S115" i="23"/>
  <c r="S113" i="23"/>
  <c r="AA115" i="23"/>
  <c r="O117" i="23"/>
  <c r="O116" i="23"/>
  <c r="O113" i="23"/>
  <c r="AQ66" i="23"/>
  <c r="AQ36" i="23"/>
  <c r="AQ35" i="23"/>
  <c r="AQ34" i="23"/>
  <c r="AQ33" i="23"/>
  <c r="AQ32" i="23"/>
  <c r="AQ31" i="23"/>
  <c r="AQ30" i="23"/>
  <c r="AQ29" i="23"/>
  <c r="AQ28" i="23"/>
  <c r="AQ27" i="23"/>
  <c r="AQ26" i="23"/>
  <c r="AQ25" i="23"/>
  <c r="AQ24" i="23"/>
  <c r="AQ23" i="23"/>
  <c r="AQ22" i="23"/>
  <c r="AQ21" i="23"/>
  <c r="AQ20" i="23"/>
  <c r="AQ19" i="23"/>
  <c r="AQ18" i="23"/>
  <c r="AQ17" i="23"/>
  <c r="AM110" i="23"/>
  <c r="AM109" i="23"/>
  <c r="AM92" i="23"/>
  <c r="AM91" i="23"/>
  <c r="AM90" i="23"/>
  <c r="AM89" i="23"/>
  <c r="AM88" i="23"/>
  <c r="AM87" i="23"/>
  <c r="AM86" i="23"/>
  <c r="AM85" i="23"/>
  <c r="AM84" i="23"/>
  <c r="AM83" i="23"/>
  <c r="AM82" i="23"/>
  <c r="AM81" i="23"/>
  <c r="AM80" i="23"/>
  <c r="AM79" i="23"/>
  <c r="AM78" i="23"/>
  <c r="AM77" i="23"/>
  <c r="AM76" i="23"/>
  <c r="AM75" i="23"/>
  <c r="AM74" i="23"/>
  <c r="AM73" i="23"/>
  <c r="AM72" i="23"/>
  <c r="AM71" i="23"/>
  <c r="AM70" i="23"/>
  <c r="AM69" i="23"/>
  <c r="AM68" i="23"/>
  <c r="AM66" i="23"/>
  <c r="AM65" i="23"/>
  <c r="AM64" i="23"/>
  <c r="AM63" i="23"/>
  <c r="AM62" i="23"/>
  <c r="AM61" i="23"/>
  <c r="AM60" i="23"/>
  <c r="AM59" i="23"/>
  <c r="AM58" i="23"/>
  <c r="AM57" i="23"/>
  <c r="AM56" i="23"/>
  <c r="AM55" i="23"/>
  <c r="AM54" i="23"/>
  <c r="AM53" i="23"/>
  <c r="AM52" i="23"/>
  <c r="AM51" i="23"/>
  <c r="AM50" i="23"/>
  <c r="AM49" i="23"/>
  <c r="AM48" i="23"/>
  <c r="AM47" i="23"/>
  <c r="AM46" i="23"/>
  <c r="AM45" i="23"/>
  <c r="AM44" i="23"/>
  <c r="AM43" i="23"/>
  <c r="AM42" i="23"/>
  <c r="AM41" i="23"/>
  <c r="AM40" i="23"/>
  <c r="AM39" i="23"/>
  <c r="AM38" i="23"/>
  <c r="AM37" i="23"/>
  <c r="AM36" i="23"/>
  <c r="AM35" i="23"/>
  <c r="AM34" i="23"/>
  <c r="AM33" i="23"/>
  <c r="AM32" i="23"/>
  <c r="AM31" i="23"/>
  <c r="AM30" i="23"/>
  <c r="AM29" i="23"/>
  <c r="AM28" i="23"/>
  <c r="AM27" i="23"/>
  <c r="AM26" i="23"/>
  <c r="AM25" i="23"/>
  <c r="AM24" i="23"/>
  <c r="AM23" i="23"/>
  <c r="AM22" i="23"/>
  <c r="AM21" i="23"/>
  <c r="AM20" i="23"/>
  <c r="AM19" i="23"/>
  <c r="AM18" i="23"/>
  <c r="AM17" i="23"/>
  <c r="AE110" i="23"/>
  <c r="AE109" i="23"/>
  <c r="AE102" i="23"/>
  <c r="AE101" i="23"/>
  <c r="AE100" i="23"/>
  <c r="AE99" i="23"/>
  <c r="AE98" i="23"/>
  <c r="AE97" i="23"/>
  <c r="AE96" i="23"/>
  <c r="AE95" i="23"/>
  <c r="AE94" i="23"/>
  <c r="AE93" i="23"/>
  <c r="AE92" i="23"/>
  <c r="AE91" i="23"/>
  <c r="AE90" i="23"/>
  <c r="AE89" i="23"/>
  <c r="AE88" i="23"/>
  <c r="AE87" i="23"/>
  <c r="AE86" i="23"/>
  <c r="AE85" i="23"/>
  <c r="AE84" i="23"/>
  <c r="AE83" i="23"/>
  <c r="AE82" i="23"/>
  <c r="AE81" i="23"/>
  <c r="AE80" i="23"/>
  <c r="AE79" i="23"/>
  <c r="AE78" i="23"/>
  <c r="AE77" i="23"/>
  <c r="AE76" i="23"/>
  <c r="AE75" i="23"/>
  <c r="AE74" i="23"/>
  <c r="AE73" i="23"/>
  <c r="AE72" i="23"/>
  <c r="AE71" i="23"/>
  <c r="AE70" i="23"/>
  <c r="AE68" i="23"/>
  <c r="AE66" i="23"/>
  <c r="AE65" i="23"/>
  <c r="AE64" i="23"/>
  <c r="AE63" i="23"/>
  <c r="AE62" i="23"/>
  <c r="AE61" i="23"/>
  <c r="AE60" i="23"/>
  <c r="AE59" i="23"/>
  <c r="AE58" i="23"/>
  <c r="AE57" i="23"/>
  <c r="AE56" i="23"/>
  <c r="AE55" i="23"/>
  <c r="AE54" i="23"/>
  <c r="AE53" i="23"/>
  <c r="AE52" i="23"/>
  <c r="AE51" i="23"/>
  <c r="AE50" i="23"/>
  <c r="AE49" i="23"/>
  <c r="AE48" i="23"/>
  <c r="AE47" i="23"/>
  <c r="AE46" i="23"/>
  <c r="AE45" i="23"/>
  <c r="AE44" i="23"/>
  <c r="AE43" i="23"/>
  <c r="AE42" i="23"/>
  <c r="AE41" i="23"/>
  <c r="AE40" i="23"/>
  <c r="AE39" i="23"/>
  <c r="AE38" i="23"/>
  <c r="AE37" i="23"/>
  <c r="AE36" i="23"/>
  <c r="AE35" i="23"/>
  <c r="AE34" i="23"/>
  <c r="AE33" i="23"/>
  <c r="AE32" i="23"/>
  <c r="AE31" i="23"/>
  <c r="AE30" i="23"/>
  <c r="AE29" i="23"/>
  <c r="AE28" i="23"/>
  <c r="AE27" i="23"/>
  <c r="AE26" i="23"/>
  <c r="AE25" i="23"/>
  <c r="AE24" i="23"/>
  <c r="AE23" i="23"/>
  <c r="AE22" i="23"/>
  <c r="AE21" i="23"/>
  <c r="AE20" i="23"/>
  <c r="AE19" i="23"/>
  <c r="AE18" i="23"/>
  <c r="AE17" i="23"/>
  <c r="AA111" i="23"/>
  <c r="AA110" i="23"/>
  <c r="AA109" i="23"/>
  <c r="AA105" i="23"/>
  <c r="AA104" i="23"/>
  <c r="AA103" i="23"/>
  <c r="AA102" i="23"/>
  <c r="AA101" i="23"/>
  <c r="AA100" i="23"/>
  <c r="AA99" i="23"/>
  <c r="AA98" i="23"/>
  <c r="AA97" i="23"/>
  <c r="AA96" i="23"/>
  <c r="AA95" i="23"/>
  <c r="AA94" i="23"/>
  <c r="AA93" i="23"/>
  <c r="AA92" i="23"/>
  <c r="AA91" i="23"/>
  <c r="AA90" i="23"/>
  <c r="AA89" i="23"/>
  <c r="AA88" i="23"/>
  <c r="AA87" i="23"/>
  <c r="AA86" i="23"/>
  <c r="AA85" i="23"/>
  <c r="AA68" i="23"/>
  <c r="AA65" i="23"/>
  <c r="AA64" i="23"/>
  <c r="AA63" i="23"/>
  <c r="AA62" i="23"/>
  <c r="AA61" i="23"/>
  <c r="AA60" i="23"/>
  <c r="AA59" i="23"/>
  <c r="AA58" i="23"/>
  <c r="AA57" i="23"/>
  <c r="AA56" i="23"/>
  <c r="AA55" i="23"/>
  <c r="AA54" i="23"/>
  <c r="AA53" i="23"/>
  <c r="AA52" i="23"/>
  <c r="AA51" i="23"/>
  <c r="AA50" i="23"/>
  <c r="AA49" i="23"/>
  <c r="AA48" i="23"/>
  <c r="AA47" i="23"/>
  <c r="AA46" i="23"/>
  <c r="AA45" i="23"/>
  <c r="AA44" i="23"/>
  <c r="AA43" i="23"/>
  <c r="AA42" i="23"/>
  <c r="AA41" i="23"/>
  <c r="AA40" i="23"/>
  <c r="AA39" i="23"/>
  <c r="AA38" i="23"/>
  <c r="AA37" i="23"/>
  <c r="AA36" i="23"/>
  <c r="AA35" i="23"/>
  <c r="AA34" i="23"/>
  <c r="AA33" i="23"/>
  <c r="AA32" i="23"/>
  <c r="AA31" i="23"/>
  <c r="AA30" i="23"/>
  <c r="AA29" i="23"/>
  <c r="AA28" i="23"/>
  <c r="AA27" i="23"/>
  <c r="AA26" i="23"/>
  <c r="AA25" i="23"/>
  <c r="AA24" i="23"/>
  <c r="AA23" i="23"/>
  <c r="AA22" i="23"/>
  <c r="AA21" i="23"/>
  <c r="AA20" i="23"/>
  <c r="AA19" i="23"/>
  <c r="AA18" i="23"/>
  <c r="AA17" i="23"/>
  <c r="W111" i="23"/>
  <c r="W110" i="23"/>
  <c r="W109" i="23"/>
  <c r="W108" i="23"/>
  <c r="W107" i="23"/>
  <c r="W106" i="23"/>
  <c r="W105" i="23"/>
  <c r="W104" i="23"/>
  <c r="W103" i="23"/>
  <c r="W102" i="23"/>
  <c r="W101" i="23"/>
  <c r="W100" i="23"/>
  <c r="W99" i="23"/>
  <c r="W98" i="23"/>
  <c r="W97" i="23"/>
  <c r="W96" i="23"/>
  <c r="W95" i="23"/>
  <c r="W94" i="23"/>
  <c r="W49" i="23"/>
  <c r="W48" i="23"/>
  <c r="W47" i="23"/>
  <c r="W46" i="23"/>
  <c r="W45" i="23"/>
  <c r="W44" i="23"/>
  <c r="W43" i="23"/>
  <c r="W42" i="23"/>
  <c r="W41" i="23"/>
  <c r="W40" i="23"/>
  <c r="W39" i="23"/>
  <c r="W38" i="23"/>
  <c r="W37" i="23"/>
  <c r="S110" i="23"/>
  <c r="S109" i="23"/>
  <c r="S108" i="23"/>
  <c r="O111" i="23"/>
  <c r="S106" i="23"/>
  <c r="O109" i="23"/>
  <c r="S111" i="23"/>
  <c r="S107" i="23"/>
  <c r="O110" i="23"/>
  <c r="BC66" i="23"/>
  <c r="BC65" i="23"/>
  <c r="BC17" i="23"/>
  <c r="AY66" i="23"/>
  <c r="AY17" i="23"/>
  <c r="AQ103" i="23"/>
  <c r="AQ102" i="23"/>
  <c r="AQ101" i="23"/>
  <c r="AQ100" i="23"/>
  <c r="AQ99" i="23"/>
  <c r="AQ98" i="23"/>
  <c r="AQ97" i="23"/>
  <c r="AQ84" i="23"/>
  <c r="AQ83" i="23"/>
  <c r="AQ82" i="23"/>
  <c r="AQ81" i="23"/>
  <c r="AQ80" i="23"/>
  <c r="AQ79" i="23"/>
  <c r="AQ78" i="23"/>
  <c r="AQ77" i="23"/>
  <c r="AQ76" i="23"/>
  <c r="AQ75" i="23"/>
  <c r="AQ74" i="23"/>
  <c r="AQ73" i="23"/>
  <c r="AQ72" i="23"/>
  <c r="AQ71" i="23"/>
  <c r="AQ70" i="23"/>
  <c r="AQ69" i="23"/>
  <c r="AQ68" i="23"/>
  <c r="AQ65" i="23"/>
  <c r="AQ64" i="23"/>
  <c r="AQ63" i="23"/>
  <c r="AQ62" i="23"/>
  <c r="AQ61" i="23"/>
  <c r="AQ60" i="23"/>
  <c r="AQ59" i="23"/>
  <c r="AQ58" i="23"/>
  <c r="AQ57" i="23"/>
  <c r="AQ56" i="23"/>
  <c r="AQ55" i="23"/>
  <c r="AQ54" i="23"/>
  <c r="AQ53" i="23"/>
  <c r="AQ52" i="23"/>
  <c r="AQ51" i="23"/>
  <c r="AQ50" i="23"/>
  <c r="AQ49" i="23"/>
  <c r="AQ48" i="23"/>
  <c r="AQ47" i="23"/>
  <c r="AQ46" i="23"/>
  <c r="AQ45" i="23"/>
  <c r="AQ44" i="23"/>
  <c r="AQ43" i="23"/>
  <c r="AQ42" i="23"/>
  <c r="AQ41" i="23"/>
  <c r="AQ40" i="23"/>
  <c r="AQ39" i="23"/>
  <c r="AQ38" i="23"/>
  <c r="AQ37" i="23"/>
  <c r="AM108" i="23"/>
  <c r="AM107" i="23"/>
  <c r="AM106" i="23"/>
  <c r="AM105" i="23"/>
  <c r="AM104" i="23"/>
  <c r="AM103" i="23"/>
  <c r="AM102" i="23"/>
  <c r="AM101" i="23"/>
  <c r="AM100" i="23"/>
  <c r="AM99" i="23"/>
  <c r="AM98" i="23"/>
  <c r="AM97" i="23"/>
  <c r="AE105" i="23"/>
  <c r="AA107" i="23"/>
  <c r="AE106" i="23"/>
  <c r="AE107" i="23"/>
  <c r="AE103" i="23"/>
  <c r="AA108" i="23"/>
  <c r="AE108" i="23"/>
  <c r="AE104" i="23"/>
  <c r="AA106" i="23"/>
  <c r="BC117" i="23"/>
  <c r="BC116" i="23"/>
  <c r="BC115" i="23"/>
  <c r="BC114" i="23"/>
  <c r="BC113" i="23"/>
  <c r="BC112" i="23"/>
  <c r="BC111" i="23"/>
  <c r="BC110" i="23"/>
  <c r="BC109" i="23"/>
  <c r="BC108" i="23"/>
  <c r="BC107" i="23"/>
  <c r="BC106" i="23"/>
  <c r="BC105" i="23"/>
  <c r="BC104" i="23"/>
  <c r="BC103" i="23"/>
  <c r="BC102" i="23"/>
  <c r="BC101" i="23"/>
  <c r="BC100" i="23"/>
  <c r="BC99" i="23"/>
  <c r="BC98" i="23"/>
  <c r="BC97" i="23"/>
  <c r="BC96" i="23"/>
  <c r="BC95" i="23"/>
  <c r="BC94" i="23"/>
  <c r="BC93" i="23"/>
  <c r="BC92" i="23"/>
  <c r="BC91" i="23"/>
  <c r="BC90" i="23"/>
  <c r="BC89" i="23"/>
  <c r="BC88" i="23"/>
  <c r="BC87" i="23"/>
  <c r="BC86" i="23"/>
  <c r="BC85" i="23"/>
  <c r="BC84" i="23"/>
  <c r="BC83" i="23"/>
  <c r="BC82" i="23"/>
  <c r="BC81" i="23"/>
  <c r="BC80" i="23"/>
  <c r="BC79" i="23"/>
  <c r="BC78" i="23"/>
  <c r="BC77" i="23"/>
  <c r="BC76" i="23"/>
  <c r="BC75" i="23"/>
  <c r="BC74" i="23"/>
  <c r="BC73" i="23"/>
  <c r="BC72" i="23"/>
  <c r="BC71" i="23"/>
  <c r="BC70" i="23"/>
  <c r="BC69" i="23"/>
  <c r="BC68" i="23"/>
  <c r="BC64" i="23"/>
  <c r="BC63" i="23"/>
  <c r="BC62" i="23"/>
  <c r="BC61" i="23"/>
  <c r="BC60" i="23"/>
  <c r="BC59" i="23"/>
  <c r="BC58" i="23"/>
  <c r="BC57" i="23"/>
  <c r="BC56" i="23"/>
  <c r="BC55" i="23"/>
  <c r="BC54" i="23"/>
  <c r="BC53" i="23"/>
  <c r="BC52" i="23"/>
  <c r="BC51" i="23"/>
  <c r="BC50" i="23"/>
  <c r="BC49" i="23"/>
  <c r="BC48" i="23"/>
  <c r="BC47" i="23"/>
  <c r="BC46" i="23"/>
  <c r="BC45" i="23"/>
  <c r="BC44" i="23"/>
  <c r="BC43" i="23"/>
  <c r="BC42" i="23"/>
  <c r="BC41" i="23"/>
  <c r="BC40" i="23"/>
  <c r="BC39" i="23"/>
  <c r="BC38" i="23"/>
  <c r="BC37" i="23"/>
  <c r="BC36" i="23"/>
  <c r="BC35" i="23"/>
  <c r="BC34" i="23"/>
  <c r="BC33" i="23"/>
  <c r="BC32" i="23"/>
  <c r="BC31" i="23"/>
  <c r="BC30" i="23"/>
  <c r="BC29" i="23"/>
  <c r="BC28" i="23"/>
  <c r="BC27" i="23"/>
  <c r="BC26" i="23"/>
  <c r="BC25" i="23"/>
  <c r="BC24" i="23"/>
  <c r="BC23" i="23"/>
  <c r="BC22" i="23"/>
  <c r="BC21" i="23"/>
  <c r="BC20" i="23"/>
  <c r="BC19" i="23"/>
  <c r="BC18" i="23"/>
  <c r="AY117" i="23"/>
  <c r="AY116" i="23"/>
  <c r="AY115" i="23"/>
  <c r="AY114" i="23"/>
  <c r="AY113" i="23"/>
  <c r="AY112" i="23"/>
  <c r="AY111" i="23"/>
  <c r="AY110" i="23"/>
  <c r="AY109" i="23"/>
  <c r="AY108" i="23"/>
  <c r="AY107" i="23"/>
  <c r="AY106" i="23"/>
  <c r="AY105" i="23"/>
  <c r="AY104" i="23"/>
  <c r="AY103" i="23"/>
  <c r="AY102" i="23"/>
  <c r="AY101" i="23"/>
  <c r="AY100" i="23"/>
  <c r="AY99" i="23"/>
  <c r="AY98" i="23"/>
  <c r="AY97" i="23"/>
  <c r="AY96" i="23"/>
  <c r="AY95" i="23"/>
  <c r="AY94" i="23"/>
  <c r="AY93" i="23"/>
  <c r="AY92" i="23"/>
  <c r="AY91" i="23"/>
  <c r="AY90" i="23"/>
  <c r="AY89" i="23"/>
  <c r="AY88" i="23"/>
  <c r="AY87" i="23"/>
  <c r="AY86" i="23"/>
  <c r="AY85" i="23"/>
  <c r="AY84" i="23"/>
  <c r="AY83" i="23"/>
  <c r="AY82" i="23"/>
  <c r="AY81" i="23"/>
  <c r="AY80" i="23"/>
  <c r="AY79" i="23"/>
  <c r="AY78" i="23"/>
  <c r="AY77" i="23"/>
  <c r="AY76" i="23"/>
  <c r="AY75" i="23"/>
  <c r="AY74" i="23"/>
  <c r="AY73" i="23"/>
  <c r="AY72" i="23"/>
  <c r="AY71" i="23"/>
  <c r="AY70" i="23"/>
  <c r="AY69" i="23"/>
  <c r="AY68" i="23"/>
  <c r="AY65" i="23"/>
  <c r="AY64" i="23"/>
  <c r="AY63" i="23"/>
  <c r="AY62" i="23"/>
  <c r="AY61" i="23"/>
  <c r="AY60" i="23"/>
  <c r="AY59" i="23"/>
  <c r="AY58" i="23"/>
  <c r="AY57" i="23"/>
  <c r="AY56" i="23"/>
  <c r="AY55" i="23"/>
  <c r="AY54" i="23"/>
  <c r="AY53" i="23"/>
  <c r="AY52" i="23"/>
  <c r="AY51" i="23"/>
  <c r="AY50" i="23"/>
  <c r="AY49" i="23"/>
  <c r="AY48" i="23"/>
  <c r="AY47" i="23"/>
  <c r="AY46" i="23"/>
  <c r="AY45" i="23"/>
  <c r="AY44" i="23"/>
  <c r="AY43" i="23"/>
  <c r="AY42" i="23"/>
  <c r="AY41" i="23"/>
  <c r="AY40" i="23"/>
  <c r="AY39" i="23"/>
  <c r="AY38" i="23"/>
  <c r="AY37" i="23"/>
  <c r="AY36" i="23"/>
  <c r="AY35" i="23"/>
  <c r="AY34" i="23"/>
  <c r="AY33" i="23"/>
  <c r="AY32" i="23"/>
  <c r="AY31" i="23"/>
  <c r="AY30" i="23"/>
  <c r="AY29" i="23"/>
  <c r="AY28" i="23"/>
  <c r="AY27" i="23"/>
  <c r="AY26" i="23"/>
  <c r="AY25" i="23"/>
  <c r="AY24" i="23"/>
  <c r="AY23" i="23"/>
  <c r="AY22" i="23"/>
  <c r="AY21" i="23"/>
  <c r="AY20" i="23"/>
  <c r="AY19" i="23"/>
  <c r="AY18" i="23"/>
  <c r="AQ117" i="23"/>
  <c r="AQ116" i="23"/>
  <c r="AQ115" i="23"/>
  <c r="AQ114" i="23"/>
  <c r="AQ113" i="23"/>
  <c r="AQ112" i="23"/>
  <c r="AQ111" i="23"/>
  <c r="AQ110" i="23"/>
  <c r="AQ109" i="23"/>
  <c r="AQ108" i="23"/>
  <c r="AQ107" i="23"/>
  <c r="AQ106" i="23"/>
  <c r="AQ105" i="23"/>
  <c r="AQ104" i="23"/>
  <c r="AQ96" i="23"/>
  <c r="AQ95" i="23"/>
  <c r="AQ94" i="23"/>
  <c r="AQ93" i="23"/>
  <c r="AQ92" i="23"/>
  <c r="AQ91" i="23"/>
  <c r="AQ90" i="23"/>
  <c r="AQ89" i="23"/>
  <c r="AQ88" i="23"/>
  <c r="AQ87" i="23"/>
  <c r="AQ86" i="23"/>
  <c r="AQ85" i="23"/>
  <c r="AM117" i="23"/>
  <c r="AM114" i="23"/>
  <c r="AM113" i="23"/>
  <c r="AE116" i="23"/>
  <c r="G102" i="23"/>
  <c r="G103" i="23"/>
  <c r="G104" i="23"/>
  <c r="G105" i="23"/>
  <c r="G106" i="23"/>
  <c r="G107" i="23"/>
  <c r="G108" i="23"/>
  <c r="G109" i="23"/>
  <c r="G110" i="23"/>
  <c r="G111" i="23"/>
  <c r="G112" i="23"/>
  <c r="G113" i="23"/>
  <c r="G114" i="23"/>
  <c r="G115" i="23"/>
  <c r="G116" i="23"/>
  <c r="G117" i="23"/>
  <c r="G68"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AM115" i="23"/>
  <c r="AE114" i="23"/>
  <c r="AA117" i="23"/>
  <c r="AA116" i="23"/>
  <c r="AM116" i="23"/>
  <c r="AM111" i="23"/>
  <c r="AM95" i="23"/>
  <c r="AM93" i="23"/>
  <c r="AE115" i="23"/>
  <c r="AM96" i="23"/>
  <c r="AM94" i="23"/>
  <c r="AE113" i="23"/>
  <c r="AM112" i="23"/>
  <c r="AE117" i="23"/>
  <c r="S116" i="6"/>
  <c r="S115" i="6"/>
  <c r="S114" i="6"/>
  <c r="S113" i="6"/>
  <c r="S112" i="6"/>
  <c r="S111" i="6"/>
  <c r="S110" i="6"/>
  <c r="S109" i="6"/>
  <c r="S108" i="6"/>
  <c r="S107" i="6"/>
  <c r="S106" i="6"/>
  <c r="S105" i="6"/>
  <c r="S104" i="6"/>
  <c r="S103" i="6"/>
  <c r="S102" i="6"/>
  <c r="S101" i="6"/>
  <c r="S100" i="6"/>
  <c r="S99" i="6"/>
  <c r="S98" i="6"/>
  <c r="S97" i="6"/>
  <c r="S96" i="6"/>
  <c r="S95" i="6"/>
  <c r="S94" i="6"/>
  <c r="S93" i="6"/>
  <c r="S92" i="6"/>
  <c r="S91" i="6"/>
  <c r="S90" i="6"/>
  <c r="S89" i="6"/>
  <c r="S88" i="6"/>
  <c r="S87" i="6"/>
  <c r="S86" i="6"/>
  <c r="S85"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AU17" i="23"/>
  <c r="AU115" i="23"/>
  <c r="AU112" i="23"/>
  <c r="AU108" i="23"/>
  <c r="AU105" i="23"/>
  <c r="AU103" i="23"/>
  <c r="AU100" i="23"/>
  <c r="AU97" i="23"/>
  <c r="AU94" i="23"/>
  <c r="AU91" i="23"/>
  <c r="AU88" i="23"/>
  <c r="AU83" i="23"/>
  <c r="AU81" i="23"/>
  <c r="AU78" i="23"/>
  <c r="AU75" i="23"/>
  <c r="AU72" i="23"/>
  <c r="AU69" i="23"/>
  <c r="AU66" i="23"/>
  <c r="AU62" i="23"/>
  <c r="AU60" i="23"/>
  <c r="AU57" i="23"/>
  <c r="AU52" i="23"/>
  <c r="AU49" i="23"/>
  <c r="AU46" i="23"/>
  <c r="AU43" i="23"/>
  <c r="AU39" i="23"/>
  <c r="AU35" i="23"/>
  <c r="AU31" i="23"/>
  <c r="AU26" i="23"/>
  <c r="AU23" i="23"/>
  <c r="AU19" i="23"/>
  <c r="AU116" i="23"/>
  <c r="AU114" i="23"/>
  <c r="AU111" i="23"/>
  <c r="AU109" i="23"/>
  <c r="AU106" i="23"/>
  <c r="AU102" i="23"/>
  <c r="AU98" i="23"/>
  <c r="AU96" i="23"/>
  <c r="AU93" i="23"/>
  <c r="AU90" i="23"/>
  <c r="AU86" i="23"/>
  <c r="AU84" i="23"/>
  <c r="AU80" i="23"/>
  <c r="AU77" i="23"/>
  <c r="AU74" i="23"/>
  <c r="AU71" i="23"/>
  <c r="AU65" i="23"/>
  <c r="AU63" i="23"/>
  <c r="AU61" i="23"/>
  <c r="AU58" i="23"/>
  <c r="AU54" i="23"/>
  <c r="AU51" i="23"/>
  <c r="AU48" i="23"/>
  <c r="AU44" i="23"/>
  <c r="AU40" i="23"/>
  <c r="AU36" i="23"/>
  <c r="AU34" i="23"/>
  <c r="AU29" i="23"/>
  <c r="AU24" i="23"/>
  <c r="AU21" i="23"/>
  <c r="AU117" i="23"/>
  <c r="AU113" i="23"/>
  <c r="AU110" i="23"/>
  <c r="AU107" i="23"/>
  <c r="AU104" i="23"/>
  <c r="AU101" i="23"/>
  <c r="AU99" i="23"/>
  <c r="AU95" i="23"/>
  <c r="AU92" i="23"/>
  <c r="AU89" i="23"/>
  <c r="AU87" i="23"/>
  <c r="AU85" i="23"/>
  <c r="AU82" i="23"/>
  <c r="AU79" i="23"/>
  <c r="AU76" i="23"/>
  <c r="AU73" i="23"/>
  <c r="AU70" i="23"/>
  <c r="AU68" i="23"/>
  <c r="AU64" i="23"/>
  <c r="AU59" i="23"/>
  <c r="AU56" i="23"/>
  <c r="AU53" i="23"/>
  <c r="AU50" i="23"/>
  <c r="AU47" i="23"/>
  <c r="AU42" i="23"/>
  <c r="AU38" i="23"/>
  <c r="AU33" i="23"/>
  <c r="AU30" i="23"/>
  <c r="AU27" i="23"/>
  <c r="AU22" i="23"/>
  <c r="AU18" i="23"/>
  <c r="AU55" i="23"/>
  <c r="AU45" i="23"/>
  <c r="AU41" i="23"/>
  <c r="AU37" i="23"/>
  <c r="AU32" i="23"/>
  <c r="AU28" i="23"/>
  <c r="AU25" i="23"/>
  <c r="AU20" i="23"/>
  <c r="F45" i="13"/>
  <c r="F46" i="13"/>
  <c r="H73" i="13"/>
  <c r="C73" i="13"/>
  <c r="D73" i="13"/>
  <c r="K73" i="13"/>
  <c r="R33" i="6"/>
  <c r="AH86" i="23"/>
  <c r="AH87" i="23"/>
  <c r="AH53" i="23"/>
  <c r="AH66" i="23"/>
  <c r="AH34" i="23"/>
  <c r="AH36" i="23"/>
  <c r="AH35" i="23"/>
  <c r="AH33" i="23"/>
  <c r="AH32" i="23"/>
  <c r="AH31" i="23"/>
  <c r="AH30" i="23"/>
  <c r="AF117" i="23"/>
  <c r="BD117" i="23" s="1" a="1"/>
  <c r="P65" i="2" a="1"/>
  <c r="P33" i="2" a="1"/>
  <c r="AG40" i="23"/>
  <c r="AG36" i="23"/>
  <c r="AG35" i="23"/>
  <c r="AG34" i="23"/>
  <c r="P39" i="5" a="1"/>
  <c r="AG89" i="23"/>
  <c r="AG90" i="23"/>
  <c r="AG69" i="23"/>
  <c r="AG70" i="23"/>
  <c r="AG71" i="23"/>
  <c r="AG72" i="23"/>
  <c r="AR74" i="28"/>
  <c r="AR78" i="28"/>
  <c r="AR81" i="28"/>
  <c r="AR87" i="28"/>
  <c r="AR90" i="28"/>
  <c r="AR94" i="28"/>
  <c r="AR98" i="28"/>
  <c r="AR101" i="28"/>
  <c r="AR105" i="28"/>
  <c r="AR108" i="28"/>
  <c r="AR67" i="28"/>
  <c r="AR71" i="28"/>
  <c r="AR72" i="28"/>
  <c r="AR17" i="28"/>
  <c r="AR23" i="28"/>
  <c r="AR28" i="28"/>
  <c r="AR32" i="28"/>
  <c r="AR36" i="28"/>
  <c r="AR40" i="28"/>
  <c r="AR48" i="28"/>
  <c r="AR53" i="28"/>
  <c r="AR58" i="28"/>
  <c r="AR61" i="28"/>
  <c r="AP21" i="28"/>
  <c r="AP25" i="28"/>
  <c r="AP28" i="28"/>
  <c r="AP33" i="28"/>
  <c r="AP37" i="28"/>
  <c r="AP44" i="28"/>
  <c r="AP50" i="28"/>
  <c r="AP57" i="28"/>
  <c r="AP59" i="28"/>
  <c r="E60" i="37"/>
  <c r="E65" i="37"/>
  <c r="E70" i="37"/>
  <c r="E75" i="37"/>
  <c r="E85" i="37"/>
  <c r="E90" i="37"/>
  <c r="AR73" i="28"/>
  <c r="AR77" i="28"/>
  <c r="AR80" i="28"/>
  <c r="AR83" i="28"/>
  <c r="AR86" i="28"/>
  <c r="AR89" i="28"/>
  <c r="AR92" i="28"/>
  <c r="AR95" i="28"/>
  <c r="AR97" i="28"/>
  <c r="AR102" i="28"/>
  <c r="AR106" i="28"/>
  <c r="AR110" i="28"/>
  <c r="AR64" i="28"/>
  <c r="AR68" i="28"/>
  <c r="AR21" i="28"/>
  <c r="AR26" i="28"/>
  <c r="AR30" i="28"/>
  <c r="AR34" i="28"/>
  <c r="AR38" i="28"/>
  <c r="AR43" i="28"/>
  <c r="AR45" i="28"/>
  <c r="AR50" i="28"/>
  <c r="AR55" i="28"/>
  <c r="AR60" i="28"/>
  <c r="AP23" i="28"/>
  <c r="AP26" i="28"/>
  <c r="AP32" i="28"/>
  <c r="AP36" i="28"/>
  <c r="AP39" i="28"/>
  <c r="AP42" i="28"/>
  <c r="AP46" i="28"/>
  <c r="AP49" i="28"/>
  <c r="AP54" i="28"/>
  <c r="AP13" i="28"/>
  <c r="E61" i="37"/>
  <c r="E66" i="37"/>
  <c r="E74" i="37"/>
  <c r="E78" i="37"/>
  <c r="E82" i="37"/>
  <c r="E88" i="37"/>
  <c r="AR75" i="28"/>
  <c r="AR76" i="28"/>
  <c r="AR79" i="28"/>
  <c r="AR82" i="28"/>
  <c r="AR85" i="28"/>
  <c r="AR88" i="28"/>
  <c r="AR91" i="28"/>
  <c r="AR93" i="28"/>
  <c r="AR99" i="28"/>
  <c r="AR103" i="28"/>
  <c r="AR109" i="28"/>
  <c r="AR112" i="28"/>
  <c r="AR66" i="28"/>
  <c r="AR70" i="28"/>
  <c r="AR16" i="28"/>
  <c r="AR19" i="28"/>
  <c r="AR22" i="28"/>
  <c r="AR27" i="28"/>
  <c r="AR29" i="28"/>
  <c r="AR33" i="28"/>
  <c r="AR37" i="28"/>
  <c r="AR41" i="28"/>
  <c r="AR47" i="28"/>
  <c r="AR52" i="28"/>
  <c r="AR56" i="28"/>
  <c r="AP19" i="28"/>
  <c r="AP22" i="28"/>
  <c r="AP27" i="28"/>
  <c r="AP31" i="28"/>
  <c r="AP40" i="28"/>
  <c r="AP43" i="28"/>
  <c r="AP47" i="28"/>
  <c r="AP52" i="28"/>
  <c r="AP58" i="28"/>
  <c r="AP61" i="28"/>
  <c r="E57" i="37"/>
  <c r="E63" i="37"/>
  <c r="E68" i="37"/>
  <c r="E73" i="37"/>
  <c r="E79" i="37"/>
  <c r="E84" i="37"/>
  <c r="E92" i="37"/>
  <c r="E62" i="37"/>
  <c r="E69" i="37"/>
  <c r="E76" i="37"/>
  <c r="E81" i="37"/>
  <c r="E87" i="37"/>
  <c r="E93" i="37"/>
  <c r="AR84" i="28"/>
  <c r="AR96" i="28"/>
  <c r="AR100" i="28"/>
  <c r="AR104" i="28"/>
  <c r="AR107" i="28"/>
  <c r="AR111" i="28"/>
  <c r="AR65" i="28"/>
  <c r="AR69" i="28"/>
  <c r="AR15" i="28"/>
  <c r="AR18" i="28"/>
  <c r="AR20" i="28"/>
  <c r="AR24" i="28"/>
  <c r="AR31" i="28"/>
  <c r="AR35" i="28"/>
  <c r="AR39" i="28"/>
  <c r="AR42" i="28"/>
  <c r="AR46" i="28"/>
  <c r="AR49" i="28"/>
  <c r="AR57" i="28"/>
  <c r="AR13" i="28"/>
  <c r="AP20" i="28"/>
  <c r="AP24" i="28"/>
  <c r="AP30" i="28"/>
  <c r="AP34" i="28"/>
  <c r="AP38" i="28"/>
  <c r="AP45" i="28"/>
  <c r="AP51" i="28"/>
  <c r="AP55" i="28"/>
  <c r="E56" i="37"/>
  <c r="E64" i="37"/>
  <c r="E71" i="37"/>
  <c r="E83" i="37"/>
  <c r="E89" i="37"/>
  <c r="AR25" i="28"/>
  <c r="AR44" i="28"/>
  <c r="AR51" i="28"/>
  <c r="AR54" i="28"/>
  <c r="AR59" i="28"/>
  <c r="AP29" i="28"/>
  <c r="AP35" i="28"/>
  <c r="AP41" i="28"/>
  <c r="AP48" i="28"/>
  <c r="AP53" i="28"/>
  <c r="AP56" i="28"/>
  <c r="AP60" i="28"/>
  <c r="E58" i="37"/>
  <c r="E67" i="37"/>
  <c r="E72" i="37"/>
  <c r="E77" i="37"/>
  <c r="E80" i="37"/>
  <c r="E86" i="37"/>
  <c r="E91" i="37"/>
  <c r="I42" i="37"/>
  <c r="I44" i="37"/>
  <c r="I46" i="37"/>
  <c r="I48" i="37"/>
  <c r="I50" i="37"/>
  <c r="I52" i="37"/>
  <c r="I59" i="37"/>
  <c r="I61" i="37"/>
  <c r="I63" i="37"/>
  <c r="I65" i="37"/>
  <c r="I67" i="37"/>
  <c r="I69" i="37"/>
  <c r="I72" i="37"/>
  <c r="I75" i="37"/>
  <c r="I78" i="37"/>
  <c r="I81" i="37"/>
  <c r="I84" i="37"/>
  <c r="I87" i="37"/>
  <c r="I89" i="37"/>
  <c r="I92" i="37"/>
  <c r="I95" i="37"/>
  <c r="I39" i="37"/>
  <c r="I37" i="37"/>
  <c r="I33" i="37"/>
  <c r="I30" i="37"/>
  <c r="I28" i="37"/>
  <c r="I24" i="37"/>
  <c r="I18" i="37"/>
  <c r="I12" i="37"/>
  <c r="I10" i="37"/>
  <c r="I7" i="37"/>
  <c r="I25" i="37"/>
  <c r="I21" i="37"/>
  <c r="I15" i="37"/>
  <c r="I11" i="37"/>
  <c r="I8" i="37"/>
  <c r="I22" i="37"/>
  <c r="I43" i="37"/>
  <c r="I45" i="37"/>
  <c r="I47" i="37"/>
  <c r="I49" i="37"/>
  <c r="I51" i="37"/>
  <c r="I53" i="37"/>
  <c r="I57" i="37"/>
  <c r="I58" i="37"/>
  <c r="I60" i="37"/>
  <c r="I62" i="37"/>
  <c r="I64" i="37"/>
  <c r="I66" i="37"/>
  <c r="I70" i="37"/>
  <c r="I73" i="37"/>
  <c r="I76" i="37"/>
  <c r="I79" i="37"/>
  <c r="I80" i="37"/>
  <c r="I85" i="37"/>
  <c r="I88" i="37"/>
  <c r="I91" i="37"/>
  <c r="I94" i="37"/>
  <c r="I41" i="37"/>
  <c r="I38" i="37"/>
  <c r="I35" i="37"/>
  <c r="I32" i="37"/>
  <c r="I29" i="37"/>
  <c r="I26" i="37"/>
  <c r="I23" i="37"/>
  <c r="I19" i="37"/>
  <c r="I17" i="37"/>
  <c r="I13" i="37"/>
  <c r="I6" i="37"/>
  <c r="I56" i="37"/>
  <c r="I68" i="37"/>
  <c r="I71" i="37"/>
  <c r="I74" i="37"/>
  <c r="I77" i="37"/>
  <c r="I82" i="37"/>
  <c r="I83" i="37"/>
  <c r="I86" i="37"/>
  <c r="I90" i="37"/>
  <c r="I93" i="37"/>
  <c r="I40" i="37"/>
  <c r="I36" i="37"/>
  <c r="I34" i="37"/>
  <c r="I31" i="37"/>
  <c r="I27" i="37"/>
  <c r="I20" i="37"/>
  <c r="I16" i="37"/>
  <c r="I14" i="37"/>
  <c r="I9" i="37"/>
  <c r="I5" i="37"/>
  <c r="J6" i="37"/>
  <c r="J35" i="37"/>
  <c r="J32" i="37"/>
  <c r="J30" i="37"/>
  <c r="J28" i="37"/>
  <c r="J26" i="37"/>
  <c r="J24" i="37"/>
  <c r="J21" i="37"/>
  <c r="J19" i="37"/>
  <c r="J17" i="37"/>
  <c r="J15" i="37"/>
  <c r="J14" i="37"/>
  <c r="J11" i="37"/>
  <c r="J9" i="37"/>
  <c r="J8" i="37"/>
  <c r="J5" i="37"/>
  <c r="J22" i="37"/>
  <c r="J42" i="37"/>
  <c r="J43" i="37"/>
  <c r="J44" i="37"/>
  <c r="J45" i="37"/>
  <c r="J46" i="37"/>
  <c r="J47" i="37"/>
  <c r="J48" i="37"/>
  <c r="J49" i="37"/>
  <c r="J50" i="37"/>
  <c r="J51" i="37"/>
  <c r="J52" i="37"/>
  <c r="J53"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4" i="37"/>
  <c r="J95" i="37"/>
  <c r="J41" i="37"/>
  <c r="J40" i="37"/>
  <c r="J39" i="37"/>
  <c r="J38" i="37"/>
  <c r="J37" i="37"/>
  <c r="J36" i="37"/>
  <c r="J34" i="37"/>
  <c r="J33" i="37"/>
  <c r="J31" i="37"/>
  <c r="J29" i="37"/>
  <c r="J27" i="37"/>
  <c r="J25" i="37"/>
  <c r="J23" i="37"/>
  <c r="J20" i="37"/>
  <c r="J18" i="37"/>
  <c r="J16" i="37"/>
  <c r="J13" i="37"/>
  <c r="J12" i="37"/>
  <c r="J10" i="37"/>
  <c r="J7" i="37"/>
  <c r="K43" i="37"/>
  <c r="K46" i="37"/>
  <c r="K48" i="37"/>
  <c r="K52" i="37"/>
  <c r="K57" i="37"/>
  <c r="K59" i="37"/>
  <c r="K61" i="37"/>
  <c r="K63" i="37"/>
  <c r="K65" i="37"/>
  <c r="K67" i="37"/>
  <c r="K69" i="37"/>
  <c r="K71" i="37"/>
  <c r="K72" i="37"/>
  <c r="K74" i="37"/>
  <c r="K76" i="37"/>
  <c r="K78" i="37"/>
  <c r="K80" i="37"/>
  <c r="K82" i="37"/>
  <c r="K85" i="37"/>
  <c r="K88" i="37"/>
  <c r="K91" i="37"/>
  <c r="K93" i="37"/>
  <c r="K40" i="37"/>
  <c r="K36" i="37"/>
  <c r="K33" i="37"/>
  <c r="K28" i="37"/>
  <c r="K27" i="37"/>
  <c r="K23" i="37"/>
  <c r="K20" i="37"/>
  <c r="K15" i="37"/>
  <c r="K14" i="37"/>
  <c r="K11" i="37"/>
  <c r="K8" i="37"/>
  <c r="K22" i="37"/>
  <c r="K44" i="37"/>
  <c r="K49" i="37"/>
  <c r="K51" i="37"/>
  <c r="K56" i="37"/>
  <c r="K58" i="37"/>
  <c r="K60" i="37"/>
  <c r="K62" i="37"/>
  <c r="K64" i="37"/>
  <c r="K66" i="37"/>
  <c r="K68" i="37"/>
  <c r="K70" i="37"/>
  <c r="K73" i="37"/>
  <c r="K75" i="37"/>
  <c r="K77" i="37"/>
  <c r="K79" i="37"/>
  <c r="K81" i="37"/>
  <c r="K83" i="37"/>
  <c r="K86" i="37"/>
  <c r="K89" i="37"/>
  <c r="K92" i="37"/>
  <c r="K95" i="37"/>
  <c r="K41" i="37"/>
  <c r="K38" i="37"/>
  <c r="K35" i="37"/>
  <c r="K32" i="37"/>
  <c r="K30" i="37"/>
  <c r="K25" i="37"/>
  <c r="K21" i="37"/>
  <c r="K19" i="37"/>
  <c r="K17" i="37"/>
  <c r="K12" i="37"/>
  <c r="K9" i="37"/>
  <c r="K5" i="37"/>
  <c r="K42" i="37"/>
  <c r="K45" i="37"/>
  <c r="K47" i="37"/>
  <c r="K50" i="37"/>
  <c r="K53" i="37"/>
  <c r="K84" i="37"/>
  <c r="K87" i="37"/>
  <c r="K90" i="37"/>
  <c r="K94" i="37"/>
  <c r="K39" i="37"/>
  <c r="K37" i="37"/>
  <c r="K34" i="37"/>
  <c r="K31" i="37"/>
  <c r="K29" i="37"/>
  <c r="K26" i="37"/>
  <c r="K24" i="37"/>
  <c r="K18" i="37"/>
  <c r="K16" i="37"/>
  <c r="K13" i="37"/>
  <c r="K10" i="37"/>
  <c r="K7" i="37"/>
  <c r="K6" i="37"/>
  <c r="D52" i="37"/>
  <c r="D71" i="37"/>
  <c r="D74" i="37"/>
  <c r="D76" i="37"/>
  <c r="D79" i="37"/>
  <c r="D82" i="37"/>
  <c r="D84" i="37"/>
  <c r="D87" i="37"/>
  <c r="D90" i="37"/>
  <c r="D94" i="37"/>
  <c r="D39" i="37"/>
  <c r="D36" i="37"/>
  <c r="D33" i="37"/>
  <c r="D31" i="37"/>
  <c r="D28" i="37"/>
  <c r="D25" i="37"/>
  <c r="D23" i="37"/>
  <c r="D19" i="37"/>
  <c r="D16" i="37"/>
  <c r="D13" i="37"/>
  <c r="D10" i="37"/>
  <c r="D7" i="37"/>
  <c r="D48" i="37"/>
  <c r="D58" i="37"/>
  <c r="D60" i="37"/>
  <c r="D62" i="37"/>
  <c r="D65" i="37"/>
  <c r="D67" i="37"/>
  <c r="D69" i="37"/>
  <c r="D73" i="37"/>
  <c r="D75" i="37"/>
  <c r="D78" i="37"/>
  <c r="D81" i="37"/>
  <c r="D83" i="37"/>
  <c r="D86" i="37"/>
  <c r="D88" i="37"/>
  <c r="D91" i="37"/>
  <c r="D93" i="37"/>
  <c r="D40" i="37"/>
  <c r="D38" i="37"/>
  <c r="D35" i="37"/>
  <c r="D32" i="37"/>
  <c r="D29" i="37"/>
  <c r="D26" i="37"/>
  <c r="D21" i="37"/>
  <c r="D18" i="37"/>
  <c r="D15" i="37"/>
  <c r="D11" i="37"/>
  <c r="D9" i="37"/>
  <c r="D6" i="37"/>
  <c r="X114" i="27"/>
  <c r="D22" i="37"/>
  <c r="D42" i="37"/>
  <c r="D43" i="37"/>
  <c r="D44" i="37"/>
  <c r="D45" i="37"/>
  <c r="D46" i="37"/>
  <c r="D47" i="37"/>
  <c r="D49" i="37"/>
  <c r="D50" i="37"/>
  <c r="D51" i="37"/>
  <c r="D56" i="37"/>
  <c r="D57" i="37"/>
  <c r="D59" i="37"/>
  <c r="D61" i="37"/>
  <c r="D63" i="37"/>
  <c r="D64" i="37"/>
  <c r="D66" i="37"/>
  <c r="D68" i="37"/>
  <c r="D70" i="37"/>
  <c r="D72" i="37"/>
  <c r="D77" i="37"/>
  <c r="D80" i="37"/>
  <c r="D85" i="37"/>
  <c r="D89" i="37"/>
  <c r="D92" i="37"/>
  <c r="D95" i="37"/>
  <c r="D41" i="37"/>
  <c r="D37" i="37"/>
  <c r="D34" i="37"/>
  <c r="D30" i="37"/>
  <c r="D27" i="37"/>
  <c r="D24" i="37"/>
  <c r="D20" i="37"/>
  <c r="D17" i="37"/>
  <c r="D14" i="37"/>
  <c r="D12" i="37"/>
  <c r="D8" i="37"/>
  <c r="D5" i="37"/>
  <c r="L16" i="37"/>
  <c r="L18" i="37"/>
  <c r="L9" i="37"/>
  <c r="L20" i="37"/>
  <c r="L12" i="37"/>
  <c r="L8" i="37"/>
  <c r="L22" i="37"/>
  <c r="L42" i="37"/>
  <c r="L43" i="37"/>
  <c r="L44" i="37"/>
  <c r="L45" i="37"/>
  <c r="L46" i="37"/>
  <c r="L47" i="37"/>
  <c r="L48" i="37"/>
  <c r="L49" i="37"/>
  <c r="L50" i="37"/>
  <c r="L51" i="37"/>
  <c r="L52" i="37"/>
  <c r="L53" i="37"/>
  <c r="L56" i="37"/>
  <c r="L57" i="37"/>
  <c r="L58" i="37"/>
  <c r="L59" i="37"/>
  <c r="L60" i="37"/>
  <c r="L61" i="37"/>
  <c r="L62" i="37"/>
  <c r="L63" i="37"/>
  <c r="L64" i="37"/>
  <c r="L65" i="37"/>
  <c r="L66" i="37"/>
  <c r="L67" i="37"/>
  <c r="L68" i="37"/>
  <c r="L69" i="37"/>
  <c r="L70" i="37"/>
  <c r="L71" i="37"/>
  <c r="L72" i="37"/>
  <c r="L73" i="37"/>
  <c r="L74" i="37"/>
  <c r="L75" i="37"/>
  <c r="L76" i="37"/>
  <c r="L77" i="37"/>
  <c r="L78" i="37"/>
  <c r="L79" i="37"/>
  <c r="L80" i="37"/>
  <c r="L81" i="37"/>
  <c r="L82" i="37"/>
  <c r="L83" i="37"/>
  <c r="L84" i="37"/>
  <c r="L85" i="37"/>
  <c r="L86" i="37"/>
  <c r="L87" i="37"/>
  <c r="L88" i="37"/>
  <c r="L89" i="37"/>
  <c r="L90" i="37"/>
  <c r="L91" i="37"/>
  <c r="L92" i="37"/>
  <c r="L93" i="37"/>
  <c r="L94" i="37"/>
  <c r="L95" i="37"/>
  <c r="L41" i="37"/>
  <c r="L40" i="37"/>
  <c r="L39" i="37"/>
  <c r="L38" i="37"/>
  <c r="L37" i="37"/>
  <c r="L36" i="37"/>
  <c r="L35" i="37"/>
  <c r="L34" i="37"/>
  <c r="L33" i="37"/>
  <c r="L32" i="37"/>
  <c r="L31" i="37"/>
  <c r="L30" i="37"/>
  <c r="L29" i="37"/>
  <c r="L28" i="37"/>
  <c r="L27" i="37"/>
  <c r="L26" i="37"/>
  <c r="L25" i="37"/>
  <c r="L24" i="37"/>
  <c r="L23" i="37"/>
  <c r="L15" i="37"/>
  <c r="L14" i="37"/>
  <c r="L13" i="37"/>
  <c r="L7" i="37"/>
  <c r="L19" i="37"/>
  <c r="L6" i="37"/>
  <c r="L17" i="37"/>
  <c r="L11" i="37"/>
  <c r="L5" i="37"/>
  <c r="L21" i="37"/>
  <c r="L10" i="37"/>
  <c r="M37" i="37"/>
  <c r="M23" i="37"/>
  <c r="M16" i="37"/>
  <c r="M10" i="37"/>
  <c r="M33" i="37"/>
  <c r="M24" i="37"/>
  <c r="M14" i="37"/>
  <c r="M9" i="37"/>
  <c r="M34" i="37"/>
  <c r="M30" i="37"/>
  <c r="M27" i="37"/>
  <c r="M21" i="37"/>
  <c r="M15" i="37"/>
  <c r="M7" i="37"/>
  <c r="M22" i="37"/>
  <c r="M42" i="37"/>
  <c r="M43" i="37"/>
  <c r="M44" i="37"/>
  <c r="M45" i="37"/>
  <c r="M46" i="37"/>
  <c r="M47" i="37"/>
  <c r="M48" i="37"/>
  <c r="M49" i="37"/>
  <c r="M50" i="37"/>
  <c r="M51" i="37"/>
  <c r="M52" i="37"/>
  <c r="M53" i="37"/>
  <c r="M56" i="37"/>
  <c r="M57" i="37"/>
  <c r="M58" i="37"/>
  <c r="M59" i="37"/>
  <c r="M60" i="37"/>
  <c r="M61" i="37"/>
  <c r="M62" i="37"/>
  <c r="M63" i="37"/>
  <c r="M64" i="37"/>
  <c r="M65" i="37"/>
  <c r="M66" i="37"/>
  <c r="M67" i="37"/>
  <c r="M68" i="37"/>
  <c r="M69" i="37"/>
  <c r="M70" i="37"/>
  <c r="M71" i="37"/>
  <c r="M72" i="37"/>
  <c r="M73" i="37"/>
  <c r="M74" i="37"/>
  <c r="M75" i="37"/>
  <c r="M76" i="37"/>
  <c r="M77" i="37"/>
  <c r="M78" i="37"/>
  <c r="M79" i="37"/>
  <c r="M80" i="37"/>
  <c r="M81" i="37"/>
  <c r="M82" i="37"/>
  <c r="M83" i="37"/>
  <c r="M84" i="37"/>
  <c r="M85" i="37"/>
  <c r="M86" i="37"/>
  <c r="M87" i="37"/>
  <c r="M88" i="37"/>
  <c r="M89" i="37"/>
  <c r="M90" i="37"/>
  <c r="M91" i="37"/>
  <c r="M92" i="37"/>
  <c r="M93" i="37"/>
  <c r="M94" i="37"/>
  <c r="M95" i="37"/>
  <c r="M41" i="37"/>
  <c r="M40" i="37"/>
  <c r="M39" i="37"/>
  <c r="M35" i="37"/>
  <c r="M31" i="37"/>
  <c r="M29" i="37"/>
  <c r="M26" i="37"/>
  <c r="M17" i="37"/>
  <c r="M8" i="37"/>
  <c r="M32" i="37"/>
  <c r="M20" i="37"/>
  <c r="M12" i="37"/>
  <c r="M5" i="37"/>
  <c r="M38" i="37"/>
  <c r="M19" i="37"/>
  <c r="M13" i="37"/>
  <c r="M6" i="37"/>
  <c r="M36" i="37"/>
  <c r="M28" i="37"/>
  <c r="M25" i="37"/>
  <c r="M18" i="37"/>
  <c r="M11" i="37"/>
  <c r="D53" i="37"/>
  <c r="X63" i="27"/>
  <c r="C56" i="37"/>
  <c r="C59" i="37"/>
  <c r="C61" i="37"/>
  <c r="C63" i="37"/>
  <c r="C68" i="37"/>
  <c r="C74" i="37"/>
  <c r="C79" i="37"/>
  <c r="C86" i="37"/>
  <c r="C91" i="37"/>
  <c r="C40" i="37"/>
  <c r="C34" i="37"/>
  <c r="C29" i="37"/>
  <c r="C24" i="37"/>
  <c r="C18" i="37"/>
  <c r="C13" i="37"/>
  <c r="C8" i="37"/>
  <c r="C51" i="37"/>
  <c r="C66" i="37"/>
  <c r="C72" i="37"/>
  <c r="C77" i="37"/>
  <c r="C82" i="37"/>
  <c r="C87" i="37"/>
  <c r="C92" i="37"/>
  <c r="C41" i="37"/>
  <c r="C36" i="37"/>
  <c r="C30" i="37"/>
  <c r="C21" i="37"/>
  <c r="C16" i="37"/>
  <c r="C10" i="37"/>
  <c r="C6" i="37"/>
  <c r="C53" i="37"/>
  <c r="C67" i="37"/>
  <c r="C71" i="37"/>
  <c r="C76" i="37"/>
  <c r="C81" i="37"/>
  <c r="C85" i="37"/>
  <c r="C90" i="37"/>
  <c r="C95" i="37"/>
  <c r="C37" i="37"/>
  <c r="C33" i="37"/>
  <c r="C28" i="37"/>
  <c r="C23" i="37"/>
  <c r="C17" i="37"/>
  <c r="C12" i="37"/>
  <c r="C7" i="37"/>
  <c r="C22" i="37"/>
  <c r="C42" i="37"/>
  <c r="C43" i="37"/>
  <c r="C44" i="37"/>
  <c r="C45" i="37"/>
  <c r="C46" i="37"/>
  <c r="C47" i="37"/>
  <c r="C48" i="37"/>
  <c r="C49" i="37"/>
  <c r="C50" i="37"/>
  <c r="C52" i="37"/>
  <c r="C58" i="37"/>
  <c r="C60" i="37"/>
  <c r="C62" i="37"/>
  <c r="C65" i="37"/>
  <c r="C69" i="37"/>
  <c r="C75" i="37"/>
  <c r="C80" i="37"/>
  <c r="C84" i="37"/>
  <c r="C89" i="37"/>
  <c r="C94" i="37"/>
  <c r="C38" i="37"/>
  <c r="C35" i="37"/>
  <c r="C31" i="37"/>
  <c r="C26" i="37"/>
  <c r="C20" i="37"/>
  <c r="C15" i="37"/>
  <c r="C11" i="37"/>
  <c r="C5" i="37"/>
  <c r="C57" i="37"/>
  <c r="C64" i="37"/>
  <c r="C70" i="37"/>
  <c r="C73" i="37"/>
  <c r="C78" i="37"/>
  <c r="C83" i="37"/>
  <c r="C88" i="37"/>
  <c r="C93" i="37"/>
  <c r="C39" i="37"/>
  <c r="C32" i="37"/>
  <c r="C27" i="37"/>
  <c r="C25" i="37"/>
  <c r="C19" i="37"/>
  <c r="C14" i="37"/>
  <c r="C9" i="37"/>
  <c r="B42" i="37"/>
  <c r="P42" i="37" s="1"/>
  <c r="B46" i="37"/>
  <c r="P46" i="37" s="1"/>
  <c r="B48" i="37"/>
  <c r="P48" i="37" s="1"/>
  <c r="B50" i="37"/>
  <c r="P50" i="37" s="1"/>
  <c r="B58" i="37"/>
  <c r="P58" i="37" s="1"/>
  <c r="B63" i="37"/>
  <c r="P63" i="37" s="1"/>
  <c r="B68" i="37"/>
  <c r="P68" i="37" s="1"/>
  <c r="B74" i="37"/>
  <c r="P74" i="37" s="1"/>
  <c r="B82" i="37"/>
  <c r="P82" i="37" s="1"/>
  <c r="B88" i="37"/>
  <c r="P88" i="37" s="1"/>
  <c r="B94" i="37"/>
  <c r="P94" i="37" s="1"/>
  <c r="B37" i="37"/>
  <c r="P37" i="37" s="1"/>
  <c r="B22" i="37"/>
  <c r="P22" i="37" s="1"/>
  <c r="B47" i="37"/>
  <c r="P47" i="37" s="1"/>
  <c r="B49" i="37"/>
  <c r="P49" i="37" s="1"/>
  <c r="B53" i="37"/>
  <c r="P53" i="37" s="1"/>
  <c r="B60" i="37"/>
  <c r="P60" i="37" s="1"/>
  <c r="B64" i="37"/>
  <c r="P64" i="37" s="1"/>
  <c r="B70" i="37"/>
  <c r="P70" i="37" s="1"/>
  <c r="B75" i="37"/>
  <c r="P75" i="37" s="1"/>
  <c r="B79" i="37"/>
  <c r="P79" i="37" s="1"/>
  <c r="B85" i="37"/>
  <c r="P85" i="37" s="1"/>
  <c r="B91" i="37"/>
  <c r="P91" i="37" s="1"/>
  <c r="B40" i="37"/>
  <c r="P40" i="37" s="1"/>
  <c r="B35" i="37"/>
  <c r="P35" i="37" s="1"/>
  <c r="B34" i="37"/>
  <c r="P34" i="37" s="1"/>
  <c r="B33" i="37"/>
  <c r="P33" i="37" s="1"/>
  <c r="B32" i="37"/>
  <c r="P32" i="37" s="1"/>
  <c r="B31" i="37"/>
  <c r="P31" i="37" s="1"/>
  <c r="B30" i="37"/>
  <c r="P30" i="37" s="1"/>
  <c r="B29" i="37"/>
  <c r="P29" i="37" s="1"/>
  <c r="B28" i="37"/>
  <c r="P28" i="37" s="1"/>
  <c r="B27" i="37"/>
  <c r="P27" i="37" s="1"/>
  <c r="B26" i="37"/>
  <c r="P26" i="37" s="1"/>
  <c r="B25" i="37"/>
  <c r="P25" i="37" s="1"/>
  <c r="B24" i="37"/>
  <c r="P24" i="37" s="1"/>
  <c r="B23" i="37"/>
  <c r="P23" i="37" s="1"/>
  <c r="B21" i="37"/>
  <c r="P21" i="37" s="1"/>
  <c r="B20" i="37"/>
  <c r="P20" i="37" s="1"/>
  <c r="B19" i="37"/>
  <c r="P19" i="37" s="1"/>
  <c r="B18" i="37"/>
  <c r="P18" i="37" s="1"/>
  <c r="B17" i="37"/>
  <c r="P17" i="37" s="1"/>
  <c r="B16" i="37"/>
  <c r="P16" i="37" s="1"/>
  <c r="B15" i="37"/>
  <c r="P15" i="37" s="1"/>
  <c r="B14" i="37"/>
  <c r="B13" i="37"/>
  <c r="B12" i="37"/>
  <c r="P12" i="37" s="1"/>
  <c r="B11" i="37"/>
  <c r="P11" i="37" s="1"/>
  <c r="B10" i="37"/>
  <c r="P10" i="37" s="1"/>
  <c r="B9" i="37"/>
  <c r="P9" i="37" s="1"/>
  <c r="B8" i="37"/>
  <c r="P8" i="37" s="1"/>
  <c r="B7" i="37"/>
  <c r="P7" i="37" s="1"/>
  <c r="B6" i="37"/>
  <c r="P6" i="37" s="1"/>
  <c r="B5" i="37"/>
  <c r="B44" i="37"/>
  <c r="P44" i="37" s="1"/>
  <c r="B51" i="37"/>
  <c r="P51" i="37" s="1"/>
  <c r="B56" i="37"/>
  <c r="P56" i="37" s="1"/>
  <c r="B61" i="37"/>
  <c r="P61" i="37" s="1"/>
  <c r="B65" i="37"/>
  <c r="P65" i="37" s="1"/>
  <c r="B69" i="37"/>
  <c r="P69" i="37" s="1"/>
  <c r="B73" i="37"/>
  <c r="P73" i="37" s="1"/>
  <c r="B80" i="37"/>
  <c r="P80" i="37" s="1"/>
  <c r="B86" i="37"/>
  <c r="P86" i="37" s="1"/>
  <c r="B90" i="37"/>
  <c r="P90" i="37" s="1"/>
  <c r="B41" i="37"/>
  <c r="P41" i="37" s="1"/>
  <c r="B77" i="37"/>
  <c r="P77" i="37" s="1"/>
  <c r="B83" i="37"/>
  <c r="P83" i="37" s="1"/>
  <c r="B89" i="37"/>
  <c r="P89" i="37" s="1"/>
  <c r="B95" i="37"/>
  <c r="P95" i="37" s="1"/>
  <c r="B36" i="37"/>
  <c r="P36" i="37" s="1"/>
  <c r="B45" i="37"/>
  <c r="P45" i="37" s="1"/>
  <c r="B52" i="37"/>
  <c r="P52" i="37" s="1"/>
  <c r="B57" i="37"/>
  <c r="P57" i="37" s="1"/>
  <c r="B66" i="37"/>
  <c r="P66" i="37" s="1"/>
  <c r="B71" i="37"/>
  <c r="P71" i="37" s="1"/>
  <c r="B76" i="37"/>
  <c r="P76" i="37" s="1"/>
  <c r="B81" i="37"/>
  <c r="P81" i="37" s="1"/>
  <c r="B87" i="37"/>
  <c r="P87" i="37" s="1"/>
  <c r="B93" i="37"/>
  <c r="P93" i="37" s="1"/>
  <c r="B38" i="37"/>
  <c r="P38" i="37" s="1"/>
  <c r="B43" i="37"/>
  <c r="P43" i="37" s="1"/>
  <c r="B59" i="37"/>
  <c r="B62" i="37"/>
  <c r="P62" i="37" s="1"/>
  <c r="B67" i="37"/>
  <c r="P67" i="37" s="1"/>
  <c r="B72" i="37"/>
  <c r="P72" i="37" s="1"/>
  <c r="B78" i="37"/>
  <c r="P78" i="37" s="1"/>
  <c r="B84" i="37"/>
  <c r="P84" i="37" s="1"/>
  <c r="B92" i="37"/>
  <c r="P92" i="37" s="1"/>
  <c r="B39" i="37"/>
  <c r="P39" i="37" s="1"/>
  <c r="B22" i="40"/>
  <c r="AH69" i="23"/>
  <c r="AH70" i="23"/>
  <c r="AH71" i="23"/>
  <c r="AH72" i="23"/>
  <c r="AH73" i="23"/>
  <c r="AH74" i="23"/>
  <c r="AH75" i="23"/>
  <c r="AH76" i="23"/>
  <c r="AH77" i="23"/>
  <c r="AH78" i="23"/>
  <c r="AH79" i="23"/>
  <c r="AH80" i="23"/>
  <c r="AH81" i="23"/>
  <c r="AH82" i="23"/>
  <c r="AH83" i="23"/>
  <c r="AH84" i="23"/>
  <c r="AH85" i="23"/>
  <c r="AH88" i="23"/>
  <c r="AH89" i="23"/>
  <c r="AH90" i="23"/>
  <c r="AH91" i="23"/>
  <c r="AH92" i="23"/>
  <c r="AH93" i="23"/>
  <c r="AH94" i="23"/>
  <c r="AH95" i="23"/>
  <c r="AH96" i="23"/>
  <c r="AH97" i="23"/>
  <c r="AH98" i="23"/>
  <c r="AH99" i="23"/>
  <c r="AH100" i="23"/>
  <c r="AH101" i="23"/>
  <c r="AH102" i="23"/>
  <c r="AH103" i="23"/>
  <c r="AH104" i="23"/>
  <c r="AH105" i="23"/>
  <c r="AH106" i="23"/>
  <c r="AH107" i="23"/>
  <c r="AH108" i="23"/>
  <c r="AH109" i="23"/>
  <c r="AH110" i="23"/>
  <c r="AH111" i="23"/>
  <c r="AH112" i="23"/>
  <c r="AH113" i="23"/>
  <c r="AH114" i="23"/>
  <c r="AH115" i="23"/>
  <c r="AH116" i="23"/>
  <c r="AH117" i="23"/>
  <c r="AH37" i="23"/>
  <c r="AH38" i="23"/>
  <c r="AH39" i="23"/>
  <c r="AH40" i="23"/>
  <c r="AH41" i="23"/>
  <c r="AH42" i="23"/>
  <c r="AH43" i="23"/>
  <c r="AH44" i="23"/>
  <c r="AH45" i="23"/>
  <c r="AH46" i="23"/>
  <c r="AH47" i="23"/>
  <c r="AH48" i="23"/>
  <c r="AH49" i="23"/>
  <c r="AH50" i="23"/>
  <c r="AH51" i="23"/>
  <c r="AH52" i="23"/>
  <c r="AH54" i="23"/>
  <c r="AH55" i="23"/>
  <c r="AH56" i="23"/>
  <c r="AH57" i="23"/>
  <c r="AH58" i="23"/>
  <c r="AH59" i="23"/>
  <c r="AH60" i="23"/>
  <c r="AH61" i="23"/>
  <c r="AH62" i="23"/>
  <c r="AH63" i="23"/>
  <c r="AH64" i="23"/>
  <c r="AH65" i="23"/>
  <c r="B23" i="44"/>
  <c r="Z41" i="44"/>
  <c r="V41" i="44"/>
  <c r="AA37" i="44"/>
  <c r="X37" i="44"/>
  <c r="Z33" i="44"/>
  <c r="X33" i="44"/>
  <c r="W33" i="44"/>
  <c r="AA41" i="44"/>
  <c r="U41" i="44"/>
  <c r="Z37" i="44"/>
  <c r="Y37" i="44"/>
  <c r="W37" i="44"/>
  <c r="AA33" i="44"/>
  <c r="Y33" i="44"/>
  <c r="B23" i="43"/>
  <c r="B22" i="43"/>
  <c r="B23" i="40"/>
  <c r="D37" i="40"/>
  <c r="AA33" i="40"/>
  <c r="Y33" i="40"/>
  <c r="W33" i="40"/>
  <c r="U33" i="40"/>
  <c r="C37" i="40"/>
  <c r="Z33" i="40"/>
  <c r="X33" i="40"/>
  <c r="V33" i="40"/>
  <c r="T33" i="40"/>
  <c r="G33" i="40"/>
  <c r="AG117" i="23"/>
  <c r="P67" i="5" a="1"/>
  <c r="S67" i="5" s="1"/>
  <c r="P16" i="5" a="1"/>
  <c r="R70" i="6"/>
  <c r="R54" i="6"/>
  <c r="R62" i="6"/>
  <c r="R63" i="6"/>
  <c r="R53" i="6"/>
  <c r="R58" i="6"/>
  <c r="R59" i="6"/>
  <c r="R64" i="6"/>
  <c r="G33" i="43"/>
  <c r="C45" i="40"/>
  <c r="AA41" i="40"/>
  <c r="Z41" i="40"/>
  <c r="Y41" i="40"/>
  <c r="X41" i="40"/>
  <c r="Q41" i="40"/>
  <c r="R52" i="6"/>
  <c r="R37" i="5"/>
  <c r="AH29" i="23"/>
  <c r="AH25" i="23"/>
  <c r="AH21" i="23"/>
  <c r="AH17" i="23"/>
  <c r="R45" i="6"/>
  <c r="AH26" i="23"/>
  <c r="AH22" i="23"/>
  <c r="AH18" i="23"/>
  <c r="AH27" i="23"/>
  <c r="AH23" i="23"/>
  <c r="AH19" i="23"/>
  <c r="AH28" i="23"/>
  <c r="AH24" i="23"/>
  <c r="AH20" i="23"/>
  <c r="AG68" i="23"/>
  <c r="AG33" i="23"/>
  <c r="AG32" i="23"/>
  <c r="AG31" i="23"/>
  <c r="AG30" i="23"/>
  <c r="AG29" i="23"/>
  <c r="AG28" i="23"/>
  <c r="AG27" i="23"/>
  <c r="AG26" i="23"/>
  <c r="AG25" i="23"/>
  <c r="AG24" i="23"/>
  <c r="AG23" i="23"/>
  <c r="AG22" i="23"/>
  <c r="AG21" i="23"/>
  <c r="AG20" i="23"/>
  <c r="AG19" i="23"/>
  <c r="AG18" i="23"/>
  <c r="AG17" i="23"/>
  <c r="R19" i="6"/>
  <c r="R20" i="6"/>
  <c r="R21" i="6"/>
  <c r="R22" i="6"/>
  <c r="R23" i="6"/>
  <c r="R24" i="6"/>
  <c r="R25" i="6"/>
  <c r="R26" i="6"/>
  <c r="R27" i="6"/>
  <c r="R28" i="6"/>
  <c r="R29" i="6"/>
  <c r="R30" i="6"/>
  <c r="R31" i="6"/>
  <c r="R32" i="6"/>
  <c r="R21" i="5"/>
  <c r="C70" i="13"/>
  <c r="C71" i="13"/>
  <c r="D71" i="13"/>
  <c r="C72" i="13"/>
  <c r="H56" i="13"/>
  <c r="H57" i="13"/>
  <c r="H58" i="13"/>
  <c r="H59" i="13"/>
  <c r="H60" i="13"/>
  <c r="H61" i="13"/>
  <c r="H62" i="13"/>
  <c r="H63" i="13"/>
  <c r="H64" i="13"/>
  <c r="H65" i="13"/>
  <c r="H66" i="13"/>
  <c r="H67" i="13"/>
  <c r="H68" i="13"/>
  <c r="H69" i="13"/>
  <c r="H70" i="13"/>
  <c r="H71" i="13"/>
  <c r="H72" i="13"/>
  <c r="H5" i="13"/>
  <c r="H6" i="13"/>
  <c r="H7" i="13"/>
  <c r="H8" i="13"/>
  <c r="H9" i="13"/>
  <c r="H10" i="13"/>
  <c r="H11" i="13"/>
  <c r="H12" i="13"/>
  <c r="H13" i="13"/>
  <c r="H14" i="13"/>
  <c r="H15" i="13"/>
  <c r="H16" i="13"/>
  <c r="H17" i="13"/>
  <c r="H18" i="13"/>
  <c r="H19" i="13"/>
  <c r="H20" i="13"/>
  <c r="K70" i="13"/>
  <c r="K71" i="13"/>
  <c r="K72" i="13"/>
  <c r="K59" i="13"/>
  <c r="K63" i="13"/>
  <c r="K65" i="13"/>
  <c r="D70" i="13"/>
  <c r="D72" i="13"/>
  <c r="E42" i="37"/>
  <c r="E44" i="37"/>
  <c r="E46" i="37"/>
  <c r="E50" i="37"/>
  <c r="E40" i="37"/>
  <c r="E36" i="37"/>
  <c r="E33" i="37"/>
  <c r="E30" i="37"/>
  <c r="E25" i="37"/>
  <c r="E20" i="37"/>
  <c r="E16" i="37"/>
  <c r="E12" i="37"/>
  <c r="E8" i="37"/>
  <c r="G68" i="37"/>
  <c r="G74" i="37"/>
  <c r="G75" i="37"/>
  <c r="G76" i="37"/>
  <c r="F78" i="37"/>
  <c r="F79" i="37"/>
  <c r="F80" i="37"/>
  <c r="F81" i="37"/>
  <c r="G82" i="37"/>
  <c r="G83" i="37"/>
  <c r="G84" i="37"/>
  <c r="G85" i="37"/>
  <c r="G86" i="37"/>
  <c r="G87" i="37"/>
  <c r="G88" i="37"/>
  <c r="G89" i="37"/>
  <c r="G90" i="37"/>
  <c r="F91" i="37"/>
  <c r="F92" i="37"/>
  <c r="F93" i="37"/>
  <c r="F94" i="37"/>
  <c r="F95" i="37"/>
  <c r="F56" i="37"/>
  <c r="F57" i="37"/>
  <c r="G58" i="37"/>
  <c r="G60" i="37"/>
  <c r="F61" i="37"/>
  <c r="G63" i="37"/>
  <c r="G64" i="37"/>
  <c r="F65" i="37"/>
  <c r="F66" i="37"/>
  <c r="G67" i="37"/>
  <c r="G6" i="37"/>
  <c r="F7" i="37"/>
  <c r="F8" i="37"/>
  <c r="G9" i="37"/>
  <c r="G10" i="37"/>
  <c r="F11" i="37"/>
  <c r="G12" i="37"/>
  <c r="G13" i="37"/>
  <c r="F14" i="37"/>
  <c r="F15" i="37"/>
  <c r="F16" i="37"/>
  <c r="G17" i="37"/>
  <c r="G18" i="37"/>
  <c r="G19" i="37"/>
  <c r="F20" i="37"/>
  <c r="F21" i="37"/>
  <c r="F22" i="37"/>
  <c r="F23" i="37"/>
  <c r="G23" i="37"/>
  <c r="G24" i="37"/>
  <c r="F25" i="37"/>
  <c r="F26" i="37"/>
  <c r="G27" i="37"/>
  <c r="G28" i="37"/>
  <c r="G29" i="37"/>
  <c r="G30" i="37"/>
  <c r="G31" i="37"/>
  <c r="G32" i="37"/>
  <c r="G33" i="37"/>
  <c r="G34" i="37"/>
  <c r="G35" i="37"/>
  <c r="G36" i="37"/>
  <c r="G37" i="37"/>
  <c r="G38" i="37"/>
  <c r="G39" i="37"/>
  <c r="G40" i="37"/>
  <c r="F41" i="37"/>
  <c r="F42" i="37"/>
  <c r="F43" i="37"/>
  <c r="F44" i="37"/>
  <c r="F45" i="37"/>
  <c r="F46" i="37"/>
  <c r="F47" i="37"/>
  <c r="F48" i="37"/>
  <c r="F49" i="37"/>
  <c r="G49" i="37"/>
  <c r="F50" i="37"/>
  <c r="G50" i="37"/>
  <c r="F51" i="37"/>
  <c r="G51" i="37"/>
  <c r="F52" i="37"/>
  <c r="G52" i="37"/>
  <c r="F53" i="37"/>
  <c r="G53" i="37"/>
  <c r="E22" i="37"/>
  <c r="E45" i="37"/>
  <c r="E47" i="37"/>
  <c r="E52" i="37"/>
  <c r="E41" i="37"/>
  <c r="E37" i="37"/>
  <c r="E32" i="37"/>
  <c r="E31" i="37"/>
  <c r="E27" i="37"/>
  <c r="E26" i="37"/>
  <c r="E21" i="37"/>
  <c r="E18" i="37"/>
  <c r="E15" i="37"/>
  <c r="E11" i="37"/>
  <c r="E7" i="37"/>
  <c r="F68" i="37"/>
  <c r="F69" i="37"/>
  <c r="G69" i="37"/>
  <c r="F70" i="37"/>
  <c r="G70" i="37"/>
  <c r="F71" i="37"/>
  <c r="G71" i="37"/>
  <c r="F72" i="37"/>
  <c r="G72" i="37"/>
  <c r="F73" i="37"/>
  <c r="G73" i="37"/>
  <c r="F74" i="37"/>
  <c r="F75" i="37"/>
  <c r="F76" i="37"/>
  <c r="F77" i="37"/>
  <c r="G77" i="37"/>
  <c r="G78" i="37"/>
  <c r="G79" i="37"/>
  <c r="G80" i="37"/>
  <c r="G81" i="37"/>
  <c r="F82" i="37"/>
  <c r="F83" i="37"/>
  <c r="F84" i="37"/>
  <c r="F85" i="37"/>
  <c r="F86" i="37"/>
  <c r="F87" i="37"/>
  <c r="F88" i="37"/>
  <c r="F89" i="37"/>
  <c r="F90" i="37"/>
  <c r="G91" i="37"/>
  <c r="G92" i="37"/>
  <c r="G93" i="37"/>
  <c r="G94" i="37"/>
  <c r="G95" i="37"/>
  <c r="G56" i="37"/>
  <c r="G57" i="37"/>
  <c r="F58" i="37"/>
  <c r="G59" i="37"/>
  <c r="G61" i="37"/>
  <c r="G62" i="37"/>
  <c r="F64" i="37"/>
  <c r="G65" i="37"/>
  <c r="G66" i="37"/>
  <c r="F67" i="37"/>
  <c r="F6" i="37"/>
  <c r="G7" i="37"/>
  <c r="G8" i="37"/>
  <c r="F9" i="37"/>
  <c r="F10" i="37"/>
  <c r="G11" i="37"/>
  <c r="F12" i="37"/>
  <c r="F13" i="37"/>
  <c r="G14" i="37"/>
  <c r="G15" i="37"/>
  <c r="G16" i="37"/>
  <c r="F17" i="37"/>
  <c r="F18" i="37"/>
  <c r="F19" i="37"/>
  <c r="G20" i="37"/>
  <c r="G21" i="37"/>
  <c r="G22" i="37"/>
  <c r="F24" i="37"/>
  <c r="G25" i="37"/>
  <c r="G26" i="37"/>
  <c r="F27" i="37"/>
  <c r="F28" i="37"/>
  <c r="F29" i="37"/>
  <c r="F30" i="37"/>
  <c r="F31" i="37"/>
  <c r="F32" i="37"/>
  <c r="F33" i="37"/>
  <c r="F34" i="37"/>
  <c r="F35" i="37"/>
  <c r="F36" i="37"/>
  <c r="F37" i="37"/>
  <c r="F38" i="37"/>
  <c r="F39" i="37"/>
  <c r="F40" i="37"/>
  <c r="G41" i="37"/>
  <c r="G42" i="37"/>
  <c r="G43" i="37"/>
  <c r="G44" i="37"/>
  <c r="G45" i="37"/>
  <c r="G46" i="37"/>
  <c r="G47" i="37"/>
  <c r="G48" i="37"/>
  <c r="G5" i="37"/>
  <c r="F5" i="37"/>
  <c r="E43" i="37"/>
  <c r="E48" i="37"/>
  <c r="E51" i="37"/>
  <c r="E38" i="37"/>
  <c r="E34" i="37"/>
  <c r="E28" i="37"/>
  <c r="E24" i="37"/>
  <c r="E19" i="37"/>
  <c r="E14" i="37"/>
  <c r="E10" i="37"/>
  <c r="E6" i="37"/>
  <c r="E49" i="37"/>
  <c r="E39" i="37"/>
  <c r="E35" i="37"/>
  <c r="E29" i="37"/>
  <c r="E23" i="37"/>
  <c r="E17" i="37"/>
  <c r="E13" i="37"/>
  <c r="E9" i="37"/>
  <c r="E5" i="37"/>
  <c r="L45" i="44"/>
  <c r="J45" i="44"/>
  <c r="N45" i="44"/>
  <c r="K45" i="44"/>
  <c r="H45" i="44"/>
  <c r="M45" i="44"/>
  <c r="I45" i="44"/>
  <c r="B116" i="7"/>
  <c r="B115" i="7"/>
  <c r="B114" i="7"/>
  <c r="B113" i="7"/>
  <c r="B112" i="7"/>
  <c r="B111" i="7"/>
  <c r="B110" i="7"/>
  <c r="B109" i="7"/>
  <c r="B108" i="7"/>
  <c r="B107" i="7"/>
  <c r="F63" i="37"/>
  <c r="E59" i="37"/>
  <c r="F59" i="37"/>
  <c r="F60" i="37"/>
  <c r="F62" i="37"/>
  <c r="E53" i="37"/>
  <c r="H45" i="37"/>
  <c r="H68" i="37"/>
  <c r="H71" i="37"/>
  <c r="H74" i="37"/>
  <c r="H78" i="37"/>
  <c r="H81" i="37"/>
  <c r="H85" i="37"/>
  <c r="H89" i="37"/>
  <c r="H94" i="37"/>
  <c r="H39" i="37"/>
  <c r="H33" i="37"/>
  <c r="H30" i="37"/>
  <c r="H26" i="37"/>
  <c r="H23" i="37"/>
  <c r="H18" i="37"/>
  <c r="H14" i="37"/>
  <c r="H10" i="37"/>
  <c r="H6" i="37"/>
  <c r="H42" i="37"/>
  <c r="H46" i="37"/>
  <c r="H50" i="37"/>
  <c r="H61" i="37"/>
  <c r="H64" i="37"/>
  <c r="H66" i="37"/>
  <c r="H69" i="37"/>
  <c r="H72" i="37"/>
  <c r="H75" i="37"/>
  <c r="H79" i="37"/>
  <c r="H82" i="37"/>
  <c r="H86" i="37"/>
  <c r="H91" i="37"/>
  <c r="H95" i="37"/>
  <c r="H38" i="37"/>
  <c r="H34" i="37"/>
  <c r="H31" i="37"/>
  <c r="H27" i="37"/>
  <c r="H21" i="37"/>
  <c r="H17" i="37"/>
  <c r="H12" i="37"/>
  <c r="H8" i="37"/>
  <c r="H43" i="37"/>
  <c r="H47" i="37"/>
  <c r="H51" i="37"/>
  <c r="H77" i="37"/>
  <c r="H83" i="37"/>
  <c r="H87" i="37"/>
  <c r="H92" i="37"/>
  <c r="H41" i="37"/>
  <c r="H37" i="37"/>
  <c r="H35" i="37"/>
  <c r="H29" i="37"/>
  <c r="H25" i="37"/>
  <c r="H20" i="37"/>
  <c r="H15" i="37"/>
  <c r="H11" i="37"/>
  <c r="H7" i="37"/>
  <c r="H22" i="37"/>
  <c r="H44" i="37"/>
  <c r="H48" i="37"/>
  <c r="H49" i="37"/>
  <c r="H52" i="37"/>
  <c r="H63" i="37"/>
  <c r="H65" i="37"/>
  <c r="H67" i="37"/>
  <c r="H70" i="37"/>
  <c r="H73" i="37"/>
  <c r="H76" i="37"/>
  <c r="H80" i="37"/>
  <c r="H84" i="37"/>
  <c r="H88" i="37"/>
  <c r="H90" i="37"/>
  <c r="H93" i="37"/>
  <c r="H40" i="37"/>
  <c r="H36" i="37"/>
  <c r="H32" i="37"/>
  <c r="H28" i="37"/>
  <c r="H24" i="37"/>
  <c r="H19" i="37"/>
  <c r="H16" i="37"/>
  <c r="H13" i="37"/>
  <c r="H9" i="37"/>
  <c r="H5" i="37"/>
  <c r="Y35" i="51" s="1" a="1"/>
  <c r="H62" i="37"/>
  <c r="H60" i="37"/>
  <c r="H59" i="37"/>
  <c r="H56" i="37"/>
  <c r="H57" i="37"/>
  <c r="H58" i="37"/>
  <c r="H53" i="37"/>
  <c r="AG89" i="27"/>
  <c r="AG110" i="34"/>
  <c r="AG109" i="34"/>
  <c r="AG108" i="34"/>
  <c r="AG107" i="34"/>
  <c r="AG93" i="34"/>
  <c r="AG89" i="34"/>
  <c r="AG87" i="34"/>
  <c r="AG81" i="34"/>
  <c r="AG69" i="34"/>
  <c r="AG68" i="34"/>
  <c r="AG67" i="34"/>
  <c r="AF63" i="34"/>
  <c r="AG60" i="34"/>
  <c r="AG54" i="34"/>
  <c r="AG52" i="34"/>
  <c r="AG50" i="34"/>
  <c r="AG49" i="34"/>
  <c r="AG47" i="34"/>
  <c r="AG30" i="34"/>
  <c r="AG28" i="34"/>
  <c r="AG24" i="34"/>
  <c r="AG21" i="34"/>
  <c r="AG17" i="34"/>
  <c r="AG14" i="34"/>
  <c r="AG13" i="34"/>
  <c r="AG100" i="34"/>
  <c r="AG99" i="34"/>
  <c r="AG95" i="34"/>
  <c r="AG85" i="34"/>
  <c r="AG83" i="34"/>
  <c r="AG78" i="34"/>
  <c r="AG76" i="34"/>
  <c r="AG73" i="34"/>
  <c r="AG61" i="34"/>
  <c r="AG59" i="34"/>
  <c r="AG56" i="34"/>
  <c r="AG55" i="34"/>
  <c r="AG53" i="34"/>
  <c r="AG51" i="34"/>
  <c r="AG44" i="34"/>
  <c r="AG23" i="34"/>
  <c r="AD115" i="34"/>
  <c r="Y115" i="34"/>
  <c r="AG105" i="34"/>
  <c r="AG103" i="34"/>
  <c r="AG98" i="34"/>
  <c r="AG97" i="34"/>
  <c r="AG96" i="34"/>
  <c r="AG92" i="34"/>
  <c r="AG90" i="34"/>
  <c r="AG88" i="34"/>
  <c r="AG86" i="34"/>
  <c r="AG84" i="34"/>
  <c r="AG77" i="34"/>
  <c r="AG64" i="34"/>
  <c r="AG42" i="34"/>
  <c r="AG31" i="34"/>
  <c r="AG27" i="34"/>
  <c r="AG16" i="34"/>
  <c r="AF114" i="34"/>
  <c r="AG112" i="34"/>
  <c r="AG111" i="34"/>
  <c r="AG101" i="34"/>
  <c r="AG75" i="34"/>
  <c r="AG65" i="34"/>
  <c r="AG57" i="34"/>
  <c r="AG38" i="34"/>
  <c r="AG36" i="34"/>
  <c r="AG34" i="34"/>
  <c r="AG26" i="34"/>
  <c r="AG20" i="34"/>
  <c r="AG19" i="34"/>
  <c r="AG91" i="34"/>
  <c r="AG82" i="34"/>
  <c r="AG72" i="34"/>
  <c r="AG71" i="34"/>
  <c r="AG70" i="34"/>
  <c r="AG66" i="34"/>
  <c r="AG48" i="34"/>
  <c r="AG46" i="34"/>
  <c r="AG43" i="34"/>
  <c r="AG41" i="34"/>
  <c r="AG33" i="34"/>
  <c r="AG32" i="34"/>
  <c r="AG29" i="34"/>
  <c r="AG25" i="34"/>
  <c r="AG22" i="34"/>
  <c r="AE115" i="34"/>
  <c r="Z115" i="34"/>
  <c r="AG106" i="34"/>
  <c r="AG104" i="34"/>
  <c r="AG102" i="34"/>
  <c r="AG94" i="34"/>
  <c r="AG80" i="34"/>
  <c r="AG79" i="34"/>
  <c r="AG74" i="34"/>
  <c r="AG58" i="34"/>
  <c r="AG45" i="34"/>
  <c r="AG40" i="34"/>
  <c r="AG39" i="34"/>
  <c r="AG37" i="34"/>
  <c r="AG35" i="34"/>
  <c r="AG18" i="34"/>
  <c r="AG15" i="34"/>
  <c r="AC115" i="33"/>
  <c r="AA115" i="33"/>
  <c r="AG101" i="33"/>
  <c r="AG96" i="33"/>
  <c r="AG93" i="33"/>
  <c r="AG85" i="33"/>
  <c r="AG80" i="33"/>
  <c r="AG70" i="33"/>
  <c r="AG58" i="33"/>
  <c r="AG46" i="33"/>
  <c r="AG45" i="33"/>
  <c r="AG24" i="33"/>
  <c r="AG20" i="33"/>
  <c r="AG19" i="33"/>
  <c r="AG18" i="33"/>
  <c r="AG14" i="33"/>
  <c r="AD115" i="33"/>
  <c r="AB115" i="33"/>
  <c r="AG109" i="33"/>
  <c r="AG103" i="33"/>
  <c r="AG102" i="33"/>
  <c r="AG91" i="33"/>
  <c r="AG89" i="33"/>
  <c r="AG88" i="33"/>
  <c r="AG83" i="33"/>
  <c r="AG82" i="33"/>
  <c r="AG77" i="33"/>
  <c r="AG75" i="33"/>
  <c r="AG61" i="33"/>
  <c r="AG57" i="33"/>
  <c r="AG44" i="33"/>
  <c r="AG25" i="33"/>
  <c r="AG21" i="33"/>
  <c r="AG15" i="33"/>
  <c r="AE115" i="33"/>
  <c r="AF114" i="33"/>
  <c r="AG100" i="33"/>
  <c r="AG90" i="33"/>
  <c r="AG73" i="33"/>
  <c r="AG71" i="33"/>
  <c r="AG67" i="33"/>
  <c r="AG64" i="33"/>
  <c r="AG54" i="33"/>
  <c r="AG52" i="33"/>
  <c r="AG47" i="33"/>
  <c r="AG40" i="33"/>
  <c r="AG39" i="33"/>
  <c r="AG26" i="33"/>
  <c r="AG23" i="33"/>
  <c r="AG22" i="33"/>
  <c r="AG110" i="33"/>
  <c r="AG107" i="33"/>
  <c r="AG106" i="33"/>
  <c r="AG99" i="33"/>
  <c r="AG87" i="33"/>
  <c r="AG86" i="33"/>
  <c r="AG79" i="33"/>
  <c r="AG78" i="33"/>
  <c r="AG76" i="33"/>
  <c r="AG68" i="33"/>
  <c r="AG34" i="33"/>
  <c r="AG33" i="33"/>
  <c r="AG27" i="33"/>
  <c r="AG16" i="33"/>
  <c r="AG104" i="33"/>
  <c r="AG95" i="33"/>
  <c r="AG84" i="33"/>
  <c r="AG81" i="33"/>
  <c r="AF63" i="33"/>
  <c r="AG60" i="33"/>
  <c r="AG55" i="33"/>
  <c r="AG53" i="33"/>
  <c r="AG48" i="33"/>
  <c r="AG41" i="33"/>
  <c r="AG37" i="33"/>
  <c r="AG36" i="33"/>
  <c r="AG31" i="33"/>
  <c r="AG30" i="33"/>
  <c r="AG29" i="33"/>
  <c r="AG112" i="33"/>
  <c r="AG111" i="33"/>
  <c r="AG105" i="33"/>
  <c r="AG98" i="33"/>
  <c r="AG97" i="33"/>
  <c r="AG92" i="33"/>
  <c r="AG72" i="33"/>
  <c r="AG69" i="33"/>
  <c r="AG66" i="33"/>
  <c r="AG59" i="33"/>
  <c r="AG56" i="33"/>
  <c r="AG50" i="33"/>
  <c r="AG49" i="33"/>
  <c r="AG42" i="33"/>
  <c r="AG38" i="33"/>
  <c r="AG32" i="33"/>
  <c r="AG28" i="33"/>
  <c r="AG13" i="33"/>
  <c r="AG108" i="33"/>
  <c r="AG94" i="33"/>
  <c r="AG74" i="33"/>
  <c r="AG65" i="33"/>
  <c r="AG51" i="33"/>
  <c r="AG43" i="33"/>
  <c r="AG35" i="33"/>
  <c r="AG17" i="33"/>
  <c r="AG112" i="32"/>
  <c r="AG108" i="32"/>
  <c r="AG90" i="32"/>
  <c r="AG80" i="32"/>
  <c r="AG77" i="32"/>
  <c r="AG72" i="32"/>
  <c r="AG69" i="32"/>
  <c r="AG68" i="32"/>
  <c r="W63" i="32"/>
  <c r="AG58" i="32"/>
  <c r="AG50" i="32"/>
  <c r="AG48" i="32"/>
  <c r="AG46" i="32"/>
  <c r="AG44" i="32"/>
  <c r="AG42" i="32"/>
  <c r="AG39" i="32"/>
  <c r="AG24" i="32"/>
  <c r="AG23" i="32"/>
  <c r="AF114" i="32"/>
  <c r="G114" i="32"/>
  <c r="AG111" i="32"/>
  <c r="AG110" i="32"/>
  <c r="AG105" i="32"/>
  <c r="AG92" i="32"/>
  <c r="AG91" i="32"/>
  <c r="AG88" i="32"/>
  <c r="AG87" i="32"/>
  <c r="AG86" i="32"/>
  <c r="AG84" i="32"/>
  <c r="AG83" i="32"/>
  <c r="AG78" i="32"/>
  <c r="AG32" i="32"/>
  <c r="AG25" i="32"/>
  <c r="AG22" i="32"/>
  <c r="AG17" i="32"/>
  <c r="AG13" i="32"/>
  <c r="AE115" i="32"/>
  <c r="AD115" i="32"/>
  <c r="AC115" i="32"/>
  <c r="AB115" i="32"/>
  <c r="AA115" i="32"/>
  <c r="Z115" i="32"/>
  <c r="Y115" i="32"/>
  <c r="X115" i="32"/>
  <c r="V114" i="32"/>
  <c r="AG106" i="32"/>
  <c r="AG104" i="32"/>
  <c r="AG102" i="32"/>
  <c r="AG97" i="32"/>
  <c r="AG82" i="32"/>
  <c r="AG79" i="32"/>
  <c r="AF63" i="32"/>
  <c r="AG61" i="32"/>
  <c r="AG60" i="32"/>
  <c r="AG54" i="32"/>
  <c r="AG51" i="32"/>
  <c r="AG45" i="32"/>
  <c r="AG43" i="32"/>
  <c r="AG41" i="32"/>
  <c r="AG37" i="32"/>
  <c r="AG35" i="32"/>
  <c r="AG30" i="32"/>
  <c r="AG16" i="32"/>
  <c r="AG15" i="32"/>
  <c r="AG107" i="32"/>
  <c r="AG103" i="32"/>
  <c r="AG99" i="32"/>
  <c r="AG98" i="32"/>
  <c r="AG94" i="32"/>
  <c r="AG89" i="32"/>
  <c r="AG81" i="32"/>
  <c r="AG74" i="32"/>
  <c r="AG71" i="32"/>
  <c r="AG66" i="32"/>
  <c r="V63" i="32"/>
  <c r="V115" i="32" s="1"/>
  <c r="AG59" i="32"/>
  <c r="AG53" i="32"/>
  <c r="AG52" i="32"/>
  <c r="AG38" i="32"/>
  <c r="AG29" i="32"/>
  <c r="AG28" i="32"/>
  <c r="AG27" i="32"/>
  <c r="AG101" i="32"/>
  <c r="AG93" i="32"/>
  <c r="AG75" i="32"/>
  <c r="AG65" i="32"/>
  <c r="AG64" i="32"/>
  <c r="AG49" i="32"/>
  <c r="AG33" i="32"/>
  <c r="AG31" i="32"/>
  <c r="AG26" i="32"/>
  <c r="AG20" i="32"/>
  <c r="AG19" i="32"/>
  <c r="W114" i="32"/>
  <c r="AG109" i="32"/>
  <c r="AG100" i="32"/>
  <c r="AG96" i="32"/>
  <c r="AG95" i="32"/>
  <c r="AG85" i="32"/>
  <c r="AG76" i="32"/>
  <c r="AG73" i="32"/>
  <c r="AG70" i="32"/>
  <c r="AG67" i="32"/>
  <c r="G63" i="32"/>
  <c r="AG57" i="32"/>
  <c r="AG56" i="32"/>
  <c r="AG55" i="32"/>
  <c r="AG47" i="32"/>
  <c r="AG40" i="32"/>
  <c r="AG36" i="32"/>
  <c r="AG34" i="32"/>
  <c r="AG21" i="32"/>
  <c r="AG18" i="32"/>
  <c r="AG14" i="32"/>
  <c r="AC115" i="31"/>
  <c r="AG111" i="31"/>
  <c r="AG110" i="31"/>
  <c r="AG104" i="31"/>
  <c r="AG100" i="31"/>
  <c r="AG89" i="31"/>
  <c r="AG83" i="31"/>
  <c r="AG78" i="31"/>
  <c r="AG76" i="31"/>
  <c r="AG75" i="31"/>
  <c r="AG74" i="31"/>
  <c r="AG64" i="31"/>
  <c r="AG61" i="31"/>
  <c r="AG60" i="31"/>
  <c r="AG57" i="31"/>
  <c r="AG42" i="31"/>
  <c r="AG29" i="31"/>
  <c r="AG105" i="31"/>
  <c r="AG98" i="31"/>
  <c r="AG93" i="31"/>
  <c r="AG85" i="31"/>
  <c r="AG84" i="31"/>
  <c r="AG80" i="31"/>
  <c r="AG70" i="31"/>
  <c r="AG53" i="31"/>
  <c r="AG52" i="31"/>
  <c r="AG51" i="31"/>
  <c r="AG47" i="31"/>
  <c r="AG40" i="31"/>
  <c r="AG37" i="31"/>
  <c r="AG33" i="31"/>
  <c r="AG31" i="31"/>
  <c r="AG17" i="31"/>
  <c r="AG14" i="31"/>
  <c r="AG109" i="31"/>
  <c r="AG101" i="31"/>
  <c r="AG81" i="31"/>
  <c r="AG58" i="31"/>
  <c r="AG56" i="31"/>
  <c r="AG48" i="31"/>
  <c r="AG46" i="31"/>
  <c r="AG39" i="31"/>
  <c r="AG38" i="31"/>
  <c r="AG36" i="31"/>
  <c r="AG30" i="31"/>
  <c r="AG28" i="31"/>
  <c r="AG27" i="31"/>
  <c r="AG22" i="31"/>
  <c r="AG19" i="31"/>
  <c r="AG15" i="31"/>
  <c r="AD115" i="31"/>
  <c r="AA115" i="31"/>
  <c r="AF114" i="31"/>
  <c r="AG112" i="31"/>
  <c r="AG106" i="31"/>
  <c r="AG97" i="31"/>
  <c r="AG90" i="31"/>
  <c r="AG86" i="31"/>
  <c r="AG79" i="31"/>
  <c r="AG77" i="31"/>
  <c r="AG73" i="31"/>
  <c r="AG69" i="31"/>
  <c r="AG65" i="31"/>
  <c r="AG45" i="31"/>
  <c r="AG32" i="31"/>
  <c r="AG23" i="31"/>
  <c r="AG18" i="31"/>
  <c r="AG13" i="31"/>
  <c r="AE115" i="31"/>
  <c r="AB115" i="31"/>
  <c r="AG107" i="31"/>
  <c r="AG96" i="31"/>
  <c r="AG95" i="31"/>
  <c r="AG94" i="31"/>
  <c r="AG91" i="31"/>
  <c r="AG88" i="31"/>
  <c r="AG87" i="31"/>
  <c r="AG72" i="31"/>
  <c r="AG71" i="31"/>
  <c r="AF63" i="31"/>
  <c r="AG59" i="31"/>
  <c r="AG55" i="31"/>
  <c r="AG54" i="31"/>
  <c r="AG44" i="31"/>
  <c r="AG41" i="31"/>
  <c r="AG26" i="31"/>
  <c r="AG20" i="31"/>
  <c r="AG108" i="31"/>
  <c r="AG103" i="31"/>
  <c r="AG102" i="31"/>
  <c r="AG99" i="31"/>
  <c r="AG92" i="31"/>
  <c r="AG82" i="31"/>
  <c r="AG68" i="31"/>
  <c r="AG67" i="31"/>
  <c r="AG66" i="31"/>
  <c r="AG50" i="31"/>
  <c r="AG49" i="31"/>
  <c r="AG43" i="31"/>
  <c r="AG35" i="31"/>
  <c r="AG34" i="31"/>
  <c r="AG25" i="31"/>
  <c r="AG24" i="31"/>
  <c r="AG21" i="31"/>
  <c r="AG16" i="31"/>
  <c r="AB115" i="30"/>
  <c r="AF114" i="30"/>
  <c r="AG85" i="30"/>
  <c r="AG84" i="30"/>
  <c r="AG83" i="30"/>
  <c r="AG80" i="30"/>
  <c r="AG73" i="30"/>
  <c r="AG54" i="30"/>
  <c r="AG53" i="30"/>
  <c r="AG48" i="30"/>
  <c r="AG47" i="30"/>
  <c r="AG46" i="30"/>
  <c r="AG45" i="30"/>
  <c r="AG42" i="30"/>
  <c r="AG41" i="30"/>
  <c r="AG40" i="30"/>
  <c r="AG39" i="30"/>
  <c r="AG38" i="30"/>
  <c r="AG37" i="30"/>
  <c r="AG29" i="30"/>
  <c r="AG28" i="30"/>
  <c r="AG27" i="30"/>
  <c r="AG13" i="30"/>
  <c r="AD115" i="30"/>
  <c r="AG108" i="30"/>
  <c r="AG95" i="30"/>
  <c r="AG94" i="30"/>
  <c r="AG91" i="30"/>
  <c r="AG82" i="30"/>
  <c r="AG70" i="30"/>
  <c r="AG69" i="30"/>
  <c r="AG64" i="30"/>
  <c r="AG58" i="30"/>
  <c r="AG43" i="30"/>
  <c r="AG33" i="30"/>
  <c r="AG32" i="30"/>
  <c r="AG25" i="30"/>
  <c r="AG17" i="30"/>
  <c r="AC115" i="30"/>
  <c r="AG109" i="30"/>
  <c r="AG105" i="30"/>
  <c r="AG101" i="30"/>
  <c r="AG98" i="30"/>
  <c r="AG93" i="30"/>
  <c r="AG92" i="30"/>
  <c r="AG79" i="30"/>
  <c r="AG16" i="30"/>
  <c r="AG107" i="30"/>
  <c r="AG106" i="30"/>
  <c r="AG96" i="30"/>
  <c r="AG90" i="30"/>
  <c r="AG89" i="30"/>
  <c r="AG86" i="30"/>
  <c r="AG78" i="30"/>
  <c r="AG68" i="30"/>
  <c r="AG65" i="30"/>
  <c r="AG56" i="30"/>
  <c r="AG55" i="30"/>
  <c r="AG21" i="30"/>
  <c r="AG20" i="30"/>
  <c r="AG19" i="30"/>
  <c r="AG18" i="30"/>
  <c r="AG14" i="30"/>
  <c r="AG112" i="30"/>
  <c r="AG104" i="30"/>
  <c r="AG97" i="30"/>
  <c r="AG77" i="30"/>
  <c r="AG72" i="30"/>
  <c r="AF63" i="30"/>
  <c r="AG61" i="30"/>
  <c r="AG60" i="30"/>
  <c r="AG52" i="30"/>
  <c r="AG51" i="30"/>
  <c r="AG44" i="30"/>
  <c r="AG23" i="30"/>
  <c r="AG15" i="30"/>
  <c r="AG111" i="30"/>
  <c r="AG100" i="30"/>
  <c r="AG99" i="30"/>
  <c r="AG81" i="30"/>
  <c r="AG76" i="30"/>
  <c r="AG75" i="30"/>
  <c r="AG57" i="30"/>
  <c r="AG50" i="30"/>
  <c r="AG49" i="30"/>
  <c r="AG30" i="30"/>
  <c r="AG26" i="30"/>
  <c r="AG22" i="30"/>
  <c r="AE115" i="30"/>
  <c r="AA115" i="30"/>
  <c r="AG110" i="30"/>
  <c r="AG103" i="30"/>
  <c r="AG102" i="30"/>
  <c r="AG88" i="30"/>
  <c r="AG87" i="30"/>
  <c r="AG74" i="30"/>
  <c r="AG71" i="30"/>
  <c r="AG67" i="30"/>
  <c r="AG66" i="30"/>
  <c r="AG59" i="30"/>
  <c r="AG36" i="30"/>
  <c r="AG35" i="30"/>
  <c r="AG34" i="30"/>
  <c r="AG31" i="30"/>
  <c r="AG24" i="30"/>
  <c r="AG104" i="29"/>
  <c r="AG103" i="29"/>
  <c r="AG102" i="29"/>
  <c r="AG99" i="29"/>
  <c r="AG96" i="29"/>
  <c r="AG91" i="29"/>
  <c r="AG79" i="29"/>
  <c r="AG73" i="29"/>
  <c r="AG54" i="29"/>
  <c r="AG53" i="29"/>
  <c r="AG49" i="29"/>
  <c r="AG48" i="29"/>
  <c r="AG43" i="29"/>
  <c r="AG35" i="29"/>
  <c r="AG30" i="29"/>
  <c r="AG26" i="29"/>
  <c r="AG19" i="29"/>
  <c r="AG87" i="29"/>
  <c r="AG84" i="29"/>
  <c r="AG81" i="29"/>
  <c r="AG74" i="29"/>
  <c r="AG66" i="29"/>
  <c r="AG59" i="29"/>
  <c r="AG46" i="29"/>
  <c r="AG44" i="29"/>
  <c r="AG40" i="29"/>
  <c r="AG38" i="29"/>
  <c r="AG37" i="29"/>
  <c r="AG32" i="29"/>
  <c r="AG31" i="29"/>
  <c r="AG25" i="29"/>
  <c r="AG23" i="29"/>
  <c r="AG22" i="29"/>
  <c r="AG16" i="29"/>
  <c r="AG15" i="29"/>
  <c r="I114" i="29"/>
  <c r="AG98" i="29"/>
  <c r="AG97" i="29"/>
  <c r="AG92" i="29"/>
  <c r="AG83" i="29"/>
  <c r="AG77" i="29"/>
  <c r="G63" i="29"/>
  <c r="AG57" i="29"/>
  <c r="AG56" i="29"/>
  <c r="AG47" i="29"/>
  <c r="AG24" i="29"/>
  <c r="AG21" i="29"/>
  <c r="AG18" i="29"/>
  <c r="AG14" i="29"/>
  <c r="AG100" i="29"/>
  <c r="AG89" i="29"/>
  <c r="AG82" i="29"/>
  <c r="AG78" i="29"/>
  <c r="AG76" i="29"/>
  <c r="AG75" i="29"/>
  <c r="AG72" i="29"/>
  <c r="I63" i="29"/>
  <c r="AG61" i="29"/>
  <c r="AG60" i="29"/>
  <c r="AG52" i="29"/>
  <c r="AG50" i="29"/>
  <c r="AG45" i="29"/>
  <c r="AG41" i="29"/>
  <c r="AG36" i="29"/>
  <c r="AG33" i="29"/>
  <c r="AG29" i="29"/>
  <c r="AG28" i="29"/>
  <c r="AF114" i="29"/>
  <c r="AG112" i="29"/>
  <c r="AG109" i="29"/>
  <c r="AG108" i="29"/>
  <c r="AG95" i="29"/>
  <c r="AG94" i="29"/>
  <c r="AG93" i="29"/>
  <c r="AG90" i="29"/>
  <c r="AG69" i="29"/>
  <c r="AG68" i="29"/>
  <c r="AG65" i="29"/>
  <c r="AG55" i="29"/>
  <c r="AG42" i="29"/>
  <c r="AG39" i="29"/>
  <c r="AG34" i="29"/>
  <c r="AG20" i="29"/>
  <c r="G114" i="29"/>
  <c r="AG110" i="29"/>
  <c r="AG105" i="29"/>
  <c r="AG88" i="29"/>
  <c r="AG86" i="29"/>
  <c r="AG85" i="29"/>
  <c r="AG80" i="29"/>
  <c r="AG71" i="29"/>
  <c r="AG70" i="29"/>
  <c r="AG67" i="29"/>
  <c r="AF63" i="29"/>
  <c r="AG58" i="29"/>
  <c r="AG51" i="29"/>
  <c r="AG27" i="29"/>
  <c r="AG17" i="29"/>
  <c r="AG13" i="29"/>
  <c r="H114" i="29"/>
  <c r="AG111" i="29"/>
  <c r="AG107" i="29"/>
  <c r="AG106" i="29"/>
  <c r="AG101" i="29"/>
  <c r="AG64" i="29"/>
  <c r="H63" i="29"/>
  <c r="AG106" i="28"/>
  <c r="AG103" i="28"/>
  <c r="AG85" i="28"/>
  <c r="AG78" i="28"/>
  <c r="AG72" i="28"/>
  <c r="AG68" i="28"/>
  <c r="AG61" i="28"/>
  <c r="AG59" i="28"/>
  <c r="AG50" i="28"/>
  <c r="AG41" i="28"/>
  <c r="AG31" i="28"/>
  <c r="AG30" i="28"/>
  <c r="AG29" i="28"/>
  <c r="AG28" i="28"/>
  <c r="AG26" i="28"/>
  <c r="AG22" i="28"/>
  <c r="AG19" i="28"/>
  <c r="AD115" i="28"/>
  <c r="AF114" i="28"/>
  <c r="G114" i="28"/>
  <c r="AG99" i="28"/>
  <c r="AG95" i="28"/>
  <c r="AG86" i="28"/>
  <c r="AG83" i="28"/>
  <c r="AG82" i="28"/>
  <c r="AG74" i="28"/>
  <c r="AG70" i="28"/>
  <c r="AG65" i="28"/>
  <c r="AG49" i="28"/>
  <c r="AG46" i="28"/>
  <c r="AG45" i="28"/>
  <c r="AG37" i="28"/>
  <c r="AG36" i="28"/>
  <c r="AG34" i="28"/>
  <c r="AG27" i="28"/>
  <c r="AG18" i="28"/>
  <c r="AG112" i="28"/>
  <c r="AG111" i="28"/>
  <c r="AG104" i="28"/>
  <c r="AG98" i="28"/>
  <c r="AG91" i="28"/>
  <c r="AG81" i="28"/>
  <c r="AG80" i="28"/>
  <c r="AG75" i="28"/>
  <c r="AG73" i="28"/>
  <c r="AG71" i="28"/>
  <c r="AG69" i="28"/>
  <c r="G63" i="28"/>
  <c r="AG57" i="28"/>
  <c r="AG53" i="28"/>
  <c r="AG51" i="28"/>
  <c r="AG35" i="28"/>
  <c r="AG33" i="28"/>
  <c r="AG32" i="28"/>
  <c r="AG16" i="28"/>
  <c r="AG15" i="28"/>
  <c r="AG14" i="28"/>
  <c r="AG108" i="28"/>
  <c r="AG105" i="28"/>
  <c r="AG101" i="28"/>
  <c r="AG100" i="28"/>
  <c r="AG97" i="28"/>
  <c r="AG96" i="28"/>
  <c r="AG94" i="28"/>
  <c r="AG84" i="28"/>
  <c r="AG58" i="28"/>
  <c r="AG55" i="28"/>
  <c r="AG52" i="28"/>
  <c r="AG44" i="28"/>
  <c r="AG39" i="28"/>
  <c r="AG23" i="28"/>
  <c r="AG90" i="28"/>
  <c r="AG88" i="28"/>
  <c r="AG87" i="28"/>
  <c r="AG76" i="28"/>
  <c r="AG67" i="28"/>
  <c r="AF63" i="28"/>
  <c r="AG60" i="28"/>
  <c r="AG42" i="28"/>
  <c r="AG40" i="28"/>
  <c r="AG38" i="28"/>
  <c r="AG25" i="28"/>
  <c r="AG24" i="28"/>
  <c r="AG20" i="28"/>
  <c r="AG13" i="28"/>
  <c r="AE115" i="28"/>
  <c r="AG110" i="28"/>
  <c r="AG109" i="28"/>
  <c r="AG107" i="28"/>
  <c r="AG102" i="28"/>
  <c r="AG93" i="28"/>
  <c r="AG92" i="28"/>
  <c r="AG89" i="28"/>
  <c r="AG79" i="28"/>
  <c r="AG77" i="28"/>
  <c r="AG66" i="28"/>
  <c r="AG64" i="28"/>
  <c r="AG56" i="28"/>
  <c r="AG54" i="28"/>
  <c r="AG48" i="28"/>
  <c r="AG47" i="28"/>
  <c r="AG43" i="28"/>
  <c r="AG21" i="28"/>
  <c r="AG17" i="28"/>
  <c r="AG100" i="27"/>
  <c r="AG94" i="27"/>
  <c r="AG90" i="27"/>
  <c r="AG87" i="27"/>
  <c r="AG83" i="27"/>
  <c r="AG73" i="27"/>
  <c r="AG70" i="27"/>
  <c r="AG60" i="27"/>
  <c r="AG59" i="27"/>
  <c r="AG55" i="27"/>
  <c r="AG24" i="27"/>
  <c r="AG23" i="27"/>
  <c r="AG20" i="27"/>
  <c r="AG80" i="27"/>
  <c r="AG78" i="27"/>
  <c r="AG67" i="27"/>
  <c r="AG49" i="27"/>
  <c r="AG43" i="27"/>
  <c r="AG42" i="27"/>
  <c r="AG37" i="27"/>
  <c r="AG36" i="27"/>
  <c r="AG15" i="27"/>
  <c r="U63" i="27"/>
  <c r="AG51" i="27"/>
  <c r="AG41" i="27"/>
  <c r="AG40" i="27"/>
  <c r="AG35" i="27"/>
  <c r="AG30" i="27"/>
  <c r="AG107" i="27"/>
  <c r="AG106" i="27"/>
  <c r="AG99" i="27"/>
  <c r="AG86" i="27"/>
  <c r="AG84" i="27"/>
  <c r="AG82" i="27"/>
  <c r="AG75" i="27"/>
  <c r="AG72" i="27"/>
  <c r="AG69" i="27"/>
  <c r="AG57" i="27"/>
  <c r="AG52" i="27"/>
  <c r="AG45" i="27"/>
  <c r="AG17" i="27"/>
  <c r="AC115" i="27"/>
  <c r="AG109" i="27"/>
  <c r="AG104" i="27"/>
  <c r="AG101" i="27"/>
  <c r="AG81" i="27"/>
  <c r="AG65" i="27"/>
  <c r="AG56" i="27"/>
  <c r="AG54" i="27"/>
  <c r="AG50" i="27"/>
  <c r="AG34" i="27"/>
  <c r="AG33" i="27"/>
  <c r="AG32" i="27"/>
  <c r="AG31" i="27"/>
  <c r="AG27" i="27"/>
  <c r="AG26" i="27"/>
  <c r="AG25" i="27"/>
  <c r="AG19" i="27"/>
  <c r="AG18" i="27"/>
  <c r="AE115" i="27"/>
  <c r="AG111" i="27"/>
  <c r="AG110" i="27"/>
  <c r="AG103" i="27"/>
  <c r="AG98" i="27"/>
  <c r="AG95" i="27"/>
  <c r="AG93" i="27"/>
  <c r="AG92" i="27"/>
  <c r="AG91" i="27"/>
  <c r="AG88" i="27"/>
  <c r="AG85" i="27"/>
  <c r="AG66" i="27"/>
  <c r="AF63" i="27"/>
  <c r="AG48" i="27"/>
  <c r="AG47" i="27"/>
  <c r="AG46" i="27"/>
  <c r="AG22" i="27"/>
  <c r="AG21" i="27"/>
  <c r="AG14" i="27"/>
  <c r="AG13" i="27"/>
  <c r="AD115" i="27"/>
  <c r="AB115" i="27"/>
  <c r="AF114" i="27"/>
  <c r="U114" i="27"/>
  <c r="AG112" i="27"/>
  <c r="AG108" i="27"/>
  <c r="AG105" i="27"/>
  <c r="AG102" i="27"/>
  <c r="AG97" i="27"/>
  <c r="AG96" i="27"/>
  <c r="AG79" i="27"/>
  <c r="AG77" i="27"/>
  <c r="AG76" i="27"/>
  <c r="AG74" i="27"/>
  <c r="AG71" i="27"/>
  <c r="AG68" i="27"/>
  <c r="AG64" i="27"/>
  <c r="AG61" i="27"/>
  <c r="AG58" i="27"/>
  <c r="AG53" i="27"/>
  <c r="AG44" i="27"/>
  <c r="AG39" i="27"/>
  <c r="AG38" i="27"/>
  <c r="AG29" i="27"/>
  <c r="AG28" i="27"/>
  <c r="AG16" i="27"/>
  <c r="AG112" i="26"/>
  <c r="AG109" i="26"/>
  <c r="AG87" i="26"/>
  <c r="AG84" i="26"/>
  <c r="AG72" i="26"/>
  <c r="AG66" i="26"/>
  <c r="H63" i="26"/>
  <c r="AG58" i="26"/>
  <c r="AG57" i="26"/>
  <c r="AG56" i="26"/>
  <c r="AG50" i="26"/>
  <c r="AG49" i="26"/>
  <c r="AG39" i="26"/>
  <c r="AG35" i="26"/>
  <c r="AG26" i="26"/>
  <c r="AG18" i="26"/>
  <c r="AG17" i="26"/>
  <c r="AG111" i="26"/>
  <c r="AG107" i="26"/>
  <c r="AG106" i="26"/>
  <c r="AG105" i="26"/>
  <c r="AG93" i="26"/>
  <c r="AG92" i="26"/>
  <c r="AG91" i="26"/>
  <c r="AG88" i="26"/>
  <c r="AG83" i="26"/>
  <c r="AG78" i="26"/>
  <c r="AG76" i="26"/>
  <c r="AG75" i="26"/>
  <c r="AG61" i="26"/>
  <c r="AG25" i="26"/>
  <c r="AG16" i="26"/>
  <c r="AG101" i="26"/>
  <c r="AG100" i="26"/>
  <c r="AG99" i="26"/>
  <c r="AG94" i="26"/>
  <c r="AG74" i="26"/>
  <c r="AG70" i="26"/>
  <c r="AG69" i="26"/>
  <c r="AG64" i="26"/>
  <c r="AF63" i="26"/>
  <c r="G63" i="26"/>
  <c r="AG38" i="26"/>
  <c r="AG33" i="26"/>
  <c r="AG32" i="26"/>
  <c r="AG31" i="26"/>
  <c r="AG23" i="26"/>
  <c r="AG22" i="26"/>
  <c r="G114" i="26"/>
  <c r="AG110" i="26"/>
  <c r="AG96" i="26"/>
  <c r="AG95" i="26"/>
  <c r="AG80" i="26"/>
  <c r="AG79" i="26"/>
  <c r="AG68" i="26"/>
  <c r="AG43" i="26"/>
  <c r="AG42" i="26"/>
  <c r="AG41" i="26"/>
  <c r="AG40" i="26"/>
  <c r="AG13" i="26"/>
  <c r="H114" i="26"/>
  <c r="AG108" i="26"/>
  <c r="AG104" i="26"/>
  <c r="AG82" i="26"/>
  <c r="AG77" i="26"/>
  <c r="AG71" i="26"/>
  <c r="AG53" i="26"/>
  <c r="AG44" i="26"/>
  <c r="AG36" i="26"/>
  <c r="AG24" i="26"/>
  <c r="AG103" i="26"/>
  <c r="AG86" i="26"/>
  <c r="AG85" i="26"/>
  <c r="AG59" i="26"/>
  <c r="AG48" i="26"/>
  <c r="AG47" i="26"/>
  <c r="AG46" i="26"/>
  <c r="AG45" i="26"/>
  <c r="AG30" i="26"/>
  <c r="AG29" i="26"/>
  <c r="AG28" i="26"/>
  <c r="AG27" i="26"/>
  <c r="AG21" i="26"/>
  <c r="AG20" i="26"/>
  <c r="AG14" i="26"/>
  <c r="AF114" i="26"/>
  <c r="AG102" i="26"/>
  <c r="AG98" i="26"/>
  <c r="AG97" i="26"/>
  <c r="AG90" i="26"/>
  <c r="AG89" i="26"/>
  <c r="AG81" i="26"/>
  <c r="AG73" i="26"/>
  <c r="AG67" i="26"/>
  <c r="AG65" i="26"/>
  <c r="AG60" i="26"/>
  <c r="AG55" i="26"/>
  <c r="AG54" i="26"/>
  <c r="AG52" i="26"/>
  <c r="AG51" i="26"/>
  <c r="AG37" i="26"/>
  <c r="AG34" i="26"/>
  <c r="AG19" i="26"/>
  <c r="AG15" i="26"/>
  <c r="F53" i="13"/>
  <c r="F39" i="13"/>
  <c r="F40" i="13"/>
  <c r="F42" i="13"/>
  <c r="F43" i="13"/>
  <c r="F47" i="13"/>
  <c r="F48" i="13"/>
  <c r="F50" i="13"/>
  <c r="F51" i="13"/>
  <c r="F41" i="13"/>
  <c r="F44" i="13"/>
  <c r="F49" i="13"/>
  <c r="F52" i="13"/>
  <c r="F31" i="13"/>
  <c r="F32" i="13"/>
  <c r="F33" i="13"/>
  <c r="F35" i="13"/>
  <c r="F37" i="13"/>
  <c r="F29" i="13"/>
  <c r="F30" i="13"/>
  <c r="F34" i="13"/>
  <c r="F36" i="13"/>
  <c r="F38" i="13"/>
  <c r="F83" i="13"/>
  <c r="F89" i="13"/>
  <c r="F92" i="13"/>
  <c r="F93" i="13"/>
  <c r="F86" i="13"/>
  <c r="F84" i="13"/>
  <c r="F87" i="13"/>
  <c r="F88" i="13"/>
  <c r="F85" i="13"/>
  <c r="F90" i="13"/>
  <c r="F91" i="13"/>
  <c r="F94" i="13"/>
  <c r="C58" i="13"/>
  <c r="C64" i="13"/>
  <c r="D64" i="13"/>
  <c r="C56" i="13"/>
  <c r="C57" i="13"/>
  <c r="D57" i="13"/>
  <c r="C65" i="13"/>
  <c r="C66" i="13"/>
  <c r="AG13" i="25"/>
  <c r="AE115" i="25"/>
  <c r="AF114" i="25"/>
  <c r="AD115" i="25"/>
  <c r="AC115" i="25"/>
  <c r="AB115" i="25"/>
  <c r="AA115" i="25"/>
  <c r="Z115" i="25"/>
  <c r="Y115" i="25"/>
  <c r="X115" i="25"/>
  <c r="AF63" i="25"/>
  <c r="AG112" i="25"/>
  <c r="AG106" i="25"/>
  <c r="AG102" i="25"/>
  <c r="AG101" i="25"/>
  <c r="AG100" i="25"/>
  <c r="AG99" i="25"/>
  <c r="AG95" i="25"/>
  <c r="AG91" i="25"/>
  <c r="AG81" i="25"/>
  <c r="AG80" i="25"/>
  <c r="AG79" i="25"/>
  <c r="AG75" i="25"/>
  <c r="AG74" i="25"/>
  <c r="AG73" i="25"/>
  <c r="AG72" i="25"/>
  <c r="AG68" i="25"/>
  <c r="AG111" i="25"/>
  <c r="AG104" i="25"/>
  <c r="AG103" i="25"/>
  <c r="AG90" i="25"/>
  <c r="AG86" i="25"/>
  <c r="AG82" i="25"/>
  <c r="AG78" i="25"/>
  <c r="AG71" i="25"/>
  <c r="AG70" i="25"/>
  <c r="AG67" i="25"/>
  <c r="AG66" i="25"/>
  <c r="AG107" i="25"/>
  <c r="AG105" i="25"/>
  <c r="AG94" i="25"/>
  <c r="AG93" i="25"/>
  <c r="AG87" i="25"/>
  <c r="AG83" i="25"/>
  <c r="AG76" i="25"/>
  <c r="AG69" i="25"/>
  <c r="AG65" i="25"/>
  <c r="AG110" i="25"/>
  <c r="AG109" i="25"/>
  <c r="AG108" i="25"/>
  <c r="AG98" i="25"/>
  <c r="AG97" i="25"/>
  <c r="AG96" i="25"/>
  <c r="AG92" i="25"/>
  <c r="AG89" i="25"/>
  <c r="AG88" i="25"/>
  <c r="AG85" i="25"/>
  <c r="AG84" i="25"/>
  <c r="AG77" i="25"/>
  <c r="AG64" i="25"/>
  <c r="AG61" i="25"/>
  <c r="AG52" i="25"/>
  <c r="AG51" i="25"/>
  <c r="AG43" i="25"/>
  <c r="AG42" i="25"/>
  <c r="AG32" i="25"/>
  <c r="AG25" i="25"/>
  <c r="AG24" i="25"/>
  <c r="AG22" i="25"/>
  <c r="AG14" i="25"/>
  <c r="AG49" i="25"/>
  <c r="AG48" i="25"/>
  <c r="AG47" i="25"/>
  <c r="AG40" i="25"/>
  <c r="AG39" i="25"/>
  <c r="AG37" i="25"/>
  <c r="AG27" i="25"/>
  <c r="AG26" i="25"/>
  <c r="AG59" i="25"/>
  <c r="AG57" i="25"/>
  <c r="AG60" i="25"/>
  <c r="AG54" i="25"/>
  <c r="AG53" i="25"/>
  <c r="AG23" i="25"/>
  <c r="AG15" i="25"/>
  <c r="AG55" i="25"/>
  <c r="AG33" i="25"/>
  <c r="AG31" i="25"/>
  <c r="AG30" i="25"/>
  <c r="AG29" i="25"/>
  <c r="AG28" i="25"/>
  <c r="AG50" i="25"/>
  <c r="AG46" i="25"/>
  <c r="AG45" i="25"/>
  <c r="AG41" i="25"/>
  <c r="AG34" i="25"/>
  <c r="AG21" i="25"/>
  <c r="AG20" i="25"/>
  <c r="AG19" i="25"/>
  <c r="AG18" i="25"/>
  <c r="AG17" i="25"/>
  <c r="AG58" i="25"/>
  <c r="AG56" i="25"/>
  <c r="AG44" i="25"/>
  <c r="AG38" i="25"/>
  <c r="AG36" i="25"/>
  <c r="AG35" i="25"/>
  <c r="AG16" i="25"/>
  <c r="K115" i="25"/>
  <c r="R49" i="6"/>
  <c r="R51" i="6"/>
  <c r="R37" i="6"/>
  <c r="R40" i="6"/>
  <c r="R39" i="6"/>
  <c r="R41" i="6"/>
  <c r="R44" i="6"/>
  <c r="R47" i="6"/>
  <c r="R36" i="6"/>
  <c r="R38" i="6"/>
  <c r="R42" i="6"/>
  <c r="R43" i="6"/>
  <c r="R46" i="6"/>
  <c r="R48" i="6"/>
  <c r="R50" i="6"/>
  <c r="R16" i="6"/>
  <c r="AH68" i="23"/>
  <c r="R35" i="5"/>
  <c r="R33" i="5"/>
  <c r="R34" i="5"/>
  <c r="R41" i="5"/>
  <c r="R48" i="5"/>
  <c r="R40" i="5"/>
  <c r="R43" i="5"/>
  <c r="R92" i="5"/>
  <c r="R50" i="5"/>
  <c r="R51" i="5"/>
  <c r="R38" i="5"/>
  <c r="R47" i="5"/>
  <c r="R42" i="5"/>
  <c r="R36" i="5"/>
  <c r="R44" i="5"/>
  <c r="R45" i="5"/>
  <c r="R46" i="5"/>
  <c r="R49" i="5"/>
  <c r="AG66" i="23"/>
  <c r="G17" i="23"/>
  <c r="AF17" i="23"/>
  <c r="BD17" i="23" s="1" a="1"/>
  <c r="H23" i="9"/>
  <c r="AD36" i="8"/>
  <c r="R36" i="8"/>
  <c r="K56" i="13"/>
  <c r="K67" i="13"/>
  <c r="K60" i="13"/>
  <c r="K64" i="13"/>
  <c r="K61" i="13"/>
  <c r="K68" i="13"/>
  <c r="K57" i="13"/>
  <c r="K58" i="13"/>
  <c r="K62" i="13"/>
  <c r="K69" i="13"/>
  <c r="K66" i="13"/>
  <c r="O11" i="8"/>
  <c r="K7" i="13"/>
  <c r="K15" i="13"/>
  <c r="K9" i="13"/>
  <c r="K13" i="13"/>
  <c r="K18" i="13"/>
  <c r="K6" i="13"/>
  <c r="K16" i="13"/>
  <c r="K19" i="13"/>
  <c r="K5" i="13"/>
  <c r="K14" i="13"/>
  <c r="K8" i="13"/>
  <c r="K12" i="13"/>
  <c r="K17" i="13"/>
  <c r="K20" i="13"/>
  <c r="K11" i="13"/>
  <c r="K10" i="13"/>
  <c r="R99" i="6"/>
  <c r="R105" i="6"/>
  <c r="R87" i="6"/>
  <c r="R93" i="6"/>
  <c r="R89" i="6"/>
  <c r="R111" i="6"/>
  <c r="R97" i="6"/>
  <c r="R95" i="6"/>
  <c r="R109" i="6"/>
  <c r="R101" i="6"/>
  <c r="R115" i="6"/>
  <c r="R85" i="6"/>
  <c r="R107" i="6"/>
  <c r="R103" i="6"/>
  <c r="R91" i="6"/>
  <c r="R113" i="6"/>
  <c r="R86" i="6"/>
  <c r="R92" i="6"/>
  <c r="R98" i="6"/>
  <c r="R104" i="6"/>
  <c r="R110" i="6"/>
  <c r="R106" i="6"/>
  <c r="R88" i="6"/>
  <c r="R94" i="6"/>
  <c r="R100" i="6"/>
  <c r="R112" i="6"/>
  <c r="R90" i="6"/>
  <c r="R96" i="6"/>
  <c r="R102" i="6"/>
  <c r="R108" i="6"/>
  <c r="R114" i="6"/>
  <c r="AA16" i="58" a="1"/>
  <c r="L16" i="58" a="1"/>
  <c r="I115" i="29" l="1"/>
  <c r="P13" i="37"/>
  <c r="P36" i="4"/>
  <c r="M82" i="13"/>
  <c r="L80" i="13"/>
  <c r="P34" i="4"/>
  <c r="M80" i="13"/>
  <c r="P35" i="4"/>
  <c r="M81" i="13"/>
  <c r="L81" i="13"/>
  <c r="L74" i="13"/>
  <c r="L75" i="13"/>
  <c r="J33" i="4"/>
  <c r="M28" i="13"/>
  <c r="P32" i="4"/>
  <c r="M78" i="13"/>
  <c r="A79" i="37" s="1"/>
  <c r="P33" i="4"/>
  <c r="M79" i="13"/>
  <c r="A80" i="37" s="1"/>
  <c r="L77" i="13"/>
  <c r="L76" i="13"/>
  <c r="L78" i="13"/>
  <c r="L79" i="13"/>
  <c r="P5" i="37"/>
  <c r="U35" i="51" a="1"/>
  <c r="P14" i="37"/>
  <c r="V35" i="51" a="1"/>
  <c r="P59" i="37"/>
  <c r="M27" i="13"/>
  <c r="A28" i="37" s="1"/>
  <c r="J32" i="4"/>
  <c r="A31" i="36" s="1"/>
  <c r="L27" i="13"/>
  <c r="H115" i="29"/>
  <c r="L23" i="13"/>
  <c r="J28" i="4"/>
  <c r="M23" i="13"/>
  <c r="A24" i="37" s="1"/>
  <c r="L24" i="13"/>
  <c r="J29" i="4"/>
  <c r="A28" i="36" s="1"/>
  <c r="J31" i="4"/>
  <c r="A30" i="36" s="1"/>
  <c r="M26" i="13"/>
  <c r="A27" i="37" s="1"/>
  <c r="J30" i="4"/>
  <c r="A29" i="36" s="1"/>
  <c r="M25" i="13"/>
  <c r="A26" i="37" s="1"/>
  <c r="L25" i="13"/>
  <c r="M24" i="13"/>
  <c r="A25" i="37" s="1"/>
  <c r="L26" i="13"/>
  <c r="L22" i="13"/>
  <c r="P30" i="4"/>
  <c r="A80" i="36" s="1"/>
  <c r="M76" i="13"/>
  <c r="A77" i="37" s="1"/>
  <c r="P31" i="4"/>
  <c r="A81" i="36" s="1"/>
  <c r="M77" i="13"/>
  <c r="A78" i="37" s="1"/>
  <c r="M74" i="13"/>
  <c r="A75" i="37" s="1"/>
  <c r="P28" i="4"/>
  <c r="M75" i="13"/>
  <c r="A76" i="37" s="1"/>
  <c r="P29" i="4"/>
  <c r="M22" i="13"/>
  <c r="A23" i="37" s="1"/>
  <c r="J27" i="4"/>
  <c r="L21" i="13"/>
  <c r="AI25" i="23"/>
  <c r="BG25" i="23" s="1" a="1"/>
  <c r="AI23" i="23"/>
  <c r="BM23" i="23" s="1"/>
  <c r="AI22" i="23"/>
  <c r="BM22" i="23" s="1"/>
  <c r="AI21" i="23"/>
  <c r="BG21" i="23" s="1" a="1"/>
  <c r="AI20" i="23"/>
  <c r="BG20" i="23" s="1" a="1"/>
  <c r="AI18" i="23"/>
  <c r="AI24" i="23"/>
  <c r="AI19" i="23"/>
  <c r="BG19" i="23" s="1" a="1"/>
  <c r="BM19" i="23"/>
  <c r="BG24" i="23" a="1"/>
  <c r="BM24" i="23"/>
  <c r="M21" i="13"/>
  <c r="A22" i="37" s="1"/>
  <c r="J26" i="4"/>
  <c r="B34" i="23" s="1"/>
  <c r="L70" i="13"/>
  <c r="M70" i="13"/>
  <c r="A71" i="37" s="1"/>
  <c r="P24" i="4"/>
  <c r="A81" i="37"/>
  <c r="A82" i="37"/>
  <c r="A84" i="37"/>
  <c r="A90" i="37"/>
  <c r="A93" i="37"/>
  <c r="A94" i="37"/>
  <c r="A87" i="37"/>
  <c r="A85" i="37"/>
  <c r="A88" i="37"/>
  <c r="A89" i="37"/>
  <c r="A83" i="37"/>
  <c r="A86" i="37"/>
  <c r="A91" i="37"/>
  <c r="A92" i="37"/>
  <c r="A95" i="37"/>
  <c r="A46" i="37"/>
  <c r="A47" i="37"/>
  <c r="A29" i="37"/>
  <c r="A54" i="37"/>
  <c r="A40" i="37"/>
  <c r="A43" i="36"/>
  <c r="A41" i="37"/>
  <c r="A46" i="36"/>
  <c r="A43" i="37"/>
  <c r="A47" i="36"/>
  <c r="A44" i="37"/>
  <c r="A51" i="36"/>
  <c r="A48" i="37"/>
  <c r="A52" i="36"/>
  <c r="A49" i="37"/>
  <c r="A54" i="36"/>
  <c r="A51" i="37"/>
  <c r="A52" i="37"/>
  <c r="A42" i="37"/>
  <c r="A45" i="37"/>
  <c r="A48" i="36"/>
  <c r="A53" i="36"/>
  <c r="A50" i="37"/>
  <c r="A53" i="37"/>
  <c r="A32" i="37"/>
  <c r="A36" i="36"/>
  <c r="A33" i="37"/>
  <c r="A37" i="36"/>
  <c r="A34" i="37"/>
  <c r="A39" i="36"/>
  <c r="A36" i="37"/>
  <c r="A38" i="37"/>
  <c r="A33" i="36"/>
  <c r="A30" i="37"/>
  <c r="A34" i="36"/>
  <c r="A31" i="37"/>
  <c r="A38" i="36"/>
  <c r="A35" i="37"/>
  <c r="A40" i="36"/>
  <c r="A37" i="37"/>
  <c r="A42" i="36"/>
  <c r="A39" i="37"/>
  <c r="Z7" i="51"/>
  <c r="Q16" i="5"/>
  <c r="W35" i="51" a="1"/>
  <c r="AB10" i="51" a="1"/>
  <c r="T35" i="51" a="1"/>
  <c r="AI29" i="23"/>
  <c r="AI28" i="23"/>
  <c r="AI26" i="23"/>
  <c r="AI30" i="23"/>
  <c r="AI27" i="23"/>
  <c r="S16" i="5"/>
  <c r="AK16" i="51"/>
  <c r="AK14" i="51"/>
  <c r="AK15" i="51"/>
  <c r="AK17" i="51"/>
  <c r="A76" i="36"/>
  <c r="X115" i="27"/>
  <c r="AC45" i="44"/>
  <c r="A85" i="36"/>
  <c r="A86" i="36"/>
  <c r="A90" i="36"/>
  <c r="A95" i="36"/>
  <c r="A92" i="36"/>
  <c r="A26" i="36"/>
  <c r="R39" i="5"/>
  <c r="S39" i="5"/>
  <c r="AI32" i="23"/>
  <c r="AI33" i="23"/>
  <c r="AI31" i="23"/>
  <c r="AI117" i="23"/>
  <c r="AI17" i="23"/>
  <c r="A82" i="36"/>
  <c r="A87" i="36"/>
  <c r="A91" i="36"/>
  <c r="A96" i="36"/>
  <c r="A25" i="36"/>
  <c r="A83" i="36"/>
  <c r="A89" i="36"/>
  <c r="A93" i="36"/>
  <c r="A44" i="36"/>
  <c r="A49" i="36"/>
  <c r="C115" i="23"/>
  <c r="C112" i="23"/>
  <c r="C117" i="23"/>
  <c r="C111" i="23"/>
  <c r="C108" i="23"/>
  <c r="C116" i="23"/>
  <c r="C114" i="23"/>
  <c r="C113" i="23"/>
  <c r="C110" i="23"/>
  <c r="C109" i="23"/>
  <c r="F73" i="13"/>
  <c r="R56" i="6"/>
  <c r="R19" i="5"/>
  <c r="R28" i="5"/>
  <c r="R32" i="5"/>
  <c r="R18" i="5"/>
  <c r="R20" i="5"/>
  <c r="R22" i="5"/>
  <c r="R25" i="5"/>
  <c r="R27" i="5"/>
  <c r="R17" i="5"/>
  <c r="R23" i="5"/>
  <c r="R24" i="5"/>
  <c r="R26" i="5"/>
  <c r="R31" i="5"/>
  <c r="R30" i="5"/>
  <c r="R29" i="5"/>
  <c r="R60" i="6"/>
  <c r="R57" i="6"/>
  <c r="R17" i="6"/>
  <c r="R18" i="6"/>
  <c r="R55" i="6"/>
  <c r="R61" i="6"/>
  <c r="R35" i="6"/>
  <c r="R34" i="6"/>
  <c r="R16" i="5"/>
  <c r="B105" i="7"/>
  <c r="B92" i="7"/>
  <c r="B89" i="7"/>
  <c r="B97" i="7"/>
  <c r="B90" i="7"/>
  <c r="B100" i="7"/>
  <c r="B94" i="7"/>
  <c r="B91" i="7"/>
  <c r="B106" i="7"/>
  <c r="B104" i="7"/>
  <c r="B103" i="7"/>
  <c r="B102" i="7"/>
  <c r="B101" i="7"/>
  <c r="B99" i="7"/>
  <c r="B98" i="7"/>
  <c r="B96" i="7"/>
  <c r="B95" i="7"/>
  <c r="B93" i="7"/>
  <c r="B88" i="7"/>
  <c r="B87" i="7"/>
  <c r="F72" i="13"/>
  <c r="F71" i="13"/>
  <c r="AF115" i="28"/>
  <c r="R78" i="5"/>
  <c r="R72" i="5"/>
  <c r="R71" i="5"/>
  <c r="R74" i="5"/>
  <c r="R84" i="5"/>
  <c r="R68" i="5"/>
  <c r="R69" i="5"/>
  <c r="R70" i="5"/>
  <c r="R67" i="5"/>
  <c r="G115" i="32"/>
  <c r="W115" i="32"/>
  <c r="G115" i="29"/>
  <c r="G115" i="28"/>
  <c r="U115" i="27"/>
  <c r="G115" i="26"/>
  <c r="H115" i="26"/>
  <c r="R116" i="6"/>
  <c r="B86" i="7"/>
  <c r="B85" i="7"/>
  <c r="D68" i="13"/>
  <c r="C68" i="13"/>
  <c r="F68" i="13"/>
  <c r="D60" i="13"/>
  <c r="F60" i="13"/>
  <c r="C60" i="13"/>
  <c r="D62" i="13"/>
  <c r="C62" i="13"/>
  <c r="F62" i="13"/>
  <c r="D63" i="13"/>
  <c r="F63" i="13"/>
  <c r="C63" i="13"/>
  <c r="C69" i="13"/>
  <c r="F69" i="13"/>
  <c r="D69" i="13"/>
  <c r="D58" i="13"/>
  <c r="F58" i="13"/>
  <c r="F59" i="13"/>
  <c r="C59" i="13"/>
  <c r="D59" i="13"/>
  <c r="F56" i="13"/>
  <c r="D56" i="13"/>
  <c r="C61" i="13"/>
  <c r="F61" i="13"/>
  <c r="D61" i="13"/>
  <c r="F65" i="13"/>
  <c r="D65" i="13"/>
  <c r="F66" i="13"/>
  <c r="D66" i="13"/>
  <c r="C67" i="13"/>
  <c r="F67" i="13"/>
  <c r="D67" i="13"/>
  <c r="B62" i="7"/>
  <c r="B52" i="7"/>
  <c r="B53" i="7"/>
  <c r="D13" i="13"/>
  <c r="C18" i="13"/>
  <c r="C20" i="13"/>
  <c r="C15" i="13"/>
  <c r="C17" i="13"/>
  <c r="F18" i="13"/>
  <c r="D19" i="13"/>
  <c r="F14" i="13"/>
  <c r="D14" i="13"/>
  <c r="C16" i="13"/>
  <c r="F16" i="13"/>
  <c r="D16" i="13"/>
  <c r="C14" i="13"/>
  <c r="C13" i="13"/>
  <c r="D20" i="13"/>
  <c r="D18" i="13"/>
  <c r="C19" i="13"/>
  <c r="D15" i="13"/>
  <c r="D17" i="13"/>
  <c r="C11" i="13"/>
  <c r="D6" i="13"/>
  <c r="D8" i="13"/>
  <c r="D10" i="13"/>
  <c r="D12" i="13"/>
  <c r="C10" i="13"/>
  <c r="C12" i="13"/>
  <c r="D11" i="13"/>
  <c r="D5" i="13"/>
  <c r="C8" i="13"/>
  <c r="C7" i="13"/>
  <c r="D9" i="13"/>
  <c r="D7" i="13"/>
  <c r="C9" i="13"/>
  <c r="C6" i="13"/>
  <c r="C5" i="13"/>
  <c r="F64" i="13"/>
  <c r="F57" i="13"/>
  <c r="R72" i="6"/>
  <c r="R78" i="6"/>
  <c r="R69" i="6"/>
  <c r="R68" i="6"/>
  <c r="R74" i="6"/>
  <c r="R76" i="6"/>
  <c r="R77" i="6"/>
  <c r="R83" i="6"/>
  <c r="R82" i="6"/>
  <c r="R67" i="6"/>
  <c r="R81" i="6"/>
  <c r="R71" i="6"/>
  <c r="R73" i="6"/>
  <c r="R75" i="6"/>
  <c r="R79" i="6"/>
  <c r="R80" i="6"/>
  <c r="R84" i="6"/>
  <c r="R65" i="6"/>
  <c r="R75" i="5"/>
  <c r="R79" i="5"/>
  <c r="R81" i="5"/>
  <c r="R82" i="5"/>
  <c r="R83" i="5"/>
  <c r="R86" i="5"/>
  <c r="R73" i="5"/>
  <c r="R76" i="5"/>
  <c r="R77" i="5"/>
  <c r="R80" i="5"/>
  <c r="R85" i="5"/>
  <c r="R55" i="5"/>
  <c r="R57" i="5"/>
  <c r="R114" i="5"/>
  <c r="R52" i="5"/>
  <c r="R93" i="5"/>
  <c r="R95" i="5"/>
  <c r="R98" i="5"/>
  <c r="R99" i="5"/>
  <c r="R103" i="5"/>
  <c r="R104" i="5"/>
  <c r="R105" i="5"/>
  <c r="R115" i="5"/>
  <c r="R116" i="5"/>
  <c r="R108" i="5"/>
  <c r="R110" i="5"/>
  <c r="R112" i="5"/>
  <c r="R65" i="5"/>
  <c r="R89" i="5"/>
  <c r="R97" i="5"/>
  <c r="R53" i="5"/>
  <c r="R54" i="5"/>
  <c r="R59" i="5"/>
  <c r="R102" i="5"/>
  <c r="R106" i="5"/>
  <c r="R107" i="5"/>
  <c r="R111" i="5"/>
  <c r="R58" i="5"/>
  <c r="R60" i="5"/>
  <c r="R87" i="5"/>
  <c r="R88" i="5"/>
  <c r="R61" i="5"/>
  <c r="R100" i="5"/>
  <c r="R101" i="5"/>
  <c r="R109" i="5"/>
  <c r="R113" i="5"/>
  <c r="R56" i="5"/>
  <c r="R90" i="5"/>
  <c r="R94" i="5"/>
  <c r="R64" i="5"/>
  <c r="R62" i="5"/>
  <c r="R63" i="5"/>
  <c r="R91" i="5"/>
  <c r="R96" i="5"/>
  <c r="AC44" i="8"/>
  <c r="A10" i="2"/>
  <c r="K131" i="2"/>
  <c r="K130" i="2"/>
  <c r="D131" i="2"/>
  <c r="D130" i="2"/>
  <c r="BG22" i="23" l="1" a="1"/>
  <c r="BM20" i="23"/>
  <c r="BM21" i="23"/>
  <c r="B30" i="32"/>
  <c r="BG23" i="23" a="1"/>
  <c r="BM25" i="23"/>
  <c r="B33" i="6"/>
  <c r="B30" i="29"/>
  <c r="B30" i="34"/>
  <c r="B30" i="27"/>
  <c r="B33" i="5"/>
  <c r="B30" i="33"/>
  <c r="B30" i="30"/>
  <c r="B30" i="28"/>
  <c r="L61" i="13"/>
  <c r="BG18" i="23" a="1"/>
  <c r="BM18" i="23"/>
  <c r="B83" i="28"/>
  <c r="B87" i="23"/>
  <c r="C87" i="23" s="1"/>
  <c r="A78" i="36"/>
  <c r="A79" i="36"/>
  <c r="B84" i="25"/>
  <c r="B84" i="30"/>
  <c r="B84" i="28"/>
  <c r="B84" i="32"/>
  <c r="B88" i="23"/>
  <c r="C88" i="23" s="1"/>
  <c r="B84" i="26"/>
  <c r="B84" i="27"/>
  <c r="B84" i="31"/>
  <c r="B84" i="33"/>
  <c r="B87" i="5"/>
  <c r="B84" i="29"/>
  <c r="B84" i="34"/>
  <c r="B87" i="2"/>
  <c r="B87" i="6"/>
  <c r="L18" i="13"/>
  <c r="B31" i="25"/>
  <c r="B31" i="26"/>
  <c r="B31" i="29"/>
  <c r="B31" i="30"/>
  <c r="B31" i="34"/>
  <c r="B35" i="23"/>
  <c r="B34" i="5"/>
  <c r="B31" i="27"/>
  <c r="B31" i="32"/>
  <c r="B31" i="31"/>
  <c r="B34" i="6"/>
  <c r="B31" i="33"/>
  <c r="B31" i="28"/>
  <c r="L59" i="13"/>
  <c r="B83" i="29"/>
  <c r="B83" i="34"/>
  <c r="B83" i="27"/>
  <c r="B83" i="32"/>
  <c r="B86" i="5"/>
  <c r="B83" i="25"/>
  <c r="B83" i="26"/>
  <c r="B83" i="30"/>
  <c r="B83" i="31"/>
  <c r="B83" i="33"/>
  <c r="B86" i="2"/>
  <c r="B86" i="6"/>
  <c r="L69" i="13"/>
  <c r="B33" i="2"/>
  <c r="B30" i="31"/>
  <c r="L16" i="13"/>
  <c r="B30" i="25"/>
  <c r="B30" i="26"/>
  <c r="BG29" i="23" a="1"/>
  <c r="BM29" i="23"/>
  <c r="BM28" i="23"/>
  <c r="BG28" i="23" a="1"/>
  <c r="BG26" i="23" a="1"/>
  <c r="BM26" i="23"/>
  <c r="BG30" i="23" a="1"/>
  <c r="BM30" i="23"/>
  <c r="BG27" i="23" a="1"/>
  <c r="BM27" i="23"/>
  <c r="BM32" i="23"/>
  <c r="BG32" i="23" a="1"/>
  <c r="BG33" i="23" a="1"/>
  <c r="BM33" i="23"/>
  <c r="BM31" i="23"/>
  <c r="BG31" i="23" a="1"/>
  <c r="BM117" i="23"/>
  <c r="BG117" i="23" a="1"/>
  <c r="BM17" i="23"/>
  <c r="BG17" i="23" a="1"/>
  <c r="L60" i="13"/>
  <c r="L63" i="13"/>
  <c r="M73" i="13"/>
  <c r="A74" i="37" s="1"/>
  <c r="P27" i="4"/>
  <c r="L73" i="13"/>
  <c r="L67" i="13"/>
  <c r="L68" i="13"/>
  <c r="L62" i="13"/>
  <c r="L14" i="13"/>
  <c r="P26" i="4"/>
  <c r="M72" i="13"/>
  <c r="A73" i="37" s="1"/>
  <c r="L72" i="13"/>
  <c r="M71" i="13"/>
  <c r="A72" i="37" s="1"/>
  <c r="P25" i="4"/>
  <c r="L71" i="13"/>
  <c r="P22" i="4"/>
  <c r="M68" i="13"/>
  <c r="A69" i="37" s="1"/>
  <c r="P14" i="4"/>
  <c r="M60" i="13"/>
  <c r="A61" i="37" s="1"/>
  <c r="P16" i="4"/>
  <c r="M62" i="13"/>
  <c r="A63" i="37" s="1"/>
  <c r="P17" i="4"/>
  <c r="M63" i="13"/>
  <c r="A64" i="37" s="1"/>
  <c r="M69" i="13"/>
  <c r="A70" i="37" s="1"/>
  <c r="P23" i="4"/>
  <c r="L58" i="13"/>
  <c r="P12" i="4"/>
  <c r="M58" i="13"/>
  <c r="A59" i="37" s="1"/>
  <c r="P13" i="4"/>
  <c r="M59" i="13"/>
  <c r="A60" i="37" s="1"/>
  <c r="M56" i="13"/>
  <c r="A57" i="37" s="1"/>
  <c r="P10" i="4"/>
  <c r="L56" i="13"/>
  <c r="P15" i="4"/>
  <c r="M61" i="13"/>
  <c r="A62" i="37" s="1"/>
  <c r="M65" i="13"/>
  <c r="A66" i="37" s="1"/>
  <c r="P19" i="4"/>
  <c r="L65" i="13"/>
  <c r="P20" i="4"/>
  <c r="L66" i="13"/>
  <c r="M66" i="13"/>
  <c r="A67" i="37" s="1"/>
  <c r="P21" i="4"/>
  <c r="M67" i="13"/>
  <c r="A68" i="37" s="1"/>
  <c r="M18" i="13"/>
  <c r="A19" i="37" s="1"/>
  <c r="J23" i="4"/>
  <c r="M16" i="13"/>
  <c r="A17" i="37" s="1"/>
  <c r="J21" i="4"/>
  <c r="M14" i="13"/>
  <c r="A15" i="37" s="1"/>
  <c r="J19" i="4"/>
  <c r="M64" i="13"/>
  <c r="A65" i="37" s="1"/>
  <c r="P18" i="4"/>
  <c r="L64" i="13"/>
  <c r="P11" i="4"/>
  <c r="M57" i="13"/>
  <c r="A58" i="37" s="1"/>
  <c r="L57" i="13"/>
  <c r="A84" i="36"/>
  <c r="B89" i="33"/>
  <c r="B89" i="34"/>
  <c r="B93" i="23"/>
  <c r="B92" i="5"/>
  <c r="B89" i="29"/>
  <c r="B92" i="2"/>
  <c r="B92" i="6"/>
  <c r="B89" i="25"/>
  <c r="B89" i="26"/>
  <c r="B89" i="32"/>
  <c r="B89" i="31"/>
  <c r="B89" i="27"/>
  <c r="B89" i="28"/>
  <c r="B89" i="30"/>
  <c r="B90" i="28"/>
  <c r="B90" i="32"/>
  <c r="B90" i="25"/>
  <c r="B93" i="5"/>
  <c r="B90" i="26"/>
  <c r="B90" i="34"/>
  <c r="B94" i="23"/>
  <c r="B90" i="29"/>
  <c r="B90" i="31"/>
  <c r="B90" i="27"/>
  <c r="B90" i="30"/>
  <c r="B90" i="33"/>
  <c r="B93" i="2"/>
  <c r="B93" i="6"/>
  <c r="B92" i="32"/>
  <c r="B92" i="25"/>
  <c r="B92" i="26"/>
  <c r="B92" i="28"/>
  <c r="B92" i="29"/>
  <c r="B95" i="2"/>
  <c r="B95" i="6"/>
  <c r="B92" i="27"/>
  <c r="B92" i="31"/>
  <c r="B92" i="30"/>
  <c r="B92" i="33"/>
  <c r="B92" i="34"/>
  <c r="B96" i="23"/>
  <c r="B95" i="5"/>
  <c r="B98" i="25"/>
  <c r="B98" i="26"/>
  <c r="B98" i="28"/>
  <c r="B98" i="30"/>
  <c r="B101" i="5"/>
  <c r="B98" i="29"/>
  <c r="B98" i="32"/>
  <c r="B98" i="31"/>
  <c r="B98" i="34"/>
  <c r="B102" i="23"/>
  <c r="B98" i="33"/>
  <c r="B98" i="27"/>
  <c r="B101" i="2"/>
  <c r="B101" i="6"/>
  <c r="B101" i="25"/>
  <c r="B101" i="27"/>
  <c r="B101" i="31"/>
  <c r="B101" i="33"/>
  <c r="B104" i="2"/>
  <c r="B104" i="6"/>
  <c r="B101" i="26"/>
  <c r="B104" i="5"/>
  <c r="B101" i="29"/>
  <c r="B101" i="28"/>
  <c r="B101" i="32"/>
  <c r="B101" i="30"/>
  <c r="B101" i="34"/>
  <c r="B105" i="23"/>
  <c r="B102" i="27"/>
  <c r="B102" i="29"/>
  <c r="B102" i="31"/>
  <c r="B102" i="30"/>
  <c r="B102" i="34"/>
  <c r="B106" i="23"/>
  <c r="B102" i="25"/>
  <c r="B102" i="26"/>
  <c r="B102" i="28"/>
  <c r="B102" i="33"/>
  <c r="B105" i="5"/>
  <c r="B102" i="32"/>
  <c r="B105" i="2"/>
  <c r="B105" i="6"/>
  <c r="B88" i="25"/>
  <c r="B88" i="29"/>
  <c r="B88" i="31"/>
  <c r="B91" i="5"/>
  <c r="B88" i="32"/>
  <c r="B88" i="26"/>
  <c r="B88" i="28"/>
  <c r="B91" i="2"/>
  <c r="B91" i="6"/>
  <c r="B88" i="27"/>
  <c r="B88" i="33"/>
  <c r="B88" i="34"/>
  <c r="B88" i="30"/>
  <c r="B92" i="23"/>
  <c r="B95" i="26"/>
  <c r="B95" i="25"/>
  <c r="B95" i="31"/>
  <c r="B98" i="5"/>
  <c r="B95" i="27"/>
  <c r="B95" i="28"/>
  <c r="B95" i="30"/>
  <c r="B98" i="2"/>
  <c r="B98" i="6"/>
  <c r="B95" i="32"/>
  <c r="B95" i="34"/>
  <c r="B99" i="23"/>
  <c r="B95" i="29"/>
  <c r="B95" i="33"/>
  <c r="B87" i="25"/>
  <c r="B90" i="2"/>
  <c r="B90" i="6"/>
  <c r="B87" i="29"/>
  <c r="B91" i="23"/>
  <c r="B87" i="28"/>
  <c r="B87" i="33"/>
  <c r="B87" i="34"/>
  <c r="B90" i="5"/>
  <c r="B87" i="32"/>
  <c r="B87" i="26"/>
  <c r="B87" i="27"/>
  <c r="B87" i="30"/>
  <c r="B87" i="31"/>
  <c r="A88" i="36"/>
  <c r="B93" i="27"/>
  <c r="B93" i="29"/>
  <c r="B93" i="30"/>
  <c r="B93" i="34"/>
  <c r="B97" i="23"/>
  <c r="B96" i="2"/>
  <c r="B96" i="6"/>
  <c r="B93" i="25"/>
  <c r="B93" i="33"/>
  <c r="B93" i="26"/>
  <c r="B93" i="28"/>
  <c r="B93" i="32"/>
  <c r="B93" i="31"/>
  <c r="B96" i="5"/>
  <c r="B85" i="25"/>
  <c r="B85" i="33"/>
  <c r="B85" i="34"/>
  <c r="B89" i="23"/>
  <c r="B85" i="29"/>
  <c r="B85" i="32"/>
  <c r="B88" i="2"/>
  <c r="B88" i="6"/>
  <c r="B88" i="5"/>
  <c r="B85" i="26"/>
  <c r="B85" i="27"/>
  <c r="B85" i="31"/>
  <c r="B85" i="28"/>
  <c r="B85" i="30"/>
  <c r="B96" i="26"/>
  <c r="B96" i="29"/>
  <c r="B96" i="31"/>
  <c r="B96" i="33"/>
  <c r="B99" i="2"/>
  <c r="B99" i="6"/>
  <c r="B96" i="27"/>
  <c r="B96" i="30"/>
  <c r="B96" i="34"/>
  <c r="B100" i="23"/>
  <c r="B99" i="5"/>
  <c r="B96" i="25"/>
  <c r="B96" i="28"/>
  <c r="B96" i="32"/>
  <c r="B97" i="28"/>
  <c r="B97" i="30"/>
  <c r="B97" i="34"/>
  <c r="B101" i="23"/>
  <c r="B97" i="25"/>
  <c r="B97" i="32"/>
  <c r="B100" i="2"/>
  <c r="B100" i="6"/>
  <c r="B97" i="29"/>
  <c r="B97" i="31"/>
  <c r="B97" i="33"/>
  <c r="B100" i="5"/>
  <c r="B97" i="26"/>
  <c r="B97" i="27"/>
  <c r="B86" i="27"/>
  <c r="B86" i="30"/>
  <c r="B89" i="2"/>
  <c r="B89" i="6"/>
  <c r="B86" i="26"/>
  <c r="B86" i="32"/>
  <c r="B86" i="31"/>
  <c r="B89" i="5"/>
  <c r="B86" i="29"/>
  <c r="B86" i="33"/>
  <c r="B86" i="34"/>
  <c r="B86" i="25"/>
  <c r="B90" i="23"/>
  <c r="B86" i="28"/>
  <c r="B91" i="32"/>
  <c r="B91" i="31"/>
  <c r="B94" i="2"/>
  <c r="B94" i="6"/>
  <c r="B91" i="29"/>
  <c r="B91" i="30"/>
  <c r="B91" i="34"/>
  <c r="B95" i="23"/>
  <c r="B91" i="27"/>
  <c r="B91" i="33"/>
  <c r="B91" i="25"/>
  <c r="B91" i="26"/>
  <c r="B91" i="28"/>
  <c r="B94" i="5"/>
  <c r="B94" i="26"/>
  <c r="B94" i="28"/>
  <c r="B97" i="5"/>
  <c r="B94" i="25"/>
  <c r="B94" i="32"/>
  <c r="B94" i="31"/>
  <c r="B94" i="27"/>
  <c r="B94" i="29"/>
  <c r="B94" i="30"/>
  <c r="B94" i="34"/>
  <c r="B98" i="23"/>
  <c r="B94" i="33"/>
  <c r="B97" i="2"/>
  <c r="B97" i="6"/>
  <c r="A94" i="36"/>
  <c r="B102" i="5"/>
  <c r="B99" i="27"/>
  <c r="B99" i="29"/>
  <c r="B99" i="32"/>
  <c r="B99" i="26"/>
  <c r="B99" i="30"/>
  <c r="B102" i="2"/>
  <c r="B102" i="6"/>
  <c r="B99" i="28"/>
  <c r="B99" i="25"/>
  <c r="B99" i="31"/>
  <c r="B99" i="33"/>
  <c r="B99" i="34"/>
  <c r="B103" i="23"/>
  <c r="B100" i="31"/>
  <c r="B103" i="5"/>
  <c r="B100" i="28"/>
  <c r="B100" i="29"/>
  <c r="B103" i="2"/>
  <c r="B103" i="6"/>
  <c r="B100" i="30"/>
  <c r="B100" i="32"/>
  <c r="B100" i="34"/>
  <c r="B104" i="23"/>
  <c r="B100" i="26"/>
  <c r="B100" i="25"/>
  <c r="B100" i="27"/>
  <c r="B100" i="33"/>
  <c r="B103" i="31"/>
  <c r="B106" i="2"/>
  <c r="B106" i="6"/>
  <c r="B103" i="25"/>
  <c r="B103" i="33"/>
  <c r="B107" i="23"/>
  <c r="B103" i="27"/>
  <c r="B103" i="28"/>
  <c r="B103" i="32"/>
  <c r="B103" i="34"/>
  <c r="B106" i="5"/>
  <c r="B103" i="26"/>
  <c r="B103" i="29"/>
  <c r="B103" i="30"/>
  <c r="B79" i="29"/>
  <c r="B79" i="27"/>
  <c r="B82" i="2"/>
  <c r="B79" i="26"/>
  <c r="B79" i="31"/>
  <c r="B79" i="32"/>
  <c r="B79" i="30"/>
  <c r="B54" i="25"/>
  <c r="B54" i="26"/>
  <c r="B57" i="2"/>
  <c r="B57" i="5"/>
  <c r="B54" i="31"/>
  <c r="B57" i="6"/>
  <c r="B54" i="27"/>
  <c r="B54" i="28"/>
  <c r="B54" i="29"/>
  <c r="B54" i="30"/>
  <c r="B54" i="32"/>
  <c r="B58" i="23"/>
  <c r="BN58" i="23" s="1"/>
  <c r="B54" i="33"/>
  <c r="B54" i="34"/>
  <c r="A50" i="36"/>
  <c r="B55" i="25"/>
  <c r="B55" i="26"/>
  <c r="B55" i="27"/>
  <c r="B55" i="28"/>
  <c r="B55" i="34"/>
  <c r="B58" i="5"/>
  <c r="B58" i="2"/>
  <c r="B55" i="29"/>
  <c r="B55" i="30"/>
  <c r="B55" i="33"/>
  <c r="B55" i="32"/>
  <c r="B55" i="31"/>
  <c r="B59" i="23"/>
  <c r="B58" i="6"/>
  <c r="A27" i="36"/>
  <c r="B32" i="25"/>
  <c r="B32" i="26"/>
  <c r="B32" i="27"/>
  <c r="B32" i="28"/>
  <c r="B32" i="32"/>
  <c r="B32" i="33"/>
  <c r="B32" i="31"/>
  <c r="B35" i="5"/>
  <c r="B32" i="29"/>
  <c r="B36" i="23"/>
  <c r="B35" i="2"/>
  <c r="B32" i="30"/>
  <c r="B32" i="34"/>
  <c r="B35" i="6"/>
  <c r="B34" i="25"/>
  <c r="B34" i="26"/>
  <c r="B34" i="32"/>
  <c r="B34" i="28"/>
  <c r="B34" i="29"/>
  <c r="B34" i="33"/>
  <c r="B37" i="5"/>
  <c r="B37" i="2"/>
  <c r="B34" i="30"/>
  <c r="B34" i="34"/>
  <c r="B38" i="23"/>
  <c r="B34" i="27"/>
  <c r="B34" i="31"/>
  <c r="B37" i="6"/>
  <c r="B35" i="25"/>
  <c r="B35" i="26"/>
  <c r="B38" i="2"/>
  <c r="B35" i="28"/>
  <c r="B35" i="29"/>
  <c r="B35" i="34"/>
  <c r="B35" i="30"/>
  <c r="B35" i="32"/>
  <c r="B39" i="23"/>
  <c r="B38" i="6"/>
  <c r="B35" i="31"/>
  <c r="B35" i="33"/>
  <c r="B38" i="5"/>
  <c r="B35" i="27"/>
  <c r="A32" i="36"/>
  <c r="B37" i="25"/>
  <c r="B37" i="26"/>
  <c r="B37" i="27"/>
  <c r="B41" i="23"/>
  <c r="BN41" i="23" s="1"/>
  <c r="B37" i="29"/>
  <c r="B37" i="34"/>
  <c r="B40" i="5"/>
  <c r="B40" i="6"/>
  <c r="B37" i="30"/>
  <c r="B37" i="31"/>
  <c r="B37" i="33"/>
  <c r="B37" i="28"/>
  <c r="B37" i="32"/>
  <c r="B40" i="2"/>
  <c r="B62" i="25"/>
  <c r="B62" i="26"/>
  <c r="B65" i="2"/>
  <c r="B62" i="28"/>
  <c r="B62" i="31"/>
  <c r="B62" i="27"/>
  <c r="B62" i="30"/>
  <c r="B62" i="32"/>
  <c r="B62" i="33"/>
  <c r="B62" i="34"/>
  <c r="B65" i="5"/>
  <c r="B62" i="29"/>
  <c r="B66" i="23"/>
  <c r="B65" i="6"/>
  <c r="B48" i="25"/>
  <c r="B48" i="26"/>
  <c r="B48" i="27"/>
  <c r="B48" i="30"/>
  <c r="B52" i="23"/>
  <c r="BN52" i="23" s="1"/>
  <c r="B48" i="31"/>
  <c r="B51" i="5"/>
  <c r="B48" i="28"/>
  <c r="B51" i="2"/>
  <c r="B48" i="32"/>
  <c r="B48" i="34"/>
  <c r="B48" i="29"/>
  <c r="B48" i="33"/>
  <c r="B51" i="6"/>
  <c r="B49" i="25"/>
  <c r="B49" i="26"/>
  <c r="B52" i="2"/>
  <c r="B49" i="31"/>
  <c r="B49" i="34"/>
  <c r="B52" i="5"/>
  <c r="B49" i="28"/>
  <c r="B49" i="32"/>
  <c r="B49" i="33"/>
  <c r="B53" i="23"/>
  <c r="BN53" i="23" s="1"/>
  <c r="B52" i="6"/>
  <c r="B49" i="27"/>
  <c r="B49" i="30"/>
  <c r="B49" i="29"/>
  <c r="B51" i="25"/>
  <c r="B51" i="26"/>
  <c r="B51" i="27"/>
  <c r="B51" i="30"/>
  <c r="B51" i="33"/>
  <c r="B51" i="28"/>
  <c r="B51" i="31"/>
  <c r="B51" i="34"/>
  <c r="B54" i="5"/>
  <c r="B54" i="6"/>
  <c r="B51" i="29"/>
  <c r="B51" i="32"/>
  <c r="B55" i="23"/>
  <c r="B54" i="2"/>
  <c r="B52" i="25"/>
  <c r="B52" i="26"/>
  <c r="B52" i="28"/>
  <c r="B52" i="31"/>
  <c r="B52" i="27"/>
  <c r="B52" i="29"/>
  <c r="B52" i="33"/>
  <c r="B56" i="23"/>
  <c r="B55" i="5"/>
  <c r="B52" i="32"/>
  <c r="B52" i="34"/>
  <c r="B55" i="2"/>
  <c r="B52" i="30"/>
  <c r="B55" i="6"/>
  <c r="B56" i="25"/>
  <c r="B56" i="26"/>
  <c r="B59" i="6"/>
  <c r="B56" i="30"/>
  <c r="B56" i="32"/>
  <c r="B56" i="31"/>
  <c r="B56" i="33"/>
  <c r="B56" i="27"/>
  <c r="B60" i="23"/>
  <c r="B59" i="5"/>
  <c r="B56" i="28"/>
  <c r="B56" i="34"/>
  <c r="B59" i="2"/>
  <c r="B56" i="29"/>
  <c r="B57" i="25"/>
  <c r="B57" i="26"/>
  <c r="B57" i="28"/>
  <c r="B57" i="29"/>
  <c r="B57" i="34"/>
  <c r="B60" i="5"/>
  <c r="B57" i="30"/>
  <c r="B57" i="33"/>
  <c r="B60" i="6"/>
  <c r="B57" i="31"/>
  <c r="B57" i="27"/>
  <c r="B57" i="32"/>
  <c r="B61" i="23"/>
  <c r="BN61" i="23" s="1"/>
  <c r="B60" i="2"/>
  <c r="B59" i="25"/>
  <c r="B59" i="26"/>
  <c r="B59" i="27"/>
  <c r="B59" i="31"/>
  <c r="B63" i="23"/>
  <c r="BN63" i="23" s="1"/>
  <c r="B62" i="2"/>
  <c r="B59" i="28"/>
  <c r="B59" i="29"/>
  <c r="B59" i="33"/>
  <c r="B59" i="34"/>
  <c r="B62" i="5"/>
  <c r="B62" i="6"/>
  <c r="B59" i="30"/>
  <c r="B59" i="32"/>
  <c r="A55" i="36"/>
  <c r="B60" i="25"/>
  <c r="B60" i="26"/>
  <c r="B63" i="6"/>
  <c r="B60" i="33"/>
  <c r="B60" i="34"/>
  <c r="B64" i="23"/>
  <c r="B63" i="5"/>
  <c r="B60" i="32"/>
  <c r="B60" i="31"/>
  <c r="B60" i="28"/>
  <c r="B60" i="30"/>
  <c r="B63" i="2"/>
  <c r="B60" i="27"/>
  <c r="B60" i="29"/>
  <c r="A45" i="36"/>
  <c r="B50" i="25"/>
  <c r="B50" i="26"/>
  <c r="B50" i="32"/>
  <c r="B50" i="34"/>
  <c r="B53" i="2"/>
  <c r="B50" i="28"/>
  <c r="B50" i="29"/>
  <c r="B50" i="27"/>
  <c r="B50" i="30"/>
  <c r="B50" i="33"/>
  <c r="B54" i="23"/>
  <c r="BN54" i="23" s="1"/>
  <c r="B53" i="5"/>
  <c r="B53" i="6"/>
  <c r="B50" i="31"/>
  <c r="B53" i="25"/>
  <c r="B53" i="26"/>
  <c r="B56" i="6"/>
  <c r="B53" i="29"/>
  <c r="B53" i="34"/>
  <c r="B57" i="23"/>
  <c r="B53" i="30"/>
  <c r="B53" i="32"/>
  <c r="B56" i="2"/>
  <c r="B53" i="33"/>
  <c r="B53" i="31"/>
  <c r="B56" i="5"/>
  <c r="B53" i="27"/>
  <c r="B53" i="28"/>
  <c r="B58" i="25"/>
  <c r="B58" i="26"/>
  <c r="B61" i="2"/>
  <c r="B58" i="29"/>
  <c r="B58" i="32"/>
  <c r="B58" i="27"/>
  <c r="B58" i="30"/>
  <c r="B61" i="5"/>
  <c r="B58" i="31"/>
  <c r="B58" i="28"/>
  <c r="B58" i="33"/>
  <c r="B58" i="34"/>
  <c r="B62" i="23"/>
  <c r="B61" i="6"/>
  <c r="B61" i="25"/>
  <c r="B61" i="26"/>
  <c r="B61" i="30"/>
  <c r="B61" i="32"/>
  <c r="B64" i="5"/>
  <c r="B61" i="28"/>
  <c r="B61" i="29"/>
  <c r="B65" i="23"/>
  <c r="B64" i="6"/>
  <c r="B61" i="27"/>
  <c r="B61" i="31"/>
  <c r="B61" i="33"/>
  <c r="B61" i="34"/>
  <c r="B64" i="2"/>
  <c r="A35" i="36"/>
  <c r="B40" i="25"/>
  <c r="B40" i="26"/>
  <c r="B43" i="2"/>
  <c r="B40" i="28"/>
  <c r="B40" i="29"/>
  <c r="B43" i="5"/>
  <c r="B40" i="30"/>
  <c r="B40" i="32"/>
  <c r="B40" i="31"/>
  <c r="B40" i="27"/>
  <c r="B40" i="34"/>
  <c r="B43" i="6"/>
  <c r="B40" i="33"/>
  <c r="B44" i="23"/>
  <c r="B41" i="25"/>
  <c r="B41" i="26"/>
  <c r="B41" i="33"/>
  <c r="B45" i="23"/>
  <c r="BN45" i="23" s="1"/>
  <c r="B44" i="5"/>
  <c r="B41" i="34"/>
  <c r="B41" i="29"/>
  <c r="B41" i="30"/>
  <c r="B41" i="31"/>
  <c r="B44" i="6"/>
  <c r="B41" i="27"/>
  <c r="B41" i="28"/>
  <c r="B41" i="32"/>
  <c r="B44" i="2"/>
  <c r="B42" i="25"/>
  <c r="B42" i="26"/>
  <c r="B42" i="27"/>
  <c r="B42" i="30"/>
  <c r="B46" i="23"/>
  <c r="B42" i="32"/>
  <c r="B42" i="28"/>
  <c r="B45" i="5"/>
  <c r="B45" i="2"/>
  <c r="B42" i="29"/>
  <c r="B42" i="31"/>
  <c r="B42" i="33"/>
  <c r="B42" i="34"/>
  <c r="B45" i="6"/>
  <c r="B44" i="25"/>
  <c r="B44" i="26"/>
  <c r="B44" i="31"/>
  <c r="B44" i="34"/>
  <c r="B44" i="28"/>
  <c r="B44" i="33"/>
  <c r="B47" i="5"/>
  <c r="B47" i="2"/>
  <c r="B47" i="6"/>
  <c r="B44" i="27"/>
  <c r="B44" i="29"/>
  <c r="B48" i="23"/>
  <c r="BN48" i="23" s="1"/>
  <c r="B44" i="30"/>
  <c r="B44" i="32"/>
  <c r="A41" i="36"/>
  <c r="B46" i="25"/>
  <c r="B46" i="26"/>
  <c r="B46" i="32"/>
  <c r="B46" i="33"/>
  <c r="B49" i="6"/>
  <c r="B46" i="29"/>
  <c r="B50" i="23"/>
  <c r="BN50" i="23" s="1"/>
  <c r="B46" i="27"/>
  <c r="B46" i="28"/>
  <c r="B46" i="30"/>
  <c r="B49" i="5"/>
  <c r="B46" i="31"/>
  <c r="B46" i="34"/>
  <c r="B49" i="2"/>
  <c r="B38" i="25"/>
  <c r="B38" i="26"/>
  <c r="B41" i="6"/>
  <c r="B38" i="30"/>
  <c r="B38" i="27"/>
  <c r="B42" i="23"/>
  <c r="BN42" i="23" s="1"/>
  <c r="B41" i="2"/>
  <c r="B38" i="28"/>
  <c r="B38" i="29"/>
  <c r="B38" i="32"/>
  <c r="B41" i="5"/>
  <c r="B38" i="31"/>
  <c r="B38" i="33"/>
  <c r="B38" i="34"/>
  <c r="B39" i="25"/>
  <c r="B39" i="26"/>
  <c r="B39" i="32"/>
  <c r="B39" i="34"/>
  <c r="B42" i="6"/>
  <c r="B39" i="28"/>
  <c r="B39" i="33"/>
  <c r="B39" i="31"/>
  <c r="B43" i="23"/>
  <c r="BN43" i="23" s="1"/>
  <c r="B42" i="5"/>
  <c r="B42" i="2"/>
  <c r="B39" i="27"/>
  <c r="B39" i="29"/>
  <c r="B39" i="30"/>
  <c r="B43" i="25"/>
  <c r="B43" i="26"/>
  <c r="B43" i="27"/>
  <c r="B43" i="29"/>
  <c r="B46" i="6"/>
  <c r="B43" i="28"/>
  <c r="B43" i="30"/>
  <c r="B43" i="31"/>
  <c r="B43" i="33"/>
  <c r="B43" i="34"/>
  <c r="B46" i="5"/>
  <c r="B46" i="2"/>
  <c r="B43" i="32"/>
  <c r="B47" i="23"/>
  <c r="BN47" i="23" s="1"/>
  <c r="B45" i="25"/>
  <c r="B45" i="26"/>
  <c r="B48" i="2"/>
  <c r="B49" i="23"/>
  <c r="B48" i="5"/>
  <c r="B45" i="30"/>
  <c r="B45" i="32"/>
  <c r="B45" i="31"/>
  <c r="B45" i="34"/>
  <c r="B45" i="29"/>
  <c r="B45" i="33"/>
  <c r="B48" i="6"/>
  <c r="B45" i="27"/>
  <c r="B45" i="28"/>
  <c r="B47" i="25"/>
  <c r="B47" i="26"/>
  <c r="B50" i="6"/>
  <c r="B47" i="28"/>
  <c r="B47" i="29"/>
  <c r="B47" i="27"/>
  <c r="B47" i="32"/>
  <c r="B47" i="31"/>
  <c r="B47" i="33"/>
  <c r="B47" i="34"/>
  <c r="B50" i="5"/>
  <c r="B51" i="23"/>
  <c r="B50" i="2"/>
  <c r="B47" i="30"/>
  <c r="B33" i="25"/>
  <c r="B33" i="26"/>
  <c r="B37" i="23"/>
  <c r="B36" i="5"/>
  <c r="B33" i="27"/>
  <c r="B33" i="30"/>
  <c r="B33" i="34"/>
  <c r="B33" i="28"/>
  <c r="B33" i="29"/>
  <c r="B33" i="31"/>
  <c r="B33" i="33"/>
  <c r="B33" i="32"/>
  <c r="B36" i="2"/>
  <c r="B36" i="6"/>
  <c r="B36" i="25"/>
  <c r="B36" i="26"/>
  <c r="B36" i="31"/>
  <c r="B36" i="33"/>
  <c r="B36" i="27"/>
  <c r="B39" i="5"/>
  <c r="B36" i="29"/>
  <c r="B36" i="30"/>
  <c r="B36" i="34"/>
  <c r="B40" i="23"/>
  <c r="B36" i="28"/>
  <c r="B36" i="32"/>
  <c r="B39" i="2"/>
  <c r="B39" i="6"/>
  <c r="A24" i="36"/>
  <c r="A23" i="36"/>
  <c r="A77" i="36"/>
  <c r="C54" i="23"/>
  <c r="C53" i="23"/>
  <c r="C63" i="23"/>
  <c r="A72" i="36"/>
  <c r="B82" i="6"/>
  <c r="B82" i="5"/>
  <c r="B79" i="25"/>
  <c r="B79" i="34"/>
  <c r="B83" i="23"/>
  <c r="B79" i="33"/>
  <c r="B79" i="28"/>
  <c r="C121" i="5"/>
  <c r="B58" i="7"/>
  <c r="B56" i="7"/>
  <c r="B61" i="7"/>
  <c r="B54" i="7"/>
  <c r="B59" i="7"/>
  <c r="B65" i="7"/>
  <c r="C58" i="23"/>
  <c r="B57" i="7"/>
  <c r="B63" i="7"/>
  <c r="B64" i="7"/>
  <c r="B60" i="7"/>
  <c r="C61" i="23"/>
  <c r="B55" i="7"/>
  <c r="B39" i="7"/>
  <c r="B43" i="7"/>
  <c r="B45" i="7"/>
  <c r="B48" i="7"/>
  <c r="B50" i="7"/>
  <c r="F20" i="13"/>
  <c r="F19" i="13"/>
  <c r="L19" i="13" s="1"/>
  <c r="F17" i="13"/>
  <c r="L17" i="13" s="1"/>
  <c r="F15" i="13"/>
  <c r="L15" i="13" s="1"/>
  <c r="F13" i="13"/>
  <c r="F8" i="13"/>
  <c r="M8" i="13" s="1"/>
  <c r="F9" i="13"/>
  <c r="F12" i="13"/>
  <c r="F6" i="13"/>
  <c r="F11" i="13"/>
  <c r="F10" i="13"/>
  <c r="F5" i="13"/>
  <c r="F7" i="13"/>
  <c r="M7" i="13" s="1"/>
  <c r="C120" i="6"/>
  <c r="E122" i="6"/>
  <c r="E121" i="6"/>
  <c r="E120" i="6"/>
  <c r="C122" i="6"/>
  <c r="C124" i="6"/>
  <c r="C123" i="6"/>
  <c r="E124" i="6"/>
  <c r="C121" i="6"/>
  <c r="E123" i="6"/>
  <c r="E124" i="5"/>
  <c r="E123" i="5"/>
  <c r="E122" i="5"/>
  <c r="E121" i="5"/>
  <c r="E120" i="5"/>
  <c r="C122" i="5"/>
  <c r="C123" i="5"/>
  <c r="C124" i="5"/>
  <c r="C120" i="5"/>
  <c r="J24" i="4" l="1"/>
  <c r="J22" i="4"/>
  <c r="M15" i="13"/>
  <c r="M19" i="13"/>
  <c r="J20" i="4"/>
  <c r="M17" i="13"/>
  <c r="L13" i="13"/>
  <c r="J18" i="4"/>
  <c r="M13" i="13"/>
  <c r="L11" i="13"/>
  <c r="J16" i="4"/>
  <c r="M11" i="13"/>
  <c r="L12" i="13"/>
  <c r="M12" i="13"/>
  <c r="J17" i="4"/>
  <c r="L10" i="13"/>
  <c r="M10" i="13"/>
  <c r="J15" i="4"/>
  <c r="L8" i="13"/>
  <c r="J13" i="4"/>
  <c r="L9" i="13"/>
  <c r="M9" i="13"/>
  <c r="A10" i="37" s="1"/>
  <c r="J14" i="4"/>
  <c r="L6" i="13"/>
  <c r="M6" i="13"/>
  <c r="J11" i="4"/>
  <c r="L5" i="13"/>
  <c r="M5" i="13"/>
  <c r="A6" i="37" s="1"/>
  <c r="J10" i="4"/>
  <c r="L7" i="13"/>
  <c r="J12" i="4"/>
  <c r="B85" i="5"/>
  <c r="B86" i="23"/>
  <c r="C86" i="23" s="1"/>
  <c r="B82" i="30"/>
  <c r="B82" i="28"/>
  <c r="B85" i="6"/>
  <c r="B82" i="33"/>
  <c r="B82" i="25"/>
  <c r="B82" i="32"/>
  <c r="B82" i="26"/>
  <c r="B82" i="27"/>
  <c r="B85" i="2"/>
  <c r="B82" i="29"/>
  <c r="B82" i="31"/>
  <c r="B82" i="34"/>
  <c r="A75" i="36"/>
  <c r="L20" i="13"/>
  <c r="J25" i="4"/>
  <c r="M20" i="13"/>
  <c r="A21" i="37" s="1"/>
  <c r="C93" i="23"/>
  <c r="BN103" i="23"/>
  <c r="C103" i="23"/>
  <c r="C94" i="23"/>
  <c r="BN96" i="23"/>
  <c r="C96" i="23"/>
  <c r="BN102" i="23"/>
  <c r="C102" i="23"/>
  <c r="BN105" i="23"/>
  <c r="C105" i="23"/>
  <c r="BN106" i="23"/>
  <c r="C106" i="23"/>
  <c r="C92" i="23"/>
  <c r="BN99" i="23"/>
  <c r="C99" i="23"/>
  <c r="C91" i="23"/>
  <c r="BN97" i="23"/>
  <c r="C97" i="23"/>
  <c r="C89" i="23"/>
  <c r="BN100" i="23"/>
  <c r="C100" i="23"/>
  <c r="BN101" i="23"/>
  <c r="C101" i="23"/>
  <c r="C90" i="23"/>
  <c r="C95" i="23"/>
  <c r="BN98" i="23"/>
  <c r="C98" i="23"/>
  <c r="BN104" i="23"/>
  <c r="C104" i="23"/>
  <c r="BN107" i="23"/>
  <c r="C107" i="23"/>
  <c r="BN62" i="23"/>
  <c r="C62" i="23"/>
  <c r="BN65" i="23"/>
  <c r="C65" i="23"/>
  <c r="B84" i="2"/>
  <c r="B81" i="26"/>
  <c r="B81" i="32"/>
  <c r="B81" i="30"/>
  <c r="B81" i="31"/>
  <c r="B81" i="27"/>
  <c r="B81" i="29"/>
  <c r="B80" i="32"/>
  <c r="B83" i="2"/>
  <c r="B80" i="30"/>
  <c r="B80" i="29"/>
  <c r="B80" i="26"/>
  <c r="B80" i="31"/>
  <c r="B80" i="27"/>
  <c r="B77" i="27"/>
  <c r="B77" i="26"/>
  <c r="B80" i="2"/>
  <c r="B77" i="29"/>
  <c r="B77" i="30"/>
  <c r="B77" i="32"/>
  <c r="B72" i="2"/>
  <c r="B69" i="27"/>
  <c r="B69" i="30"/>
  <c r="B69" i="29"/>
  <c r="B69" i="32"/>
  <c r="B69" i="26"/>
  <c r="B71" i="29"/>
  <c r="B71" i="27"/>
  <c r="B71" i="30"/>
  <c r="B74" i="2"/>
  <c r="B71" i="26"/>
  <c r="B71" i="32"/>
  <c r="B72" i="30"/>
  <c r="B72" i="26"/>
  <c r="B72" i="29"/>
  <c r="B72" i="32"/>
  <c r="B72" i="27"/>
  <c r="B75" i="2"/>
  <c r="B78" i="32"/>
  <c r="B78" i="26"/>
  <c r="B78" i="31"/>
  <c r="B78" i="30"/>
  <c r="B81" i="2"/>
  <c r="B78" i="27"/>
  <c r="B78" i="29"/>
  <c r="B67" i="26"/>
  <c r="B67" i="27"/>
  <c r="B67" i="29"/>
  <c r="B67" i="30"/>
  <c r="B67" i="32"/>
  <c r="B70" i="2"/>
  <c r="B68" i="29"/>
  <c r="B71" i="2"/>
  <c r="B68" i="26"/>
  <c r="B68" i="27"/>
  <c r="B68" i="32"/>
  <c r="B68" i="30"/>
  <c r="B65" i="27"/>
  <c r="B65" i="30"/>
  <c r="B65" i="29"/>
  <c r="B65" i="26"/>
  <c r="B65" i="32"/>
  <c r="B68" i="2"/>
  <c r="B70" i="30"/>
  <c r="B70" i="29"/>
  <c r="B70" i="26"/>
  <c r="B70" i="32"/>
  <c r="B70" i="27"/>
  <c r="B74" i="32"/>
  <c r="B74" i="30"/>
  <c r="B74" i="29"/>
  <c r="B74" i="27"/>
  <c r="B74" i="26"/>
  <c r="B77" i="2"/>
  <c r="B75" i="32"/>
  <c r="B75" i="30"/>
  <c r="B75" i="29"/>
  <c r="B75" i="27"/>
  <c r="B78" i="2"/>
  <c r="B75" i="26"/>
  <c r="B79" i="2"/>
  <c r="B76" i="30"/>
  <c r="B76" i="27"/>
  <c r="B76" i="32"/>
  <c r="B76" i="29"/>
  <c r="B76" i="26"/>
  <c r="B73" i="30"/>
  <c r="B73" i="29"/>
  <c r="B76" i="2"/>
  <c r="B73" i="27"/>
  <c r="B73" i="32"/>
  <c r="B73" i="26"/>
  <c r="B66" i="30"/>
  <c r="B66" i="32"/>
  <c r="B66" i="26"/>
  <c r="B66" i="29"/>
  <c r="B69" i="2"/>
  <c r="B66" i="27"/>
  <c r="BN59" i="23"/>
  <c r="C59" i="23"/>
  <c r="BN66" i="23"/>
  <c r="C66" i="23"/>
  <c r="BN55" i="23"/>
  <c r="C55" i="23"/>
  <c r="BN56" i="23"/>
  <c r="C56" i="23"/>
  <c r="BN60" i="23"/>
  <c r="C60" i="23"/>
  <c r="BN64" i="23"/>
  <c r="C64" i="23"/>
  <c r="BN57" i="23"/>
  <c r="C57" i="23"/>
  <c r="BN44" i="23"/>
  <c r="C44" i="23"/>
  <c r="BN46" i="23"/>
  <c r="C46" i="23"/>
  <c r="BN49" i="23"/>
  <c r="C49" i="23"/>
  <c r="BN51" i="23"/>
  <c r="C51" i="23"/>
  <c r="C40" i="23"/>
  <c r="B25" i="25"/>
  <c r="B25" i="29"/>
  <c r="B23" i="25"/>
  <c r="B23" i="29"/>
  <c r="B27" i="25"/>
  <c r="B27" i="29"/>
  <c r="B84" i="6"/>
  <c r="B85" i="23"/>
  <c r="C85" i="23" s="1"/>
  <c r="B84" i="5"/>
  <c r="A74" i="36"/>
  <c r="B81" i="25"/>
  <c r="B81" i="33"/>
  <c r="B81" i="28"/>
  <c r="B81" i="34"/>
  <c r="B83" i="7"/>
  <c r="A73" i="36"/>
  <c r="B80" i="25"/>
  <c r="B83" i="6"/>
  <c r="B83" i="5"/>
  <c r="B80" i="34"/>
  <c r="B80" i="28"/>
  <c r="B84" i="23"/>
  <c r="C84" i="23" s="1"/>
  <c r="B80" i="33"/>
  <c r="B73" i="28"/>
  <c r="A66" i="36"/>
  <c r="B76" i="6"/>
  <c r="B76" i="5"/>
  <c r="B73" i="25"/>
  <c r="B73" i="34"/>
  <c r="B77" i="23"/>
  <c r="C77" i="23" s="1"/>
  <c r="B76" i="7"/>
  <c r="B73" i="31"/>
  <c r="B73" i="33"/>
  <c r="B66" i="31"/>
  <c r="A59" i="36"/>
  <c r="B66" i="33"/>
  <c r="B70" i="23"/>
  <c r="C70" i="23" s="1"/>
  <c r="B66" i="34"/>
  <c r="B66" i="25"/>
  <c r="B69" i="5"/>
  <c r="B69" i="6"/>
  <c r="B66" i="28"/>
  <c r="A20" i="37"/>
  <c r="A18" i="37"/>
  <c r="A16" i="37"/>
  <c r="A9" i="37"/>
  <c r="A13" i="37"/>
  <c r="A12" i="37"/>
  <c r="A11" i="37"/>
  <c r="A8" i="37"/>
  <c r="A14" i="37"/>
  <c r="C83" i="23"/>
  <c r="A60" i="36"/>
  <c r="B67" i="34"/>
  <c r="B67" i="25"/>
  <c r="B70" i="5"/>
  <c r="B70" i="6"/>
  <c r="B71" i="23"/>
  <c r="A58" i="36"/>
  <c r="B68" i="6"/>
  <c r="B65" i="34"/>
  <c r="B68" i="5"/>
  <c r="B69" i="23"/>
  <c r="B74" i="34"/>
  <c r="A67" i="36"/>
  <c r="B74" i="25"/>
  <c r="B78" i="23"/>
  <c r="B77" i="6"/>
  <c r="B77" i="5"/>
  <c r="A68" i="36"/>
  <c r="B78" i="6"/>
  <c r="B79" i="23"/>
  <c r="B75" i="25"/>
  <c r="B78" i="5"/>
  <c r="B75" i="34"/>
  <c r="B80" i="6"/>
  <c r="B81" i="23"/>
  <c r="A70" i="36"/>
  <c r="B77" i="25"/>
  <c r="B80" i="5"/>
  <c r="B77" i="34"/>
  <c r="A62" i="36"/>
  <c r="B69" i="34"/>
  <c r="B72" i="6"/>
  <c r="B72" i="5"/>
  <c r="B73" i="23"/>
  <c r="B69" i="25"/>
  <c r="B75" i="23"/>
  <c r="B74" i="6"/>
  <c r="A64" i="36"/>
  <c r="B74" i="5"/>
  <c r="B71" i="25"/>
  <c r="B71" i="34"/>
  <c r="A65" i="36"/>
  <c r="B75" i="6"/>
  <c r="B72" i="25"/>
  <c r="B76" i="23"/>
  <c r="B75" i="5"/>
  <c r="B72" i="34"/>
  <c r="B81" i="5"/>
  <c r="A71" i="36"/>
  <c r="B81" i="6"/>
  <c r="B78" i="25"/>
  <c r="B82" i="23"/>
  <c r="B78" i="34"/>
  <c r="A61" i="36"/>
  <c r="B71" i="6"/>
  <c r="B68" i="25"/>
  <c r="B68" i="34"/>
  <c r="B71" i="5"/>
  <c r="B72" i="23"/>
  <c r="A63" i="36"/>
  <c r="B73" i="6"/>
  <c r="B74" i="23"/>
  <c r="B70" i="25"/>
  <c r="B70" i="34"/>
  <c r="B73" i="5"/>
  <c r="A69" i="36"/>
  <c r="B76" i="34"/>
  <c r="B79" i="5"/>
  <c r="B76" i="25"/>
  <c r="B80" i="23"/>
  <c r="B79" i="6"/>
  <c r="B26" i="6"/>
  <c r="B26" i="5"/>
  <c r="B28" i="5"/>
  <c r="B28" i="6"/>
  <c r="B30" i="5"/>
  <c r="B30" i="6"/>
  <c r="B27" i="23"/>
  <c r="B23" i="33"/>
  <c r="B23" i="26"/>
  <c r="B23" i="31"/>
  <c r="B23" i="30"/>
  <c r="B23" i="28"/>
  <c r="B23" i="32"/>
  <c r="A16" i="36"/>
  <c r="B23" i="34"/>
  <c r="B23" i="27"/>
  <c r="B26" i="7"/>
  <c r="B67" i="31"/>
  <c r="B67" i="28"/>
  <c r="B67" i="33"/>
  <c r="B65" i="33"/>
  <c r="B65" i="31"/>
  <c r="B65" i="28"/>
  <c r="B74" i="28"/>
  <c r="B74" i="33"/>
  <c r="B74" i="31"/>
  <c r="B75" i="31"/>
  <c r="B75" i="28"/>
  <c r="B75" i="33"/>
  <c r="B77" i="28"/>
  <c r="B77" i="31"/>
  <c r="B77" i="33"/>
  <c r="B69" i="31"/>
  <c r="B69" i="33"/>
  <c r="B69" i="28"/>
  <c r="B71" i="31"/>
  <c r="B71" i="33"/>
  <c r="B71" i="28"/>
  <c r="B72" i="33"/>
  <c r="B72" i="31"/>
  <c r="B72" i="28"/>
  <c r="B78" i="33"/>
  <c r="B78" i="28"/>
  <c r="B68" i="31"/>
  <c r="B68" i="28"/>
  <c r="B68" i="33"/>
  <c r="B70" i="33"/>
  <c r="B70" i="28"/>
  <c r="B70" i="31"/>
  <c r="B76" i="31"/>
  <c r="B76" i="33"/>
  <c r="B76" i="28"/>
  <c r="B78" i="7"/>
  <c r="B81" i="7"/>
  <c r="B72" i="7"/>
  <c r="B28" i="7"/>
  <c r="B25" i="32"/>
  <c r="B29" i="23"/>
  <c r="B25" i="28"/>
  <c r="B25" i="27"/>
  <c r="B25" i="31"/>
  <c r="B25" i="26"/>
  <c r="B25" i="34"/>
  <c r="A18" i="36"/>
  <c r="B25" i="33"/>
  <c r="B25" i="30"/>
  <c r="B27" i="27"/>
  <c r="B27" i="31"/>
  <c r="A20" i="36"/>
  <c r="B31" i="23"/>
  <c r="B27" i="32"/>
  <c r="B27" i="34"/>
  <c r="B27" i="33"/>
  <c r="B27" i="28"/>
  <c r="B27" i="30"/>
  <c r="B27" i="26"/>
  <c r="G121" i="5"/>
  <c r="E125" i="5"/>
  <c r="B34" i="7"/>
  <c r="C35" i="23"/>
  <c r="C45" i="23"/>
  <c r="B44" i="7"/>
  <c r="B77" i="7"/>
  <c r="B49" i="7"/>
  <c r="C50" i="23"/>
  <c r="B82" i="7"/>
  <c r="B40" i="7"/>
  <c r="C41" i="23"/>
  <c r="B73" i="7"/>
  <c r="C52" i="23"/>
  <c r="B51" i="7"/>
  <c r="B84" i="7"/>
  <c r="B35" i="7"/>
  <c r="C36" i="23"/>
  <c r="B68" i="7"/>
  <c r="B65" i="25"/>
  <c r="B36" i="7"/>
  <c r="C37" i="23"/>
  <c r="B69" i="7"/>
  <c r="B70" i="7"/>
  <c r="C38" i="23"/>
  <c r="B37" i="7"/>
  <c r="C47" i="23"/>
  <c r="B46" i="7"/>
  <c r="B79" i="7"/>
  <c r="C48" i="23"/>
  <c r="B47" i="7"/>
  <c r="B80" i="7"/>
  <c r="B38" i="7"/>
  <c r="C39" i="23"/>
  <c r="B71" i="7"/>
  <c r="B42" i="7"/>
  <c r="C43" i="23"/>
  <c r="B75" i="7"/>
  <c r="B41" i="7"/>
  <c r="C42" i="23"/>
  <c r="B74" i="7"/>
  <c r="B33" i="7"/>
  <c r="C34" i="23"/>
  <c r="B30" i="7"/>
  <c r="G123" i="6"/>
  <c r="G121" i="6"/>
  <c r="C125" i="6"/>
  <c r="G122" i="6"/>
  <c r="G124" i="6"/>
  <c r="G120" i="6"/>
  <c r="E125" i="6"/>
  <c r="G122" i="5"/>
  <c r="G123" i="5"/>
  <c r="G124" i="5"/>
  <c r="C125" i="5"/>
  <c r="G120" i="5"/>
  <c r="B29" i="25" l="1"/>
  <c r="B29" i="26"/>
  <c r="B29" i="31"/>
  <c r="B29" i="32"/>
  <c r="B29" i="29"/>
  <c r="B28" i="25"/>
  <c r="B28" i="31"/>
  <c r="B28" i="29"/>
  <c r="B24" i="25"/>
  <c r="B24" i="29"/>
  <c r="B17" i="25"/>
  <c r="B17" i="29"/>
  <c r="B18" i="25"/>
  <c r="B18" i="29"/>
  <c r="B21" i="25"/>
  <c r="B21" i="29"/>
  <c r="B20" i="25"/>
  <c r="B20" i="29"/>
  <c r="B19" i="25"/>
  <c r="B19" i="29"/>
  <c r="B16" i="25"/>
  <c r="B16" i="29"/>
  <c r="B22" i="25"/>
  <c r="B22" i="29"/>
  <c r="B14" i="25"/>
  <c r="B14" i="29"/>
  <c r="B26" i="25"/>
  <c r="B26" i="29"/>
  <c r="A7" i="37"/>
  <c r="B15" i="25"/>
  <c r="B15" i="29"/>
  <c r="B29" i="28"/>
  <c r="B29" i="30"/>
  <c r="B29" i="27"/>
  <c r="B33" i="23"/>
  <c r="C33" i="23" s="1"/>
  <c r="B29" i="33"/>
  <c r="B29" i="34"/>
  <c r="A22" i="36"/>
  <c r="B32" i="7"/>
  <c r="B32" i="6"/>
  <c r="B32" i="5"/>
  <c r="B28" i="30"/>
  <c r="B28" i="32"/>
  <c r="B28" i="27"/>
  <c r="B31" i="5"/>
  <c r="B31" i="6"/>
  <c r="B28" i="26"/>
  <c r="B28" i="33"/>
  <c r="B28" i="34"/>
  <c r="B28" i="28"/>
  <c r="A21" i="36"/>
  <c r="B32" i="23"/>
  <c r="C32" i="23" s="1"/>
  <c r="B31" i="7"/>
  <c r="B26" i="31"/>
  <c r="B26" i="26"/>
  <c r="B29" i="7"/>
  <c r="B26" i="33"/>
  <c r="B26" i="28"/>
  <c r="B30" i="23"/>
  <c r="C30" i="23" s="1"/>
  <c r="B26" i="27"/>
  <c r="B29" i="6"/>
  <c r="B26" i="32"/>
  <c r="B29" i="5"/>
  <c r="A19" i="36"/>
  <c r="B26" i="30"/>
  <c r="B26" i="34"/>
  <c r="B24" i="34"/>
  <c r="B24" i="30"/>
  <c r="B27" i="6"/>
  <c r="B27" i="7"/>
  <c r="B24" i="31"/>
  <c r="B24" i="28"/>
  <c r="B27" i="5"/>
  <c r="B24" i="32"/>
  <c r="B24" i="27"/>
  <c r="B24" i="33"/>
  <c r="A17" i="36"/>
  <c r="B24" i="26"/>
  <c r="B28" i="23"/>
  <c r="C28" i="23" s="1"/>
  <c r="B17" i="32"/>
  <c r="B20" i="7"/>
  <c r="B21" i="23"/>
  <c r="C21" i="23" s="1"/>
  <c r="B20" i="5"/>
  <c r="B20" i="6"/>
  <c r="B17" i="33"/>
  <c r="B17" i="28"/>
  <c r="B17" i="30"/>
  <c r="B17" i="31"/>
  <c r="A10" i="36"/>
  <c r="B17" i="26"/>
  <c r="B17" i="34"/>
  <c r="B17" i="27"/>
  <c r="B18" i="34"/>
  <c r="B18" i="31"/>
  <c r="A11" i="36"/>
  <c r="B18" i="32"/>
  <c r="B18" i="30"/>
  <c r="B22" i="23"/>
  <c r="C22" i="23" s="1"/>
  <c r="B18" i="33"/>
  <c r="B18" i="26"/>
  <c r="B21" i="5"/>
  <c r="B18" i="27"/>
  <c r="B18" i="28"/>
  <c r="B21" i="6"/>
  <c r="B21" i="7"/>
  <c r="B24" i="6"/>
  <c r="B21" i="31"/>
  <c r="B21" i="28"/>
  <c r="B21" i="30"/>
  <c r="B21" i="33"/>
  <c r="B21" i="34"/>
  <c r="B21" i="26"/>
  <c r="B21" i="32"/>
  <c r="B21" i="27"/>
  <c r="A14" i="36"/>
  <c r="B24" i="7"/>
  <c r="B25" i="23"/>
  <c r="C25" i="23" s="1"/>
  <c r="B24" i="5"/>
  <c r="B15" i="32"/>
  <c r="B15" i="33"/>
  <c r="B15" i="28"/>
  <c r="B19" i="23"/>
  <c r="B15" i="27"/>
  <c r="B15" i="26"/>
  <c r="B15" i="31"/>
  <c r="B15" i="34"/>
  <c r="B15" i="30"/>
  <c r="A8" i="36"/>
  <c r="B18" i="5"/>
  <c r="B18" i="6"/>
  <c r="B18" i="7"/>
  <c r="B20" i="31"/>
  <c r="B24" i="23"/>
  <c r="C24" i="23" s="1"/>
  <c r="A13" i="36"/>
  <c r="B20" i="30"/>
  <c r="B20" i="26"/>
  <c r="B20" i="28"/>
  <c r="B23" i="7"/>
  <c r="B20" i="27"/>
  <c r="B20" i="34"/>
  <c r="B23" i="5"/>
  <c r="B23" i="6"/>
  <c r="B20" i="32"/>
  <c r="B20" i="33"/>
  <c r="B22" i="5"/>
  <c r="B22" i="6"/>
  <c r="B22" i="7"/>
  <c r="B19" i="31"/>
  <c r="A12" i="36"/>
  <c r="B19" i="34"/>
  <c r="B19" i="30"/>
  <c r="B19" i="33"/>
  <c r="B19" i="28"/>
  <c r="B19" i="27"/>
  <c r="B19" i="32"/>
  <c r="B23" i="23"/>
  <c r="C23" i="23" s="1"/>
  <c r="B19" i="26"/>
  <c r="B16" i="27"/>
  <c r="B16" i="33"/>
  <c r="B16" i="30"/>
  <c r="A9" i="36"/>
  <c r="B20" i="23"/>
  <c r="B16" i="28"/>
  <c r="B16" i="32"/>
  <c r="B16" i="34"/>
  <c r="B16" i="26"/>
  <c r="B19" i="5"/>
  <c r="B19" i="7"/>
  <c r="B19" i="6"/>
  <c r="B16" i="31"/>
  <c r="B25" i="7"/>
  <c r="B22" i="34"/>
  <c r="B22" i="33"/>
  <c r="B26" i="23"/>
  <c r="C26" i="23" s="1"/>
  <c r="A15" i="36"/>
  <c r="B22" i="27"/>
  <c r="B22" i="26"/>
  <c r="B22" i="31"/>
  <c r="B25" i="6"/>
  <c r="B25" i="5"/>
  <c r="B22" i="28"/>
  <c r="B22" i="32"/>
  <c r="B22" i="30"/>
  <c r="B14" i="30"/>
  <c r="B14" i="33"/>
  <c r="B17" i="7"/>
  <c r="A7" i="36"/>
  <c r="B14" i="31"/>
  <c r="B14" i="34"/>
  <c r="B14" i="28"/>
  <c r="B14" i="27"/>
  <c r="B14" i="26"/>
  <c r="B18" i="23"/>
  <c r="C18" i="23" s="1"/>
  <c r="B14" i="32"/>
  <c r="B17" i="6"/>
  <c r="B17" i="5"/>
  <c r="C71" i="23"/>
  <c r="C69" i="23"/>
  <c r="C78" i="23"/>
  <c r="C79" i="23"/>
  <c r="C81" i="23"/>
  <c r="C73" i="23"/>
  <c r="C75" i="23"/>
  <c r="C76" i="23"/>
  <c r="C82" i="23"/>
  <c r="C72" i="23"/>
  <c r="C74" i="23"/>
  <c r="C80" i="23"/>
  <c r="C27" i="23"/>
  <c r="C29" i="23"/>
  <c r="C31" i="23"/>
  <c r="G125" i="5"/>
  <c r="G125" i="6"/>
  <c r="B130" i="2"/>
  <c r="B17" i="2"/>
  <c r="B18" i="2"/>
  <c r="B19" i="2"/>
  <c r="B20" i="2"/>
  <c r="B21" i="2"/>
  <c r="B22" i="2"/>
  <c r="B23" i="2"/>
  <c r="B24" i="2"/>
  <c r="B25" i="2"/>
  <c r="B26" i="2"/>
  <c r="B27" i="2"/>
  <c r="B28" i="2"/>
  <c r="B29" i="2"/>
  <c r="B30" i="2"/>
  <c r="B31" i="2"/>
  <c r="B32" i="2"/>
  <c r="C19" i="23" l="1"/>
  <c r="C20" i="23"/>
  <c r="AB45" i="44"/>
  <c r="AF116" i="23"/>
  <c r="AF115" i="23"/>
  <c r="AF114" i="23"/>
  <c r="AF113" i="23"/>
  <c r="AF112" i="23"/>
  <c r="AF111" i="23"/>
  <c r="AF110" i="23"/>
  <c r="AF109" i="23"/>
  <c r="AF108" i="23"/>
  <c r="AF107" i="23"/>
  <c r="AF106" i="23"/>
  <c r="AF105" i="23"/>
  <c r="AF104" i="23"/>
  <c r="AF103" i="23"/>
  <c r="AF102" i="23"/>
  <c r="AF101" i="23"/>
  <c r="AF100" i="23"/>
  <c r="AF99" i="23"/>
  <c r="AF98" i="23"/>
  <c r="AF97" i="23"/>
  <c r="AF96" i="23"/>
  <c r="AF95" i="23"/>
  <c r="AF94" i="23"/>
  <c r="AF93" i="23"/>
  <c r="AF92" i="23"/>
  <c r="AF91" i="23"/>
  <c r="AF90" i="23"/>
  <c r="AF89" i="23"/>
  <c r="AF88" i="23"/>
  <c r="AF87" i="23"/>
  <c r="AF86" i="23"/>
  <c r="M22" i="7"/>
  <c r="M23" i="7"/>
  <c r="AF34" i="23"/>
  <c r="AF35" i="23"/>
  <c r="AF36" i="23"/>
  <c r="AF37" i="23"/>
  <c r="AF38" i="23"/>
  <c r="AF39" i="23"/>
  <c r="AF40" i="23"/>
  <c r="AF41" i="23"/>
  <c r="AF42" i="23"/>
  <c r="AF43" i="23"/>
  <c r="AF44" i="23"/>
  <c r="AF45" i="23"/>
  <c r="AF46" i="23"/>
  <c r="AF47" i="23"/>
  <c r="AF48" i="23"/>
  <c r="AF49" i="23"/>
  <c r="AF50" i="23"/>
  <c r="AF51" i="23"/>
  <c r="AF52" i="23"/>
  <c r="AF53" i="23"/>
  <c r="AF54" i="23"/>
  <c r="AF55" i="23"/>
  <c r="AF56" i="23"/>
  <c r="AF57" i="23"/>
  <c r="AF58" i="23"/>
  <c r="AF59" i="23"/>
  <c r="AF60" i="23"/>
  <c r="AF61" i="23"/>
  <c r="AF62" i="23"/>
  <c r="AF63" i="23"/>
  <c r="AF64" i="23"/>
  <c r="AF65" i="23"/>
  <c r="BD116" i="23" l="1" a="1"/>
  <c r="BD115" i="23" a="1"/>
  <c r="BD114" i="23" a="1"/>
  <c r="BD113" i="23" a="1"/>
  <c r="BD112" i="23" a="1"/>
  <c r="BD111" i="23" a="1"/>
  <c r="BD110" i="23" a="1"/>
  <c r="BD109" i="23" a="1"/>
  <c r="BD108" i="23" a="1"/>
  <c r="BD107" i="23" a="1"/>
  <c r="BD106" i="23" a="1"/>
  <c r="BD105" i="23" a="1"/>
  <c r="BD104" i="23" a="1"/>
  <c r="BD103" i="23" a="1"/>
  <c r="BD102" i="23" a="1"/>
  <c r="BD101" i="23" a="1"/>
  <c r="BD100" i="23" a="1"/>
  <c r="BD99" i="23" a="1"/>
  <c r="BD98" i="23" a="1"/>
  <c r="BD97" i="23" a="1"/>
  <c r="BD96" i="23" a="1"/>
  <c r="BD95" i="23" a="1"/>
  <c r="BD94" i="23" a="1"/>
  <c r="BD93" i="23" a="1"/>
  <c r="BD92" i="23" a="1"/>
  <c r="BD91" i="23" a="1"/>
  <c r="BD90" i="23" a="1"/>
  <c r="BD89" i="23" a="1"/>
  <c r="BD88" i="23" a="1"/>
  <c r="BD87" i="23" a="1"/>
  <c r="BD86" i="23" a="1"/>
  <c r="P67" i="2" a="1"/>
  <c r="BD34" i="23" a="1"/>
  <c r="BD35" i="23" a="1"/>
  <c r="BD36" i="23" a="1"/>
  <c r="BD37" i="23" a="1"/>
  <c r="BD38" i="23" a="1"/>
  <c r="BD39" i="23" a="1"/>
  <c r="BD40" i="23" a="1"/>
  <c r="BD41" i="23" a="1"/>
  <c r="BD42" i="23" a="1"/>
  <c r="BD43" i="23" a="1"/>
  <c r="BD44" i="23" a="1"/>
  <c r="BD45" i="23" a="1"/>
  <c r="BD46" i="23" a="1"/>
  <c r="BD47" i="23" a="1"/>
  <c r="BD48" i="23" a="1"/>
  <c r="BD49" i="23" a="1"/>
  <c r="BD50" i="23" a="1"/>
  <c r="BD51" i="23" a="1"/>
  <c r="BD52" i="23" a="1"/>
  <c r="BD53" i="23" a="1"/>
  <c r="BD54" i="23" a="1"/>
  <c r="BD55" i="23" a="1"/>
  <c r="BD56" i="23" a="1"/>
  <c r="BD57" i="23" a="1"/>
  <c r="BD58" i="23" a="1"/>
  <c r="BD59" i="23" a="1"/>
  <c r="BD60" i="23" a="1"/>
  <c r="BD61" i="23" a="1"/>
  <c r="BD62" i="23" a="1"/>
  <c r="BD63" i="23" a="1"/>
  <c r="BD64" i="23" a="1"/>
  <c r="BD65" i="23" a="1"/>
  <c r="AI116" i="23"/>
  <c r="AI115" i="23"/>
  <c r="AI114" i="23"/>
  <c r="AI113" i="23"/>
  <c r="AI112" i="23"/>
  <c r="AI111" i="23"/>
  <c r="AI110" i="23"/>
  <c r="AI109" i="23"/>
  <c r="AI108" i="23"/>
  <c r="AI107" i="23"/>
  <c r="AI106" i="23"/>
  <c r="AI105" i="23"/>
  <c r="AI104" i="23"/>
  <c r="AI103" i="23"/>
  <c r="AI102" i="23"/>
  <c r="AI101" i="23"/>
  <c r="AI100" i="23"/>
  <c r="AI99" i="23"/>
  <c r="AI98" i="23"/>
  <c r="AI97" i="23"/>
  <c r="AI96" i="23"/>
  <c r="AI95" i="23"/>
  <c r="AI94" i="23"/>
  <c r="AI93" i="23"/>
  <c r="AI92" i="23"/>
  <c r="AI91" i="23"/>
  <c r="AI90" i="23"/>
  <c r="AI89" i="23"/>
  <c r="AI88" i="23"/>
  <c r="AI87" i="23"/>
  <c r="AI86" i="23"/>
  <c r="AI34" i="23"/>
  <c r="AI35" i="23"/>
  <c r="AI36" i="23"/>
  <c r="AI37" i="23"/>
  <c r="AI38" i="23"/>
  <c r="AI39" i="23"/>
  <c r="AI40" i="23"/>
  <c r="AI41" i="23"/>
  <c r="AI42" i="23"/>
  <c r="AI43" i="23"/>
  <c r="AI44" i="23"/>
  <c r="AI45" i="23"/>
  <c r="AI46" i="23"/>
  <c r="AI47" i="23"/>
  <c r="AI48" i="23"/>
  <c r="AI49" i="23"/>
  <c r="AI50" i="23"/>
  <c r="AI51" i="23"/>
  <c r="AI52" i="23"/>
  <c r="AI53" i="23"/>
  <c r="AI54" i="23"/>
  <c r="AI55" i="23"/>
  <c r="AI56" i="23"/>
  <c r="AI57" i="23"/>
  <c r="AI58" i="23"/>
  <c r="AI59" i="23"/>
  <c r="AI60" i="23"/>
  <c r="AI61" i="23"/>
  <c r="AI62" i="23"/>
  <c r="AI63" i="23"/>
  <c r="AI64" i="23"/>
  <c r="AI65" i="23"/>
  <c r="AF85" i="23"/>
  <c r="AF84" i="23"/>
  <c r="AF83" i="23"/>
  <c r="AF82" i="23"/>
  <c r="AF81" i="23"/>
  <c r="AF80" i="23"/>
  <c r="AF79" i="23"/>
  <c r="AF78" i="23"/>
  <c r="AF77" i="23"/>
  <c r="AF76" i="23"/>
  <c r="AF75" i="23"/>
  <c r="AF74" i="23"/>
  <c r="AF73" i="23"/>
  <c r="AF72" i="23"/>
  <c r="AF71" i="23"/>
  <c r="AF70" i="23"/>
  <c r="AF69" i="23"/>
  <c r="AF66" i="23"/>
  <c r="S26" i="43"/>
  <c r="O26" i="43"/>
  <c r="AF68" i="23"/>
  <c r="J116" i="7"/>
  <c r="M116" i="7" s="1"/>
  <c r="J111" i="7"/>
  <c r="M111" i="7" s="1"/>
  <c r="J109" i="7"/>
  <c r="M109" i="7" s="1"/>
  <c r="J97" i="7"/>
  <c r="M97" i="7" s="1"/>
  <c r="J96" i="7"/>
  <c r="M96" i="7" s="1"/>
  <c r="J72" i="7"/>
  <c r="M72" i="7" s="1"/>
  <c r="J68" i="7"/>
  <c r="M68" i="7" s="1"/>
  <c r="M34" i="7"/>
  <c r="M37" i="7"/>
  <c r="M47" i="7"/>
  <c r="J59" i="7"/>
  <c r="M59" i="7" s="1"/>
  <c r="J115" i="7"/>
  <c r="M115" i="7" s="1"/>
  <c r="J114" i="7"/>
  <c r="M114" i="7" s="1"/>
  <c r="J113" i="7"/>
  <c r="M113" i="7" s="1"/>
  <c r="J112" i="7"/>
  <c r="M112" i="7" s="1"/>
  <c r="J110" i="7"/>
  <c r="M110" i="7" s="1"/>
  <c r="J108" i="7"/>
  <c r="M108" i="7" s="1"/>
  <c r="J107" i="7"/>
  <c r="M107" i="7" s="1"/>
  <c r="J106" i="7"/>
  <c r="M106" i="7" s="1"/>
  <c r="J105" i="7"/>
  <c r="M105" i="7" s="1"/>
  <c r="J104" i="7"/>
  <c r="M104" i="7" s="1"/>
  <c r="J103" i="7"/>
  <c r="M103" i="7" s="1"/>
  <c r="J102" i="7"/>
  <c r="M102" i="7" s="1"/>
  <c r="J101" i="7"/>
  <c r="M101" i="7" s="1"/>
  <c r="J100" i="7"/>
  <c r="M100" i="7" s="1"/>
  <c r="J99" i="7"/>
  <c r="M99" i="7" s="1"/>
  <c r="J98" i="7"/>
  <c r="M98" i="7" s="1"/>
  <c r="J95" i="7"/>
  <c r="M95" i="7" s="1"/>
  <c r="J94" i="7"/>
  <c r="M94" i="7" s="1"/>
  <c r="J93" i="7"/>
  <c r="M93" i="7" s="1"/>
  <c r="J92" i="7"/>
  <c r="M92" i="7" s="1"/>
  <c r="J91" i="7"/>
  <c r="M91" i="7" s="1"/>
  <c r="J90" i="7"/>
  <c r="M90" i="7" s="1"/>
  <c r="J89" i="7"/>
  <c r="M89" i="7" s="1"/>
  <c r="J88" i="7"/>
  <c r="M88" i="7" s="1"/>
  <c r="J87" i="7"/>
  <c r="M87" i="7" s="1"/>
  <c r="J86" i="7"/>
  <c r="M86" i="7" s="1"/>
  <c r="J85" i="7"/>
  <c r="M85" i="7" s="1"/>
  <c r="J84" i="7"/>
  <c r="M84" i="7" s="1"/>
  <c r="J83" i="7"/>
  <c r="M83" i="7" s="1"/>
  <c r="J82" i="7"/>
  <c r="M82" i="7" s="1"/>
  <c r="J81" i="7"/>
  <c r="M81" i="7" s="1"/>
  <c r="J80" i="7"/>
  <c r="M80" i="7" s="1"/>
  <c r="J79" i="7"/>
  <c r="M79" i="7" s="1"/>
  <c r="J78" i="7"/>
  <c r="M78" i="7" s="1"/>
  <c r="J77" i="7"/>
  <c r="M77" i="7" s="1"/>
  <c r="J76" i="7"/>
  <c r="M76" i="7" s="1"/>
  <c r="J75" i="7"/>
  <c r="M75" i="7" s="1"/>
  <c r="J74" i="7"/>
  <c r="M74" i="7" s="1"/>
  <c r="J73" i="7"/>
  <c r="M73" i="7" s="1"/>
  <c r="J71" i="7"/>
  <c r="M71" i="7" s="1"/>
  <c r="J70" i="7"/>
  <c r="M70" i="7" s="1"/>
  <c r="J69" i="7"/>
  <c r="M69" i="7" s="1"/>
  <c r="J67" i="7"/>
  <c r="M67" i="7" s="1"/>
  <c r="J65" i="7"/>
  <c r="M65" i="7" s="1"/>
  <c r="M18" i="7"/>
  <c r="M19" i="7"/>
  <c r="M20" i="7"/>
  <c r="M21" i="7"/>
  <c r="P22" i="7"/>
  <c r="O22" i="7"/>
  <c r="P23" i="7"/>
  <c r="O23" i="7"/>
  <c r="M24" i="7"/>
  <c r="M25" i="7"/>
  <c r="M26" i="7"/>
  <c r="M27" i="7"/>
  <c r="M28" i="7"/>
  <c r="M29" i="7"/>
  <c r="M30" i="7"/>
  <c r="M31" i="7"/>
  <c r="M32" i="7"/>
  <c r="M33" i="7"/>
  <c r="M35" i="7"/>
  <c r="M36" i="7"/>
  <c r="M38" i="7"/>
  <c r="M39" i="7"/>
  <c r="M40" i="7"/>
  <c r="M41" i="7"/>
  <c r="M42" i="7"/>
  <c r="M43" i="7"/>
  <c r="M44" i="7"/>
  <c r="M45" i="7"/>
  <c r="M46" i="7"/>
  <c r="M48" i="7"/>
  <c r="M49" i="7"/>
  <c r="M50" i="7"/>
  <c r="M51" i="7"/>
  <c r="J52" i="7"/>
  <c r="M52" i="7" s="1"/>
  <c r="J53" i="7"/>
  <c r="M53" i="7" s="1"/>
  <c r="J54" i="7"/>
  <c r="M54" i="7" s="1"/>
  <c r="J55" i="7"/>
  <c r="M55" i="7" s="1"/>
  <c r="J56" i="7"/>
  <c r="M56" i="7" s="1"/>
  <c r="J57" i="7"/>
  <c r="M57" i="7" s="1"/>
  <c r="J58" i="7"/>
  <c r="M58" i="7" s="1"/>
  <c r="J60" i="7"/>
  <c r="M60" i="7" s="1"/>
  <c r="J61" i="7"/>
  <c r="M61" i="7" s="1"/>
  <c r="J62" i="7"/>
  <c r="M62" i="7" s="1"/>
  <c r="J63" i="7"/>
  <c r="M63" i="7" s="1"/>
  <c r="J64" i="7"/>
  <c r="M64" i="7" s="1"/>
  <c r="M17" i="7"/>
  <c r="M16" i="7"/>
  <c r="BG104" i="23" l="1" a="1"/>
  <c r="BM104" i="23"/>
  <c r="BG103" i="23" a="1"/>
  <c r="BM103" i="23"/>
  <c r="BG102" i="23" a="1"/>
  <c r="BM102" i="23"/>
  <c r="BG101" i="23" a="1"/>
  <c r="BM101" i="23"/>
  <c r="BG100" i="23" a="1"/>
  <c r="BM100" i="23"/>
  <c r="BG99" i="23" a="1"/>
  <c r="BM99" i="23"/>
  <c r="BG98" i="23" a="1"/>
  <c r="BM98" i="23"/>
  <c r="BG97" i="23" a="1"/>
  <c r="BM97" i="23"/>
  <c r="BG96" i="23" a="1"/>
  <c r="BM96" i="23"/>
  <c r="BG95" i="23" a="1"/>
  <c r="BM95" i="23"/>
  <c r="BG94" i="23" a="1"/>
  <c r="BM94" i="23"/>
  <c r="BG93" i="23" a="1"/>
  <c r="BM93" i="23"/>
  <c r="BG92" i="23" a="1"/>
  <c r="BM92" i="23"/>
  <c r="BG91" i="23" a="1"/>
  <c r="BM91" i="23"/>
  <c r="BG90" i="23" a="1"/>
  <c r="BM90" i="23"/>
  <c r="BG89" i="23" a="1"/>
  <c r="BM89" i="23"/>
  <c r="BG88" i="23" a="1"/>
  <c r="BM88" i="23"/>
  <c r="BG87" i="23" a="1"/>
  <c r="BM87" i="23"/>
  <c r="BG86" i="23" a="1"/>
  <c r="BM86" i="23"/>
  <c r="BG34" i="23" a="1"/>
  <c r="BM34" i="23"/>
  <c r="BG35" i="23" a="1"/>
  <c r="BM35" i="23"/>
  <c r="BG36" i="23" a="1"/>
  <c r="BM36" i="23"/>
  <c r="BG37" i="23" a="1"/>
  <c r="BM37" i="23"/>
  <c r="BG38" i="23" a="1"/>
  <c r="BM38" i="23"/>
  <c r="BG39" i="23" a="1"/>
  <c r="BM39" i="23"/>
  <c r="BG40" i="23" a="1"/>
  <c r="BM40" i="23"/>
  <c r="BG41" i="23" a="1"/>
  <c r="BM41" i="23"/>
  <c r="BG42" i="23" a="1"/>
  <c r="BM42" i="23"/>
  <c r="BG43" i="23" a="1"/>
  <c r="BM43" i="23"/>
  <c r="BG44" i="23" a="1"/>
  <c r="BM44" i="23"/>
  <c r="BG45" i="23" a="1"/>
  <c r="BM45" i="23"/>
  <c r="BG46" i="23" a="1"/>
  <c r="BM46" i="23"/>
  <c r="BG47" i="23" a="1"/>
  <c r="BM47" i="23"/>
  <c r="BG48" i="23" a="1"/>
  <c r="BM48" i="23"/>
  <c r="BG49" i="23" a="1"/>
  <c r="BM49" i="23"/>
  <c r="BG62" i="23" a="1"/>
  <c r="BM62" i="23"/>
  <c r="BG63" i="23" a="1"/>
  <c r="BM63" i="23"/>
  <c r="BG64" i="23" a="1"/>
  <c r="BM64" i="23"/>
  <c r="BG65" i="23" a="1"/>
  <c r="BM65" i="23"/>
  <c r="BM116" i="23"/>
  <c r="BG116" i="23" a="1"/>
  <c r="BM115" i="23"/>
  <c r="BG115" i="23" a="1"/>
  <c r="BM114" i="23"/>
  <c r="BG114" i="23" a="1"/>
  <c r="BG113" i="23" a="1"/>
  <c r="BM113" i="23"/>
  <c r="BG112" i="23" a="1"/>
  <c r="BM112" i="23"/>
  <c r="BG111" i="23" a="1"/>
  <c r="BM111" i="23"/>
  <c r="BM110" i="23"/>
  <c r="BG110" i="23" a="1"/>
  <c r="BM109" i="23"/>
  <c r="BG109" i="23" a="1"/>
  <c r="BM108" i="23"/>
  <c r="BG108" i="23" a="1"/>
  <c r="BM107" i="23"/>
  <c r="BG107" i="23" a="1"/>
  <c r="BM106" i="23"/>
  <c r="BG106" i="23" a="1"/>
  <c r="BM105" i="23"/>
  <c r="BG105" i="23" a="1"/>
  <c r="BG50" i="23" a="1"/>
  <c r="BM50" i="23"/>
  <c r="BM51" i="23"/>
  <c r="BG51" i="23" a="1"/>
  <c r="BM52" i="23"/>
  <c r="BG52" i="23" a="1"/>
  <c r="BM53" i="23"/>
  <c r="BG53" i="23" a="1"/>
  <c r="BM54" i="23"/>
  <c r="BG54" i="23" a="1"/>
  <c r="BG55" i="23" a="1"/>
  <c r="BM55" i="23"/>
  <c r="BM56" i="23"/>
  <c r="BG56" i="23" a="1"/>
  <c r="BM57" i="23"/>
  <c r="BG57" i="23" a="1"/>
  <c r="BM58" i="23"/>
  <c r="BG58" i="23" a="1"/>
  <c r="BG59" i="23" a="1"/>
  <c r="BM59" i="23"/>
  <c r="BM60" i="23"/>
  <c r="BG60" i="23" a="1"/>
  <c r="BM61" i="23"/>
  <c r="BG61" i="23" a="1"/>
  <c r="BD85" i="23" a="1"/>
  <c r="BD84" i="23" a="1"/>
  <c r="BD83" i="23" a="1"/>
  <c r="BD82" i="23" a="1"/>
  <c r="BD81" i="23" a="1"/>
  <c r="BD80" i="23" a="1"/>
  <c r="BD79" i="23" a="1"/>
  <c r="BD78" i="23" a="1"/>
  <c r="BD77" i="23" a="1"/>
  <c r="BD76" i="23" a="1"/>
  <c r="BD75" i="23" a="1"/>
  <c r="BD74" i="23" a="1"/>
  <c r="BD73" i="23" a="1"/>
  <c r="BD72" i="23" a="1"/>
  <c r="BD71" i="23" a="1"/>
  <c r="BD70" i="23" a="1"/>
  <c r="BD69" i="23" a="1"/>
  <c r="BD66" i="23" a="1"/>
  <c r="BD68" i="23" a="1"/>
  <c r="AI85" i="23"/>
  <c r="AI84" i="23"/>
  <c r="AI83" i="23"/>
  <c r="AI82" i="23"/>
  <c r="AI81" i="23"/>
  <c r="AI80" i="23"/>
  <c r="AI79" i="23"/>
  <c r="AI78" i="23"/>
  <c r="AI77" i="23"/>
  <c r="AI76" i="23"/>
  <c r="AI75" i="23"/>
  <c r="AI74" i="23"/>
  <c r="AI73" i="23"/>
  <c r="AI72" i="23"/>
  <c r="AI71" i="23"/>
  <c r="AI70" i="23"/>
  <c r="AI69" i="23"/>
  <c r="AI66" i="23"/>
  <c r="AI68" i="23"/>
  <c r="O47" i="7"/>
  <c r="P72" i="7"/>
  <c r="P68" i="7"/>
  <c r="O34" i="7"/>
  <c r="P34" i="7"/>
  <c r="N116" i="7"/>
  <c r="O111" i="7"/>
  <c r="P111" i="7"/>
  <c r="O72" i="7"/>
  <c r="O68" i="7"/>
  <c r="P37" i="7"/>
  <c r="P116" i="7"/>
  <c r="O116" i="7"/>
  <c r="N111" i="7"/>
  <c r="P109" i="7"/>
  <c r="O109" i="7"/>
  <c r="N109" i="7"/>
  <c r="N97" i="7"/>
  <c r="O97" i="7"/>
  <c r="P97" i="7"/>
  <c r="P96" i="7"/>
  <c r="O96" i="7"/>
  <c r="N96" i="7"/>
  <c r="O37" i="7"/>
  <c r="N37" i="7"/>
  <c r="P47" i="7"/>
  <c r="N47" i="7"/>
  <c r="P59" i="7"/>
  <c r="N59" i="7"/>
  <c r="O59" i="7"/>
  <c r="P115" i="7"/>
  <c r="O115" i="7"/>
  <c r="N115" i="7"/>
  <c r="N114" i="7"/>
  <c r="P114" i="7"/>
  <c r="O114" i="7"/>
  <c r="O113" i="7"/>
  <c r="N113" i="7"/>
  <c r="P113" i="7"/>
  <c r="P112" i="7"/>
  <c r="N112" i="7"/>
  <c r="O112" i="7"/>
  <c r="P110" i="7"/>
  <c r="O110" i="7"/>
  <c r="N110" i="7"/>
  <c r="O108" i="7"/>
  <c r="N108" i="7"/>
  <c r="P108" i="7"/>
  <c r="O107" i="7"/>
  <c r="P107" i="7"/>
  <c r="N107" i="7"/>
  <c r="N106" i="7"/>
  <c r="P106" i="7"/>
  <c r="O106" i="7"/>
  <c r="O105" i="7"/>
  <c r="N105" i="7"/>
  <c r="P105" i="7"/>
  <c r="P104" i="7"/>
  <c r="O104" i="7"/>
  <c r="N104" i="7"/>
  <c r="O103" i="7"/>
  <c r="N103" i="7"/>
  <c r="P103" i="7"/>
  <c r="P102" i="7"/>
  <c r="N102" i="7"/>
  <c r="O102" i="7"/>
  <c r="N101" i="7"/>
  <c r="O101" i="7"/>
  <c r="P101" i="7"/>
  <c r="P100" i="7"/>
  <c r="N100" i="7"/>
  <c r="O100" i="7"/>
  <c r="N99" i="7"/>
  <c r="O99" i="7"/>
  <c r="P99" i="7"/>
  <c r="N98" i="7"/>
  <c r="P98" i="7"/>
  <c r="O98" i="7"/>
  <c r="O95" i="7"/>
  <c r="N95" i="7"/>
  <c r="P95" i="7"/>
  <c r="P94" i="7"/>
  <c r="N94" i="7"/>
  <c r="O94" i="7"/>
  <c r="O93" i="7"/>
  <c r="N93" i="7"/>
  <c r="P93" i="7"/>
  <c r="N92" i="7"/>
  <c r="P92" i="7"/>
  <c r="O92" i="7"/>
  <c r="N91" i="7"/>
  <c r="P91" i="7"/>
  <c r="O91" i="7"/>
  <c r="P90" i="7"/>
  <c r="N90" i="7"/>
  <c r="O90" i="7"/>
  <c r="O89" i="7"/>
  <c r="N89" i="7"/>
  <c r="P89" i="7"/>
  <c r="P88" i="7"/>
  <c r="N88" i="7"/>
  <c r="O88" i="7"/>
  <c r="O87" i="7"/>
  <c r="N87" i="7"/>
  <c r="P87" i="7"/>
  <c r="P86" i="7"/>
  <c r="N86" i="7"/>
  <c r="O86" i="7"/>
  <c r="N85" i="7"/>
  <c r="P85" i="7"/>
  <c r="O85" i="7"/>
  <c r="N84" i="7"/>
  <c r="P84" i="7"/>
  <c r="O84" i="7"/>
  <c r="O83" i="7"/>
  <c r="N83" i="7"/>
  <c r="P83" i="7"/>
  <c r="O82" i="7"/>
  <c r="N82" i="7"/>
  <c r="P82" i="7"/>
  <c r="N81" i="7"/>
  <c r="O81" i="7"/>
  <c r="P81" i="7"/>
  <c r="N80" i="7"/>
  <c r="P80" i="7"/>
  <c r="O80" i="7"/>
  <c r="N79" i="7"/>
  <c r="O79" i="7"/>
  <c r="P79" i="7"/>
  <c r="O78" i="7"/>
  <c r="N78" i="7"/>
  <c r="P78" i="7"/>
  <c r="O77" i="7"/>
  <c r="N77" i="7"/>
  <c r="P77" i="7"/>
  <c r="P76" i="7"/>
  <c r="N76" i="7"/>
  <c r="O76" i="7"/>
  <c r="O75" i="7"/>
  <c r="N75" i="7"/>
  <c r="P75" i="7"/>
  <c r="N74" i="7"/>
  <c r="P74" i="7"/>
  <c r="O74" i="7"/>
  <c r="N73" i="7"/>
  <c r="P73" i="7"/>
  <c r="O73" i="7"/>
  <c r="O71" i="7"/>
  <c r="N71" i="7"/>
  <c r="P71" i="7"/>
  <c r="O70" i="7"/>
  <c r="N70" i="7"/>
  <c r="P70" i="7"/>
  <c r="O69" i="7"/>
  <c r="N69" i="7"/>
  <c r="P69" i="7"/>
  <c r="N67" i="7"/>
  <c r="O67" i="7"/>
  <c r="P67" i="7"/>
  <c r="P65" i="7"/>
  <c r="N65" i="7"/>
  <c r="O65" i="7"/>
  <c r="N18" i="7"/>
  <c r="O18" i="7"/>
  <c r="P18" i="7"/>
  <c r="P19" i="7"/>
  <c r="O19" i="7"/>
  <c r="N19" i="7"/>
  <c r="N20" i="7"/>
  <c r="P20" i="7"/>
  <c r="O20" i="7"/>
  <c r="N21" i="7"/>
  <c r="P21" i="7"/>
  <c r="O21" i="7"/>
  <c r="N24" i="7"/>
  <c r="O24" i="7"/>
  <c r="P24" i="7"/>
  <c r="N25" i="7"/>
  <c r="P25" i="7"/>
  <c r="O25" i="7"/>
  <c r="N26" i="7"/>
  <c r="O26" i="7"/>
  <c r="P26" i="7"/>
  <c r="P27" i="7"/>
  <c r="O27" i="7"/>
  <c r="N27" i="7"/>
  <c r="O28" i="7"/>
  <c r="N28" i="7"/>
  <c r="P28" i="7"/>
  <c r="N29" i="7"/>
  <c r="P29" i="7"/>
  <c r="O29" i="7"/>
  <c r="N16" i="7"/>
  <c r="N30" i="7"/>
  <c r="O30" i="7"/>
  <c r="P30" i="7"/>
  <c r="P31" i="7"/>
  <c r="O31" i="7"/>
  <c r="N31" i="7"/>
  <c r="N32" i="7"/>
  <c r="O32" i="7"/>
  <c r="P32" i="7"/>
  <c r="N33" i="7"/>
  <c r="P33" i="7"/>
  <c r="O33" i="7"/>
  <c r="O35" i="7"/>
  <c r="N35" i="7"/>
  <c r="P35" i="7"/>
  <c r="N36" i="7"/>
  <c r="P36" i="7"/>
  <c r="O36" i="7"/>
  <c r="N38" i="7"/>
  <c r="O38" i="7"/>
  <c r="P38" i="7"/>
  <c r="N39" i="7"/>
  <c r="O39" i="7"/>
  <c r="P39" i="7"/>
  <c r="N40" i="7"/>
  <c r="P40" i="7"/>
  <c r="O40" i="7"/>
  <c r="N41" i="7"/>
  <c r="P41" i="7"/>
  <c r="O41" i="7"/>
  <c r="O42" i="7"/>
  <c r="N42" i="7"/>
  <c r="P42" i="7"/>
  <c r="P43" i="7"/>
  <c r="O43" i="7"/>
  <c r="N43" i="7"/>
  <c r="N44" i="7"/>
  <c r="O44" i="7"/>
  <c r="P44" i="7"/>
  <c r="N45" i="7"/>
  <c r="P45" i="7"/>
  <c r="O45" i="7"/>
  <c r="N46" i="7"/>
  <c r="P46" i="7"/>
  <c r="O46" i="7"/>
  <c r="P48" i="7"/>
  <c r="O48" i="7"/>
  <c r="N48" i="7"/>
  <c r="O49" i="7"/>
  <c r="P49" i="7"/>
  <c r="N49" i="7"/>
  <c r="O50" i="7"/>
  <c r="P50" i="7"/>
  <c r="N50" i="7"/>
  <c r="N51" i="7"/>
  <c r="P51" i="7"/>
  <c r="O51" i="7"/>
  <c r="O52" i="7"/>
  <c r="N52" i="7"/>
  <c r="P52" i="7"/>
  <c r="P53" i="7"/>
  <c r="O53" i="7"/>
  <c r="N53" i="7"/>
  <c r="O54" i="7"/>
  <c r="N54" i="7"/>
  <c r="P54" i="7"/>
  <c r="P55" i="7"/>
  <c r="N55" i="7"/>
  <c r="O55" i="7"/>
  <c r="O56" i="7"/>
  <c r="N56" i="7"/>
  <c r="P56" i="7"/>
  <c r="P57" i="7"/>
  <c r="N57" i="7"/>
  <c r="O57" i="7"/>
  <c r="N58" i="7"/>
  <c r="P58" i="7"/>
  <c r="O58" i="7"/>
  <c r="O60" i="7"/>
  <c r="N60" i="7"/>
  <c r="P60" i="7"/>
  <c r="N61" i="7"/>
  <c r="P61" i="7"/>
  <c r="O61" i="7"/>
  <c r="N62" i="7"/>
  <c r="P62" i="7"/>
  <c r="O62" i="7"/>
  <c r="N63" i="7"/>
  <c r="O63" i="7"/>
  <c r="P63" i="7"/>
  <c r="N64" i="7"/>
  <c r="O64" i="7"/>
  <c r="P64" i="7"/>
  <c r="N17" i="7"/>
  <c r="P17" i="7"/>
  <c r="O17" i="7"/>
  <c r="O16" i="7"/>
  <c r="P16" i="7"/>
  <c r="N22" i="7"/>
  <c r="N72" i="7"/>
  <c r="N68" i="7"/>
  <c r="N23" i="7"/>
  <c r="N34" i="7"/>
  <c r="BG83" i="23" l="1" a="1"/>
  <c r="BM83" i="23"/>
  <c r="BG82" i="23" a="1"/>
  <c r="BM82" i="23"/>
  <c r="BG81" i="23" a="1"/>
  <c r="BM81" i="23"/>
  <c r="BG80" i="23" a="1"/>
  <c r="BM80" i="23"/>
  <c r="BG79" i="23" a="1"/>
  <c r="BM79" i="23"/>
  <c r="BG78" i="23" a="1"/>
  <c r="BM78" i="23"/>
  <c r="BG77" i="23" a="1"/>
  <c r="BM77" i="23"/>
  <c r="BG76" i="23" a="1"/>
  <c r="BM76" i="23"/>
  <c r="BG75" i="23" a="1"/>
  <c r="BM75" i="23"/>
  <c r="BG74" i="23" a="1"/>
  <c r="BM74" i="23"/>
  <c r="BG73" i="23" a="1"/>
  <c r="BM73" i="23"/>
  <c r="BG72" i="23" a="1"/>
  <c r="BM72" i="23"/>
  <c r="BG71" i="23" a="1"/>
  <c r="BM71" i="23"/>
  <c r="BG70" i="23" a="1"/>
  <c r="BM70" i="23"/>
  <c r="BG69" i="23" a="1"/>
  <c r="BM69" i="23"/>
  <c r="BG66" i="23" a="1"/>
  <c r="BM66" i="23"/>
  <c r="BG68" i="23" a="1"/>
  <c r="BM68" i="23"/>
  <c r="BM85" i="23"/>
  <c r="BG85" i="23" a="1"/>
  <c r="BM84" i="23"/>
  <c r="BG84" i="23" a="1"/>
  <c r="E120" i="7"/>
  <c r="E121" i="7"/>
  <c r="E123" i="7"/>
  <c r="E124" i="7"/>
  <c r="C122" i="7"/>
  <c r="C120" i="7"/>
  <c r="C124" i="7"/>
  <c r="C123" i="7"/>
  <c r="E122" i="7"/>
  <c r="C121" i="7"/>
  <c r="G124" i="7" l="1"/>
  <c r="G123" i="7"/>
  <c r="G120" i="7"/>
  <c r="C125" i="7"/>
  <c r="E125" i="7"/>
  <c r="G121" i="7"/>
  <c r="G122" i="7"/>
  <c r="G125" i="7" l="1"/>
  <c r="BN93" i="23" l="1"/>
  <c r="BN94" i="23"/>
  <c r="BN92" i="23"/>
  <c r="BN91" i="23"/>
  <c r="H16" i="54" a="1"/>
  <c r="C16" i="54" a="1"/>
  <c r="H16" i="53" a="1"/>
  <c r="C16" i="53" a="1"/>
  <c r="BC64" i="45" l="1"/>
  <c r="AK64" i="45" s="1"/>
  <c r="BC46" i="47"/>
  <c r="AK46" i="47" s="1"/>
  <c r="BC20" i="47"/>
  <c r="AK20" i="47" s="1"/>
  <c r="BC72" i="47"/>
  <c r="AK72" i="47" s="1"/>
  <c r="BC38" i="45"/>
  <c r="AK38" i="45" s="1"/>
  <c r="K55" i="13" s="1"/>
  <c r="K4" i="13" s="1"/>
  <c r="AB8" i="51" s="1" a="1"/>
  <c r="S39" i="2" l="1"/>
  <c r="BJ40" i="23" s="1"/>
  <c r="Q39" i="2"/>
  <c r="R39" i="2"/>
  <c r="Q51" i="2"/>
  <c r="S51" i="2"/>
  <c r="BJ52" i="23" s="1"/>
  <c r="R51" i="2"/>
  <c r="Q63" i="2"/>
  <c r="S63" i="2"/>
  <c r="BJ64" i="23" s="1"/>
  <c r="R63" i="2"/>
  <c r="Q76" i="2"/>
  <c r="S76" i="2"/>
  <c r="BJ77" i="23" s="1"/>
  <c r="R76" i="2"/>
  <c r="S88" i="2"/>
  <c r="BJ89" i="23" s="1"/>
  <c r="Q88" i="2"/>
  <c r="R88" i="2"/>
  <c r="S100" i="2"/>
  <c r="BJ101" i="23" s="1"/>
  <c r="Q100" i="2"/>
  <c r="R100" i="2"/>
  <c r="S112" i="2"/>
  <c r="BJ113" i="23" s="1"/>
  <c r="Q112" i="2"/>
  <c r="R112" i="2"/>
  <c r="BH19" i="23"/>
  <c r="BI19" i="23"/>
  <c r="BH22" i="23"/>
  <c r="BI22" i="23"/>
  <c r="BH25" i="23"/>
  <c r="BI25" i="23"/>
  <c r="BH28" i="23"/>
  <c r="BI28" i="23"/>
  <c r="BH31" i="23"/>
  <c r="BI31" i="23"/>
  <c r="BI34" i="23"/>
  <c r="BH34" i="23"/>
  <c r="BI37" i="23"/>
  <c r="BH37" i="23"/>
  <c r="BI40" i="23"/>
  <c r="BH40" i="23"/>
  <c r="BI43" i="23"/>
  <c r="BH43" i="23"/>
  <c r="BI46" i="23"/>
  <c r="BH46" i="23"/>
  <c r="BI49" i="23"/>
  <c r="BH49" i="23"/>
  <c r="BI52" i="23"/>
  <c r="BH52" i="23"/>
  <c r="BH55" i="23"/>
  <c r="BI55" i="23"/>
  <c r="BI58" i="23"/>
  <c r="BH58" i="23"/>
  <c r="BI64" i="23"/>
  <c r="BH64" i="23"/>
  <c r="BH68" i="23"/>
  <c r="BI68" i="23"/>
  <c r="BH71" i="23"/>
  <c r="BI71" i="23"/>
  <c r="BH74" i="23"/>
  <c r="BI74" i="23"/>
  <c r="BH77" i="23"/>
  <c r="BI77" i="23"/>
  <c r="BI80" i="23"/>
  <c r="BH80" i="23"/>
  <c r="BI83" i="23"/>
  <c r="BH83" i="23"/>
  <c r="BI86" i="23"/>
  <c r="BH86" i="23"/>
  <c r="BI89" i="23"/>
  <c r="BH89" i="23"/>
  <c r="BI92" i="23"/>
  <c r="BH92" i="23"/>
  <c r="BI95" i="23"/>
  <c r="BH95" i="23"/>
  <c r="BI98" i="23"/>
  <c r="BH98" i="23"/>
  <c r="BI101" i="23"/>
  <c r="BH101" i="23"/>
  <c r="BI104" i="23"/>
  <c r="BH104" i="23"/>
  <c r="BI107" i="23"/>
  <c r="BH107" i="23"/>
  <c r="Q16" i="2"/>
  <c r="S16" i="2"/>
  <c r="BJ17" i="23" s="1"/>
  <c r="AH15" i="51"/>
  <c r="R16" i="2"/>
  <c r="Y7" i="51"/>
  <c r="AH14" i="51"/>
  <c r="AH17" i="51"/>
  <c r="AH16" i="51"/>
  <c r="Q40" i="2"/>
  <c r="S40" i="2"/>
  <c r="BJ41" i="23" s="1"/>
  <c r="R40" i="2"/>
  <c r="Q52" i="2"/>
  <c r="S52" i="2"/>
  <c r="BJ53" i="23" s="1"/>
  <c r="R52" i="2"/>
  <c r="Q64" i="2"/>
  <c r="S64" i="2"/>
  <c r="BJ65" i="23" s="1"/>
  <c r="R64" i="2"/>
  <c r="S77" i="2"/>
  <c r="BJ78" i="23" s="1"/>
  <c r="Q77" i="2"/>
  <c r="R77" i="2"/>
  <c r="S89" i="2"/>
  <c r="BJ90" i="23" s="1"/>
  <c r="Q89" i="2"/>
  <c r="R89" i="2"/>
  <c r="S101" i="2"/>
  <c r="BJ102" i="23" s="1"/>
  <c r="Q101" i="2"/>
  <c r="R101" i="2"/>
  <c r="S113" i="2"/>
  <c r="BJ114" i="23" s="1"/>
  <c r="Q113" i="2"/>
  <c r="R113" i="2"/>
  <c r="Q24" i="2"/>
  <c r="S24" i="2"/>
  <c r="BJ25" i="23" s="1"/>
  <c r="R24" i="2"/>
  <c r="Q36" i="2"/>
  <c r="S36" i="2"/>
  <c r="BJ37" i="23" s="1"/>
  <c r="R36" i="2"/>
  <c r="Q48" i="2"/>
  <c r="S48" i="2"/>
  <c r="BJ49" i="23" s="1"/>
  <c r="R48" i="2"/>
  <c r="Q60" i="2"/>
  <c r="S60" i="2"/>
  <c r="BJ61" i="23" s="1"/>
  <c r="R60" i="2"/>
  <c r="S73" i="2"/>
  <c r="BJ74" i="23" s="1"/>
  <c r="Q73" i="2"/>
  <c r="R73" i="2"/>
  <c r="Q85" i="2"/>
  <c r="S85" i="2"/>
  <c r="BJ86" i="23" s="1"/>
  <c r="R85" i="2"/>
  <c r="Q97" i="2"/>
  <c r="S97" i="2"/>
  <c r="BJ98" i="23" s="1"/>
  <c r="R97" i="2"/>
  <c r="S109" i="2"/>
  <c r="BJ110" i="23" s="1"/>
  <c r="Q109" i="2"/>
  <c r="R109" i="2"/>
  <c r="S25" i="2"/>
  <c r="BJ26" i="23" s="1"/>
  <c r="Q25" i="2"/>
  <c r="R25" i="2"/>
  <c r="Q37" i="2"/>
  <c r="S37" i="2"/>
  <c r="BJ38" i="23" s="1"/>
  <c r="R37" i="2"/>
  <c r="Q49" i="2"/>
  <c r="S49" i="2"/>
  <c r="BJ50" i="23" s="1"/>
  <c r="R49" i="2"/>
  <c r="Q61" i="2"/>
  <c r="S61" i="2"/>
  <c r="BJ62" i="23" s="1"/>
  <c r="R61" i="2"/>
  <c r="S74" i="2"/>
  <c r="BJ75" i="23" s="1"/>
  <c r="Q74" i="2"/>
  <c r="R74" i="2"/>
  <c r="S86" i="2"/>
  <c r="BJ87" i="23" s="1"/>
  <c r="Q86" i="2"/>
  <c r="R86" i="2"/>
  <c r="S98" i="2"/>
  <c r="BJ99" i="23" s="1"/>
  <c r="Q98" i="2"/>
  <c r="R98" i="2"/>
  <c r="S110" i="2"/>
  <c r="BJ111" i="23" s="1"/>
  <c r="Q110" i="2"/>
  <c r="R110" i="2"/>
  <c r="S26" i="2"/>
  <c r="BJ27" i="23" s="1"/>
  <c r="Q26" i="2"/>
  <c r="R26" i="2"/>
  <c r="Q38" i="2"/>
  <c r="S38" i="2"/>
  <c r="BJ39" i="23" s="1"/>
  <c r="R38" i="2"/>
  <c r="S50" i="2"/>
  <c r="BJ51" i="23" s="1"/>
  <c r="Q50" i="2"/>
  <c r="R50" i="2"/>
  <c r="Q62" i="2"/>
  <c r="S62" i="2"/>
  <c r="BJ63" i="23" s="1"/>
  <c r="R62" i="2"/>
  <c r="S75" i="2"/>
  <c r="BJ76" i="23" s="1"/>
  <c r="Q75" i="2"/>
  <c r="R75" i="2"/>
  <c r="Q87" i="2"/>
  <c r="S87" i="2"/>
  <c r="BJ88" i="23" s="1"/>
  <c r="R87" i="2"/>
  <c r="Q99" i="2"/>
  <c r="S99" i="2"/>
  <c r="BJ100" i="23" s="1"/>
  <c r="R99" i="2"/>
  <c r="Q111" i="2"/>
  <c r="S111" i="2"/>
  <c r="BJ112" i="23" s="1"/>
  <c r="R111" i="2"/>
  <c r="S27" i="2"/>
  <c r="BJ28" i="23" s="1"/>
  <c r="Q27" i="2"/>
  <c r="R27" i="2"/>
  <c r="BH113" i="23"/>
  <c r="BI113" i="23"/>
  <c r="S28" i="2"/>
  <c r="BJ29" i="23" s="1"/>
  <c r="Q28" i="2"/>
  <c r="R28" i="2"/>
  <c r="Q30" i="2"/>
  <c r="S30" i="2"/>
  <c r="BJ31" i="23" s="1"/>
  <c r="R30" i="2"/>
  <c r="S55" i="2"/>
  <c r="BJ56" i="23" s="1"/>
  <c r="Q55" i="2"/>
  <c r="R55" i="2"/>
  <c r="Q116" i="2"/>
  <c r="S116" i="2"/>
  <c r="BJ117" i="23" s="1"/>
  <c r="R116" i="2"/>
  <c r="BH17" i="23"/>
  <c r="BI17" i="23"/>
  <c r="BH20" i="23"/>
  <c r="BI20" i="23"/>
  <c r="BH23" i="23"/>
  <c r="BI23" i="23"/>
  <c r="BH26" i="23"/>
  <c r="BI26" i="23"/>
  <c r="BI29" i="23"/>
  <c r="BH29" i="23"/>
  <c r="BH32" i="23"/>
  <c r="BI32" i="23"/>
  <c r="BH35" i="23"/>
  <c r="BI35" i="23"/>
  <c r="BH38" i="23"/>
  <c r="BI38" i="23"/>
  <c r="BI41" i="23"/>
  <c r="BH41" i="23"/>
  <c r="BI44" i="23"/>
  <c r="BH44" i="23"/>
  <c r="BI47" i="23"/>
  <c r="BH47" i="23"/>
  <c r="BH50" i="23"/>
  <c r="BI50" i="23"/>
  <c r="BH53" i="23"/>
  <c r="BI53" i="23"/>
  <c r="BH56" i="23"/>
  <c r="BI56" i="23"/>
  <c r="BI59" i="23"/>
  <c r="BH59" i="23"/>
  <c r="BI62" i="23"/>
  <c r="BH62" i="23"/>
  <c r="BI65" i="23"/>
  <c r="BH65" i="23"/>
  <c r="BH69" i="23"/>
  <c r="BI69" i="23"/>
  <c r="BH72" i="23"/>
  <c r="BI72" i="23"/>
  <c r="BH75" i="23"/>
  <c r="BI75" i="23"/>
  <c r="BH78" i="23"/>
  <c r="BI78" i="23"/>
  <c r="BI81" i="23"/>
  <c r="BH81" i="23"/>
  <c r="BH84" i="23"/>
  <c r="BI84" i="23"/>
  <c r="BI87" i="23"/>
  <c r="BH87" i="23"/>
  <c r="BI90" i="23"/>
  <c r="BH90" i="23"/>
  <c r="BI93" i="23"/>
  <c r="BH93" i="23"/>
  <c r="BI96" i="23"/>
  <c r="BH96" i="23"/>
  <c r="BI99" i="23"/>
  <c r="BH99" i="23"/>
  <c r="BI102" i="23"/>
  <c r="BH102" i="23"/>
  <c r="BH105" i="23"/>
  <c r="BI105" i="23"/>
  <c r="BH108" i="23"/>
  <c r="BI108" i="23"/>
  <c r="BH111" i="23"/>
  <c r="BI111" i="23"/>
  <c r="BI114" i="23"/>
  <c r="BH114" i="23"/>
  <c r="BH117" i="23"/>
  <c r="BI117" i="23"/>
  <c r="BH110" i="23"/>
  <c r="BI110" i="23"/>
  <c r="S31" i="2"/>
  <c r="BJ32" i="23" s="1"/>
  <c r="Q31" i="2"/>
  <c r="R31" i="2"/>
  <c r="Q68" i="2"/>
  <c r="S68" i="2"/>
  <c r="BJ69" i="23" s="1"/>
  <c r="R68" i="2"/>
  <c r="S104" i="2"/>
  <c r="BJ105" i="23" s="1"/>
  <c r="Q104" i="2"/>
  <c r="R104" i="2"/>
  <c r="Q20" i="2"/>
  <c r="S20" i="2"/>
  <c r="BJ21" i="23" s="1"/>
  <c r="R20" i="2"/>
  <c r="Q32" i="2"/>
  <c r="S32" i="2"/>
  <c r="BJ33" i="23" s="1"/>
  <c r="R32" i="2"/>
  <c r="Q44" i="2"/>
  <c r="S44" i="2"/>
  <c r="BJ45" i="23" s="1"/>
  <c r="R44" i="2"/>
  <c r="Q56" i="2"/>
  <c r="S56" i="2"/>
  <c r="BJ57" i="23" s="1"/>
  <c r="R56" i="2"/>
  <c r="S69" i="2"/>
  <c r="BJ70" i="23" s="1"/>
  <c r="Q69" i="2"/>
  <c r="R69" i="2"/>
  <c r="S81" i="2"/>
  <c r="BJ82" i="23" s="1"/>
  <c r="Q81" i="2"/>
  <c r="R81" i="2"/>
  <c r="S93" i="2"/>
  <c r="BJ94" i="23" s="1"/>
  <c r="Q93" i="2"/>
  <c r="R93" i="2"/>
  <c r="S105" i="2"/>
  <c r="BJ106" i="23" s="1"/>
  <c r="Q105" i="2"/>
  <c r="R105" i="2"/>
  <c r="BH116" i="23"/>
  <c r="BI116" i="23"/>
  <c r="S78" i="2"/>
  <c r="BJ79" i="23" s="1"/>
  <c r="Q78" i="2"/>
  <c r="R78" i="2"/>
  <c r="Q82" i="2"/>
  <c r="S82" i="2"/>
  <c r="BJ83" i="23" s="1"/>
  <c r="R82" i="2"/>
  <c r="BH61" i="23"/>
  <c r="BI61" i="23"/>
  <c r="S19" i="2"/>
  <c r="BJ20" i="23" s="1"/>
  <c r="Q19" i="2"/>
  <c r="R19" i="2"/>
  <c r="Q57" i="2"/>
  <c r="S57" i="2"/>
  <c r="BJ58" i="23" s="1"/>
  <c r="R57" i="2"/>
  <c r="S22" i="2"/>
  <c r="BJ23" i="23" s="1"/>
  <c r="Q22" i="2"/>
  <c r="R22" i="2"/>
  <c r="S34" i="2"/>
  <c r="BJ35" i="23" s="1"/>
  <c r="Q34" i="2"/>
  <c r="R34" i="2"/>
  <c r="S46" i="2"/>
  <c r="BJ47" i="23" s="1"/>
  <c r="Q46" i="2"/>
  <c r="R46" i="2"/>
  <c r="S58" i="2"/>
  <c r="BJ59" i="23" s="1"/>
  <c r="Q58" i="2"/>
  <c r="R58" i="2"/>
  <c r="S71" i="2"/>
  <c r="BJ72" i="23" s="1"/>
  <c r="Q71" i="2"/>
  <c r="R71" i="2"/>
  <c r="S83" i="2"/>
  <c r="BJ84" i="23" s="1"/>
  <c r="Q83" i="2"/>
  <c r="R83" i="2"/>
  <c r="Q95" i="2"/>
  <c r="S95" i="2"/>
  <c r="BJ96" i="23" s="1"/>
  <c r="R95" i="2"/>
  <c r="Q107" i="2"/>
  <c r="S107" i="2"/>
  <c r="BJ108" i="23" s="1"/>
  <c r="R107" i="2"/>
  <c r="Q17" i="2"/>
  <c r="S17" i="2"/>
  <c r="BJ18" i="23" s="1"/>
  <c r="R17" i="2"/>
  <c r="S29" i="2"/>
  <c r="BJ30" i="23" s="1"/>
  <c r="Q29" i="2"/>
  <c r="R29" i="2"/>
  <c r="Q41" i="2"/>
  <c r="S41" i="2"/>
  <c r="BJ42" i="23" s="1"/>
  <c r="R41" i="2"/>
  <c r="Q53" i="2"/>
  <c r="S53" i="2"/>
  <c r="BJ54" i="23" s="1"/>
  <c r="R53" i="2"/>
  <c r="S65" i="2"/>
  <c r="BJ66" i="23" s="1"/>
  <c r="Q65" i="2"/>
  <c r="R65" i="2"/>
  <c r="S90" i="2"/>
  <c r="BJ91" i="23" s="1"/>
  <c r="Q90" i="2"/>
  <c r="R90" i="2"/>
  <c r="S102" i="2"/>
  <c r="BJ103" i="23" s="1"/>
  <c r="Q102" i="2"/>
  <c r="R102" i="2"/>
  <c r="Q114" i="2"/>
  <c r="S114" i="2"/>
  <c r="BJ115" i="23" s="1"/>
  <c r="R114" i="2"/>
  <c r="S18" i="2"/>
  <c r="BJ19" i="23" s="1"/>
  <c r="Q18" i="2"/>
  <c r="R18" i="2"/>
  <c r="S42" i="2"/>
  <c r="BJ43" i="23" s="1"/>
  <c r="Q42" i="2"/>
  <c r="R42" i="2"/>
  <c r="S54" i="2"/>
  <c r="BJ55" i="23" s="1"/>
  <c r="Q54" i="2"/>
  <c r="R54" i="2"/>
  <c r="Q67" i="2"/>
  <c r="R67" i="2"/>
  <c r="S67" i="2"/>
  <c r="BJ68" i="23" s="1"/>
  <c r="S79" i="2"/>
  <c r="BJ80" i="23" s="1"/>
  <c r="Q79" i="2"/>
  <c r="R79" i="2"/>
  <c r="S91" i="2"/>
  <c r="BJ92" i="23" s="1"/>
  <c r="Q91" i="2"/>
  <c r="R91" i="2"/>
  <c r="S103" i="2"/>
  <c r="BJ104" i="23" s="1"/>
  <c r="Q103" i="2"/>
  <c r="R103" i="2"/>
  <c r="S115" i="2"/>
  <c r="BJ116" i="23" s="1"/>
  <c r="Q115" i="2"/>
  <c r="R115" i="2"/>
  <c r="Q43" i="2"/>
  <c r="S43" i="2"/>
  <c r="BJ44" i="23" s="1"/>
  <c r="R43" i="2"/>
  <c r="Q80" i="2"/>
  <c r="S80" i="2"/>
  <c r="BJ81" i="23" s="1"/>
  <c r="R80" i="2"/>
  <c r="Q92" i="2"/>
  <c r="S92" i="2"/>
  <c r="BJ93" i="23" s="1"/>
  <c r="R92" i="2"/>
  <c r="S21" i="2"/>
  <c r="BJ22" i="23" s="1"/>
  <c r="Q21" i="2"/>
  <c r="R21" i="2"/>
  <c r="S33" i="2"/>
  <c r="BJ34" i="23" s="1"/>
  <c r="Q33" i="2"/>
  <c r="R33" i="2"/>
  <c r="Q45" i="2"/>
  <c r="S45" i="2"/>
  <c r="BJ46" i="23" s="1"/>
  <c r="R45" i="2"/>
  <c r="Q70" i="2"/>
  <c r="S70" i="2"/>
  <c r="BJ71" i="23" s="1"/>
  <c r="R70" i="2"/>
  <c r="Q94" i="2"/>
  <c r="S94" i="2"/>
  <c r="BJ95" i="23" s="1"/>
  <c r="R94" i="2"/>
  <c r="Q106" i="2"/>
  <c r="S106" i="2"/>
  <c r="BJ107" i="23" s="1"/>
  <c r="R106" i="2"/>
  <c r="S23" i="2"/>
  <c r="BJ24" i="23" s="1"/>
  <c r="Q23" i="2"/>
  <c r="R23" i="2"/>
  <c r="S35" i="2"/>
  <c r="BJ36" i="23" s="1"/>
  <c r="Q35" i="2"/>
  <c r="R35" i="2"/>
  <c r="Q47" i="2"/>
  <c r="S47" i="2"/>
  <c r="BJ48" i="23" s="1"/>
  <c r="R47" i="2"/>
  <c r="Q59" i="2"/>
  <c r="S59" i="2"/>
  <c r="BJ60" i="23" s="1"/>
  <c r="R59" i="2"/>
  <c r="S72" i="2"/>
  <c r="BJ73" i="23" s="1"/>
  <c r="Q72" i="2"/>
  <c r="R72" i="2"/>
  <c r="S84" i="2"/>
  <c r="BJ85" i="23" s="1"/>
  <c r="Q84" i="2"/>
  <c r="R84" i="2"/>
  <c r="Q96" i="2"/>
  <c r="S96" i="2"/>
  <c r="BJ97" i="23" s="1"/>
  <c r="R96" i="2"/>
  <c r="Q108" i="2"/>
  <c r="S108" i="2"/>
  <c r="BJ109" i="23" s="1"/>
  <c r="R108" i="2"/>
  <c r="BH18" i="23"/>
  <c r="BI18" i="23"/>
  <c r="BH21" i="23"/>
  <c r="BI21" i="23"/>
  <c r="BH24" i="23"/>
  <c r="BI24" i="23"/>
  <c r="BI27" i="23"/>
  <c r="BH27" i="23"/>
  <c r="BH30" i="23"/>
  <c r="BI30" i="23"/>
  <c r="BH33" i="23"/>
  <c r="BI33" i="23"/>
  <c r="BI36" i="23"/>
  <c r="BH36" i="23"/>
  <c r="BI39" i="23"/>
  <c r="BH39" i="23"/>
  <c r="BI42" i="23"/>
  <c r="BH42" i="23"/>
  <c r="BI45" i="23"/>
  <c r="BH45" i="23"/>
  <c r="BI48" i="23"/>
  <c r="BH48" i="23"/>
  <c r="BI51" i="23"/>
  <c r="BH51" i="23"/>
  <c r="BH54" i="23"/>
  <c r="BI54" i="23"/>
  <c r="BI57" i="23"/>
  <c r="BH57" i="23"/>
  <c r="BH60" i="23"/>
  <c r="BI60" i="23"/>
  <c r="BI63" i="23"/>
  <c r="BH63" i="23"/>
  <c r="BH66" i="23"/>
  <c r="BI66" i="23"/>
  <c r="BI70" i="23"/>
  <c r="BH70" i="23"/>
  <c r="BH73" i="23"/>
  <c r="BI73" i="23"/>
  <c r="BI76" i="23"/>
  <c r="BH76" i="23"/>
  <c r="BH79" i="23"/>
  <c r="BI79" i="23"/>
  <c r="BI82" i="23"/>
  <c r="BH82" i="23"/>
  <c r="BH85" i="23"/>
  <c r="BI85" i="23"/>
  <c r="BI88" i="23"/>
  <c r="BH88" i="23"/>
  <c r="BI91" i="23"/>
  <c r="BH91" i="23"/>
  <c r="BI94" i="23"/>
  <c r="BH94" i="23"/>
  <c r="BI97" i="23"/>
  <c r="BH97" i="23"/>
  <c r="BI100" i="23"/>
  <c r="BH100" i="23"/>
  <c r="BI103" i="23"/>
  <c r="BH103" i="23"/>
  <c r="BI106" i="23"/>
  <c r="BH106" i="23"/>
  <c r="BI109" i="23"/>
  <c r="BH109" i="23"/>
  <c r="BH112" i="23"/>
  <c r="BI112" i="23"/>
  <c r="BI115" i="23"/>
  <c r="BH115" i="23"/>
  <c r="C16" i="55" a="1"/>
  <c r="H16" i="55" a="1"/>
  <c r="H4" i="13"/>
  <c r="H55" i="13"/>
  <c r="C55" i="13" s="1"/>
  <c r="AK119" i="34"/>
  <c r="AK119" i="25"/>
  <c r="AK119" i="33"/>
  <c r="AK119" i="30"/>
  <c r="AK119" i="31"/>
  <c r="E4" i="13"/>
  <c r="F4" i="13" s="1"/>
  <c r="AK119" i="32"/>
  <c r="AK119" i="29"/>
  <c r="AK119" i="28"/>
  <c r="G9" i="51"/>
  <c r="AK119" i="27"/>
  <c r="AK119" i="26"/>
  <c r="D4" i="13"/>
  <c r="C4" i="13"/>
  <c r="AL119" i="31"/>
  <c r="AL119" i="34"/>
  <c r="AL119" i="32"/>
  <c r="AL119" i="28"/>
  <c r="AL119" i="30"/>
  <c r="AL119" i="29"/>
  <c r="AL119" i="27"/>
  <c r="AL119" i="26"/>
  <c r="AL119" i="25"/>
  <c r="I9" i="51"/>
  <c r="E55" i="13"/>
  <c r="F55" i="13" s="1"/>
  <c r="AL119" i="33"/>
  <c r="D55" i="13"/>
  <c r="H7" i="51" l="1"/>
  <c r="C122" i="2"/>
  <c r="C120" i="2"/>
  <c r="C124" i="2"/>
  <c r="C121" i="2"/>
  <c r="C123" i="2"/>
  <c r="D123" i="23"/>
  <c r="D121" i="23"/>
  <c r="D122" i="23"/>
  <c r="D125" i="23"/>
  <c r="D124" i="23"/>
  <c r="L122" i="23"/>
  <c r="L123" i="23"/>
  <c r="L124" i="23"/>
  <c r="L121" i="23"/>
  <c r="L125" i="23"/>
  <c r="E124" i="2"/>
  <c r="E122" i="2"/>
  <c r="E120" i="2"/>
  <c r="E123" i="2"/>
  <c r="E121" i="2"/>
  <c r="I113" i="25"/>
  <c r="I114" i="25" s="1"/>
  <c r="U113" i="25"/>
  <c r="U114" i="25" s="1"/>
  <c r="J113" i="25"/>
  <c r="J114" i="25" s="1"/>
  <c r="V113" i="25"/>
  <c r="V114" i="25" s="1"/>
  <c r="K113" i="25"/>
  <c r="W113" i="25"/>
  <c r="W114" i="25" s="1"/>
  <c r="L113" i="25"/>
  <c r="L114" i="25" s="1"/>
  <c r="X113" i="25"/>
  <c r="M113" i="25"/>
  <c r="M114" i="25" s="1"/>
  <c r="Y113" i="25"/>
  <c r="P113" i="25"/>
  <c r="P114" i="25" s="1"/>
  <c r="AC113" i="25"/>
  <c r="N113" i="25"/>
  <c r="N114" i="25" s="1"/>
  <c r="Z113" i="25"/>
  <c r="O113" i="25"/>
  <c r="O114" i="25" s="1"/>
  <c r="AA113" i="25"/>
  <c r="AB113" i="25"/>
  <c r="Q113" i="25"/>
  <c r="Q114" i="25" s="1"/>
  <c r="AL123" i="25"/>
  <c r="R113" i="25"/>
  <c r="R114" i="25" s="1"/>
  <c r="AD113" i="25"/>
  <c r="G113" i="25"/>
  <c r="S113" i="25"/>
  <c r="S114" i="25" s="1"/>
  <c r="AE113" i="25"/>
  <c r="H113" i="25"/>
  <c r="H114" i="25" s="1"/>
  <c r="T113" i="25"/>
  <c r="T114" i="25" s="1"/>
  <c r="AC113" i="26"/>
  <c r="AC114" i="26" s="1"/>
  <c r="Q113" i="26"/>
  <c r="Q114" i="26" s="1"/>
  <c r="AA113" i="26"/>
  <c r="AA114" i="26" s="1"/>
  <c r="AD113" i="26"/>
  <c r="AD114" i="26" s="1"/>
  <c r="Z113" i="26"/>
  <c r="Z114" i="26" s="1"/>
  <c r="AB113" i="26"/>
  <c r="AB114" i="26" s="1"/>
  <c r="AE113" i="26"/>
  <c r="AE114" i="26" s="1"/>
  <c r="P113" i="26"/>
  <c r="P114" i="26" s="1"/>
  <c r="G113" i="26"/>
  <c r="O113" i="26"/>
  <c r="O114" i="26" s="1"/>
  <c r="Y113" i="26"/>
  <c r="Y114" i="26" s="1"/>
  <c r="N113" i="26"/>
  <c r="N114" i="26" s="1"/>
  <c r="X113" i="26"/>
  <c r="X114" i="26" s="1"/>
  <c r="M113" i="26"/>
  <c r="M114" i="26" s="1"/>
  <c r="W113" i="26"/>
  <c r="W114" i="26" s="1"/>
  <c r="L113" i="26"/>
  <c r="L114" i="26" s="1"/>
  <c r="V113" i="26"/>
  <c r="V114" i="26" s="1"/>
  <c r="K113" i="26"/>
  <c r="K114" i="26" s="1"/>
  <c r="U113" i="26"/>
  <c r="U114" i="26" s="1"/>
  <c r="J113" i="26"/>
  <c r="J114" i="26" s="1"/>
  <c r="T113" i="26"/>
  <c r="T114" i="26" s="1"/>
  <c r="I113" i="26"/>
  <c r="I114" i="26" s="1"/>
  <c r="S113" i="26"/>
  <c r="S114" i="26" s="1"/>
  <c r="H113" i="26"/>
  <c r="R113" i="26"/>
  <c r="R114" i="26" s="1"/>
  <c r="AL123" i="26"/>
  <c r="W62" i="28"/>
  <c r="W63" i="28" s="1"/>
  <c r="O62" i="28"/>
  <c r="O63" i="28" s="1"/>
  <c r="R62" i="28"/>
  <c r="R63" i="28" s="1"/>
  <c r="AK123" i="28"/>
  <c r="Q62" i="28"/>
  <c r="Q63" i="28" s="1"/>
  <c r="P62" i="28"/>
  <c r="P63" i="28" s="1"/>
  <c r="AM119" i="28"/>
  <c r="N62" i="28"/>
  <c r="N63" i="28" s="1"/>
  <c r="S62" i="28"/>
  <c r="S63" i="28" s="1"/>
  <c r="AE62" i="28"/>
  <c r="M62" i="28"/>
  <c r="M63" i="28" s="1"/>
  <c r="AD62" i="28"/>
  <c r="L62" i="28"/>
  <c r="L63" i="28" s="1"/>
  <c r="AC62" i="28"/>
  <c r="AC63" i="28" s="1"/>
  <c r="V62" i="28"/>
  <c r="V63" i="28" s="1"/>
  <c r="K62" i="28"/>
  <c r="K63" i="28" s="1"/>
  <c r="AB62" i="28"/>
  <c r="AB63" i="28" s="1"/>
  <c r="AA62" i="28"/>
  <c r="AA63" i="28" s="1"/>
  <c r="J62" i="28"/>
  <c r="J63" i="28" s="1"/>
  <c r="J115" i="28" s="1"/>
  <c r="Z62" i="28"/>
  <c r="Z63" i="28" s="1"/>
  <c r="U62" i="28"/>
  <c r="U63" i="28" s="1"/>
  <c r="I62" i="28"/>
  <c r="I63" i="28" s="1"/>
  <c r="Y62" i="28"/>
  <c r="Y63" i="28" s="1"/>
  <c r="T62" i="28"/>
  <c r="T63" i="28" s="1"/>
  <c r="H62" i="28"/>
  <c r="H63" i="28" s="1"/>
  <c r="X62" i="28"/>
  <c r="X63" i="28" s="1"/>
  <c r="G62" i="28"/>
  <c r="AK130" i="28" s="1" a="1"/>
  <c r="V62" i="32"/>
  <c r="W62" i="32"/>
  <c r="T62" i="32"/>
  <c r="T63" i="32" s="1"/>
  <c r="U62" i="32"/>
  <c r="U63" i="32" s="1"/>
  <c r="U115" i="32" s="1"/>
  <c r="N62" i="32"/>
  <c r="N63" i="32" s="1"/>
  <c r="O62" i="32"/>
  <c r="O63" i="32" s="1"/>
  <c r="AA62" i="32"/>
  <c r="AK123" i="32"/>
  <c r="R62" i="32"/>
  <c r="R63" i="32" s="1"/>
  <c r="S62" i="32"/>
  <c r="S63" i="32" s="1"/>
  <c r="P62" i="32"/>
  <c r="P63" i="32" s="1"/>
  <c r="Q62" i="32"/>
  <c r="Q63" i="32" s="1"/>
  <c r="Q115" i="32" s="1"/>
  <c r="L62" i="32"/>
  <c r="L63" i="32" s="1"/>
  <c r="M62" i="32"/>
  <c r="M63" i="32" s="1"/>
  <c r="J62" i="32"/>
  <c r="J63" i="32" s="1"/>
  <c r="K62" i="32"/>
  <c r="K63" i="32" s="1"/>
  <c r="X62" i="32"/>
  <c r="H62" i="32"/>
  <c r="H63" i="32" s="1"/>
  <c r="I62" i="32"/>
  <c r="I63" i="32" s="1"/>
  <c r="AM119" i="32"/>
  <c r="AE62" i="32"/>
  <c r="G62" i="32"/>
  <c r="AK130" i="32" s="1" a="1"/>
  <c r="AD62" i="32"/>
  <c r="AB62" i="32"/>
  <c r="AC62" i="32"/>
  <c r="Z62" i="32"/>
  <c r="Y62" i="32"/>
  <c r="S62" i="27"/>
  <c r="S63" i="27" s="1"/>
  <c r="Y62" i="27"/>
  <c r="Y63" i="27" s="1"/>
  <c r="R62" i="27"/>
  <c r="R63" i="27" s="1"/>
  <c r="X62" i="27"/>
  <c r="Q62" i="27"/>
  <c r="Q63" i="27" s="1"/>
  <c r="W62" i="27"/>
  <c r="W63" i="27" s="1"/>
  <c r="V62" i="27"/>
  <c r="V63" i="27" s="1"/>
  <c r="P62" i="27"/>
  <c r="P63" i="27" s="1"/>
  <c r="M62" i="27"/>
  <c r="M63" i="27" s="1"/>
  <c r="L62" i="27"/>
  <c r="L63" i="27" s="1"/>
  <c r="O62" i="27"/>
  <c r="O63" i="27" s="1"/>
  <c r="U62" i="27"/>
  <c r="I62" i="27"/>
  <c r="I63" i="27" s="1"/>
  <c r="K62" i="27"/>
  <c r="K63" i="27" s="1"/>
  <c r="N62" i="27"/>
  <c r="N63" i="27" s="1"/>
  <c r="T62" i="27"/>
  <c r="T63" i="27" s="1"/>
  <c r="AD62" i="27"/>
  <c r="J62" i="27"/>
  <c r="J63" i="27" s="1"/>
  <c r="AE62" i="27"/>
  <c r="H62" i="27"/>
  <c r="H63" i="27" s="1"/>
  <c r="AC62" i="27"/>
  <c r="G62" i="27"/>
  <c r="AB62" i="27"/>
  <c r="AM119" i="27"/>
  <c r="AA62" i="27"/>
  <c r="AA63" i="27" s="1"/>
  <c r="AK123" i="27"/>
  <c r="Z62" i="27"/>
  <c r="Z63" i="27" s="1"/>
  <c r="V113" i="27"/>
  <c r="V114" i="27" s="1"/>
  <c r="K113" i="27"/>
  <c r="K114" i="27" s="1"/>
  <c r="J113" i="27"/>
  <c r="J114" i="27" s="1"/>
  <c r="Z113" i="27"/>
  <c r="Z114" i="27" s="1"/>
  <c r="H113" i="27"/>
  <c r="H114" i="27" s="1"/>
  <c r="AE113" i="27"/>
  <c r="AL123" i="27"/>
  <c r="AD113" i="27"/>
  <c r="I113" i="27"/>
  <c r="I114" i="27" s="1"/>
  <c r="AC113" i="27"/>
  <c r="U113" i="27"/>
  <c r="AB113" i="27"/>
  <c r="G113" i="27"/>
  <c r="S113" i="27"/>
  <c r="S114" i="27" s="1"/>
  <c r="AA113" i="27"/>
  <c r="AA114" i="27" s="1"/>
  <c r="T113" i="27"/>
  <c r="T114" i="27" s="1"/>
  <c r="R113" i="27"/>
  <c r="R114" i="27" s="1"/>
  <c r="Y113" i="27"/>
  <c r="Y114" i="27" s="1"/>
  <c r="N113" i="27"/>
  <c r="N114" i="27" s="1"/>
  <c r="Q113" i="27"/>
  <c r="Q114" i="27" s="1"/>
  <c r="X113" i="27"/>
  <c r="M113" i="27"/>
  <c r="M114" i="27" s="1"/>
  <c r="P113" i="27"/>
  <c r="P114" i="27" s="1"/>
  <c r="W113" i="27"/>
  <c r="W114" i="27" s="1"/>
  <c r="L113" i="27"/>
  <c r="L114" i="27" s="1"/>
  <c r="O113" i="27"/>
  <c r="O114" i="27" s="1"/>
  <c r="W62" i="31"/>
  <c r="W63" i="31" s="1"/>
  <c r="K62" i="31"/>
  <c r="K63" i="31" s="1"/>
  <c r="K115" i="31" s="1"/>
  <c r="V62" i="31"/>
  <c r="V63" i="31" s="1"/>
  <c r="J62" i="31"/>
  <c r="J63" i="31" s="1"/>
  <c r="J115" i="31" s="1"/>
  <c r="AE62" i="31"/>
  <c r="S62" i="31"/>
  <c r="S63" i="31" s="1"/>
  <c r="G62" i="31"/>
  <c r="Y62" i="31"/>
  <c r="Y63" i="31" s="1"/>
  <c r="Y115" i="31" s="1"/>
  <c r="M62" i="31"/>
  <c r="M63" i="31" s="1"/>
  <c r="U62" i="31"/>
  <c r="U63" i="31" s="1"/>
  <c r="I62" i="31"/>
  <c r="I63" i="31" s="1"/>
  <c r="AM119" i="31"/>
  <c r="T62" i="31"/>
  <c r="T63" i="31" s="1"/>
  <c r="H62" i="31"/>
  <c r="H63" i="31" s="1"/>
  <c r="H115" i="31" s="1"/>
  <c r="AD62" i="31"/>
  <c r="R62" i="31"/>
  <c r="R63" i="31" s="1"/>
  <c r="R115" i="31" s="1"/>
  <c r="AK123" i="31"/>
  <c r="AC62" i="31"/>
  <c r="Q62" i="31"/>
  <c r="Q63" i="31" s="1"/>
  <c r="X62" i="31"/>
  <c r="X63" i="31" s="1"/>
  <c r="L62" i="31"/>
  <c r="L63" i="31" s="1"/>
  <c r="AB62" i="31"/>
  <c r="P62" i="31"/>
  <c r="P63" i="31" s="1"/>
  <c r="AA62" i="31"/>
  <c r="O62" i="31"/>
  <c r="O63" i="31" s="1"/>
  <c r="Z62" i="31"/>
  <c r="Z63" i="31" s="1"/>
  <c r="Z115" i="31" s="1"/>
  <c r="N62" i="31"/>
  <c r="N63" i="31" s="1"/>
  <c r="Q113" i="29"/>
  <c r="Q114" i="29" s="1"/>
  <c r="V113" i="29"/>
  <c r="V114" i="29" s="1"/>
  <c r="O113" i="29"/>
  <c r="O114" i="29" s="1"/>
  <c r="T113" i="29"/>
  <c r="T114" i="29" s="1"/>
  <c r="M113" i="29"/>
  <c r="M114" i="29" s="1"/>
  <c r="H113" i="29"/>
  <c r="AE113" i="29"/>
  <c r="AE114" i="29" s="1"/>
  <c r="L113" i="29"/>
  <c r="L114" i="29" s="1"/>
  <c r="N113" i="29"/>
  <c r="N114" i="29" s="1"/>
  <c r="K113" i="29"/>
  <c r="K114" i="29" s="1"/>
  <c r="I113" i="29"/>
  <c r="P113" i="29"/>
  <c r="P114" i="29" s="1"/>
  <c r="AC113" i="29"/>
  <c r="AC114" i="29" s="1"/>
  <c r="J113" i="29"/>
  <c r="J114" i="29" s="1"/>
  <c r="R113" i="29"/>
  <c r="R114" i="29" s="1"/>
  <c r="AB113" i="29"/>
  <c r="AB114" i="29" s="1"/>
  <c r="G113" i="29"/>
  <c r="AL130" i="29" s="1" a="1"/>
  <c r="Z113" i="29"/>
  <c r="Z114" i="29" s="1"/>
  <c r="AL123" i="29"/>
  <c r="Y113" i="29"/>
  <c r="Y114" i="29" s="1"/>
  <c r="AD113" i="29"/>
  <c r="AD114" i="29" s="1"/>
  <c r="W113" i="29"/>
  <c r="W114" i="29" s="1"/>
  <c r="AA113" i="29"/>
  <c r="AA114" i="29" s="1"/>
  <c r="U113" i="29"/>
  <c r="U114" i="29" s="1"/>
  <c r="S113" i="29"/>
  <c r="S114" i="29" s="1"/>
  <c r="X113" i="29"/>
  <c r="X114" i="29" s="1"/>
  <c r="R62" i="29"/>
  <c r="R63" i="29" s="1"/>
  <c r="R115" i="29" s="1"/>
  <c r="P62" i="29"/>
  <c r="P63" i="29" s="1"/>
  <c r="O62" i="29"/>
  <c r="O63" i="29" s="1"/>
  <c r="O115" i="29" s="1"/>
  <c r="T62" i="29"/>
  <c r="T63" i="29" s="1"/>
  <c r="T115" i="29" s="1"/>
  <c r="AC62" i="29"/>
  <c r="AC63" i="29" s="1"/>
  <c r="X62" i="29"/>
  <c r="X63" i="29" s="1"/>
  <c r="X115" i="29" s="1"/>
  <c r="M62" i="29"/>
  <c r="M63" i="29" s="1"/>
  <c r="N62" i="29"/>
  <c r="N63" i="29" s="1"/>
  <c r="N115" i="29" s="1"/>
  <c r="H62" i="29"/>
  <c r="J62" i="29"/>
  <c r="J63" i="29" s="1"/>
  <c r="K62" i="29"/>
  <c r="K63" i="29" s="1"/>
  <c r="K115" i="29" s="1"/>
  <c r="I62" i="29"/>
  <c r="Y62" i="29"/>
  <c r="Y63" i="29" s="1"/>
  <c r="AM119" i="29"/>
  <c r="AD62" i="29"/>
  <c r="AD63" i="29" s="1"/>
  <c r="AD115" i="29" s="1"/>
  <c r="Q62" i="29"/>
  <c r="Q63" i="29" s="1"/>
  <c r="AE62" i="29"/>
  <c r="AE63" i="29" s="1"/>
  <c r="AE115" i="29" s="1"/>
  <c r="AK123" i="29"/>
  <c r="L62" i="29"/>
  <c r="L63" i="29" s="1"/>
  <c r="L115" i="29" s="1"/>
  <c r="AB62" i="29"/>
  <c r="AB63" i="29" s="1"/>
  <c r="Z62" i="29"/>
  <c r="Z63" i="29" s="1"/>
  <c r="G62" i="29"/>
  <c r="AA62" i="29"/>
  <c r="AA63" i="29" s="1"/>
  <c r="AA115" i="29" s="1"/>
  <c r="W62" i="29"/>
  <c r="W63" i="29" s="1"/>
  <c r="W115" i="29" s="1"/>
  <c r="U62" i="29"/>
  <c r="U63" i="29" s="1"/>
  <c r="U115" i="29" s="1"/>
  <c r="V62" i="29"/>
  <c r="V63" i="29" s="1"/>
  <c r="V115" i="29" s="1"/>
  <c r="S62" i="29"/>
  <c r="S63" i="29" s="1"/>
  <c r="S115" i="29" s="1"/>
  <c r="G113" i="30"/>
  <c r="T113" i="30"/>
  <c r="T114" i="30" s="1"/>
  <c r="H113" i="30"/>
  <c r="H114" i="30" s="1"/>
  <c r="AE113" i="30"/>
  <c r="S113" i="30"/>
  <c r="S114" i="30" s="1"/>
  <c r="AB113" i="30"/>
  <c r="P113" i="30"/>
  <c r="P114" i="30" s="1"/>
  <c r="J113" i="30"/>
  <c r="J114" i="30" s="1"/>
  <c r="AD113" i="30"/>
  <c r="R113" i="30"/>
  <c r="R114" i="30" s="1"/>
  <c r="AC113" i="30"/>
  <c r="Q113" i="30"/>
  <c r="Q114" i="30" s="1"/>
  <c r="AA113" i="30"/>
  <c r="O113" i="30"/>
  <c r="O114" i="30" s="1"/>
  <c r="Z113" i="30"/>
  <c r="Z114" i="30" s="1"/>
  <c r="N113" i="30"/>
  <c r="N114" i="30" s="1"/>
  <c r="AL123" i="30"/>
  <c r="Y113" i="30"/>
  <c r="Y114" i="30" s="1"/>
  <c r="M113" i="30"/>
  <c r="M114" i="30" s="1"/>
  <c r="X113" i="30"/>
  <c r="X114" i="30" s="1"/>
  <c r="L113" i="30"/>
  <c r="L114" i="30" s="1"/>
  <c r="W113" i="30"/>
  <c r="W114" i="30" s="1"/>
  <c r="K113" i="30"/>
  <c r="K114" i="30" s="1"/>
  <c r="V113" i="30"/>
  <c r="V114" i="30" s="1"/>
  <c r="U113" i="30"/>
  <c r="U114" i="30" s="1"/>
  <c r="I113" i="30"/>
  <c r="I114" i="30" s="1"/>
  <c r="J113" i="28"/>
  <c r="J114" i="28" s="1"/>
  <c r="AD113" i="28"/>
  <c r="R113" i="28"/>
  <c r="R114" i="28" s="1"/>
  <c r="AC113" i="28"/>
  <c r="AC114" i="28" s="1"/>
  <c r="Q113" i="28"/>
  <c r="Q114" i="28" s="1"/>
  <c r="Z113" i="28"/>
  <c r="Z114" i="28" s="1"/>
  <c r="N113" i="28"/>
  <c r="N114" i="28" s="1"/>
  <c r="G113" i="28"/>
  <c r="AL130" i="28" s="1" a="1"/>
  <c r="AB113" i="28"/>
  <c r="AB114" i="28" s="1"/>
  <c r="P113" i="28"/>
  <c r="P114" i="28" s="1"/>
  <c r="AA113" i="28"/>
  <c r="AA114" i="28" s="1"/>
  <c r="O113" i="28"/>
  <c r="O114" i="28" s="1"/>
  <c r="Y113" i="28"/>
  <c r="Y114" i="28" s="1"/>
  <c r="M113" i="28"/>
  <c r="M114" i="28" s="1"/>
  <c r="X113" i="28"/>
  <c r="X114" i="28" s="1"/>
  <c r="L113" i="28"/>
  <c r="L114" i="28" s="1"/>
  <c r="W113" i="28"/>
  <c r="W114" i="28" s="1"/>
  <c r="K113" i="28"/>
  <c r="K114" i="28" s="1"/>
  <c r="V113" i="28"/>
  <c r="V114" i="28" s="1"/>
  <c r="AL123" i="28"/>
  <c r="U113" i="28"/>
  <c r="U114" i="28" s="1"/>
  <c r="T113" i="28"/>
  <c r="T114" i="28" s="1"/>
  <c r="AE113" i="28"/>
  <c r="S113" i="28"/>
  <c r="S114" i="28" s="1"/>
  <c r="I113" i="28"/>
  <c r="I114" i="28" s="1"/>
  <c r="H113" i="28"/>
  <c r="H114" i="28" s="1"/>
  <c r="Y113" i="32"/>
  <c r="Q113" i="32"/>
  <c r="Q114" i="32" s="1"/>
  <c r="X113" i="32"/>
  <c r="P113" i="32"/>
  <c r="P114" i="32" s="1"/>
  <c r="AC113" i="32"/>
  <c r="K113" i="32"/>
  <c r="K114" i="32" s="1"/>
  <c r="I113" i="32"/>
  <c r="I114" i="32" s="1"/>
  <c r="T113" i="32"/>
  <c r="T114" i="32" s="1"/>
  <c r="AE113" i="32"/>
  <c r="O113" i="32"/>
  <c r="O114" i="32" s="1"/>
  <c r="AD113" i="32"/>
  <c r="M113" i="32"/>
  <c r="M114" i="32" s="1"/>
  <c r="AB113" i="32"/>
  <c r="J113" i="32"/>
  <c r="J114" i="32" s="1"/>
  <c r="Z113" i="32"/>
  <c r="AA113" i="32"/>
  <c r="H113" i="32"/>
  <c r="H114" i="32" s="1"/>
  <c r="G113" i="32"/>
  <c r="AL130" i="32" s="1" a="1"/>
  <c r="R113" i="32"/>
  <c r="R114" i="32" s="1"/>
  <c r="W113" i="32"/>
  <c r="AL123" i="32"/>
  <c r="N113" i="32"/>
  <c r="N114" i="32" s="1"/>
  <c r="V113" i="32"/>
  <c r="L113" i="32"/>
  <c r="L114" i="32" s="1"/>
  <c r="U113" i="32"/>
  <c r="U114" i="32" s="1"/>
  <c r="S113" i="32"/>
  <c r="S114" i="32" s="1"/>
  <c r="U113" i="34"/>
  <c r="U114" i="34" s="1"/>
  <c r="O113" i="34"/>
  <c r="O114" i="34" s="1"/>
  <c r="S113" i="34"/>
  <c r="S114" i="34" s="1"/>
  <c r="K113" i="34"/>
  <c r="K114" i="34" s="1"/>
  <c r="L113" i="34"/>
  <c r="L114" i="34" s="1"/>
  <c r="X113" i="34"/>
  <c r="X114" i="34" s="1"/>
  <c r="P113" i="34"/>
  <c r="P114" i="34" s="1"/>
  <c r="I113" i="34"/>
  <c r="I114" i="34" s="1"/>
  <c r="N113" i="34"/>
  <c r="N114" i="34" s="1"/>
  <c r="G113" i="34"/>
  <c r="J113" i="34"/>
  <c r="J114" i="34" s="1"/>
  <c r="AL123" i="34"/>
  <c r="H113" i="34"/>
  <c r="H114" i="34" s="1"/>
  <c r="AE113" i="34"/>
  <c r="R113" i="34"/>
  <c r="R114" i="34" s="1"/>
  <c r="Y113" i="34"/>
  <c r="M113" i="34"/>
  <c r="M114" i="34" s="1"/>
  <c r="AC113" i="34"/>
  <c r="AC114" i="34" s="1"/>
  <c r="AD113" i="34"/>
  <c r="V113" i="34"/>
  <c r="V114" i="34" s="1"/>
  <c r="AA113" i="34"/>
  <c r="AA114" i="34" s="1"/>
  <c r="AB113" i="34"/>
  <c r="AB114" i="34" s="1"/>
  <c r="T113" i="34"/>
  <c r="T114" i="34" s="1"/>
  <c r="Z113" i="34"/>
  <c r="W113" i="34"/>
  <c r="W114" i="34" s="1"/>
  <c r="Q113" i="34"/>
  <c r="Q114" i="34" s="1"/>
  <c r="U62" i="30"/>
  <c r="U63" i="30" s="1"/>
  <c r="I62" i="30"/>
  <c r="I63" i="30" s="1"/>
  <c r="I115" i="30" s="1"/>
  <c r="K62" i="30"/>
  <c r="K63" i="30" s="1"/>
  <c r="K115" i="30" s="1"/>
  <c r="AM119" i="30"/>
  <c r="T62" i="30"/>
  <c r="T63" i="30" s="1"/>
  <c r="T115" i="30" s="1"/>
  <c r="H62" i="30"/>
  <c r="H63" i="30" s="1"/>
  <c r="H115" i="30" s="1"/>
  <c r="AC62" i="30"/>
  <c r="Q62" i="30"/>
  <c r="Q63" i="30" s="1"/>
  <c r="W62" i="30"/>
  <c r="W63" i="30" s="1"/>
  <c r="AE62" i="30"/>
  <c r="S62" i="30"/>
  <c r="S63" i="30" s="1"/>
  <c r="S115" i="30" s="1"/>
  <c r="G62" i="30"/>
  <c r="AD62" i="30"/>
  <c r="R62" i="30"/>
  <c r="R63" i="30" s="1"/>
  <c r="R115" i="30" s="1"/>
  <c r="AK123" i="30"/>
  <c r="AB62" i="30"/>
  <c r="P62" i="30"/>
  <c r="P63" i="30" s="1"/>
  <c r="AA62" i="30"/>
  <c r="O62" i="30"/>
  <c r="O63" i="30" s="1"/>
  <c r="O115" i="30" s="1"/>
  <c r="Z62" i="30"/>
  <c r="Z63" i="30" s="1"/>
  <c r="Z115" i="30" s="1"/>
  <c r="N62" i="30"/>
  <c r="N63" i="30" s="1"/>
  <c r="N115" i="30" s="1"/>
  <c r="Y62" i="30"/>
  <c r="Y63" i="30" s="1"/>
  <c r="Y115" i="30" s="1"/>
  <c r="M62" i="30"/>
  <c r="M63" i="30" s="1"/>
  <c r="M115" i="30" s="1"/>
  <c r="X62" i="30"/>
  <c r="X63" i="30" s="1"/>
  <c r="X115" i="30" s="1"/>
  <c r="L62" i="30"/>
  <c r="L63" i="30" s="1"/>
  <c r="L115" i="30" s="1"/>
  <c r="V62" i="30"/>
  <c r="V63" i="30" s="1"/>
  <c r="J62" i="30"/>
  <c r="J63" i="30" s="1"/>
  <c r="L55" i="13"/>
  <c r="V113" i="31"/>
  <c r="V114" i="31" s="1"/>
  <c r="J113" i="31"/>
  <c r="J114" i="31" s="1"/>
  <c r="AL123" i="31"/>
  <c r="U113" i="31"/>
  <c r="U114" i="31" s="1"/>
  <c r="I113" i="31"/>
  <c r="I114" i="31" s="1"/>
  <c r="AD113" i="31"/>
  <c r="R113" i="31"/>
  <c r="R114" i="31" s="1"/>
  <c r="X113" i="31"/>
  <c r="X114" i="31" s="1"/>
  <c r="G113" i="31"/>
  <c r="T113" i="31"/>
  <c r="T114" i="31" s="1"/>
  <c r="H113" i="31"/>
  <c r="H114" i="31" s="1"/>
  <c r="AE113" i="31"/>
  <c r="S113" i="31"/>
  <c r="S114" i="31" s="1"/>
  <c r="AC113" i="31"/>
  <c r="Q113" i="31"/>
  <c r="Q114" i="31" s="1"/>
  <c r="AB113" i="31"/>
  <c r="P113" i="31"/>
  <c r="P114" i="31" s="1"/>
  <c r="W113" i="31"/>
  <c r="W114" i="31" s="1"/>
  <c r="AA113" i="31"/>
  <c r="O113" i="31"/>
  <c r="O114" i="31" s="1"/>
  <c r="Z113" i="31"/>
  <c r="Z114" i="31" s="1"/>
  <c r="N113" i="31"/>
  <c r="N114" i="31" s="1"/>
  <c r="Y113" i="31"/>
  <c r="Y114" i="31" s="1"/>
  <c r="M113" i="31"/>
  <c r="M114" i="31" s="1"/>
  <c r="L113" i="31"/>
  <c r="L114" i="31" s="1"/>
  <c r="K113" i="31"/>
  <c r="K114" i="31" s="1"/>
  <c r="U62" i="33"/>
  <c r="U63" i="33" s="1"/>
  <c r="K62" i="33"/>
  <c r="K63" i="33" s="1"/>
  <c r="V62" i="33"/>
  <c r="V63" i="33" s="1"/>
  <c r="M62" i="33"/>
  <c r="M63" i="33" s="1"/>
  <c r="G62" i="33"/>
  <c r="X62" i="33"/>
  <c r="X63" i="33" s="1"/>
  <c r="X115" i="33" s="1"/>
  <c r="O62" i="33"/>
  <c r="O63" i="33" s="1"/>
  <c r="I62" i="33"/>
  <c r="I63" i="33" s="1"/>
  <c r="I115" i="33" s="1"/>
  <c r="Y62" i="33"/>
  <c r="Y63" i="33" s="1"/>
  <c r="W62" i="33"/>
  <c r="W63" i="33" s="1"/>
  <c r="W115" i="33" s="1"/>
  <c r="J62" i="33"/>
  <c r="J63" i="33" s="1"/>
  <c r="Z62" i="33"/>
  <c r="Z63" i="33" s="1"/>
  <c r="AK123" i="33"/>
  <c r="AC62" i="33"/>
  <c r="AD62" i="33"/>
  <c r="L62" i="33"/>
  <c r="L63" i="33" s="1"/>
  <c r="AA62" i="33"/>
  <c r="N62" i="33"/>
  <c r="N63" i="33" s="1"/>
  <c r="AB62" i="33"/>
  <c r="P62" i="33"/>
  <c r="P63" i="33" s="1"/>
  <c r="P115" i="33" s="1"/>
  <c r="Q62" i="33"/>
  <c r="Q63" i="33" s="1"/>
  <c r="R62" i="33"/>
  <c r="R63" i="33" s="1"/>
  <c r="R115" i="33" s="1"/>
  <c r="AE62" i="33"/>
  <c r="S62" i="33"/>
  <c r="S63" i="33" s="1"/>
  <c r="AM119" i="33"/>
  <c r="T62" i="33"/>
  <c r="T63" i="33" s="1"/>
  <c r="H62" i="33"/>
  <c r="H63" i="33" s="1"/>
  <c r="L113" i="33"/>
  <c r="L114" i="33" s="1"/>
  <c r="X113" i="33"/>
  <c r="X114" i="33" s="1"/>
  <c r="M113" i="33"/>
  <c r="M114" i="33" s="1"/>
  <c r="Y113" i="33"/>
  <c r="Y114" i="33" s="1"/>
  <c r="N113" i="33"/>
  <c r="N114" i="33" s="1"/>
  <c r="Z113" i="33"/>
  <c r="Z114" i="33" s="1"/>
  <c r="O113" i="33"/>
  <c r="O114" i="33" s="1"/>
  <c r="AA113" i="33"/>
  <c r="P113" i="33"/>
  <c r="P114" i="33" s="1"/>
  <c r="AB113" i="33"/>
  <c r="S113" i="33"/>
  <c r="S114" i="33" s="1"/>
  <c r="T113" i="33"/>
  <c r="T114" i="33" s="1"/>
  <c r="Q113" i="33"/>
  <c r="Q114" i="33" s="1"/>
  <c r="AC113" i="33"/>
  <c r="R113" i="33"/>
  <c r="R114" i="33" s="1"/>
  <c r="AD113" i="33"/>
  <c r="G113" i="33"/>
  <c r="AE113" i="33"/>
  <c r="H113" i="33"/>
  <c r="H114" i="33" s="1"/>
  <c r="AL123" i="33"/>
  <c r="I113" i="33"/>
  <c r="I114" i="33" s="1"/>
  <c r="U113" i="33"/>
  <c r="U114" i="33" s="1"/>
  <c r="J113" i="33"/>
  <c r="J114" i="33" s="1"/>
  <c r="V113" i="33"/>
  <c r="V114" i="33" s="1"/>
  <c r="K113" i="33"/>
  <c r="K114" i="33" s="1"/>
  <c r="W113" i="33"/>
  <c r="W114" i="33" s="1"/>
  <c r="M4" i="13"/>
  <c r="J9" i="4"/>
  <c r="M62" i="25"/>
  <c r="M63" i="25" s="1"/>
  <c r="M115" i="25" s="1"/>
  <c r="Y62" i="25"/>
  <c r="AM119" i="25"/>
  <c r="N62" i="25"/>
  <c r="N63" i="25" s="1"/>
  <c r="N115" i="25" s="1"/>
  <c r="Z62" i="25"/>
  <c r="O62" i="25"/>
  <c r="O63" i="25" s="1"/>
  <c r="O115" i="25" s="1"/>
  <c r="AA62" i="25"/>
  <c r="P62" i="25"/>
  <c r="P63" i="25" s="1"/>
  <c r="P115" i="25" s="1"/>
  <c r="AB62" i="25"/>
  <c r="T62" i="25"/>
  <c r="T63" i="25" s="1"/>
  <c r="T115" i="25" s="1"/>
  <c r="Q62" i="25"/>
  <c r="Q63" i="25" s="1"/>
  <c r="Q115" i="25" s="1"/>
  <c r="AC62" i="25"/>
  <c r="U62" i="25"/>
  <c r="U63" i="25" s="1"/>
  <c r="U115" i="25" s="1"/>
  <c r="AK123" i="25"/>
  <c r="R62" i="25"/>
  <c r="R63" i="25" s="1"/>
  <c r="R115" i="25" s="1"/>
  <c r="AD62" i="25"/>
  <c r="G62" i="25"/>
  <c r="S62" i="25"/>
  <c r="S63" i="25" s="1"/>
  <c r="S115" i="25" s="1"/>
  <c r="AE62" i="25"/>
  <c r="H62" i="25"/>
  <c r="H63" i="25" s="1"/>
  <c r="H115" i="25" s="1"/>
  <c r="I62" i="25"/>
  <c r="I63" i="25" s="1"/>
  <c r="I115" i="25" s="1"/>
  <c r="J62" i="25"/>
  <c r="J63" i="25" s="1"/>
  <c r="J115" i="25" s="1"/>
  <c r="V62" i="25"/>
  <c r="V63" i="25" s="1"/>
  <c r="V115" i="25" s="1"/>
  <c r="K62" i="25"/>
  <c r="W62" i="25"/>
  <c r="W63" i="25" s="1"/>
  <c r="W115" i="25" s="1"/>
  <c r="L62" i="25"/>
  <c r="L63" i="25" s="1"/>
  <c r="L115" i="25" s="1"/>
  <c r="X62" i="25"/>
  <c r="L4" i="13"/>
  <c r="Z62" i="34"/>
  <c r="W62" i="34"/>
  <c r="W63" i="34" s="1"/>
  <c r="AK123" i="34"/>
  <c r="X62" i="34"/>
  <c r="X63" i="34" s="1"/>
  <c r="V62" i="34"/>
  <c r="V63" i="34" s="1"/>
  <c r="V115" i="34" s="1"/>
  <c r="O62" i="34"/>
  <c r="O63" i="34" s="1"/>
  <c r="Q62" i="34"/>
  <c r="Q63" i="34" s="1"/>
  <c r="Q115" i="34" s="1"/>
  <c r="AE62" i="34"/>
  <c r="AA62" i="34"/>
  <c r="AA63" i="34" s="1"/>
  <c r="AA115" i="34" s="1"/>
  <c r="G62" i="34"/>
  <c r="U62" i="34"/>
  <c r="U63" i="34" s="1"/>
  <c r="U115" i="34" s="1"/>
  <c r="T62" i="34"/>
  <c r="T63" i="34" s="1"/>
  <c r="T115" i="34" s="1"/>
  <c r="R62" i="34"/>
  <c r="R63" i="34" s="1"/>
  <c r="R115" i="34" s="1"/>
  <c r="S62" i="34"/>
  <c r="S63" i="34" s="1"/>
  <c r="S115" i="34" s="1"/>
  <c r="M62" i="34"/>
  <c r="M63" i="34" s="1"/>
  <c r="M115" i="34" s="1"/>
  <c r="P62" i="34"/>
  <c r="P63" i="34" s="1"/>
  <c r="J62" i="34"/>
  <c r="J63" i="34" s="1"/>
  <c r="J115" i="34" s="1"/>
  <c r="N62" i="34"/>
  <c r="N63" i="34" s="1"/>
  <c r="N115" i="34" s="1"/>
  <c r="AC62" i="34"/>
  <c r="AC63" i="34" s="1"/>
  <c r="Y62" i="34"/>
  <c r="H62" i="34"/>
  <c r="H63" i="34" s="1"/>
  <c r="H115" i="34" s="1"/>
  <c r="AM119" i="34"/>
  <c r="L62" i="34"/>
  <c r="L63" i="34" s="1"/>
  <c r="L115" i="34" s="1"/>
  <c r="AD62" i="34"/>
  <c r="K62" i="34"/>
  <c r="K63" i="34" s="1"/>
  <c r="AB62" i="34"/>
  <c r="AB63" i="34" s="1"/>
  <c r="AB115" i="34" s="1"/>
  <c r="I62" i="34"/>
  <c r="I63" i="34" s="1"/>
  <c r="I115" i="34" s="1"/>
  <c r="AE62" i="26"/>
  <c r="AE63" i="26" s="1"/>
  <c r="M62" i="26"/>
  <c r="M63" i="26" s="1"/>
  <c r="Y62" i="26"/>
  <c r="Y63" i="26" s="1"/>
  <c r="L62" i="26"/>
  <c r="L63" i="26" s="1"/>
  <c r="X62" i="26"/>
  <c r="X63" i="26" s="1"/>
  <c r="K62" i="26"/>
  <c r="K63" i="26" s="1"/>
  <c r="W62" i="26"/>
  <c r="W63" i="26" s="1"/>
  <c r="J62" i="26"/>
  <c r="J63" i="26" s="1"/>
  <c r="V62" i="26"/>
  <c r="V63" i="26" s="1"/>
  <c r="I62" i="26"/>
  <c r="I63" i="26" s="1"/>
  <c r="U62" i="26"/>
  <c r="U63" i="26" s="1"/>
  <c r="H62" i="26"/>
  <c r="Z62" i="26"/>
  <c r="Z63" i="26" s="1"/>
  <c r="T62" i="26"/>
  <c r="T63" i="26" s="1"/>
  <c r="G62" i="26"/>
  <c r="AA62" i="26"/>
  <c r="AA63" i="26" s="1"/>
  <c r="S62" i="26"/>
  <c r="S63" i="26" s="1"/>
  <c r="AM119" i="26"/>
  <c r="AB62" i="26"/>
  <c r="AB63" i="26" s="1"/>
  <c r="R62" i="26"/>
  <c r="R63" i="26" s="1"/>
  <c r="AK123" i="26"/>
  <c r="P62" i="26"/>
  <c r="P63" i="26" s="1"/>
  <c r="Q62" i="26"/>
  <c r="Q63" i="26" s="1"/>
  <c r="AC62" i="26"/>
  <c r="AC63" i="26" s="1"/>
  <c r="O62" i="26"/>
  <c r="O63" i="26" s="1"/>
  <c r="AD62" i="26"/>
  <c r="AD63" i="26" s="1"/>
  <c r="N62" i="26"/>
  <c r="N63" i="26" s="1"/>
  <c r="M55" i="13"/>
  <c r="A56" i="37" s="1"/>
  <c r="P9" i="4"/>
  <c r="V115" i="27" l="1"/>
  <c r="M115" i="27"/>
  <c r="I115" i="27"/>
  <c r="AA115" i="27"/>
  <c r="J115" i="27"/>
  <c r="N115" i="27"/>
  <c r="M115" i="26"/>
  <c r="X115" i="26"/>
  <c r="J115" i="26"/>
  <c r="T115" i="26"/>
  <c r="AA115" i="26"/>
  <c r="R115" i="26"/>
  <c r="Q115" i="26"/>
  <c r="Y115" i="26"/>
  <c r="L115" i="26"/>
  <c r="K115" i="26"/>
  <c r="Z115" i="26"/>
  <c r="S115" i="26"/>
  <c r="P115" i="26"/>
  <c r="N115" i="26"/>
  <c r="W115" i="26"/>
  <c r="AB115" i="26"/>
  <c r="AC115" i="26"/>
  <c r="AL130" i="26" a="1"/>
  <c r="V115" i="26"/>
  <c r="AK130" i="26" a="1"/>
  <c r="T125" i="23"/>
  <c r="T124" i="23"/>
  <c r="O115" i="26"/>
  <c r="Z115" i="29"/>
  <c r="AK130" i="29" a="1"/>
  <c r="P115" i="34"/>
  <c r="Y115" i="29"/>
  <c r="T122" i="23"/>
  <c r="D126" i="23"/>
  <c r="T121" i="23"/>
  <c r="E125" i="2"/>
  <c r="T123" i="23"/>
  <c r="G123" i="2"/>
  <c r="G121" i="2"/>
  <c r="G124" i="2"/>
  <c r="L126" i="23"/>
  <c r="C125" i="2"/>
  <c r="G120" i="2"/>
  <c r="G122" i="2"/>
  <c r="J115" i="33"/>
  <c r="BN89" i="23"/>
  <c r="BN90" i="23"/>
  <c r="K115" i="32"/>
  <c r="U115" i="30"/>
  <c r="W115" i="30"/>
  <c r="AB115" i="29"/>
  <c r="U115" i="26"/>
  <c r="V115" i="30"/>
  <c r="O115" i="34"/>
  <c r="AM123" i="26"/>
  <c r="AM125" i="26" s="1"/>
  <c r="AK125" i="26"/>
  <c r="AK127" i="26"/>
  <c r="R32" i="61"/>
  <c r="P34" i="61" s="1"/>
  <c r="P33" i="61" s="1"/>
  <c r="R18" i="61"/>
  <c r="P20" i="61" s="1"/>
  <c r="P19" i="61" s="1"/>
  <c r="R30" i="24"/>
  <c r="R18" i="50"/>
  <c r="R30" i="59"/>
  <c r="R16" i="59"/>
  <c r="R31" i="50"/>
  <c r="R18" i="49"/>
  <c r="R30" i="49"/>
  <c r="R32" i="64"/>
  <c r="P34" i="64" s="1"/>
  <c r="P33" i="64" s="1"/>
  <c r="R18" i="63"/>
  <c r="P20" i="63" s="1"/>
  <c r="P19" i="63" s="1"/>
  <c r="R17" i="24"/>
  <c r="R18" i="64"/>
  <c r="P20" i="64" s="1"/>
  <c r="P19" i="64" s="1"/>
  <c r="R32" i="63"/>
  <c r="P34" i="63" s="1"/>
  <c r="P33" i="63" s="1"/>
  <c r="AL127" i="33"/>
  <c r="AL128" i="33" s="1"/>
  <c r="AL125" i="33"/>
  <c r="P115" i="30"/>
  <c r="AL125" i="32"/>
  <c r="AL127" i="32"/>
  <c r="AL128" i="32" s="1"/>
  <c r="AL130" i="30" a="1"/>
  <c r="G114" i="30"/>
  <c r="AG114" i="30" s="1"/>
  <c r="Q115" i="29"/>
  <c r="L115" i="31"/>
  <c r="M115" i="31"/>
  <c r="AK125" i="27"/>
  <c r="AK127" i="27"/>
  <c r="AM123" i="27"/>
  <c r="AM125" i="27" s="1"/>
  <c r="Y115" i="27"/>
  <c r="N115" i="32"/>
  <c r="Z115" i="28"/>
  <c r="N115" i="28"/>
  <c r="AG114" i="26"/>
  <c r="X115" i="31"/>
  <c r="G63" i="34"/>
  <c r="AK130" i="34" a="1"/>
  <c r="AK127" i="25"/>
  <c r="AK125" i="25"/>
  <c r="AM123" i="25"/>
  <c r="AM125" i="25" s="1"/>
  <c r="Q115" i="33"/>
  <c r="Y115" i="33"/>
  <c r="J115" i="30"/>
  <c r="AK127" i="30"/>
  <c r="AK125" i="30"/>
  <c r="AM123" i="30"/>
  <c r="AM125" i="30" s="1"/>
  <c r="P115" i="29"/>
  <c r="Q115" i="31"/>
  <c r="AK130" i="31" a="1"/>
  <c r="G63" i="31"/>
  <c r="J115" i="32"/>
  <c r="T115" i="32"/>
  <c r="AA115" i="28"/>
  <c r="P115" i="28"/>
  <c r="AL130" i="25" a="1"/>
  <c r="G114" i="25"/>
  <c r="AG114" i="25" s="1"/>
  <c r="AM130" i="28" s="1"/>
  <c r="S115" i="31"/>
  <c r="O115" i="27"/>
  <c r="M115" i="32"/>
  <c r="AB115" i="28"/>
  <c r="Q115" i="28"/>
  <c r="AE115" i="26"/>
  <c r="AL127" i="28"/>
  <c r="AL128" i="28" s="1"/>
  <c r="AL125" i="28"/>
  <c r="B64" i="26"/>
  <c r="B64" i="25"/>
  <c r="B64" i="34"/>
  <c r="B64" i="30"/>
  <c r="B64" i="27"/>
  <c r="B67" i="7"/>
  <c r="B64" i="32"/>
  <c r="B64" i="33"/>
  <c r="A57" i="36"/>
  <c r="B67" i="6"/>
  <c r="B67" i="2"/>
  <c r="B67" i="5"/>
  <c r="B64" i="29"/>
  <c r="B64" i="31"/>
  <c r="B68" i="23"/>
  <c r="B64" i="28"/>
  <c r="B13" i="25"/>
  <c r="B13" i="28"/>
  <c r="B13" i="30"/>
  <c r="B13" i="34"/>
  <c r="B13" i="29"/>
  <c r="B13" i="31"/>
  <c r="B16" i="7"/>
  <c r="B16" i="2"/>
  <c r="B13" i="27"/>
  <c r="B13" i="33"/>
  <c r="B13" i="32"/>
  <c r="B17" i="23"/>
  <c r="A6" i="36"/>
  <c r="B13" i="26"/>
  <c r="B16" i="5"/>
  <c r="B16" i="6"/>
  <c r="O115" i="33"/>
  <c r="AL130" i="31" a="1"/>
  <c r="G114" i="31"/>
  <c r="AG114" i="31" s="1"/>
  <c r="AG114" i="32"/>
  <c r="AG114" i="29"/>
  <c r="AK127" i="31"/>
  <c r="AM123" i="31"/>
  <c r="AM125" i="31" s="1"/>
  <c r="AK125" i="31"/>
  <c r="AL127" i="27"/>
  <c r="AL128" i="27" s="1"/>
  <c r="AL125" i="27"/>
  <c r="AK130" i="27" a="1"/>
  <c r="G63" i="27"/>
  <c r="L115" i="27"/>
  <c r="L115" i="32"/>
  <c r="K115" i="28"/>
  <c r="AK125" i="28"/>
  <c r="AM123" i="28"/>
  <c r="AM125" i="28" s="1"/>
  <c r="AK127" i="28"/>
  <c r="V115" i="28"/>
  <c r="R115" i="28"/>
  <c r="AL127" i="25"/>
  <c r="AL128" i="25" s="1"/>
  <c r="AL125" i="25"/>
  <c r="AM130" i="29"/>
  <c r="AG63" i="29"/>
  <c r="J115" i="29"/>
  <c r="N115" i="31"/>
  <c r="V115" i="31"/>
  <c r="H115" i="27"/>
  <c r="P115" i="27"/>
  <c r="P115" i="32"/>
  <c r="X115" i="28"/>
  <c r="AC115" i="28"/>
  <c r="O115" i="28"/>
  <c r="AD115" i="26"/>
  <c r="AM130" i="32"/>
  <c r="S115" i="32"/>
  <c r="AG63" i="28"/>
  <c r="H115" i="28"/>
  <c r="L115" i="28"/>
  <c r="W115" i="28"/>
  <c r="M115" i="33"/>
  <c r="AL125" i="34"/>
  <c r="AL127" i="34"/>
  <c r="AL128" i="34" s="1"/>
  <c r="X115" i="34"/>
  <c r="H115" i="33"/>
  <c r="V115" i="33"/>
  <c r="AL127" i="30"/>
  <c r="AL128" i="30" s="1"/>
  <c r="AL125" i="30"/>
  <c r="O115" i="31"/>
  <c r="T115" i="31"/>
  <c r="W115" i="31"/>
  <c r="W115" i="27"/>
  <c r="R115" i="32"/>
  <c r="T115" i="28"/>
  <c r="AL127" i="26"/>
  <c r="AL128" i="26" s="1"/>
  <c r="AL125" i="26"/>
  <c r="L115" i="33"/>
  <c r="AM123" i="34"/>
  <c r="AM125" i="34" s="1"/>
  <c r="AK127" i="34"/>
  <c r="AK125" i="34"/>
  <c r="T115" i="33"/>
  <c r="K115" i="33"/>
  <c r="Q115" i="30"/>
  <c r="AL130" i="34" a="1"/>
  <c r="G114" i="34"/>
  <c r="AG114" i="34" s="1"/>
  <c r="AG114" i="28"/>
  <c r="M115" i="29"/>
  <c r="S115" i="27"/>
  <c r="K115" i="27"/>
  <c r="Q115" i="27"/>
  <c r="AK127" i="32"/>
  <c r="AM123" i="32"/>
  <c r="AM125" i="32" s="1"/>
  <c r="AK125" i="32"/>
  <c r="Y115" i="28"/>
  <c r="M115" i="28"/>
  <c r="AC115" i="34"/>
  <c r="BN95" i="23"/>
  <c r="BN38" i="23"/>
  <c r="BN23" i="23"/>
  <c r="BN25" i="23"/>
  <c r="BN74" i="23"/>
  <c r="BN27" i="23"/>
  <c r="H40" i="56"/>
  <c r="T16" i="8"/>
  <c r="BN39" i="23"/>
  <c r="BN26" i="23"/>
  <c r="F16" i="58"/>
  <c r="BN82" i="23"/>
  <c r="AA15" i="58"/>
  <c r="AN8" i="45"/>
  <c r="BN88" i="23"/>
  <c r="BN36" i="23"/>
  <c r="BN77" i="23"/>
  <c r="A5" i="37"/>
  <c r="BN37" i="23"/>
  <c r="BN116" i="23"/>
  <c r="BN75" i="23"/>
  <c r="BN72" i="23"/>
  <c r="BN117" i="23"/>
  <c r="AC8" i="45"/>
  <c r="AC13" i="45"/>
  <c r="BN35" i="23"/>
  <c r="BN81" i="23"/>
  <c r="BN86" i="23"/>
  <c r="BN114" i="23"/>
  <c r="N15" i="58"/>
  <c r="BN71" i="23"/>
  <c r="BN78" i="23"/>
  <c r="AF13" i="8"/>
  <c r="AL13" i="45"/>
  <c r="BN79" i="23"/>
  <c r="BN70" i="23"/>
  <c r="BN83" i="23"/>
  <c r="AE16" i="8"/>
  <c r="BN30" i="23"/>
  <c r="BN40" i="23"/>
  <c r="BN87" i="23"/>
  <c r="BN111" i="23"/>
  <c r="BN115" i="23"/>
  <c r="BN108" i="23"/>
  <c r="U16" i="58"/>
  <c r="T7" i="45"/>
  <c r="AQ7" i="45"/>
  <c r="M13" i="45"/>
  <c r="BN21" i="23"/>
  <c r="BN34" i="23"/>
  <c r="BN85" i="23"/>
  <c r="BN33" i="23"/>
  <c r="BN20" i="23"/>
  <c r="BN113" i="23"/>
  <c r="M8" i="45"/>
  <c r="L15" i="58"/>
  <c r="BN84" i="23"/>
  <c r="BN22" i="23"/>
  <c r="BN18" i="23"/>
  <c r="BN76" i="23"/>
  <c r="BN24" i="23"/>
  <c r="BN112" i="23"/>
  <c r="BN19" i="23"/>
  <c r="Z12" i="45"/>
  <c r="AC15" i="58"/>
  <c r="BN73" i="23"/>
  <c r="AA83" i="47"/>
  <c r="S8" i="56"/>
  <c r="BN32" i="23"/>
  <c r="BN31" i="23"/>
  <c r="BN109" i="23"/>
  <c r="BN28" i="23"/>
  <c r="H8" i="56"/>
  <c r="G7" i="45"/>
  <c r="BN69" i="23"/>
  <c r="BN80" i="23"/>
  <c r="S40" i="56"/>
  <c r="BN110" i="23"/>
  <c r="BN29" i="23"/>
  <c r="AK130" i="30" a="1"/>
  <c r="AM130" i="30" s="1"/>
  <c r="G63" i="30"/>
  <c r="W115" i="34"/>
  <c r="AM123" i="33"/>
  <c r="AM125" i="33" s="1"/>
  <c r="AK127" i="33"/>
  <c r="AK125" i="33"/>
  <c r="U115" i="33"/>
  <c r="AL127" i="31"/>
  <c r="AL128" i="31" s="1"/>
  <c r="AL125" i="31"/>
  <c r="AK127" i="29"/>
  <c r="AK125" i="29"/>
  <c r="AM123" i="29"/>
  <c r="AM125" i="29" s="1"/>
  <c r="P115" i="31"/>
  <c r="I115" i="31"/>
  <c r="G114" i="27"/>
  <c r="AG114" i="27" s="1"/>
  <c r="AL130" i="27" a="1"/>
  <c r="T115" i="27"/>
  <c r="I115" i="32"/>
  <c r="I115" i="28"/>
  <c r="G114" i="33"/>
  <c r="AG114" i="33" s="1"/>
  <c r="AL130" i="33" a="1"/>
  <c r="N115" i="33"/>
  <c r="G63" i="33"/>
  <c r="AK130" i="33" a="1"/>
  <c r="AM130" i="33" s="1"/>
  <c r="I115" i="26"/>
  <c r="AG63" i="26"/>
  <c r="K115" i="34"/>
  <c r="G63" i="25"/>
  <c r="AK130" i="25" a="1"/>
  <c r="AM130" i="25" s="1"/>
  <c r="S115" i="33"/>
  <c r="Z115" i="33"/>
  <c r="AC115" i="29"/>
  <c r="AL127" i="29"/>
  <c r="AL128" i="29" s="1"/>
  <c r="AL125" i="29"/>
  <c r="U115" i="31"/>
  <c r="Z115" i="27"/>
  <c r="R115" i="27"/>
  <c r="AG63" i="32"/>
  <c r="H115" i="32"/>
  <c r="O115" i="32"/>
  <c r="U115" i="28"/>
  <c r="S115" i="28"/>
  <c r="AM130" i="26" l="1"/>
  <c r="G125" i="2"/>
  <c r="AG115" i="26"/>
  <c r="T126" i="23"/>
  <c r="AG115" i="29"/>
  <c r="L35" i="51" a="1"/>
  <c r="AM130" i="34"/>
  <c r="G115" i="33"/>
  <c r="AG115" i="33" s="1"/>
  <c r="AG63" i="33"/>
  <c r="BA43" i="43"/>
  <c r="BA44" i="43" s="1"/>
  <c r="AH91" i="43"/>
  <c r="AH92" i="43" s="1"/>
  <c r="AH93" i="43" s="1"/>
  <c r="O91" i="43"/>
  <c r="O92" i="43" s="1"/>
  <c r="O93" i="43" s="1"/>
  <c r="V43" i="43"/>
  <c r="V44" i="43" s="1"/>
  <c r="J43" i="43"/>
  <c r="J44" i="43" s="1"/>
  <c r="J45" i="43" s="1"/>
  <c r="AQ43" i="43"/>
  <c r="AQ44" i="43" s="1"/>
  <c r="AQ45" i="43" s="1"/>
  <c r="AO43" i="43"/>
  <c r="AO44" i="43" s="1"/>
  <c r="AO45" i="43" s="1"/>
  <c r="BG92" i="43"/>
  <c r="X91" i="43"/>
  <c r="X92" i="43" s="1"/>
  <c r="AY91" i="43"/>
  <c r="AY92" i="43" s="1"/>
  <c r="AZ43" i="43"/>
  <c r="AZ44" i="43" s="1"/>
  <c r="AG91" i="43"/>
  <c r="AG92" i="43" s="1"/>
  <c r="N91" i="43"/>
  <c r="N92" i="43" s="1"/>
  <c r="N93" i="43" s="1"/>
  <c r="U43" i="43"/>
  <c r="U44" i="43" s="1"/>
  <c r="I43" i="43"/>
  <c r="I44" i="43" s="1"/>
  <c r="I45" i="43" s="1"/>
  <c r="AP43" i="43"/>
  <c r="AP44" i="43" s="1"/>
  <c r="AP45" i="43" s="1"/>
  <c r="H91" i="43"/>
  <c r="H92" i="43" s="1"/>
  <c r="H93" i="43" s="1"/>
  <c r="BF92" i="43"/>
  <c r="W91" i="43"/>
  <c r="W92" i="43" s="1"/>
  <c r="AX91" i="43"/>
  <c r="AX92" i="43" s="1"/>
  <c r="AX43" i="43"/>
  <c r="AX44" i="43" s="1"/>
  <c r="AN91" i="43"/>
  <c r="AN92" i="43" s="1"/>
  <c r="AN93" i="43" s="1"/>
  <c r="L91" i="43"/>
  <c r="L92" i="43" s="1"/>
  <c r="L93" i="43" s="1"/>
  <c r="S43" i="43"/>
  <c r="S44" i="43" s="1"/>
  <c r="S45" i="43" s="1"/>
  <c r="G43" i="43"/>
  <c r="G44" i="43" s="1"/>
  <c r="G45" i="43" s="1"/>
  <c r="C43" i="43"/>
  <c r="C44" i="43" s="1"/>
  <c r="C45" i="43" s="1"/>
  <c r="F91" i="43"/>
  <c r="F92" i="43" s="1"/>
  <c r="F93" i="43" s="1"/>
  <c r="BF91" i="43"/>
  <c r="U91" i="43"/>
  <c r="U92" i="43" s="1"/>
  <c r="AW91" i="43"/>
  <c r="AW92" i="43" s="1"/>
  <c r="AW43" i="43"/>
  <c r="AW44" i="43" s="1"/>
  <c r="AO91" i="43"/>
  <c r="AO92" i="43" s="1"/>
  <c r="AO93" i="43" s="1"/>
  <c r="K91" i="43"/>
  <c r="K92" i="43" s="1"/>
  <c r="K93" i="43" s="1"/>
  <c r="R43" i="43"/>
  <c r="R44" i="43" s="1"/>
  <c r="R45" i="43" s="1"/>
  <c r="F43" i="43"/>
  <c r="F44" i="43" s="1"/>
  <c r="F45" i="43" s="1"/>
  <c r="AG43" i="43"/>
  <c r="AG44" i="43" s="1"/>
  <c r="E91" i="43"/>
  <c r="E92" i="43" s="1"/>
  <c r="E93" i="43" s="1"/>
  <c r="BE91" i="43"/>
  <c r="BE92" i="43" s="1"/>
  <c r="T91" i="43"/>
  <c r="T92" i="43" s="1"/>
  <c r="AL43" i="43"/>
  <c r="AL44" i="43" s="1"/>
  <c r="AL45" i="43" s="1"/>
  <c r="AV43" i="43"/>
  <c r="AV44" i="43" s="1"/>
  <c r="AP91" i="43"/>
  <c r="AP92" i="43" s="1"/>
  <c r="AP93" i="43" s="1"/>
  <c r="J91" i="43"/>
  <c r="J92" i="43" s="1"/>
  <c r="J93" i="43" s="1"/>
  <c r="AS43" i="43"/>
  <c r="AS44" i="43" s="1"/>
  <c r="AS45" i="43" s="1"/>
  <c r="E43" i="43"/>
  <c r="E44" i="43" s="1"/>
  <c r="E45" i="43" s="1"/>
  <c r="AH43" i="43"/>
  <c r="AH44" i="43" s="1"/>
  <c r="AH45" i="43" s="1"/>
  <c r="D91" i="43"/>
  <c r="D92" i="43" s="1"/>
  <c r="D93" i="43" s="1"/>
  <c r="BD91" i="43"/>
  <c r="BD92" i="43" s="1"/>
  <c r="S91" i="43"/>
  <c r="S92" i="43" s="1"/>
  <c r="AU43" i="43"/>
  <c r="AU44" i="43" s="1"/>
  <c r="AU45" i="43" s="1"/>
  <c r="AQ91" i="43"/>
  <c r="AQ92" i="43" s="1"/>
  <c r="AQ93" i="43" s="1"/>
  <c r="I91" i="43"/>
  <c r="I92" i="43" s="1"/>
  <c r="I93" i="43" s="1"/>
  <c r="Q43" i="43"/>
  <c r="Q44" i="43" s="1"/>
  <c r="Q45" i="43" s="1"/>
  <c r="D43" i="43"/>
  <c r="D44" i="43" s="1"/>
  <c r="D45" i="43" s="1"/>
  <c r="AI43" i="43"/>
  <c r="AI44" i="43" s="1"/>
  <c r="AI45" i="43" s="1"/>
  <c r="C91" i="43"/>
  <c r="C92" i="43" s="1"/>
  <c r="BC91" i="43"/>
  <c r="BC92" i="43" s="1"/>
  <c r="R91" i="43"/>
  <c r="R92" i="43" s="1"/>
  <c r="AL91" i="43"/>
  <c r="AL92" i="43" s="1"/>
  <c r="AL93" i="43" s="1"/>
  <c r="AS91" i="43"/>
  <c r="AS92" i="43" s="1"/>
  <c r="AS93" i="43" s="1"/>
  <c r="Z43" i="43"/>
  <c r="Z44" i="43" s="1"/>
  <c r="N43" i="43"/>
  <c r="N44" i="43" s="1"/>
  <c r="N45" i="43" s="1"/>
  <c r="AC43" i="43"/>
  <c r="AK43" i="43"/>
  <c r="AK44" i="43" s="1"/>
  <c r="AK45" i="43" s="1"/>
  <c r="BG44" i="43"/>
  <c r="AB91" i="43"/>
  <c r="P91" i="43"/>
  <c r="P92" i="43" s="1"/>
  <c r="P93" i="43" s="1"/>
  <c r="BE43" i="43"/>
  <c r="BE44" i="43" s="1"/>
  <c r="AK91" i="43"/>
  <c r="AK92" i="43" s="1"/>
  <c r="AK93" i="43" s="1"/>
  <c r="AT91" i="43"/>
  <c r="AT92" i="43" s="1"/>
  <c r="AT93" i="43" s="1"/>
  <c r="Y43" i="43"/>
  <c r="Y44" i="43" s="1"/>
  <c r="M43" i="43"/>
  <c r="M44" i="43" s="1"/>
  <c r="M45" i="43" s="1"/>
  <c r="AB44" i="43"/>
  <c r="O43" i="43"/>
  <c r="O44" i="43" s="1"/>
  <c r="O45" i="43" s="1"/>
  <c r="BF44" i="43"/>
  <c r="AA91" i="43"/>
  <c r="AA92" i="43" s="1"/>
  <c r="BB91" i="43"/>
  <c r="BB92" i="43" s="1"/>
  <c r="BB43" i="43"/>
  <c r="BB44" i="43" s="1"/>
  <c r="AI91" i="43"/>
  <c r="AI92" i="43" s="1"/>
  <c r="AI93" i="43" s="1"/>
  <c r="AV91" i="43"/>
  <c r="AV92" i="43" s="1"/>
  <c r="W43" i="43"/>
  <c r="W44" i="43" s="1"/>
  <c r="K43" i="43"/>
  <c r="K44" i="43" s="1"/>
  <c r="K45" i="43" s="1"/>
  <c r="AR43" i="43"/>
  <c r="AR44" i="43" s="1"/>
  <c r="AR45" i="43" s="1"/>
  <c r="AN43" i="43"/>
  <c r="AN44" i="43" s="1"/>
  <c r="AN45" i="43" s="1"/>
  <c r="AC92" i="43"/>
  <c r="Y91" i="43"/>
  <c r="Y92" i="43" s="1"/>
  <c r="AZ91" i="43"/>
  <c r="AZ92" i="43" s="1"/>
  <c r="M91" i="43"/>
  <c r="M92" i="43" s="1"/>
  <c r="M93" i="43" s="1"/>
  <c r="G91" i="43"/>
  <c r="G92" i="43" s="1"/>
  <c r="G93" i="43" s="1"/>
  <c r="AM43" i="43"/>
  <c r="AM44" i="43" s="1"/>
  <c r="AM45" i="43" s="1"/>
  <c r="AA43" i="43"/>
  <c r="AA44" i="43" s="1"/>
  <c r="BD43" i="43"/>
  <c r="BD44" i="43" s="1"/>
  <c r="Z91" i="43"/>
  <c r="Z92" i="43" s="1"/>
  <c r="X43" i="43"/>
  <c r="X44" i="43" s="1"/>
  <c r="BG43" i="43"/>
  <c r="BC43" i="43"/>
  <c r="BC44" i="43" s="1"/>
  <c r="T43" i="43"/>
  <c r="T44" i="43" s="1"/>
  <c r="BG91" i="43"/>
  <c r="BA91" i="43"/>
  <c r="BA92" i="43" s="1"/>
  <c r="P43" i="43"/>
  <c r="P44" i="43" s="1"/>
  <c r="P45" i="43" s="1"/>
  <c r="AC91" i="43"/>
  <c r="L43" i="43"/>
  <c r="L44" i="43" s="1"/>
  <c r="L45" i="43" s="1"/>
  <c r="AY43" i="43"/>
  <c r="AY44" i="43" s="1"/>
  <c r="H43" i="43"/>
  <c r="H44" i="43" s="1"/>
  <c r="H45" i="43" s="1"/>
  <c r="V91" i="43"/>
  <c r="V92" i="43" s="1"/>
  <c r="AC44" i="43"/>
  <c r="AM91" i="43"/>
  <c r="AM92" i="43" s="1"/>
  <c r="AM93" i="43" s="1"/>
  <c r="AB43" i="43"/>
  <c r="Q91" i="43"/>
  <c r="Q92" i="43" s="1"/>
  <c r="Q93" i="43" s="1"/>
  <c r="AJ91" i="43"/>
  <c r="AJ92" i="43" s="1"/>
  <c r="AJ93" i="43" s="1"/>
  <c r="AT43" i="43"/>
  <c r="AT44" i="43" s="1"/>
  <c r="AT45" i="43" s="1"/>
  <c r="AB92" i="43"/>
  <c r="BF43" i="43"/>
  <c r="AU91" i="43"/>
  <c r="AU92" i="43" s="1"/>
  <c r="AU93" i="43" s="1"/>
  <c r="AR91" i="43"/>
  <c r="AR92" i="43" s="1"/>
  <c r="AR93" i="43" s="1"/>
  <c r="AJ43" i="43"/>
  <c r="AJ44" i="43" s="1"/>
  <c r="AJ45" i="43" s="1"/>
  <c r="BN68" i="23"/>
  <c r="C68" i="23"/>
  <c r="B46" i="50"/>
  <c r="P33" i="50"/>
  <c r="P32" i="50"/>
  <c r="AK128" i="28"/>
  <c r="AM127" i="28"/>
  <c r="AM128" i="28" s="1"/>
  <c r="P7" i="51" s="1"/>
  <c r="AK128" i="31"/>
  <c r="AM127" i="31"/>
  <c r="AM128" i="31" s="1"/>
  <c r="T7" i="51" s="1"/>
  <c r="AK83" i="44"/>
  <c r="AK84" i="44" s="1"/>
  <c r="AK85" i="44" s="1"/>
  <c r="AA83" i="44"/>
  <c r="AA84" i="44" s="1"/>
  <c r="O83" i="44"/>
  <c r="O84" i="44" s="1"/>
  <c r="O85" i="44" s="1"/>
  <c r="AC36" i="44"/>
  <c r="S35" i="44"/>
  <c r="S36" i="44" s="1"/>
  <c r="S37" i="44" s="1"/>
  <c r="G35" i="44"/>
  <c r="G36" i="44" s="1"/>
  <c r="G37" i="44" s="1"/>
  <c r="BA35" i="44"/>
  <c r="BA36" i="44" s="1"/>
  <c r="AO35" i="44"/>
  <c r="AO36" i="44" s="1"/>
  <c r="AO37" i="44" s="1"/>
  <c r="BE83" i="44"/>
  <c r="AV83" i="44"/>
  <c r="AV84" i="44" s="1"/>
  <c r="AV85" i="44" s="1"/>
  <c r="AJ83" i="44"/>
  <c r="AJ84" i="44" s="1"/>
  <c r="AJ85" i="44" s="1"/>
  <c r="D83" i="44"/>
  <c r="D84" i="44" s="1"/>
  <c r="D85" i="44" s="1"/>
  <c r="P83" i="44"/>
  <c r="P84" i="44" s="1"/>
  <c r="P85" i="44" s="1"/>
  <c r="AB36" i="44"/>
  <c r="R35" i="44"/>
  <c r="R36" i="44" s="1"/>
  <c r="R37" i="44" s="1"/>
  <c r="F35" i="44"/>
  <c r="F36" i="44" s="1"/>
  <c r="F37" i="44" s="1"/>
  <c r="AZ35" i="44"/>
  <c r="AZ36" i="44" s="1"/>
  <c r="AN35" i="44"/>
  <c r="AN36" i="44" s="1"/>
  <c r="AN37" i="44" s="1"/>
  <c r="BD83" i="44"/>
  <c r="BD84" i="44" s="1"/>
  <c r="AT83" i="44"/>
  <c r="AT84" i="44" s="1"/>
  <c r="AT85" i="44" s="1"/>
  <c r="AH83" i="44"/>
  <c r="AH84" i="44" s="1"/>
  <c r="AH85" i="44" s="1"/>
  <c r="F83" i="44"/>
  <c r="F84" i="44" s="1"/>
  <c r="F85" i="44" s="1"/>
  <c r="R83" i="44"/>
  <c r="R84" i="44" s="1"/>
  <c r="R85" i="44" s="1"/>
  <c r="AB35" i="44"/>
  <c r="P35" i="44"/>
  <c r="P36" i="44" s="1"/>
  <c r="P37" i="44" s="1"/>
  <c r="D35" i="44"/>
  <c r="D36" i="44" s="1"/>
  <c r="D37" i="44" s="1"/>
  <c r="AX35" i="44"/>
  <c r="AX36" i="44" s="1"/>
  <c r="AX37" i="44" s="1"/>
  <c r="AL35" i="44"/>
  <c r="AL36" i="44" s="1"/>
  <c r="AL37" i="44" s="1"/>
  <c r="BB83" i="44"/>
  <c r="BB84" i="44" s="1"/>
  <c r="AS83" i="44"/>
  <c r="AS84" i="44" s="1"/>
  <c r="AS85" i="44" s="1"/>
  <c r="AG83" i="44"/>
  <c r="AG84" i="44" s="1"/>
  <c r="AG85" i="44" s="1"/>
  <c r="G83" i="44"/>
  <c r="G84" i="44" s="1"/>
  <c r="G85" i="44" s="1"/>
  <c r="S83" i="44"/>
  <c r="S84" i="44" s="1"/>
  <c r="S85" i="44" s="1"/>
  <c r="AA35" i="44"/>
  <c r="AA36" i="44" s="1"/>
  <c r="O35" i="44"/>
  <c r="O36" i="44" s="1"/>
  <c r="O37" i="44" s="1"/>
  <c r="C35" i="44"/>
  <c r="C36" i="44" s="1"/>
  <c r="C37" i="44" s="1"/>
  <c r="AW35" i="44"/>
  <c r="AW36" i="44" s="1"/>
  <c r="AW37" i="44" s="1"/>
  <c r="AK35" i="44"/>
  <c r="AK36" i="44" s="1"/>
  <c r="AK37" i="44" s="1"/>
  <c r="BA83" i="44"/>
  <c r="BA84" i="44" s="1"/>
  <c r="AR83" i="44"/>
  <c r="AR84" i="44" s="1"/>
  <c r="AR85" i="44" s="1"/>
  <c r="AF83" i="44"/>
  <c r="AF84" i="44" s="1"/>
  <c r="AF85" i="44" s="1"/>
  <c r="H83" i="44"/>
  <c r="H84" i="44" s="1"/>
  <c r="H85" i="44" s="1"/>
  <c r="T83" i="44"/>
  <c r="T84" i="44" s="1"/>
  <c r="T85" i="44" s="1"/>
  <c r="Z35" i="44"/>
  <c r="Z36" i="44" s="1"/>
  <c r="N35" i="44"/>
  <c r="N36" i="44" s="1"/>
  <c r="N37" i="44" s="1"/>
  <c r="BF36" i="44"/>
  <c r="AV35" i="44"/>
  <c r="AV36" i="44" s="1"/>
  <c r="AV37" i="44" s="1"/>
  <c r="AJ35" i="44"/>
  <c r="AJ36" i="44" s="1"/>
  <c r="AJ37" i="44" s="1"/>
  <c r="AZ83" i="44"/>
  <c r="AZ84" i="44" s="1"/>
  <c r="AQ83" i="44"/>
  <c r="AQ84" i="44" s="1"/>
  <c r="AQ85" i="44" s="1"/>
  <c r="BF84" i="44"/>
  <c r="I83" i="44"/>
  <c r="I84" i="44" s="1"/>
  <c r="I85" i="44" s="1"/>
  <c r="U83" i="44"/>
  <c r="U84" i="44" s="1"/>
  <c r="U85" i="44" s="1"/>
  <c r="Y35" i="44"/>
  <c r="Y36" i="44" s="1"/>
  <c r="M35" i="44"/>
  <c r="M36" i="44" s="1"/>
  <c r="M37" i="44" s="1"/>
  <c r="BE36" i="44"/>
  <c r="AU35" i="44"/>
  <c r="AU36" i="44" s="1"/>
  <c r="AU37" i="44" s="1"/>
  <c r="AI35" i="44"/>
  <c r="AI36" i="44" s="1"/>
  <c r="AI37" i="44" s="1"/>
  <c r="AY83" i="44"/>
  <c r="AY84" i="44" s="1"/>
  <c r="AY85" i="44" s="1"/>
  <c r="AO83" i="44"/>
  <c r="AO84" i="44" s="1"/>
  <c r="AO85" i="44" s="1"/>
  <c r="AB84" i="44"/>
  <c r="K83" i="44"/>
  <c r="K84" i="44" s="1"/>
  <c r="K85" i="44" s="1"/>
  <c r="W83" i="44"/>
  <c r="W84" i="44" s="1"/>
  <c r="W35" i="44"/>
  <c r="W36" i="44" s="1"/>
  <c r="K35" i="44"/>
  <c r="K36" i="44" s="1"/>
  <c r="K37" i="44" s="1"/>
  <c r="BE35" i="44"/>
  <c r="AS35" i="44"/>
  <c r="AS36" i="44" s="1"/>
  <c r="AS37" i="44" s="1"/>
  <c r="AF35" i="44"/>
  <c r="AF36" i="44" s="1"/>
  <c r="AF37" i="44" s="1"/>
  <c r="AW83" i="44"/>
  <c r="AW84" i="44" s="1"/>
  <c r="AW85" i="44" s="1"/>
  <c r="AN83" i="44"/>
  <c r="AN84" i="44" s="1"/>
  <c r="AN85" i="44" s="1"/>
  <c r="AC83" i="44"/>
  <c r="L83" i="44"/>
  <c r="L84" i="44" s="1"/>
  <c r="L85" i="44" s="1"/>
  <c r="X83" i="44"/>
  <c r="X84" i="44" s="1"/>
  <c r="V35" i="44"/>
  <c r="V36" i="44" s="1"/>
  <c r="V37" i="44" s="1"/>
  <c r="J35" i="44"/>
  <c r="J36" i="44" s="1"/>
  <c r="J37" i="44" s="1"/>
  <c r="BD35" i="44"/>
  <c r="BD36" i="44" s="1"/>
  <c r="AR35" i="44"/>
  <c r="AR36" i="44" s="1"/>
  <c r="AR37" i="44" s="1"/>
  <c r="AH35" i="44"/>
  <c r="AH36" i="44" s="1"/>
  <c r="AH37" i="44" s="1"/>
  <c r="AL83" i="44"/>
  <c r="AL84" i="44" s="1"/>
  <c r="AL85" i="44" s="1"/>
  <c r="Z83" i="44"/>
  <c r="Z84" i="44" s="1"/>
  <c r="N83" i="44"/>
  <c r="N84" i="44" s="1"/>
  <c r="N85" i="44" s="1"/>
  <c r="C83" i="44"/>
  <c r="C84" i="44" s="1"/>
  <c r="C85" i="44" s="1"/>
  <c r="T35" i="44"/>
  <c r="T36" i="44" s="1"/>
  <c r="T37" i="44" s="1"/>
  <c r="H35" i="44"/>
  <c r="H36" i="44" s="1"/>
  <c r="H37" i="44" s="1"/>
  <c r="BB35" i="44"/>
  <c r="BB36" i="44" s="1"/>
  <c r="AP35" i="44"/>
  <c r="AP36" i="44" s="1"/>
  <c r="AP37" i="44" s="1"/>
  <c r="BF83" i="44"/>
  <c r="AU83" i="44"/>
  <c r="AU84" i="44" s="1"/>
  <c r="AU85" i="44" s="1"/>
  <c r="AC35" i="44"/>
  <c r="AM35" i="44"/>
  <c r="AM36" i="44" s="1"/>
  <c r="AM37" i="44" s="1"/>
  <c r="I35" i="44"/>
  <c r="I36" i="44" s="1"/>
  <c r="I37" i="44" s="1"/>
  <c r="AP83" i="44"/>
  <c r="AP84" i="44" s="1"/>
  <c r="AP85" i="44" s="1"/>
  <c r="X35" i="44"/>
  <c r="X36" i="44" s="1"/>
  <c r="AG35" i="44"/>
  <c r="AG36" i="44" s="1"/>
  <c r="AG37" i="44" s="1"/>
  <c r="M83" i="44"/>
  <c r="M84" i="44" s="1"/>
  <c r="M85" i="44" s="1"/>
  <c r="AM83" i="44"/>
  <c r="AM84" i="44" s="1"/>
  <c r="AM85" i="44" s="1"/>
  <c r="U35" i="44"/>
  <c r="U36" i="44" s="1"/>
  <c r="U37" i="44" s="1"/>
  <c r="BE84" i="44"/>
  <c r="AI83" i="44"/>
  <c r="AI84" i="44" s="1"/>
  <c r="AI85" i="44" s="1"/>
  <c r="Q35" i="44"/>
  <c r="Q36" i="44" s="1"/>
  <c r="Q37" i="44" s="1"/>
  <c r="BC83" i="44"/>
  <c r="BC84" i="44" s="1"/>
  <c r="AB83" i="44"/>
  <c r="Y83" i="44"/>
  <c r="Y84" i="44" s="1"/>
  <c r="AC84" i="44"/>
  <c r="L35" i="44"/>
  <c r="L36" i="44" s="1"/>
  <c r="L37" i="44" s="1"/>
  <c r="AX83" i="44"/>
  <c r="AX84" i="44" s="1"/>
  <c r="AX85" i="44" s="1"/>
  <c r="BC35" i="44"/>
  <c r="BC36" i="44" s="1"/>
  <c r="E83" i="44"/>
  <c r="E84" i="44" s="1"/>
  <c r="E85" i="44" s="1"/>
  <c r="E35" i="44"/>
  <c r="E36" i="44" s="1"/>
  <c r="E37" i="44" s="1"/>
  <c r="J83" i="44"/>
  <c r="J84" i="44" s="1"/>
  <c r="J85" i="44" s="1"/>
  <c r="BF35" i="44"/>
  <c r="Q83" i="44"/>
  <c r="Q84" i="44" s="1"/>
  <c r="Q85" i="44" s="1"/>
  <c r="AY35" i="44"/>
  <c r="AY36" i="44" s="1"/>
  <c r="AY37" i="44" s="1"/>
  <c r="V83" i="44"/>
  <c r="V84" i="44" s="1"/>
  <c r="V85" i="44" s="1"/>
  <c r="AT35" i="44"/>
  <c r="AT36" i="44" s="1"/>
  <c r="AT37" i="44" s="1"/>
  <c r="AQ35" i="44"/>
  <c r="AQ36" i="44" s="1"/>
  <c r="AQ37" i="44" s="1"/>
  <c r="AK128" i="30"/>
  <c r="AM127" i="30"/>
  <c r="AM128" i="30" s="1"/>
  <c r="R7" i="51" s="1"/>
  <c r="B18" i="59"/>
  <c r="P18" i="59" a="1"/>
  <c r="P17" i="59"/>
  <c r="AK87" i="40"/>
  <c r="AK88" i="40" s="1"/>
  <c r="AK89" i="40" s="1"/>
  <c r="BF40" i="40"/>
  <c r="AY87" i="40"/>
  <c r="AY88" i="40" s="1"/>
  <c r="AY89" i="40" s="1"/>
  <c r="X39" i="40"/>
  <c r="X40" i="40" s="1"/>
  <c r="L39" i="40"/>
  <c r="L40" i="40" s="1"/>
  <c r="L41" i="40" s="1"/>
  <c r="BD87" i="40"/>
  <c r="BD88" i="40" s="1"/>
  <c r="AP39" i="40"/>
  <c r="AP40" i="40" s="1"/>
  <c r="AP41" i="40" s="1"/>
  <c r="BB39" i="40"/>
  <c r="BB40" i="40" s="1"/>
  <c r="AL87" i="40"/>
  <c r="AL88" i="40" s="1"/>
  <c r="AL89" i="40" s="1"/>
  <c r="AF87" i="40"/>
  <c r="AF88" i="40" s="1"/>
  <c r="AF89" i="40" s="1"/>
  <c r="AZ87" i="40"/>
  <c r="AZ88" i="40" s="1"/>
  <c r="AZ89" i="40" s="1"/>
  <c r="W39" i="40"/>
  <c r="W40" i="40" s="1"/>
  <c r="W41" i="40" s="1"/>
  <c r="K39" i="40"/>
  <c r="K40" i="40" s="1"/>
  <c r="K41" i="40" s="1"/>
  <c r="AG87" i="40"/>
  <c r="AG88" i="40" s="1"/>
  <c r="AG89" i="40" s="1"/>
  <c r="AQ39" i="40"/>
  <c r="AQ40" i="40" s="1"/>
  <c r="AQ41" i="40" s="1"/>
  <c r="BC39" i="40"/>
  <c r="BC40" i="40" s="1"/>
  <c r="AN87" i="40"/>
  <c r="AN88" i="40" s="1"/>
  <c r="AN89" i="40" s="1"/>
  <c r="C87" i="40"/>
  <c r="C88" i="40" s="1"/>
  <c r="C89" i="40" s="1"/>
  <c r="BB87" i="40"/>
  <c r="BB88" i="40" s="1"/>
  <c r="U39" i="40"/>
  <c r="U40" i="40" s="1"/>
  <c r="U41" i="40" s="1"/>
  <c r="I39" i="40"/>
  <c r="I40" i="40" s="1"/>
  <c r="I41" i="40" s="1"/>
  <c r="AI87" i="40"/>
  <c r="AI88" i="40" s="1"/>
  <c r="AI89" i="40" s="1"/>
  <c r="AS39" i="40"/>
  <c r="AS40" i="40" s="1"/>
  <c r="AS41" i="40" s="1"/>
  <c r="AJ87" i="40"/>
  <c r="AJ88" i="40" s="1"/>
  <c r="AJ89" i="40" s="1"/>
  <c r="AO87" i="40"/>
  <c r="AO88" i="40" s="1"/>
  <c r="AO89" i="40" s="1"/>
  <c r="H39" i="40"/>
  <c r="H40" i="40" s="1"/>
  <c r="H41" i="40" s="1"/>
  <c r="BC87" i="40"/>
  <c r="BC88" i="40" s="1"/>
  <c r="T39" i="40"/>
  <c r="T40" i="40" s="1"/>
  <c r="T41" i="40" s="1"/>
  <c r="AK39" i="40"/>
  <c r="AK40" i="40" s="1"/>
  <c r="AK41" i="40" s="1"/>
  <c r="AG39" i="40"/>
  <c r="AG40" i="40" s="1"/>
  <c r="AG41" i="40" s="1"/>
  <c r="AT39" i="40"/>
  <c r="AT40" i="40" s="1"/>
  <c r="AR87" i="40"/>
  <c r="AR88" i="40" s="1"/>
  <c r="AR89" i="40" s="1"/>
  <c r="BE88" i="40"/>
  <c r="AC39" i="40"/>
  <c r="Q39" i="40"/>
  <c r="Q40" i="40" s="1"/>
  <c r="E39" i="40"/>
  <c r="E40" i="40" s="1"/>
  <c r="E41" i="40" s="1"/>
  <c r="AJ39" i="40"/>
  <c r="AJ40" i="40" s="1"/>
  <c r="AJ41" i="40" s="1"/>
  <c r="AW39" i="40"/>
  <c r="AW40" i="40" s="1"/>
  <c r="AW41" i="40" s="1"/>
  <c r="AS87" i="40"/>
  <c r="AS88" i="40" s="1"/>
  <c r="AS89" i="40" s="1"/>
  <c r="BF87" i="40"/>
  <c r="AB39" i="40"/>
  <c r="P39" i="40"/>
  <c r="P40" i="40" s="1"/>
  <c r="P41" i="40" s="1"/>
  <c r="D39" i="40"/>
  <c r="D40" i="40" s="1"/>
  <c r="D41" i="40" s="1"/>
  <c r="AL39" i="40"/>
  <c r="AL40" i="40" s="1"/>
  <c r="AL41" i="40" s="1"/>
  <c r="AX39" i="40"/>
  <c r="AX40" i="40" s="1"/>
  <c r="AX41" i="40" s="1"/>
  <c r="AT87" i="40"/>
  <c r="AT88" i="40" s="1"/>
  <c r="BE87" i="40"/>
  <c r="AA39" i="40"/>
  <c r="AA40" i="40" s="1"/>
  <c r="O39" i="40"/>
  <c r="O40" i="40" s="1"/>
  <c r="O41" i="40" s="1"/>
  <c r="BE40" i="40"/>
  <c r="AM39" i="40"/>
  <c r="AM40" i="40" s="1"/>
  <c r="AM41" i="40" s="1"/>
  <c r="AY39" i="40"/>
  <c r="AY40" i="40" s="1"/>
  <c r="AY41" i="40" s="1"/>
  <c r="AU87" i="40"/>
  <c r="AU88" i="40" s="1"/>
  <c r="AU89" i="40" s="1"/>
  <c r="AW87" i="40"/>
  <c r="AW88" i="40" s="1"/>
  <c r="AW89" i="40" s="1"/>
  <c r="Z39" i="40"/>
  <c r="Z40" i="40" s="1"/>
  <c r="N39" i="40"/>
  <c r="N40" i="40" s="1"/>
  <c r="N41" i="40" s="1"/>
  <c r="BF39" i="40"/>
  <c r="AN39" i="40"/>
  <c r="AN40" i="40" s="1"/>
  <c r="AN41" i="40" s="1"/>
  <c r="AZ39" i="40"/>
  <c r="AZ40" i="40" s="1"/>
  <c r="AZ41" i="40" s="1"/>
  <c r="AC40" i="40"/>
  <c r="AH39" i="40"/>
  <c r="AH40" i="40" s="1"/>
  <c r="AH41" i="40" s="1"/>
  <c r="Y39" i="40"/>
  <c r="Y40" i="40" s="1"/>
  <c r="AO39" i="40"/>
  <c r="AO40" i="40" s="1"/>
  <c r="AO41" i="40" s="1"/>
  <c r="AM87" i="40"/>
  <c r="AM88" i="40" s="1"/>
  <c r="AM89" i="40" s="1"/>
  <c r="V39" i="40"/>
  <c r="V40" i="40" s="1"/>
  <c r="V41" i="40" s="1"/>
  <c r="AR39" i="40"/>
  <c r="AR40" i="40" s="1"/>
  <c r="AR41" i="40" s="1"/>
  <c r="AP87" i="40"/>
  <c r="AP88" i="40" s="1"/>
  <c r="AP89" i="40" s="1"/>
  <c r="S39" i="40"/>
  <c r="S40" i="40" s="1"/>
  <c r="S41" i="40" s="1"/>
  <c r="AU39" i="40"/>
  <c r="AU40" i="40" s="1"/>
  <c r="AU41" i="40" s="1"/>
  <c r="AQ87" i="40"/>
  <c r="AQ88" i="40" s="1"/>
  <c r="AQ89" i="40" s="1"/>
  <c r="R39" i="40"/>
  <c r="R40" i="40" s="1"/>
  <c r="R41" i="40" s="1"/>
  <c r="AV39" i="40"/>
  <c r="AV40" i="40" s="1"/>
  <c r="AV41" i="40" s="1"/>
  <c r="AV87" i="40"/>
  <c r="AV88" i="40" s="1"/>
  <c r="AV89" i="40" s="1"/>
  <c r="M39" i="40"/>
  <c r="M40" i="40" s="1"/>
  <c r="M41" i="40" s="1"/>
  <c r="BA39" i="40"/>
  <c r="BA40" i="40" s="1"/>
  <c r="C39" i="40"/>
  <c r="C40" i="40" s="1"/>
  <c r="C41" i="40" s="1"/>
  <c r="J39" i="40"/>
  <c r="J40" i="40" s="1"/>
  <c r="J41" i="40" s="1"/>
  <c r="BD39" i="40"/>
  <c r="BD40" i="40" s="1"/>
  <c r="AF39" i="40"/>
  <c r="AF40" i="40" s="1"/>
  <c r="AF41" i="40" s="1"/>
  <c r="G39" i="40"/>
  <c r="G40" i="40" s="1"/>
  <c r="G41" i="40" s="1"/>
  <c r="BF88" i="40"/>
  <c r="F39" i="40"/>
  <c r="F40" i="40" s="1"/>
  <c r="F41" i="40" s="1"/>
  <c r="AX87" i="40"/>
  <c r="AX88" i="40" s="1"/>
  <c r="AX89" i="40" s="1"/>
  <c r="BE39" i="40"/>
  <c r="BA87" i="40"/>
  <c r="BA88" i="40" s="1"/>
  <c r="AH87" i="40"/>
  <c r="AH88" i="40" s="1"/>
  <c r="AH89" i="40" s="1"/>
  <c r="AB40" i="40"/>
  <c r="I87" i="40"/>
  <c r="I88" i="40" s="1"/>
  <c r="I89" i="40" s="1"/>
  <c r="D87" i="40"/>
  <c r="D88" i="40" s="1"/>
  <c r="D89" i="40" s="1"/>
  <c r="AI39" i="40"/>
  <c r="AI40" i="40" s="1"/>
  <c r="AI41" i="40" s="1"/>
  <c r="E87" i="40"/>
  <c r="E88" i="40" s="1"/>
  <c r="E89" i="40" s="1"/>
  <c r="AB87" i="40"/>
  <c r="W87" i="40"/>
  <c r="W88" i="40" s="1"/>
  <c r="W89" i="40" s="1"/>
  <c r="V87" i="40"/>
  <c r="V88" i="40" s="1"/>
  <c r="V89" i="40" s="1"/>
  <c r="R87" i="40"/>
  <c r="R88" i="40" s="1"/>
  <c r="R89" i="40" s="1"/>
  <c r="Q87" i="40"/>
  <c r="Q88" i="40" s="1"/>
  <c r="P87" i="40"/>
  <c r="P88" i="40" s="1"/>
  <c r="P89" i="40" s="1"/>
  <c r="M87" i="40"/>
  <c r="M88" i="40" s="1"/>
  <c r="M89" i="40" s="1"/>
  <c r="H87" i="40"/>
  <c r="H88" i="40" s="1"/>
  <c r="H89" i="40" s="1"/>
  <c r="K87" i="40"/>
  <c r="K88" i="40" s="1"/>
  <c r="K89" i="40" s="1"/>
  <c r="G87" i="40"/>
  <c r="G88" i="40" s="1"/>
  <c r="G89" i="40" s="1"/>
  <c r="AB88" i="40"/>
  <c r="AC88" i="40"/>
  <c r="U87" i="40"/>
  <c r="U88" i="40" s="1"/>
  <c r="U89" i="40" s="1"/>
  <c r="S87" i="40"/>
  <c r="S88" i="40" s="1"/>
  <c r="S89" i="40" s="1"/>
  <c r="Y87" i="40"/>
  <c r="Y88" i="40" s="1"/>
  <c r="L87" i="40"/>
  <c r="L88" i="40" s="1"/>
  <c r="L89" i="40" s="1"/>
  <c r="O87" i="40"/>
  <c r="O88" i="40" s="1"/>
  <c r="O89" i="40" s="1"/>
  <c r="J87" i="40"/>
  <c r="J88" i="40" s="1"/>
  <c r="J89" i="40" s="1"/>
  <c r="N87" i="40"/>
  <c r="N88" i="40" s="1"/>
  <c r="N89" i="40" s="1"/>
  <c r="T87" i="40"/>
  <c r="T88" i="40" s="1"/>
  <c r="T89" i="40" s="1"/>
  <c r="F87" i="40"/>
  <c r="F88" i="40" s="1"/>
  <c r="F89" i="40" s="1"/>
  <c r="AC87" i="40"/>
  <c r="Z87" i="40"/>
  <c r="Z88" i="40" s="1"/>
  <c r="AA87" i="40"/>
  <c r="AA88" i="40" s="1"/>
  <c r="X87" i="40"/>
  <c r="X88" i="40" s="1"/>
  <c r="P31" i="59"/>
  <c r="P32" i="59" a="1"/>
  <c r="B47" i="59"/>
  <c r="AK128" i="33"/>
  <c r="AM127" i="33"/>
  <c r="AM128" i="33" s="1"/>
  <c r="U7" i="51" s="1"/>
  <c r="F16" i="57"/>
  <c r="X16" i="57"/>
  <c r="G35" i="51" a="1"/>
  <c r="C16" i="52" a="1"/>
  <c r="H16" i="52" a="1"/>
  <c r="B18" i="50"/>
  <c r="P20" i="50"/>
  <c r="P19" i="50"/>
  <c r="P32" i="24" a="1"/>
  <c r="P31" i="24"/>
  <c r="B45" i="24"/>
  <c r="AG115" i="28"/>
  <c r="AA79" i="44"/>
  <c r="AA80" i="44" s="1"/>
  <c r="BB79" i="44"/>
  <c r="BB80" i="44" s="1"/>
  <c r="AP79" i="44"/>
  <c r="AP80" i="44" s="1"/>
  <c r="AP81" i="44" s="1"/>
  <c r="I31" i="44"/>
  <c r="I32" i="44" s="1"/>
  <c r="I33" i="44" s="1"/>
  <c r="U31" i="44"/>
  <c r="U32" i="44" s="1"/>
  <c r="U33" i="44" s="1"/>
  <c r="C31" i="44"/>
  <c r="C32" i="44" s="1"/>
  <c r="C33" i="44" s="1"/>
  <c r="P79" i="44"/>
  <c r="P80" i="44" s="1"/>
  <c r="P81" i="44" s="1"/>
  <c r="AF31" i="44"/>
  <c r="AF32" i="44" s="1"/>
  <c r="AF33" i="44" s="1"/>
  <c r="AR31" i="44"/>
  <c r="AR32" i="44" s="1"/>
  <c r="AR33" i="44" s="1"/>
  <c r="Z79" i="44"/>
  <c r="Z80" i="44" s="1"/>
  <c r="BC79" i="44"/>
  <c r="BC80" i="44" s="1"/>
  <c r="AQ79" i="44"/>
  <c r="AQ80" i="44" s="1"/>
  <c r="AQ81" i="44" s="1"/>
  <c r="J31" i="44"/>
  <c r="J32" i="44" s="1"/>
  <c r="J33" i="44" s="1"/>
  <c r="V31" i="44"/>
  <c r="V32" i="44" s="1"/>
  <c r="V33" i="44" s="1"/>
  <c r="D31" i="44"/>
  <c r="D32" i="44" s="1"/>
  <c r="D33" i="44" s="1"/>
  <c r="O79" i="44"/>
  <c r="O80" i="44" s="1"/>
  <c r="O81" i="44" s="1"/>
  <c r="AG31" i="44"/>
  <c r="AG32" i="44" s="1"/>
  <c r="AG33" i="44" s="1"/>
  <c r="AS31" i="44"/>
  <c r="AS32" i="44" s="1"/>
  <c r="AS33" i="44" s="1"/>
  <c r="AB79" i="44"/>
  <c r="AG79" i="44"/>
  <c r="AG80" i="44" s="1"/>
  <c r="AG81" i="44" s="1"/>
  <c r="X79" i="44"/>
  <c r="X80" i="44" s="1"/>
  <c r="L31" i="44"/>
  <c r="L32" i="44" s="1"/>
  <c r="L33" i="44" s="1"/>
  <c r="X31" i="44"/>
  <c r="X32" i="44" s="1"/>
  <c r="AS79" i="44"/>
  <c r="AS80" i="44" s="1"/>
  <c r="AS81" i="44" s="1"/>
  <c r="M79" i="44"/>
  <c r="M80" i="44" s="1"/>
  <c r="M81" i="44" s="1"/>
  <c r="AI31" i="44"/>
  <c r="AI32" i="44" s="1"/>
  <c r="AI33" i="44" s="1"/>
  <c r="AU31" i="44"/>
  <c r="AU32" i="44" s="1"/>
  <c r="AU33" i="44" s="1"/>
  <c r="K79" i="44"/>
  <c r="K80" i="44" s="1"/>
  <c r="K81" i="44" s="1"/>
  <c r="AF79" i="44"/>
  <c r="AF80" i="44" s="1"/>
  <c r="AF81" i="44" s="1"/>
  <c r="AH79" i="44"/>
  <c r="AH80" i="44" s="1"/>
  <c r="AH81" i="44" s="1"/>
  <c r="W79" i="44"/>
  <c r="W80" i="44" s="1"/>
  <c r="M31" i="44"/>
  <c r="M32" i="44" s="1"/>
  <c r="M33" i="44" s="1"/>
  <c r="Y31" i="44"/>
  <c r="Y32" i="44" s="1"/>
  <c r="AU79" i="44"/>
  <c r="AU80" i="44" s="1"/>
  <c r="AU81" i="44" s="1"/>
  <c r="L79" i="44"/>
  <c r="L80" i="44" s="1"/>
  <c r="L81" i="44" s="1"/>
  <c r="AQ31" i="44"/>
  <c r="AQ32" i="44" s="1"/>
  <c r="AQ33" i="44" s="1"/>
  <c r="AV31" i="44"/>
  <c r="AV32" i="44" s="1"/>
  <c r="AV33" i="44" s="1"/>
  <c r="H79" i="44"/>
  <c r="H80" i="44" s="1"/>
  <c r="H81" i="44" s="1"/>
  <c r="AY79" i="44"/>
  <c r="AY80" i="44" s="1"/>
  <c r="AY81" i="44" s="1"/>
  <c r="AK79" i="44"/>
  <c r="AK80" i="44" s="1"/>
  <c r="AK81" i="44" s="1"/>
  <c r="E31" i="44"/>
  <c r="E32" i="44" s="1"/>
  <c r="E33" i="44" s="1"/>
  <c r="P31" i="44"/>
  <c r="P32" i="44" s="1"/>
  <c r="P33" i="44" s="1"/>
  <c r="AT79" i="44"/>
  <c r="AT80" i="44" s="1"/>
  <c r="AT81" i="44" s="1"/>
  <c r="U79" i="44"/>
  <c r="U80" i="44" s="1"/>
  <c r="U81" i="44" s="1"/>
  <c r="AC79" i="44"/>
  <c r="AL31" i="44"/>
  <c r="AL32" i="44" s="1"/>
  <c r="AL33" i="44" s="1"/>
  <c r="AY31" i="44"/>
  <c r="AY32" i="44" s="1"/>
  <c r="AY33" i="44" s="1"/>
  <c r="G79" i="44"/>
  <c r="G80" i="44" s="1"/>
  <c r="G81" i="44" s="1"/>
  <c r="AB32" i="44"/>
  <c r="AL79" i="44"/>
  <c r="AL80" i="44" s="1"/>
  <c r="AL81" i="44" s="1"/>
  <c r="F31" i="44"/>
  <c r="F32" i="44" s="1"/>
  <c r="F33" i="44" s="1"/>
  <c r="Q31" i="44"/>
  <c r="Q32" i="44" s="1"/>
  <c r="Q33" i="44" s="1"/>
  <c r="BE31" i="44"/>
  <c r="T79" i="44"/>
  <c r="T80" i="44" s="1"/>
  <c r="T81" i="44" s="1"/>
  <c r="AZ31" i="44"/>
  <c r="AZ32" i="44" s="1"/>
  <c r="AM31" i="44"/>
  <c r="AM32" i="44" s="1"/>
  <c r="AM33" i="44" s="1"/>
  <c r="BA31" i="44"/>
  <c r="BA32" i="44" s="1"/>
  <c r="F79" i="44"/>
  <c r="F80" i="44" s="1"/>
  <c r="F81" i="44" s="1"/>
  <c r="AC32" i="44"/>
  <c r="AM79" i="44"/>
  <c r="AM80" i="44" s="1"/>
  <c r="AM81" i="44" s="1"/>
  <c r="AC80" i="44"/>
  <c r="R31" i="44"/>
  <c r="R32" i="44" s="1"/>
  <c r="R33" i="44" s="1"/>
  <c r="BF31" i="44"/>
  <c r="S79" i="44"/>
  <c r="S80" i="44" s="1"/>
  <c r="S81" i="44" s="1"/>
  <c r="BF79" i="44"/>
  <c r="AN31" i="44"/>
  <c r="AN32" i="44" s="1"/>
  <c r="AN33" i="44" s="1"/>
  <c r="BB31" i="44"/>
  <c r="BB32" i="44" s="1"/>
  <c r="E79" i="44"/>
  <c r="E80" i="44" s="1"/>
  <c r="E81" i="44" s="1"/>
  <c r="AZ79" i="44"/>
  <c r="AZ80" i="44" s="1"/>
  <c r="AN79" i="44"/>
  <c r="AN80" i="44" s="1"/>
  <c r="AN81" i="44" s="1"/>
  <c r="G31" i="44"/>
  <c r="G32" i="44" s="1"/>
  <c r="G33" i="44" s="1"/>
  <c r="S31" i="44"/>
  <c r="S32" i="44" s="1"/>
  <c r="S33" i="44" s="1"/>
  <c r="BE32" i="44"/>
  <c r="BD31" i="44"/>
  <c r="BD32" i="44" s="1"/>
  <c r="BE80" i="44"/>
  <c r="AO31" i="44"/>
  <c r="AO32" i="44" s="1"/>
  <c r="AO33" i="44" s="1"/>
  <c r="BC31" i="44"/>
  <c r="BC32" i="44" s="1"/>
  <c r="AB31" i="44"/>
  <c r="N31" i="44"/>
  <c r="N32" i="44" s="1"/>
  <c r="N33" i="44" s="1"/>
  <c r="AB80" i="44"/>
  <c r="BA79" i="44"/>
  <c r="BA80" i="44" s="1"/>
  <c r="T31" i="44"/>
  <c r="T32" i="44" s="1"/>
  <c r="T33" i="44" s="1"/>
  <c r="BF80" i="44"/>
  <c r="BD79" i="44"/>
  <c r="BD80" i="44" s="1"/>
  <c r="W31" i="44"/>
  <c r="W32" i="44" s="1"/>
  <c r="AH31" i="44"/>
  <c r="AH32" i="44" s="1"/>
  <c r="AH33" i="44" s="1"/>
  <c r="AI79" i="44"/>
  <c r="AI80" i="44" s="1"/>
  <c r="AI81" i="44" s="1"/>
  <c r="Z31" i="44"/>
  <c r="Z32" i="44" s="1"/>
  <c r="AJ31" i="44"/>
  <c r="AJ32" i="44" s="1"/>
  <c r="AJ33" i="44" s="1"/>
  <c r="AJ79" i="44"/>
  <c r="AJ80" i="44" s="1"/>
  <c r="AJ81" i="44" s="1"/>
  <c r="AA31" i="44"/>
  <c r="AA32" i="44" s="1"/>
  <c r="AK31" i="44"/>
  <c r="AK32" i="44" s="1"/>
  <c r="AK33" i="44" s="1"/>
  <c r="AO79" i="44"/>
  <c r="AO80" i="44" s="1"/>
  <c r="AO81" i="44" s="1"/>
  <c r="BF32" i="44"/>
  <c r="AP31" i="44"/>
  <c r="AP32" i="44" s="1"/>
  <c r="AP33" i="44" s="1"/>
  <c r="C79" i="44"/>
  <c r="C80" i="44" s="1"/>
  <c r="C81" i="44" s="1"/>
  <c r="BE79" i="44"/>
  <c r="AT31" i="44"/>
  <c r="AT32" i="44" s="1"/>
  <c r="AT33" i="44" s="1"/>
  <c r="J79" i="44"/>
  <c r="J80" i="44" s="1"/>
  <c r="J81" i="44" s="1"/>
  <c r="AW79" i="44"/>
  <c r="AW80" i="44" s="1"/>
  <c r="AW81" i="44" s="1"/>
  <c r="AV79" i="44"/>
  <c r="AV80" i="44" s="1"/>
  <c r="AV81" i="44" s="1"/>
  <c r="AW31" i="44"/>
  <c r="AW32" i="44" s="1"/>
  <c r="AW33" i="44" s="1"/>
  <c r="I79" i="44"/>
  <c r="I80" i="44" s="1"/>
  <c r="I81" i="44" s="1"/>
  <c r="AX79" i="44"/>
  <c r="AX80" i="44" s="1"/>
  <c r="AX81" i="44" s="1"/>
  <c r="V79" i="44"/>
  <c r="V80" i="44" s="1"/>
  <c r="V81" i="44" s="1"/>
  <c r="AX31" i="44"/>
  <c r="AX32" i="44" s="1"/>
  <c r="AX33" i="44" s="1"/>
  <c r="D79" i="44"/>
  <c r="D80" i="44" s="1"/>
  <c r="D81" i="44" s="1"/>
  <c r="H31" i="44"/>
  <c r="H32" i="44" s="1"/>
  <c r="H33" i="44" s="1"/>
  <c r="Q79" i="44"/>
  <c r="Q80" i="44" s="1"/>
  <c r="Q81" i="44" s="1"/>
  <c r="R79" i="44"/>
  <c r="R80" i="44" s="1"/>
  <c r="R81" i="44" s="1"/>
  <c r="Y79" i="44"/>
  <c r="Y80" i="44" s="1"/>
  <c r="K31" i="44"/>
  <c r="K32" i="44" s="1"/>
  <c r="K33" i="44" s="1"/>
  <c r="N79" i="44"/>
  <c r="N80" i="44" s="1"/>
  <c r="N81" i="44" s="1"/>
  <c r="O31" i="44"/>
  <c r="O32" i="44" s="1"/>
  <c r="O33" i="44" s="1"/>
  <c r="AR79" i="44"/>
  <c r="AR80" i="44" s="1"/>
  <c r="AR81" i="44" s="1"/>
  <c r="AC31" i="44"/>
  <c r="AM127" i="27"/>
  <c r="AM128" i="27" s="1"/>
  <c r="O7" i="51" s="1"/>
  <c r="AK128" i="27"/>
  <c r="BG36" i="43"/>
  <c r="M83" i="43"/>
  <c r="M84" i="43" s="1"/>
  <c r="M85" i="43" s="1"/>
  <c r="Z83" i="43"/>
  <c r="Z84" i="43" s="1"/>
  <c r="Z85" i="43" s="1"/>
  <c r="E83" i="43"/>
  <c r="E84" i="43" s="1"/>
  <c r="H83" i="43"/>
  <c r="H84" i="43" s="1"/>
  <c r="H85" i="43" s="1"/>
  <c r="I83" i="43"/>
  <c r="I84" i="43" s="1"/>
  <c r="I85" i="43" s="1"/>
  <c r="J83" i="43"/>
  <c r="J84" i="43" s="1"/>
  <c r="J85" i="43" s="1"/>
  <c r="K83" i="43"/>
  <c r="K84" i="43" s="1"/>
  <c r="K85" i="43" s="1"/>
  <c r="S83" i="43"/>
  <c r="S84" i="43" s="1"/>
  <c r="S85" i="43" s="1"/>
  <c r="C35" i="43"/>
  <c r="C36" i="43" s="1"/>
  <c r="C37" i="43" s="1"/>
  <c r="AB84" i="43"/>
  <c r="AN83" i="43"/>
  <c r="AN84" i="43" s="1"/>
  <c r="AN85" i="43" s="1"/>
  <c r="N35" i="43"/>
  <c r="N36" i="43" s="1"/>
  <c r="N37" i="43" s="1"/>
  <c r="AI35" i="43"/>
  <c r="AI36" i="43" s="1"/>
  <c r="AU35" i="43"/>
  <c r="AU36" i="43" s="1"/>
  <c r="AU37" i="43" s="1"/>
  <c r="BG35" i="43"/>
  <c r="R83" i="43"/>
  <c r="R84" i="43" s="1"/>
  <c r="R85" i="43" s="1"/>
  <c r="AP35" i="43"/>
  <c r="AP36" i="43" s="1"/>
  <c r="AP37" i="43" s="1"/>
  <c r="T83" i="43"/>
  <c r="T84" i="43" s="1"/>
  <c r="T85" i="43" s="1"/>
  <c r="AC35" i="43"/>
  <c r="AZ83" i="43"/>
  <c r="AZ84" i="43" s="1"/>
  <c r="AZ85" i="43" s="1"/>
  <c r="AB35" i="43"/>
  <c r="O35" i="43"/>
  <c r="O36" i="43" s="1"/>
  <c r="O37" i="43" s="1"/>
  <c r="AJ35" i="43"/>
  <c r="AJ36" i="43" s="1"/>
  <c r="AJ37" i="43" s="1"/>
  <c r="AV35" i="43"/>
  <c r="AV36" i="43" s="1"/>
  <c r="AV37" i="43" s="1"/>
  <c r="BF36" i="43"/>
  <c r="AT83" i="43"/>
  <c r="AT84" i="43" s="1"/>
  <c r="AT85" i="43" s="1"/>
  <c r="V83" i="43"/>
  <c r="V84" i="43" s="1"/>
  <c r="V85" i="43" s="1"/>
  <c r="BG84" i="43"/>
  <c r="AX83" i="43"/>
  <c r="AX84" i="43" s="1"/>
  <c r="AX85" i="43" s="1"/>
  <c r="E35" i="43"/>
  <c r="E36" i="43" s="1"/>
  <c r="E37" i="43" s="1"/>
  <c r="AH83" i="43"/>
  <c r="AH84" i="43" s="1"/>
  <c r="AL35" i="43"/>
  <c r="AL36" i="43" s="1"/>
  <c r="AL37" i="43" s="1"/>
  <c r="AX35" i="43"/>
  <c r="AX36" i="43" s="1"/>
  <c r="AX37" i="43" s="1"/>
  <c r="X35" i="43"/>
  <c r="X36" i="43" s="1"/>
  <c r="X37" i="43" s="1"/>
  <c r="D83" i="43"/>
  <c r="D84" i="43" s="1"/>
  <c r="W83" i="43"/>
  <c r="W84" i="43" s="1"/>
  <c r="W85" i="43" s="1"/>
  <c r="BF84" i="43"/>
  <c r="AC84" i="43"/>
  <c r="F35" i="43"/>
  <c r="F36" i="43" s="1"/>
  <c r="F37" i="43" s="1"/>
  <c r="AI83" i="43"/>
  <c r="AI84" i="43" s="1"/>
  <c r="AM35" i="43"/>
  <c r="AM36" i="43" s="1"/>
  <c r="AM37" i="43" s="1"/>
  <c r="AY35" i="43"/>
  <c r="AY36" i="43" s="1"/>
  <c r="AY37" i="43" s="1"/>
  <c r="Y35" i="43"/>
  <c r="Y36" i="43" s="1"/>
  <c r="Y37" i="43" s="1"/>
  <c r="F83" i="43"/>
  <c r="F84" i="43" s="1"/>
  <c r="F85" i="43" s="1"/>
  <c r="X83" i="43"/>
  <c r="X84" i="43" s="1"/>
  <c r="X85" i="43" s="1"/>
  <c r="BG83" i="43"/>
  <c r="AS83" i="43"/>
  <c r="AS84" i="43" s="1"/>
  <c r="AS85" i="43" s="1"/>
  <c r="G35" i="43"/>
  <c r="G36" i="43" s="1"/>
  <c r="G37" i="43" s="1"/>
  <c r="AJ83" i="43"/>
  <c r="AJ84" i="43" s="1"/>
  <c r="AJ85" i="43" s="1"/>
  <c r="AN35" i="43"/>
  <c r="AN36" i="43" s="1"/>
  <c r="AN37" i="43" s="1"/>
  <c r="AZ35" i="43"/>
  <c r="AZ36" i="43" s="1"/>
  <c r="AZ37" i="43" s="1"/>
  <c r="Z35" i="43"/>
  <c r="Z36" i="43" s="1"/>
  <c r="Z37" i="43" s="1"/>
  <c r="G83" i="43"/>
  <c r="G84" i="43" s="1"/>
  <c r="G85" i="43" s="1"/>
  <c r="Y83" i="43"/>
  <c r="Y84" i="43" s="1"/>
  <c r="Y85" i="43" s="1"/>
  <c r="BF83" i="43"/>
  <c r="AR83" i="43"/>
  <c r="AR84" i="43" s="1"/>
  <c r="AR85" i="43" s="1"/>
  <c r="H35" i="43"/>
  <c r="H36" i="43" s="1"/>
  <c r="H37" i="43" s="1"/>
  <c r="AK83" i="43"/>
  <c r="AK84" i="43" s="1"/>
  <c r="AK85" i="43" s="1"/>
  <c r="AO35" i="43"/>
  <c r="AO36" i="43" s="1"/>
  <c r="AO37" i="43" s="1"/>
  <c r="BA35" i="43"/>
  <c r="BA36" i="43" s="1"/>
  <c r="BA37" i="43" s="1"/>
  <c r="AA35" i="43"/>
  <c r="AA36" i="43" s="1"/>
  <c r="AA37" i="43" s="1"/>
  <c r="N83" i="43"/>
  <c r="N84" i="43" s="1"/>
  <c r="N85" i="43" s="1"/>
  <c r="AB83" i="43"/>
  <c r="BD83" i="43"/>
  <c r="BD84" i="43" s="1"/>
  <c r="BD85" i="43" s="1"/>
  <c r="AP83" i="43"/>
  <c r="AP84" i="43" s="1"/>
  <c r="AP85" i="43" s="1"/>
  <c r="J35" i="43"/>
  <c r="J36" i="43" s="1"/>
  <c r="J37" i="43" s="1"/>
  <c r="AM83" i="43"/>
  <c r="AM84" i="43" s="1"/>
  <c r="AM85" i="43" s="1"/>
  <c r="AQ35" i="43"/>
  <c r="AQ36" i="43" s="1"/>
  <c r="AQ37" i="43" s="1"/>
  <c r="BC35" i="43"/>
  <c r="BC36" i="43" s="1"/>
  <c r="BC37" i="43" s="1"/>
  <c r="R35" i="43"/>
  <c r="R36" i="43" s="1"/>
  <c r="R37" i="43" s="1"/>
  <c r="O83" i="43"/>
  <c r="O84" i="43" s="1"/>
  <c r="O85" i="43" s="1"/>
  <c r="AC83" i="43"/>
  <c r="BC83" i="43"/>
  <c r="BC84" i="43" s="1"/>
  <c r="BC85" i="43" s="1"/>
  <c r="AO83" i="43"/>
  <c r="AO84" i="43" s="1"/>
  <c r="AO85" i="43" s="1"/>
  <c r="K35" i="43"/>
  <c r="K36" i="43" s="1"/>
  <c r="K37" i="43" s="1"/>
  <c r="AW83" i="43"/>
  <c r="AW84" i="43" s="1"/>
  <c r="AW85" i="43" s="1"/>
  <c r="AR35" i="43"/>
  <c r="AR36" i="43" s="1"/>
  <c r="AR37" i="43" s="1"/>
  <c r="BD35" i="43"/>
  <c r="BD36" i="43" s="1"/>
  <c r="BD37" i="43" s="1"/>
  <c r="S35" i="43"/>
  <c r="S36" i="43" s="1"/>
  <c r="S37" i="43" s="1"/>
  <c r="Q83" i="43"/>
  <c r="Q84" i="43" s="1"/>
  <c r="Q85" i="43" s="1"/>
  <c r="AG35" i="43"/>
  <c r="AG36" i="43" s="1"/>
  <c r="BA83" i="43"/>
  <c r="BA84" i="43" s="1"/>
  <c r="BA85" i="43" s="1"/>
  <c r="AB36" i="43"/>
  <c r="M35" i="43"/>
  <c r="M36" i="43" s="1"/>
  <c r="M37" i="43" s="1"/>
  <c r="AH35" i="43"/>
  <c r="AH36" i="43" s="1"/>
  <c r="AT35" i="43"/>
  <c r="AT36" i="43" s="1"/>
  <c r="AT37" i="43" s="1"/>
  <c r="BF35" i="43"/>
  <c r="U35" i="43"/>
  <c r="U36" i="43" s="1"/>
  <c r="U37" i="43" s="1"/>
  <c r="U83" i="43"/>
  <c r="U84" i="43" s="1"/>
  <c r="U85" i="43" s="1"/>
  <c r="AG83" i="43"/>
  <c r="AG84" i="43" s="1"/>
  <c r="BE35" i="43"/>
  <c r="BE36" i="43" s="1"/>
  <c r="BE37" i="43" s="1"/>
  <c r="AA83" i="43"/>
  <c r="AA84" i="43" s="1"/>
  <c r="AA85" i="43" s="1"/>
  <c r="AL83" i="43"/>
  <c r="AL84" i="43" s="1"/>
  <c r="AL85" i="43" s="1"/>
  <c r="AS35" i="43"/>
  <c r="AS36" i="43" s="1"/>
  <c r="AS37" i="43" s="1"/>
  <c r="P35" i="43"/>
  <c r="P36" i="43" s="1"/>
  <c r="P37" i="43" s="1"/>
  <c r="AV83" i="43"/>
  <c r="AV84" i="43" s="1"/>
  <c r="AV85" i="43" s="1"/>
  <c r="V35" i="43"/>
  <c r="V36" i="43" s="1"/>
  <c r="V37" i="43" s="1"/>
  <c r="AK35" i="43"/>
  <c r="AK36" i="43" s="1"/>
  <c r="AK37" i="43" s="1"/>
  <c r="BE83" i="43"/>
  <c r="BE84" i="43" s="1"/>
  <c r="BE85" i="43" s="1"/>
  <c r="AU83" i="43"/>
  <c r="AU84" i="43" s="1"/>
  <c r="AU85" i="43" s="1"/>
  <c r="BB83" i="43"/>
  <c r="BB84" i="43" s="1"/>
  <c r="BB85" i="43" s="1"/>
  <c r="AY83" i="43"/>
  <c r="AY84" i="43" s="1"/>
  <c r="AY85" i="43" s="1"/>
  <c r="AW35" i="43"/>
  <c r="AW36" i="43" s="1"/>
  <c r="AW37" i="43" s="1"/>
  <c r="AC36" i="43"/>
  <c r="AQ83" i="43"/>
  <c r="AQ84" i="43" s="1"/>
  <c r="AQ85" i="43" s="1"/>
  <c r="BB35" i="43"/>
  <c r="BB36" i="43" s="1"/>
  <c r="BB37" i="43" s="1"/>
  <c r="C83" i="43"/>
  <c r="C84" i="43" s="1"/>
  <c r="D35" i="43"/>
  <c r="D36" i="43" s="1"/>
  <c r="D37" i="43" s="1"/>
  <c r="W35" i="43"/>
  <c r="W36" i="43" s="1"/>
  <c r="W37" i="43" s="1"/>
  <c r="P83" i="43"/>
  <c r="P84" i="43" s="1"/>
  <c r="P85" i="43" s="1"/>
  <c r="T35" i="43"/>
  <c r="T36" i="43" s="1"/>
  <c r="T37" i="43" s="1"/>
  <c r="L83" i="43"/>
  <c r="L84" i="43" s="1"/>
  <c r="L85" i="43" s="1"/>
  <c r="I35" i="43"/>
  <c r="I36" i="43" s="1"/>
  <c r="I37" i="43" s="1"/>
  <c r="Q35" i="43"/>
  <c r="Q36" i="43" s="1"/>
  <c r="Q37" i="43" s="1"/>
  <c r="L35" i="43"/>
  <c r="L36" i="43" s="1"/>
  <c r="L37" i="43" s="1"/>
  <c r="AG63" i="27"/>
  <c r="G115" i="27"/>
  <c r="AG115" i="27" s="1"/>
  <c r="Q35" i="51" a="1"/>
  <c r="C39" i="44"/>
  <c r="C40" i="44" s="1"/>
  <c r="C41" i="44" s="1"/>
  <c r="AX39" i="44"/>
  <c r="AX40" i="44" s="1"/>
  <c r="AL39" i="44"/>
  <c r="AL40" i="44" s="1"/>
  <c r="AL41" i="44" s="1"/>
  <c r="BC87" i="44"/>
  <c r="BC88" i="44" s="1"/>
  <c r="G87" i="44"/>
  <c r="G88" i="44" s="1"/>
  <c r="G89" i="44" s="1"/>
  <c r="T87" i="44"/>
  <c r="T88" i="44" s="1"/>
  <c r="T89" i="44" s="1"/>
  <c r="AU87" i="44"/>
  <c r="AU88" i="44" s="1"/>
  <c r="AU89" i="44" s="1"/>
  <c r="J87" i="44"/>
  <c r="J88" i="44" s="1"/>
  <c r="J89" i="44" s="1"/>
  <c r="T39" i="44"/>
  <c r="T40" i="44" s="1"/>
  <c r="T41" i="44" s="1"/>
  <c r="AG87" i="44"/>
  <c r="AG88" i="44" s="1"/>
  <c r="AG89" i="44" s="1"/>
  <c r="BF39" i="44"/>
  <c r="AT39" i="44"/>
  <c r="AT40" i="44" s="1"/>
  <c r="AT41" i="44" s="1"/>
  <c r="AH39" i="44"/>
  <c r="AH40" i="44" s="1"/>
  <c r="AH41" i="44" s="1"/>
  <c r="AY87" i="44"/>
  <c r="AY88" i="44" s="1"/>
  <c r="L87" i="44"/>
  <c r="L88" i="44" s="1"/>
  <c r="L89" i="44" s="1"/>
  <c r="X87" i="44"/>
  <c r="X88" i="44" s="1"/>
  <c r="X89" i="44" s="1"/>
  <c r="AQ87" i="44"/>
  <c r="AQ88" i="44" s="1"/>
  <c r="AQ89" i="44" s="1"/>
  <c r="AB39" i="44"/>
  <c r="P39" i="44"/>
  <c r="P40" i="44" s="1"/>
  <c r="P41" i="44" s="1"/>
  <c r="H39" i="44"/>
  <c r="H40" i="44" s="1"/>
  <c r="H41" i="44" s="1"/>
  <c r="BC39" i="44"/>
  <c r="BC40" i="44" s="1"/>
  <c r="AQ39" i="44"/>
  <c r="AQ40" i="44" s="1"/>
  <c r="AQ41" i="44" s="1"/>
  <c r="BF88" i="44"/>
  <c r="AC87" i="44"/>
  <c r="O87" i="44"/>
  <c r="O88" i="44" s="1"/>
  <c r="O89" i="44" s="1"/>
  <c r="AA87" i="44"/>
  <c r="AA88" i="44" s="1"/>
  <c r="AN87" i="44"/>
  <c r="AN88" i="44" s="1"/>
  <c r="AN89" i="44" s="1"/>
  <c r="Y39" i="44"/>
  <c r="Y40" i="44" s="1"/>
  <c r="Y41" i="44" s="1"/>
  <c r="M39" i="44"/>
  <c r="M40" i="44" s="1"/>
  <c r="M41" i="44" s="1"/>
  <c r="G39" i="44"/>
  <c r="G40" i="44" s="1"/>
  <c r="G41" i="44" s="1"/>
  <c r="BB39" i="44"/>
  <c r="BB40" i="44" s="1"/>
  <c r="BB41" i="44" s="1"/>
  <c r="AP39" i="44"/>
  <c r="AP40" i="44" s="1"/>
  <c r="AP41" i="44" s="1"/>
  <c r="BE88" i="44"/>
  <c r="AB87" i="44"/>
  <c r="P87" i="44"/>
  <c r="P88" i="44" s="1"/>
  <c r="P89" i="44" s="1"/>
  <c r="C87" i="44"/>
  <c r="C88" i="44" s="1"/>
  <c r="C89" i="44" s="1"/>
  <c r="AM87" i="44"/>
  <c r="AM88" i="44" s="1"/>
  <c r="AM89" i="44" s="1"/>
  <c r="X39" i="44"/>
  <c r="X40" i="44" s="1"/>
  <c r="X41" i="44" s="1"/>
  <c r="L39" i="44"/>
  <c r="L40" i="44" s="1"/>
  <c r="L41" i="44" s="1"/>
  <c r="F39" i="44"/>
  <c r="F40" i="44" s="1"/>
  <c r="F41" i="44" s="1"/>
  <c r="BA39" i="44"/>
  <c r="BA40" i="44" s="1"/>
  <c r="BA41" i="44" s="1"/>
  <c r="AO39" i="44"/>
  <c r="AO40" i="44" s="1"/>
  <c r="AO41" i="44" s="1"/>
  <c r="BF87" i="44"/>
  <c r="D87" i="44"/>
  <c r="D88" i="44" s="1"/>
  <c r="D89" i="44" s="1"/>
  <c r="Q87" i="44"/>
  <c r="Q88" i="44" s="1"/>
  <c r="Q89" i="44" s="1"/>
  <c r="AX87" i="44"/>
  <c r="AX88" i="44" s="1"/>
  <c r="AL87" i="44"/>
  <c r="AL88" i="44" s="1"/>
  <c r="AL89" i="44" s="1"/>
  <c r="W39" i="44"/>
  <c r="W40" i="44" s="1"/>
  <c r="W41" i="44" s="1"/>
  <c r="K39" i="44"/>
  <c r="K40" i="44" s="1"/>
  <c r="K41" i="44" s="1"/>
  <c r="E39" i="44"/>
  <c r="E40" i="44" s="1"/>
  <c r="E41" i="44" s="1"/>
  <c r="AZ39" i="44"/>
  <c r="AZ40" i="44" s="1"/>
  <c r="AZ41" i="44" s="1"/>
  <c r="AN39" i="44"/>
  <c r="AN40" i="44" s="1"/>
  <c r="AN41" i="44" s="1"/>
  <c r="BE87" i="44"/>
  <c r="E87" i="44"/>
  <c r="E88" i="44" s="1"/>
  <c r="E89" i="44" s="1"/>
  <c r="R87" i="44"/>
  <c r="R88" i="44" s="1"/>
  <c r="R89" i="44" s="1"/>
  <c r="AW87" i="44"/>
  <c r="AW88" i="44" s="1"/>
  <c r="AW89" i="44" s="1"/>
  <c r="AK87" i="44"/>
  <c r="AK88" i="44" s="1"/>
  <c r="AK89" i="44" s="1"/>
  <c r="V39" i="44"/>
  <c r="V40" i="44" s="1"/>
  <c r="J39" i="44"/>
  <c r="J40" i="44" s="1"/>
  <c r="J41" i="44" s="1"/>
  <c r="BD39" i="44"/>
  <c r="BD40" i="44" s="1"/>
  <c r="AF39" i="44"/>
  <c r="AF40" i="44" s="1"/>
  <c r="AF41" i="44" s="1"/>
  <c r="N87" i="44"/>
  <c r="N88" i="44" s="1"/>
  <c r="N89" i="44" s="1"/>
  <c r="AO87" i="44"/>
  <c r="AO88" i="44" s="1"/>
  <c r="AO89" i="44" s="1"/>
  <c r="N39" i="44"/>
  <c r="N40" i="44" s="1"/>
  <c r="N41" i="44" s="1"/>
  <c r="AY39" i="44"/>
  <c r="AY40" i="44" s="1"/>
  <c r="BD87" i="44"/>
  <c r="BD88" i="44" s="1"/>
  <c r="S87" i="44"/>
  <c r="S88" i="44" s="1"/>
  <c r="S89" i="44" s="1"/>
  <c r="AJ87" i="44"/>
  <c r="AJ88" i="44" s="1"/>
  <c r="AJ89" i="44" s="1"/>
  <c r="AV39" i="44"/>
  <c r="AV40" i="44" s="1"/>
  <c r="AV41" i="44" s="1"/>
  <c r="BA87" i="44"/>
  <c r="BA88" i="44" s="1"/>
  <c r="BA89" i="44" s="1"/>
  <c r="V87" i="44"/>
  <c r="V88" i="44" s="1"/>
  <c r="AB40" i="44"/>
  <c r="AH87" i="44"/>
  <c r="AH88" i="44" s="1"/>
  <c r="AH89" i="44" s="1"/>
  <c r="AU39" i="44"/>
  <c r="AU40" i="44" s="1"/>
  <c r="AU41" i="44" s="1"/>
  <c r="AZ87" i="44"/>
  <c r="AZ88" i="44" s="1"/>
  <c r="AZ89" i="44" s="1"/>
  <c r="W87" i="44"/>
  <c r="W88" i="44" s="1"/>
  <c r="W89" i="44" s="1"/>
  <c r="AC39" i="44"/>
  <c r="AF87" i="44"/>
  <c r="AF88" i="44" s="1"/>
  <c r="AF89" i="44" s="1"/>
  <c r="AS39" i="44"/>
  <c r="AS40" i="44" s="1"/>
  <c r="AS41" i="44" s="1"/>
  <c r="AC88" i="44"/>
  <c r="Y87" i="44"/>
  <c r="Y88" i="44" s="1"/>
  <c r="Y89" i="44" s="1"/>
  <c r="AA39" i="44"/>
  <c r="AA40" i="44" s="1"/>
  <c r="I39" i="44"/>
  <c r="I40" i="44" s="1"/>
  <c r="I41" i="44" s="1"/>
  <c r="AR39" i="44"/>
  <c r="AR40" i="44" s="1"/>
  <c r="AR41" i="44" s="1"/>
  <c r="AB88" i="44"/>
  <c r="Z87" i="44"/>
  <c r="Z88" i="44" s="1"/>
  <c r="Z39" i="44"/>
  <c r="Z40" i="44" s="1"/>
  <c r="AI87" i="44"/>
  <c r="AI88" i="44" s="1"/>
  <c r="AI89" i="44" s="1"/>
  <c r="AK39" i="44"/>
  <c r="AK40" i="44" s="1"/>
  <c r="AK41" i="44" s="1"/>
  <c r="H87" i="44"/>
  <c r="H88" i="44" s="1"/>
  <c r="H89" i="44" s="1"/>
  <c r="AT87" i="44"/>
  <c r="AT88" i="44" s="1"/>
  <c r="AT89" i="44" s="1"/>
  <c r="S39" i="44"/>
  <c r="S40" i="44" s="1"/>
  <c r="S41" i="44" s="1"/>
  <c r="BF40" i="44"/>
  <c r="AJ39" i="44"/>
  <c r="AJ40" i="44" s="1"/>
  <c r="AJ41" i="44" s="1"/>
  <c r="I87" i="44"/>
  <c r="I88" i="44" s="1"/>
  <c r="I89" i="44" s="1"/>
  <c r="AS87" i="44"/>
  <c r="AS88" i="44" s="1"/>
  <c r="AS89" i="44" s="1"/>
  <c r="R39" i="44"/>
  <c r="R40" i="44" s="1"/>
  <c r="R41" i="44" s="1"/>
  <c r="BE39" i="44"/>
  <c r="AG39" i="44"/>
  <c r="AG40" i="44" s="1"/>
  <c r="AG41" i="44" s="1"/>
  <c r="M87" i="44"/>
  <c r="M88" i="44" s="1"/>
  <c r="M89" i="44" s="1"/>
  <c r="AP87" i="44"/>
  <c r="AP88" i="44" s="1"/>
  <c r="AP89" i="44" s="1"/>
  <c r="O39" i="44"/>
  <c r="O40" i="44" s="1"/>
  <c r="O41" i="44" s="1"/>
  <c r="BB87" i="44"/>
  <c r="BB88" i="44" s="1"/>
  <c r="BB89" i="44" s="1"/>
  <c r="F87" i="44"/>
  <c r="F88" i="44" s="1"/>
  <c r="F89" i="44" s="1"/>
  <c r="K87" i="44"/>
  <c r="K88" i="44" s="1"/>
  <c r="K89" i="44" s="1"/>
  <c r="AR87" i="44"/>
  <c r="AR88" i="44" s="1"/>
  <c r="AR89" i="44" s="1"/>
  <c r="BE40" i="44"/>
  <c r="U87" i="44"/>
  <c r="U88" i="44" s="1"/>
  <c r="AV87" i="44"/>
  <c r="AV88" i="44" s="1"/>
  <c r="AV89" i="44" s="1"/>
  <c r="AC40" i="44"/>
  <c r="D39" i="44"/>
  <c r="D40" i="44" s="1"/>
  <c r="D41" i="44" s="1"/>
  <c r="U39" i="44"/>
  <c r="U40" i="44" s="1"/>
  <c r="Q39" i="44"/>
  <c r="Q40" i="44" s="1"/>
  <c r="Q41" i="44" s="1"/>
  <c r="AW39" i="44"/>
  <c r="AW40" i="44" s="1"/>
  <c r="AW41" i="44" s="1"/>
  <c r="AM39" i="44"/>
  <c r="AM40" i="44" s="1"/>
  <c r="AM41" i="44" s="1"/>
  <c r="AI39" i="44"/>
  <c r="AI40" i="44" s="1"/>
  <c r="AI41" i="44" s="1"/>
  <c r="AG63" i="31"/>
  <c r="G115" i="31"/>
  <c r="AG115" i="31" s="1"/>
  <c r="AK128" i="25"/>
  <c r="AM127" i="25"/>
  <c r="AM128" i="25" s="1"/>
  <c r="M7" i="51" s="1"/>
  <c r="P19" i="24"/>
  <c r="P18" i="24"/>
  <c r="B19" i="24"/>
  <c r="AK128" i="26"/>
  <c r="AM127" i="26"/>
  <c r="AM128" i="26" s="1"/>
  <c r="N7" i="51" s="1"/>
  <c r="AK128" i="32"/>
  <c r="AM127" i="32"/>
  <c r="AM128" i="32" s="1"/>
  <c r="S7" i="51" s="1"/>
  <c r="AK128" i="34"/>
  <c r="AM127" i="34"/>
  <c r="AM128" i="34" s="1"/>
  <c r="V7" i="51" s="1"/>
  <c r="AM130" i="27"/>
  <c r="T87" i="43"/>
  <c r="T88" i="43" s="1"/>
  <c r="T89" i="43" s="1"/>
  <c r="BA39" i="43"/>
  <c r="BA40" i="43" s="1"/>
  <c r="AC87" i="43"/>
  <c r="AJ87" i="43"/>
  <c r="AJ88" i="43" s="1"/>
  <c r="AJ89" i="43" s="1"/>
  <c r="AN39" i="43"/>
  <c r="AN40" i="43" s="1"/>
  <c r="AN41" i="43" s="1"/>
  <c r="BG87" i="43"/>
  <c r="AU87" i="43"/>
  <c r="AU88" i="43" s="1"/>
  <c r="AU89" i="43" s="1"/>
  <c r="L87" i="43"/>
  <c r="L88" i="43" s="1"/>
  <c r="L89" i="43" s="1"/>
  <c r="AS39" i="43"/>
  <c r="AS40" i="43" s="1"/>
  <c r="AS41" i="43" s="1"/>
  <c r="BE39" i="43"/>
  <c r="BE40" i="43" s="1"/>
  <c r="AR87" i="43"/>
  <c r="AR88" i="43" s="1"/>
  <c r="AR89" i="43" s="1"/>
  <c r="I87" i="43"/>
  <c r="I88" i="43" s="1"/>
  <c r="I89" i="43" s="1"/>
  <c r="AR39" i="43"/>
  <c r="AR40" i="43" s="1"/>
  <c r="AR41" i="43" s="1"/>
  <c r="BC87" i="43"/>
  <c r="BC88" i="43" s="1"/>
  <c r="F87" i="43"/>
  <c r="F88" i="43" s="1"/>
  <c r="F89" i="43" s="1"/>
  <c r="O87" i="43"/>
  <c r="O88" i="43" s="1"/>
  <c r="O89" i="43" s="1"/>
  <c r="AV39" i="43"/>
  <c r="AV40" i="43" s="1"/>
  <c r="AV41" i="43" s="1"/>
  <c r="X87" i="43"/>
  <c r="X88" i="43" s="1"/>
  <c r="AO87" i="43"/>
  <c r="AO88" i="43" s="1"/>
  <c r="AO89" i="43" s="1"/>
  <c r="AI39" i="43"/>
  <c r="AI40" i="43" s="1"/>
  <c r="AI41" i="43" s="1"/>
  <c r="AG39" i="43"/>
  <c r="AG40" i="43" s="1"/>
  <c r="AG41" i="43" s="1"/>
  <c r="AZ87" i="43"/>
  <c r="AZ88" i="43" s="1"/>
  <c r="AZ89" i="43" s="1"/>
  <c r="P87" i="43"/>
  <c r="P88" i="43" s="1"/>
  <c r="P89" i="43" s="1"/>
  <c r="AW39" i="43"/>
  <c r="AW40" i="43" s="1"/>
  <c r="AW41" i="43" s="1"/>
  <c r="Y87" i="43"/>
  <c r="Y88" i="43" s="1"/>
  <c r="AN87" i="43"/>
  <c r="AN88" i="43" s="1"/>
  <c r="AN89" i="43" s="1"/>
  <c r="AJ39" i="43"/>
  <c r="AJ40" i="43" s="1"/>
  <c r="AJ41" i="43" s="1"/>
  <c r="C39" i="43"/>
  <c r="C40" i="43" s="1"/>
  <c r="C41" i="43" s="1"/>
  <c r="K87" i="43"/>
  <c r="K88" i="43" s="1"/>
  <c r="K89" i="43" s="1"/>
  <c r="Q87" i="43"/>
  <c r="Q88" i="43" s="1"/>
  <c r="Q89" i="43" s="1"/>
  <c r="AX39" i="43"/>
  <c r="AX40" i="43" s="1"/>
  <c r="AX41" i="43" s="1"/>
  <c r="Z87" i="43"/>
  <c r="Z88" i="43" s="1"/>
  <c r="AG87" i="43"/>
  <c r="AG88" i="43" s="1"/>
  <c r="AG89" i="43" s="1"/>
  <c r="AK39" i="43"/>
  <c r="AK40" i="43" s="1"/>
  <c r="AK41" i="43" s="1"/>
  <c r="AY87" i="43"/>
  <c r="AY88" i="43" s="1"/>
  <c r="AY89" i="43" s="1"/>
  <c r="AX87" i="43"/>
  <c r="AX88" i="43" s="1"/>
  <c r="AX89" i="43" s="1"/>
  <c r="R87" i="43"/>
  <c r="R88" i="43" s="1"/>
  <c r="R89" i="43" s="1"/>
  <c r="AY39" i="43"/>
  <c r="AY40" i="43" s="1"/>
  <c r="AY41" i="43" s="1"/>
  <c r="AA87" i="43"/>
  <c r="AA88" i="43" s="1"/>
  <c r="AH87" i="43"/>
  <c r="AH88" i="43" s="1"/>
  <c r="AH89" i="43" s="1"/>
  <c r="AL39" i="43"/>
  <c r="AL40" i="43" s="1"/>
  <c r="AL41" i="43" s="1"/>
  <c r="BG88" i="43"/>
  <c r="AW87" i="43"/>
  <c r="AW88" i="43" s="1"/>
  <c r="AW89" i="43" s="1"/>
  <c r="N87" i="43"/>
  <c r="N88" i="43" s="1"/>
  <c r="N89" i="43" s="1"/>
  <c r="BG39" i="43"/>
  <c r="AH39" i="43"/>
  <c r="AH40" i="43" s="1"/>
  <c r="AH41" i="43" s="1"/>
  <c r="BA87" i="43"/>
  <c r="BA88" i="43" s="1"/>
  <c r="R39" i="43"/>
  <c r="R40" i="43" s="1"/>
  <c r="R41" i="43" s="1"/>
  <c r="L39" i="43"/>
  <c r="L40" i="43" s="1"/>
  <c r="L41" i="43" s="1"/>
  <c r="S87" i="43"/>
  <c r="S88" i="43" s="1"/>
  <c r="S89" i="43" s="1"/>
  <c r="AB87" i="43"/>
  <c r="AM39" i="43"/>
  <c r="AM40" i="43" s="1"/>
  <c r="AM41" i="43" s="1"/>
  <c r="AV87" i="43"/>
  <c r="AV88" i="43" s="1"/>
  <c r="AV89" i="43" s="1"/>
  <c r="U39" i="43"/>
  <c r="U40" i="43" s="1"/>
  <c r="U41" i="43" s="1"/>
  <c r="AB39" i="43"/>
  <c r="V87" i="43"/>
  <c r="V88" i="43" s="1"/>
  <c r="V89" i="43" s="1"/>
  <c r="AC88" i="43"/>
  <c r="AP39" i="43"/>
  <c r="AP40" i="43" s="1"/>
  <c r="AP41" i="43" s="1"/>
  <c r="D87" i="43"/>
  <c r="D88" i="43" s="1"/>
  <c r="D89" i="43" s="1"/>
  <c r="T39" i="43"/>
  <c r="T40" i="43" s="1"/>
  <c r="T41" i="43" s="1"/>
  <c r="M39" i="43"/>
  <c r="M40" i="43" s="1"/>
  <c r="M41" i="43" s="1"/>
  <c r="W87" i="43"/>
  <c r="W88" i="43" s="1"/>
  <c r="AS87" i="43"/>
  <c r="AS88" i="43" s="1"/>
  <c r="AS89" i="43" s="1"/>
  <c r="AQ39" i="43"/>
  <c r="AQ40" i="43" s="1"/>
  <c r="AQ41" i="43" s="1"/>
  <c r="E87" i="43"/>
  <c r="E88" i="43" s="1"/>
  <c r="E89" i="43" s="1"/>
  <c r="AC39" i="43"/>
  <c r="E39" i="43"/>
  <c r="E40" i="43" s="1"/>
  <c r="E41" i="43" s="1"/>
  <c r="AT39" i="43"/>
  <c r="AT40" i="43" s="1"/>
  <c r="AT41" i="43" s="1"/>
  <c r="AQ87" i="43"/>
  <c r="AQ88" i="43" s="1"/>
  <c r="AQ89" i="43" s="1"/>
  <c r="C87" i="43"/>
  <c r="C88" i="43" s="1"/>
  <c r="C89" i="43" s="1"/>
  <c r="G87" i="43"/>
  <c r="G88" i="43" s="1"/>
  <c r="G89" i="43" s="1"/>
  <c r="O39" i="43"/>
  <c r="O40" i="43" s="1"/>
  <c r="O41" i="43" s="1"/>
  <c r="J39" i="43"/>
  <c r="J40" i="43" s="1"/>
  <c r="J41" i="43" s="1"/>
  <c r="AB40" i="43"/>
  <c r="BF40" i="43"/>
  <c r="AU39" i="43"/>
  <c r="AU40" i="43" s="1"/>
  <c r="AU41" i="43" s="1"/>
  <c r="AP87" i="43"/>
  <c r="AP88" i="43" s="1"/>
  <c r="AP89" i="43" s="1"/>
  <c r="AM87" i="43"/>
  <c r="AM88" i="43" s="1"/>
  <c r="AM89" i="43" s="1"/>
  <c r="N39" i="43"/>
  <c r="N40" i="43" s="1"/>
  <c r="N41" i="43" s="1"/>
  <c r="AC40" i="43"/>
  <c r="W39" i="43"/>
  <c r="W40" i="43" s="1"/>
  <c r="BB39" i="43"/>
  <c r="BB40" i="43" s="1"/>
  <c r="AK87" i="43"/>
  <c r="AK88" i="43" s="1"/>
  <c r="AK89" i="43" s="1"/>
  <c r="BF87" i="43"/>
  <c r="Q39" i="43"/>
  <c r="Q40" i="43" s="1"/>
  <c r="Q41" i="43" s="1"/>
  <c r="H39" i="43"/>
  <c r="H40" i="43" s="1"/>
  <c r="H41" i="43" s="1"/>
  <c r="F39" i="43"/>
  <c r="F40" i="43" s="1"/>
  <c r="F41" i="43" s="1"/>
  <c r="BC39" i="43"/>
  <c r="BC40" i="43" s="1"/>
  <c r="AL87" i="43"/>
  <c r="AL88" i="43" s="1"/>
  <c r="AL89" i="43" s="1"/>
  <c r="BE87" i="43"/>
  <c r="BE88" i="43" s="1"/>
  <c r="Y39" i="43"/>
  <c r="Y40" i="43" s="1"/>
  <c r="X39" i="43"/>
  <c r="X40" i="43" s="1"/>
  <c r="M87" i="43"/>
  <c r="M88" i="43" s="1"/>
  <c r="M89" i="43" s="1"/>
  <c r="BF39" i="43"/>
  <c r="J87" i="43"/>
  <c r="J88" i="43" s="1"/>
  <c r="J89" i="43" s="1"/>
  <c r="BB87" i="43"/>
  <c r="BB88" i="43" s="1"/>
  <c r="I39" i="43"/>
  <c r="I40" i="43" s="1"/>
  <c r="I41" i="43" s="1"/>
  <c r="S39" i="43"/>
  <c r="S40" i="43" s="1"/>
  <c r="S41" i="43" s="1"/>
  <c r="AO39" i="43"/>
  <c r="AO40" i="43" s="1"/>
  <c r="AO41" i="43" s="1"/>
  <c r="BF88" i="43"/>
  <c r="V39" i="43"/>
  <c r="V40" i="43" s="1"/>
  <c r="V41" i="43" s="1"/>
  <c r="BD87" i="43"/>
  <c r="BD88" i="43" s="1"/>
  <c r="Z39" i="43"/>
  <c r="Z40" i="43" s="1"/>
  <c r="AT87" i="43"/>
  <c r="AT88" i="43" s="1"/>
  <c r="AT89" i="43" s="1"/>
  <c r="BD39" i="43"/>
  <c r="BD40" i="43" s="1"/>
  <c r="BG40" i="43"/>
  <c r="K39" i="43"/>
  <c r="K40" i="43" s="1"/>
  <c r="K41" i="43" s="1"/>
  <c r="U87" i="43"/>
  <c r="U88" i="43" s="1"/>
  <c r="U89" i="43" s="1"/>
  <c r="G39" i="43"/>
  <c r="G40" i="43" s="1"/>
  <c r="G41" i="43" s="1"/>
  <c r="AZ39" i="43"/>
  <c r="AZ40" i="43" s="1"/>
  <c r="AZ41" i="43" s="1"/>
  <c r="AA39" i="43"/>
  <c r="AA40" i="43" s="1"/>
  <c r="AB88" i="43"/>
  <c r="P39" i="43"/>
  <c r="P40" i="43" s="1"/>
  <c r="P41" i="43" s="1"/>
  <c r="AI87" i="43"/>
  <c r="AI88" i="43" s="1"/>
  <c r="AI89" i="43" s="1"/>
  <c r="D39" i="43"/>
  <c r="D40" i="43" s="1"/>
  <c r="D41" i="43" s="1"/>
  <c r="H87" i="43"/>
  <c r="H88" i="43" s="1"/>
  <c r="H89" i="43" s="1"/>
  <c r="AM130" i="31"/>
  <c r="N76" i="45"/>
  <c r="AA76" i="45"/>
  <c r="AG63" i="25"/>
  <c r="G115" i="25"/>
  <c r="AG115" i="25" s="1"/>
  <c r="AG115" i="32"/>
  <c r="AG63" i="30"/>
  <c r="G115" i="30"/>
  <c r="AG115" i="30" s="1"/>
  <c r="AB9" i="57"/>
  <c r="AB7" i="57" s="1"/>
  <c r="N9" i="57"/>
  <c r="N7" i="57" s="1"/>
  <c r="K17" i="8"/>
  <c r="K14" i="8" s="1"/>
  <c r="AF9" i="57"/>
  <c r="AF7" i="57" s="1"/>
  <c r="I9" i="57"/>
  <c r="I7" i="57" s="1"/>
  <c r="J17" i="8"/>
  <c r="J14" i="8" s="1"/>
  <c r="O9" i="57"/>
  <c r="O7" i="57" s="1"/>
  <c r="J9" i="57"/>
  <c r="J7" i="57" s="1"/>
  <c r="H17" i="8"/>
  <c r="H14" i="8" s="1"/>
  <c r="K9" i="57"/>
  <c r="K7" i="57" s="1"/>
  <c r="AG9" i="57"/>
  <c r="AG7" i="57" s="1"/>
  <c r="G17" i="8"/>
  <c r="G14" i="8" s="1"/>
  <c r="AE9" i="57"/>
  <c r="AE7" i="57" s="1"/>
  <c r="AH9" i="57"/>
  <c r="AH7" i="57" s="1"/>
  <c r="D17" i="8"/>
  <c r="Q9" i="57"/>
  <c r="Q7" i="57" s="1"/>
  <c r="M9" i="57"/>
  <c r="M7" i="57" s="1"/>
  <c r="AA9" i="57"/>
  <c r="AA7" i="57" s="1"/>
  <c r="N17" i="8"/>
  <c r="N14" i="8" s="1"/>
  <c r="AD9" i="57"/>
  <c r="AD7" i="57" s="1"/>
  <c r="M17" i="8"/>
  <c r="M14" i="8" s="1"/>
  <c r="AI9" i="57"/>
  <c r="AI7" i="57" s="1"/>
  <c r="G9" i="57"/>
  <c r="G7" i="57" s="1"/>
  <c r="L17" i="8"/>
  <c r="L14" i="8" s="1"/>
  <c r="P9" i="57"/>
  <c r="P7" i="57" s="1"/>
  <c r="I17" i="8"/>
  <c r="I14" i="8" s="1"/>
  <c r="H9" i="57"/>
  <c r="H7" i="57" s="1"/>
  <c r="F17" i="8"/>
  <c r="F14" i="8" s="1"/>
  <c r="AC9" i="57"/>
  <c r="AC7" i="57" s="1"/>
  <c r="E17" i="8"/>
  <c r="E14" i="8" s="1"/>
  <c r="L9" i="57"/>
  <c r="L7" i="57" s="1"/>
  <c r="Z9" i="57"/>
  <c r="Z7" i="57" s="1"/>
  <c r="Y9" i="57"/>
  <c r="Y7" i="57" s="1"/>
  <c r="BF84" i="40"/>
  <c r="AV83" i="40"/>
  <c r="AV84" i="40" s="1"/>
  <c r="AV85" i="40" s="1"/>
  <c r="AJ83" i="40"/>
  <c r="AJ84" i="40" s="1"/>
  <c r="AJ85" i="40" s="1"/>
  <c r="AB35" i="40"/>
  <c r="O35" i="40"/>
  <c r="O36" i="40" s="1"/>
  <c r="O37" i="40" s="1"/>
  <c r="BF36" i="40"/>
  <c r="AO35" i="40"/>
  <c r="AO36" i="40" s="1"/>
  <c r="AO37" i="40" s="1"/>
  <c r="BA35" i="40"/>
  <c r="BA36" i="40" s="1"/>
  <c r="BA37" i="40" s="1"/>
  <c r="BE84" i="40"/>
  <c r="AU83" i="40"/>
  <c r="AU84" i="40" s="1"/>
  <c r="AU85" i="40" s="1"/>
  <c r="AI83" i="40"/>
  <c r="AI84" i="40" s="1"/>
  <c r="AI85" i="40" s="1"/>
  <c r="AA35" i="40"/>
  <c r="AA36" i="40" s="1"/>
  <c r="AA37" i="40" s="1"/>
  <c r="N35" i="40"/>
  <c r="N36" i="40" s="1"/>
  <c r="N37" i="40" s="1"/>
  <c r="BE36" i="40"/>
  <c r="AP35" i="40"/>
  <c r="AP36" i="40" s="1"/>
  <c r="AP37" i="40" s="1"/>
  <c r="BB35" i="40"/>
  <c r="BB36" i="40" s="1"/>
  <c r="BB37" i="40" s="1"/>
  <c r="BD83" i="40"/>
  <c r="BD84" i="40" s="1"/>
  <c r="BD85" i="40" s="1"/>
  <c r="AR83" i="40"/>
  <c r="AR84" i="40" s="1"/>
  <c r="AR85" i="40" s="1"/>
  <c r="AF83" i="40"/>
  <c r="AF84" i="40" s="1"/>
  <c r="W35" i="40"/>
  <c r="W36" i="40" s="1"/>
  <c r="W37" i="40" s="1"/>
  <c r="K35" i="40"/>
  <c r="K36" i="40" s="1"/>
  <c r="K37" i="40" s="1"/>
  <c r="AG35" i="40"/>
  <c r="AG36" i="40" s="1"/>
  <c r="AS35" i="40"/>
  <c r="AS36" i="40" s="1"/>
  <c r="AS37" i="40" s="1"/>
  <c r="BA83" i="40"/>
  <c r="BA84" i="40" s="1"/>
  <c r="BA85" i="40" s="1"/>
  <c r="AO83" i="40"/>
  <c r="AO84" i="40" s="1"/>
  <c r="AO85" i="40" s="1"/>
  <c r="AF35" i="40"/>
  <c r="AF36" i="40" s="1"/>
  <c r="T35" i="40"/>
  <c r="T36" i="40" s="1"/>
  <c r="T37" i="40" s="1"/>
  <c r="H35" i="40"/>
  <c r="H36" i="40" s="1"/>
  <c r="H37" i="40" s="1"/>
  <c r="AJ35" i="40"/>
  <c r="AJ36" i="40" s="1"/>
  <c r="AJ37" i="40" s="1"/>
  <c r="AV35" i="40"/>
  <c r="AV36" i="40" s="1"/>
  <c r="AV37" i="40" s="1"/>
  <c r="AZ83" i="40"/>
  <c r="AZ84" i="40" s="1"/>
  <c r="AZ85" i="40" s="1"/>
  <c r="AN83" i="40"/>
  <c r="AN84" i="40" s="1"/>
  <c r="AN85" i="40" s="1"/>
  <c r="Z35" i="40"/>
  <c r="Z36" i="40" s="1"/>
  <c r="Z37" i="40" s="1"/>
  <c r="S35" i="40"/>
  <c r="S36" i="40" s="1"/>
  <c r="S37" i="40" s="1"/>
  <c r="G35" i="40"/>
  <c r="G36" i="40" s="1"/>
  <c r="G37" i="40" s="1"/>
  <c r="AK35" i="40"/>
  <c r="AK36" i="40" s="1"/>
  <c r="AK37" i="40" s="1"/>
  <c r="AW35" i="40"/>
  <c r="AW36" i="40" s="1"/>
  <c r="AW37" i="40" s="1"/>
  <c r="AY83" i="40"/>
  <c r="AY84" i="40" s="1"/>
  <c r="AY85" i="40" s="1"/>
  <c r="AM83" i="40"/>
  <c r="AM84" i="40" s="1"/>
  <c r="AM85" i="40" s="1"/>
  <c r="AC36" i="40"/>
  <c r="R35" i="40"/>
  <c r="R36" i="40" s="1"/>
  <c r="R37" i="40" s="1"/>
  <c r="F35" i="40"/>
  <c r="F36" i="40" s="1"/>
  <c r="F37" i="40" s="1"/>
  <c r="AL35" i="40"/>
  <c r="AL36" i="40" s="1"/>
  <c r="AL37" i="40" s="1"/>
  <c r="AX35" i="40"/>
  <c r="AX36" i="40" s="1"/>
  <c r="AX37" i="40" s="1"/>
  <c r="AX83" i="40"/>
  <c r="AX84" i="40" s="1"/>
  <c r="AX85" i="40" s="1"/>
  <c r="AL83" i="40"/>
  <c r="AL84" i="40" s="1"/>
  <c r="AL85" i="40" s="1"/>
  <c r="AB36" i="40"/>
  <c r="Q35" i="40"/>
  <c r="Q36" i="40" s="1"/>
  <c r="Q37" i="40" s="1"/>
  <c r="E35" i="40"/>
  <c r="E36" i="40" s="1"/>
  <c r="E37" i="40" s="1"/>
  <c r="AM35" i="40"/>
  <c r="AM36" i="40" s="1"/>
  <c r="AM37" i="40" s="1"/>
  <c r="AY35" i="40"/>
  <c r="AY36" i="40" s="1"/>
  <c r="AY37" i="40" s="1"/>
  <c r="BE83" i="40"/>
  <c r="C35" i="40"/>
  <c r="C36" i="40" s="1"/>
  <c r="BF35" i="40"/>
  <c r="BB83" i="40"/>
  <c r="BB84" i="40" s="1"/>
  <c r="BB85" i="40" s="1"/>
  <c r="Y35" i="40"/>
  <c r="Y36" i="40" s="1"/>
  <c r="Y37" i="40" s="1"/>
  <c r="AH35" i="40"/>
  <c r="AH36" i="40" s="1"/>
  <c r="AH37" i="40" s="1"/>
  <c r="AW83" i="40"/>
  <c r="AW84" i="40" s="1"/>
  <c r="AW85" i="40" s="1"/>
  <c r="AT83" i="40"/>
  <c r="AT84" i="40" s="1"/>
  <c r="AT85" i="40" s="1"/>
  <c r="V35" i="40"/>
  <c r="V36" i="40" s="1"/>
  <c r="V37" i="40" s="1"/>
  <c r="AN35" i="40"/>
  <c r="AN36" i="40" s="1"/>
  <c r="AN37" i="40" s="1"/>
  <c r="AS83" i="40"/>
  <c r="AS84" i="40" s="1"/>
  <c r="AS85" i="40" s="1"/>
  <c r="U35" i="40"/>
  <c r="U36" i="40" s="1"/>
  <c r="U37" i="40" s="1"/>
  <c r="AQ35" i="40"/>
  <c r="AQ36" i="40" s="1"/>
  <c r="AQ37" i="40" s="1"/>
  <c r="AQ83" i="40"/>
  <c r="AQ84" i="40" s="1"/>
  <c r="AQ85" i="40" s="1"/>
  <c r="P35" i="40"/>
  <c r="P36" i="40" s="1"/>
  <c r="P37" i="40" s="1"/>
  <c r="AR35" i="40"/>
  <c r="AR36" i="40" s="1"/>
  <c r="AR37" i="40" s="1"/>
  <c r="AP83" i="40"/>
  <c r="AP84" i="40" s="1"/>
  <c r="AP85" i="40" s="1"/>
  <c r="M35" i="40"/>
  <c r="M36" i="40" s="1"/>
  <c r="M37" i="40" s="1"/>
  <c r="AT35" i="40"/>
  <c r="AT36" i="40" s="1"/>
  <c r="AT37" i="40" s="1"/>
  <c r="AK83" i="40"/>
  <c r="AK84" i="40" s="1"/>
  <c r="AK85" i="40" s="1"/>
  <c r="L35" i="40"/>
  <c r="L36" i="40" s="1"/>
  <c r="L37" i="40" s="1"/>
  <c r="AU35" i="40"/>
  <c r="AU36" i="40" s="1"/>
  <c r="AU37" i="40" s="1"/>
  <c r="AH83" i="40"/>
  <c r="AH84" i="40" s="1"/>
  <c r="AH85" i="40" s="1"/>
  <c r="J35" i="40"/>
  <c r="J36" i="40" s="1"/>
  <c r="J37" i="40" s="1"/>
  <c r="AZ35" i="40"/>
  <c r="AZ36" i="40" s="1"/>
  <c r="AZ37" i="40" s="1"/>
  <c r="AG83" i="40"/>
  <c r="AG84" i="40" s="1"/>
  <c r="I35" i="40"/>
  <c r="I36" i="40" s="1"/>
  <c r="I37" i="40" s="1"/>
  <c r="BC35" i="40"/>
  <c r="BC36" i="40" s="1"/>
  <c r="BC37" i="40" s="1"/>
  <c r="BF83" i="40"/>
  <c r="C83" i="40"/>
  <c r="C84" i="40" s="1"/>
  <c r="D35" i="40"/>
  <c r="D36" i="40" s="1"/>
  <c r="BD35" i="40"/>
  <c r="BD36" i="40" s="1"/>
  <c r="BD37" i="40" s="1"/>
  <c r="N83" i="40"/>
  <c r="N84" i="40" s="1"/>
  <c r="N85" i="40" s="1"/>
  <c r="J83" i="40"/>
  <c r="J84" i="40" s="1"/>
  <c r="J85" i="40" s="1"/>
  <c r="M83" i="40"/>
  <c r="M84" i="40" s="1"/>
  <c r="M85" i="40" s="1"/>
  <c r="F83" i="40"/>
  <c r="F84" i="40" s="1"/>
  <c r="F85" i="40" s="1"/>
  <c r="D83" i="40"/>
  <c r="D84" i="40" s="1"/>
  <c r="AC84" i="40"/>
  <c r="AC83" i="40"/>
  <c r="G83" i="40"/>
  <c r="G84" i="40" s="1"/>
  <c r="G85" i="40" s="1"/>
  <c r="BC83" i="40"/>
  <c r="BC84" i="40" s="1"/>
  <c r="BC85" i="40" s="1"/>
  <c r="I83" i="40"/>
  <c r="I84" i="40" s="1"/>
  <c r="I85" i="40" s="1"/>
  <c r="L83" i="40"/>
  <c r="L84" i="40" s="1"/>
  <c r="L85" i="40" s="1"/>
  <c r="AC35" i="40"/>
  <c r="AB84" i="40"/>
  <c r="R83" i="40"/>
  <c r="R84" i="40" s="1"/>
  <c r="R85" i="40" s="1"/>
  <c r="BE35" i="40"/>
  <c r="X83" i="40"/>
  <c r="X84" i="40" s="1"/>
  <c r="X85" i="40" s="1"/>
  <c r="Z83" i="40"/>
  <c r="Z84" i="40" s="1"/>
  <c r="Z85" i="40" s="1"/>
  <c r="AB83" i="40"/>
  <c r="AI35" i="40"/>
  <c r="AI36" i="40" s="1"/>
  <c r="AI37" i="40" s="1"/>
  <c r="AA83" i="40"/>
  <c r="AA84" i="40" s="1"/>
  <c r="AA85" i="40" s="1"/>
  <c r="O83" i="40"/>
  <c r="O84" i="40" s="1"/>
  <c r="O85" i="40" s="1"/>
  <c r="Q83" i="40"/>
  <c r="Q84" i="40" s="1"/>
  <c r="Q85" i="40" s="1"/>
  <c r="V83" i="40"/>
  <c r="V84" i="40" s="1"/>
  <c r="V85" i="40" s="1"/>
  <c r="Y83" i="40"/>
  <c r="Y84" i="40" s="1"/>
  <c r="Y85" i="40" s="1"/>
  <c r="H83" i="40"/>
  <c r="H84" i="40" s="1"/>
  <c r="H85" i="40" s="1"/>
  <c r="E83" i="40"/>
  <c r="E84" i="40" s="1"/>
  <c r="E85" i="40" s="1"/>
  <c r="T83" i="40"/>
  <c r="T84" i="40" s="1"/>
  <c r="T85" i="40" s="1"/>
  <c r="S83" i="40"/>
  <c r="S84" i="40" s="1"/>
  <c r="S85" i="40" s="1"/>
  <c r="P83" i="40"/>
  <c r="P84" i="40" s="1"/>
  <c r="P85" i="40" s="1"/>
  <c r="X35" i="40"/>
  <c r="X36" i="40" s="1"/>
  <c r="X37" i="40" s="1"/>
  <c r="U83" i="40"/>
  <c r="U84" i="40" s="1"/>
  <c r="U85" i="40" s="1"/>
  <c r="K83" i="40"/>
  <c r="K84" i="40" s="1"/>
  <c r="K85" i="40" s="1"/>
  <c r="W83" i="40"/>
  <c r="W84" i="40" s="1"/>
  <c r="W85" i="40" s="1"/>
  <c r="O43" i="40"/>
  <c r="O44" i="40" s="1"/>
  <c r="AA43" i="40"/>
  <c r="AA44" i="40" s="1"/>
  <c r="AO43" i="40"/>
  <c r="AO44" i="40" s="1"/>
  <c r="AO45" i="40" s="1"/>
  <c r="BA43" i="40"/>
  <c r="BA44" i="40" s="1"/>
  <c r="AZ91" i="40"/>
  <c r="AZ92" i="40" s="1"/>
  <c r="AN91" i="40"/>
  <c r="AN92" i="40" s="1"/>
  <c r="AN93" i="40" s="1"/>
  <c r="AG31" i="43"/>
  <c r="AG32" i="43" s="1"/>
  <c r="AV79" i="43"/>
  <c r="AV80" i="43" s="1"/>
  <c r="AV81" i="43" s="1"/>
  <c r="AJ79" i="43"/>
  <c r="AJ80" i="43" s="1"/>
  <c r="T79" i="43"/>
  <c r="T80" i="43" s="1"/>
  <c r="T81" i="43" s="1"/>
  <c r="H79" i="43"/>
  <c r="H80" i="43" s="1"/>
  <c r="BA31" i="43"/>
  <c r="BA32" i="43" s="1"/>
  <c r="BA33" i="43" s="1"/>
  <c r="AO31" i="43"/>
  <c r="AO32" i="43" s="1"/>
  <c r="E31" i="43"/>
  <c r="E32" i="43" s="1"/>
  <c r="E33" i="43" s="1"/>
  <c r="Q31" i="43"/>
  <c r="Q32" i="43" s="1"/>
  <c r="Q33" i="43" s="1"/>
  <c r="AI43" i="40"/>
  <c r="AI44" i="40" s="1"/>
  <c r="AI45" i="40" s="1"/>
  <c r="BF31" i="43"/>
  <c r="Q43" i="40"/>
  <c r="Q44" i="40" s="1"/>
  <c r="G43" i="40"/>
  <c r="G44" i="40" s="1"/>
  <c r="G45" i="40" s="1"/>
  <c r="S43" i="40"/>
  <c r="S44" i="40" s="1"/>
  <c r="BE43" i="40"/>
  <c r="AS43" i="40"/>
  <c r="AS44" i="40" s="1"/>
  <c r="BF92" i="40"/>
  <c r="AV91" i="40"/>
  <c r="AV92" i="40" s="1"/>
  <c r="AI91" i="40"/>
  <c r="AI92" i="40" s="1"/>
  <c r="AI93" i="40" s="1"/>
  <c r="BD79" i="43"/>
  <c r="BD80" i="43" s="1"/>
  <c r="AR79" i="43"/>
  <c r="AR80" i="43" s="1"/>
  <c r="AC79" i="43"/>
  <c r="P79" i="43"/>
  <c r="P80" i="43" s="1"/>
  <c r="P81" i="43" s="1"/>
  <c r="D79" i="43"/>
  <c r="D80" i="43" s="1"/>
  <c r="AW31" i="43"/>
  <c r="AW32" i="43" s="1"/>
  <c r="AW33" i="43" s="1"/>
  <c r="AK31" i="43"/>
  <c r="AK32" i="43" s="1"/>
  <c r="I31" i="43"/>
  <c r="I32" i="43" s="1"/>
  <c r="I33" i="43" s="1"/>
  <c r="U31" i="43"/>
  <c r="U32" i="43" s="1"/>
  <c r="U33" i="43" s="1"/>
  <c r="AB43" i="40"/>
  <c r="H43" i="40"/>
  <c r="H44" i="40" s="1"/>
  <c r="H45" i="40" s="1"/>
  <c r="T43" i="40"/>
  <c r="T44" i="40" s="1"/>
  <c r="AG43" i="40"/>
  <c r="AG44" i="40" s="1"/>
  <c r="AG45" i="40" s="1"/>
  <c r="AT43" i="40"/>
  <c r="AT44" i="40" s="1"/>
  <c r="BE92" i="40"/>
  <c r="AU91" i="40"/>
  <c r="AU92" i="40" s="1"/>
  <c r="AH91" i="40"/>
  <c r="AH92" i="40" s="1"/>
  <c r="AH93" i="40" s="1"/>
  <c r="BC79" i="43"/>
  <c r="BC80" i="43" s="1"/>
  <c r="BC81" i="43" s="1"/>
  <c r="AQ79" i="43"/>
  <c r="AQ80" i="43" s="1"/>
  <c r="AA79" i="43"/>
  <c r="AA80" i="43" s="1"/>
  <c r="O79" i="43"/>
  <c r="O80" i="43" s="1"/>
  <c r="O81" i="43" s="1"/>
  <c r="C79" i="43"/>
  <c r="C80" i="43" s="1"/>
  <c r="AV31" i="43"/>
  <c r="AV32" i="43" s="1"/>
  <c r="AV33" i="43" s="1"/>
  <c r="AJ31" i="43"/>
  <c r="AJ32" i="43" s="1"/>
  <c r="J31" i="43"/>
  <c r="J32" i="43" s="1"/>
  <c r="J33" i="43" s="1"/>
  <c r="V31" i="43"/>
  <c r="V32" i="43" s="1"/>
  <c r="V33" i="43" s="1"/>
  <c r="D43" i="40"/>
  <c r="D44" i="40" s="1"/>
  <c r="D45" i="40" s="1"/>
  <c r="I43" i="40"/>
  <c r="I44" i="40" s="1"/>
  <c r="I45" i="40" s="1"/>
  <c r="U43" i="40"/>
  <c r="U44" i="40" s="1"/>
  <c r="AH43" i="40"/>
  <c r="AH44" i="40" s="1"/>
  <c r="AH45" i="40" s="1"/>
  <c r="AU43" i="40"/>
  <c r="AU44" i="40" s="1"/>
  <c r="BF91" i="40"/>
  <c r="AT91" i="40"/>
  <c r="AT92" i="40" s="1"/>
  <c r="J43" i="40"/>
  <c r="J44" i="40" s="1"/>
  <c r="J45" i="40" s="1"/>
  <c r="V43" i="40"/>
  <c r="V44" i="40" s="1"/>
  <c r="AJ43" i="40"/>
  <c r="AJ44" i="40" s="1"/>
  <c r="AJ45" i="40" s="1"/>
  <c r="AV43" i="40"/>
  <c r="AV44" i="40" s="1"/>
  <c r="BE91" i="40"/>
  <c r="AS91" i="40"/>
  <c r="AS92" i="40" s="1"/>
  <c r="AF91" i="40"/>
  <c r="AF92" i="40" s="1"/>
  <c r="BA79" i="43"/>
  <c r="BA80" i="43" s="1"/>
  <c r="BA81" i="43" s="1"/>
  <c r="AO79" i="43"/>
  <c r="AO80" i="43" s="1"/>
  <c r="Y79" i="43"/>
  <c r="Y80" i="43" s="1"/>
  <c r="Y81" i="43" s="1"/>
  <c r="M79" i="43"/>
  <c r="M80" i="43" s="1"/>
  <c r="BG31" i="43"/>
  <c r="AT31" i="43"/>
  <c r="AT32" i="43" s="1"/>
  <c r="AT33" i="43" s="1"/>
  <c r="AH31" i="43"/>
  <c r="AH32" i="43" s="1"/>
  <c r="L31" i="43"/>
  <c r="L32" i="43" s="1"/>
  <c r="L33" i="43" s="1"/>
  <c r="X31" i="43"/>
  <c r="X32" i="43" s="1"/>
  <c r="X33" i="43" s="1"/>
  <c r="F43" i="40"/>
  <c r="F44" i="40" s="1"/>
  <c r="F45" i="40" s="1"/>
  <c r="K43" i="40"/>
  <c r="K44" i="40" s="1"/>
  <c r="K45" i="40" s="1"/>
  <c r="W43" i="40"/>
  <c r="W44" i="40" s="1"/>
  <c r="AK43" i="40"/>
  <c r="AK44" i="40" s="1"/>
  <c r="AK45" i="40" s="1"/>
  <c r="AW43" i="40"/>
  <c r="AW44" i="40" s="1"/>
  <c r="BD91" i="40"/>
  <c r="BD92" i="40" s="1"/>
  <c r="AR91" i="40"/>
  <c r="AR92" i="40" s="1"/>
  <c r="C91" i="40"/>
  <c r="C92" i="40" s="1"/>
  <c r="AZ79" i="43"/>
  <c r="AZ80" i="43" s="1"/>
  <c r="AZ81" i="43" s="1"/>
  <c r="AN79" i="43"/>
  <c r="AN80" i="43" s="1"/>
  <c r="X79" i="43"/>
  <c r="X80" i="43" s="1"/>
  <c r="X81" i="43" s="1"/>
  <c r="L79" i="43"/>
  <c r="L80" i="43" s="1"/>
  <c r="BE31" i="43"/>
  <c r="BE32" i="43" s="1"/>
  <c r="AS31" i="43"/>
  <c r="AS32" i="43" s="1"/>
  <c r="AS33" i="43" s="1"/>
  <c r="AJ91" i="40"/>
  <c r="AJ92" i="40" s="1"/>
  <c r="AJ93" i="40" s="1"/>
  <c r="M31" i="43"/>
  <c r="M32" i="43" s="1"/>
  <c r="M33" i="43" s="1"/>
  <c r="Y31" i="43"/>
  <c r="Y32" i="43" s="1"/>
  <c r="Y33" i="43" s="1"/>
  <c r="BF32" i="43"/>
  <c r="L43" i="40"/>
  <c r="L44" i="40" s="1"/>
  <c r="L45" i="40" s="1"/>
  <c r="X43" i="40"/>
  <c r="X44" i="40" s="1"/>
  <c r="AL43" i="40"/>
  <c r="AL44" i="40" s="1"/>
  <c r="AL45" i="40" s="1"/>
  <c r="AX43" i="40"/>
  <c r="AX44" i="40" s="1"/>
  <c r="BC91" i="40"/>
  <c r="BC92" i="40" s="1"/>
  <c r="AQ91" i="40"/>
  <c r="AQ92" i="40" s="1"/>
  <c r="AQ93" i="40" s="1"/>
  <c r="AF43" i="40"/>
  <c r="AF44" i="40" s="1"/>
  <c r="AY79" i="43"/>
  <c r="AY80" i="43" s="1"/>
  <c r="AY81" i="43" s="1"/>
  <c r="AM79" i="43"/>
  <c r="AM80" i="43" s="1"/>
  <c r="W79" i="43"/>
  <c r="W80" i="43" s="1"/>
  <c r="W81" i="43" s="1"/>
  <c r="K79" i="43"/>
  <c r="K80" i="43" s="1"/>
  <c r="BD31" i="43"/>
  <c r="BD32" i="43" s="1"/>
  <c r="AR31" i="43"/>
  <c r="AR32" i="43" s="1"/>
  <c r="AC32" i="43"/>
  <c r="N31" i="43"/>
  <c r="N32" i="43" s="1"/>
  <c r="N33" i="43" s="1"/>
  <c r="Z31" i="43"/>
  <c r="Z32" i="43" s="1"/>
  <c r="BF79" i="43"/>
  <c r="M43" i="40"/>
  <c r="M44" i="40" s="1"/>
  <c r="M45" i="40" s="1"/>
  <c r="Y43" i="40"/>
  <c r="Y44" i="40" s="1"/>
  <c r="AM43" i="40"/>
  <c r="AM44" i="40" s="1"/>
  <c r="AM45" i="40" s="1"/>
  <c r="AY43" i="40"/>
  <c r="AY44" i="40" s="1"/>
  <c r="BB91" i="40"/>
  <c r="BB92" i="40" s="1"/>
  <c r="AP91" i="40"/>
  <c r="AP92" i="40" s="1"/>
  <c r="AP93" i="40" s="1"/>
  <c r="C43" i="40"/>
  <c r="C44" i="40" s="1"/>
  <c r="AX79" i="43"/>
  <c r="AX80" i="43" s="1"/>
  <c r="AX81" i="43" s="1"/>
  <c r="AL79" i="43"/>
  <c r="AL80" i="43" s="1"/>
  <c r="V79" i="43"/>
  <c r="V80" i="43" s="1"/>
  <c r="V81" i="43" s="1"/>
  <c r="J79" i="43"/>
  <c r="J80" i="43" s="1"/>
  <c r="BC31" i="43"/>
  <c r="BC32" i="43" s="1"/>
  <c r="BC33" i="43" s="1"/>
  <c r="AQ31" i="43"/>
  <c r="AQ32" i="43" s="1"/>
  <c r="AC31" i="43"/>
  <c r="O31" i="43"/>
  <c r="O32" i="43" s="1"/>
  <c r="O33" i="43" s="1"/>
  <c r="AA31" i="43"/>
  <c r="AA32" i="43" s="1"/>
  <c r="AB32" i="43"/>
  <c r="AN43" i="40"/>
  <c r="AN44" i="40" s="1"/>
  <c r="AN45" i="40" s="1"/>
  <c r="AO91" i="40"/>
  <c r="AO92" i="40" s="1"/>
  <c r="AO93" i="40" s="1"/>
  <c r="AT79" i="43"/>
  <c r="AT80" i="43" s="1"/>
  <c r="AT81" i="43" s="1"/>
  <c r="N79" i="43"/>
  <c r="N80" i="43" s="1"/>
  <c r="AN31" i="43"/>
  <c r="AN32" i="43" s="1"/>
  <c r="T31" i="43"/>
  <c r="T32" i="43" s="1"/>
  <c r="T33" i="43" s="1"/>
  <c r="AC92" i="40"/>
  <c r="W91" i="40"/>
  <c r="W92" i="40" s="1"/>
  <c r="AP43" i="40"/>
  <c r="AP44" i="40" s="1"/>
  <c r="AP45" i="40" s="1"/>
  <c r="AM91" i="40"/>
  <c r="AM92" i="40" s="1"/>
  <c r="AM93" i="40" s="1"/>
  <c r="AS79" i="43"/>
  <c r="AS80" i="43" s="1"/>
  <c r="AS81" i="43" s="1"/>
  <c r="I79" i="43"/>
  <c r="I80" i="43" s="1"/>
  <c r="AM31" i="43"/>
  <c r="AM32" i="43" s="1"/>
  <c r="W31" i="43"/>
  <c r="W32" i="43" s="1"/>
  <c r="W33" i="43" s="1"/>
  <c r="H91" i="40"/>
  <c r="H92" i="40" s="1"/>
  <c r="H93" i="40" s="1"/>
  <c r="Z91" i="40"/>
  <c r="Z92" i="40" s="1"/>
  <c r="R91" i="40"/>
  <c r="R92" i="40" s="1"/>
  <c r="AR43" i="40"/>
  <c r="AR44" i="40" s="1"/>
  <c r="AK91" i="40"/>
  <c r="AK92" i="40" s="1"/>
  <c r="AK93" i="40" s="1"/>
  <c r="AK79" i="43"/>
  <c r="AK80" i="43" s="1"/>
  <c r="F79" i="43"/>
  <c r="F80" i="43" s="1"/>
  <c r="AI31" i="43"/>
  <c r="AI32" i="43" s="1"/>
  <c r="AC44" i="40"/>
  <c r="J91" i="40"/>
  <c r="J92" i="40" s="1"/>
  <c r="J93" i="40" s="1"/>
  <c r="O91" i="40"/>
  <c r="O92" i="40" s="1"/>
  <c r="I91" i="40"/>
  <c r="I92" i="40" s="1"/>
  <c r="I93" i="40" s="1"/>
  <c r="AZ43" i="40"/>
  <c r="AZ44" i="40" s="1"/>
  <c r="AG91" i="40"/>
  <c r="AG92" i="40" s="1"/>
  <c r="AG93" i="40" s="1"/>
  <c r="AI79" i="43"/>
  <c r="AI80" i="43" s="1"/>
  <c r="E79" i="43"/>
  <c r="E80" i="43" s="1"/>
  <c r="D31" i="43"/>
  <c r="D32" i="43" s="1"/>
  <c r="D33" i="43" s="1"/>
  <c r="AB44" i="40"/>
  <c r="P91" i="40"/>
  <c r="P92" i="40" s="1"/>
  <c r="K91" i="40"/>
  <c r="K92" i="40" s="1"/>
  <c r="K93" i="40" s="1"/>
  <c r="N43" i="40"/>
  <c r="N44" i="40" s="1"/>
  <c r="N45" i="40" s="1"/>
  <c r="BB43" i="40"/>
  <c r="BB44" i="40" s="1"/>
  <c r="AG79" i="43"/>
  <c r="AG80" i="43" s="1"/>
  <c r="AH79" i="43"/>
  <c r="AH80" i="43" s="1"/>
  <c r="BG32" i="43"/>
  <c r="F31" i="43"/>
  <c r="F32" i="43" s="1"/>
  <c r="F33" i="43" s="1"/>
  <c r="AC43" i="40"/>
  <c r="U91" i="40"/>
  <c r="U92" i="40" s="1"/>
  <c r="AA91" i="40"/>
  <c r="AA92" i="40" s="1"/>
  <c r="P43" i="40"/>
  <c r="P44" i="40" s="1"/>
  <c r="BC43" i="40"/>
  <c r="BC44" i="40" s="1"/>
  <c r="BG80" i="43"/>
  <c r="AC80" i="43"/>
  <c r="BB31" i="43"/>
  <c r="BB32" i="43" s="1"/>
  <c r="BB33" i="43" s="1"/>
  <c r="G31" i="43"/>
  <c r="G32" i="43" s="1"/>
  <c r="E43" i="40"/>
  <c r="E44" i="40" s="1"/>
  <c r="E45" i="40" s="1"/>
  <c r="X91" i="40"/>
  <c r="X92" i="40" s="1"/>
  <c r="Z43" i="40"/>
  <c r="Z44" i="40" s="1"/>
  <c r="BA91" i="40"/>
  <c r="BA92" i="40" s="1"/>
  <c r="BE79" i="43"/>
  <c r="BE80" i="43" s="1"/>
  <c r="U79" i="43"/>
  <c r="U80" i="43" s="1"/>
  <c r="U81" i="43" s="1"/>
  <c r="AY31" i="43"/>
  <c r="AY32" i="43" s="1"/>
  <c r="AY33" i="43" s="1"/>
  <c r="K31" i="43"/>
  <c r="K32" i="43" s="1"/>
  <c r="K33" i="43" s="1"/>
  <c r="AB80" i="43"/>
  <c r="T91" i="40"/>
  <c r="T92" i="40" s="1"/>
  <c r="G91" i="40"/>
  <c r="G92" i="40" s="1"/>
  <c r="G93" i="40" s="1"/>
  <c r="BF44" i="40"/>
  <c r="AY91" i="40"/>
  <c r="AY92" i="40" s="1"/>
  <c r="BB79" i="43"/>
  <c r="BB80" i="43" s="1"/>
  <c r="BB81" i="43" s="1"/>
  <c r="S79" i="43"/>
  <c r="S80" i="43" s="1"/>
  <c r="S81" i="43" s="1"/>
  <c r="AX31" i="43"/>
  <c r="AX32" i="43" s="1"/>
  <c r="AX33" i="43" s="1"/>
  <c r="P31" i="43"/>
  <c r="P32" i="43" s="1"/>
  <c r="P33" i="43" s="1"/>
  <c r="BF80" i="43"/>
  <c r="Y91" i="40"/>
  <c r="Y92" i="40" s="1"/>
  <c r="L91" i="40"/>
  <c r="L92" i="40" s="1"/>
  <c r="L93" i="40" s="1"/>
  <c r="BF43" i="40"/>
  <c r="AW91" i="40"/>
  <c r="AW92" i="40" s="1"/>
  <c r="AU79" i="43"/>
  <c r="AU80" i="43" s="1"/>
  <c r="AU81" i="43" s="1"/>
  <c r="Q79" i="43"/>
  <c r="Q80" i="43" s="1"/>
  <c r="Q81" i="43" s="1"/>
  <c r="AP31" i="43"/>
  <c r="AP32" i="43" s="1"/>
  <c r="S31" i="43"/>
  <c r="S32" i="43" s="1"/>
  <c r="S33" i="43" s="1"/>
  <c r="F91" i="40"/>
  <c r="F92" i="40" s="1"/>
  <c r="F93" i="40" s="1"/>
  <c r="AQ43" i="40"/>
  <c r="AQ44" i="40" s="1"/>
  <c r="AQ45" i="40" s="1"/>
  <c r="AL31" i="43"/>
  <c r="AL32" i="43" s="1"/>
  <c r="E91" i="40"/>
  <c r="E92" i="40" s="1"/>
  <c r="E93" i="40" s="1"/>
  <c r="BD43" i="40"/>
  <c r="BD44" i="40" s="1"/>
  <c r="H31" i="43"/>
  <c r="H32" i="43" s="1"/>
  <c r="H33" i="43" s="1"/>
  <c r="AB92" i="40"/>
  <c r="AB31" i="43"/>
  <c r="AX91" i="40"/>
  <c r="AX92" i="40" s="1"/>
  <c r="R31" i="43"/>
  <c r="R32" i="43" s="1"/>
  <c r="R33" i="43" s="1"/>
  <c r="AC91" i="40"/>
  <c r="AL91" i="40"/>
  <c r="AL92" i="40" s="1"/>
  <c r="AL93" i="40" s="1"/>
  <c r="C31" i="43"/>
  <c r="C32" i="43" s="1"/>
  <c r="C33" i="43" s="1"/>
  <c r="S91" i="40"/>
  <c r="S92" i="40" s="1"/>
  <c r="AW79" i="43"/>
  <c r="AW80" i="43" s="1"/>
  <c r="AW81" i="43" s="1"/>
  <c r="BG79" i="43"/>
  <c r="AB79" i="43"/>
  <c r="D91" i="40"/>
  <c r="D92" i="40" s="1"/>
  <c r="D93" i="40" s="1"/>
  <c r="AP79" i="43"/>
  <c r="AP80" i="43" s="1"/>
  <c r="Q91" i="40"/>
  <c r="Q92" i="40" s="1"/>
  <c r="V91" i="40"/>
  <c r="V92" i="40" s="1"/>
  <c r="Z79" i="43"/>
  <c r="Z80" i="43" s="1"/>
  <c r="M91" i="40"/>
  <c r="M92" i="40" s="1"/>
  <c r="M93" i="40" s="1"/>
  <c r="R79" i="43"/>
  <c r="R80" i="43" s="1"/>
  <c r="R81" i="43" s="1"/>
  <c r="G79" i="43"/>
  <c r="G80" i="43" s="1"/>
  <c r="AB91" i="40"/>
  <c r="AU31" i="43"/>
  <c r="AU32" i="43" s="1"/>
  <c r="AU33" i="43" s="1"/>
  <c r="R43" i="40"/>
  <c r="R44" i="40" s="1"/>
  <c r="AZ31" i="43"/>
  <c r="AZ32" i="43" s="1"/>
  <c r="AZ33" i="43" s="1"/>
  <c r="N91" i="40"/>
  <c r="N92" i="40" s="1"/>
  <c r="N93" i="40" s="1"/>
  <c r="BE44" i="40"/>
  <c r="G115" i="34"/>
  <c r="AG115" i="34" s="1"/>
  <c r="AG63" i="34"/>
  <c r="S17" i="9"/>
  <c r="S23" i="9"/>
  <c r="S9" i="9"/>
  <c r="S13" i="9"/>
  <c r="R13" i="9"/>
  <c r="S15" i="9"/>
  <c r="R20" i="9"/>
  <c r="T20" i="9"/>
  <c r="R23" i="9"/>
  <c r="T23" i="9"/>
  <c r="S20" i="9"/>
  <c r="R9" i="9"/>
  <c r="T13" i="9"/>
  <c r="R11" i="9"/>
  <c r="R15" i="9"/>
  <c r="T11" i="9"/>
  <c r="T9" i="9"/>
  <c r="T17" i="9"/>
  <c r="R17" i="9"/>
  <c r="S11" i="9"/>
  <c r="T15" i="9"/>
  <c r="AN79" i="40"/>
  <c r="AN80" i="40" s="1"/>
  <c r="AN81" i="40" s="1"/>
  <c r="BB79" i="40"/>
  <c r="BB80" i="40" s="1"/>
  <c r="BE80" i="40"/>
  <c r="AT31" i="40"/>
  <c r="AT32" i="40" s="1"/>
  <c r="AT33" i="40" s="1"/>
  <c r="BA79" i="40"/>
  <c r="BA80" i="40" s="1"/>
  <c r="AB31" i="40"/>
  <c r="P31" i="40"/>
  <c r="P32" i="40" s="1"/>
  <c r="P33" i="40" s="1"/>
  <c r="AM79" i="40"/>
  <c r="AM80" i="40" s="1"/>
  <c r="AM81" i="40" s="1"/>
  <c r="BE31" i="40"/>
  <c r="BF80" i="40"/>
  <c r="AS31" i="40"/>
  <c r="AS32" i="40" s="1"/>
  <c r="AS33" i="40" s="1"/>
  <c r="AZ79" i="40"/>
  <c r="AZ80" i="40" s="1"/>
  <c r="AA31" i="40"/>
  <c r="AA32" i="40" s="1"/>
  <c r="O31" i="40"/>
  <c r="O32" i="40" s="1"/>
  <c r="O33" i="40" s="1"/>
  <c r="AK79" i="40"/>
  <c r="AK80" i="40" s="1"/>
  <c r="AK81" i="40" s="1"/>
  <c r="BF31" i="40"/>
  <c r="BC31" i="40"/>
  <c r="BC32" i="40" s="1"/>
  <c r="AQ31" i="40"/>
  <c r="AQ32" i="40" s="1"/>
  <c r="AQ33" i="40" s="1"/>
  <c r="AX79" i="40"/>
  <c r="AX80" i="40" s="1"/>
  <c r="Y31" i="40"/>
  <c r="Y32" i="40" s="1"/>
  <c r="M31" i="40"/>
  <c r="M32" i="40" s="1"/>
  <c r="M33" i="40" s="1"/>
  <c r="AJ79" i="40"/>
  <c r="AJ80" i="40" s="1"/>
  <c r="AF31" i="40"/>
  <c r="AF32" i="40" s="1"/>
  <c r="AF33" i="40" s="1"/>
  <c r="BB31" i="40"/>
  <c r="BB32" i="40" s="1"/>
  <c r="AP31" i="40"/>
  <c r="AP32" i="40" s="1"/>
  <c r="AP33" i="40" s="1"/>
  <c r="AW79" i="40"/>
  <c r="AW80" i="40" s="1"/>
  <c r="X31" i="40"/>
  <c r="X32" i="40" s="1"/>
  <c r="L31" i="40"/>
  <c r="L32" i="40" s="1"/>
  <c r="L33" i="40" s="1"/>
  <c r="AG79" i="40"/>
  <c r="AG80" i="40" s="1"/>
  <c r="AG81" i="40" s="1"/>
  <c r="BE32" i="40"/>
  <c r="AY31" i="40"/>
  <c r="AY32" i="40" s="1"/>
  <c r="AM31" i="40"/>
  <c r="AM32" i="40" s="1"/>
  <c r="AM33" i="40" s="1"/>
  <c r="AT79" i="40"/>
  <c r="AT80" i="40" s="1"/>
  <c r="AT81" i="40" s="1"/>
  <c r="U31" i="40"/>
  <c r="U32" i="40" s="1"/>
  <c r="I31" i="40"/>
  <c r="I32" i="40" s="1"/>
  <c r="I33" i="40" s="1"/>
  <c r="AR79" i="40"/>
  <c r="AR80" i="40" s="1"/>
  <c r="AR81" i="40" s="1"/>
  <c r="D31" i="40"/>
  <c r="D32" i="40" s="1"/>
  <c r="D33" i="40" s="1"/>
  <c r="BC79" i="40"/>
  <c r="BC80" i="40" s="1"/>
  <c r="AX31" i="40"/>
  <c r="AX32" i="40" s="1"/>
  <c r="AL31" i="40"/>
  <c r="AL32" i="40" s="1"/>
  <c r="AL33" i="40" s="1"/>
  <c r="AS79" i="40"/>
  <c r="AS80" i="40" s="1"/>
  <c r="AS81" i="40" s="1"/>
  <c r="T31" i="40"/>
  <c r="T32" i="40" s="1"/>
  <c r="H31" i="40"/>
  <c r="H32" i="40" s="1"/>
  <c r="H33" i="40" s="1"/>
  <c r="AQ79" i="40"/>
  <c r="AQ80" i="40" s="1"/>
  <c r="AQ81" i="40" s="1"/>
  <c r="AI31" i="40"/>
  <c r="AI32" i="40" s="1"/>
  <c r="AI33" i="40" s="1"/>
  <c r="BD79" i="40"/>
  <c r="BD80" i="40" s="1"/>
  <c r="AW31" i="40"/>
  <c r="AW32" i="40" s="1"/>
  <c r="AK31" i="40"/>
  <c r="AK32" i="40" s="1"/>
  <c r="AK33" i="40" s="1"/>
  <c r="AC32" i="40"/>
  <c r="S31" i="40"/>
  <c r="S32" i="40" s="1"/>
  <c r="S33" i="40" s="1"/>
  <c r="G31" i="40"/>
  <c r="G32" i="40" s="1"/>
  <c r="AP79" i="40"/>
  <c r="AP80" i="40" s="1"/>
  <c r="AP81" i="40" s="1"/>
  <c r="AH31" i="40"/>
  <c r="AH32" i="40" s="1"/>
  <c r="AH33" i="40" s="1"/>
  <c r="BE79" i="40"/>
  <c r="BF32" i="40"/>
  <c r="AV31" i="40"/>
  <c r="AV32" i="40" s="1"/>
  <c r="AV33" i="40" s="1"/>
  <c r="AB32" i="40"/>
  <c r="R31" i="40"/>
  <c r="R32" i="40" s="1"/>
  <c r="R33" i="40" s="1"/>
  <c r="F31" i="40"/>
  <c r="F32" i="40" s="1"/>
  <c r="F33" i="40" s="1"/>
  <c r="AI79" i="40"/>
  <c r="AI80" i="40" s="1"/>
  <c r="AI81" i="40" s="1"/>
  <c r="AO31" i="40"/>
  <c r="AO32" i="40" s="1"/>
  <c r="AO33" i="40" s="1"/>
  <c r="K31" i="40"/>
  <c r="K32" i="40" s="1"/>
  <c r="K33" i="40" s="1"/>
  <c r="AG31" i="40"/>
  <c r="AG32" i="40" s="1"/>
  <c r="AG33" i="40" s="1"/>
  <c r="AC31" i="40"/>
  <c r="E31" i="40"/>
  <c r="E32" i="40" s="1"/>
  <c r="E33" i="40" s="1"/>
  <c r="C31" i="40"/>
  <c r="C32" i="40" s="1"/>
  <c r="C33" i="40" s="1"/>
  <c r="AY79" i="40"/>
  <c r="AY80" i="40" s="1"/>
  <c r="C79" i="40"/>
  <c r="C80" i="40" s="1"/>
  <c r="C81" i="40" s="1"/>
  <c r="AV79" i="40"/>
  <c r="AV80" i="40" s="1"/>
  <c r="AV81" i="40" s="1"/>
  <c r="AF79" i="40"/>
  <c r="AF80" i="40" s="1"/>
  <c r="AF81" i="40" s="1"/>
  <c r="AU79" i="40"/>
  <c r="AU80" i="40" s="1"/>
  <c r="AU81" i="40" s="1"/>
  <c r="BF79" i="40"/>
  <c r="AJ31" i="40"/>
  <c r="AJ32" i="40" s="1"/>
  <c r="BD31" i="40"/>
  <c r="BD32" i="40" s="1"/>
  <c r="Z31" i="40"/>
  <c r="Z32" i="40" s="1"/>
  <c r="BA31" i="40"/>
  <c r="BA32" i="40" s="1"/>
  <c r="W31" i="40"/>
  <c r="W32" i="40" s="1"/>
  <c r="AZ31" i="40"/>
  <c r="AZ32" i="40" s="1"/>
  <c r="V31" i="40"/>
  <c r="V32" i="40" s="1"/>
  <c r="AO79" i="40"/>
  <c r="AO80" i="40" s="1"/>
  <c r="AO81" i="40" s="1"/>
  <c r="AU31" i="40"/>
  <c r="AU32" i="40" s="1"/>
  <c r="AU33" i="40" s="1"/>
  <c r="Q31" i="40"/>
  <c r="Q32" i="40" s="1"/>
  <c r="Q33" i="40" s="1"/>
  <c r="AL79" i="40"/>
  <c r="AL80" i="40" s="1"/>
  <c r="AL81" i="40" s="1"/>
  <c r="AR31" i="40"/>
  <c r="AR32" i="40" s="1"/>
  <c r="AR33" i="40" s="1"/>
  <c r="N31" i="40"/>
  <c r="N32" i="40" s="1"/>
  <c r="N33" i="40" s="1"/>
  <c r="AC80" i="40"/>
  <c r="V79" i="40"/>
  <c r="V80" i="40" s="1"/>
  <c r="X79" i="40"/>
  <c r="X80" i="40" s="1"/>
  <c r="W79" i="40"/>
  <c r="W80" i="40" s="1"/>
  <c r="Z79" i="40"/>
  <c r="Z80" i="40" s="1"/>
  <c r="S79" i="40"/>
  <c r="S80" i="40" s="1"/>
  <c r="S81" i="40" s="1"/>
  <c r="N79" i="40"/>
  <c r="N80" i="40" s="1"/>
  <c r="N81" i="40" s="1"/>
  <c r="I79" i="40"/>
  <c r="I80" i="40" s="1"/>
  <c r="I81" i="40" s="1"/>
  <c r="J79" i="40"/>
  <c r="J80" i="40" s="1"/>
  <c r="J81" i="40" s="1"/>
  <c r="H79" i="40"/>
  <c r="H80" i="40" s="1"/>
  <c r="H81" i="40" s="1"/>
  <c r="M79" i="40"/>
  <c r="M80" i="40" s="1"/>
  <c r="M81" i="40" s="1"/>
  <c r="F79" i="40"/>
  <c r="F80" i="40" s="1"/>
  <c r="F81" i="40" s="1"/>
  <c r="AB79" i="40"/>
  <c r="K79" i="40"/>
  <c r="K80" i="40" s="1"/>
  <c r="K81" i="40" s="1"/>
  <c r="T79" i="40"/>
  <c r="T80" i="40" s="1"/>
  <c r="U79" i="40"/>
  <c r="U80" i="40" s="1"/>
  <c r="L79" i="40"/>
  <c r="L80" i="40" s="1"/>
  <c r="L81" i="40" s="1"/>
  <c r="AH79" i="40"/>
  <c r="AH80" i="40" s="1"/>
  <c r="AH81" i="40" s="1"/>
  <c r="AC79" i="40"/>
  <c r="G79" i="40"/>
  <c r="G80" i="40" s="1"/>
  <c r="J31" i="40"/>
  <c r="J32" i="40" s="1"/>
  <c r="J33" i="40" s="1"/>
  <c r="Y79" i="40"/>
  <c r="Y80" i="40" s="1"/>
  <c r="Q79" i="40"/>
  <c r="Q80" i="40" s="1"/>
  <c r="Q81" i="40" s="1"/>
  <c r="AA79" i="40"/>
  <c r="AA80" i="40" s="1"/>
  <c r="R79" i="40"/>
  <c r="R80" i="40" s="1"/>
  <c r="R81" i="40" s="1"/>
  <c r="O79" i="40"/>
  <c r="O80" i="40" s="1"/>
  <c r="O81" i="40" s="1"/>
  <c r="P79" i="40"/>
  <c r="P80" i="40" s="1"/>
  <c r="P81" i="40" s="1"/>
  <c r="AN31" i="40"/>
  <c r="AN32" i="40" s="1"/>
  <c r="AN33" i="40" s="1"/>
  <c r="E79" i="40"/>
  <c r="E80" i="40" s="1"/>
  <c r="E81" i="40" s="1"/>
  <c r="D79" i="40"/>
  <c r="D80" i="40" s="1"/>
  <c r="D81" i="40" s="1"/>
  <c r="AB80" i="40"/>
  <c r="P31" i="49"/>
  <c r="B47" i="49"/>
  <c r="P32" i="49" a="1"/>
  <c r="AK128" i="29"/>
  <c r="AM127" i="29"/>
  <c r="AM128" i="29" s="1"/>
  <c r="Q7" i="51" s="1"/>
  <c r="BN17" i="23"/>
  <c r="Y37" i="58"/>
  <c r="I38" i="58"/>
  <c r="L40" i="58"/>
  <c r="M40" i="58" s="1"/>
  <c r="J40" i="58"/>
  <c r="X32" i="58"/>
  <c r="Y32" i="58"/>
  <c r="X40" i="58"/>
  <c r="J32" i="58"/>
  <c r="I20" i="56"/>
  <c r="R23" i="56"/>
  <c r="F16" i="56"/>
  <c r="S52" i="56"/>
  <c r="G52" i="56"/>
  <c r="T48" i="56"/>
  <c r="Q18" i="56"/>
  <c r="Q25" i="56"/>
  <c r="Q53" i="56"/>
  <c r="T55" i="56"/>
  <c r="T28" i="56"/>
  <c r="G18" i="56"/>
  <c r="R54" i="56"/>
  <c r="G56" i="56"/>
  <c r="F49" i="56"/>
  <c r="I15" i="56"/>
  <c r="G21" i="9"/>
  <c r="X21" i="9" s="1"/>
  <c r="F18" i="9"/>
  <c r="K19" i="44"/>
  <c r="AJ71" i="44"/>
  <c r="G9" i="9"/>
  <c r="H9" i="9" s="1"/>
  <c r="G14" i="44"/>
  <c r="AR11" i="44"/>
  <c r="AR14" i="44"/>
  <c r="AR17" i="44"/>
  <c r="AR20" i="44"/>
  <c r="AN24" i="44"/>
  <c r="AN25" i="44" s="1"/>
  <c r="K60" i="44"/>
  <c r="K63" i="44"/>
  <c r="K66" i="44"/>
  <c r="K69" i="44"/>
  <c r="G74" i="44"/>
  <c r="AJ61" i="44"/>
  <c r="AJ64" i="44"/>
  <c r="AV66" i="44"/>
  <c r="BA66" i="44" s="1"/>
  <c r="G12" i="9"/>
  <c r="H12" i="9" s="1"/>
  <c r="G15" i="9"/>
  <c r="H15" i="9" s="1"/>
  <c r="O17" i="44"/>
  <c r="O11" i="44"/>
  <c r="Y36" i="58"/>
  <c r="I33" i="58"/>
  <c r="L42" i="58"/>
  <c r="M42" i="58" s="1"/>
  <c r="L41" i="58"/>
  <c r="M41" i="58" s="1"/>
  <c r="AA43" i="58"/>
  <c r="AB43" i="58" s="1"/>
  <c r="Y42" i="58"/>
  <c r="Y38" i="58"/>
  <c r="J41" i="58"/>
  <c r="S28" i="56"/>
  <c r="R20" i="56"/>
  <c r="H23" i="56"/>
  <c r="S51" i="56"/>
  <c r="G49" i="56"/>
  <c r="T47" i="56"/>
  <c r="G28" i="56"/>
  <c r="Q19" i="56"/>
  <c r="Q50" i="56"/>
  <c r="T54" i="56"/>
  <c r="T20" i="56"/>
  <c r="G15" i="56"/>
  <c r="R53" i="56"/>
  <c r="G53" i="56"/>
  <c r="F48" i="56"/>
  <c r="Q23" i="56"/>
  <c r="F21" i="9"/>
  <c r="E18" i="9"/>
  <c r="AV74" i="44"/>
  <c r="AV70" i="44"/>
  <c r="BA70" i="44" s="1"/>
  <c r="D10" i="9"/>
  <c r="G15" i="44"/>
  <c r="AV11" i="44"/>
  <c r="BA11" i="44" s="1"/>
  <c r="AV14" i="44"/>
  <c r="BA14" i="44" s="1"/>
  <c r="AV17" i="44"/>
  <c r="BA17" i="44" s="1"/>
  <c r="AV20" i="44"/>
  <c r="BA20" i="44" s="1"/>
  <c r="AR24" i="44"/>
  <c r="AR25" i="44" s="1"/>
  <c r="O60" i="44"/>
  <c r="O63" i="44"/>
  <c r="O66" i="44"/>
  <c r="O69" i="44"/>
  <c r="K74" i="44"/>
  <c r="AN61" i="44"/>
  <c r="AN64" i="44"/>
  <c r="AJ67" i="44"/>
  <c r="F12" i="9"/>
  <c r="F15" i="9"/>
  <c r="S16" i="44"/>
  <c r="X16" i="44" s="1"/>
  <c r="S26" i="44"/>
  <c r="AA34" i="58"/>
  <c r="AB34" i="58" s="1"/>
  <c r="X37" i="58"/>
  <c r="I32" i="58"/>
  <c r="I35" i="58"/>
  <c r="L34" i="58"/>
  <c r="M34" i="58" s="1"/>
  <c r="K37" i="58"/>
  <c r="Z37" i="58"/>
  <c r="I36" i="58"/>
  <c r="Q15" i="56"/>
  <c r="R15" i="56"/>
  <c r="H17" i="56"/>
  <c r="R49" i="56"/>
  <c r="N57" i="56"/>
  <c r="R22" i="56"/>
  <c r="G25" i="56"/>
  <c r="F15" i="56"/>
  <c r="Q59" i="56"/>
  <c r="F52" i="56"/>
  <c r="I24" i="56"/>
  <c r="H54" i="56"/>
  <c r="R51" i="56"/>
  <c r="G47" i="56"/>
  <c r="S25" i="56"/>
  <c r="F25" i="56"/>
  <c r="X33" i="58"/>
  <c r="X36" i="58"/>
  <c r="Y39" i="58"/>
  <c r="E42" i="58"/>
  <c r="J37" i="58"/>
  <c r="K34" i="58"/>
  <c r="AA36" i="58"/>
  <c r="AB36" i="58" s="1"/>
  <c r="L43" i="58"/>
  <c r="M43" i="58" s="1"/>
  <c r="F24" i="56"/>
  <c r="T21" i="56"/>
  <c r="H55" i="56"/>
  <c r="R48" i="56"/>
  <c r="C57" i="56"/>
  <c r="S20" i="56"/>
  <c r="G22" i="56"/>
  <c r="G24" i="56"/>
  <c r="G57" i="56"/>
  <c r="F51" i="56"/>
  <c r="I18" i="56"/>
  <c r="H53" i="56"/>
  <c r="S49" i="56"/>
  <c r="T57" i="56"/>
  <c r="R25" i="56"/>
  <c r="F20" i="56"/>
  <c r="K13" i="44"/>
  <c r="E20" i="9"/>
  <c r="F17" i="9"/>
  <c r="Z41" i="58"/>
  <c r="K38" i="58"/>
  <c r="AA42" i="58"/>
  <c r="AB42" i="58" s="1"/>
  <c r="Z32" i="58"/>
  <c r="X38" i="58"/>
  <c r="J42" i="58"/>
  <c r="I41" i="58"/>
  <c r="AA32" i="58"/>
  <c r="AB32" i="58" s="1"/>
  <c r="R19" i="56"/>
  <c r="G23" i="56"/>
  <c r="R28" i="56"/>
  <c r="S57" i="56"/>
  <c r="Q51" i="56"/>
  <c r="F54" i="56"/>
  <c r="T22" i="56"/>
  <c r="I52" i="56"/>
  <c r="H15" i="56"/>
  <c r="G48" i="56"/>
  <c r="I47" i="56"/>
  <c r="N25" i="56"/>
  <c r="H49" i="56"/>
  <c r="Q55" i="56"/>
  <c r="F55" i="56"/>
  <c r="S18" i="56"/>
  <c r="H19" i="56"/>
  <c r="K16" i="44"/>
  <c r="D20" i="9"/>
  <c r="G16" i="9"/>
  <c r="H16" i="9" s="1"/>
  <c r="AN72" i="44"/>
  <c r="AN73" i="44" s="1"/>
  <c r="AV68" i="44"/>
  <c r="BA68" i="44" s="1"/>
  <c r="G24" i="44"/>
  <c r="G25" i="44" s="1"/>
  <c r="AE21" i="44"/>
  <c r="AN13" i="44"/>
  <c r="AN16" i="44"/>
  <c r="AN19" i="44"/>
  <c r="AJ23" i="44"/>
  <c r="G59" i="44"/>
  <c r="G62" i="44"/>
  <c r="G65" i="44"/>
  <c r="G68" i="44"/>
  <c r="S71" i="44"/>
  <c r="X71" i="44" s="1"/>
  <c r="AV59" i="44"/>
  <c r="BA59" i="44" s="1"/>
  <c r="AV62" i="44"/>
  <c r="BA62" i="44" s="1"/>
  <c r="AR65" i="44"/>
  <c r="D11" i="9"/>
  <c r="D14" i="9"/>
  <c r="O20" i="44"/>
  <c r="S13" i="44"/>
  <c r="X13" i="44" s="1"/>
  <c r="K68" i="43"/>
  <c r="X41" i="58"/>
  <c r="K35" i="58"/>
  <c r="L38" i="58"/>
  <c r="M38" i="58" s="1"/>
  <c r="T42" i="58"/>
  <c r="AA37" i="58"/>
  <c r="AB37" i="58" s="1"/>
  <c r="I39" i="58"/>
  <c r="I34" i="58"/>
  <c r="X42" i="58"/>
  <c r="S16" i="56"/>
  <c r="H20" i="56"/>
  <c r="Q22" i="56"/>
  <c r="S56" i="56"/>
  <c r="Q48" i="56"/>
  <c r="F53" i="56"/>
  <c r="T16" i="56"/>
  <c r="T24" i="56"/>
  <c r="H56" i="56"/>
  <c r="I59" i="56"/>
  <c r="R24" i="56"/>
  <c r="F23" i="56"/>
  <c r="H47" i="56"/>
  <c r="Q52" i="56"/>
  <c r="I54" i="56"/>
  <c r="S15" i="56"/>
  <c r="G16" i="56"/>
  <c r="K17" i="44"/>
  <c r="G19" i="9"/>
  <c r="X19" i="9" s="1"/>
  <c r="H19" i="9" s="1"/>
  <c r="F16" i="9"/>
  <c r="AJ72" i="44"/>
  <c r="AJ73" i="44" s="1"/>
  <c r="AR68" i="44"/>
  <c r="G20" i="44"/>
  <c r="B69" i="44"/>
  <c r="AR13" i="44"/>
  <c r="AR16" i="44"/>
  <c r="AR19" i="44"/>
  <c r="AN23" i="44"/>
  <c r="K59" i="44"/>
  <c r="K62" i="44"/>
  <c r="K65" i="44"/>
  <c r="K68" i="44"/>
  <c r="G72" i="44"/>
  <c r="G73" i="44" s="1"/>
  <c r="AJ60" i="44"/>
  <c r="AJ63" i="44"/>
  <c r="AV65" i="44"/>
  <c r="BA65" i="44" s="1"/>
  <c r="G11" i="9"/>
  <c r="H11" i="9" s="1"/>
  <c r="G14" i="9"/>
  <c r="H14" i="9" s="1"/>
  <c r="O19" i="44"/>
  <c r="O13" i="44"/>
  <c r="K67" i="43"/>
  <c r="AA40" i="58"/>
  <c r="AB40" i="58" s="1"/>
  <c r="K32" i="58"/>
  <c r="L33" i="58"/>
  <c r="M33" i="58" s="1"/>
  <c r="J38" i="58"/>
  <c r="Z36" i="58"/>
  <c r="L37" i="58"/>
  <c r="M37" i="58" s="1"/>
  <c r="T25" i="56"/>
  <c r="G17" i="56"/>
  <c r="Q17" i="56"/>
  <c r="S55" i="56"/>
  <c r="R59" i="56"/>
  <c r="I51" i="56"/>
  <c r="I22" i="56"/>
  <c r="T18" i="56"/>
  <c r="R50" i="56"/>
  <c r="F59" i="56"/>
  <c r="S21" i="56"/>
  <c r="F17" i="56"/>
  <c r="R57" i="56"/>
  <c r="Q49" i="56"/>
  <c r="I53" i="56"/>
  <c r="T23" i="56"/>
  <c r="K18" i="44"/>
  <c r="F19" i="9"/>
  <c r="E16" i="9"/>
  <c r="AV71" i="44"/>
  <c r="BA71" i="44" s="1"/>
  <c r="D9" i="9"/>
  <c r="D23" i="9" s="1"/>
  <c r="G11" i="44"/>
  <c r="AE69" i="44"/>
  <c r="AV13" i="44"/>
  <c r="BA13" i="44" s="1"/>
  <c r="AV16" i="44"/>
  <c r="BA16" i="44" s="1"/>
  <c r="AV19" i="44"/>
  <c r="BA19" i="44" s="1"/>
  <c r="AR23" i="44"/>
  <c r="O59" i="44"/>
  <c r="O62" i="44"/>
  <c r="O65" i="44"/>
  <c r="AA39" i="58"/>
  <c r="AB39" i="58" s="1"/>
  <c r="K40" i="58"/>
  <c r="K36" i="58"/>
  <c r="J35" i="58"/>
  <c r="AA35" i="58"/>
  <c r="AB35" i="58" s="1"/>
  <c r="Z40" i="58"/>
  <c r="Y41" i="58"/>
  <c r="L32" i="58"/>
  <c r="M32" i="58" s="1"/>
  <c r="T19" i="56"/>
  <c r="D19" i="9"/>
  <c r="F28" i="56"/>
  <c r="S54" i="56"/>
  <c r="G59" i="56"/>
  <c r="I50" i="56"/>
  <c r="I16" i="56"/>
  <c r="I23" i="56"/>
  <c r="R47" i="56"/>
  <c r="I57" i="56"/>
  <c r="S19" i="56"/>
  <c r="H24" i="56"/>
  <c r="R56" i="56"/>
  <c r="S59" i="56"/>
  <c r="T51" i="56"/>
  <c r="T15" i="56"/>
  <c r="C19" i="9"/>
  <c r="E19" i="9"/>
  <c r="D16" i="9"/>
  <c r="AR71" i="44"/>
  <c r="E9" i="9"/>
  <c r="E23" i="9" s="1"/>
  <c r="G12" i="44"/>
  <c r="AJ11" i="44"/>
  <c r="AJ14" i="44"/>
  <c r="AJ17" i="44"/>
  <c r="AJ20" i="44"/>
  <c r="AV23" i="44"/>
  <c r="BA23" i="44" s="1"/>
  <c r="S59" i="44"/>
  <c r="X59" i="44" s="1"/>
  <c r="S62" i="44"/>
  <c r="X62" i="44" s="1"/>
  <c r="S65" i="44"/>
  <c r="X65" i="44" s="1"/>
  <c r="Z34" i="58"/>
  <c r="J34" i="58"/>
  <c r="T52" i="56"/>
  <c r="H50" i="56"/>
  <c r="R18" i="56"/>
  <c r="G54" i="56"/>
  <c r="H52" i="56"/>
  <c r="S23" i="56"/>
  <c r="K14" i="44"/>
  <c r="E15" i="9"/>
  <c r="F9" i="9"/>
  <c r="F23" i="9" s="1"/>
  <c r="AN11" i="44"/>
  <c r="AN17" i="44"/>
  <c r="AJ24" i="44"/>
  <c r="AJ25" i="44" s="1"/>
  <c r="G63" i="44"/>
  <c r="O68" i="44"/>
  <c r="S74" i="44"/>
  <c r="AN63" i="44"/>
  <c r="AR67" i="44"/>
  <c r="F14" i="9"/>
  <c r="S15" i="44"/>
  <c r="X15" i="44" s="1"/>
  <c r="K66" i="43"/>
  <c r="AO68" i="43"/>
  <c r="AO20" i="43"/>
  <c r="K26" i="44"/>
  <c r="K12" i="43"/>
  <c r="G67" i="43"/>
  <c r="AK20" i="43"/>
  <c r="AK71" i="43"/>
  <c r="AJ74" i="40"/>
  <c r="AI75" i="40" s="1"/>
  <c r="AI74" i="40" s="1"/>
  <c r="AJ60" i="40"/>
  <c r="G62" i="40"/>
  <c r="AJ24" i="40"/>
  <c r="AJ25" i="40" s="1"/>
  <c r="AJ11" i="40"/>
  <c r="G12" i="40"/>
  <c r="G15" i="43"/>
  <c r="J33" i="58"/>
  <c r="Y34" i="58"/>
  <c r="I28" i="56"/>
  <c r="S53" i="56"/>
  <c r="Q24" i="56"/>
  <c r="T56" i="56"/>
  <c r="R55" i="56"/>
  <c r="I21" i="56"/>
  <c r="G24" i="9"/>
  <c r="H24" i="9" s="1"/>
  <c r="AN74" i="44"/>
  <c r="F10" i="9"/>
  <c r="AN12" i="44"/>
  <c r="AN18" i="44"/>
  <c r="AJ26" i="44"/>
  <c r="G64" i="44"/>
  <c r="G69" i="44"/>
  <c r="AN59" i="44"/>
  <c r="AV63" i="44"/>
  <c r="BA63" i="44" s="1"/>
  <c r="AJ68" i="44"/>
  <c r="D15" i="9"/>
  <c r="S14" i="44"/>
  <c r="X14" i="44" s="1"/>
  <c r="K64" i="43"/>
  <c r="AO66" i="43"/>
  <c r="AO18" i="43"/>
  <c r="AK26" i="43"/>
  <c r="K26" i="43"/>
  <c r="G65" i="43"/>
  <c r="AK18" i="43"/>
  <c r="AK68" i="43"/>
  <c r="AJ71" i="40"/>
  <c r="G74" i="40"/>
  <c r="F75" i="40" s="1"/>
  <c r="F74" i="40" s="1"/>
  <c r="G60" i="40"/>
  <c r="AJ21" i="40"/>
  <c r="G24" i="40"/>
  <c r="G25" i="40" s="1"/>
  <c r="G23" i="44"/>
  <c r="G12" i="43"/>
  <c r="I37" i="58"/>
  <c r="L35" i="58"/>
  <c r="M35" i="58" s="1"/>
  <c r="Q21" i="56"/>
  <c r="S50" i="56"/>
  <c r="F19" i="56"/>
  <c r="T53" i="56"/>
  <c r="R52" i="56"/>
  <c r="Q16" i="56"/>
  <c r="Z35" i="58"/>
  <c r="K39" i="58"/>
  <c r="F18" i="56"/>
  <c r="Q57" i="56"/>
  <c r="G19" i="56"/>
  <c r="T49" i="56"/>
  <c r="S48" i="56"/>
  <c r="H25" i="56"/>
  <c r="D21" i="9"/>
  <c r="AV72" i="44"/>
  <c r="K21" i="44"/>
  <c r="AV12" i="44"/>
  <c r="BA12" i="44" s="1"/>
  <c r="AV18" i="44"/>
  <c r="BA18" i="44" s="1"/>
  <c r="AR26" i="44"/>
  <c r="O64" i="44"/>
  <c r="S70" i="44"/>
  <c r="X70" i="44" s="1"/>
  <c r="AN60" i="44"/>
  <c r="AV64" i="44"/>
  <c r="BA64" i="44" s="1"/>
  <c r="F11" i="9"/>
  <c r="K11" i="44"/>
  <c r="S12" i="44"/>
  <c r="X12" i="44" s="1"/>
  <c r="K62" i="43"/>
  <c r="AO64" i="43"/>
  <c r="AO16" i="43"/>
  <c r="K20" i="43"/>
  <c r="K21" i="43"/>
  <c r="G63" i="43"/>
  <c r="AK16" i="43"/>
  <c r="AK66" i="43"/>
  <c r="AJ68" i="40"/>
  <c r="G71" i="40"/>
  <c r="AF69" i="43"/>
  <c r="AJ19" i="40"/>
  <c r="G20" i="40"/>
  <c r="G24" i="43"/>
  <c r="G25" i="43" s="1"/>
  <c r="Z33" i="58"/>
  <c r="K41" i="58"/>
  <c r="H28" i="56"/>
  <c r="Q54" i="56"/>
  <c r="H16" i="56"/>
  <c r="I48" i="56"/>
  <c r="S47" i="56"/>
  <c r="H22" i="56"/>
  <c r="F20" i="9"/>
  <c r="AR72" i="44"/>
  <c r="AR73" i="44" s="1"/>
  <c r="K24" i="44"/>
  <c r="K25" i="44" s="1"/>
  <c r="AJ13" i="44"/>
  <c r="AJ19" i="44"/>
  <c r="AV26" i="44"/>
  <c r="S64" i="44"/>
  <c r="X64" i="44" s="1"/>
  <c r="G71" i="44"/>
  <c r="AR60" i="44"/>
  <c r="E10" i="9"/>
  <c r="E11" i="9"/>
  <c r="O26" i="44"/>
  <c r="O12" i="44"/>
  <c r="K61" i="43"/>
  <c r="AO63" i="43"/>
  <c r="AO15" i="43"/>
  <c r="K19" i="43"/>
  <c r="G14" i="43"/>
  <c r="G62" i="43"/>
  <c r="AK15" i="43"/>
  <c r="AK65" i="43"/>
  <c r="AJ67" i="40"/>
  <c r="G69" i="40"/>
  <c r="B69" i="43"/>
  <c r="AJ18" i="40"/>
  <c r="G19" i="40"/>
  <c r="G23" i="43"/>
  <c r="Z38" i="58"/>
  <c r="K33" i="58"/>
  <c r="Y40" i="58"/>
  <c r="F50" i="56"/>
  <c r="G55" i="56"/>
  <c r="I17" i="56"/>
  <c r="R17" i="56"/>
  <c r="H59" i="56"/>
  <c r="G20" i="9"/>
  <c r="X20" i="9" s="1"/>
  <c r="AN71" i="44"/>
  <c r="G13" i="44"/>
  <c r="AN14" i="44"/>
  <c r="AN20" i="44"/>
  <c r="G60" i="44"/>
  <c r="G66" i="44"/>
  <c r="K71" i="44"/>
  <c r="AV60" i="44"/>
  <c r="BA60" i="44" s="1"/>
  <c r="AJ65" i="44"/>
  <c r="D12" i="9"/>
  <c r="O24" i="44"/>
  <c r="O25" i="44" s="1"/>
  <c r="S11" i="44"/>
  <c r="X11" i="44" s="1"/>
  <c r="K60" i="43"/>
  <c r="AO62" i="43"/>
  <c r="AO14" i="43"/>
  <c r="K18" i="43"/>
  <c r="K23" i="43"/>
  <c r="G61" i="43"/>
  <c r="AK14" i="43"/>
  <c r="AK64" i="43"/>
  <c r="AJ66" i="40"/>
  <c r="G68" i="40"/>
  <c r="B21" i="43"/>
  <c r="AJ17" i="40"/>
  <c r="G18" i="40"/>
  <c r="G21" i="43"/>
  <c r="Y35" i="58"/>
  <c r="I40" i="58"/>
  <c r="AA38" i="58"/>
  <c r="AB38" i="58" s="1"/>
  <c r="S17" i="56"/>
  <c r="T59" i="56"/>
  <c r="F21" i="56"/>
  <c r="T17" i="56"/>
  <c r="G50" i="56"/>
  <c r="G18" i="9"/>
  <c r="AV69" i="44"/>
  <c r="BA69" i="44" s="1"/>
  <c r="G16" i="44"/>
  <c r="AJ15" i="44"/>
  <c r="AJ21" i="44"/>
  <c r="S60" i="44"/>
  <c r="X60" i="44" s="1"/>
  <c r="S66" i="44"/>
  <c r="X66" i="44" s="1"/>
  <c r="O71" i="44"/>
  <c r="AR61" i="44"/>
  <c r="AN65" i="44"/>
  <c r="E12" i="9"/>
  <c r="O21" i="44"/>
  <c r="O23" i="44"/>
  <c r="K59" i="43"/>
  <c r="AO61" i="43"/>
  <c r="AO13" i="43"/>
  <c r="K17" i="43"/>
  <c r="G74" i="43"/>
  <c r="G60" i="43"/>
  <c r="AK13" i="43"/>
  <c r="AK63" i="43"/>
  <c r="AJ65" i="40"/>
  <c r="G67" i="40"/>
  <c r="AF21" i="43"/>
  <c r="AJ16" i="40"/>
  <c r="G17" i="40"/>
  <c r="G20" i="43"/>
  <c r="Z42" i="58"/>
  <c r="AA41" i="58"/>
  <c r="AB41" i="58" s="1"/>
  <c r="X35" i="58"/>
  <c r="I25" i="56"/>
  <c r="I56" i="56"/>
  <c r="G21" i="56"/>
  <c r="Q28" i="56"/>
  <c r="F57" i="56"/>
  <c r="D18" i="9"/>
  <c r="AR69" i="44"/>
  <c r="G17" i="44"/>
  <c r="AN15" i="44"/>
  <c r="AN21" i="44"/>
  <c r="G61" i="44"/>
  <c r="G67" i="44"/>
  <c r="K72" i="44"/>
  <c r="K73" i="44" s="1"/>
  <c r="AV61" i="44"/>
  <c r="BA61" i="44" s="1"/>
  <c r="AJ66" i="44"/>
  <c r="D13" i="9"/>
  <c r="S18" i="44"/>
  <c r="X18" i="44" s="1"/>
  <c r="K74" i="43"/>
  <c r="AO74" i="43"/>
  <c r="AO60" i="43"/>
  <c r="AO11" i="43"/>
  <c r="K16" i="43"/>
  <c r="G72" i="43"/>
  <c r="G73" i="43" s="1"/>
  <c r="G59" i="43"/>
  <c r="AK12" i="43"/>
  <c r="AK62" i="43"/>
  <c r="AJ64" i="40"/>
  <c r="G66" i="40"/>
  <c r="B69" i="40"/>
  <c r="AJ15" i="40"/>
  <c r="G16" i="40"/>
  <c r="G19" i="43"/>
  <c r="L36" i="58"/>
  <c r="M36" i="58" s="1"/>
  <c r="X39" i="58"/>
  <c r="Y33" i="58"/>
  <c r="I19" i="56"/>
  <c r="I55" i="56"/>
  <c r="H18" i="56"/>
  <c r="Q20" i="56"/>
  <c r="F56" i="56"/>
  <c r="G17" i="9"/>
  <c r="AN69" i="44"/>
  <c r="G18" i="44"/>
  <c r="AR15" i="44"/>
  <c r="AR21" i="44"/>
  <c r="K61" i="44"/>
  <c r="K67" i="44"/>
  <c r="O72" i="44"/>
  <c r="O73" i="44" s="1"/>
  <c r="AJ62" i="44"/>
  <c r="AN66" i="44"/>
  <c r="G13" i="9"/>
  <c r="H13" i="9" s="1"/>
  <c r="O18" i="44"/>
  <c r="K72" i="43"/>
  <c r="K73" i="43" s="1"/>
  <c r="AO72" i="43"/>
  <c r="AO73" i="43" s="1"/>
  <c r="AO59" i="43"/>
  <c r="AO12" i="43"/>
  <c r="K15" i="43"/>
  <c r="G71" i="43"/>
  <c r="AK24" i="43"/>
  <c r="AK25" i="43" s="1"/>
  <c r="AK11" i="43"/>
  <c r="AK61" i="43"/>
  <c r="AJ63" i="40"/>
  <c r="G65" i="40"/>
  <c r="AE69" i="40"/>
  <c r="AJ14" i="40"/>
  <c r="G15" i="40"/>
  <c r="G18" i="43"/>
  <c r="K42" i="58"/>
  <c r="X34" i="58"/>
  <c r="J36" i="58"/>
  <c r="F22" i="56"/>
  <c r="I49" i="56"/>
  <c r="Q56" i="56"/>
  <c r="H21" i="56"/>
  <c r="T50" i="56"/>
  <c r="E17" i="9"/>
  <c r="S24" i="44"/>
  <c r="G19" i="44"/>
  <c r="AV15" i="44"/>
  <c r="BA15" i="44" s="1"/>
  <c r="AV21" i="44"/>
  <c r="BA21" i="44" s="1"/>
  <c r="O61" i="44"/>
  <c r="O67" i="44"/>
  <c r="S72" i="44"/>
  <c r="AN62" i="44"/>
  <c r="AR66" i="44"/>
  <c r="F13" i="9"/>
  <c r="S17" i="44"/>
  <c r="X17" i="44" s="1"/>
  <c r="K71" i="43"/>
  <c r="AO71" i="43"/>
  <c r="AO24" i="43"/>
  <c r="AO25" i="43" s="1"/>
  <c r="AO26" i="43"/>
  <c r="K14" i="43"/>
  <c r="G69" i="43"/>
  <c r="AK23" i="43"/>
  <c r="AK74" i="43"/>
  <c r="AK60" i="43"/>
  <c r="AJ62" i="40"/>
  <c r="G64" i="40"/>
  <c r="AE21" i="40"/>
  <c r="AJ13" i="40"/>
  <c r="G14" i="40"/>
  <c r="G17" i="43"/>
  <c r="Z39" i="58"/>
  <c r="L39" i="58"/>
  <c r="M39" i="58" s="1"/>
  <c r="I42" i="58"/>
  <c r="G20" i="56"/>
  <c r="S24" i="56"/>
  <c r="Q47" i="56"/>
  <c r="H57" i="56"/>
  <c r="F47" i="56"/>
  <c r="D17" i="9"/>
  <c r="AJ69" i="44"/>
  <c r="B21" i="44"/>
  <c r="AJ16" i="44"/>
  <c r="AV22" i="44"/>
  <c r="BA22" i="44" s="1"/>
  <c r="S61" i="44"/>
  <c r="X61" i="44" s="1"/>
  <c r="S67" i="44"/>
  <c r="X67" i="44" s="1"/>
  <c r="O74" i="44"/>
  <c r="AR62" i="44"/>
  <c r="AN67" i="44"/>
  <c r="E13" i="9"/>
  <c r="O16" i="44"/>
  <c r="K69" i="43"/>
  <c r="AO69" i="43"/>
  <c r="AO21" i="43"/>
  <c r="AO23" i="43"/>
  <c r="AR74" i="44"/>
  <c r="S68" i="44"/>
  <c r="X68" i="44" s="1"/>
  <c r="K65" i="43"/>
  <c r="G66" i="43"/>
  <c r="AJ59" i="40"/>
  <c r="G11" i="40"/>
  <c r="C17" i="23"/>
  <c r="AD40" i="47"/>
  <c r="AK40" i="47" s="1"/>
  <c r="U64" i="47"/>
  <c r="X16" i="47"/>
  <c r="AA59" i="45"/>
  <c r="AA27" i="45"/>
  <c r="U36" i="45"/>
  <c r="AD65" i="47"/>
  <c r="AK65" i="47" s="1"/>
  <c r="U45" i="47"/>
  <c r="AA19" i="47"/>
  <c r="U41" i="47"/>
  <c r="AD12" i="47"/>
  <c r="AK12" i="47" s="1"/>
  <c r="AD68" i="47"/>
  <c r="AK68" i="47" s="1"/>
  <c r="X62" i="47"/>
  <c r="AA36" i="47"/>
  <c r="U19" i="47"/>
  <c r="U31" i="45"/>
  <c r="AD34" i="45"/>
  <c r="AK34" i="45" s="1"/>
  <c r="U44" i="47"/>
  <c r="U14" i="47"/>
  <c r="AA26" i="45"/>
  <c r="AA62" i="47"/>
  <c r="AA33" i="58"/>
  <c r="AB33" i="58" s="1"/>
  <c r="AJ74" i="44"/>
  <c r="S69" i="44"/>
  <c r="X69" i="44" s="1"/>
  <c r="K63" i="43"/>
  <c r="G64" i="43"/>
  <c r="G72" i="40"/>
  <c r="G73" i="40" s="1"/>
  <c r="G21" i="44"/>
  <c r="AD38" i="47"/>
  <c r="AK38" i="47" s="1"/>
  <c r="AA60" i="47"/>
  <c r="AA10" i="47"/>
  <c r="X52" i="45"/>
  <c r="U68" i="47"/>
  <c r="X31" i="45"/>
  <c r="AD62" i="47"/>
  <c r="AK62" i="47" s="1"/>
  <c r="U35" i="47"/>
  <c r="X13" i="47"/>
  <c r="U40" i="47"/>
  <c r="X11" i="47"/>
  <c r="X67" i="47"/>
  <c r="AD45" i="47"/>
  <c r="BC45" i="47" s="1"/>
  <c r="AK45" i="47" s="1"/>
  <c r="X18" i="47"/>
  <c r="U13" i="47"/>
  <c r="AA70" i="47"/>
  <c r="AD28" i="45"/>
  <c r="AK28" i="45" s="1"/>
  <c r="X41" i="47"/>
  <c r="X12" i="47"/>
  <c r="AD36" i="45"/>
  <c r="BC36" i="45" s="1"/>
  <c r="AK36" i="45" s="1"/>
  <c r="U61" i="47"/>
  <c r="S22" i="56"/>
  <c r="K20" i="44"/>
  <c r="AR59" i="44"/>
  <c r="AO65" i="43"/>
  <c r="AK19" i="43"/>
  <c r="G61" i="40"/>
  <c r="G13" i="43"/>
  <c r="AA17" i="47"/>
  <c r="AD35" i="45"/>
  <c r="AK35" i="45" s="1"/>
  <c r="U55" i="45"/>
  <c r="AA28" i="45"/>
  <c r="X42" i="47"/>
  <c r="U65" i="47"/>
  <c r="AD19" i="47"/>
  <c r="BC19" i="47" s="1"/>
  <c r="AK19" i="47" s="1"/>
  <c r="AA12" i="47"/>
  <c r="X57" i="45"/>
  <c r="X38" i="47"/>
  <c r="X8" i="47"/>
  <c r="AA61" i="47"/>
  <c r="U18" i="47"/>
  <c r="AD61" i="45"/>
  <c r="AK61" i="45" s="1"/>
  <c r="U60" i="45"/>
  <c r="X68" i="47"/>
  <c r="X60" i="47"/>
  <c r="U15" i="47"/>
  <c r="AA9" i="47"/>
  <c r="AD33" i="45"/>
  <c r="AK33" i="45" s="1"/>
  <c r="X44" i="47"/>
  <c r="H48" i="56"/>
  <c r="AJ12" i="44"/>
  <c r="AR63" i="44"/>
  <c r="AO19" i="43"/>
  <c r="AK17" i="43"/>
  <c r="G59" i="40"/>
  <c r="G11" i="43"/>
  <c r="AA14" i="47"/>
  <c r="AA29" i="45"/>
  <c r="AA35" i="45"/>
  <c r="AD40" i="45"/>
  <c r="AK40" i="45" s="1"/>
  <c r="X40" i="47"/>
  <c r="AD61" i="47"/>
  <c r="AK61" i="47" s="1"/>
  <c r="AD14" i="47"/>
  <c r="AK14" i="47" s="1"/>
  <c r="X61" i="45"/>
  <c r="AD26" i="45"/>
  <c r="AK26" i="45" s="1"/>
  <c r="X37" i="47"/>
  <c r="AD62" i="45"/>
  <c r="BC62" i="45" s="1"/>
  <c r="AK62" i="45" s="1"/>
  <c r="AA44" i="47"/>
  <c r="U11" i="47"/>
  <c r="AD55" i="45"/>
  <c r="AK55" i="45" s="1"/>
  <c r="AA55" i="45"/>
  <c r="AA66" i="47"/>
  <c r="AD43" i="47"/>
  <c r="AK43" i="47" s="1"/>
  <c r="AD8" i="47"/>
  <c r="AK8" i="47" s="1"/>
  <c r="U8" i="47"/>
  <c r="X32" i="45"/>
  <c r="R16" i="56"/>
  <c r="AR12" i="44"/>
  <c r="AR64" i="44"/>
  <c r="AO17" i="43"/>
  <c r="AK72" i="43"/>
  <c r="AK73" i="43" s="1"/>
  <c r="AJ26" i="40"/>
  <c r="AI27" i="40" s="1"/>
  <c r="AI26" i="40" s="1"/>
  <c r="G23" i="40"/>
  <c r="U10" i="47"/>
  <c r="AD70" i="47"/>
  <c r="BC70" i="47" s="1"/>
  <c r="AK70" i="47" s="1"/>
  <c r="U30" i="45"/>
  <c r="X39" i="47"/>
  <c r="AD37" i="47"/>
  <c r="AK37" i="47" s="1"/>
  <c r="X58" i="45"/>
  <c r="U9" i="47"/>
  <c r="AA56" i="45"/>
  <c r="U35" i="45"/>
  <c r="AD36" i="47"/>
  <c r="AK36" i="47" s="1"/>
  <c r="U61" i="45"/>
  <c r="AA18" i="47"/>
  <c r="X62" i="45"/>
  <c r="U26" i="45"/>
  <c r="AA37" i="45"/>
  <c r="AD64" i="47"/>
  <c r="AK64" i="47" s="1"/>
  <c r="U34" i="47"/>
  <c r="AD58" i="45"/>
  <c r="AK58" i="45" s="1"/>
  <c r="AA62" i="45"/>
  <c r="AD30" i="45"/>
  <c r="AK30" i="45" s="1"/>
  <c r="G51" i="56"/>
  <c r="AJ18" i="44"/>
  <c r="AV67" i="44"/>
  <c r="BA67" i="44" s="1"/>
  <c r="K23" i="44"/>
  <c r="AK69" i="43"/>
  <c r="AJ23" i="40"/>
  <c r="S21" i="44"/>
  <c r="X21" i="44" s="1"/>
  <c r="AA61" i="45"/>
  <c r="AD69" i="47"/>
  <c r="AK69" i="47" s="1"/>
  <c r="X63" i="47"/>
  <c r="X35" i="47"/>
  <c r="AD34" i="47"/>
  <c r="AK34" i="47" s="1"/>
  <c r="X37" i="45"/>
  <c r="U62" i="45"/>
  <c r="AD37" i="45"/>
  <c r="BC37" i="45" s="1"/>
  <c r="AK37" i="45" s="1"/>
  <c r="AA30" i="45"/>
  <c r="AD35" i="47"/>
  <c r="AK35" i="47" s="1"/>
  <c r="AD59" i="45"/>
  <c r="AK59" i="45" s="1"/>
  <c r="AA13" i="47"/>
  <c r="AD54" i="45"/>
  <c r="AK54" i="45" s="1"/>
  <c r="U32" i="45"/>
  <c r="AD32" i="45"/>
  <c r="AK32" i="45" s="1"/>
  <c r="AD60" i="47"/>
  <c r="AK60" i="47" s="1"/>
  <c r="X15" i="47"/>
  <c r="X54" i="45"/>
  <c r="AD60" i="45"/>
  <c r="AK60" i="45" s="1"/>
  <c r="X29" i="45"/>
  <c r="R21" i="56"/>
  <c r="AV24" i="44"/>
  <c r="E14" i="9"/>
  <c r="K13" i="43"/>
  <c r="AK59" i="43"/>
  <c r="AJ12" i="40"/>
  <c r="S19" i="44"/>
  <c r="X19" i="44" s="1"/>
  <c r="U54" i="45"/>
  <c r="U67" i="47"/>
  <c r="U38" i="47"/>
  <c r="X10" i="47"/>
  <c r="AA11" i="47"/>
  <c r="U71" i="47"/>
  <c r="U37" i="45"/>
  <c r="U62" i="47"/>
  <c r="AD44" i="47"/>
  <c r="BC44" i="47" s="1"/>
  <c r="AK44" i="47" s="1"/>
  <c r="AD18" i="47"/>
  <c r="BC18" i="47" s="1"/>
  <c r="AK18" i="47" s="1"/>
  <c r="AA52" i="45"/>
  <c r="AD57" i="45"/>
  <c r="AK57" i="45" s="1"/>
  <c r="AD31" i="45"/>
  <c r="AK31" i="45" s="1"/>
  <c r="AA65" i="47"/>
  <c r="AD71" i="47"/>
  <c r="BC71" i="47" s="1"/>
  <c r="AK71" i="47" s="1"/>
  <c r="AD17" i="47"/>
  <c r="AK17" i="47" s="1"/>
  <c r="U58" i="45"/>
  <c r="U29" i="45"/>
  <c r="AA57" i="45"/>
  <c r="X71" i="47"/>
  <c r="AN26" i="44"/>
  <c r="K12" i="44"/>
  <c r="K11" i="43"/>
  <c r="AJ72" i="40"/>
  <c r="AJ73" i="40" s="1"/>
  <c r="G26" i="40"/>
  <c r="F27" i="40" s="1"/>
  <c r="F26" i="40" s="1"/>
  <c r="G26" i="44"/>
  <c r="X34" i="45"/>
  <c r="AD63" i="47"/>
  <c r="AK63" i="47" s="1"/>
  <c r="X19" i="47"/>
  <c r="X60" i="45"/>
  <c r="U63" i="45"/>
  <c r="U70" i="47"/>
  <c r="AA31" i="45"/>
  <c r="AD42" i="47"/>
  <c r="AK42" i="47" s="1"/>
  <c r="AA43" i="47"/>
  <c r="X17" i="47"/>
  <c r="U34" i="45"/>
  <c r="X26" i="45"/>
  <c r="X69" i="47"/>
  <c r="AA41" i="47"/>
  <c r="U63" i="47"/>
  <c r="U12" i="47"/>
  <c r="AA53" i="45"/>
  <c r="AA35" i="47"/>
  <c r="U56" i="45"/>
  <c r="AD66" i="47"/>
  <c r="AK66" i="47" s="1"/>
  <c r="E21" i="9"/>
  <c r="K64" i="44"/>
  <c r="O14" i="44"/>
  <c r="G68" i="43"/>
  <c r="AJ61" i="40"/>
  <c r="G13" i="40"/>
  <c r="S22" i="44"/>
  <c r="X22" i="44" s="1"/>
  <c r="U43" i="47"/>
  <c r="X66" i="47"/>
  <c r="AA34" i="47"/>
  <c r="X9" i="47"/>
  <c r="AA33" i="45"/>
  <c r="U52" i="45"/>
  <c r="AD67" i="47"/>
  <c r="AK67" i="47" s="1"/>
  <c r="X61" i="47"/>
  <c r="AA37" i="47"/>
  <c r="AD41" i="47"/>
  <c r="AK41" i="47" s="1"/>
  <c r="X14" i="47"/>
  <c r="X70" i="47"/>
  <c r="X27" i="45"/>
  <c r="AD39" i="47"/>
  <c r="AK39" i="47" s="1"/>
  <c r="J39" i="58"/>
  <c r="AO67" i="43"/>
  <c r="X55" i="45"/>
  <c r="AA71" i="47"/>
  <c r="U39" i="47"/>
  <c r="AD11" i="47"/>
  <c r="AK11" i="47" s="1"/>
  <c r="X64" i="47"/>
  <c r="X35" i="45"/>
  <c r="C44" i="47"/>
  <c r="AD15" i="47"/>
  <c r="AK15" i="47" s="1"/>
  <c r="U66" i="47"/>
  <c r="U37" i="47"/>
  <c r="AD56" i="45"/>
  <c r="AK56" i="45" s="1"/>
  <c r="AJ69" i="40"/>
  <c r="X36" i="45"/>
  <c r="X53" i="45"/>
  <c r="H51" i="56"/>
  <c r="K24" i="43"/>
  <c r="K25" i="43" s="1"/>
  <c r="AA68" i="47"/>
  <c r="AA32" i="45"/>
  <c r="X34" i="47"/>
  <c r="AA64" i="47"/>
  <c r="AD63" i="45"/>
  <c r="BC63" i="45" s="1"/>
  <c r="AK63" i="45" s="1"/>
  <c r="AD27" i="45"/>
  <c r="AK27" i="45" s="1"/>
  <c r="C70" i="47"/>
  <c r="U69" i="47"/>
  <c r="U33" i="45"/>
  <c r="AA60" i="45"/>
  <c r="U27" i="45"/>
  <c r="AD48" i="47"/>
  <c r="AK48" i="47" s="1"/>
  <c r="U60" i="47"/>
  <c r="X28" i="45"/>
  <c r="AA40" i="47"/>
  <c r="S23" i="44"/>
  <c r="X23" i="44" s="1"/>
  <c r="U53" i="45"/>
  <c r="G26" i="43"/>
  <c r="AD22" i="47"/>
  <c r="AK22" i="47" s="1"/>
  <c r="AA39" i="47"/>
  <c r="AD9" i="47"/>
  <c r="AK9" i="47" s="1"/>
  <c r="AA63" i="47"/>
  <c r="AA8" i="47"/>
  <c r="K15" i="44"/>
  <c r="AA67" i="47"/>
  <c r="AA69" i="47"/>
  <c r="AD29" i="45"/>
  <c r="AK29" i="45" s="1"/>
  <c r="AK21" i="43"/>
  <c r="AA45" i="47"/>
  <c r="AA38" i="47"/>
  <c r="U28" i="45"/>
  <c r="AK67" i="43"/>
  <c r="X56" i="45"/>
  <c r="AD13" i="47"/>
  <c r="AK13" i="47" s="1"/>
  <c r="AD10" i="47"/>
  <c r="AK10" i="47" s="1"/>
  <c r="AA42" i="47"/>
  <c r="G10" i="9"/>
  <c r="H10" i="9" s="1"/>
  <c r="G63" i="40"/>
  <c r="AA34" i="45"/>
  <c r="AD16" i="47"/>
  <c r="AK16" i="47" s="1"/>
  <c r="X65" i="47"/>
  <c r="AD74" i="47"/>
  <c r="AK74" i="47" s="1"/>
  <c r="U17" i="47"/>
  <c r="G21" i="40"/>
  <c r="U42" i="47"/>
  <c r="AR18" i="44"/>
  <c r="AJ20" i="40"/>
  <c r="AA16" i="47"/>
  <c r="X30" i="45"/>
  <c r="AA63" i="45"/>
  <c r="AD53" i="45"/>
  <c r="AK53" i="45" s="1"/>
  <c r="AA15" i="47"/>
  <c r="S63" i="44"/>
  <c r="X63" i="44" s="1"/>
  <c r="X33" i="45"/>
  <c r="AA58" i="45"/>
  <c r="AJ59" i="44"/>
  <c r="G16" i="43"/>
  <c r="U36" i="47"/>
  <c r="AD66" i="45"/>
  <c r="AK66" i="45" s="1"/>
  <c r="X63" i="45"/>
  <c r="X36" i="47"/>
  <c r="X43" i="47"/>
  <c r="X59" i="45"/>
  <c r="AA54" i="45"/>
  <c r="O15" i="44"/>
  <c r="AN68" i="44"/>
  <c r="S20" i="44"/>
  <c r="X20" i="44" s="1"/>
  <c r="U57" i="45"/>
  <c r="U16" i="47"/>
  <c r="X45" i="47"/>
  <c r="AA36" i="45"/>
  <c r="U59" i="45"/>
  <c r="AD52" i="45"/>
  <c r="AK52" i="45" s="1"/>
  <c r="C18" i="47"/>
  <c r="C25" i="56"/>
  <c r="B21" i="40"/>
  <c r="C36" i="45"/>
  <c r="C62" i="45"/>
  <c r="P20" i="49" a="1"/>
  <c r="P19" i="49"/>
  <c r="R7" i="57" l="1"/>
  <c r="R9" i="57" s="1"/>
  <c r="AJ7" i="57"/>
  <c r="AJ9" i="57" s="1"/>
  <c r="AC81" i="40"/>
  <c r="AB81" i="40"/>
  <c r="BE89" i="44"/>
  <c r="BF89" i="44"/>
  <c r="AC41" i="40"/>
  <c r="AB41" i="40"/>
  <c r="BE85" i="44"/>
  <c r="BF85" i="44"/>
  <c r="BG45" i="43"/>
  <c r="BF45" i="43"/>
  <c r="AB33" i="43"/>
  <c r="AC33" i="43"/>
  <c r="BE93" i="40"/>
  <c r="BF93" i="40"/>
  <c r="AB81" i="43"/>
  <c r="AC81" i="43"/>
  <c r="D14" i="8"/>
  <c r="O17" i="8"/>
  <c r="O14" i="8" s="1"/>
  <c r="AB33" i="40"/>
  <c r="AC33" i="40"/>
  <c r="BG85" i="43"/>
  <c r="BF85" i="43"/>
  <c r="AB81" i="44"/>
  <c r="AC81" i="44"/>
  <c r="AC41" i="43"/>
  <c r="AB41" i="43"/>
  <c r="BE85" i="40"/>
  <c r="BF85" i="40"/>
  <c r="BF41" i="44"/>
  <c r="BE41" i="44"/>
  <c r="AB41" i="44"/>
  <c r="AC41" i="44"/>
  <c r="BF37" i="43"/>
  <c r="BG37" i="43"/>
  <c r="AC37" i="44"/>
  <c r="AB37" i="44"/>
  <c r="S73" i="44"/>
  <c r="X72" i="44"/>
  <c r="AV73" i="44"/>
  <c r="BA72" i="44"/>
  <c r="B18" i="49" s="1"/>
  <c r="AV25" i="44"/>
  <c r="BA24" i="44"/>
  <c r="X24" i="44"/>
  <c r="S25" i="44"/>
  <c r="BG81" i="43"/>
  <c r="BF81" i="43"/>
  <c r="AB85" i="40"/>
  <c r="AC85" i="40"/>
  <c r="AB37" i="40"/>
  <c r="AC37" i="40"/>
  <c r="AB89" i="44"/>
  <c r="AC89" i="44"/>
  <c r="BF89" i="40"/>
  <c r="BE89" i="40"/>
  <c r="BG33" i="43"/>
  <c r="BF33" i="43"/>
  <c r="AC45" i="40"/>
  <c r="AB45" i="40"/>
  <c r="AC37" i="43"/>
  <c r="AB37" i="43"/>
  <c r="BE33" i="44"/>
  <c r="BF33" i="44"/>
  <c r="AC85" i="44"/>
  <c r="AB85" i="44"/>
  <c r="AC93" i="40"/>
  <c r="AB93" i="40"/>
  <c r="AC85" i="43"/>
  <c r="AB85" i="43"/>
  <c r="AC45" i="43"/>
  <c r="AB45" i="43"/>
  <c r="BF93" i="43"/>
  <c r="BG93" i="43"/>
  <c r="BE33" i="40"/>
  <c r="BF33" i="40"/>
  <c r="BF45" i="40"/>
  <c r="BE45" i="40"/>
  <c r="AB33" i="44"/>
  <c r="AC33" i="44"/>
  <c r="BE41" i="40"/>
  <c r="BF41" i="40"/>
  <c r="BE37" i="44"/>
  <c r="BF37" i="44"/>
  <c r="BF81" i="40"/>
  <c r="BE81" i="40"/>
  <c r="BF37" i="40"/>
  <c r="BE37" i="40"/>
  <c r="AC89" i="43"/>
  <c r="AB89" i="43"/>
  <c r="BE81" i="44"/>
  <c r="BF81" i="44"/>
  <c r="AB89" i="40"/>
  <c r="AC89" i="40"/>
  <c r="BF89" i="43"/>
  <c r="BG89" i="43"/>
  <c r="BG41" i="43"/>
  <c r="BF41" i="43"/>
  <c r="AC93" i="43"/>
  <c r="AB93" i="4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<sst xmlns="http://schemas.openxmlformats.org/spreadsheetml/2006/main" count="5006" uniqueCount="946">
  <si>
    <t>SUMMARY OF GRADES</t>
  </si>
  <si>
    <t>MALE</t>
  </si>
  <si>
    <t>FEMALE</t>
  </si>
  <si>
    <t>Republic of the Philippines</t>
  </si>
  <si>
    <t>DEPARTMENT OF EDUCATION</t>
  </si>
  <si>
    <t>LEARNERS' NAMES</t>
  </si>
  <si>
    <t>FILIPINO</t>
  </si>
  <si>
    <t>ENGLISH</t>
  </si>
  <si>
    <t>MATH</t>
  </si>
  <si>
    <t>SCIENCE</t>
  </si>
  <si>
    <t>ARALING PANLIPUNAN</t>
  </si>
  <si>
    <t>TLE</t>
  </si>
  <si>
    <t>MAPEH</t>
  </si>
  <si>
    <t xml:space="preserve"> AVERAGE</t>
  </si>
  <si>
    <t/>
  </si>
  <si>
    <t xml:space="preserve">FEMALE </t>
  </si>
  <si>
    <t>LEVEL OF PROGRESS AND ACHIEVEMENT</t>
  </si>
  <si>
    <t>Descriptor &amp; Grading</t>
  </si>
  <si>
    <t>Male</t>
  </si>
  <si>
    <t>Female</t>
  </si>
  <si>
    <t>Total</t>
  </si>
  <si>
    <t>Prepared by:</t>
  </si>
  <si>
    <t>Checked by:</t>
  </si>
  <si>
    <t>Noted:</t>
  </si>
  <si>
    <t>Adviser</t>
  </si>
  <si>
    <t>Music &amp; Arts</t>
  </si>
  <si>
    <t>PE &amp; Health</t>
  </si>
  <si>
    <t>VALUES EDUCATION</t>
  </si>
  <si>
    <t>DESCRIPTOR</t>
  </si>
  <si>
    <t>DESCRIPTORS</t>
  </si>
  <si>
    <t>-</t>
  </si>
  <si>
    <t>Advancing (90-100)</t>
  </si>
  <si>
    <t>Benchmarking (80-89)</t>
  </si>
  <si>
    <t>Connecting (75-79)</t>
  </si>
  <si>
    <t>Developing (65-74)</t>
  </si>
  <si>
    <t>Emerging (0-64)</t>
  </si>
  <si>
    <t>INFORMATION</t>
  </si>
  <si>
    <t>REGION:</t>
  </si>
  <si>
    <t>DIVISION:</t>
  </si>
  <si>
    <t>SCHOOL NAME:</t>
  </si>
  <si>
    <t>SCHOOL ID:</t>
  </si>
  <si>
    <t>SCHOOL YEAR:</t>
  </si>
  <si>
    <t>2026-2027</t>
  </si>
  <si>
    <t>GRADE &amp; SECTION:</t>
  </si>
  <si>
    <t>POSITION:</t>
  </si>
  <si>
    <t>SCHOOL HEAD:</t>
  </si>
  <si>
    <t>EMERGING</t>
  </si>
  <si>
    <t>CONNECTING</t>
  </si>
  <si>
    <t>BENCHMARKING</t>
  </si>
  <si>
    <t>ADVANCING</t>
  </si>
  <si>
    <t>RANK</t>
  </si>
  <si>
    <t>ACADEMIC EXCELLENCE AWARDEE</t>
  </si>
  <si>
    <t>DEVELOPING</t>
  </si>
  <si>
    <t>ADIVSER:</t>
  </si>
  <si>
    <t>HT/MT:</t>
  </si>
  <si>
    <t>Hide MAPEH Component Average:</t>
  </si>
  <si>
    <t>No</t>
  </si>
  <si>
    <t>REGION XII</t>
  </si>
  <si>
    <t>KORONADAL NATIONAL COMPREHENSIVE HIGH SCHOOL</t>
  </si>
  <si>
    <t>MA. FE LITA S. YPARRAGUIRRE</t>
  </si>
  <si>
    <t>PRINCIPAL IV</t>
  </si>
  <si>
    <t>CITY SCHOOLS DIVISION OF KORONADAL</t>
  </si>
  <si>
    <t>School Form 2 (SF2) Daily Attendance Report of Learners</t>
  </si>
  <si>
    <t>(This replaces Form 1, Form 2 &amp; STS Form 4 - Absenteeism and Dropout Profile)</t>
  </si>
  <si>
    <t>School ID</t>
  </si>
  <si>
    <t>School Year</t>
  </si>
  <si>
    <t>Report for the  Month of</t>
  </si>
  <si>
    <t>JUNE</t>
  </si>
  <si>
    <t>Name of School</t>
  </si>
  <si>
    <t>Grade Level</t>
  </si>
  <si>
    <t>Section</t>
  </si>
  <si>
    <t xml:space="preserve">Total for the Month             </t>
  </si>
  <si>
    <t>M</t>
  </si>
  <si>
    <t>T</t>
  </si>
  <si>
    <t>W</t>
  </si>
  <si>
    <t>TH</t>
  </si>
  <si>
    <t>F</t>
  </si>
  <si>
    <t>ABSENT</t>
  </si>
  <si>
    <t xml:space="preserve">    Combined TOTAL PER DAY</t>
  </si>
  <si>
    <t>GUIDELINES:</t>
  </si>
  <si>
    <t>1. CODES FOR CHECKING ATTENDANCE</t>
  </si>
  <si>
    <t>Month:</t>
  </si>
  <si>
    <t>No. of Days of Classes:</t>
  </si>
  <si>
    <t>1. The attendance shall be accomplished daily. Refer to the codes for checking learners' attendance.</t>
  </si>
  <si>
    <t>TOTAL</t>
  </si>
  <si>
    <t>3. To compute the following:</t>
  </si>
  <si>
    <t>a.</t>
  </si>
  <si>
    <t>Percentage of Enrolment =</t>
  </si>
  <si>
    <t>x 100</t>
  </si>
  <si>
    <t>a. Domestic-Related Factors</t>
  </si>
  <si>
    <t>a.1. Had to take care of siblings</t>
  </si>
  <si>
    <t>b.</t>
  </si>
  <si>
    <t xml:space="preserve">Average Daily Attendance = </t>
  </si>
  <si>
    <t>Total Daily Attendance</t>
  </si>
  <si>
    <t>a.2. Early marriage/pregnancy</t>
  </si>
  <si>
    <t>Number of School Days in reporting month</t>
  </si>
  <si>
    <t>a.3. Parents' attitude toward schooling</t>
  </si>
  <si>
    <t>c.</t>
  </si>
  <si>
    <t>Percentage of Attendance for the month =</t>
  </si>
  <si>
    <t>Average daily attendance</t>
  </si>
  <si>
    <t>a.4. Family problems</t>
  </si>
  <si>
    <t>b. Individual-Related Factors</t>
  </si>
  <si>
    <t>b.1. Illness</t>
  </si>
  <si>
    <t>Average Daily Attendance</t>
  </si>
  <si>
    <t>b.2. Overage</t>
  </si>
  <si>
    <t>b.3. Death</t>
  </si>
  <si>
    <t xml:space="preserve">Percentage of Attendance for the month </t>
  </si>
  <si>
    <t>b.4. Drug Abuse</t>
  </si>
  <si>
    <t>b.5. Poor academic performance</t>
  </si>
  <si>
    <t>b.6. Lack of interest/Distractions</t>
  </si>
  <si>
    <t>*</t>
  </si>
  <si>
    <t>Beginning of School Year cut-off report is every 1st Friday of the School Year</t>
  </si>
  <si>
    <t>b.7. Hunger/Malnutrition</t>
  </si>
  <si>
    <t>c. School-Related Factors</t>
  </si>
  <si>
    <t>c.1. Teacher Factor</t>
  </si>
  <si>
    <t>Transferred out</t>
  </si>
  <si>
    <t>c.2. Physical condition of classroom</t>
  </si>
  <si>
    <t>c.3. Peer influence</t>
  </si>
  <si>
    <t>Transferred in</t>
  </si>
  <si>
    <t>d. Geographic/Environmental</t>
  </si>
  <si>
    <t>d.1. Distance between home and school</t>
  </si>
  <si>
    <t>d.2. Armed conflict (incl. Tribal wars &amp; clanfeuds)</t>
  </si>
  <si>
    <t>I certify that this is a true and correct report.</t>
  </si>
  <si>
    <t>d.3. Calamities/Disasters</t>
  </si>
  <si>
    <t>e. Financial-Related</t>
  </si>
  <si>
    <t>e.1. Child labor, work</t>
  </si>
  <si>
    <t>Attested by:</t>
  </si>
  <si>
    <t>NAME</t>
  </si>
  <si>
    <t>LRN</t>
  </si>
  <si>
    <t>GENDER</t>
  </si>
  <si>
    <t>(mm/dd/yyyy)</t>
  </si>
  <si>
    <t>BIRTHDAY</t>
  </si>
  <si>
    <t>AGE AS OF</t>
  </si>
  <si>
    <t>School Form 1 (SF 1) School Register</t>
  </si>
  <si>
    <t>(This replaces  Form 1, Master List &amp; STS Form 2-Family Background and Profile)</t>
  </si>
  <si>
    <t xml:space="preserve">School ID </t>
  </si>
  <si>
    <t>Region XII</t>
  </si>
  <si>
    <t xml:space="preserve">Division </t>
  </si>
  <si>
    <t>Koronadal City</t>
  </si>
  <si>
    <t xml:space="preserve">School Name </t>
  </si>
  <si>
    <t>Koronadal NCHS</t>
  </si>
  <si>
    <t xml:space="preserve">School Year </t>
  </si>
  <si>
    <t xml:space="preserve">Grade Level </t>
  </si>
  <si>
    <t xml:space="preserve">Section </t>
  </si>
  <si>
    <t>NAME
(Last Name, First Name, Middle Name)</t>
  </si>
  <si>
    <t>Sex (M/F)</t>
  </si>
  <si>
    <t>BIRTH DATE
(mm/dd/yyyy)</t>
  </si>
  <si>
    <t>AGE as of 1st Friday June</t>
  </si>
  <si>
    <t>MOTHER TONGUE (Grade 1 to 3 Only)</t>
  </si>
  <si>
    <t>IP
(Ethnic Group)</t>
  </si>
  <si>
    <t>RELIGION</t>
  </si>
  <si>
    <t>ADDRESS</t>
  </si>
  <si>
    <t>PARENTS</t>
  </si>
  <si>
    <t>GUARDIAN
(if Not Parent)</t>
  </si>
  <si>
    <t>Contact Number of Parent or Guardian</t>
  </si>
  <si>
    <t>Learning Modality</t>
  </si>
  <si>
    <t>REMARKS</t>
  </si>
  <si>
    <t>House #/ Street/ Sitio/ Purok</t>
  </si>
  <si>
    <t>Barangay</t>
  </si>
  <si>
    <t>Municipality/ City</t>
  </si>
  <si>
    <t>Province</t>
  </si>
  <si>
    <t xml:space="preserve">Father's Name (Last Name, First Name, Middle Name)     </t>
  </si>
  <si>
    <t>Mother's Maiden Name (Last Name, First Name, Middle Name)</t>
  </si>
  <si>
    <t>Name</t>
  </si>
  <si>
    <t>Relationship</t>
  </si>
  <si>
    <t>(Please refer to the legend on last page)</t>
  </si>
  <si>
    <t>Hiligaynon</t>
  </si>
  <si>
    <t>Christianity</t>
  </si>
  <si>
    <t>CITY OF KORONADAL (Capital)</t>
  </si>
  <si>
    <t>SOUTH COTABATO</t>
  </si>
  <si>
    <t>Face to Face</t>
  </si>
  <si>
    <t>GENERAL PAULINO SANTOS (BO. 1)</t>
  </si>
  <si>
    <t>Tagalog</t>
  </si>
  <si>
    <t>ZONE IV (POB.)</t>
  </si>
  <si>
    <t>TANTANGAN</t>
  </si>
  <si>
    <t>&lt;=== TOTAL MALE</t>
  </si>
  <si>
    <t>SANTA CRUZ</t>
  </si>
  <si>
    <t>(Signature of School Head over Printed Name)</t>
  </si>
  <si>
    <t>(Signature of Adviser over Printed Name)</t>
  </si>
  <si>
    <t>SF9 - JHS</t>
  </si>
  <si>
    <t>REPORT ON ATTENDANCE</t>
  </si>
  <si>
    <t>June</t>
  </si>
  <si>
    <t>July</t>
  </si>
  <si>
    <t>Aug</t>
  </si>
  <si>
    <t>Sept</t>
  </si>
  <si>
    <t>Oct</t>
  </si>
  <si>
    <t>Nov</t>
  </si>
  <si>
    <t>Dec</t>
  </si>
  <si>
    <t>Jan</t>
  </si>
  <si>
    <t>Feb</t>
  </si>
  <si>
    <t>Mar</t>
  </si>
  <si>
    <t>No. of School Days</t>
  </si>
  <si>
    <t>Junior High School</t>
  </si>
  <si>
    <t>No. of Present Days</t>
  </si>
  <si>
    <t>LRN:</t>
  </si>
  <si>
    <t>Family Name</t>
  </si>
  <si>
    <t>Given Name</t>
  </si>
  <si>
    <t>M.I.</t>
  </si>
  <si>
    <t>Name:</t>
  </si>
  <si>
    <t>No. of Days Absent</t>
  </si>
  <si>
    <t>Age:</t>
  </si>
  <si>
    <t>Sex:</t>
  </si>
  <si>
    <t xml:space="preserve">Grade: </t>
  </si>
  <si>
    <t>Section:</t>
  </si>
  <si>
    <t xml:space="preserve">School Year: </t>
  </si>
  <si>
    <t>Dear Parents,</t>
  </si>
  <si>
    <t xml:space="preserve">This Report Card shows the ability and progress your child has made </t>
  </si>
  <si>
    <t>in the different  learning areas as well as his/her core values.</t>
  </si>
  <si>
    <t xml:space="preserve">The school welcomes you,  should you desire  to  know  more about </t>
  </si>
  <si>
    <t>your child's progress.</t>
  </si>
  <si>
    <t xml:space="preserve">Principal IV       </t>
  </si>
  <si>
    <t>CERTIFICATE OF TRANSFER</t>
  </si>
  <si>
    <t>Admitted to Grade:</t>
  </si>
  <si>
    <t>Eligibility for Admission to Grade:</t>
  </si>
  <si>
    <t>CANCELLATION OF ELIGIBILITY TO TRANSFER</t>
  </si>
  <si>
    <t>Admitted in:</t>
  </si>
  <si>
    <t>Date:</t>
  </si>
  <si>
    <t xml:space="preserve">   Principal IV</t>
  </si>
  <si>
    <t>LAST NAME</t>
  </si>
  <si>
    <t>FIRST NAME</t>
  </si>
  <si>
    <t>MIDDLE NAME</t>
  </si>
  <si>
    <t>MI</t>
  </si>
  <si>
    <t>Term 1</t>
  </si>
  <si>
    <t>Term 2</t>
  </si>
  <si>
    <t>Term 3</t>
  </si>
  <si>
    <t>REPORT ON LEARNING PROGRESS AND ACHIEVEMENT</t>
  </si>
  <si>
    <t>REPORT ON LEARNER'S OBSERVED VALUES</t>
  </si>
  <si>
    <t>Final Grade</t>
  </si>
  <si>
    <t>Remarks</t>
  </si>
  <si>
    <t>Core Values</t>
  </si>
  <si>
    <t>Behavior Statements</t>
  </si>
  <si>
    <t>Expresses one's spiritual beliefs while respecting the spiritual belief of others.</t>
  </si>
  <si>
    <t>FINAL</t>
  </si>
  <si>
    <t>Shows adherence to ethical principles by upholding truth.</t>
  </si>
  <si>
    <t>Is sensitive to individual social and cultural differences.</t>
  </si>
  <si>
    <t>Demonstrate contribution toward solidarity.</t>
  </si>
  <si>
    <t>Cares for the environment and utilizes resources wisely, judiciously, and economically.</t>
  </si>
  <si>
    <t>Demonstrates pride in being a Filipino; exercises the rights and responsibilities of a Filipino citizen.</t>
  </si>
  <si>
    <t>AVERAGE</t>
  </si>
  <si>
    <t>Demonstrates appropriate behavior in carrying out activities in the school, community, and country.</t>
  </si>
  <si>
    <t>General Average</t>
  </si>
  <si>
    <t>Observed Values</t>
  </si>
  <si>
    <t>Non-numerical Rating</t>
  </si>
  <si>
    <t>Descriptors</t>
  </si>
  <si>
    <t>Grading Scale</t>
  </si>
  <si>
    <t>AO</t>
  </si>
  <si>
    <t>Always Observed</t>
  </si>
  <si>
    <t>90-100</t>
  </si>
  <si>
    <t>SO</t>
  </si>
  <si>
    <t>Sometimes Observed</t>
  </si>
  <si>
    <t>RO</t>
  </si>
  <si>
    <t>Rarely Observed</t>
  </si>
  <si>
    <t>NO</t>
  </si>
  <si>
    <t>Not Observed</t>
  </si>
  <si>
    <t>75-79</t>
  </si>
  <si>
    <t>Filipino</t>
  </si>
  <si>
    <t>English</t>
  </si>
  <si>
    <t>Mathematics</t>
  </si>
  <si>
    <t>Science</t>
  </si>
  <si>
    <t>Araling Panlipunan (AP)</t>
  </si>
  <si>
    <t>Values Education</t>
  </si>
  <si>
    <t>Technology &amp; Livelihood Education (TLE)</t>
  </si>
  <si>
    <t xml:space="preserve">     Music &amp; Arts</t>
  </si>
  <si>
    <t xml:space="preserve">     Physical Education &amp; Health</t>
  </si>
  <si>
    <t>TERM</t>
  </si>
  <si>
    <t>GRADE</t>
  </si>
  <si>
    <t>MUSIC &amp; ARTS</t>
  </si>
  <si>
    <t>PE &amp; HEALTH</t>
  </si>
  <si>
    <t>X</t>
  </si>
  <si>
    <t xml:space="preserve">NAME : </t>
  </si>
  <si>
    <t>GRADE LEVEL</t>
  </si>
  <si>
    <t>DAY</t>
  </si>
  <si>
    <t>12th</t>
  </si>
  <si>
    <t>SCHOOL YEAR</t>
  </si>
  <si>
    <t>MONTH</t>
  </si>
  <si>
    <t>SEPTEMBER</t>
  </si>
  <si>
    <t>YEAR</t>
  </si>
  <si>
    <t>ACADEMIC EXCELLENCE</t>
  </si>
  <si>
    <t xml:space="preserve">LEARNER'S NAME                                                                                         (Last Name, First Name, Middle Name)                                  </t>
  </si>
  <si>
    <t>(1st row for date, 2nd row for Day: M,T,W,TH,F)</t>
  </si>
  <si>
    <t>REMARKS (If NLS, state reason, please refer to legend number 2. If TRANSFERRED IN/OUT, write the name of School.)</t>
  </si>
  <si>
    <t>PRESENT</t>
  </si>
  <si>
    <t xml:space="preserve"> </t>
  </si>
  <si>
    <t>MALE  | TOTAL Per Day</t>
  </si>
  <si>
    <t>FEMALE  | TOTAL Per Day</t>
  </si>
  <si>
    <t>Summary for the Month</t>
  </si>
  <si>
    <r>
      <rPr>
        <b/>
        <sz val="11"/>
        <color theme="1"/>
        <rFont val="Arial Narrow"/>
        <family val="2"/>
      </rPr>
      <t xml:space="preserve">blank- </t>
    </r>
    <r>
      <rPr>
        <sz val="11"/>
        <color theme="1"/>
        <rFont val="Arial Narrow"/>
        <family val="2"/>
      </rPr>
      <t>Present;   (x)- Absent; Tardy (half shaded= Upper for Late Commer, Lower for Cutting Classes)</t>
    </r>
  </si>
  <si>
    <t>2. Dates shall be written in the preceding columns beside Learner's Name.</t>
  </si>
  <si>
    <t>* Enrolment  as of  (1st Friday of the SY)</t>
  </si>
  <si>
    <t>Registered Learner as of End of the Month</t>
  </si>
  <si>
    <t>2. REASONS/CAUSES FOR NLS</t>
  </si>
  <si>
    <r>
      <t xml:space="preserve">Late Enrollment </t>
    </r>
    <r>
      <rPr>
        <b/>
        <i/>
        <sz val="12"/>
        <color theme="1"/>
        <rFont val="Arial Narrow"/>
        <family val="2"/>
      </rPr>
      <t xml:space="preserve">during the month </t>
    </r>
    <r>
      <rPr>
        <i/>
        <sz val="12"/>
        <color theme="1"/>
        <rFont val="Arial Narrow"/>
        <family val="2"/>
      </rPr>
      <t xml:space="preserve">                                              (beyond cut-off)</t>
    </r>
  </si>
  <si>
    <t>Enrolment as of 1st Friday of the SY</t>
  </si>
  <si>
    <r>
      <t xml:space="preserve">Registered Learner as of </t>
    </r>
    <r>
      <rPr>
        <b/>
        <i/>
        <sz val="12"/>
        <color theme="1"/>
        <rFont val="Arial Narrow"/>
        <family val="2"/>
      </rPr>
      <t>end of the month</t>
    </r>
  </si>
  <si>
    <r>
      <t>Percentage of Enrolment as of</t>
    </r>
    <r>
      <rPr>
        <b/>
        <i/>
        <sz val="12"/>
        <color theme="1"/>
        <rFont val="Arial Narrow"/>
        <family val="2"/>
      </rPr>
      <t xml:space="preserve"> end of the month</t>
    </r>
  </si>
  <si>
    <t>Registered Learner as of End of the month</t>
  </si>
  <si>
    <t>4. Every End of the month, the class adviser will submit this form to the office of the principal for recording of 
     summary table into the School Form 4. Once signed by the principal, this form should be returned to the adviser.</t>
  </si>
  <si>
    <t>5. The adviser will extend neccessary intervention including but not limited to home visitation  to learner/s that committed 5 consecutive days of absences or those with potentials of dropping out</t>
  </si>
  <si>
    <t>Number of students with 5 consecutive days of absences:</t>
  </si>
  <si>
    <t>6.  Attendance performance of learner is expected to reflect in Form 137 and Form 138 every grading period</t>
  </si>
  <si>
    <t>NLS</t>
  </si>
  <si>
    <t>f. Others</t>
  </si>
  <si>
    <t>MAKADIYOS</t>
  </si>
  <si>
    <t>MAKATAO</t>
  </si>
  <si>
    <t>MAKAKALIKASAN</t>
  </si>
  <si>
    <t>MAKABANSA</t>
  </si>
  <si>
    <t>Advancing</t>
  </si>
  <si>
    <t>Benchmarking</t>
  </si>
  <si>
    <t>Connecting</t>
  </si>
  <si>
    <t>Developing</t>
  </si>
  <si>
    <t>Emerging</t>
  </si>
  <si>
    <t>80-89</t>
  </si>
  <si>
    <t>65-74</t>
  </si>
  <si>
    <t>0-64</t>
  </si>
  <si>
    <t>Passed</t>
  </si>
  <si>
    <t>Failed</t>
  </si>
  <si>
    <t>TERMS</t>
  </si>
  <si>
    <t>Learning Areas</t>
  </si>
  <si>
    <t>Maka-Diyos</t>
  </si>
  <si>
    <t>Makatao</t>
  </si>
  <si>
    <t>Makakalikasan</t>
  </si>
  <si>
    <t>Makabansa</t>
  </si>
  <si>
    <t>Marking</t>
  </si>
  <si>
    <t>MARCH</t>
  </si>
  <si>
    <t>FEBRUARY</t>
  </si>
  <si>
    <t>JULY</t>
  </si>
  <si>
    <t>AUGUST</t>
  </si>
  <si>
    <t>OCTOBER</t>
  </si>
  <si>
    <t>NOVEMBER</t>
  </si>
  <si>
    <t>DECEMBER</t>
  </si>
  <si>
    <t>JANUARY</t>
  </si>
  <si>
    <t>AUG</t>
  </si>
  <si>
    <t>SEPT</t>
  </si>
  <si>
    <t>OCT</t>
  </si>
  <si>
    <t>NOV</t>
  </si>
  <si>
    <t>DEC</t>
  </si>
  <si>
    <t>JAN</t>
  </si>
  <si>
    <t>FEB</t>
  </si>
  <si>
    <t>MAR</t>
  </si>
  <si>
    <t>NUMBER OF ABSENCES</t>
  </si>
  <si>
    <t>SEPT 1-15</t>
  </si>
  <si>
    <t>SEPT 16-30</t>
  </si>
  <si>
    <t>TERM 1</t>
  </si>
  <si>
    <t>TERM 2</t>
  </si>
  <si>
    <t>TERM 3</t>
  </si>
  <si>
    <t>1-15</t>
  </si>
  <si>
    <t>16-30</t>
  </si>
  <si>
    <t>SUMMARY OF ATTENDANCE</t>
  </si>
  <si>
    <t>A</t>
  </si>
  <si>
    <t>B</t>
  </si>
  <si>
    <t>LEARNER'S OBSERVED VALUES</t>
  </si>
  <si>
    <t>LEARNER PREVIEW CARD</t>
  </si>
  <si>
    <t>Gr. &amp; Section:</t>
  </si>
  <si>
    <t>Adviser:</t>
  </si>
  <si>
    <t>School Head:</t>
  </si>
  <si>
    <t>LEARNER'S PERFORMANCE</t>
  </si>
  <si>
    <t>LEARNING AREAS</t>
  </si>
  <si>
    <t>FINAL GRADE</t>
  </si>
  <si>
    <t>Descriptor</t>
  </si>
  <si>
    <t>Academic Excellence Awardee</t>
  </si>
  <si>
    <t>Th</t>
  </si>
  <si>
    <t>Present</t>
  </si>
  <si>
    <t>Absent</t>
  </si>
  <si>
    <t>Month/Day</t>
  </si>
  <si>
    <t>JUNE 2026</t>
  </si>
  <si>
    <t>JULY 2026</t>
  </si>
  <si>
    <t>AUGUST 2026</t>
  </si>
  <si>
    <t>SEPTEMBER 2026</t>
  </si>
  <si>
    <t>Name of Parent/Guardian:</t>
  </si>
  <si>
    <t>Signature:</t>
  </si>
  <si>
    <t xml:space="preserve">Date: </t>
  </si>
  <si>
    <t>OCTOBER 2026</t>
  </si>
  <si>
    <t>NOVEMBER 2026</t>
  </si>
  <si>
    <t>DECEMBER 2026</t>
  </si>
  <si>
    <t>JANUARY 2026</t>
  </si>
  <si>
    <t>FEBRUARY 2026</t>
  </si>
  <si>
    <t>MARCH 2026</t>
  </si>
  <si>
    <t>APRIL 2026</t>
  </si>
  <si>
    <t>SF 10 -JHS</t>
  </si>
  <si>
    <t xml:space="preserve">Department of Education </t>
  </si>
  <si>
    <t>Learner Permanent Academic Record for Junior High School (SF10-JHS)</t>
  </si>
  <si>
    <t>(Formerly Form 137)</t>
  </si>
  <si>
    <t>LEARNER'S INFORMATION</t>
  </si>
  <si>
    <t>LAST  NAME:</t>
  </si>
  <si>
    <t>NAME EXTN. (Jr,I,II):</t>
  </si>
  <si>
    <t>MIDDLE NAME:</t>
  </si>
  <si>
    <t xml:space="preserve">Learner Reference Number (LRN): </t>
  </si>
  <si>
    <t xml:space="preserve">   Birthdate (mm/dd/yyyy): </t>
  </si>
  <si>
    <t>ELIGIBILITY FOR JHS ENROLMENT</t>
  </si>
  <si>
    <t xml:space="preserve">                                               Elementary School Completer</t>
  </si>
  <si>
    <t xml:space="preserve">     General Average:</t>
  </si>
  <si>
    <t>Citation: (If Any)</t>
  </si>
  <si>
    <t>School ID:</t>
  </si>
  <si>
    <t>Other Credential Presented</t>
  </si>
  <si>
    <t xml:space="preserve">                                                              </t>
  </si>
  <si>
    <t xml:space="preserve">                           PEPT Passer   </t>
  </si>
  <si>
    <t xml:space="preserve">     Rating: </t>
  </si>
  <si>
    <t xml:space="preserve">ALS A &amp; E Passer </t>
  </si>
  <si>
    <t xml:space="preserve">   Date of Examination/Assessment (mm/dd/yyyy): </t>
  </si>
  <si>
    <t>Name and Address of Testing Center:</t>
  </si>
  <si>
    <t>SCHOLASTIC RECORD</t>
  </si>
  <si>
    <t>School:</t>
  </si>
  <si>
    <t xml:space="preserve"> School ID:</t>
  </si>
  <si>
    <t>District:</t>
  </si>
  <si>
    <t>Division:</t>
  </si>
  <si>
    <t>Region:</t>
  </si>
  <si>
    <t>Classified as Grade:</t>
  </si>
  <si>
    <t xml:space="preserve">   School Year:</t>
  </si>
  <si>
    <t>Name of Adviser/Teacher:</t>
  </si>
  <si>
    <t xml:space="preserve">Science </t>
  </si>
  <si>
    <t>Technology and Livelihood Education (TLE)</t>
  </si>
  <si>
    <t>Remedial Classes</t>
  </si>
  <si>
    <t xml:space="preserve"> Conducted from (mm/dd/yyyy)</t>
  </si>
  <si>
    <t>to (mm/dd/yyyy)</t>
  </si>
  <si>
    <t>Final Rating</t>
  </si>
  <si>
    <t>Remedial Class Mark</t>
  </si>
  <si>
    <t>Recomputed Final Grade</t>
  </si>
  <si>
    <t>Conducted from (mm/dd/yyyy)</t>
  </si>
  <si>
    <t>CERTIFICATION</t>
  </si>
  <si>
    <t xml:space="preserve"> I CERTIFY that this is a true record of</t>
  </si>
  <si>
    <t>with LRN</t>
  </si>
  <si>
    <t xml:space="preserve">   and that he/she is eligible for admission to Grade </t>
  </si>
  <si>
    <t>Name of School:</t>
  </si>
  <si>
    <t>Last School Year Attended:</t>
  </si>
  <si>
    <t>Date</t>
  </si>
  <si>
    <t>Name of Principal/School Head over Printed Name</t>
  </si>
  <si>
    <t>(Affix School Seal here)</t>
  </si>
  <si>
    <t>Revised 2025 based on DepEd Order No. 10, s. 2024</t>
  </si>
  <si>
    <t>SF 10-JHS</t>
  </si>
  <si>
    <t>Page 2 of</t>
  </si>
  <si>
    <t>For Transfer Out /JHS Completer Only</t>
  </si>
  <si>
    <t>(May add  Certification box if needed)</t>
  </si>
  <si>
    <t xml:space="preserve">     Physical Education (PE) &amp; Health</t>
  </si>
  <si>
    <t>FINAL RATING</t>
  </si>
  <si>
    <t>FIRST NAME:</t>
  </si>
  <si>
    <t xml:space="preserve">               Others (Pls. Specify): </t>
  </si>
  <si>
    <t xml:space="preserve">                              Name of Elementary School:</t>
  </si>
  <si>
    <t>ELEMENTARY SCHOOL</t>
  </si>
  <si>
    <t>Average</t>
  </si>
  <si>
    <t>SCH. ID</t>
  </si>
  <si>
    <t>Address of Sch.</t>
  </si>
  <si>
    <t>KCES-I</t>
  </si>
  <si>
    <t>HBLSJD</t>
  </si>
  <si>
    <t>DMLM</t>
  </si>
  <si>
    <t>DK</t>
  </si>
  <si>
    <t>DKFKND</t>
  </si>
  <si>
    <t>DISTRICT:</t>
  </si>
  <si>
    <t>DISTRICT IX</t>
  </si>
  <si>
    <t>ADDRESS OF SCH.:</t>
  </si>
  <si>
    <t>City of Koronadal</t>
  </si>
  <si>
    <t>Department of Education</t>
  </si>
  <si>
    <t>awards this</t>
  </si>
  <si>
    <t>Certificate of Recognition</t>
  </si>
  <si>
    <t>to</t>
  </si>
  <si>
    <t>Given this</t>
  </si>
  <si>
    <t>day of</t>
  </si>
  <si>
    <t>by NCB</t>
  </si>
  <si>
    <t>✔</t>
  </si>
  <si>
    <t>ADDITIONAL</t>
  </si>
  <si>
    <t>LEAVE BLANK THE DATE IF IT'S HOLIDAY</t>
  </si>
  <si>
    <t>SPECIALIZATION</t>
  </si>
  <si>
    <t>SPS Specialization: Archery</t>
  </si>
  <si>
    <t>SPS Specialization: Athletics</t>
  </si>
  <si>
    <t>SPS Specialization: Badminton</t>
  </si>
  <si>
    <t>SPS Specialization: Basketball</t>
  </si>
  <si>
    <t>SPS Specialization: Chess</t>
  </si>
  <si>
    <t>SPS Specialization: Dancesports</t>
  </si>
  <si>
    <t>SPS Specialization: Sepaktakraw</t>
  </si>
  <si>
    <t>SPS Specialization: Soccer</t>
  </si>
  <si>
    <t>SPS Specialization: Swimming</t>
  </si>
  <si>
    <t>SPS Specialization: Taekwondo</t>
  </si>
  <si>
    <t>SPS Specialization: Volleyball</t>
  </si>
  <si>
    <t>SPA Specialization: Dance</t>
  </si>
  <si>
    <t>SPA Specialization: Media Arts</t>
  </si>
  <si>
    <t>SPA Specialization: Music</t>
  </si>
  <si>
    <t>SPA Specialization: Theater Arts</t>
  </si>
  <si>
    <t>SPA Specialization: Visual Arts</t>
  </si>
  <si>
    <t>Specialization</t>
  </si>
  <si>
    <t>Address of School:</t>
  </si>
  <si>
    <t>Research</t>
  </si>
  <si>
    <t>Rizal St. Brgy. Zone IV, Koronadal City, South Cotabato</t>
  </si>
  <si>
    <t>Koronadal Central Elementary School-I</t>
  </si>
  <si>
    <t>AWARDEE?</t>
  </si>
  <si>
    <t xml:space="preserve">Today is </t>
  </si>
  <si>
    <t>KORONADAL NATIONAL</t>
  </si>
  <si>
    <t>COMPREHENSIVE HIGH SCHOOL</t>
  </si>
  <si>
    <t>Welcome!</t>
  </si>
  <si>
    <t>TOTAL LEARNERS</t>
  </si>
  <si>
    <t>AVERAGE DAILY ATTENDANCE</t>
  </si>
  <si>
    <t>March</t>
  </si>
  <si>
    <t>August</t>
  </si>
  <si>
    <t>September</t>
  </si>
  <si>
    <t>October</t>
  </si>
  <si>
    <t>November</t>
  </si>
  <si>
    <t>December</t>
  </si>
  <si>
    <t>January</t>
  </si>
  <si>
    <t>February</t>
  </si>
  <si>
    <t>CLASS AVERAGE</t>
  </si>
  <si>
    <t>QUICK ACCESS</t>
  </si>
  <si>
    <t>CLASS OVERVIEW</t>
  </si>
  <si>
    <t>90 and Above</t>
  </si>
  <si>
    <t>74 and Below</t>
  </si>
  <si>
    <t>75 - 84</t>
  </si>
  <si>
    <t>85 - 89</t>
  </si>
  <si>
    <t>REPORTS</t>
  </si>
  <si>
    <t>EXCELLENCE AWARDEES</t>
  </si>
  <si>
    <t>OFFICIAL LIST OF ACADEMIC EXCELLENCE AWARDEES</t>
  </si>
  <si>
    <t>Learner's Name</t>
  </si>
  <si>
    <t xml:space="preserve">I hereby certify that, upon checking and verification, the students whose names are listed </t>
  </si>
  <si>
    <t>above are the recipients of ACADEMIC EXCELLENCE AWARD.</t>
  </si>
  <si>
    <t>Noted by:</t>
  </si>
  <si>
    <t>ATTENDANCE</t>
  </si>
  <si>
    <t>ALERTS &amp; NOTIFICATIONS</t>
  </si>
  <si>
    <t>2026 - 2027</t>
  </si>
  <si>
    <t>HERRERA, JASTINE MARC S.</t>
  </si>
  <si>
    <t>LANSAO, KEN MOH'D SIDDECK U.</t>
  </si>
  <si>
    <t>Apr</t>
  </si>
  <si>
    <t>APR</t>
  </si>
  <si>
    <t>City Schools Division of Koronadal</t>
  </si>
  <si>
    <t>LEARNING PROGRESS AND PERFORMANCE REPORT</t>
  </si>
  <si>
    <t xml:space="preserve">     LRN:</t>
  </si>
  <si>
    <t>School    Year:</t>
  </si>
  <si>
    <t>SUBJECT</t>
  </si>
  <si>
    <t>Parent Signature:</t>
  </si>
  <si>
    <t>1ST 
TERM</t>
  </si>
  <si>
    <t>2ND
TERM</t>
  </si>
  <si>
    <t>3RD
TERM</t>
  </si>
  <si>
    <t>FINAL
GRADE</t>
  </si>
  <si>
    <t xml:space="preserve">       Physical Education &amp; Health</t>
  </si>
  <si>
    <t xml:space="preserve">Principal IV </t>
  </si>
  <si>
    <t>PARENT / GUARDIAN NAME &amp; SIGNATURE</t>
  </si>
  <si>
    <t>BEJEMINO, PAUL JERYLL A.</t>
  </si>
  <si>
    <t>EQUIÑA, PHILIP ANDREW L.</t>
  </si>
  <si>
    <t>LOPEZ, EDZADOR V.</t>
  </si>
  <si>
    <t>FERNANDO, CLARENZ -.</t>
  </si>
  <si>
    <t>GABATO, JOSE JAMES M.</t>
  </si>
  <si>
    <t>GATTOC, JACOB E.</t>
  </si>
  <si>
    <t>ISIDRO, XYREX D.</t>
  </si>
  <si>
    <t>LEPE, ERNELL M.</t>
  </si>
  <si>
    <t>NAVARRO, ROSH RAIVEN C.</t>
  </si>
  <si>
    <t>NELMIDA, RUSTOM B.</t>
  </si>
  <si>
    <t>PHILIP ANDREW L. EQUIÑA</t>
  </si>
  <si>
    <t>LEARNERS NEED INTERVENTION (FAILING GRADES)</t>
  </si>
  <si>
    <t>LEARNERS NEED INTERVENTION (ABSENTEEISM)</t>
  </si>
  <si>
    <t>Month</t>
  </si>
  <si>
    <t>Jun</t>
  </si>
  <si>
    <t>Jul</t>
  </si>
  <si>
    <t>Sep</t>
  </si>
  <si>
    <t>No. of Class Days</t>
  </si>
  <si>
    <t>No. of Days Present</t>
  </si>
  <si>
    <t>TEACHER'S COMMENTS / REMARKS</t>
  </si>
  <si>
    <t>PARENT/S GUARDIAN'S SIGNATURE</t>
  </si>
  <si>
    <t>This is to certify that the above-named learner has satisfactorily completed the requirements</t>
  </si>
  <si>
    <t>for the grade level indicated.</t>
  </si>
  <si>
    <t>Eligible for Admission to Grade:</t>
  </si>
  <si>
    <t>Approved:</t>
  </si>
  <si>
    <t>School  Head</t>
  </si>
  <si>
    <t>School Head</t>
  </si>
  <si>
    <t>LEARNER'S PERFORMANCE REPORT</t>
  </si>
  <si>
    <t>School Year 2026-2027</t>
  </si>
  <si>
    <t xml:space="preserve">  Age:</t>
  </si>
  <si>
    <t xml:space="preserve">  Grade:</t>
  </si>
  <si>
    <t>Track (SHS only):</t>
  </si>
  <si>
    <t>This Performance Report presents your child's progress and achievement</t>
  </si>
  <si>
    <t>in the different learning areas.</t>
  </si>
  <si>
    <t>The school welcomes you to reach out should you wish to know more about your</t>
  </si>
  <si>
    <t>child's learning and performance.</t>
  </si>
  <si>
    <t>LEARNING PROGRESS AND ACHIEVEMENT</t>
  </si>
  <si>
    <t>T1</t>
  </si>
  <si>
    <t>T2</t>
  </si>
  <si>
    <t>T3</t>
  </si>
  <si>
    <t>Music and Arts</t>
  </si>
  <si>
    <t>Physical Education and Health</t>
  </si>
  <si>
    <t>PERFORMANCE DESCRIPTORS</t>
  </si>
  <si>
    <t>LEARNER 2</t>
  </si>
  <si>
    <t>LEARNER 1</t>
  </si>
  <si>
    <t>SUBJECT:</t>
  </si>
  <si>
    <t>2 0 2 6 - 2 0 2 7 .</t>
  </si>
  <si>
    <t>S E P T E M B E R</t>
  </si>
  <si>
    <t>2 0 2 6 .</t>
  </si>
  <si>
    <t>9th</t>
  </si>
  <si>
    <t>LIST OF ACADEMIC EXCELLENCE AWARDEES</t>
  </si>
  <si>
    <t>CLARENZ  FERNANDO</t>
  </si>
  <si>
    <t>WITH HONORS</t>
  </si>
  <si>
    <t>WITH HIGH HONORS</t>
  </si>
  <si>
    <t>Zoe D. Salazar</t>
  </si>
  <si>
    <t>ENGELICAH JOY L. NARVAS</t>
  </si>
  <si>
    <t>AWARD :</t>
  </si>
  <si>
    <t>GRADING PERIOD</t>
  </si>
  <si>
    <t>FIRST</t>
  </si>
  <si>
    <t>25TH</t>
  </si>
  <si>
    <t>2025-2026</t>
  </si>
  <si>
    <t>DANICA  KYE A. LABATA</t>
  </si>
  <si>
    <t>KRIEZEL GRACE D. BALDONADO</t>
  </si>
  <si>
    <t>SECOND</t>
  </si>
  <si>
    <t>8TH</t>
  </si>
  <si>
    <t>Certificate of Perfect Attendance</t>
  </si>
  <si>
    <t>For achieving a remarkable record of attendance for the</t>
  </si>
  <si>
    <t>T  E  R  M    1,</t>
  </si>
  <si>
    <t>ABSENCES</t>
  </si>
  <si>
    <t>TERM1</t>
  </si>
  <si>
    <t>TERM2</t>
  </si>
  <si>
    <t>TERM3</t>
  </si>
  <si>
    <t>T  E  R  M    2,</t>
  </si>
  <si>
    <t>T  E  R  M    3,</t>
  </si>
  <si>
    <t>SPJ: Journalism</t>
  </si>
  <si>
    <t>CERTIFICATE</t>
  </si>
  <si>
    <t>of</t>
  </si>
  <si>
    <t>ACADEMIC RECOGNITION</t>
  </si>
  <si>
    <t>is awarded to</t>
  </si>
  <si>
    <t>2026-2027.</t>
  </si>
  <si>
    <t>GRADE &amp; Section</t>
  </si>
  <si>
    <t>CLARK KENT B. ALVAREZ</t>
  </si>
  <si>
    <t>2026</t>
  </si>
  <si>
    <t>LYLE PERJ T. APILADO</t>
  </si>
  <si>
    <t>REIGN JAY L. DEOCAMPO</t>
  </si>
  <si>
    <t>IVAN MATTHEW C. FEDOC</t>
  </si>
  <si>
    <t>ACADEMIC EXCELLENCE AWARD</t>
  </si>
  <si>
    <t>Has made a satisfactory start to the academic year. Greater consistency in study habits is needed.</t>
  </si>
  <si>
    <t>The student is capable of achieving better results but needs to demonstrate greater effort and consistency.</t>
  </si>
  <si>
    <t>Has experienced some difficulty with the academic demands of Grade 10. Regular practice and revision are strongly encouraged.</t>
  </si>
  <si>
    <t>Has achieved reasonable results this term but has room for improvement. More effort and regular revision are recommended.</t>
  </si>
  <si>
    <t>Has good academic potential, but current performance does not fully reflect their ability. Greater commitment is needed.</t>
  </si>
  <si>
    <t>Academic performance this term has been below expectations. The student needs to develop more effective study habits.</t>
  </si>
  <si>
    <t>Demonstrates an adequate understanding of most concepts but needs to become more consistent with academic work.</t>
  </si>
  <si>
    <t>The student can achieve much more with a more serious and consistent approach to academic work.</t>
  </si>
  <si>
    <t>Needs to strengthen understanding of key concepts and should seek assistance whenever difficulties arise.</t>
  </si>
  <si>
    <t>Has made a fair start to Grade 10. With greater focus and effort, the student can achieve better results.</t>
  </si>
  <si>
    <t>Shows the ability to succeed but does not always apply sufficient effort to academic tasks.</t>
  </si>
  <si>
    <t>Has struggled with some areas of the curriculum. Consistent effort and additional practice should help improve understanding.</t>
  </si>
  <si>
    <t>Academic performance is satisfactory, but the student should aim to become more independent and responsible in their studies.</t>
  </si>
  <si>
    <t>Needs to make better use of their abilities by becoming more focused and consistent in their studies.</t>
  </si>
  <si>
    <t>Needs to devote more time to academic preparation and review lessons regularly.</t>
  </si>
  <si>
    <t>Shows some good understanding but needs to strengthen knowledge through regular practice and revision.</t>
  </si>
  <si>
    <t>Has the potential to perform at a higher level. Greater effort, preparation, and follow-through are required.</t>
  </si>
  <si>
    <t>Current results indicate that improvement is needed. The student should focus on understanding concepts rather than simply completing tasks.</t>
  </si>
  <si>
    <t>Has the potential to improve academically. A more organized approach to studying would be beneficial.</t>
  </si>
  <si>
    <t>Academic performance could be considerably stronger if the student were more consistent with revision and assignments.</t>
  </si>
  <si>
    <t>Has made limited academic progress this term. Greater effort and a more organized approach to studying are necessary.</t>
  </si>
  <si>
    <t>Has made some progress this term but needs to put more effort into completing and reviewing academic work.</t>
  </si>
  <si>
    <t>Should avoid relying on ability alone and develop stronger study habits and greater perseverance.</t>
  </si>
  <si>
    <t>Needs to become more consistent in completing assignments and reviewing lessons.</t>
  </si>
  <si>
    <t>A satisfactory term overall. The student should focus on consistency, preparation, and completing tasks on time.</t>
  </si>
  <si>
    <t>Needs to take greater responsibility for their own learning and make a more consistent effort.</t>
  </si>
  <si>
    <t>Would benefit from additional practice and closer attention to areas where understanding is still developing.</t>
  </si>
  <si>
    <t>Results are acceptable but could be improved through greater commitment to daily study.</t>
  </si>
  <si>
    <t>The student is capable of better results. A stronger work ethic and greater attention to academic responsibilities are needed next term.</t>
  </si>
  <si>
    <t>The student needs to take a more active role in learning and make greater use of available support.</t>
  </si>
  <si>
    <t>Has made a good start to Grade 10 but is capable of achieving even higher results with greater consistency.</t>
  </si>
  <si>
    <t>Has potential for improvement but needs to demonstrate greater persistence when faced with challenging work.</t>
  </si>
  <si>
    <t>Demonstrates good academic ability. More regular revision would help the student reach their full potential.</t>
  </si>
  <si>
    <t>Academic foundations in some areas need strengthening. Regular revision and practice should be a priority next term.</t>
  </si>
  <si>
    <t>A good performance this term. The student should continue working hard and avoid becoming complacent.</t>
  </si>
  <si>
    <t>Has the ability to achieve excellent results but needs to maintain consistent effort across all subjects.</t>
  </si>
  <si>
    <t>Shows good understanding of the lessons but could improve performance through more careful preparation.</t>
  </si>
  <si>
    <t>A capable student who has produced good results. Greater attention to detail would further improve academic performance.</t>
  </si>
  <si>
    <t>Has made good progress this term. More independent study and regular practice are encouraged.</t>
  </si>
  <si>
    <t>COMMENT</t>
  </si>
  <si>
    <t>18th</t>
  </si>
  <si>
    <t>ZONE I (POB.)</t>
  </si>
  <si>
    <t xml:space="preserve">13 </t>
  </si>
  <si>
    <t>SAN FELIPE</t>
  </si>
  <si>
    <t xml:space="preserve">12 </t>
  </si>
  <si>
    <t xml:space="preserve">Grade 7 (Year </t>
  </si>
  <si>
    <t>T/I DATE:2026-06-08</t>
  </si>
  <si>
    <t xml:space="preserve">Pending TI </t>
  </si>
  <si>
    <t>Islam</t>
  </si>
  <si>
    <t>CALOOCAN</t>
  </si>
  <si>
    <t>SPFL Specialization: Mandarin</t>
  </si>
  <si>
    <t>CABALLO, ISHAN CHRIS E.</t>
  </si>
  <si>
    <t>DAQUIL, LORENZ ANTHONY Y.</t>
  </si>
  <si>
    <t>DERAIN, YUEL D.</t>
  </si>
  <si>
    <t>PRINCE FRANCIS E. GONZALES</t>
  </si>
  <si>
    <t>AVANCEÃ‘A (BO. 3)</t>
  </si>
  <si>
    <t>BANGA</t>
  </si>
  <si>
    <t>Maguindanaoan</t>
  </si>
  <si>
    <t>NAMNAMA</t>
  </si>
  <si>
    <t>LUTAYAN</t>
  </si>
  <si>
    <t>SULTAN KUDARAT</t>
  </si>
  <si>
    <t>&lt;=== TOTAL FEMALE</t>
  </si>
  <si>
    <t>&lt;=== COMBINED</t>
  </si>
  <si>
    <t>List and Code of Indicators under REMARKS column</t>
  </si>
  <si>
    <t>Indicator</t>
  </si>
  <si>
    <t>Code</t>
  </si>
  <si>
    <t>Required Information</t>
  </si>
  <si>
    <t>REGISTERED</t>
  </si>
  <si>
    <t>BoSY</t>
  </si>
  <si>
    <t>EoSY</t>
  </si>
  <si>
    <t>Prepared by;</t>
  </si>
  <si>
    <t>Certified Correct:</t>
  </si>
  <si>
    <t>Transfered Out
Transfered In
Dropped
Late Enrollment</t>
  </si>
  <si>
    <t>T/O
T/I
DRP
LE</t>
  </si>
  <si>
    <t>Name of  Public (P) Private (PR) School  &amp; Effectivity Date
Name of  Public (P) Private (PR) School  &amp; Effectivity Date
Reason  and Effectivity Date
Reason (Enrollment beyond 1st Friday of SY)</t>
  </si>
  <si>
    <t>CCT Receipient
Balik Aral
Special Needs Education
Accelerated</t>
  </si>
  <si>
    <t>CCT
B/A
SNED
ACL</t>
  </si>
  <si>
    <t>CCT Control/reference number &amp; Effectivity Date
Name of school last attended &amp; Year
Specify
Specify Level &amp; Effectivity Data</t>
  </si>
  <si>
    <t>MA FE LITA SALANGA YPARRAGUIRRE</t>
  </si>
  <si>
    <t>BoSY Date:</t>
  </si>
  <si>
    <t>EoSY Date:</t>
  </si>
  <si>
    <t>Generated thru LIS</t>
  </si>
  <si>
    <t>ARAQUIL, ALFONSO I.</t>
  </si>
  <si>
    <t>S</t>
  </si>
  <si>
    <t>BLINGKONG</t>
  </si>
  <si>
    <t>08-27-2014</t>
  </si>
  <si>
    <t>Ilongot</t>
  </si>
  <si>
    <t>SANTO NINO (BO. 2)</t>
  </si>
  <si>
    <t>05-21-2014</t>
  </si>
  <si>
    <t>ROSAL</t>
  </si>
  <si>
    <t>136452190313</t>
  </si>
  <si>
    <t>ACIBAR,LOUIE JR., LAGUNDAY</t>
  </si>
  <si>
    <t>08-03-2014</t>
  </si>
  <si>
    <t>ACIBAR, LOUIE ROTONE</t>
  </si>
  <si>
    <t>LAGUNDAY,RICHEL,VILLAVER,</t>
  </si>
  <si>
    <t>471025190009</t>
  </si>
  <si>
    <t>ADANZA,ELIJAH LOUIS, MARQUEZ</t>
  </si>
  <si>
    <t>11-27-2013</t>
  </si>
  <si>
    <t>ADANZA, AMIEL FERNADEZ</t>
  </si>
  <si>
    <t>MARQUEZ,MICHELLE,PALMERA,</t>
  </si>
  <si>
    <t>131408190012</t>
  </si>
  <si>
    <t>ARELLANO,BREXEN GREY, MIGUEL</t>
  </si>
  <si>
    <t>Cebuano / Sinugbuanong Binisay</t>
  </si>
  <si>
    <t>MAMBUCAL</t>
  </si>
  <si>
    <t>ARELLANO, RYAN BAUTISTA</t>
  </si>
  <si>
    <t>MIGUEL,KAREN MAE,MORALDE,</t>
  </si>
  <si>
    <t>131394190136</t>
  </si>
  <si>
    <t>BABAO,JAYDEN DALE, TAJORES</t>
  </si>
  <si>
    <t>TAJORES,DEIANIRA,HULIGANGA,</t>
  </si>
  <si>
    <t>131157190034</t>
  </si>
  <si>
    <t>BARADAS,MCLIAME DWYT, QUILLAMOR</t>
  </si>
  <si>
    <t>03-08-2014</t>
  </si>
  <si>
    <t>BARADAS, DWYT LANGURAYAN</t>
  </si>
  <si>
    <t>QUILLAMOR,MELANIE,ESTABILLO,</t>
  </si>
  <si>
    <t>471016190030</t>
  </si>
  <si>
    <t>BARREDO,ALISTAIR KAYLE, PALMEJAR</t>
  </si>
  <si>
    <t>08-01-2013</t>
  </si>
  <si>
    <t>SAN ISIDRO</t>
  </si>
  <si>
    <t>BARREDO, ALOYSIUS GARCIA</t>
  </si>
  <si>
    <t>PALMEJAR,KADRINA MALAYA,DURON,</t>
  </si>
  <si>
    <t>131394190141</t>
  </si>
  <si>
    <t>BONILLA,RHINE KYLE, LUMANGTAD</t>
  </si>
  <si>
    <t>05-03-2014</t>
  </si>
  <si>
    <t>BONILLA, RAFFY BONILLA</t>
  </si>
  <si>
    <t>LUMANGTAF,IRENE,PAYOT,</t>
  </si>
  <si>
    <t>131406190072</t>
  </si>
  <si>
    <t>CORPUS,CYRUS JHON, FUNDAL</t>
  </si>
  <si>
    <t>09-19-2012</t>
  </si>
  <si>
    <t>CORPUS, RAYMUNDO CASTOR SR</t>
  </si>
  <si>
    <t>FUNDAL,MARY JEAN,GALVE,</t>
  </si>
  <si>
    <t>131399190012</t>
  </si>
  <si>
    <t>DABA,IAN JOHN, BERDEN</t>
  </si>
  <si>
    <t>02-23-2014</t>
  </si>
  <si>
    <t>DABA, JOHN SOLINAP</t>
  </si>
  <si>
    <t>BERDEN,CHIRREZ DYAN,PONCARDAS,</t>
  </si>
  <si>
    <t>405896190059</t>
  </si>
  <si>
    <t>DURAN,TYRICK GALVIN, AUSTRIA</t>
  </si>
  <si>
    <t>04-26-2014</t>
  </si>
  <si>
    <t>DURAN, HENRY DELA CRUZ JR</t>
  </si>
  <si>
    <t>AUSTRIA,SHAINALYN,TABABA,</t>
  </si>
  <si>
    <t>471016190006</t>
  </si>
  <si>
    <t>GULAY,JOHN PAUL, NAVARRO</t>
  </si>
  <si>
    <t>07-24-2014</t>
  </si>
  <si>
    <t>GULAY, MANUEL DECATORIA</t>
  </si>
  <si>
    <t>NAVARRO,GRACE,LAYO,</t>
  </si>
  <si>
    <t>131400190026</t>
  </si>
  <si>
    <t>LASANAS,ISAIAH ZAYN, OSING</t>
  </si>
  <si>
    <t>05-06-2014</t>
  </si>
  <si>
    <t>LASANAS, LEO MARAÑON</t>
  </si>
  <si>
    <t>OSING,JOVILYN,NADERA,</t>
  </si>
  <si>
    <t>405896190122</t>
  </si>
  <si>
    <t>MARZAN,BRAM YEOMAN, CANSON</t>
  </si>
  <si>
    <t>NEW PANGASINAN (BO. 4)</t>
  </si>
  <si>
    <t>MARZAN, VINCENT PAULO</t>
  </si>
  <si>
    <t>CANSON,KRISTEL,NACIONAL,</t>
  </si>
  <si>
    <t>130762190060</t>
  </si>
  <si>
    <t>NOTARTE,KEVIN CLARENCE, VILLARE</t>
  </si>
  <si>
    <t>11-24-2013</t>
  </si>
  <si>
    <t>NOTARTE, ELIAQUIM VISTAL</t>
  </si>
  <si>
    <t>VILLARE,GINA,MANDAMLAY,</t>
  </si>
  <si>
    <t>131407190109</t>
  </si>
  <si>
    <t>OMAR,MUHAMMAD AIMAN, AKILAN</t>
  </si>
  <si>
    <t>08-05-2014</t>
  </si>
  <si>
    <t>AKILAN,BAILEN,ALFONSO,</t>
  </si>
  <si>
    <t>131394190228</t>
  </si>
  <si>
    <t>PANAGUITON,PETER CLIEN, BALBON</t>
  </si>
  <si>
    <t>08-14-2013</t>
  </si>
  <si>
    <t>PANAGUITON, PERNAN DIONSON</t>
  </si>
  <si>
    <t>BALBON,JOY MAY,SELOTERION,</t>
  </si>
  <si>
    <t>131406190171</t>
  </si>
  <si>
    <t>PAULITE,JAEL KHAIZER, SISON</t>
  </si>
  <si>
    <t>03-30-2014</t>
  </si>
  <si>
    <t>PAULITE, MICHAEL CABANTUD</t>
  </si>
  <si>
    <t>SISON,EASTER JEAN,PAGINAG,</t>
  </si>
  <si>
    <t>405896190232</t>
  </si>
  <si>
    <t>PERONO,AIDEN NATHAN, BORJA</t>
  </si>
  <si>
    <t>01-07-2014</t>
  </si>
  <si>
    <t>ESPERANZA</t>
  </si>
  <si>
    <t>PERONO, ARDEN ISLA</t>
  </si>
  <si>
    <t>BORJA,AUDREY MARIE,CALDEA,</t>
  </si>
  <si>
    <t>Blended</t>
  </si>
  <si>
    <t>131397190072</t>
  </si>
  <si>
    <t>RAMOS,BRIGHT, ACHIVAR</t>
  </si>
  <si>
    <t>07-29-2014</t>
  </si>
  <si>
    <t>ZONE II (POB.)</t>
  </si>
  <si>
    <t>RAMOS, JECKRON AYROSO</t>
  </si>
  <si>
    <t>ACHIVAR,JUDITH,SALGADO,</t>
  </si>
  <si>
    <t>131409190022</t>
  </si>
  <si>
    <t>ROBLES,THIRDY, -</t>
  </si>
  <si>
    <t>11-23-2013</t>
  </si>
  <si>
    <t>PARAISO</t>
  </si>
  <si>
    <t>ROBLES,AILEEN MAE,MARCIAL,</t>
  </si>
  <si>
    <t>405896190192</t>
  </si>
  <si>
    <t>SOBEJANA,RYNE JARRED, REGUA</t>
  </si>
  <si>
    <t>09-26-2013</t>
  </si>
  <si>
    <t>SOBEJANA, LAZARO ESPIRITU II</t>
  </si>
  <si>
    <t>REGUA,DOMILY,PUYLONG,</t>
  </si>
  <si>
    <t>409431190007</t>
  </si>
  <si>
    <t>SORIANO,CHRISEON XANDREI, MERISCO</t>
  </si>
  <si>
    <t>12-19-2013</t>
  </si>
  <si>
    <t>CARPENTER HILL</t>
  </si>
  <si>
    <t>SORIANO, REYNALDO TENEZA REYNALDO</t>
  </si>
  <si>
    <t>MERISCO,VICKY,VILLARIAL,VICKY</t>
  </si>
  <si>
    <t>131382190014</t>
  </si>
  <si>
    <t>TORIBIO,EDWARD LIAM, CATALUÑA</t>
  </si>
  <si>
    <t>01-10-2014</t>
  </si>
  <si>
    <t>TORIBIO, EDDIE TEMPLADO JR</t>
  </si>
  <si>
    <t>CATALUÑA,JAILEN,VERDADERO,</t>
  </si>
  <si>
    <t>405887190008</t>
  </si>
  <si>
    <t>YAHYA,KHALID CESAR, MATIVO</t>
  </si>
  <si>
    <t>05-27-2014</t>
  </si>
  <si>
    <t>MATIVO,RUBY JEAN,GOLBEQUE,</t>
  </si>
  <si>
    <t>130639190004</t>
  </si>
  <si>
    <t>AGANOS,MEARL ROSE, SUARNABA</t>
  </si>
  <si>
    <t>11-04-2013</t>
  </si>
  <si>
    <t>POBLACION</t>
  </si>
  <si>
    <t>TUPI</t>
  </si>
  <si>
    <t>AGANOS, FLORDICANTE REGANION</t>
  </si>
  <si>
    <t>SUARNABA,THERESA MAE,SEVILLO,</t>
  </si>
  <si>
    <t>405885190017</t>
  </si>
  <si>
    <t>CALIZAR,CHRISTINA PAULA, ALMACIN</t>
  </si>
  <si>
    <t>09-03-2013</t>
  </si>
  <si>
    <t>CALIZAR, CHRISTIAN MARK NAZARENO</t>
  </si>
  <si>
    <t>ALMACIN,JANICE,PACLIBAR,</t>
  </si>
  <si>
    <t>405896190057</t>
  </si>
  <si>
    <t>CAMPANIEL,JOANNA RENEE, ALEJANO</t>
  </si>
  <si>
    <t>02-14-2014</t>
  </si>
  <si>
    <t>CAMPANIEL, RENEN NAVARRO</t>
  </si>
  <si>
    <t>ALEJANO,MARY JOY,GAMBOA,</t>
  </si>
  <si>
    <t>470522190005</t>
  </si>
  <si>
    <t>CANSON,ALJANNE, DIRECTO</t>
  </si>
  <si>
    <t>12-20-2013</t>
  </si>
  <si>
    <t>CANSON, ROMEL PASON</t>
  </si>
  <si>
    <t>DIRECTO,LOUIES BELLE,FABIAN,</t>
  </si>
  <si>
    <t>471020160007</t>
  </si>
  <si>
    <t>CARBONILLA,JHAYRA, OLINOY</t>
  </si>
  <si>
    <t>03-05-2014</t>
  </si>
  <si>
    <t>CARBONILLA, JUNRYL CELESTE</t>
  </si>
  <si>
    <t>OLINOY,ARIANNE MAY,MONTEJO,</t>
  </si>
  <si>
    <t>131409190027</t>
  </si>
  <si>
    <t>CASTILLON,VIVIAN GRACE, PUYONG</t>
  </si>
  <si>
    <t>03-06-2014</t>
  </si>
  <si>
    <t>CASTILLON, VICTORIO JR ELLECA</t>
  </si>
  <si>
    <t>PUYONG,MELINDA,SALARDA,</t>
  </si>
  <si>
    <t>131407190075</t>
  </si>
  <si>
    <t>DAWA,PATRICE BRIELLE, JIMENEZ</t>
  </si>
  <si>
    <t>08-24-2014</t>
  </si>
  <si>
    <t>DAWA, JERALD DAYEN</t>
  </si>
  <si>
    <t>JIMENEZ,MARY ANN,PONDOC,</t>
  </si>
  <si>
    <t>131397190079</t>
  </si>
  <si>
    <t>DOMINGO,CHARITY JADE, PEÑALOSA</t>
  </si>
  <si>
    <t>01-02-2014</t>
  </si>
  <si>
    <t>DOMINGO, JUVEL LUMASAG</t>
  </si>
  <si>
    <t>PEÑALOSA,JENNIE,LIBOON,</t>
  </si>
  <si>
    <t>131387190003</t>
  </si>
  <si>
    <t>DUMADAG,ALLEYAH KHATE, ACOSTA</t>
  </si>
  <si>
    <t>09-04-2013</t>
  </si>
  <si>
    <t>Ilocano</t>
  </si>
  <si>
    <t>DUMADAG, ARGIE -</t>
  </si>
  <si>
    <t>ACOSTA,JUVY,ANGELO,</t>
  </si>
  <si>
    <t>471016190038</t>
  </si>
  <si>
    <t>ESPORTUNO,XAMANTHA ERICA, LAVILLES</t>
  </si>
  <si>
    <t>10-25-2013</t>
  </si>
  <si>
    <t>NEW LAMBUNAO</t>
  </si>
  <si>
    <t>ESPORTUNO, ERIC LEBRILLA</t>
  </si>
  <si>
    <t>LAVILLES,MAILA,LECHONSITO,</t>
  </si>
  <si>
    <t>130642190019</t>
  </si>
  <si>
    <t>FACUNLA,LEANNE GEBRELLE, MAGNO</t>
  </si>
  <si>
    <t>RIZAL (BARRIO 3)</t>
  </si>
  <si>
    <t>FACUNLA, EXEQUIEL EUROPA</t>
  </si>
  <si>
    <t>MAGNO,LADY LOT,PIMENTEL,</t>
  </si>
  <si>
    <t>405896190170</t>
  </si>
  <si>
    <t>MALUTO,KRISTINE JOY, CARTAGENA</t>
  </si>
  <si>
    <t>01-01-2014</t>
  </si>
  <si>
    <t>ROTONDA</t>
  </si>
  <si>
    <t>MALUTO, EDWIN CASTRO</t>
  </si>
  <si>
    <t>CARTAGENA,MARY JOY,JANTACUTAN,</t>
  </si>
  <si>
    <t>405896190121</t>
  </si>
  <si>
    <t>NAVAL,ANNECHKA LINUELLE, SANTIAGO</t>
  </si>
  <si>
    <t>10-22-2013</t>
  </si>
  <si>
    <t>NAVAL, MANUEL MANGIDUYOS JR</t>
  </si>
  <si>
    <t>SANTIAGO,LILIBETH,TOQUILLO,</t>
  </si>
  <si>
    <t>131382190025</t>
  </si>
  <si>
    <t>OSOTEO,JOHANNA, JULATON</t>
  </si>
  <si>
    <t>07-21-2014</t>
  </si>
  <si>
    <t>OSOTEO, DESIDERIO ABANILLA JR</t>
  </si>
  <si>
    <t>JULATON,SYLVIA,LUIS,</t>
  </si>
  <si>
    <t>131414190088</t>
  </si>
  <si>
    <t>PABILONA,QUEENZEL, ALVAREZ</t>
  </si>
  <si>
    <t>09-16-2013</t>
  </si>
  <si>
    <t>PABILONA, ALLAN MADICLUM</t>
  </si>
  <si>
    <t>ALVAREZ,JUDILYN,WICAS,</t>
  </si>
  <si>
    <t>131388190032</t>
  </si>
  <si>
    <t>PEÑOLVO,KHATE NATHALIE, ROXAS</t>
  </si>
  <si>
    <t>05-14-2014</t>
  </si>
  <si>
    <t>PEÑOLVO, MICHAEL ALERTA</t>
  </si>
  <si>
    <t>ROJAS,JOPHEL,RELANO,</t>
  </si>
  <si>
    <t>131414190062</t>
  </si>
  <si>
    <t>PERPO,CHEALSY JEAL, TAPANG</t>
  </si>
  <si>
    <t>06-13-2014</t>
  </si>
  <si>
    <t>PERPO, ALBERT TUBATO</t>
  </si>
  <si>
    <t>TAPANG,JEANETTE,BELLO,</t>
  </si>
  <si>
    <t>405896190141</t>
  </si>
  <si>
    <t>SOMODIO,QUINTANA BLESSIE, DOMALOGDOG</t>
  </si>
  <si>
    <t>04-22-2014</t>
  </si>
  <si>
    <t>SOMODIO, ELMER SOLLESTA</t>
  </si>
  <si>
    <t>DOMALOGDOG,BEVELYN,AMENE,</t>
  </si>
  <si>
    <t>130162190080</t>
  </si>
  <si>
    <t>TRAGO,CZARINA, BERTULFO</t>
  </si>
  <si>
    <t>06-25-2013</t>
  </si>
  <si>
    <t>TRAGO, JASSON DAGUPAN</t>
  </si>
  <si>
    <t>BERTULFO,MARESSA,BILLONES,</t>
  </si>
  <si>
    <t>T/I DATE:2026-06-08T/O DATE:2026/08/03</t>
  </si>
  <si>
    <t>131397190023</t>
  </si>
  <si>
    <t>TUPAS,DAÑELLA, BILBAO</t>
  </si>
  <si>
    <t>10-02-2013</t>
  </si>
  <si>
    <t>TUPAS, DANTE ALANES</t>
  </si>
  <si>
    <t>BILBAO,NERISSA,BURGOS,</t>
  </si>
  <si>
    <t>KATHY ARANDALLO GARCIA</t>
  </si>
  <si>
    <t>ACIBAR, LOUIE JR. L.</t>
  </si>
  <si>
    <t>LOUIE JR. L. ACIBAR</t>
  </si>
  <si>
    <t>ELIJAH LOUIS M. ADANZA</t>
  </si>
  <si>
    <t>Generated on: Friday, September 11, 2026</t>
  </si>
  <si>
    <t>KATHY A. GARCIA</t>
  </si>
  <si>
    <t>MASTER TEACHER II</t>
  </si>
  <si>
    <t>MARK ANTHONY M. OCAMPO</t>
  </si>
  <si>
    <t>OIC, ARALING PANLIPUNAN DEPT. HEAD</t>
  </si>
  <si>
    <t>CANSON, ALJANNE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</si>
</sst>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
    <numFmt numFmtId="165" formatCode="00000"/>
    <numFmt numFmtId="166" formatCode="mm/dd/yyyy;@"/>
    <numFmt numFmtId="167" formatCode="m/d/yyyy;@"/>
    <numFmt numFmtId="168" formatCode="0;\-0;;@"/>
    <numFmt numFmtId="169" formatCode="[$-F800]dddd\,\ mmmm\ dd\,\ yyyy"/>
  </numFmts>
  <fonts count="216">
    <font>
      <sz val="11"/>
      <name val="Carlito"/>
    </font>
    <font>
      <b/>
      <sz val="11"/>
      <color theme="0"/>
      <name val="Calibri"/>
      <family val="2"/>
      <scheme val="minor"/>
    </font>
    <font>
      <sz val="12"/>
      <color theme="1"/>
      <name val="Calibri"/>
      <family val="2"/>
      <scheme val="minor"/>
    </font>
    <font>
      <b/>
      <sz val="18"/>
      <color theme="1"/>
      <name val="Calibri"/>
      <family val="2"/>
      <scheme val="minor"/>
    </font>
    <font>
      <b/>
      <sz val="12"/>
      <color theme="0" tint="-4.9989318521683403E-2"/>
      <name val="Calibri"/>
      <family val="2"/>
      <scheme val="minor"/>
    </font>
    <font>
      <b/>
      <sz val="12"/>
      <color theme="0"/>
      <name val="Calibri"/>
      <family val="2"/>
      <scheme val="minor"/>
    </font>
    <font>
      <sz val="10"/>
      <color theme="1"/>
      <name val="Calibri"/>
      <family val="2"/>
      <scheme val="major"/>
    </font>
    <font>
      <sz val="8"/>
      <color theme="1"/>
      <name val="Calibri"/>
      <family val="2"/>
      <scheme val="major"/>
    </font>
    <font>
      <b/>
      <sz val="10"/>
      <color theme="1"/>
      <name val="Calibri"/>
      <family val="2"/>
      <scheme val="major"/>
    </font>
    <font>
      <b/>
      <sz val="21"/>
      <name val="Calibri"/>
      <family val="2"/>
      <scheme val="major"/>
    </font>
    <font>
      <b/>
      <sz val="16"/>
      <color rgb="FFFF0000"/>
      <name val="Calibri"/>
      <family val="2"/>
      <scheme val="major"/>
    </font>
    <font>
      <b/>
      <sz val="12"/>
      <color theme="1"/>
      <name val="Calibri"/>
      <family val="2"/>
      <scheme val="major"/>
    </font>
    <font>
      <b/>
      <sz val="11"/>
      <name val="Calibri"/>
      <family val="2"/>
      <scheme val="major"/>
    </font>
    <font>
      <sz val="12"/>
      <color theme="1"/>
      <name val="Calibri"/>
      <family val="2"/>
      <scheme val="major"/>
    </font>
    <font>
      <sz val="8"/>
      <color rgb="FF000000"/>
      <name val="Calibri"/>
      <family val="2"/>
      <scheme val="major"/>
    </font>
    <font>
      <b/>
      <sz val="14"/>
      <color theme="1"/>
      <name val="Calibri"/>
      <family val="2"/>
      <scheme val="major"/>
    </font>
    <font>
      <b/>
      <sz val="9"/>
      <color theme="1"/>
      <name val="Calibri"/>
      <family val="2"/>
      <scheme val="major"/>
    </font>
    <font>
      <b/>
      <sz val="8"/>
      <color theme="1"/>
      <name val="Calibri"/>
      <family val="2"/>
      <scheme val="major"/>
    </font>
    <font>
      <b/>
      <sz val="11"/>
      <color theme="1"/>
      <name val="Calibri"/>
      <family val="2"/>
      <scheme val="major"/>
    </font>
    <font>
      <b/>
      <sz val="11"/>
      <color theme="1" tint="4.9989318521683403E-2"/>
      <name val="Calibri"/>
      <family val="2"/>
      <scheme val="major"/>
    </font>
    <font>
      <sz val="11"/>
      <color theme="1"/>
      <name val="Calibri"/>
      <family val="2"/>
      <scheme val="major"/>
    </font>
    <font>
      <b/>
      <sz val="11"/>
      <color theme="9" tint="-0.499984740745262"/>
      <name val="Calibri"/>
      <family val="2"/>
      <scheme val="major"/>
    </font>
    <font>
      <sz val="11"/>
      <color rgb="FF002060"/>
      <name val="Calibri"/>
      <family val="2"/>
      <scheme val="major"/>
    </font>
    <font>
      <b/>
      <u/>
      <sz val="11"/>
      <color theme="1"/>
      <name val="Calibri"/>
      <family val="2"/>
      <scheme val="major"/>
    </font>
    <font>
      <sz val="11"/>
      <color theme="9" tint="-0.499984740745262"/>
      <name val="Calibri"/>
      <family val="2"/>
      <scheme val="major"/>
    </font>
    <font>
      <sz val="11"/>
      <color theme="0"/>
      <name val="Carlito"/>
    </font>
    <font>
      <b/>
      <sz val="12"/>
      <color rgb="FF0000CC"/>
      <name val="Calibri"/>
      <family val="2"/>
      <scheme val="major"/>
    </font>
    <font>
      <sz val="11"/>
      <name val="Calibri"/>
      <family val="2"/>
      <scheme val="major"/>
    </font>
    <font>
      <sz val="11"/>
      <color theme="3" tint="9.9978637043366805E-2"/>
      <name val="Calibri"/>
      <family val="2"/>
      <scheme val="major"/>
    </font>
    <font>
      <b/>
      <sz val="12"/>
      <name val="Calibri"/>
      <family val="2"/>
      <scheme val="major"/>
    </font>
    <font>
      <b/>
      <u/>
      <sz val="9"/>
      <color theme="1"/>
      <name val="Arial Narrow"/>
      <family val="2"/>
    </font>
    <font>
      <sz val="11"/>
      <name val="Carlito"/>
    </font>
    <font>
      <b/>
      <sz val="11"/>
      <color theme="1"/>
      <name val="Calibri"/>
      <family val="2"/>
      <scheme val="minor"/>
    </font>
    <font>
      <sz val="11"/>
      <color theme="0"/>
      <name val="Calibri"/>
      <family val="2"/>
      <scheme val="minor"/>
    </font>
    <font>
      <b/>
      <sz val="11"/>
      <color theme="1"/>
      <name val="Arial Narrow"/>
      <family val="2"/>
    </font>
    <font>
      <sz val="14"/>
      <name val="Arial Narrow"/>
      <family val="2"/>
    </font>
    <font>
      <sz val="11"/>
      <color rgb="FF000000"/>
      <name val="Arial Narrow"/>
      <family val="2"/>
    </font>
    <font>
      <sz val="8"/>
      <name val="Carlito"/>
    </font>
    <font>
      <b/>
      <sz val="21"/>
      <color indexed="72"/>
      <name val="SansSerif"/>
    </font>
    <font>
      <sz val="9"/>
      <name val="SansSerif"/>
    </font>
    <font>
      <i/>
      <sz val="7"/>
      <color indexed="72"/>
      <name val="SansSerif"/>
    </font>
    <font>
      <sz val="8"/>
      <color indexed="72"/>
      <name val="SansSerif"/>
    </font>
    <font>
      <b/>
      <sz val="6"/>
      <color indexed="72"/>
      <name val="SansSerif"/>
    </font>
    <font>
      <b/>
      <sz val="7"/>
      <color indexed="72"/>
      <name val="SansSerif"/>
    </font>
    <font>
      <sz val="7"/>
      <color indexed="72"/>
      <name val="SansSerif"/>
    </font>
    <font>
      <sz val="14"/>
      <color theme="1"/>
      <name val="Calibri"/>
      <family val="2"/>
      <scheme val="minor"/>
    </font>
    <font>
      <b/>
      <sz val="14"/>
      <color theme="1"/>
      <name val="Calibri"/>
      <family val="2"/>
      <scheme val="minor"/>
    </font>
    <font>
      <sz val="12"/>
      <color theme="0"/>
      <name val="Calibri"/>
      <family val="2"/>
      <scheme val="minor"/>
    </font>
    <font>
      <b/>
      <sz val="14"/>
      <color theme="1"/>
      <name val="Times New Roman"/>
      <family val="1"/>
    </font>
    <font>
      <sz val="12"/>
      <name val="Calibri"/>
      <family val="2"/>
      <scheme val="minor"/>
    </font>
    <font>
      <u/>
      <sz val="10"/>
      <color theme="0"/>
      <name val="Calibri"/>
      <family val="2"/>
      <scheme val="minor"/>
    </font>
    <font>
      <b/>
      <sz val="12"/>
      <color theme="1"/>
      <name val="Times New Roman"/>
      <family val="1"/>
    </font>
    <font>
      <b/>
      <u/>
      <sz val="14"/>
      <color theme="1"/>
      <name val="Calibri"/>
      <family val="2"/>
      <scheme val="minor"/>
    </font>
    <font>
      <b/>
      <sz val="16"/>
      <color theme="0"/>
      <name val="Calibri"/>
      <family val="2"/>
      <scheme val="minor"/>
    </font>
    <font>
      <b/>
      <sz val="20"/>
      <color theme="0"/>
      <name val="Calibri"/>
      <family val="2"/>
      <scheme val="minor"/>
    </font>
    <font>
      <sz val="12"/>
      <color theme="0" tint="-0.34998626667073579"/>
      <name val="Calibri"/>
      <family val="2"/>
      <scheme val="minor"/>
    </font>
    <font>
      <b/>
      <sz val="12"/>
      <color theme="1"/>
      <name val="Calibri"/>
      <family val="2"/>
      <scheme val="minor"/>
    </font>
    <font>
      <b/>
      <sz val="9"/>
      <color theme="1" tint="4.9989318521683403E-2"/>
      <name val="Calibri"/>
      <family val="2"/>
      <scheme val="major"/>
    </font>
    <font>
      <sz val="9"/>
      <color theme="1"/>
      <name val="Calibri"/>
      <family val="2"/>
      <scheme val="major"/>
    </font>
    <font>
      <sz val="10"/>
      <color theme="1"/>
      <name val="Calibri"/>
      <family val="2"/>
      <scheme val="minor"/>
    </font>
    <font>
      <sz val="11"/>
      <name val="Calibri"/>
      <family val="2"/>
      <scheme val="minor"/>
    </font>
    <font>
      <i/>
      <sz val="11"/>
      <color theme="1"/>
      <name val="Arial Narrow"/>
      <family val="2"/>
    </font>
    <font>
      <b/>
      <sz val="14"/>
      <color theme="1"/>
      <name val="Arial Narrow"/>
      <family val="2"/>
    </font>
    <font>
      <sz val="11"/>
      <color theme="1"/>
      <name val="Arial Narrow"/>
      <family val="2"/>
    </font>
    <font>
      <b/>
      <sz val="22"/>
      <color theme="1"/>
      <name val="Arial Narrow"/>
      <family val="2"/>
    </font>
    <font>
      <i/>
      <sz val="12"/>
      <color theme="1"/>
      <name val="Arial Narrow"/>
      <family val="2"/>
    </font>
    <font>
      <b/>
      <sz val="18"/>
      <color theme="1"/>
      <name val="Arial Narrow"/>
      <family val="2"/>
    </font>
    <font>
      <sz val="16"/>
      <color theme="1"/>
      <name val="Arial Narrow"/>
      <family val="2"/>
    </font>
    <font>
      <b/>
      <sz val="16"/>
      <color theme="1"/>
      <name val="Arial Narrow"/>
      <family val="2"/>
    </font>
    <font>
      <b/>
      <sz val="12"/>
      <color theme="1"/>
      <name val="Arial Narrow"/>
      <family val="2"/>
    </font>
    <font>
      <sz val="12"/>
      <color theme="1"/>
      <name val="Arial Narrow"/>
      <family val="2"/>
    </font>
    <font>
      <b/>
      <i/>
      <sz val="11"/>
      <color theme="1"/>
      <name val="Arial Narrow"/>
      <family val="2"/>
    </font>
    <font>
      <b/>
      <i/>
      <sz val="12"/>
      <color theme="1"/>
      <name val="Arial Narrow"/>
      <family val="2"/>
    </font>
    <font>
      <sz val="12"/>
      <color theme="1"/>
      <name val="Times New Roman"/>
      <family val="1"/>
    </font>
    <font>
      <sz val="12"/>
      <color theme="0"/>
      <name val="Times New Roman"/>
      <family val="1"/>
    </font>
    <font>
      <sz val="12"/>
      <name val="Times New Roman"/>
      <family val="1"/>
    </font>
    <font>
      <b/>
      <sz val="10"/>
      <color theme="1"/>
      <name val="Times New Roman"/>
      <family val="1"/>
    </font>
    <font>
      <b/>
      <i/>
      <sz val="12"/>
      <color theme="1"/>
      <name val="Times New Roman"/>
      <family val="1"/>
    </font>
    <font>
      <b/>
      <sz val="12"/>
      <color theme="0"/>
      <name val="Times New Roman"/>
      <family val="1"/>
    </font>
    <font>
      <b/>
      <i/>
      <sz val="14"/>
      <color theme="1"/>
      <name val="Times New Roman"/>
      <family val="1"/>
    </font>
    <font>
      <b/>
      <u/>
      <sz val="14"/>
      <color theme="1"/>
      <name val="Times New Roman"/>
      <family val="1"/>
    </font>
    <font>
      <b/>
      <u/>
      <sz val="12"/>
      <color theme="1"/>
      <name val="Times New Roman"/>
      <family val="1"/>
    </font>
    <font>
      <sz val="14"/>
      <color theme="1"/>
      <name val="Times New Roman"/>
      <family val="1"/>
    </font>
    <font>
      <sz val="9"/>
      <color theme="1"/>
      <name val="Times New Roman"/>
      <family val="1"/>
    </font>
    <font>
      <sz val="9.6"/>
      <color theme="1"/>
      <name val="Times New Roman"/>
      <family val="1"/>
    </font>
    <font>
      <i/>
      <sz val="12"/>
      <color theme="1"/>
      <name val="Times New Roman"/>
      <family val="1"/>
    </font>
    <font>
      <b/>
      <sz val="10"/>
      <color theme="1"/>
      <name val="Arial Narrow"/>
      <family val="2"/>
    </font>
    <font>
      <b/>
      <sz val="9"/>
      <color theme="1"/>
      <name val="Arial Narrow"/>
      <family val="2"/>
    </font>
    <font>
      <sz val="12"/>
      <color theme="2" tint="-0.249977111117893"/>
      <name val="Calibri"/>
      <family val="2"/>
      <scheme val="minor"/>
    </font>
    <font>
      <b/>
      <sz val="11"/>
      <color theme="0"/>
      <name val="Carlito"/>
    </font>
    <font>
      <sz val="11"/>
      <color theme="1"/>
      <name val="Carlito"/>
    </font>
    <font>
      <b/>
      <sz val="11"/>
      <name val="Carlito"/>
    </font>
    <font>
      <sz val="9"/>
      <name val="Carlito"/>
    </font>
    <font>
      <b/>
      <sz val="14"/>
      <color theme="0"/>
      <name val="Carlito"/>
    </font>
    <font>
      <b/>
      <sz val="10"/>
      <color theme="0"/>
      <name val="Carlito"/>
    </font>
    <font>
      <b/>
      <sz val="8"/>
      <color theme="1"/>
      <name val="Carlito"/>
    </font>
    <font>
      <b/>
      <sz val="11"/>
      <color theme="1"/>
      <name val="Carlito"/>
    </font>
    <font>
      <b/>
      <sz val="9"/>
      <name val="Carlito"/>
    </font>
    <font>
      <sz val="8"/>
      <color theme="6"/>
      <name val="Carlito"/>
    </font>
    <font>
      <sz val="11"/>
      <name val="STXinwei"/>
      <charset val="134"/>
    </font>
    <font>
      <b/>
      <sz val="16"/>
      <color theme="1"/>
      <name val="Calibri"/>
      <family val="2"/>
      <scheme val="minor"/>
    </font>
    <font>
      <i/>
      <sz val="10"/>
      <color theme="1"/>
      <name val="Calibri"/>
      <family val="2"/>
      <scheme val="minor"/>
    </font>
    <font>
      <u/>
      <sz val="14"/>
      <color theme="1"/>
      <name val="Calibri"/>
      <family val="2"/>
      <scheme val="minor"/>
    </font>
    <font>
      <b/>
      <sz val="11"/>
      <color theme="1"/>
      <name val="Arial"/>
      <family val="2"/>
    </font>
    <font>
      <sz val="11"/>
      <color theme="1"/>
      <name val="Arial"/>
      <family val="2"/>
    </font>
    <font>
      <b/>
      <sz val="12"/>
      <color theme="1"/>
      <name val="Arial"/>
      <family val="2"/>
    </font>
    <font>
      <i/>
      <sz val="12"/>
      <color theme="1"/>
      <name val="Calibri"/>
      <family val="2"/>
      <scheme val="minor"/>
    </font>
    <font>
      <b/>
      <i/>
      <sz val="14"/>
      <color theme="1"/>
      <name val="Calibri"/>
      <family val="2"/>
      <scheme val="minor"/>
    </font>
    <font>
      <i/>
      <sz val="11"/>
      <color theme="1"/>
      <name val="Calibri"/>
      <family val="2"/>
      <scheme val="minor"/>
    </font>
    <font>
      <sz val="10"/>
      <name val="Carlito"/>
    </font>
    <font>
      <sz val="10"/>
      <color theme="1"/>
      <name val="Carlito"/>
    </font>
    <font>
      <sz val="11"/>
      <name val="Old English Text MT"/>
      <family val="4"/>
    </font>
    <font>
      <sz val="14"/>
      <name val="Old English Text MT"/>
      <family val="4"/>
    </font>
    <font>
      <sz val="11"/>
      <name val="Aharoni"/>
      <charset val="177"/>
    </font>
    <font>
      <sz val="8"/>
      <name val="Aharoni"/>
      <charset val="177"/>
    </font>
    <font>
      <sz val="11"/>
      <name val="Bookman Old Style"/>
      <family val="1"/>
    </font>
    <font>
      <sz val="24"/>
      <name val="Old English Text MT"/>
      <family val="4"/>
    </font>
    <font>
      <sz val="30"/>
      <name val="Bernard MT Condensed"/>
      <family val="1"/>
    </font>
    <font>
      <b/>
      <u/>
      <sz val="25"/>
      <name val="Arial Narrow"/>
      <family val="2"/>
    </font>
    <font>
      <sz val="12"/>
      <name val="Carlito"/>
    </font>
    <font>
      <i/>
      <sz val="12"/>
      <name val="Tahoma"/>
      <family val="2"/>
    </font>
    <font>
      <b/>
      <i/>
      <u/>
      <sz val="12"/>
      <name val="Tahoma"/>
      <family val="2"/>
    </font>
    <font>
      <b/>
      <sz val="12"/>
      <name val="Times New Roman"/>
      <family val="1"/>
    </font>
    <font>
      <b/>
      <u/>
      <sz val="18"/>
      <name val="Arial Narrow"/>
      <family val="2"/>
    </font>
    <font>
      <b/>
      <sz val="12"/>
      <color rgb="FFFF0000"/>
      <name val="Alasassy Caps"/>
    </font>
    <font>
      <sz val="9"/>
      <color theme="1"/>
      <name val="Calibri"/>
      <family val="2"/>
      <scheme val="minor"/>
    </font>
    <font>
      <sz val="9"/>
      <color theme="1"/>
      <name val="Carlito"/>
    </font>
    <font>
      <sz val="11"/>
      <color rgb="FFFF0000"/>
      <name val="Calibri"/>
      <family val="2"/>
      <scheme val="major"/>
    </font>
    <font>
      <sz val="24"/>
      <name val="Berlin Sans FB Demi"/>
      <family val="2"/>
    </font>
    <font>
      <sz val="24"/>
      <color theme="0"/>
      <name val="Berlin Sans FB"/>
      <family val="2"/>
    </font>
    <font>
      <sz val="12"/>
      <color theme="0"/>
      <name val="Bahnschrift"/>
      <family val="2"/>
    </font>
    <font>
      <sz val="14"/>
      <color theme="0"/>
      <name val="Bahnschrift"/>
      <family val="2"/>
    </font>
    <font>
      <sz val="11"/>
      <color theme="0"/>
      <name val="Bahnschrift Condensed"/>
      <family val="2"/>
    </font>
    <font>
      <sz val="9"/>
      <color theme="0"/>
      <name val="Bahnschrift Condensed"/>
      <family val="2"/>
    </font>
    <font>
      <sz val="11"/>
      <name val="Bahnschrift Condensed"/>
      <family val="2"/>
    </font>
    <font>
      <sz val="10"/>
      <name val="Bahnschrift Condensed"/>
      <family val="2"/>
    </font>
    <font>
      <b/>
      <sz val="14"/>
      <name val="Bahnschrift Condensed"/>
      <family val="2"/>
    </font>
    <font>
      <b/>
      <sz val="11"/>
      <color rgb="FFC00000"/>
      <name val="Bahnschrift"/>
      <family val="2"/>
    </font>
    <font>
      <b/>
      <sz val="11"/>
      <name val="Bahnschrift Condensed"/>
      <family val="2"/>
    </font>
    <font>
      <sz val="12"/>
      <color rgb="FF000000"/>
      <name val="Calibri"/>
      <family val="2"/>
    </font>
    <font>
      <sz val="12"/>
      <color rgb="FF000000"/>
      <name val="Old English Text MT"/>
      <family val="4"/>
    </font>
    <font>
      <sz val="15"/>
      <color rgb="FF000000"/>
      <name val="Old English Text MT"/>
      <family val="4"/>
    </font>
    <font>
      <sz val="12"/>
      <color rgb="FF000000"/>
      <name val="Bookman Old Style"/>
      <family val="1"/>
    </font>
    <font>
      <b/>
      <sz val="12"/>
      <color rgb="FF000000"/>
      <name val="Balthazar"/>
    </font>
    <font>
      <b/>
      <sz val="11"/>
      <name val="Arial"/>
      <family val="2"/>
    </font>
    <font>
      <sz val="11"/>
      <name val="Arial"/>
      <family val="2"/>
    </font>
    <font>
      <sz val="11"/>
      <color rgb="FFC00000"/>
      <name val="Bahnschrift Condensed"/>
      <family val="2"/>
    </font>
    <font>
      <sz val="11"/>
      <color rgb="FF000000"/>
      <name val="Old English Text MT"/>
      <family val="4"/>
    </font>
    <font>
      <sz val="11"/>
      <color rgb="FF000000"/>
      <name val="Bookman Old Style"/>
      <family val="1"/>
    </font>
    <font>
      <b/>
      <sz val="11"/>
      <color rgb="FF000000"/>
      <name val="Balthazar"/>
    </font>
    <font>
      <sz val="12"/>
      <color theme="0"/>
      <name val="Bahnschrift Condensed"/>
      <family val="2"/>
    </font>
    <font>
      <sz val="11"/>
      <color rgb="FFFF0000"/>
      <name val="Bahnschrift Condensed"/>
      <family val="2"/>
    </font>
    <font>
      <sz val="8"/>
      <name val="Bahnschrift Condensed"/>
      <family val="2"/>
    </font>
    <font>
      <b/>
      <sz val="10"/>
      <color theme="1"/>
      <name val="Carlito"/>
    </font>
    <font>
      <sz val="8"/>
      <color theme="1"/>
      <name val="Calibri"/>
      <family val="2"/>
      <scheme val="minor"/>
    </font>
    <font>
      <b/>
      <sz val="10"/>
      <color theme="1"/>
      <name val="Calibri"/>
      <family val="2"/>
      <scheme val="minor"/>
    </font>
    <font>
      <b/>
      <sz val="10"/>
      <color theme="0"/>
      <name val="Times New Roman"/>
      <family val="1"/>
    </font>
    <font>
      <b/>
      <sz val="11"/>
      <color theme="1"/>
      <name val="Times New Roman"/>
      <family val="1"/>
    </font>
    <font>
      <sz val="10"/>
      <color theme="1"/>
      <name val="Arial Narrow"/>
      <family val="2"/>
    </font>
    <font>
      <u/>
      <sz val="10"/>
      <color theme="1"/>
      <name val="Arial Narrow"/>
      <family val="2"/>
    </font>
    <font>
      <b/>
      <sz val="9"/>
      <color theme="1"/>
      <name val="Calibri"/>
      <family val="2"/>
      <scheme val="minor"/>
    </font>
    <font>
      <sz val="11.5"/>
      <color theme="1"/>
      <name val="Arial Narrow"/>
      <family val="2"/>
    </font>
    <font>
      <sz val="12"/>
      <name val="Arial Narrow"/>
      <family val="2"/>
    </font>
    <font>
      <b/>
      <sz val="18"/>
      <name val="Arial Narrow"/>
      <family val="2"/>
    </font>
    <font>
      <sz val="12"/>
      <color theme="0"/>
      <name val="Arial Narrow"/>
      <family val="2"/>
    </font>
    <font>
      <b/>
      <i/>
      <sz val="11.5"/>
      <color theme="1"/>
      <name val="Calibri"/>
      <family val="2"/>
      <scheme val="minor"/>
    </font>
    <font>
      <b/>
      <i/>
      <sz val="12"/>
      <name val="Arial Narrow"/>
      <family val="2"/>
    </font>
    <font>
      <b/>
      <sz val="11.5"/>
      <color theme="1"/>
      <name val="Calibri"/>
      <family val="2"/>
      <scheme val="minor"/>
    </font>
    <font>
      <b/>
      <sz val="10"/>
      <color theme="0"/>
      <name val="Arial Narrow"/>
      <family val="2"/>
    </font>
    <font>
      <b/>
      <i/>
      <sz val="14"/>
      <name val="Arial Narrow"/>
      <family val="2"/>
    </font>
    <font>
      <b/>
      <u/>
      <sz val="10"/>
      <color theme="1"/>
      <name val="Arial Narrow"/>
      <family val="2"/>
    </font>
    <font>
      <sz val="10"/>
      <name val="Calibri"/>
      <family val="2"/>
      <scheme val="minor"/>
    </font>
    <font>
      <b/>
      <sz val="9"/>
      <color theme="0"/>
      <name val="Times New Roman"/>
      <family val="1"/>
    </font>
    <font>
      <sz val="10"/>
      <color theme="1"/>
      <name val="Bahnschrift Condensed"/>
      <family val="2"/>
    </font>
    <font>
      <sz val="12"/>
      <color theme="1"/>
      <name val="Bahnschrift Condensed"/>
      <family val="2"/>
    </font>
    <font>
      <b/>
      <sz val="12"/>
      <color theme="1"/>
      <name val="Bahnschrift Condensed"/>
      <family val="2"/>
    </font>
    <font>
      <sz val="9"/>
      <color theme="1"/>
      <name val="Bahnschrift Condensed"/>
      <family val="2"/>
    </font>
    <font>
      <sz val="11"/>
      <name val="Bahnschrift"/>
      <family val="2"/>
    </font>
    <font>
      <u/>
      <sz val="11"/>
      <name val="Bahnschrift Condensed"/>
      <family val="2"/>
    </font>
    <font>
      <sz val="9"/>
      <name val="Bahnschrift Condensed"/>
      <family val="2"/>
    </font>
    <font>
      <u/>
      <sz val="11"/>
      <color rgb="FFFFC000"/>
      <name val="Bahnschrift Condensed"/>
      <family val="2"/>
    </font>
    <font>
      <sz val="11"/>
      <color rgb="FFE2AC00"/>
      <name val="Bahnschrift Condensed"/>
      <family val="2"/>
    </font>
    <font>
      <sz val="10"/>
      <color rgb="FFFF0000"/>
      <name val="Bahnschrift Condensed"/>
      <family val="2"/>
    </font>
    <font>
      <sz val="12"/>
      <color theme="1"/>
      <name val="Bookman Old Style"/>
      <family val="1"/>
    </font>
    <font>
      <b/>
      <sz val="12"/>
      <color theme="1"/>
      <name val="Bookman Old Style"/>
      <family val="1"/>
    </font>
    <font>
      <sz val="10"/>
      <name val="Arial"/>
      <family val="2"/>
    </font>
    <font>
      <b/>
      <sz val="12"/>
      <color rgb="FF000000"/>
      <name val="Bookman Old Style"/>
      <family val="1"/>
    </font>
    <font>
      <sz val="12"/>
      <color rgb="FF000000"/>
      <name val="'Bookman Old Style'"/>
    </font>
    <font>
      <i/>
      <sz val="12"/>
      <color rgb="FF000000"/>
      <name val="'Bookman Old Style'"/>
    </font>
    <font>
      <b/>
      <i/>
      <sz val="12"/>
      <color rgb="FF000000"/>
      <name val="'Bookman Old Style'"/>
    </font>
    <font>
      <b/>
      <i/>
      <sz val="14"/>
      <color rgb="FF000000"/>
      <name val="Bookman Old Style"/>
      <family val="1"/>
    </font>
    <font>
      <b/>
      <sz val="55"/>
      <name val="Bookman Old Style"/>
      <family val="1"/>
    </font>
    <font>
      <i/>
      <sz val="12"/>
      <color theme="1"/>
      <name val="Bookman Old Style"/>
      <family val="1"/>
    </font>
    <font>
      <u/>
      <sz val="10"/>
      <color theme="1"/>
      <name val="Calibri"/>
      <family val="2"/>
      <scheme val="minor"/>
    </font>
    <font>
      <b/>
      <sz val="30"/>
      <color rgb="FFE2AC00"/>
      <name val="Bookman Old Style"/>
      <family val="1"/>
    </font>
    <font>
      <u/>
      <sz val="28"/>
      <name val="Bookman Old Style"/>
      <family val="1"/>
    </font>
    <font>
      <sz val="18"/>
      <name val="Bookman Old Style"/>
      <family val="1"/>
    </font>
    <font>
      <i/>
      <sz val="16"/>
      <name val="Bookman Old Style"/>
      <family val="1"/>
    </font>
    <font>
      <b/>
      <sz val="48"/>
      <name val="Old English Text MT"/>
      <family val="4"/>
    </font>
    <font>
      <b/>
      <u/>
      <sz val="28"/>
      <name val="Bookman Old Style"/>
      <family val="1"/>
    </font>
    <font>
      <b/>
      <sz val="28"/>
      <color rgb="FFE2AC00"/>
      <name val="Bookman Old Style"/>
      <family val="1"/>
    </font>
    <font>
      <sz val="12"/>
      <color theme="0"/>
      <name val="Bookman Old Style"/>
      <family val="1"/>
    </font>
    <font>
      <b/>
      <sz val="12"/>
      <color theme="0"/>
      <name val="Bookman Old Style"/>
      <family val="1"/>
    </font>
    <font>
      <sz val="10"/>
      <color theme="0"/>
      <name val="Arial"/>
      <family val="2"/>
    </font>
    <font>
      <b/>
      <sz val="10"/>
      <color theme="0"/>
      <name val="Arial"/>
      <family val="2"/>
    </font>
    <font>
      <sz val="12"/>
      <name val="Aptos"/>
      <family val="2"/>
    </font>
    <font>
      <sz val="10"/>
      <color theme="1"/>
      <name val="Arial"/>
      <family val="2"/>
    </font>
    <font>
      <i/>
      <sz val="10"/>
      <color theme="1"/>
      <name val="Segoe Print"/>
    </font>
    <font>
      <b/>
      <sz val="8"/>
      <color indexed="72"/>
      <name val="SansSerif"/>
    </font>
    <font>
      <b/>
      <sz val="6"/>
      <color indexed="72"/>
      <name val="Arial Narrow"/>
      <family val="2"/>
    </font>
    <font>
      <sz val="6"/>
      <color indexed="72"/>
      <name val="SansSerif"/>
    </font>
    <font>
      <sz val="10"/>
      <name val="Arial"/>
      <family val="2"/>
    </font>
    <font>
      <b/>
      <sz val="14"/>
      <color theme="1"/>
      <name val="Aptos Slab Black"/>
      <family val="2"/>
    </font>
    <font>
      <b/>
      <sz val="14"/>
      <color theme="1"/>
      <name val="Aptos Black"/>
      <family val="2"/>
    </font>
    <font>
      <b/>
      <i/>
      <sz val="11"/>
      <color rgb="FF000000"/>
      <name val="Bookman Old Style"/>
      <family val="1"/>
    </font>
    <font>
      <sz val="12"/>
      <name val="Bookman Old Style"/>
      <family val="1"/>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indexed="9"/>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rgb="FFFFFFCC"/>
        <bgColor indexed="64"/>
      </patternFill>
    </fill>
    <fill>
      <patternFill patternType="solid">
        <fgColor theme="2" tint="-9.9978637043366805E-2"/>
        <bgColor indexed="64"/>
      </patternFill>
    </fill>
    <fill>
      <patternFill patternType="solid">
        <fgColor rgb="FFC00000"/>
        <bgColor indexed="64"/>
      </patternFill>
    </fill>
    <fill>
      <patternFill patternType="solid">
        <fgColor rgb="FFCC000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indexed="64"/>
      </patternFill>
    </fill>
    <fill>
      <patternFill patternType="solid">
        <fgColor rgb="FF7A0C11"/>
        <bgColor indexed="64"/>
      </patternFill>
    </fill>
    <fill>
      <patternFill patternType="solid">
        <fgColor rgb="FF6A0A0F"/>
        <bgColor indexed="64"/>
      </patternFill>
    </fill>
    <fill>
      <patternFill patternType="solid">
        <fgColor rgb="FFFF0000"/>
        <bgColor indexed="64"/>
      </patternFill>
    </fill>
  </fills>
  <borders count="205">
    <border>
      <left/>
      <right/>
      <top/>
      <bottom/>
      <diagonal/>
    </border>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style="thin">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right/>
      <top/>
      <bottom style="double">
        <color theme="0" tint="-0.34998626667073579"/>
      </bottom>
      <diagonal/>
    </border>
    <border>
      <left/>
      <right style="thin">
        <color auto="1"/>
      </right>
      <top/>
      <bottom/>
      <diagonal/>
    </border>
    <border>
      <left style="thin">
        <color auto="1"/>
      </left>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right/>
      <top style="thin">
        <color indexed="64"/>
      </top>
      <bottom style="thin">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medium">
        <color auto="1"/>
      </left>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auto="1"/>
      </left>
      <right/>
      <top/>
      <bottom style="thin">
        <color auto="1"/>
      </bottom>
      <diagonal/>
    </border>
    <border>
      <left/>
      <right/>
      <top/>
      <bottom style="medium">
        <color auto="1"/>
      </bottom>
      <diagonal/>
    </border>
    <border>
      <left style="medium">
        <color auto="1"/>
      </left>
      <right style="thin">
        <color auto="1"/>
      </right>
      <top/>
      <bottom/>
      <diagonal/>
    </border>
    <border>
      <left style="thin">
        <color auto="1"/>
      </left>
      <right style="medium">
        <color auto="1"/>
      </right>
      <top/>
      <bottom/>
      <diagonal/>
    </border>
    <border>
      <left style="medium">
        <color indexed="64"/>
      </left>
      <right style="medium">
        <color indexed="64"/>
      </right>
      <top style="medium">
        <color indexed="64"/>
      </top>
      <bottom/>
      <diagonal/>
    </border>
    <border>
      <left style="medium">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auto="1"/>
      </left>
      <right style="medium">
        <color auto="1"/>
      </right>
      <top/>
      <bottom style="thin">
        <color auto="1"/>
      </bottom>
      <diagonal/>
    </border>
    <border>
      <left/>
      <right/>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thin">
        <color auto="1"/>
      </top>
      <bottom/>
      <diagonal/>
    </border>
    <border>
      <left/>
      <right style="thin">
        <color indexed="64"/>
      </right>
      <top style="medium">
        <color indexed="64"/>
      </top>
      <bottom style="medium">
        <color indexed="64"/>
      </bottom>
      <diagonal/>
    </border>
    <border>
      <left style="thin">
        <color theme="2"/>
      </left>
      <right style="thin">
        <color theme="2"/>
      </right>
      <top/>
      <bottom/>
      <diagonal/>
    </border>
    <border>
      <left style="thin">
        <color theme="2"/>
      </left>
      <right style="thin">
        <color theme="2"/>
      </right>
      <top/>
      <bottom style="thin">
        <color theme="2"/>
      </bottom>
      <diagonal/>
    </border>
    <border>
      <left style="thin">
        <color theme="2"/>
      </left>
      <right style="thin">
        <color theme="2"/>
      </right>
      <top style="thin">
        <color theme="2"/>
      </top>
      <bottom style="thick">
        <color rgb="FFCC0000"/>
      </bottom>
      <diagonal/>
    </border>
    <border>
      <left/>
      <right/>
      <top/>
      <bottom style="thick">
        <color theme="1"/>
      </bottom>
      <diagonal/>
    </border>
    <border>
      <left style="thick">
        <color theme="2" tint="-9.9978637043366805E-2"/>
      </left>
      <right style="thick">
        <color theme="2" tint="-9.9978637043366805E-2"/>
      </right>
      <top style="thick">
        <color theme="2" tint="-9.9978637043366805E-2"/>
      </top>
      <bottom style="thick">
        <color theme="2" tint="-9.9978637043366805E-2"/>
      </bottom>
      <diagonal/>
    </border>
    <border>
      <left style="thick">
        <color theme="2" tint="-9.9978637043366805E-2"/>
      </left>
      <right/>
      <top style="thick">
        <color theme="2" tint="-9.9978637043366805E-2"/>
      </top>
      <bottom style="thick">
        <color theme="2" tint="-9.9978637043366805E-2"/>
      </bottom>
      <diagonal/>
    </border>
    <border>
      <left/>
      <right/>
      <top style="thick">
        <color theme="2" tint="-9.9978637043366805E-2"/>
      </top>
      <bottom style="thick">
        <color theme="2" tint="-9.9978637043366805E-2"/>
      </bottom>
      <diagonal/>
    </border>
    <border>
      <left/>
      <right style="thick">
        <color theme="2" tint="-9.9978637043366805E-2"/>
      </right>
      <top style="thick">
        <color theme="2" tint="-9.9978637043366805E-2"/>
      </top>
      <bottom style="thick">
        <color theme="2" tint="-9.9978637043366805E-2"/>
      </bottom>
      <diagonal/>
    </border>
    <border>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style="thin">
        <color indexed="64"/>
      </bottom>
      <diagonal/>
    </border>
    <border>
      <left/>
      <right style="medium">
        <color indexed="64"/>
      </right>
      <top style="thin">
        <color auto="1"/>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style="thin">
        <color indexed="64"/>
      </right>
      <top style="thin">
        <color indexed="64"/>
      </top>
      <bottom/>
      <diagonal/>
    </border>
    <border>
      <left style="thin">
        <color auto="1"/>
      </left>
      <right style="medium">
        <color auto="1"/>
      </right>
      <top style="thin">
        <color auto="1"/>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diagonal/>
    </border>
    <border>
      <left/>
      <right style="thin">
        <color auto="1"/>
      </right>
      <top style="medium">
        <color indexed="64"/>
      </top>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double">
        <color indexed="64"/>
      </left>
      <right/>
      <top/>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tint="-0.3499862666707357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ck">
        <color theme="2" tint="-9.9978637043366805E-2"/>
      </top>
      <bottom style="thick">
        <color theme="2" tint="-9.9978637043366805E-2"/>
      </bottom>
      <diagonal/>
    </border>
    <border>
      <left style="thick">
        <color theme="2" tint="-9.9978637043366805E-2"/>
      </left>
      <right style="thin">
        <color indexed="64"/>
      </right>
      <top style="thick">
        <color theme="2" tint="-9.9978637043366805E-2"/>
      </top>
      <bottom style="thick">
        <color theme="2" tint="-9.9978637043366805E-2"/>
      </bottom>
      <diagonal/>
    </border>
    <border>
      <left style="thin">
        <color indexed="64"/>
      </left>
      <right style="thin">
        <color theme="2"/>
      </right>
      <top style="thin">
        <color theme="2"/>
      </top>
      <bottom style="thick">
        <color rgb="FFCC0000"/>
      </bottom>
      <diagonal/>
    </border>
    <border>
      <left style="thin">
        <color theme="2"/>
      </left>
      <right style="thin">
        <color indexed="64"/>
      </right>
      <top style="thin">
        <color theme="2"/>
      </top>
      <bottom style="thick">
        <color rgb="FFCC0000"/>
      </bottom>
      <diagonal/>
    </border>
    <border>
      <left style="thin">
        <color indexed="64"/>
      </left>
      <right style="thin">
        <color theme="2"/>
      </right>
      <top/>
      <bottom style="thin">
        <color theme="2"/>
      </bottom>
      <diagonal/>
    </border>
    <border>
      <left style="thin">
        <color theme="2"/>
      </left>
      <right style="thin">
        <color indexed="64"/>
      </right>
      <top/>
      <bottom style="thin">
        <color theme="2"/>
      </bottom>
      <diagonal/>
    </border>
    <border>
      <left style="thin">
        <color indexed="64"/>
      </left>
      <right style="thin">
        <color theme="2"/>
      </right>
      <top/>
      <bottom/>
      <diagonal/>
    </border>
    <border>
      <left style="thin">
        <color theme="2"/>
      </left>
      <right style="thin">
        <color indexed="64"/>
      </right>
      <top/>
      <bottom/>
      <diagonal/>
    </border>
    <border>
      <left/>
      <right style="thin">
        <color indexed="64"/>
      </right>
      <top style="thick">
        <color theme="1"/>
      </top>
      <bottom style="thin">
        <color indexed="64"/>
      </bottom>
      <diagonal/>
    </border>
    <border>
      <left/>
      <right style="thin">
        <color indexed="64"/>
      </right>
      <top style="thick">
        <color theme="2" tint="-9.9978637043366805E-2"/>
      </top>
      <bottom style="thick">
        <color theme="2" tint="-9.9978637043366805E-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ck">
        <color rgb="FFC00000"/>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style="thin">
        <color rgb="FF000000"/>
      </bottom>
      <diagonal/>
    </border>
    <border>
      <left style="thin">
        <color indexed="64"/>
      </left>
      <right style="thin">
        <color indexed="64"/>
      </right>
      <top style="thin">
        <color indexed="64"/>
      </top>
      <bottom/>
      <diagonal/>
    </border>
    <border>
      <left style="thin">
        <color indexed="8"/>
      </left>
      <right/>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right/>
      <top/>
      <bottom style="medium">
        <color indexed="8"/>
      </bottom>
      <diagonal/>
    </border>
    <border>
      <left/>
      <right/>
      <top style="medium">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s>
  <cellStyleXfs count="5">
    <xf numFmtId="0" fontId="0" fillId="0" borderId="0"/>
    <xf numFmtId="0" fontId="2" fillId="0" borderId="1"/>
    <xf numFmtId="9" fontId="31" fillId="0" borderId="0" applyFont="0" applyFill="0" applyBorder="0" applyAlignment="0" applyProtection="0"/>
    <xf numFmtId="0" fontId="2" fillId="0" borderId="1"/>
    <xf numFmtId="0" fontId="211" fillId="0" borderId="1" applyNumberFormat="0" applyFont="0" applyFill="0" applyBorder="0" applyAlignment="0" applyProtection="0"/>
  </cellStyleXfs>
  <cellXfs count="1625">
    <xf numFmtId="0" fontId="0" fillId="0" borderId="0" xfId="0"/>
    <xf numFmtId="0" fontId="0" fillId="0" borderId="0" xfId="0" applyAlignment="1" applyProtection="1">
      <alignment horizontal="center" vertical="center"/>
      <protection hidden="1"/>
    </xf>
    <xf numFmtId="0" fontId="0" fillId="0" borderId="0" xfId="0" applyAlignment="1" applyProtection="1">
      <alignment horizontal="right" vertical="center"/>
      <protection hidden="1"/>
    </xf>
    <xf numFmtId="0" fontId="0" fillId="0" borderId="0" xfId="0" applyAlignment="1" applyProtection="1">
      <alignment horizontal="left" vertical="center" indent="1"/>
      <protection hidden="1"/>
    </xf>
    <xf numFmtId="0" fontId="0" fillId="0" borderId="0" xfId="0" applyAlignment="1" applyProtection="1">
      <alignment horizontal="left" vertical="center"/>
      <protection hidden="1"/>
    </xf>
    <xf numFmtId="0" fontId="0" fillId="3" borderId="7" xfId="0" applyFill="1" applyBorder="1" applyAlignment="1" applyProtection="1">
      <alignment horizontal="right" vertical="center"/>
      <protection hidden="1"/>
    </xf>
    <xf numFmtId="0" fontId="7" fillId="0" borderId="1" xfId="1" applyFont="1" applyProtection="1">
      <protection locked="0"/>
    </xf>
    <xf numFmtId="0" fontId="9" fillId="0" borderId="0" xfId="0" applyFont="1" applyAlignment="1" applyProtection="1">
      <alignment vertical="top" wrapText="1"/>
      <protection locked="0"/>
    </xf>
    <xf numFmtId="164" fontId="12" fillId="0" borderId="0" xfId="0" applyNumberFormat="1" applyFont="1" applyAlignment="1" applyProtection="1">
      <alignment vertical="center"/>
      <protection locked="0"/>
    </xf>
    <xf numFmtId="0" fontId="13" fillId="0" borderId="0" xfId="0" applyFont="1" applyAlignment="1" applyProtection="1">
      <alignment horizontal="center" vertical="center"/>
      <protection locked="0"/>
    </xf>
    <xf numFmtId="0" fontId="14" fillId="0" borderId="1" xfId="1" applyFont="1" applyProtection="1">
      <protection locked="0"/>
    </xf>
    <xf numFmtId="0" fontId="7" fillId="0" borderId="10" xfId="1" applyFont="1" applyBorder="1" applyProtection="1">
      <protection locked="0"/>
    </xf>
    <xf numFmtId="0" fontId="15" fillId="0" borderId="10" xfId="1" applyFont="1" applyBorder="1" applyAlignment="1" applyProtection="1">
      <alignment vertical="center"/>
      <protection locked="0"/>
    </xf>
    <xf numFmtId="0" fontId="16" fillId="0" borderId="10" xfId="1" applyFont="1" applyBorder="1" applyAlignment="1" applyProtection="1">
      <alignment horizontal="center" textRotation="45" wrapText="1"/>
      <protection locked="0"/>
    </xf>
    <xf numFmtId="0" fontId="16" fillId="0" borderId="10" xfId="1" applyFont="1" applyBorder="1" applyAlignment="1" applyProtection="1">
      <alignment horizontal="center" textRotation="45"/>
      <protection locked="0"/>
    </xf>
    <xf numFmtId="0" fontId="17" fillId="0" borderId="10" xfId="1" applyFont="1" applyBorder="1" applyAlignment="1" applyProtection="1">
      <alignment textRotation="45"/>
      <protection locked="0"/>
    </xf>
    <xf numFmtId="0" fontId="7" fillId="0" borderId="10" xfId="1" applyFont="1" applyBorder="1" applyAlignment="1" applyProtection="1">
      <alignment textRotation="45"/>
      <protection locked="0"/>
    </xf>
    <xf numFmtId="0" fontId="19" fillId="0" borderId="10" xfId="1" applyFont="1" applyBorder="1" applyAlignment="1" applyProtection="1">
      <alignment horizontal="center"/>
      <protection locked="0"/>
    </xf>
    <xf numFmtId="0" fontId="7" fillId="0" borderId="10" xfId="1" applyFont="1" applyBorder="1" applyAlignment="1" applyProtection="1">
      <alignment horizontal="center" wrapText="1"/>
      <protection locked="0"/>
    </xf>
    <xf numFmtId="0" fontId="7" fillId="4" borderId="10" xfId="1" applyFont="1" applyFill="1" applyBorder="1" applyProtection="1">
      <protection locked="0"/>
    </xf>
    <xf numFmtId="0" fontId="19" fillId="4" borderId="10" xfId="1" applyFont="1" applyFill="1" applyBorder="1" applyAlignment="1" applyProtection="1">
      <alignment horizontal="center"/>
      <protection locked="0"/>
    </xf>
    <xf numFmtId="0" fontId="20" fillId="4" borderId="10" xfId="1" applyFont="1" applyFill="1" applyBorder="1" applyAlignment="1" applyProtection="1">
      <alignment horizontal="center"/>
      <protection locked="0"/>
    </xf>
    <xf numFmtId="0" fontId="18" fillId="4" borderId="10" xfId="1" applyFont="1" applyFill="1" applyBorder="1" applyAlignment="1" applyProtection="1">
      <alignment horizontal="center" vertical="center" wrapText="1"/>
      <protection locked="0"/>
    </xf>
    <xf numFmtId="0" fontId="18" fillId="0" borderId="10" xfId="1" applyFont="1" applyBorder="1" applyProtection="1">
      <protection locked="0"/>
    </xf>
    <xf numFmtId="164" fontId="20" fillId="0" borderId="10" xfId="1" applyNumberFormat="1" applyFont="1" applyBorder="1" applyAlignment="1" applyProtection="1">
      <alignment horizontal="center" vertical="center"/>
      <protection locked="0"/>
    </xf>
    <xf numFmtId="164" fontId="21" fillId="0" borderId="10" xfId="1" applyNumberFormat="1" applyFont="1" applyBorder="1" applyAlignment="1" applyProtection="1">
      <alignment horizontal="center" vertical="center"/>
      <protection hidden="1"/>
    </xf>
    <xf numFmtId="164" fontId="22" fillId="0" borderId="10" xfId="1" applyNumberFormat="1" applyFont="1" applyBorder="1" applyAlignment="1" applyProtection="1">
      <alignment horizontal="right"/>
      <protection locked="0"/>
    </xf>
    <xf numFmtId="164" fontId="18" fillId="0" borderId="10" xfId="1" applyNumberFormat="1" applyFont="1" applyBorder="1" applyAlignment="1" applyProtection="1">
      <alignment horizontal="center" vertical="center"/>
      <protection hidden="1"/>
    </xf>
    <xf numFmtId="0" fontId="18" fillId="0" borderId="10" xfId="1" applyFont="1" applyBorder="1" applyAlignment="1" applyProtection="1">
      <alignment horizontal="center" vertical="center"/>
      <protection hidden="1"/>
    </xf>
    <xf numFmtId="0" fontId="18" fillId="4" borderId="10" xfId="1" applyFont="1" applyFill="1" applyBorder="1" applyProtection="1">
      <protection locked="0"/>
    </xf>
    <xf numFmtId="164" fontId="20" fillId="4" borderId="10" xfId="1" applyNumberFormat="1" applyFont="1" applyFill="1" applyBorder="1" applyAlignment="1" applyProtection="1">
      <alignment horizontal="center" vertical="center"/>
      <protection locked="0"/>
    </xf>
    <xf numFmtId="164" fontId="22" fillId="4" borderId="10" xfId="1" applyNumberFormat="1" applyFont="1" applyFill="1" applyBorder="1" applyAlignment="1" applyProtection="1">
      <alignment horizontal="right"/>
      <protection locked="0"/>
    </xf>
    <xf numFmtId="0" fontId="20" fillId="0" borderId="1" xfId="1" applyFont="1" applyAlignment="1" applyProtection="1">
      <alignment vertical="center"/>
      <protection locked="0"/>
    </xf>
    <xf numFmtId="0" fontId="7" fillId="0" borderId="1" xfId="1" applyFont="1" applyAlignment="1" applyProtection="1">
      <alignment vertical="center"/>
      <protection locked="0"/>
    </xf>
    <xf numFmtId="0" fontId="20" fillId="0" borderId="1" xfId="1" applyFont="1" applyProtection="1">
      <protection locked="0"/>
    </xf>
    <xf numFmtId="0" fontId="23" fillId="0" borderId="1" xfId="1" applyFont="1" applyAlignment="1" applyProtection="1">
      <alignment horizontal="center" vertical="center"/>
      <protection locked="0"/>
    </xf>
    <xf numFmtId="0" fontId="20" fillId="0" borderId="1" xfId="1" applyFont="1" applyAlignment="1" applyProtection="1">
      <alignment horizontal="center" vertical="top"/>
      <protection locked="0"/>
    </xf>
    <xf numFmtId="0" fontId="13" fillId="0" borderId="1" xfId="1" applyFont="1" applyProtection="1">
      <protection locked="0"/>
    </xf>
    <xf numFmtId="0" fontId="18" fillId="0" borderId="11" xfId="1" applyFont="1" applyBorder="1" applyAlignment="1" applyProtection="1">
      <alignment vertical="center"/>
      <protection locked="0"/>
    </xf>
    <xf numFmtId="164" fontId="12" fillId="4" borderId="12" xfId="1" applyNumberFormat="1" applyFont="1" applyFill="1" applyBorder="1" applyAlignment="1" applyProtection="1">
      <alignment horizontal="left" vertical="center"/>
      <protection locked="0"/>
    </xf>
    <xf numFmtId="0" fontId="12" fillId="4" borderId="12" xfId="1" applyFont="1" applyFill="1" applyBorder="1" applyAlignment="1" applyProtection="1">
      <alignment vertical="center"/>
      <protection locked="0"/>
    </xf>
    <xf numFmtId="0" fontId="0" fillId="4" borderId="1" xfId="0" applyFill="1" applyBorder="1" applyAlignment="1" applyProtection="1">
      <alignment horizontal="center" vertical="center"/>
      <protection hidden="1"/>
    </xf>
    <xf numFmtId="0" fontId="0" fillId="4" borderId="1" xfId="0" applyFill="1" applyBorder="1" applyAlignment="1" applyProtection="1">
      <alignment horizontal="right" vertical="center"/>
      <protection hidden="1"/>
    </xf>
    <xf numFmtId="0" fontId="0" fillId="4" borderId="1" xfId="0" applyFill="1" applyBorder="1" applyAlignment="1" applyProtection="1">
      <alignment horizontal="left" vertical="center" indent="1"/>
      <protection hidden="1"/>
    </xf>
    <xf numFmtId="0" fontId="0" fillId="4" borderId="16" xfId="0" applyFill="1" applyBorder="1" applyAlignment="1" applyProtection="1">
      <alignment horizontal="center" vertical="center"/>
      <protection hidden="1"/>
    </xf>
    <xf numFmtId="0" fontId="0" fillId="4" borderId="17" xfId="0" applyFill="1" applyBorder="1" applyAlignment="1" applyProtection="1">
      <alignment horizontal="center" vertical="center"/>
      <protection hidden="1"/>
    </xf>
    <xf numFmtId="0" fontId="0" fillId="4" borderId="18" xfId="0" applyFill="1" applyBorder="1" applyAlignment="1" applyProtection="1">
      <alignment horizontal="center" vertical="center"/>
      <protection hidden="1"/>
    </xf>
    <xf numFmtId="0" fontId="0" fillId="4" borderId="19" xfId="0" applyFill="1" applyBorder="1" applyAlignment="1" applyProtection="1">
      <alignment horizontal="center" vertical="center"/>
      <protection hidden="1"/>
    </xf>
    <xf numFmtId="0" fontId="0" fillId="4" borderId="19" xfId="0" applyFill="1" applyBorder="1" applyAlignment="1" applyProtection="1">
      <alignment horizontal="right" vertical="center"/>
      <protection hidden="1"/>
    </xf>
    <xf numFmtId="0" fontId="0" fillId="4" borderId="19" xfId="0" applyFill="1" applyBorder="1" applyAlignment="1" applyProtection="1">
      <alignment horizontal="left" vertical="center" indent="1"/>
      <protection hidden="1"/>
    </xf>
    <xf numFmtId="0" fontId="0" fillId="4" borderId="20" xfId="0" applyFill="1" applyBorder="1" applyAlignment="1" applyProtection="1">
      <alignment horizontal="center" vertical="center"/>
      <protection hidden="1"/>
    </xf>
    <xf numFmtId="0" fontId="0" fillId="3" borderId="10" xfId="0" applyFill="1" applyBorder="1" applyAlignment="1" applyProtection="1">
      <alignment horizontal="left" vertical="center" indent="1"/>
      <protection locked="0"/>
    </xf>
    <xf numFmtId="164" fontId="21" fillId="0" borderId="10" xfId="1" applyNumberFormat="1" applyFont="1" applyBorder="1" applyAlignment="1" applyProtection="1">
      <alignment horizontal="center" vertical="center"/>
      <protection locked="0"/>
    </xf>
    <xf numFmtId="164" fontId="21" fillId="4" borderId="10" xfId="1" applyNumberFormat="1" applyFont="1" applyFill="1" applyBorder="1" applyAlignment="1" applyProtection="1">
      <alignment horizontal="center" vertical="center"/>
      <protection locked="0"/>
    </xf>
    <xf numFmtId="164" fontId="18" fillId="4" borderId="10" xfId="1" applyNumberFormat="1" applyFont="1" applyFill="1" applyBorder="1" applyAlignment="1" applyProtection="1">
      <alignment horizontal="center" vertical="center"/>
      <protection locked="0"/>
    </xf>
    <xf numFmtId="0" fontId="7" fillId="4" borderId="10" xfId="1" applyFont="1" applyFill="1" applyBorder="1" applyAlignment="1" applyProtection="1">
      <alignment vertical="center"/>
      <protection locked="0"/>
    </xf>
    <xf numFmtId="0" fontId="18" fillId="0" borderId="1" xfId="1" applyFont="1" applyAlignment="1" applyProtection="1">
      <alignment vertical="center"/>
      <protection locked="0"/>
    </xf>
    <xf numFmtId="164" fontId="20" fillId="0" borderId="12" xfId="1" applyNumberFormat="1" applyFont="1" applyBorder="1" applyAlignment="1" applyProtection="1">
      <alignment vertical="center"/>
      <protection hidden="1"/>
    </xf>
    <xf numFmtId="0" fontId="24" fillId="0" borderId="10" xfId="1" applyFont="1" applyBorder="1" applyAlignment="1" applyProtection="1">
      <alignment horizontal="center" vertical="center"/>
      <protection hidden="1"/>
    </xf>
    <xf numFmtId="164" fontId="28" fillId="4" borderId="10" xfId="1" applyNumberFormat="1" applyFont="1" applyFill="1" applyBorder="1" applyAlignment="1" applyProtection="1">
      <alignment horizontal="right"/>
      <protection locked="0"/>
    </xf>
    <xf numFmtId="164" fontId="20" fillId="0" borderId="10" xfId="1" applyNumberFormat="1" applyFont="1" applyBorder="1" applyAlignment="1" applyProtection="1">
      <alignment horizontal="center" vertical="center"/>
      <protection hidden="1"/>
    </xf>
    <xf numFmtId="164" fontId="28" fillId="0" borderId="10" xfId="1" applyNumberFormat="1" applyFont="1" applyBorder="1" applyAlignment="1" applyProtection="1">
      <alignment horizontal="right"/>
      <protection hidden="1"/>
    </xf>
    <xf numFmtId="0" fontId="29" fillId="0" borderId="10" xfId="0" applyFont="1" applyBorder="1" applyAlignment="1" applyProtection="1">
      <alignment horizontal="center" vertical="center" wrapText="1"/>
      <protection locked="0"/>
    </xf>
    <xf numFmtId="0" fontId="23" fillId="0" borderId="1" xfId="1" applyFont="1" applyAlignment="1" applyProtection="1">
      <alignment horizontal="center"/>
      <protection locked="0"/>
    </xf>
    <xf numFmtId="0" fontId="20" fillId="0" borderId="10" xfId="1" applyFont="1" applyBorder="1" applyAlignment="1" applyProtection="1">
      <alignment horizontal="center" vertical="center"/>
      <protection hidden="1"/>
    </xf>
    <xf numFmtId="0" fontId="18" fillId="0" borderId="10" xfId="1" applyFont="1" applyBorder="1" applyAlignment="1" applyProtection="1">
      <alignment horizontal="center" vertical="center"/>
      <protection locked="0"/>
    </xf>
    <xf numFmtId="0" fontId="37" fillId="3" borderId="10" xfId="0" applyFont="1" applyFill="1" applyBorder="1" applyAlignment="1" applyProtection="1">
      <alignment horizontal="left" vertical="center" indent="1"/>
      <protection locked="0"/>
    </xf>
    <xf numFmtId="0" fontId="0" fillId="0" borderId="1" xfId="0" applyBorder="1"/>
    <xf numFmtId="0" fontId="2" fillId="3" borderId="1" xfId="3" applyFill="1"/>
    <xf numFmtId="0" fontId="2" fillId="3" borderId="32" xfId="3" applyFill="1" applyBorder="1"/>
    <xf numFmtId="0" fontId="2" fillId="3" borderId="33" xfId="3" applyFill="1" applyBorder="1"/>
    <xf numFmtId="0" fontId="2" fillId="3" borderId="22" xfId="3" applyFill="1" applyBorder="1"/>
    <xf numFmtId="0" fontId="2" fillId="3" borderId="1" xfId="3" applyFill="1" applyProtection="1">
      <protection hidden="1"/>
    </xf>
    <xf numFmtId="0" fontId="2" fillId="3" borderId="1" xfId="3" applyFill="1" applyAlignment="1" applyProtection="1">
      <alignment horizontal="left"/>
      <protection hidden="1"/>
    </xf>
    <xf numFmtId="0" fontId="45" fillId="3" borderId="1" xfId="3" applyFont="1" applyFill="1" applyAlignment="1" applyProtection="1">
      <alignment horizontal="center"/>
      <protection hidden="1"/>
    </xf>
    <xf numFmtId="0" fontId="46" fillId="3" borderId="1" xfId="3" applyFont="1" applyFill="1" applyAlignment="1">
      <alignment horizontal="center"/>
    </xf>
    <xf numFmtId="0" fontId="46" fillId="3" borderId="1" xfId="3" applyFont="1" applyFill="1"/>
    <xf numFmtId="0" fontId="2" fillId="3" borderId="41" xfId="3" applyFill="1" applyBorder="1" applyProtection="1">
      <protection hidden="1"/>
    </xf>
    <xf numFmtId="0" fontId="2" fillId="3" borderId="38" xfId="3" applyFill="1" applyBorder="1" applyAlignment="1" applyProtection="1">
      <alignment horizontal="center"/>
      <protection hidden="1"/>
    </xf>
    <xf numFmtId="0" fontId="46" fillId="3" borderId="1" xfId="3" applyFont="1" applyFill="1" applyAlignment="1" applyProtection="1">
      <alignment horizontal="center"/>
      <protection hidden="1"/>
    </xf>
    <xf numFmtId="0" fontId="47" fillId="3" borderId="38" xfId="3" applyFont="1" applyFill="1" applyBorder="1" applyProtection="1">
      <protection hidden="1"/>
    </xf>
    <xf numFmtId="0" fontId="47" fillId="3" borderId="38" xfId="3" applyFont="1" applyFill="1" applyBorder="1" applyAlignment="1" applyProtection="1">
      <alignment horizontal="center"/>
      <protection hidden="1"/>
    </xf>
    <xf numFmtId="0" fontId="2" fillId="3" borderId="42" xfId="3" applyFill="1" applyBorder="1" applyAlignment="1" applyProtection="1">
      <alignment horizontal="center"/>
      <protection hidden="1"/>
    </xf>
    <xf numFmtId="0" fontId="47" fillId="3" borderId="24" xfId="3" applyFont="1" applyFill="1" applyBorder="1" applyAlignment="1" applyProtection="1">
      <alignment horizontal="center"/>
      <protection hidden="1"/>
    </xf>
    <xf numFmtId="0" fontId="45" fillId="3" borderId="1" xfId="3" applyFont="1" applyFill="1" applyProtection="1">
      <protection hidden="1"/>
    </xf>
    <xf numFmtId="0" fontId="49" fillId="3" borderId="42" xfId="3" applyFont="1" applyFill="1" applyBorder="1" applyAlignment="1" applyProtection="1">
      <alignment horizontal="center"/>
      <protection hidden="1"/>
    </xf>
    <xf numFmtId="0" fontId="50" fillId="3" borderId="1" xfId="3" applyFont="1" applyFill="1" applyAlignment="1" applyProtection="1">
      <alignment horizontal="left"/>
      <protection hidden="1"/>
    </xf>
    <xf numFmtId="0" fontId="47" fillId="3" borderId="1" xfId="3" applyFont="1" applyFill="1" applyProtection="1">
      <protection hidden="1"/>
    </xf>
    <xf numFmtId="14" fontId="2" fillId="3" borderId="1" xfId="3" applyNumberFormat="1" applyFill="1"/>
    <xf numFmtId="0" fontId="49" fillId="3" borderId="24" xfId="3" applyFont="1" applyFill="1" applyBorder="1" applyAlignment="1" applyProtection="1">
      <alignment horizontal="center"/>
      <protection hidden="1"/>
    </xf>
    <xf numFmtId="0" fontId="2" fillId="3" borderId="24" xfId="3" applyFill="1" applyBorder="1" applyAlignment="1" applyProtection="1">
      <alignment horizontal="center"/>
      <protection hidden="1"/>
    </xf>
    <xf numFmtId="0" fontId="45" fillId="3" borderId="1" xfId="3" applyFont="1" applyFill="1" applyAlignment="1" applyProtection="1">
      <alignment horizontal="left"/>
      <protection hidden="1"/>
    </xf>
    <xf numFmtId="0" fontId="49" fillId="3" borderId="38" xfId="3" applyFont="1" applyFill="1" applyBorder="1" applyAlignment="1" applyProtection="1">
      <alignment horizontal="center"/>
      <protection hidden="1"/>
    </xf>
    <xf numFmtId="0" fontId="47" fillId="3" borderId="1" xfId="3" applyFont="1" applyFill="1"/>
    <xf numFmtId="0" fontId="45" fillId="3" borderId="43" xfId="3" applyFont="1" applyFill="1" applyBorder="1" applyProtection="1">
      <protection hidden="1"/>
    </xf>
    <xf numFmtId="166" fontId="47" fillId="3" borderId="1" xfId="3" applyNumberFormat="1" applyFont="1" applyFill="1"/>
    <xf numFmtId="0" fontId="2" fillId="3" borderId="43" xfId="3" applyFill="1" applyBorder="1" applyProtection="1">
      <protection hidden="1"/>
    </xf>
    <xf numFmtId="0" fontId="2" fillId="2" borderId="1" xfId="3" applyFill="1"/>
    <xf numFmtId="0" fontId="45" fillId="3" borderId="1" xfId="3" applyFont="1" applyFill="1" applyAlignment="1" applyProtection="1">
      <alignment vertical="center"/>
      <protection hidden="1"/>
    </xf>
    <xf numFmtId="0" fontId="45" fillId="3" borderId="1" xfId="3" applyFont="1" applyFill="1" applyAlignment="1" applyProtection="1">
      <alignment horizontal="left" vertical="center"/>
      <protection hidden="1"/>
    </xf>
    <xf numFmtId="0" fontId="53" fillId="2" borderId="1" xfId="3" applyFont="1" applyFill="1"/>
    <xf numFmtId="0" fontId="45" fillId="3" borderId="6" xfId="3" applyFont="1" applyFill="1" applyBorder="1" applyProtection="1">
      <protection hidden="1"/>
    </xf>
    <xf numFmtId="0" fontId="46" fillId="3" borderId="1" xfId="3" applyFont="1" applyFill="1" applyProtection="1">
      <protection hidden="1"/>
    </xf>
    <xf numFmtId="0" fontId="55" fillId="3" borderId="1" xfId="3" applyFont="1" applyFill="1"/>
    <xf numFmtId="166" fontId="55" fillId="3" borderId="1" xfId="3" applyNumberFormat="1" applyFont="1" applyFill="1" applyAlignment="1" applyProtection="1">
      <alignment horizontal="left"/>
      <protection locked="0"/>
    </xf>
    <xf numFmtId="166" fontId="55" fillId="3" borderId="1" xfId="3" applyNumberFormat="1" applyFont="1" applyFill="1" applyAlignment="1">
      <alignment horizontal="left"/>
    </xf>
    <xf numFmtId="0" fontId="18" fillId="4" borderId="1" xfId="1" applyFont="1" applyFill="1" applyAlignment="1" applyProtection="1">
      <alignment horizontal="center" vertical="center"/>
      <protection locked="0"/>
    </xf>
    <xf numFmtId="0" fontId="18" fillId="0" borderId="1" xfId="1" applyFont="1" applyAlignment="1" applyProtection="1">
      <alignment horizontal="center" vertical="center"/>
      <protection locked="0"/>
    </xf>
    <xf numFmtId="0" fontId="18" fillId="0" borderId="1" xfId="1" applyFont="1" applyAlignment="1" applyProtection="1">
      <alignment horizontal="center" vertical="center"/>
      <protection hidden="1"/>
    </xf>
    <xf numFmtId="0" fontId="16" fillId="0" borderId="10" xfId="1" applyFont="1" applyBorder="1" applyAlignment="1" applyProtection="1">
      <alignment horizontal="center" textRotation="90"/>
      <protection locked="0"/>
    </xf>
    <xf numFmtId="0" fontId="16" fillId="0" borderId="10" xfId="1" applyFont="1" applyBorder="1" applyAlignment="1" applyProtection="1">
      <alignment horizontal="center" textRotation="90" wrapText="1"/>
      <protection locked="0"/>
    </xf>
    <xf numFmtId="0" fontId="0" fillId="3" borderId="0" xfId="0" applyFill="1"/>
    <xf numFmtId="0" fontId="0" fillId="4" borderId="0" xfId="0" applyFill="1"/>
    <xf numFmtId="0" fontId="0" fillId="4" borderId="0" xfId="0" applyFill="1" applyAlignment="1">
      <alignment horizontal="left"/>
    </xf>
    <xf numFmtId="0" fontId="33" fillId="3" borderId="0" xfId="0" applyFont="1" applyFill="1" applyAlignment="1">
      <alignment horizontal="center"/>
    </xf>
    <xf numFmtId="9" fontId="33" fillId="4" borderId="1" xfId="2" applyFont="1" applyFill="1" applyBorder="1" applyAlignment="1"/>
    <xf numFmtId="0" fontId="33" fillId="4" borderId="0" xfId="0" applyFont="1" applyFill="1"/>
    <xf numFmtId="0" fontId="60" fillId="4" borderId="0" xfId="0" applyFont="1" applyFill="1"/>
    <xf numFmtId="0" fontId="2" fillId="4" borderId="0" xfId="0" applyFont="1" applyFill="1" applyAlignment="1">
      <alignment horizontal="left"/>
    </xf>
    <xf numFmtId="0" fontId="0" fillId="3" borderId="1" xfId="0" applyFill="1" applyBorder="1" applyAlignment="1">
      <alignment horizontal="left"/>
    </xf>
    <xf numFmtId="0" fontId="0" fillId="3" borderId="1" xfId="0" applyFill="1" applyBorder="1" applyAlignment="1" applyProtection="1">
      <alignment horizontal="left"/>
      <protection locked="0" hidden="1"/>
    </xf>
    <xf numFmtId="0" fontId="33" fillId="3" borderId="1" xfId="0" applyFont="1" applyFill="1" applyBorder="1"/>
    <xf numFmtId="0" fontId="2" fillId="3" borderId="1" xfId="0" applyFont="1" applyFill="1" applyBorder="1" applyAlignment="1" applyProtection="1">
      <alignment horizontal="left"/>
      <protection hidden="1"/>
    </xf>
    <xf numFmtId="0" fontId="0" fillId="3" borderId="1" xfId="0" applyFill="1" applyBorder="1" applyProtection="1">
      <protection hidden="1"/>
    </xf>
    <xf numFmtId="0" fontId="0" fillId="3" borderId="1" xfId="0" applyFill="1" applyBorder="1" applyAlignment="1" applyProtection="1">
      <alignment horizontal="left"/>
      <protection hidden="1"/>
    </xf>
    <xf numFmtId="0" fontId="0" fillId="3" borderId="1" xfId="0" applyFill="1" applyBorder="1" applyAlignment="1" applyProtection="1">
      <alignment horizontal="left"/>
      <protection locked="0"/>
    </xf>
    <xf numFmtId="0" fontId="0" fillId="3" borderId="1" xfId="0" applyFill="1" applyBorder="1"/>
    <xf numFmtId="0" fontId="32" fillId="3" borderId="1" xfId="0" applyFont="1" applyFill="1" applyBorder="1" applyAlignment="1" applyProtection="1">
      <alignment horizontal="left"/>
      <protection locked="0"/>
    </xf>
    <xf numFmtId="0" fontId="61" fillId="0" borderId="0" xfId="0" applyFont="1" applyProtection="1">
      <protection locked="0"/>
    </xf>
    <xf numFmtId="0" fontId="34" fillId="0" borderId="0" xfId="0" applyFont="1" applyAlignment="1" applyProtection="1">
      <alignment vertical="center"/>
      <protection locked="0"/>
    </xf>
    <xf numFmtId="0" fontId="62" fillId="0" borderId="0" xfId="0" applyFont="1" applyProtection="1">
      <protection locked="0"/>
    </xf>
    <xf numFmtId="0" fontId="34" fillId="0" borderId="0" xfId="0" applyFont="1" applyProtection="1">
      <protection locked="0"/>
    </xf>
    <xf numFmtId="0" fontId="63" fillId="0" borderId="0" xfId="0" applyFont="1" applyAlignment="1" applyProtection="1">
      <alignment vertical="center"/>
      <protection locked="0"/>
    </xf>
    <xf numFmtId="0" fontId="66" fillId="0" borderId="0" xfId="0" applyFont="1" applyAlignment="1" applyProtection="1">
      <alignment horizontal="center" vertical="center"/>
      <protection locked="0"/>
    </xf>
    <xf numFmtId="0" fontId="67" fillId="0" borderId="0" xfId="0" applyFont="1" applyAlignment="1" applyProtection="1">
      <alignment horizontal="right" vertical="center"/>
      <protection locked="0"/>
    </xf>
    <xf numFmtId="0" fontId="67" fillId="0" borderId="0" xfId="0" applyFont="1" applyAlignment="1" applyProtection="1">
      <alignment horizontal="center" vertical="center"/>
      <protection locked="0"/>
    </xf>
    <xf numFmtId="0" fontId="68" fillId="0" borderId="0" xfId="0" applyFont="1" applyAlignment="1" applyProtection="1">
      <alignment vertical="center"/>
      <protection locked="0"/>
    </xf>
    <xf numFmtId="0" fontId="67" fillId="0" borderId="0" xfId="0" applyFont="1" applyAlignment="1" applyProtection="1">
      <alignment vertical="center"/>
      <protection locked="0"/>
    </xf>
    <xf numFmtId="0" fontId="68" fillId="0" borderId="5" xfId="0" applyFont="1" applyBorder="1" applyAlignment="1" applyProtection="1">
      <alignment horizontal="center" vertical="center" wrapText="1"/>
      <protection locked="0"/>
    </xf>
    <xf numFmtId="0" fontId="68" fillId="0" borderId="0" xfId="0" applyFont="1" applyAlignment="1" applyProtection="1">
      <alignment horizontal="center" vertical="center" wrapText="1"/>
      <protection locked="0"/>
    </xf>
    <xf numFmtId="0" fontId="69" fillId="0" borderId="58" xfId="0" applyFont="1" applyBorder="1" applyAlignment="1" applyProtection="1">
      <alignment horizontal="center" vertical="center"/>
      <protection locked="0"/>
    </xf>
    <xf numFmtId="0" fontId="69" fillId="0" borderId="59" xfId="0" applyFont="1" applyBorder="1" applyAlignment="1" applyProtection="1">
      <alignment horizontal="center" vertical="center"/>
      <protection locked="0"/>
    </xf>
    <xf numFmtId="0" fontId="69" fillId="0" borderId="60" xfId="0" applyFont="1" applyBorder="1" applyAlignment="1" applyProtection="1">
      <alignment horizontal="center" vertical="center"/>
      <protection locked="0"/>
    </xf>
    <xf numFmtId="0" fontId="69" fillId="0" borderId="61" xfId="0" applyFont="1" applyBorder="1" applyAlignment="1" applyProtection="1">
      <alignment horizontal="center" vertical="center"/>
      <protection locked="0"/>
    </xf>
    <xf numFmtId="0" fontId="69" fillId="0" borderId="62" xfId="0" applyFont="1" applyBorder="1" applyAlignment="1" applyProtection="1">
      <alignment horizontal="center" vertical="center"/>
      <protection locked="0"/>
    </xf>
    <xf numFmtId="0" fontId="34" fillId="0" borderId="64" xfId="0" applyFont="1" applyBorder="1" applyAlignment="1" applyProtection="1">
      <alignment vertical="center" textRotation="90"/>
      <protection locked="0"/>
    </xf>
    <xf numFmtId="0" fontId="34" fillId="0" borderId="42" xfId="0" applyFont="1" applyBorder="1" applyAlignment="1" applyProtection="1">
      <alignment vertical="center" textRotation="90"/>
      <protection locked="0"/>
    </xf>
    <xf numFmtId="0" fontId="34" fillId="0" borderId="65" xfId="0" applyFont="1" applyBorder="1" applyAlignment="1" applyProtection="1">
      <alignment vertical="center" textRotation="90"/>
      <protection locked="0"/>
    </xf>
    <xf numFmtId="0" fontId="34" fillId="0" borderId="52" xfId="0" applyFont="1" applyBorder="1" applyAlignment="1" applyProtection="1">
      <alignment vertical="center" textRotation="90"/>
      <protection locked="0"/>
    </xf>
    <xf numFmtId="0" fontId="34" fillId="0" borderId="23" xfId="0" applyFont="1" applyBorder="1" applyAlignment="1" applyProtection="1">
      <alignment vertical="center" textRotation="90"/>
      <protection locked="0"/>
    </xf>
    <xf numFmtId="0" fontId="68" fillId="0" borderId="67" xfId="0" applyFont="1" applyBorder="1" applyAlignment="1" applyProtection="1">
      <alignment vertical="center" wrapText="1"/>
      <protection locked="0"/>
    </xf>
    <xf numFmtId="0" fontId="68" fillId="0" borderId="63" xfId="0" applyFont="1" applyBorder="1" applyAlignment="1" applyProtection="1">
      <alignment horizontal="center" vertical="center" wrapText="1"/>
      <protection locked="0"/>
    </xf>
    <xf numFmtId="0" fontId="34" fillId="0" borderId="68" xfId="0" applyFont="1" applyBorder="1" applyAlignment="1" applyProtection="1">
      <alignment vertical="center" textRotation="90"/>
      <protection locked="0"/>
    </xf>
    <xf numFmtId="0" fontId="34" fillId="0" borderId="69" xfId="0" applyFont="1" applyBorder="1" applyAlignment="1" applyProtection="1">
      <alignment vertical="center" textRotation="90"/>
      <protection locked="0"/>
    </xf>
    <xf numFmtId="0" fontId="34" fillId="0" borderId="70" xfId="0" applyFont="1" applyBorder="1" applyAlignment="1" applyProtection="1">
      <alignment vertical="center" textRotation="90"/>
      <protection locked="0"/>
    </xf>
    <xf numFmtId="0" fontId="34" fillId="0" borderId="71" xfId="0" applyFont="1" applyBorder="1" applyAlignment="1" applyProtection="1">
      <alignment vertical="center" textRotation="90"/>
      <protection locked="0"/>
    </xf>
    <xf numFmtId="0" fontId="34" fillId="0" borderId="72" xfId="0" applyFont="1" applyBorder="1" applyAlignment="1" applyProtection="1">
      <alignment vertical="center" textRotation="90"/>
      <protection locked="0"/>
    </xf>
    <xf numFmtId="0" fontId="63" fillId="0" borderId="58" xfId="0" applyFont="1" applyBorder="1" applyAlignment="1" applyProtection="1">
      <alignment horizontal="center" vertical="center"/>
      <protection locked="0"/>
    </xf>
    <xf numFmtId="0" fontId="63" fillId="0" borderId="76" xfId="3" applyFont="1" applyBorder="1" applyAlignment="1" applyProtection="1">
      <alignment horizontal="center" vertical="center"/>
      <protection locked="0"/>
    </xf>
    <xf numFmtId="0" fontId="63" fillId="0" borderId="77" xfId="3" applyFont="1" applyBorder="1" applyAlignment="1" applyProtection="1">
      <alignment horizontal="center" vertical="center"/>
      <protection locked="0"/>
    </xf>
    <xf numFmtId="0" fontId="63" fillId="0" borderId="78" xfId="3" applyFont="1" applyBorder="1" applyAlignment="1" applyProtection="1">
      <alignment horizontal="center" vertical="center"/>
      <protection locked="0"/>
    </xf>
    <xf numFmtId="0" fontId="63" fillId="0" borderId="78" xfId="0" applyFont="1" applyBorder="1" applyAlignment="1" applyProtection="1">
      <alignment horizontal="center" vertical="center"/>
      <protection locked="0"/>
    </xf>
    <xf numFmtId="0" fontId="63" fillId="0" borderId="79" xfId="0" applyFont="1" applyBorder="1" applyAlignment="1" applyProtection="1">
      <alignment horizontal="center" vertical="center"/>
      <protection locked="0"/>
    </xf>
    <xf numFmtId="0" fontId="63" fillId="0" borderId="80" xfId="0" applyFont="1" applyBorder="1" applyAlignment="1" applyProtection="1">
      <alignment horizontal="center" vertical="center"/>
      <protection locked="0"/>
    </xf>
    <xf numFmtId="0" fontId="63" fillId="0" borderId="75" xfId="0" applyFont="1" applyBorder="1" applyAlignment="1" applyProtection="1">
      <alignment horizontal="center" vertical="center"/>
      <protection locked="0"/>
    </xf>
    <xf numFmtId="0" fontId="63" fillId="0" borderId="77" xfId="0" applyFont="1" applyBorder="1" applyAlignment="1" applyProtection="1">
      <alignment horizontal="center" vertical="center"/>
      <protection locked="0"/>
    </xf>
    <xf numFmtId="0" fontId="34" fillId="2" borderId="81" xfId="0" applyFont="1" applyFill="1" applyBorder="1" applyAlignment="1" applyProtection="1">
      <alignment horizontal="center" vertical="center"/>
      <protection hidden="1"/>
    </xf>
    <xf numFmtId="0" fontId="34" fillId="2" borderId="82" xfId="0" applyFont="1" applyFill="1" applyBorder="1" applyAlignment="1" applyProtection="1">
      <alignment horizontal="center" vertical="center"/>
      <protection hidden="1"/>
    </xf>
    <xf numFmtId="0" fontId="63" fillId="0" borderId="29" xfId="0" applyFont="1" applyBorder="1" applyAlignment="1" applyProtection="1">
      <alignment horizontal="center" vertical="center"/>
      <protection locked="0"/>
    </xf>
    <xf numFmtId="0" fontId="36" fillId="0" borderId="50" xfId="3" applyFont="1" applyBorder="1" applyAlignment="1" applyProtection="1">
      <alignment horizontal="center" vertical="center" wrapText="1"/>
      <protection locked="0"/>
    </xf>
    <xf numFmtId="0" fontId="36" fillId="0" borderId="29" xfId="3" applyFont="1" applyBorder="1" applyAlignment="1" applyProtection="1">
      <alignment horizontal="center" vertical="center" wrapText="1"/>
      <protection locked="0"/>
    </xf>
    <xf numFmtId="0" fontId="36" fillId="0" borderId="41" xfId="3" applyFont="1" applyBorder="1" applyAlignment="1" applyProtection="1">
      <alignment horizontal="center" vertical="center" wrapText="1"/>
      <protection locked="0"/>
    </xf>
    <xf numFmtId="0" fontId="63" fillId="0" borderId="41" xfId="0" applyFont="1" applyBorder="1" applyAlignment="1" applyProtection="1">
      <alignment horizontal="center" vertical="center"/>
      <protection locked="0"/>
    </xf>
    <xf numFmtId="0" fontId="63" fillId="0" borderId="48" xfId="0" applyFont="1" applyBorder="1" applyAlignment="1" applyProtection="1">
      <alignment horizontal="center" vertical="center"/>
      <protection locked="0"/>
    </xf>
    <xf numFmtId="0" fontId="63" fillId="0" borderId="51" xfId="0" applyFont="1" applyBorder="1" applyAlignment="1" applyProtection="1">
      <alignment horizontal="center" vertical="center"/>
      <protection locked="0"/>
    </xf>
    <xf numFmtId="0" fontId="63" fillId="0" borderId="49" xfId="0" applyFont="1" applyBorder="1" applyAlignment="1" applyProtection="1">
      <alignment horizontal="center" vertical="center"/>
      <protection locked="0"/>
    </xf>
    <xf numFmtId="0" fontId="34" fillId="2" borderId="30" xfId="0" applyFont="1" applyFill="1" applyBorder="1" applyAlignment="1" applyProtection="1">
      <alignment horizontal="center" vertical="center"/>
      <protection hidden="1"/>
    </xf>
    <xf numFmtId="0" fontId="34" fillId="2" borderId="50" xfId="0" applyFont="1" applyFill="1" applyBorder="1" applyAlignment="1" applyProtection="1">
      <alignment horizontal="center" vertical="center"/>
      <protection hidden="1"/>
    </xf>
    <xf numFmtId="0" fontId="63" fillId="0" borderId="50" xfId="0" applyFont="1" applyBorder="1" applyAlignment="1" applyProtection="1">
      <alignment horizontal="center" vertical="center"/>
      <protection locked="0"/>
    </xf>
    <xf numFmtId="0" fontId="63" fillId="0" borderId="85" xfId="0" applyFont="1" applyBorder="1" applyAlignment="1" applyProtection="1">
      <alignment horizontal="center" vertical="center"/>
      <protection locked="0"/>
    </xf>
    <xf numFmtId="0" fontId="63" fillId="0" borderId="32" xfId="0" applyFont="1" applyBorder="1" applyAlignment="1" applyProtection="1">
      <alignment horizontal="center" vertical="center"/>
      <protection locked="0"/>
    </xf>
    <xf numFmtId="0" fontId="63" fillId="0" borderId="86" xfId="0" applyFont="1" applyBorder="1" applyAlignment="1" applyProtection="1">
      <alignment horizontal="center" vertical="center"/>
      <protection locked="0"/>
    </xf>
    <xf numFmtId="0" fontId="63" fillId="0" borderId="38" xfId="0" applyFont="1" applyBorder="1" applyAlignment="1" applyProtection="1">
      <alignment horizontal="center" vertical="center"/>
      <protection locked="0"/>
    </xf>
    <xf numFmtId="0" fontId="63" fillId="0" borderId="39" xfId="0" applyFont="1" applyBorder="1" applyAlignment="1" applyProtection="1">
      <alignment horizontal="center" vertical="center"/>
      <protection locked="0"/>
    </xf>
    <xf numFmtId="0" fontId="63" fillId="0" borderId="33" xfId="0" applyFont="1" applyBorder="1" applyAlignment="1" applyProtection="1">
      <alignment horizontal="center" vertical="center"/>
      <protection locked="0"/>
    </xf>
    <xf numFmtId="0" fontId="63" fillId="0" borderId="31" xfId="0" applyFont="1" applyBorder="1" applyAlignment="1" applyProtection="1">
      <alignment horizontal="center" vertical="center"/>
      <protection locked="0"/>
    </xf>
    <xf numFmtId="0" fontId="69" fillId="2" borderId="54" xfId="0" applyFont="1" applyFill="1" applyBorder="1" applyAlignment="1" applyProtection="1">
      <alignment vertical="center"/>
      <protection locked="0"/>
    </xf>
    <xf numFmtId="0" fontId="69" fillId="2" borderId="55" xfId="0" applyFont="1" applyFill="1" applyBorder="1" applyAlignment="1" applyProtection="1">
      <alignment horizontal="center" vertical="center"/>
      <protection locked="0"/>
    </xf>
    <xf numFmtId="0" fontId="34" fillId="2" borderId="89" xfId="0" applyFont="1" applyFill="1" applyBorder="1" applyAlignment="1" applyProtection="1">
      <alignment horizontal="center" vertical="center"/>
      <protection hidden="1"/>
    </xf>
    <xf numFmtId="0" fontId="34" fillId="2" borderId="90" xfId="0" applyFont="1" applyFill="1" applyBorder="1" applyAlignment="1" applyProtection="1">
      <alignment horizontal="center" vertical="center"/>
      <protection hidden="1"/>
    </xf>
    <xf numFmtId="0" fontId="34" fillId="2" borderId="91" xfId="0" applyFont="1" applyFill="1" applyBorder="1" applyAlignment="1" applyProtection="1">
      <alignment horizontal="center" vertical="center"/>
      <protection hidden="1"/>
    </xf>
    <xf numFmtId="0" fontId="34" fillId="2" borderId="92" xfId="0" applyFont="1" applyFill="1" applyBorder="1" applyAlignment="1" applyProtection="1">
      <alignment horizontal="center" vertical="center"/>
      <protection hidden="1"/>
    </xf>
    <xf numFmtId="0" fontId="34" fillId="2" borderId="55" xfId="0" applyFont="1" applyFill="1" applyBorder="1" applyAlignment="1" applyProtection="1">
      <alignment horizontal="center" vertical="center"/>
      <protection hidden="1"/>
    </xf>
    <xf numFmtId="0" fontId="63" fillId="2" borderId="54" xfId="0" applyFont="1" applyFill="1" applyBorder="1" applyAlignment="1" applyProtection="1">
      <alignment vertical="center" wrapText="1"/>
      <protection locked="0"/>
    </xf>
    <xf numFmtId="0" fontId="63" fillId="2" borderId="55" xfId="0" applyFont="1" applyFill="1" applyBorder="1" applyAlignment="1" applyProtection="1">
      <alignment vertical="center" wrapText="1"/>
      <protection locked="0"/>
    </xf>
    <xf numFmtId="0" fontId="63" fillId="2" borderId="56" xfId="0" applyFont="1" applyFill="1" applyBorder="1" applyAlignment="1" applyProtection="1">
      <alignment vertical="center" wrapText="1"/>
      <protection locked="0"/>
    </xf>
    <xf numFmtId="0" fontId="63" fillId="0" borderId="82" xfId="3" applyFont="1" applyBorder="1" applyAlignment="1" applyProtection="1">
      <alignment horizontal="center" vertical="center"/>
      <protection locked="0"/>
    </xf>
    <xf numFmtId="0" fontId="63" fillId="0" borderId="58" xfId="3" applyFont="1" applyBorder="1" applyAlignment="1" applyProtection="1">
      <alignment horizontal="center" vertical="center"/>
      <protection locked="0"/>
    </xf>
    <xf numFmtId="0" fontId="63" fillId="0" borderId="60" xfId="0" applyFont="1" applyBorder="1" applyAlignment="1" applyProtection="1">
      <alignment horizontal="center" vertical="center"/>
      <protection locked="0"/>
    </xf>
    <xf numFmtId="0" fontId="63" fillId="0" borderId="61" xfId="0" applyFont="1" applyBorder="1" applyAlignment="1" applyProtection="1">
      <alignment horizontal="center" vertical="center"/>
      <protection locked="0"/>
    </xf>
    <xf numFmtId="0" fontId="63" fillId="0" borderId="59" xfId="0" applyFont="1" applyBorder="1" applyAlignment="1" applyProtection="1">
      <alignment horizontal="center" vertical="center"/>
      <protection locked="0"/>
    </xf>
    <xf numFmtId="0" fontId="63" fillId="0" borderId="62" xfId="0" applyFont="1" applyBorder="1" applyAlignment="1" applyProtection="1">
      <alignment horizontal="center" vertical="center"/>
      <protection locked="0"/>
    </xf>
    <xf numFmtId="0" fontId="63" fillId="0" borderId="50" xfId="3" applyFont="1" applyBorder="1" applyAlignment="1" applyProtection="1">
      <alignment horizontal="center" vertical="center"/>
      <protection locked="0"/>
    </xf>
    <xf numFmtId="0" fontId="63" fillId="0" borderId="29" xfId="3" applyFont="1" applyBorder="1" applyAlignment="1" applyProtection="1">
      <alignment horizontal="center" vertical="center"/>
      <protection locked="0"/>
    </xf>
    <xf numFmtId="0" fontId="63" fillId="0" borderId="41" xfId="3" applyFont="1" applyBorder="1" applyAlignment="1" applyProtection="1">
      <alignment horizontal="center" vertical="center"/>
      <protection locked="0"/>
    </xf>
    <xf numFmtId="0" fontId="34" fillId="2" borderId="93" xfId="0" applyFont="1" applyFill="1" applyBorder="1" applyAlignment="1" applyProtection="1">
      <alignment horizontal="center" vertical="center"/>
      <protection hidden="1"/>
    </xf>
    <xf numFmtId="0" fontId="34" fillId="2" borderId="32" xfId="0" applyFont="1" applyFill="1" applyBorder="1" applyAlignment="1" applyProtection="1">
      <alignment horizontal="center" vertical="center"/>
      <protection hidden="1"/>
    </xf>
    <xf numFmtId="0" fontId="34" fillId="2" borderId="94" xfId="0" applyFont="1" applyFill="1" applyBorder="1" applyAlignment="1" applyProtection="1">
      <alignment horizontal="center" vertical="center"/>
      <protection hidden="1"/>
    </xf>
    <xf numFmtId="0" fontId="62" fillId="2" borderId="52" xfId="0" applyFont="1" applyFill="1" applyBorder="1" applyAlignment="1" applyProtection="1">
      <alignment horizontal="center" vertical="center"/>
      <protection locked="0"/>
    </xf>
    <xf numFmtId="0" fontId="34" fillId="2" borderId="71" xfId="0" applyFont="1" applyFill="1" applyBorder="1" applyAlignment="1" applyProtection="1">
      <alignment horizontal="center" vertical="center"/>
      <protection hidden="1"/>
    </xf>
    <xf numFmtId="0" fontId="34" fillId="2" borderId="69" xfId="0" applyFont="1" applyFill="1" applyBorder="1" applyAlignment="1" applyProtection="1">
      <alignment horizontal="center" vertical="center"/>
      <protection hidden="1"/>
    </xf>
    <xf numFmtId="0" fontId="34" fillId="2" borderId="70" xfId="0" applyFont="1" applyFill="1" applyBorder="1" applyAlignment="1" applyProtection="1">
      <alignment horizontal="center" vertical="center"/>
      <protection hidden="1"/>
    </xf>
    <xf numFmtId="0" fontId="34" fillId="2" borderId="74" xfId="0" applyFont="1" applyFill="1" applyBorder="1" applyAlignment="1" applyProtection="1">
      <alignment horizontal="center" vertical="center"/>
      <protection hidden="1"/>
    </xf>
    <xf numFmtId="0" fontId="34" fillId="2" borderId="63" xfId="0" applyFont="1" applyFill="1" applyBorder="1" applyAlignment="1" applyProtection="1">
      <alignment horizontal="center" vertical="center"/>
      <protection hidden="1"/>
    </xf>
    <xf numFmtId="0" fontId="71" fillId="0" borderId="0" xfId="0" applyFont="1" applyAlignment="1" applyProtection="1">
      <alignment horizontal="left" vertical="center"/>
      <protection locked="0"/>
    </xf>
    <xf numFmtId="0" fontId="69" fillId="0" borderId="0" xfId="0" applyFont="1" applyAlignment="1" applyProtection="1">
      <alignment vertical="center"/>
      <protection locked="0"/>
    </xf>
    <xf numFmtId="0" fontId="65" fillId="0" borderId="0" xfId="0" applyFont="1" applyAlignment="1" applyProtection="1">
      <alignment vertical="center"/>
      <protection locked="0"/>
    </xf>
    <xf numFmtId="0" fontId="70" fillId="0" borderId="0" xfId="0" applyFont="1" applyAlignment="1" applyProtection="1">
      <alignment vertical="center"/>
      <protection locked="0"/>
    </xf>
    <xf numFmtId="0" fontId="34" fillId="0" borderId="0" xfId="0" applyFont="1" applyAlignment="1" applyProtection="1">
      <alignment vertical="center" wrapText="1"/>
      <protection locked="0"/>
    </xf>
    <xf numFmtId="0" fontId="34" fillId="0" borderId="54" xfId="0" applyFont="1" applyBorder="1" applyAlignment="1" applyProtection="1">
      <alignment vertical="center"/>
      <protection locked="0"/>
    </xf>
    <xf numFmtId="0" fontId="63" fillId="0" borderId="55" xfId="0" applyFont="1" applyBorder="1" applyProtection="1">
      <protection locked="0"/>
    </xf>
    <xf numFmtId="0" fontId="63" fillId="0" borderId="55" xfId="0" applyFont="1" applyBorder="1" applyAlignment="1" applyProtection="1">
      <alignment vertical="center"/>
      <protection locked="0"/>
    </xf>
    <xf numFmtId="0" fontId="34" fillId="0" borderId="55" xfId="0" applyFont="1" applyBorder="1" applyAlignment="1" applyProtection="1">
      <alignment vertical="center"/>
      <protection locked="0"/>
    </xf>
    <xf numFmtId="0" fontId="34" fillId="0" borderId="56" xfId="0" applyFont="1" applyBorder="1" applyAlignment="1" applyProtection="1">
      <alignment vertical="center" wrapText="1"/>
      <protection locked="0"/>
    </xf>
    <xf numFmtId="0" fontId="34" fillId="0" borderId="9" xfId="0" applyFont="1" applyBorder="1" applyAlignment="1" applyProtection="1">
      <alignment vertical="center" wrapText="1"/>
      <protection locked="0"/>
    </xf>
    <xf numFmtId="0" fontId="34" fillId="0" borderId="34" xfId="0" applyFont="1" applyBorder="1" applyAlignment="1" applyProtection="1">
      <alignment horizontal="center" vertical="center"/>
      <protection locked="0"/>
    </xf>
    <xf numFmtId="0" fontId="34" fillId="0" borderId="35" xfId="0" applyFont="1" applyBorder="1" applyAlignment="1" applyProtection="1">
      <alignment horizontal="center" vertical="center"/>
      <protection locked="0"/>
    </xf>
    <xf numFmtId="0" fontId="34" fillId="0" borderId="36" xfId="0" applyFont="1" applyBorder="1" applyAlignment="1" applyProtection="1">
      <alignment horizontal="center" vertical="center"/>
      <protection locked="0"/>
    </xf>
    <xf numFmtId="0" fontId="63" fillId="0" borderId="0" xfId="0" applyFont="1" applyAlignment="1" applyProtection="1">
      <alignment horizontal="left" vertical="center" wrapText="1"/>
      <protection locked="0"/>
    </xf>
    <xf numFmtId="0" fontId="70" fillId="0" borderId="0" xfId="0" applyFont="1" applyAlignment="1" applyProtection="1">
      <alignment horizontal="right" vertical="center"/>
      <protection locked="0"/>
    </xf>
    <xf numFmtId="0" fontId="65" fillId="0" borderId="0" xfId="0" applyFont="1" applyAlignment="1" applyProtection="1">
      <alignment horizontal="right" vertical="center"/>
      <protection locked="0"/>
    </xf>
    <xf numFmtId="0" fontId="70" fillId="0" borderId="0" xfId="0" applyFont="1" applyAlignment="1" applyProtection="1">
      <alignment horizontal="center" vertical="center"/>
      <protection locked="0"/>
    </xf>
    <xf numFmtId="0" fontId="34" fillId="0" borderId="2" xfId="0" applyFont="1" applyBorder="1" applyAlignment="1" applyProtection="1">
      <alignment vertical="center"/>
      <protection locked="0"/>
    </xf>
    <xf numFmtId="0" fontId="63" fillId="0" borderId="0" xfId="0" applyFont="1" applyAlignment="1" applyProtection="1">
      <alignment horizontal="left" vertical="center"/>
      <protection locked="0"/>
    </xf>
    <xf numFmtId="0" fontId="65" fillId="0" borderId="0" xfId="0" applyFont="1" applyAlignment="1" applyProtection="1">
      <alignment horizontal="right" vertical="center" wrapText="1"/>
      <protection locked="0"/>
    </xf>
    <xf numFmtId="0" fontId="70" fillId="0" borderId="0" xfId="0" applyFont="1" applyAlignment="1" applyProtection="1">
      <alignment vertical="center" wrapText="1"/>
      <protection locked="0"/>
    </xf>
    <xf numFmtId="0" fontId="63" fillId="0" borderId="2" xfId="0" applyFont="1" applyBorder="1" applyAlignment="1" applyProtection="1">
      <alignment horizontal="left" vertical="center"/>
      <protection locked="0"/>
    </xf>
    <xf numFmtId="0" fontId="70" fillId="0" borderId="0" xfId="0" applyFont="1" applyAlignment="1" applyProtection="1">
      <alignment horizontal="left" vertical="top" wrapText="1"/>
      <protection locked="0"/>
    </xf>
    <xf numFmtId="0" fontId="63" fillId="0" borderId="0" xfId="0" applyFont="1" applyAlignment="1" applyProtection="1">
      <alignment vertical="center" wrapText="1"/>
      <protection locked="0"/>
    </xf>
    <xf numFmtId="0" fontId="70" fillId="0" borderId="0" xfId="0" applyFont="1" applyAlignment="1" applyProtection="1">
      <alignment vertical="top" wrapText="1"/>
      <protection locked="0"/>
    </xf>
    <xf numFmtId="0" fontId="61" fillId="0" borderId="0" xfId="0" applyFont="1" applyAlignment="1" applyProtection="1">
      <alignment horizontal="center" vertical="center"/>
      <protection locked="0"/>
    </xf>
    <xf numFmtId="0" fontId="61" fillId="0" borderId="0" xfId="0" applyFont="1" applyAlignment="1" applyProtection="1">
      <alignment vertical="center"/>
      <protection locked="0"/>
    </xf>
    <xf numFmtId="0" fontId="71" fillId="0" borderId="0" xfId="0" applyFont="1" applyAlignment="1" applyProtection="1">
      <alignment horizontal="center" vertical="center"/>
      <protection locked="0"/>
    </xf>
    <xf numFmtId="0" fontId="63" fillId="0" borderId="0" xfId="0" applyFont="1" applyAlignment="1" applyProtection="1">
      <alignment horizontal="left" vertical="center" indent="3"/>
      <protection locked="0"/>
    </xf>
    <xf numFmtId="0" fontId="63" fillId="0" borderId="9" xfId="0" applyFont="1" applyBorder="1" applyAlignment="1" applyProtection="1">
      <alignment vertical="center"/>
      <protection locked="0"/>
    </xf>
    <xf numFmtId="0" fontId="35" fillId="0" borderId="0" xfId="0" applyFont="1" applyAlignment="1" applyProtection="1">
      <alignment horizontal="center"/>
      <protection locked="0"/>
    </xf>
    <xf numFmtId="0" fontId="34" fillId="0" borderId="67" xfId="0" applyFont="1" applyBorder="1" applyAlignment="1" applyProtection="1">
      <alignment vertical="center"/>
      <protection locked="0"/>
    </xf>
    <xf numFmtId="0" fontId="63" fillId="0" borderId="63" xfId="0" applyFont="1" applyBorder="1" applyAlignment="1" applyProtection="1">
      <alignment vertical="center"/>
      <protection locked="0"/>
    </xf>
    <xf numFmtId="0" fontId="63" fillId="0" borderId="73" xfId="0" applyFont="1" applyBorder="1" applyAlignment="1" applyProtection="1">
      <alignment vertical="center"/>
      <protection locked="0"/>
    </xf>
    <xf numFmtId="0" fontId="7" fillId="0" borderId="41" xfId="1" applyFont="1" applyBorder="1" applyProtection="1">
      <protection locked="0"/>
    </xf>
    <xf numFmtId="0" fontId="7" fillId="0" borderId="41" xfId="1" applyFont="1" applyBorder="1" applyAlignment="1" applyProtection="1">
      <alignment horizontal="center" vertical="center"/>
      <protection locked="0"/>
    </xf>
    <xf numFmtId="0" fontId="58" fillId="0" borderId="1" xfId="1" applyFont="1" applyAlignment="1" applyProtection="1">
      <alignment horizontal="center"/>
      <protection locked="0"/>
    </xf>
    <xf numFmtId="0" fontId="73" fillId="3" borderId="1" xfId="3" applyFont="1" applyFill="1"/>
    <xf numFmtId="0" fontId="73" fillId="3" borderId="32" xfId="3" applyFont="1" applyFill="1" applyBorder="1"/>
    <xf numFmtId="0" fontId="73" fillId="3" borderId="33" xfId="3" applyFont="1" applyFill="1" applyBorder="1"/>
    <xf numFmtId="0" fontId="73" fillId="3" borderId="22" xfId="3" applyFont="1" applyFill="1" applyBorder="1"/>
    <xf numFmtId="0" fontId="73" fillId="3" borderId="1" xfId="3" applyFont="1" applyFill="1" applyProtection="1">
      <protection hidden="1"/>
    </xf>
    <xf numFmtId="0" fontId="73" fillId="3" borderId="1" xfId="3" applyFont="1" applyFill="1" applyAlignment="1" applyProtection="1">
      <alignment horizontal="left"/>
      <protection hidden="1"/>
    </xf>
    <xf numFmtId="0" fontId="48" fillId="3" borderId="1" xfId="3" applyFont="1" applyFill="1" applyAlignment="1" applyProtection="1">
      <alignment horizontal="center"/>
      <protection hidden="1"/>
    </xf>
    <xf numFmtId="0" fontId="51" fillId="3" borderId="41" xfId="3" applyFont="1" applyFill="1" applyBorder="1" applyAlignment="1" applyProtection="1">
      <alignment horizontal="center" vertical="center"/>
      <protection hidden="1"/>
    </xf>
    <xf numFmtId="0" fontId="51" fillId="3" borderId="38" xfId="3" applyFont="1" applyFill="1" applyBorder="1" applyAlignment="1" applyProtection="1">
      <alignment horizontal="center" vertical="center"/>
      <protection hidden="1"/>
    </xf>
    <xf numFmtId="0" fontId="51" fillId="3" borderId="41" xfId="3" applyFont="1" applyFill="1" applyBorder="1" applyAlignment="1" applyProtection="1">
      <alignment horizontal="left" vertical="center"/>
      <protection hidden="1"/>
    </xf>
    <xf numFmtId="1" fontId="73" fillId="3" borderId="41" xfId="3" applyNumberFormat="1" applyFont="1" applyFill="1" applyBorder="1" applyAlignment="1" applyProtection="1">
      <alignment horizontal="center" vertical="center"/>
      <protection hidden="1"/>
    </xf>
    <xf numFmtId="0" fontId="51" fillId="3" borderId="41" xfId="3" applyFont="1" applyFill="1" applyBorder="1" applyAlignment="1" applyProtection="1">
      <alignment horizontal="left" vertical="center" wrapText="1"/>
      <protection hidden="1"/>
    </xf>
    <xf numFmtId="0" fontId="76" fillId="3" borderId="41" xfId="3" applyFont="1" applyFill="1" applyBorder="1" applyAlignment="1" applyProtection="1">
      <alignment horizontal="left" vertical="center" wrapText="1"/>
      <protection hidden="1"/>
    </xf>
    <xf numFmtId="0" fontId="77" fillId="3" borderId="41" xfId="3" applyFont="1" applyFill="1" applyBorder="1" applyAlignment="1" applyProtection="1">
      <alignment horizontal="left" vertical="top"/>
      <protection hidden="1"/>
    </xf>
    <xf numFmtId="1" fontId="74" fillId="3" borderId="41" xfId="3" applyNumberFormat="1" applyFont="1" applyFill="1" applyBorder="1" applyAlignment="1" applyProtection="1">
      <alignment horizontal="center" vertical="center"/>
      <protection hidden="1"/>
    </xf>
    <xf numFmtId="1" fontId="51" fillId="3" borderId="41" xfId="3" applyNumberFormat="1" applyFont="1" applyFill="1" applyBorder="1" applyAlignment="1" applyProtection="1">
      <alignment horizontal="center" vertical="center"/>
      <protection hidden="1"/>
    </xf>
    <xf numFmtId="1" fontId="51" fillId="3" borderId="49" xfId="3" applyNumberFormat="1" applyFont="1" applyFill="1" applyBorder="1" applyAlignment="1" applyProtection="1">
      <alignment horizontal="center" vertical="center"/>
      <protection hidden="1"/>
    </xf>
    <xf numFmtId="0" fontId="73" fillId="3" borderId="33" xfId="3" applyFont="1" applyFill="1" applyBorder="1" applyAlignment="1" applyProtection="1">
      <alignment vertical="center" wrapText="1"/>
      <protection hidden="1"/>
    </xf>
    <xf numFmtId="0" fontId="73" fillId="3" borderId="52" xfId="3" applyFont="1" applyFill="1" applyBorder="1" applyAlignment="1" applyProtection="1">
      <alignment vertical="center" wrapText="1"/>
      <protection hidden="1"/>
    </xf>
    <xf numFmtId="0" fontId="73" fillId="3" borderId="61" xfId="3" applyFont="1" applyFill="1" applyBorder="1" applyAlignment="1" applyProtection="1">
      <alignment vertical="center" wrapText="1"/>
      <protection hidden="1"/>
    </xf>
    <xf numFmtId="2" fontId="78" fillId="3" borderId="41" xfId="3" applyNumberFormat="1" applyFont="1" applyFill="1" applyBorder="1" applyAlignment="1" applyProtection="1">
      <alignment horizontal="center" vertical="center"/>
      <protection hidden="1"/>
    </xf>
    <xf numFmtId="0" fontId="48" fillId="3" borderId="1" xfId="3" applyFont="1" applyFill="1" applyProtection="1">
      <protection hidden="1"/>
    </xf>
    <xf numFmtId="0" fontId="79" fillId="3" borderId="1" xfId="3" applyFont="1" applyFill="1" applyAlignment="1" applyProtection="1">
      <alignment horizontal="center"/>
      <protection hidden="1"/>
    </xf>
    <xf numFmtId="0" fontId="73" fillId="3" borderId="1" xfId="3" applyFont="1" applyFill="1" applyAlignment="1" applyProtection="1">
      <alignment horizontal="center" vertical="center" wrapText="1"/>
      <protection hidden="1"/>
    </xf>
    <xf numFmtId="0" fontId="80" fillId="3" borderId="1" xfId="3" applyFont="1" applyFill="1" applyProtection="1">
      <protection hidden="1"/>
    </xf>
    <xf numFmtId="0" fontId="77" fillId="3" borderId="1" xfId="3" applyFont="1" applyFill="1" applyProtection="1">
      <protection hidden="1"/>
    </xf>
    <xf numFmtId="0" fontId="81" fillId="3" borderId="1" xfId="3" applyFont="1" applyFill="1" applyProtection="1">
      <protection hidden="1"/>
    </xf>
    <xf numFmtId="0" fontId="82" fillId="3" borderId="1" xfId="3" applyFont="1" applyFill="1" applyProtection="1">
      <protection hidden="1"/>
    </xf>
    <xf numFmtId="0" fontId="51" fillId="3" borderId="1" xfId="3" applyFont="1" applyFill="1" applyAlignment="1" applyProtection="1">
      <alignment horizontal="center"/>
      <protection hidden="1"/>
    </xf>
    <xf numFmtId="0" fontId="51" fillId="3" borderId="1" xfId="3" applyFont="1" applyFill="1" applyProtection="1">
      <protection hidden="1"/>
    </xf>
    <xf numFmtId="0" fontId="73" fillId="3" borderId="1" xfId="3" applyFont="1" applyFill="1" applyAlignment="1" applyProtection="1">
      <alignment horizontal="center"/>
      <protection hidden="1"/>
    </xf>
    <xf numFmtId="0" fontId="82" fillId="3" borderId="1" xfId="3" applyFont="1" applyFill="1" applyAlignment="1" applyProtection="1">
      <alignment horizontal="center"/>
      <protection hidden="1"/>
    </xf>
    <xf numFmtId="0" fontId="82" fillId="3" borderId="1" xfId="3" applyFont="1" applyFill="1" applyAlignment="1" applyProtection="1">
      <alignment horizontal="left"/>
      <protection hidden="1"/>
    </xf>
    <xf numFmtId="0" fontId="83" fillId="3" borderId="1" xfId="3" applyFont="1" applyFill="1" applyAlignment="1" applyProtection="1">
      <alignment vertical="center" wrapText="1"/>
      <protection hidden="1"/>
    </xf>
    <xf numFmtId="0" fontId="84" fillId="3" borderId="1" xfId="3" applyFont="1" applyFill="1" applyAlignment="1" applyProtection="1">
      <alignment vertical="center"/>
      <protection hidden="1"/>
    </xf>
    <xf numFmtId="0" fontId="85" fillId="3" borderId="1" xfId="3" applyFont="1" applyFill="1" applyProtection="1">
      <protection hidden="1"/>
    </xf>
    <xf numFmtId="1" fontId="51" fillId="3" borderId="1" xfId="3" applyNumberFormat="1" applyFont="1" applyFill="1" applyProtection="1">
      <protection hidden="1"/>
    </xf>
    <xf numFmtId="1" fontId="51" fillId="3" borderId="1" xfId="3" applyNumberFormat="1" applyFont="1" applyFill="1" applyAlignment="1" applyProtection="1">
      <alignment horizontal="center"/>
      <protection hidden="1"/>
    </xf>
    <xf numFmtId="0" fontId="82" fillId="3" borderId="1" xfId="3" applyFont="1" applyFill="1"/>
    <xf numFmtId="0" fontId="51" fillId="3" borderId="1" xfId="3" applyFont="1" applyFill="1" applyAlignment="1" applyProtection="1">
      <alignment horizontal="center" vertical="center"/>
      <protection hidden="1"/>
    </xf>
    <xf numFmtId="2" fontId="61" fillId="3" borderId="48" xfId="0" applyNumberFormat="1" applyFont="1" applyFill="1" applyBorder="1" applyAlignment="1" applyProtection="1">
      <alignment horizontal="center" vertical="center" wrapText="1"/>
      <protection hidden="1"/>
    </xf>
    <xf numFmtId="0" fontId="88" fillId="3" borderId="1" xfId="3" applyFont="1" applyFill="1"/>
    <xf numFmtId="0" fontId="63" fillId="0" borderId="0" xfId="0" quotePrefix="1" applyFont="1" applyAlignment="1" applyProtection="1">
      <alignment vertical="center"/>
      <protection locked="0"/>
    </xf>
    <xf numFmtId="0" fontId="17" fillId="0" borderId="1" xfId="1" applyFont="1" applyAlignment="1" applyProtection="1">
      <alignment horizontal="center" vertical="center"/>
      <protection locked="0"/>
    </xf>
    <xf numFmtId="0" fontId="7" fillId="0" borderId="1" xfId="1" applyFont="1" applyAlignment="1" applyProtection="1">
      <alignment horizontal="center" vertical="center"/>
      <protection locked="0"/>
    </xf>
    <xf numFmtId="0" fontId="17" fillId="0" borderId="1" xfId="1" applyFont="1" applyAlignment="1" applyProtection="1">
      <alignment vertical="center"/>
      <protection locked="0"/>
    </xf>
    <xf numFmtId="0" fontId="7" fillId="4" borderId="10" xfId="1" applyFont="1" applyFill="1" applyBorder="1" applyAlignment="1">
      <alignment vertical="center"/>
    </xf>
    <xf numFmtId="0" fontId="7" fillId="4" borderId="10" xfId="1" applyFont="1" applyFill="1" applyBorder="1"/>
    <xf numFmtId="0" fontId="7" fillId="0" borderId="41" xfId="1" applyFont="1" applyBorder="1" applyAlignment="1" applyProtection="1">
      <alignment horizontal="center"/>
      <protection locked="0"/>
    </xf>
    <xf numFmtId="0" fontId="7" fillId="0" borderId="1" xfId="1" applyFont="1"/>
    <xf numFmtId="0" fontId="23" fillId="0" borderId="1" xfId="1" applyFont="1" applyAlignment="1">
      <alignment horizontal="center" vertical="center"/>
    </xf>
    <xf numFmtId="0" fontId="20" fillId="0" borderId="1" xfId="1" applyFont="1"/>
    <xf numFmtId="0" fontId="20" fillId="0" borderId="1" xfId="1" applyFont="1" applyAlignment="1">
      <alignment horizontal="center" vertical="top"/>
    </xf>
    <xf numFmtId="0" fontId="0" fillId="0" borderId="0" xfId="0" applyProtection="1">
      <protection hidden="1"/>
    </xf>
    <xf numFmtId="0" fontId="0" fillId="0" borderId="6" xfId="0" applyBorder="1" applyAlignment="1" applyProtection="1">
      <alignment horizontal="center"/>
      <protection hidden="1"/>
    </xf>
    <xf numFmtId="0" fontId="0" fillId="8" borderId="51" xfId="0" applyFill="1" applyBorder="1" applyAlignment="1" applyProtection="1">
      <alignment horizontal="center"/>
      <protection hidden="1"/>
    </xf>
    <xf numFmtId="0" fontId="0" fillId="8" borderId="41" xfId="0" applyFill="1" applyBorder="1" applyAlignment="1" applyProtection="1">
      <alignment horizontal="center"/>
      <protection hidden="1"/>
    </xf>
    <xf numFmtId="0" fontId="0" fillId="0" borderId="50" xfId="0" applyBorder="1" applyProtection="1">
      <protection hidden="1"/>
    </xf>
    <xf numFmtId="0" fontId="0" fillId="0" borderId="51" xfId="0" applyBorder="1" applyProtection="1">
      <protection hidden="1"/>
    </xf>
    <xf numFmtId="0" fontId="0" fillId="0" borderId="41" xfId="0" applyBorder="1" applyProtection="1">
      <protection hidden="1"/>
    </xf>
    <xf numFmtId="0" fontId="0" fillId="9" borderId="50" xfId="0" applyFill="1" applyBorder="1" applyProtection="1">
      <protection hidden="1"/>
    </xf>
    <xf numFmtId="0" fontId="0" fillId="9" borderId="51" xfId="0" applyFill="1" applyBorder="1" applyProtection="1">
      <protection hidden="1"/>
    </xf>
    <xf numFmtId="0" fontId="0" fillId="9" borderId="41" xfId="0" applyFill="1" applyBorder="1" applyProtection="1">
      <protection hidden="1"/>
    </xf>
    <xf numFmtId="0" fontId="0" fillId="0" borderId="82" xfId="0" applyBorder="1" applyAlignment="1" applyProtection="1">
      <alignment horizontal="center"/>
      <protection hidden="1"/>
    </xf>
    <xf numFmtId="0" fontId="0" fillId="0" borderId="50" xfId="0" applyBorder="1" applyAlignment="1" applyProtection="1">
      <alignment horizontal="center"/>
      <protection hidden="1"/>
    </xf>
    <xf numFmtId="0" fontId="91" fillId="0" borderId="61" xfId="0" applyFont="1" applyBorder="1" applyAlignment="1" applyProtection="1">
      <alignment horizontal="center"/>
      <protection hidden="1"/>
    </xf>
    <xf numFmtId="0" fontId="91" fillId="0" borderId="59" xfId="0" applyFont="1" applyBorder="1" applyAlignment="1" applyProtection="1">
      <alignment horizontal="center"/>
      <protection hidden="1"/>
    </xf>
    <xf numFmtId="0" fontId="0" fillId="0" borderId="51" xfId="0" applyBorder="1" applyAlignment="1" applyProtection="1">
      <alignment horizontal="center"/>
      <protection hidden="1"/>
    </xf>
    <xf numFmtId="0" fontId="0" fillId="0" borderId="41" xfId="0" applyBorder="1" applyAlignment="1" applyProtection="1">
      <alignment horizontal="center"/>
      <protection hidden="1"/>
    </xf>
    <xf numFmtId="0" fontId="0" fillId="4" borderId="50" xfId="0" applyFill="1" applyBorder="1" applyProtection="1">
      <protection hidden="1"/>
    </xf>
    <xf numFmtId="0" fontId="0" fillId="4" borderId="51" xfId="0" applyFill="1" applyBorder="1" applyAlignment="1" applyProtection="1">
      <alignment horizontal="center"/>
      <protection hidden="1"/>
    </xf>
    <xf numFmtId="0" fontId="0" fillId="4" borderId="41" xfId="0" applyFill="1" applyBorder="1" applyAlignment="1" applyProtection="1">
      <alignment horizontal="center"/>
      <protection hidden="1"/>
    </xf>
    <xf numFmtId="0" fontId="69" fillId="2" borderId="54" xfId="0" applyFont="1" applyFill="1" applyBorder="1" applyAlignment="1" applyProtection="1">
      <alignment vertical="center"/>
      <protection hidden="1"/>
    </xf>
    <xf numFmtId="0" fontId="69" fillId="2" borderId="55" xfId="0" applyFont="1" applyFill="1" applyBorder="1" applyAlignment="1" applyProtection="1">
      <alignment horizontal="center" vertical="center"/>
      <protection hidden="1"/>
    </xf>
    <xf numFmtId="0" fontId="62" fillId="2" borderId="52" xfId="0" applyFont="1" applyFill="1" applyBorder="1" applyAlignment="1" applyProtection="1">
      <alignment horizontal="center" vertical="center"/>
      <protection hidden="1"/>
    </xf>
    <xf numFmtId="0" fontId="67" fillId="0" borderId="0" xfId="0" applyFont="1" applyAlignment="1" applyProtection="1">
      <alignment horizontal="right" vertical="center"/>
      <protection hidden="1"/>
    </xf>
    <xf numFmtId="0" fontId="67" fillId="0" borderId="0" xfId="0" applyFont="1" applyAlignment="1" applyProtection="1">
      <alignment horizontal="center" vertical="center"/>
      <protection hidden="1"/>
    </xf>
    <xf numFmtId="0" fontId="67" fillId="0" borderId="0" xfId="0" applyFont="1" applyAlignment="1" applyProtection="1">
      <alignment vertical="center"/>
      <protection hidden="1"/>
    </xf>
    <xf numFmtId="0" fontId="63" fillId="0" borderId="86" xfId="0" applyFont="1" applyBorder="1" applyAlignment="1" applyProtection="1">
      <alignment horizontal="center" vertical="center"/>
      <protection hidden="1"/>
    </xf>
    <xf numFmtId="0" fontId="63" fillId="0" borderId="38" xfId="0" applyFont="1" applyBorder="1" applyAlignment="1" applyProtection="1">
      <alignment horizontal="center" vertical="center"/>
      <protection hidden="1"/>
    </xf>
    <xf numFmtId="0" fontId="63" fillId="0" borderId="39" xfId="0" applyFont="1" applyBorder="1" applyAlignment="1" applyProtection="1">
      <alignment horizontal="center" vertical="center"/>
      <protection hidden="1"/>
    </xf>
    <xf numFmtId="0" fontId="63" fillId="0" borderId="33" xfId="0" applyFont="1" applyBorder="1" applyAlignment="1" applyProtection="1">
      <alignment horizontal="center" vertical="center"/>
      <protection hidden="1"/>
    </xf>
    <xf numFmtId="0" fontId="63" fillId="0" borderId="31" xfId="0" applyFont="1" applyBorder="1" applyAlignment="1" applyProtection="1">
      <alignment horizontal="center" vertical="center"/>
      <protection hidden="1"/>
    </xf>
    <xf numFmtId="0" fontId="51" fillId="3" borderId="101" xfId="3" applyFont="1" applyFill="1" applyBorder="1" applyAlignment="1" applyProtection="1">
      <alignment horizontal="left" vertical="center"/>
      <protection hidden="1"/>
    </xf>
    <xf numFmtId="0" fontId="76" fillId="3" borderId="101" xfId="3" applyFont="1" applyFill="1" applyBorder="1" applyAlignment="1" applyProtection="1">
      <alignment horizontal="left" vertical="center"/>
      <protection hidden="1"/>
    </xf>
    <xf numFmtId="0" fontId="77" fillId="3" borderId="101" xfId="3" applyFont="1" applyFill="1" applyBorder="1" applyAlignment="1" applyProtection="1">
      <alignment horizontal="left" vertical="top"/>
      <protection hidden="1"/>
    </xf>
    <xf numFmtId="0" fontId="0" fillId="3" borderId="0" xfId="0" applyFill="1" applyProtection="1">
      <protection hidden="1"/>
    </xf>
    <xf numFmtId="0" fontId="0" fillId="8" borderId="0" xfId="0" applyFill="1"/>
    <xf numFmtId="0" fontId="20" fillId="0" borderId="10" xfId="1" applyFont="1" applyBorder="1" applyAlignment="1" applyProtection="1">
      <alignment horizontal="right" vertical="center"/>
      <protection locked="0"/>
    </xf>
    <xf numFmtId="0" fontId="18" fillId="0" borderId="10" xfId="1" applyFont="1" applyBorder="1" applyAlignment="1" applyProtection="1">
      <alignment horizontal="right" vertical="center"/>
      <protection locked="0"/>
    </xf>
    <xf numFmtId="0" fontId="15" fillId="0" borderId="46" xfId="1" applyFont="1" applyBorder="1" applyAlignment="1" applyProtection="1">
      <alignment horizontal="center" vertical="center"/>
      <protection locked="0"/>
    </xf>
    <xf numFmtId="0" fontId="99" fillId="8" borderId="0" xfId="0" applyFont="1" applyFill="1"/>
    <xf numFmtId="0" fontId="59" fillId="3" borderId="0" xfId="0" applyFont="1" applyFill="1"/>
    <xf numFmtId="0" fontId="100" fillId="3" borderId="0" xfId="0" applyFont="1" applyFill="1"/>
    <xf numFmtId="0" fontId="101" fillId="3" borderId="0" xfId="0" applyFont="1" applyFill="1" applyAlignment="1">
      <alignment vertical="top"/>
    </xf>
    <xf numFmtId="0" fontId="46" fillId="2" borderId="0" xfId="0" applyFont="1" applyFill="1"/>
    <xf numFmtId="0" fontId="102" fillId="3" borderId="0" xfId="0" applyFont="1" applyFill="1"/>
    <xf numFmtId="0" fontId="46" fillId="3" borderId="0" xfId="0" applyFont="1" applyFill="1" applyAlignment="1">
      <alignment horizontal="center"/>
    </xf>
    <xf numFmtId="0" fontId="32" fillId="3" borderId="0" xfId="0" applyFont="1" applyFill="1"/>
    <xf numFmtId="0" fontId="32" fillId="3" borderId="82" xfId="0" applyFont="1" applyFill="1" applyBorder="1"/>
    <xf numFmtId="0" fontId="103" fillId="3" borderId="105" xfId="0" applyFont="1" applyFill="1" applyBorder="1" applyProtection="1">
      <protection locked="0" hidden="1"/>
    </xf>
    <xf numFmtId="0" fontId="103" fillId="3" borderId="106" xfId="0" applyFont="1" applyFill="1" applyBorder="1" applyProtection="1">
      <protection locked="0" hidden="1"/>
    </xf>
    <xf numFmtId="0" fontId="104" fillId="3" borderId="106" xfId="0" applyFont="1" applyFill="1" applyBorder="1" applyProtection="1">
      <protection locked="0" hidden="1"/>
    </xf>
    <xf numFmtId="0" fontId="2" fillId="3" borderId="0" xfId="0" applyFont="1" applyFill="1"/>
    <xf numFmtId="0" fontId="103" fillId="3" borderId="2" xfId="0" applyFont="1" applyFill="1" applyBorder="1" applyProtection="1">
      <protection locked="0" hidden="1"/>
    </xf>
    <xf numFmtId="0" fontId="56" fillId="3" borderId="2" xfId="0" applyFont="1" applyFill="1" applyBorder="1" applyProtection="1">
      <protection locked="0" hidden="1"/>
    </xf>
    <xf numFmtId="0" fontId="2" fillId="3" borderId="9" xfId="0" applyFont="1" applyFill="1" applyBorder="1" applyProtection="1">
      <protection locked="0" hidden="1"/>
    </xf>
    <xf numFmtId="0" fontId="32" fillId="3" borderId="42" xfId="0" applyFont="1" applyFill="1" applyBorder="1" applyProtection="1">
      <protection locked="0" hidden="1"/>
    </xf>
    <xf numFmtId="0" fontId="32" fillId="3" borderId="65" xfId="0" applyFont="1" applyFill="1" applyBorder="1" applyProtection="1">
      <protection locked="0" hidden="1"/>
    </xf>
    <xf numFmtId="0" fontId="0" fillId="3" borderId="0" xfId="0" applyFill="1" applyProtection="1">
      <protection locked="0" hidden="1"/>
    </xf>
    <xf numFmtId="0" fontId="0" fillId="3" borderId="9" xfId="0" applyFill="1" applyBorder="1" applyProtection="1">
      <protection locked="0" hidden="1"/>
    </xf>
    <xf numFmtId="0" fontId="2" fillId="3" borderId="0" xfId="0" applyFont="1" applyFill="1" applyAlignment="1">
      <alignment vertical="center"/>
    </xf>
    <xf numFmtId="0" fontId="32" fillId="3" borderId="106" xfId="0" applyFont="1" applyFill="1" applyBorder="1" applyProtection="1">
      <protection locked="0" hidden="1"/>
    </xf>
    <xf numFmtId="0" fontId="0" fillId="3" borderId="2" xfId="0" applyFill="1" applyBorder="1" applyProtection="1">
      <protection locked="0" hidden="1"/>
    </xf>
    <xf numFmtId="0" fontId="0" fillId="3" borderId="8" xfId="0" applyFill="1" applyBorder="1" applyProtection="1">
      <protection locked="0" hidden="1"/>
    </xf>
    <xf numFmtId="0" fontId="0" fillId="3" borderId="108" xfId="0" applyFill="1" applyBorder="1" applyProtection="1">
      <protection locked="0" hidden="1"/>
    </xf>
    <xf numFmtId="0" fontId="108" fillId="3" borderId="0" xfId="0" applyFont="1" applyFill="1" applyProtection="1">
      <protection locked="0" hidden="1"/>
    </xf>
    <xf numFmtId="0" fontId="0" fillId="3" borderId="82" xfId="0" applyFill="1" applyBorder="1" applyProtection="1">
      <protection locked="0" hidden="1"/>
    </xf>
    <xf numFmtId="0" fontId="108" fillId="3" borderId="0" xfId="0" applyFont="1" applyFill="1" applyAlignment="1" applyProtection="1">
      <alignment horizontal="right"/>
      <protection locked="0" hidden="1"/>
    </xf>
    <xf numFmtId="0" fontId="108" fillId="3" borderId="106" xfId="0" applyFont="1" applyFill="1" applyBorder="1" applyProtection="1">
      <protection locked="0" hidden="1"/>
    </xf>
    <xf numFmtId="0" fontId="103" fillId="3" borderId="1" xfId="0" applyFont="1" applyFill="1" applyBorder="1" applyProtection="1">
      <protection locked="0" hidden="1"/>
    </xf>
    <xf numFmtId="0" fontId="104" fillId="3" borderId="1" xfId="0" applyFont="1" applyFill="1" applyBorder="1" applyProtection="1">
      <protection locked="0" hidden="1"/>
    </xf>
    <xf numFmtId="0" fontId="2" fillId="3" borderId="1" xfId="0" applyFont="1" applyFill="1" applyBorder="1" applyProtection="1">
      <protection locked="0" hidden="1"/>
    </xf>
    <xf numFmtId="0" fontId="105" fillId="3" borderId="1" xfId="0" applyFont="1" applyFill="1" applyBorder="1" applyProtection="1">
      <protection locked="0" hidden="1"/>
    </xf>
    <xf numFmtId="0" fontId="56" fillId="3" borderId="1" xfId="0" applyFont="1" applyFill="1" applyBorder="1" applyProtection="1">
      <protection locked="0" hidden="1"/>
    </xf>
    <xf numFmtId="0" fontId="15" fillId="0" borderId="130" xfId="1" applyFont="1" applyBorder="1" applyAlignment="1" applyProtection="1">
      <alignment horizontal="center" vertical="center"/>
      <protection locked="0"/>
    </xf>
    <xf numFmtId="0" fontId="15" fillId="0" borderId="131" xfId="1" applyFont="1" applyBorder="1" applyAlignment="1" applyProtection="1">
      <alignment horizontal="center" vertical="center"/>
      <protection locked="0"/>
    </xf>
    <xf numFmtId="0" fontId="109" fillId="3" borderId="2" xfId="0" applyFont="1" applyFill="1" applyBorder="1" applyProtection="1">
      <protection locked="0" hidden="1"/>
    </xf>
    <xf numFmtId="0" fontId="109" fillId="3" borderId="0" xfId="0" applyFont="1" applyFill="1" applyProtection="1">
      <protection locked="0" hidden="1"/>
    </xf>
    <xf numFmtId="0" fontId="109" fillId="3" borderId="0" xfId="0" applyFont="1" applyFill="1"/>
    <xf numFmtId="0" fontId="0" fillId="0" borderId="0" xfId="0" applyAlignment="1" applyProtection="1">
      <alignment vertical="center"/>
      <protection hidden="1"/>
    </xf>
    <xf numFmtId="0" fontId="0" fillId="6" borderId="0" xfId="0" applyFill="1" applyProtection="1">
      <protection hidden="1"/>
    </xf>
    <xf numFmtId="14" fontId="0" fillId="0" borderId="0" xfId="0" applyNumberFormat="1" applyProtection="1">
      <protection hidden="1"/>
    </xf>
    <xf numFmtId="0" fontId="0" fillId="7" borderId="0" xfId="0" applyFill="1" applyProtection="1">
      <protection hidden="1"/>
    </xf>
    <xf numFmtId="0" fontId="0" fillId="8" borderId="110" xfId="0" applyFill="1" applyBorder="1" applyProtection="1">
      <protection hidden="1"/>
    </xf>
    <xf numFmtId="0" fontId="0" fillId="3" borderId="110" xfId="0" applyFill="1" applyBorder="1"/>
    <xf numFmtId="0" fontId="90" fillId="3" borderId="106" xfId="0" applyFont="1" applyFill="1" applyBorder="1" applyProtection="1">
      <protection locked="0" hidden="1"/>
    </xf>
    <xf numFmtId="0" fontId="90" fillId="3" borderId="0" xfId="0" applyFont="1" applyFill="1"/>
    <xf numFmtId="0" fontId="90" fillId="0" borderId="0" xfId="0" applyFont="1"/>
    <xf numFmtId="0" fontId="90" fillId="3" borderId="31" xfId="0" applyFont="1" applyFill="1" applyBorder="1" applyProtection="1">
      <protection hidden="1"/>
    </xf>
    <xf numFmtId="0" fontId="90" fillId="3" borderId="32" xfId="0" applyFont="1" applyFill="1" applyBorder="1"/>
    <xf numFmtId="0" fontId="90" fillId="3" borderId="32" xfId="0" applyFont="1" applyFill="1" applyBorder="1" applyAlignment="1">
      <alignment horizontal="center"/>
    </xf>
    <xf numFmtId="0" fontId="90" fillId="3" borderId="32" xfId="0" applyFont="1" applyFill="1" applyBorder="1" applyAlignment="1">
      <alignment horizontal="right"/>
    </xf>
    <xf numFmtId="0" fontId="90" fillId="3" borderId="23" xfId="0" applyFont="1" applyFill="1" applyBorder="1" applyProtection="1">
      <protection hidden="1"/>
    </xf>
    <xf numFmtId="0" fontId="90" fillId="3" borderId="0" xfId="0" applyFont="1" applyFill="1" applyAlignment="1">
      <alignment horizontal="center"/>
    </xf>
    <xf numFmtId="0" fontId="110" fillId="3" borderId="0" xfId="0" applyFont="1" applyFill="1"/>
    <xf numFmtId="0" fontId="90" fillId="3" borderId="62" xfId="0" applyFont="1" applyFill="1" applyBorder="1" applyProtection="1">
      <protection hidden="1"/>
    </xf>
    <xf numFmtId="0" fontId="90" fillId="3" borderId="82" xfId="0" applyFont="1" applyFill="1" applyBorder="1"/>
    <xf numFmtId="0" fontId="90" fillId="3" borderId="82" xfId="0" applyFont="1" applyFill="1" applyBorder="1" applyAlignment="1">
      <alignment horizontal="center"/>
    </xf>
    <xf numFmtId="0" fontId="90" fillId="3" borderId="61" xfId="0" applyFont="1" applyFill="1" applyBorder="1" applyAlignment="1">
      <alignment horizontal="center"/>
    </xf>
    <xf numFmtId="0" fontId="90" fillId="3" borderId="0" xfId="0" applyFont="1" applyFill="1" applyAlignment="1">
      <alignment horizontal="left"/>
    </xf>
    <xf numFmtId="0" fontId="90" fillId="3" borderId="0" xfId="0" applyFont="1" applyFill="1" applyProtection="1">
      <protection locked="0" hidden="1"/>
    </xf>
    <xf numFmtId="0" fontId="90" fillId="12" borderId="1" xfId="0" applyFont="1" applyFill="1" applyBorder="1" applyProtection="1">
      <protection hidden="1"/>
    </xf>
    <xf numFmtId="0" fontId="0" fillId="3" borderId="102" xfId="0" applyFill="1" applyBorder="1" applyProtection="1">
      <protection hidden="1"/>
    </xf>
    <xf numFmtId="0" fontId="91" fillId="3" borderId="101" xfId="0" applyFont="1" applyFill="1" applyBorder="1" applyProtection="1">
      <protection hidden="1"/>
    </xf>
    <xf numFmtId="0" fontId="91" fillId="3" borderId="102" xfId="0" applyFont="1" applyFill="1" applyBorder="1" applyAlignment="1" applyProtection="1">
      <alignment horizontal="right"/>
      <protection hidden="1"/>
    </xf>
    <xf numFmtId="0" fontId="90" fillId="12" borderId="1" xfId="0" applyFont="1" applyFill="1" applyBorder="1" applyAlignment="1" applyProtection="1">
      <alignment horizontal="right"/>
      <protection hidden="1"/>
    </xf>
    <xf numFmtId="0" fontId="0" fillId="0" borderId="1" xfId="0" applyBorder="1" applyProtection="1">
      <protection hidden="1"/>
    </xf>
    <xf numFmtId="0" fontId="0" fillId="12" borderId="97" xfId="0" applyFill="1" applyBorder="1" applyAlignment="1" applyProtection="1">
      <alignment horizontal="center"/>
      <protection hidden="1"/>
    </xf>
    <xf numFmtId="0" fontId="92" fillId="3" borderId="96" xfId="0" applyFont="1" applyFill="1" applyBorder="1" applyAlignment="1" applyProtection="1">
      <alignment horizontal="center"/>
      <protection hidden="1"/>
    </xf>
    <xf numFmtId="0" fontId="92" fillId="3" borderId="95" xfId="0" applyFont="1" applyFill="1" applyBorder="1" applyAlignment="1" applyProtection="1">
      <alignment horizontal="center"/>
      <protection hidden="1"/>
    </xf>
    <xf numFmtId="0" fontId="98" fillId="3" borderId="97" xfId="0" applyFont="1" applyFill="1" applyBorder="1" applyAlignment="1" applyProtection="1">
      <alignment horizontal="center"/>
      <protection hidden="1"/>
    </xf>
    <xf numFmtId="0" fontId="92" fillId="3" borderId="97" xfId="0" applyFont="1" applyFill="1" applyBorder="1" applyAlignment="1" applyProtection="1">
      <alignment horizontal="center"/>
      <protection hidden="1"/>
    </xf>
    <xf numFmtId="0" fontId="0" fillId="3" borderId="96" xfId="0" applyFill="1" applyBorder="1" applyProtection="1">
      <protection hidden="1"/>
    </xf>
    <xf numFmtId="0" fontId="0" fillId="4" borderId="0" xfId="0" applyFill="1" applyProtection="1">
      <protection locked="0" hidden="1"/>
    </xf>
    <xf numFmtId="9" fontId="33" fillId="4" borderId="1" xfId="2" applyFont="1" applyFill="1" applyBorder="1" applyAlignment="1" applyProtection="1">
      <protection locked="0" hidden="1"/>
    </xf>
    <xf numFmtId="0" fontId="0" fillId="4" borderId="40" xfId="0" applyFill="1" applyBorder="1" applyAlignment="1" applyProtection="1">
      <alignment horizontal="left"/>
      <protection locked="0" hidden="1"/>
    </xf>
    <xf numFmtId="0" fontId="0" fillId="8" borderId="110" xfId="0" applyFill="1" applyBorder="1" applyProtection="1">
      <protection locked="0"/>
    </xf>
    <xf numFmtId="0" fontId="78" fillId="3" borderId="101" xfId="3" applyFont="1" applyFill="1" applyBorder="1" applyAlignment="1" applyProtection="1">
      <alignment horizontal="left" vertical="top"/>
      <protection hidden="1"/>
    </xf>
    <xf numFmtId="0" fontId="25" fillId="3" borderId="102" xfId="0" applyFont="1" applyFill="1" applyBorder="1" applyProtection="1">
      <protection hidden="1"/>
    </xf>
    <xf numFmtId="0" fontId="118" fillId="3" borderId="1" xfId="0" applyFont="1" applyFill="1" applyBorder="1" applyProtection="1">
      <protection hidden="1"/>
    </xf>
    <xf numFmtId="0" fontId="115" fillId="3" borderId="0" xfId="0" applyFont="1" applyFill="1" applyProtection="1">
      <protection hidden="1"/>
    </xf>
    <xf numFmtId="0" fontId="116" fillId="3" borderId="0" xfId="0" applyFont="1" applyFill="1" applyProtection="1">
      <protection hidden="1"/>
    </xf>
    <xf numFmtId="0" fontId="114" fillId="3" borderId="0" xfId="0" applyFont="1" applyFill="1" applyProtection="1">
      <protection hidden="1"/>
    </xf>
    <xf numFmtId="0" fontId="113" fillId="3" borderId="0" xfId="0" applyFont="1" applyFill="1" applyProtection="1">
      <protection hidden="1"/>
    </xf>
    <xf numFmtId="0" fontId="114" fillId="3" borderId="0" xfId="0" applyFont="1" applyFill="1" applyAlignment="1" applyProtection="1">
      <alignment vertical="center"/>
      <protection hidden="1"/>
    </xf>
    <xf numFmtId="0" fontId="112" fillId="3" borderId="0" xfId="0" applyFont="1" applyFill="1" applyProtection="1">
      <protection hidden="1"/>
    </xf>
    <xf numFmtId="0" fontId="111" fillId="3" borderId="0" xfId="0" applyFont="1" applyFill="1" applyProtection="1">
      <protection hidden="1"/>
    </xf>
    <xf numFmtId="0" fontId="32" fillId="4" borderId="36" xfId="0" quotePrefix="1" applyFont="1" applyFill="1" applyBorder="1" applyAlignment="1" applyProtection="1">
      <alignment horizontal="left"/>
      <protection locked="0" hidden="1"/>
    </xf>
    <xf numFmtId="0" fontId="119" fillId="3" borderId="1" xfId="0" applyFont="1" applyFill="1" applyBorder="1" applyProtection="1">
      <protection hidden="1"/>
    </xf>
    <xf numFmtId="0" fontId="120" fillId="3" borderId="1" xfId="0" applyFont="1" applyFill="1" applyBorder="1" applyAlignment="1" applyProtection="1">
      <alignment horizontal="right"/>
      <protection hidden="1"/>
    </xf>
    <xf numFmtId="0" fontId="120" fillId="3" borderId="1" xfId="0" applyFont="1" applyFill="1" applyBorder="1" applyProtection="1">
      <protection hidden="1"/>
    </xf>
    <xf numFmtId="0" fontId="121" fillId="3" borderId="1" xfId="0" applyFont="1" applyFill="1" applyBorder="1" applyAlignment="1" applyProtection="1">
      <alignment horizontal="center"/>
      <protection hidden="1"/>
    </xf>
    <xf numFmtId="0" fontId="121" fillId="3" borderId="1" xfId="0" applyFont="1" applyFill="1" applyBorder="1" applyProtection="1">
      <protection hidden="1"/>
    </xf>
    <xf numFmtId="0" fontId="120" fillId="3" borderId="1" xfId="0" applyFont="1" applyFill="1" applyBorder="1"/>
    <xf numFmtId="0" fontId="120" fillId="3" borderId="1" xfId="0" applyFont="1" applyFill="1" applyBorder="1" applyAlignment="1" applyProtection="1">
      <alignment horizontal="center"/>
      <protection hidden="1"/>
    </xf>
    <xf numFmtId="0" fontId="121" fillId="3" borderId="1" xfId="0" applyFont="1" applyFill="1" applyBorder="1" applyAlignment="1" applyProtection="1">
      <alignment horizontal="left"/>
      <protection hidden="1"/>
    </xf>
    <xf numFmtId="0" fontId="0" fillId="3" borderId="132" xfId="0" applyFill="1" applyBorder="1" applyProtection="1">
      <protection hidden="1"/>
    </xf>
    <xf numFmtId="0" fontId="0" fillId="3" borderId="133" xfId="0" applyFill="1" applyBorder="1" applyProtection="1">
      <protection hidden="1"/>
    </xf>
    <xf numFmtId="0" fontId="0" fillId="3" borderId="134" xfId="0" applyFill="1" applyBorder="1" applyProtection="1">
      <protection hidden="1"/>
    </xf>
    <xf numFmtId="0" fontId="0" fillId="3" borderId="135" xfId="0" applyFill="1" applyBorder="1" applyProtection="1">
      <protection hidden="1"/>
    </xf>
    <xf numFmtId="0" fontId="0" fillId="3" borderId="136" xfId="0" applyFill="1" applyBorder="1" applyProtection="1">
      <protection hidden="1"/>
    </xf>
    <xf numFmtId="0" fontId="119" fillId="3" borderId="132" xfId="0" applyFont="1" applyFill="1" applyBorder="1" applyProtection="1">
      <protection hidden="1"/>
    </xf>
    <xf numFmtId="0" fontId="120" fillId="3" borderId="132" xfId="0" applyFont="1" applyFill="1" applyBorder="1"/>
    <xf numFmtId="0" fontId="0" fillId="3" borderId="137" xfId="0" applyFill="1" applyBorder="1" applyProtection="1">
      <protection hidden="1"/>
    </xf>
    <xf numFmtId="0" fontId="0" fillId="3" borderId="138" xfId="0" applyFill="1" applyBorder="1" applyProtection="1">
      <protection hidden="1"/>
    </xf>
    <xf numFmtId="0" fontId="0" fillId="3" borderId="139" xfId="0" applyFill="1" applyBorder="1" applyProtection="1">
      <protection hidden="1"/>
    </xf>
    <xf numFmtId="0" fontId="117" fillId="3" borderId="0" xfId="0" applyFont="1" applyFill="1" applyAlignment="1" applyProtection="1">
      <alignment vertical="center"/>
      <protection hidden="1"/>
    </xf>
    <xf numFmtId="0" fontId="0" fillId="4" borderId="0" xfId="0" applyFill="1" applyAlignment="1">
      <alignment vertical="center"/>
    </xf>
    <xf numFmtId="0" fontId="0" fillId="4" borderId="0" xfId="0" applyFill="1" applyAlignment="1">
      <alignment horizontal="left" vertical="center"/>
    </xf>
    <xf numFmtId="0" fontId="0" fillId="3" borderId="0" xfId="0" applyFill="1" applyAlignment="1">
      <alignment vertical="center"/>
    </xf>
    <xf numFmtId="0" fontId="124" fillId="14" borderId="0" xfId="0" applyFont="1" applyFill="1" applyAlignment="1">
      <alignment horizontal="right"/>
    </xf>
    <xf numFmtId="0" fontId="0" fillId="3" borderId="0" xfId="0" applyFill="1" applyAlignment="1" applyProtection="1">
      <alignment horizontal="center" vertical="center"/>
      <protection hidden="1"/>
    </xf>
    <xf numFmtId="0" fontId="0" fillId="3" borderId="2" xfId="0" applyFill="1" applyBorder="1" applyAlignment="1" applyProtection="1">
      <alignment horizontal="center" vertical="center"/>
      <protection hidden="1"/>
    </xf>
    <xf numFmtId="0" fontId="0" fillId="3" borderId="0" xfId="0" applyFill="1" applyAlignment="1" applyProtection="1">
      <alignment horizontal="right" vertical="center"/>
      <protection hidden="1"/>
    </xf>
    <xf numFmtId="0" fontId="0" fillId="3" borderId="0" xfId="0" applyFill="1" applyAlignment="1" applyProtection="1">
      <alignment horizontal="left" vertical="center"/>
      <protection hidden="1"/>
    </xf>
    <xf numFmtId="0" fontId="5" fillId="3" borderId="7" xfId="0" applyFont="1" applyFill="1" applyBorder="1" applyAlignment="1" applyProtection="1">
      <alignment horizontal="left" vertical="center" indent="1"/>
      <protection hidden="1"/>
    </xf>
    <xf numFmtId="0" fontId="5" fillId="3" borderId="7" xfId="0" applyFont="1" applyFill="1" applyBorder="1" applyAlignment="1" applyProtection="1">
      <alignment horizontal="left" vertical="center"/>
      <protection hidden="1"/>
    </xf>
    <xf numFmtId="0" fontId="1" fillId="3" borderId="7" xfId="0" applyFont="1" applyFill="1" applyBorder="1" applyAlignment="1" applyProtection="1">
      <alignment horizontal="left" vertical="center" indent="1"/>
      <protection hidden="1"/>
    </xf>
    <xf numFmtId="0" fontId="1" fillId="3" borderId="41" xfId="0" applyFont="1" applyFill="1" applyBorder="1" applyAlignment="1" applyProtection="1">
      <alignment horizontal="left" vertical="center" indent="1"/>
      <protection hidden="1"/>
    </xf>
    <xf numFmtId="0" fontId="0" fillId="3" borderId="7" xfId="0" applyFill="1" applyBorder="1" applyAlignment="1" applyProtection="1">
      <alignment horizontal="left" vertical="center" indent="1"/>
      <protection hidden="1"/>
    </xf>
    <xf numFmtId="0" fontId="0" fillId="3" borderId="98" xfId="0" applyFill="1" applyBorder="1"/>
    <xf numFmtId="0" fontId="0" fillId="0" borderId="1" xfId="0" applyBorder="1" applyAlignment="1" applyProtection="1">
      <alignment vertical="center"/>
      <protection hidden="1"/>
    </xf>
    <xf numFmtId="0" fontId="18" fillId="0" borderId="10" xfId="1" applyFont="1" applyBorder="1" applyAlignment="1" applyProtection="1">
      <alignment horizontal="center" wrapText="1"/>
      <protection locked="0"/>
    </xf>
    <xf numFmtId="0" fontId="16" fillId="0" borderId="10" xfId="1" applyFont="1" applyBorder="1" applyAlignment="1" applyProtection="1">
      <alignment horizontal="center" wrapText="1"/>
      <protection hidden="1"/>
    </xf>
    <xf numFmtId="0" fontId="57" fillId="0" borderId="10" xfId="1" applyFont="1" applyBorder="1" applyAlignment="1" applyProtection="1">
      <alignment horizontal="center"/>
      <protection hidden="1"/>
    </xf>
    <xf numFmtId="0" fontId="19" fillId="4" borderId="10" xfId="1" applyFont="1" applyFill="1" applyBorder="1" applyAlignment="1" applyProtection="1">
      <alignment horizontal="center"/>
      <protection hidden="1"/>
    </xf>
    <xf numFmtId="0" fontId="20" fillId="4" borderId="10" xfId="1" applyFont="1" applyFill="1" applyBorder="1" applyAlignment="1" applyProtection="1">
      <alignment horizontal="center"/>
      <protection hidden="1"/>
    </xf>
    <xf numFmtId="0" fontId="18" fillId="4" borderId="10" xfId="1" applyFont="1" applyFill="1" applyBorder="1" applyAlignment="1" applyProtection="1">
      <alignment horizontal="center" vertical="center" wrapText="1"/>
      <protection hidden="1"/>
    </xf>
    <xf numFmtId="0" fontId="7" fillId="4" borderId="10" xfId="1" applyFont="1" applyFill="1" applyBorder="1" applyProtection="1">
      <protection hidden="1"/>
    </xf>
    <xf numFmtId="164" fontId="18" fillId="4" borderId="10" xfId="1" applyNumberFormat="1" applyFont="1" applyFill="1" applyBorder="1" applyAlignment="1" applyProtection="1">
      <alignment horizontal="center" vertical="center"/>
      <protection hidden="1"/>
    </xf>
    <xf numFmtId="0" fontId="7" fillId="4" borderId="10" xfId="1" applyFont="1" applyFill="1" applyBorder="1" applyAlignment="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right" vertical="center"/>
      <protection hidden="1"/>
    </xf>
    <xf numFmtId="0" fontId="0" fillId="4" borderId="140" xfId="0" applyFill="1" applyBorder="1" applyAlignment="1" applyProtection="1">
      <alignment horizontal="left" vertical="center" indent="1"/>
      <protection hidden="1"/>
    </xf>
    <xf numFmtId="0" fontId="51" fillId="3" borderId="101" xfId="3" applyFont="1" applyFill="1" applyBorder="1" applyAlignment="1" applyProtection="1">
      <alignment horizontal="left" vertical="top"/>
      <protection hidden="1"/>
    </xf>
    <xf numFmtId="0" fontId="16" fillId="0" borderId="10" xfId="1" applyFont="1" applyBorder="1" applyAlignment="1" applyProtection="1">
      <alignment horizontal="center" textRotation="90"/>
      <protection hidden="1"/>
    </xf>
    <xf numFmtId="168" fontId="16" fillId="0" borderId="10" xfId="1" applyNumberFormat="1" applyFont="1" applyBorder="1" applyAlignment="1" applyProtection="1">
      <alignment horizontal="center" textRotation="90"/>
      <protection hidden="1"/>
    </xf>
    <xf numFmtId="168" fontId="51" fillId="3" borderId="41" xfId="3" applyNumberFormat="1" applyFont="1" applyFill="1" applyBorder="1" applyAlignment="1" applyProtection="1">
      <alignment horizontal="left" vertical="top"/>
      <protection hidden="1"/>
    </xf>
    <xf numFmtId="168" fontId="73" fillId="3" borderId="41" xfId="3" applyNumberFormat="1" applyFont="1" applyFill="1" applyBorder="1" applyAlignment="1" applyProtection="1">
      <alignment horizontal="center" vertical="center"/>
      <protection hidden="1"/>
    </xf>
    <xf numFmtId="0" fontId="63" fillId="13" borderId="0" xfId="0" applyFont="1" applyFill="1" applyAlignment="1" applyProtection="1">
      <alignment vertical="center"/>
      <protection locked="0"/>
    </xf>
    <xf numFmtId="0" fontId="34" fillId="13" borderId="0" xfId="0" applyFont="1" applyFill="1" applyAlignment="1" applyProtection="1">
      <alignment vertical="center"/>
      <protection locked="0"/>
    </xf>
    <xf numFmtId="0" fontId="0" fillId="3" borderId="46" xfId="0" applyFill="1" applyBorder="1" applyAlignment="1" applyProtection="1">
      <alignment horizontal="left" vertical="center" indent="1"/>
      <protection locked="0"/>
    </xf>
    <xf numFmtId="0" fontId="63" fillId="0" borderId="58" xfId="0" applyFont="1" applyBorder="1" applyAlignment="1" applyProtection="1">
      <alignment horizontal="center" vertical="center"/>
      <protection hidden="1"/>
    </xf>
    <xf numFmtId="0" fontId="63" fillId="0" borderId="75" xfId="3" applyFont="1" applyBorder="1" applyAlignment="1" applyProtection="1">
      <alignment horizontal="left" vertical="center"/>
      <protection hidden="1"/>
    </xf>
    <xf numFmtId="0" fontId="63" fillId="0" borderId="29" xfId="0" applyFont="1" applyBorder="1" applyAlignment="1" applyProtection="1">
      <alignment horizontal="center" vertical="center"/>
      <protection hidden="1"/>
    </xf>
    <xf numFmtId="0" fontId="36" fillId="0" borderId="49" xfId="3" applyFont="1" applyBorder="1" applyAlignment="1" applyProtection="1">
      <alignment horizontal="left" vertical="center" wrapText="1"/>
      <protection hidden="1"/>
    </xf>
    <xf numFmtId="0" fontId="63" fillId="0" borderId="49" xfId="3" applyFont="1" applyBorder="1" applyAlignment="1" applyProtection="1">
      <alignment horizontal="left" vertical="center"/>
      <protection hidden="1"/>
    </xf>
    <xf numFmtId="0" fontId="63" fillId="0" borderId="110" xfId="3" applyFont="1" applyBorder="1" applyAlignment="1" applyProtection="1">
      <alignment horizontal="left" vertical="center"/>
      <protection hidden="1"/>
    </xf>
    <xf numFmtId="0" fontId="63" fillId="0" borderId="117" xfId="0" applyFont="1" applyBorder="1" applyAlignment="1" applyProtection="1">
      <alignment horizontal="center" vertical="center"/>
      <protection locked="0"/>
    </xf>
    <xf numFmtId="0" fontId="63" fillId="0" borderId="0" xfId="0" applyFont="1" applyAlignment="1" applyProtection="1">
      <alignment vertical="center"/>
      <protection hidden="1"/>
    </xf>
    <xf numFmtId="0" fontId="34" fillId="13" borderId="0" xfId="0" applyFont="1" applyFill="1" applyAlignment="1" applyProtection="1">
      <alignment vertical="center"/>
      <protection hidden="1"/>
    </xf>
    <xf numFmtId="0" fontId="34" fillId="0" borderId="0" xfId="0" applyFont="1" applyAlignment="1" applyProtection="1">
      <alignment vertical="center"/>
      <protection hidden="1"/>
    </xf>
    <xf numFmtId="0" fontId="63" fillId="13" borderId="0" xfId="0" applyFont="1" applyFill="1" applyAlignment="1" applyProtection="1">
      <alignment vertical="center"/>
      <protection hidden="1"/>
    </xf>
    <xf numFmtId="164" fontId="12" fillId="4" borderId="12" xfId="1" applyNumberFormat="1" applyFont="1" applyFill="1" applyBorder="1" applyAlignment="1" applyProtection="1">
      <alignment horizontal="left" vertical="center"/>
      <protection hidden="1"/>
    </xf>
    <xf numFmtId="0" fontId="16" fillId="0" borderId="0" xfId="0" applyFont="1" applyAlignment="1" applyProtection="1">
      <alignment horizontal="center" vertical="top" wrapText="1"/>
      <protection locked="0"/>
    </xf>
    <xf numFmtId="0" fontId="126" fillId="3" borderId="0" xfId="0" applyFont="1" applyFill="1"/>
    <xf numFmtId="0" fontId="0" fillId="8" borderId="52" xfId="0" applyFill="1" applyBorder="1" applyProtection="1">
      <protection locked="0"/>
    </xf>
    <xf numFmtId="0" fontId="0" fillId="0" borderId="0" xfId="0" applyProtection="1">
      <protection locked="0"/>
    </xf>
    <xf numFmtId="0" fontId="0" fillId="8" borderId="0" xfId="0" applyFill="1" applyProtection="1">
      <protection locked="0"/>
    </xf>
    <xf numFmtId="0" fontId="0" fillId="7" borderId="0" xfId="0" applyFill="1" applyProtection="1">
      <protection locked="0"/>
    </xf>
    <xf numFmtId="0" fontId="8" fillId="0" borderId="0" xfId="0" applyFont="1" applyAlignment="1" applyProtection="1">
      <alignment horizontal="center"/>
      <protection locked="0"/>
    </xf>
    <xf numFmtId="0" fontId="18" fillId="0" borderId="10" xfId="1" applyFont="1" applyBorder="1" applyAlignment="1" applyProtection="1">
      <alignment horizontal="center" vertical="center" wrapText="1"/>
      <protection hidden="1"/>
    </xf>
    <xf numFmtId="168" fontId="16" fillId="0" borderId="45" xfId="1" applyNumberFormat="1" applyFont="1" applyBorder="1" applyAlignment="1" applyProtection="1">
      <alignment horizontal="center"/>
      <protection hidden="1"/>
    </xf>
    <xf numFmtId="164" fontId="127" fillId="0" borderId="10" xfId="1" applyNumberFormat="1" applyFont="1" applyBorder="1" applyAlignment="1" applyProtection="1">
      <alignment horizontal="right"/>
      <protection hidden="1"/>
    </xf>
    <xf numFmtId="2" fontId="28" fillId="0" borderId="10" xfId="1" applyNumberFormat="1" applyFont="1" applyBorder="1" applyAlignment="1" applyProtection="1">
      <alignment horizontal="right"/>
      <protection hidden="1"/>
    </xf>
    <xf numFmtId="2" fontId="20" fillId="0" borderId="10" xfId="1" applyNumberFormat="1" applyFont="1" applyBorder="1" applyAlignment="1" applyProtection="1">
      <alignment horizontal="center" vertical="center"/>
      <protection hidden="1"/>
    </xf>
    <xf numFmtId="0" fontId="25" fillId="11" borderId="141" xfId="0" applyFont="1" applyFill="1" applyBorder="1"/>
    <xf numFmtId="0" fontId="25" fillId="11" borderId="142" xfId="0" applyFont="1" applyFill="1" applyBorder="1"/>
    <xf numFmtId="0" fontId="0" fillId="10" borderId="142" xfId="0" applyFill="1" applyBorder="1"/>
    <xf numFmtId="0" fontId="25" fillId="11" borderId="143" xfId="0" applyFont="1" applyFill="1" applyBorder="1"/>
    <xf numFmtId="0" fontId="25" fillId="11" borderId="23" xfId="0" applyFont="1" applyFill="1" applyBorder="1"/>
    <xf numFmtId="0" fontId="93" fillId="11" borderId="1" xfId="0" applyFont="1" applyFill="1" applyBorder="1"/>
    <xf numFmtId="0" fontId="25" fillId="11" borderId="1" xfId="0" applyFont="1" applyFill="1" applyBorder="1"/>
    <xf numFmtId="0" fontId="0" fillId="10" borderId="1" xfId="0" applyFill="1" applyBorder="1"/>
    <xf numFmtId="0" fontId="25" fillId="11" borderId="52" xfId="0" applyFont="1" applyFill="1" applyBorder="1"/>
    <xf numFmtId="0" fontId="0" fillId="3" borderId="23" xfId="0" applyFill="1" applyBorder="1"/>
    <xf numFmtId="0" fontId="0" fillId="3" borderId="52" xfId="0" applyFill="1" applyBorder="1"/>
    <xf numFmtId="0" fontId="25" fillId="11" borderId="23" xfId="0" applyFont="1" applyFill="1" applyBorder="1" applyAlignment="1" applyProtection="1">
      <alignment horizontal="right"/>
      <protection hidden="1"/>
    </xf>
    <xf numFmtId="0" fontId="91" fillId="3" borderId="1" xfId="0" applyFont="1" applyFill="1" applyBorder="1" applyProtection="1">
      <protection locked="0" hidden="1"/>
    </xf>
    <xf numFmtId="0" fontId="25" fillId="3" borderId="1" xfId="0" applyFont="1" applyFill="1" applyBorder="1" applyAlignment="1" applyProtection="1">
      <alignment horizontal="right"/>
      <protection hidden="1"/>
    </xf>
    <xf numFmtId="0" fontId="25" fillId="3" borderId="1" xfId="0" applyFont="1" applyFill="1" applyBorder="1" applyProtection="1">
      <protection hidden="1"/>
    </xf>
    <xf numFmtId="0" fontId="25" fillId="11" borderId="1" xfId="0" applyFont="1" applyFill="1" applyBorder="1" applyProtection="1">
      <protection hidden="1"/>
    </xf>
    <xf numFmtId="0" fontId="0" fillId="11" borderId="1" xfId="0" applyFill="1" applyBorder="1" applyProtection="1">
      <protection hidden="1"/>
    </xf>
    <xf numFmtId="0" fontId="25" fillId="11" borderId="1" xfId="0" applyFont="1" applyFill="1" applyBorder="1" applyAlignment="1" applyProtection="1">
      <alignment horizontal="right"/>
      <protection hidden="1"/>
    </xf>
    <xf numFmtId="0" fontId="91" fillId="3" borderId="1" xfId="0" applyFont="1" applyFill="1" applyBorder="1" applyProtection="1">
      <protection hidden="1"/>
    </xf>
    <xf numFmtId="0" fontId="0" fillId="3" borderId="52" xfId="0" applyFill="1" applyBorder="1" applyProtection="1">
      <protection hidden="1"/>
    </xf>
    <xf numFmtId="0" fontId="0" fillId="3" borderId="23" xfId="0" applyFill="1" applyBorder="1" applyProtection="1">
      <protection hidden="1"/>
    </xf>
    <xf numFmtId="0" fontId="51" fillId="3" borderId="144" xfId="3" applyFont="1" applyFill="1" applyBorder="1" applyAlignment="1" applyProtection="1">
      <alignment horizontal="left" vertical="center"/>
      <protection hidden="1"/>
    </xf>
    <xf numFmtId="0" fontId="76" fillId="3" borderId="144" xfId="3" applyFont="1" applyFill="1" applyBorder="1" applyAlignment="1" applyProtection="1">
      <alignment horizontal="left" vertical="center"/>
      <protection hidden="1"/>
    </xf>
    <xf numFmtId="0" fontId="77" fillId="3" borderId="144" xfId="3" applyFont="1" applyFill="1" applyBorder="1" applyAlignment="1" applyProtection="1">
      <alignment horizontal="left" vertical="top"/>
      <protection hidden="1"/>
    </xf>
    <xf numFmtId="0" fontId="51" fillId="3" borderId="144" xfId="3" applyFont="1" applyFill="1" applyBorder="1" applyAlignment="1" applyProtection="1">
      <alignment horizontal="left" vertical="top"/>
      <protection hidden="1"/>
    </xf>
    <xf numFmtId="0" fontId="91" fillId="3" borderId="144" xfId="0" applyFont="1" applyFill="1" applyBorder="1" applyProtection="1">
      <protection hidden="1"/>
    </xf>
    <xf numFmtId="0" fontId="90" fillId="12" borderId="23" xfId="0" applyFont="1" applyFill="1" applyBorder="1" applyProtection="1">
      <protection hidden="1"/>
    </xf>
    <xf numFmtId="0" fontId="90" fillId="12" borderId="52" xfId="0" applyFont="1" applyFill="1" applyBorder="1" applyProtection="1">
      <protection hidden="1"/>
    </xf>
    <xf numFmtId="0" fontId="0" fillId="10" borderId="23" xfId="0" applyFill="1" applyBorder="1" applyProtection="1">
      <protection hidden="1"/>
    </xf>
    <xf numFmtId="0" fontId="0" fillId="10" borderId="1" xfId="0" applyFill="1" applyBorder="1" applyProtection="1">
      <protection hidden="1"/>
    </xf>
    <xf numFmtId="0" fontId="25" fillId="10" borderId="1" xfId="0" applyFont="1" applyFill="1" applyBorder="1" applyAlignment="1" applyProtection="1">
      <alignment horizontal="right"/>
      <protection hidden="1"/>
    </xf>
    <xf numFmtId="0" fontId="0" fillId="10" borderId="52" xfId="0" applyFill="1" applyBorder="1" applyProtection="1">
      <protection hidden="1"/>
    </xf>
    <xf numFmtId="0" fontId="97" fillId="12" borderId="146" xfId="0" applyFont="1" applyFill="1" applyBorder="1" applyAlignment="1" applyProtection="1">
      <alignment horizontal="center"/>
      <protection hidden="1"/>
    </xf>
    <xf numFmtId="0" fontId="92" fillId="3" borderId="149" xfId="0" applyFont="1" applyFill="1" applyBorder="1" applyAlignment="1" applyProtection="1">
      <alignment horizontal="center"/>
      <protection hidden="1"/>
    </xf>
    <xf numFmtId="0" fontId="92" fillId="3" borderId="151" xfId="0" applyFont="1" applyFill="1" applyBorder="1" applyAlignment="1" applyProtection="1">
      <alignment horizontal="center"/>
      <protection hidden="1"/>
    </xf>
    <xf numFmtId="0" fontId="92" fillId="3" borderId="147" xfId="0" applyFont="1" applyFill="1" applyBorder="1" applyAlignment="1" applyProtection="1">
      <alignment horizontal="center"/>
      <protection hidden="1"/>
    </xf>
    <xf numFmtId="0" fontId="0" fillId="3" borderId="1" xfId="0" applyFill="1" applyBorder="1" applyAlignment="1">
      <alignment horizontal="right"/>
    </xf>
    <xf numFmtId="0" fontId="0" fillId="0" borderId="62" xfId="0" applyBorder="1"/>
    <xf numFmtId="0" fontId="0" fillId="0" borderId="82" xfId="0" applyBorder="1"/>
    <xf numFmtId="0" fontId="0" fillId="0" borderId="152" xfId="0" applyBorder="1"/>
    <xf numFmtId="0" fontId="89" fillId="11" borderId="1" xfId="0" applyFont="1" applyFill="1" applyBorder="1" applyAlignment="1">
      <alignment horizontal="left"/>
    </xf>
    <xf numFmtId="0" fontId="78" fillId="3" borderId="144" xfId="3" applyFont="1" applyFill="1" applyBorder="1" applyAlignment="1" applyProtection="1">
      <alignment horizontal="left" vertical="top"/>
      <protection hidden="1"/>
    </xf>
    <xf numFmtId="168" fontId="51" fillId="3" borderId="144" xfId="3" applyNumberFormat="1" applyFont="1" applyFill="1" applyBorder="1" applyAlignment="1" applyProtection="1">
      <alignment horizontal="left" vertical="top"/>
      <protection hidden="1"/>
    </xf>
    <xf numFmtId="0" fontId="18" fillId="4" borderId="12" xfId="1" applyFont="1" applyFill="1" applyBorder="1" applyAlignment="1" applyProtection="1">
      <alignment vertical="center"/>
      <protection locked="0"/>
    </xf>
    <xf numFmtId="0" fontId="25" fillId="4" borderId="0" xfId="0" applyFont="1" applyFill="1"/>
    <xf numFmtId="0" fontId="0" fillId="4" borderId="154" xfId="0" applyFill="1" applyBorder="1" applyAlignment="1" applyProtection="1">
      <alignment horizontal="left"/>
      <protection locked="0" hidden="1"/>
    </xf>
    <xf numFmtId="0" fontId="59" fillId="4" borderId="155" xfId="0" applyFont="1" applyFill="1" applyBorder="1" applyProtection="1">
      <protection locked="0" hidden="1"/>
    </xf>
    <xf numFmtId="0" fontId="0" fillId="4" borderId="113" xfId="0" applyFill="1" applyBorder="1" applyAlignment="1" applyProtection="1">
      <alignment horizontal="left"/>
      <protection locked="0" hidden="1"/>
    </xf>
    <xf numFmtId="0" fontId="32" fillId="4" borderId="116" xfId="0" applyFont="1" applyFill="1" applyBorder="1" applyAlignment="1" applyProtection="1">
      <alignment horizontal="left"/>
      <protection locked="0" hidden="1"/>
    </xf>
    <xf numFmtId="0" fontId="56" fillId="4" borderId="1" xfId="0" applyFont="1" applyFill="1" applyBorder="1" applyAlignment="1" applyProtection="1">
      <alignment horizontal="left"/>
      <protection locked="0" hidden="1"/>
    </xf>
    <xf numFmtId="0" fontId="0" fillId="4" borderId="1" xfId="0" applyFill="1" applyBorder="1" applyProtection="1">
      <protection locked="0" hidden="1"/>
    </xf>
    <xf numFmtId="0" fontId="33" fillId="4" borderId="1" xfId="0" applyFont="1" applyFill="1" applyBorder="1" applyProtection="1">
      <protection hidden="1"/>
    </xf>
    <xf numFmtId="0" fontId="91" fillId="3" borderId="0" xfId="0" applyFont="1" applyFill="1" applyProtection="1">
      <protection hidden="1"/>
    </xf>
    <xf numFmtId="0" fontId="90" fillId="3" borderId="9" xfId="0" applyFont="1" applyFill="1" applyBorder="1" applyProtection="1">
      <protection locked="0" hidden="1"/>
    </xf>
    <xf numFmtId="0" fontId="90" fillId="3" borderId="124" xfId="0" applyFont="1" applyFill="1" applyBorder="1" applyProtection="1">
      <protection locked="0" hidden="1"/>
    </xf>
    <xf numFmtId="0" fontId="90" fillId="3" borderId="2" xfId="0" applyFont="1" applyFill="1" applyBorder="1" applyProtection="1">
      <protection locked="0" hidden="1"/>
    </xf>
    <xf numFmtId="0" fontId="110" fillId="3" borderId="2" xfId="0" applyFont="1" applyFill="1" applyBorder="1" applyProtection="1">
      <protection locked="0" hidden="1"/>
    </xf>
    <xf numFmtId="0" fontId="110" fillId="3" borderId="0" xfId="0" applyFont="1" applyFill="1" applyProtection="1">
      <protection locked="0" hidden="1"/>
    </xf>
    <xf numFmtId="0" fontId="90" fillId="3" borderId="8" xfId="0" applyFont="1" applyFill="1" applyBorder="1" applyProtection="1">
      <protection locked="0" hidden="1"/>
    </xf>
    <xf numFmtId="0" fontId="90" fillId="3" borderId="108" xfId="0" applyFont="1" applyFill="1" applyBorder="1" applyProtection="1">
      <protection locked="0" hidden="1"/>
    </xf>
    <xf numFmtId="0" fontId="90" fillId="0" borderId="0" xfId="0" applyFont="1" applyProtection="1">
      <protection locked="0" hidden="1"/>
    </xf>
    <xf numFmtId="0" fontId="90" fillId="3" borderId="1" xfId="0" applyFont="1" applyFill="1" applyBorder="1" applyProtection="1">
      <protection locked="0" hidden="1"/>
    </xf>
    <xf numFmtId="0" fontId="90" fillId="3" borderId="103" xfId="0" applyFont="1" applyFill="1" applyBorder="1" applyProtection="1">
      <protection locked="0" hidden="1"/>
    </xf>
    <xf numFmtId="0" fontId="90" fillId="3" borderId="104" xfId="0" applyFont="1" applyFill="1" applyBorder="1" applyProtection="1">
      <protection locked="0" hidden="1"/>
    </xf>
    <xf numFmtId="0" fontId="0" fillId="4" borderId="113" xfId="0" applyFill="1" applyBorder="1" applyAlignment="1" applyProtection="1">
      <alignment horizontal="left"/>
      <protection hidden="1"/>
    </xf>
    <xf numFmtId="0" fontId="0" fillId="4" borderId="9" xfId="0" applyFill="1" applyBorder="1" applyAlignment="1" applyProtection="1">
      <alignment horizontal="left"/>
      <protection hidden="1"/>
    </xf>
    <xf numFmtId="0" fontId="32" fillId="4" borderId="116" xfId="0" applyFont="1" applyFill="1" applyBorder="1" applyAlignment="1" applyProtection="1">
      <alignment horizontal="left"/>
      <protection hidden="1"/>
    </xf>
    <xf numFmtId="0" fontId="25" fillId="4" borderId="0" xfId="0" applyFont="1" applyFill="1" applyProtection="1">
      <protection hidden="1"/>
    </xf>
    <xf numFmtId="0" fontId="0" fillId="4" borderId="0" xfId="0" applyFill="1" applyProtection="1">
      <protection hidden="1"/>
    </xf>
    <xf numFmtId="0" fontId="56" fillId="4" borderId="1" xfId="0" applyFont="1" applyFill="1" applyBorder="1" applyAlignment="1" applyProtection="1">
      <alignment horizontal="left"/>
      <protection hidden="1"/>
    </xf>
    <xf numFmtId="0" fontId="0" fillId="16" borderId="0" xfId="0" applyFill="1"/>
    <xf numFmtId="0" fontId="133" fillId="16" borderId="1" xfId="0" applyFont="1" applyFill="1" applyBorder="1" applyProtection="1">
      <protection hidden="1"/>
    </xf>
    <xf numFmtId="0" fontId="0" fillId="16" borderId="0" xfId="0" applyFill="1" applyAlignment="1" applyProtection="1">
      <alignment horizontal="center" vertical="center"/>
      <protection hidden="1"/>
    </xf>
    <xf numFmtId="0" fontId="91" fillId="0" borderId="157" xfId="0" applyFont="1" applyBorder="1" applyAlignment="1" applyProtection="1">
      <alignment horizontal="center"/>
      <protection hidden="1"/>
    </xf>
    <xf numFmtId="164" fontId="18" fillId="4" borderId="10" xfId="1" applyNumberFormat="1" applyFont="1" applyFill="1" applyBorder="1" applyAlignment="1" applyProtection="1">
      <alignment horizontal="center" vertical="center" wrapText="1"/>
      <protection locked="0"/>
    </xf>
    <xf numFmtId="0" fontId="90" fillId="0" borderId="7" xfId="0" applyFont="1" applyBorder="1"/>
    <xf numFmtId="0" fontId="129" fillId="15" borderId="0" xfId="0" applyFont="1" applyFill="1" applyAlignment="1" applyProtection="1">
      <alignment vertical="center"/>
      <protection hidden="1"/>
    </xf>
    <xf numFmtId="0" fontId="130" fillId="15" borderId="0" xfId="0" applyFont="1" applyFill="1" applyAlignment="1" applyProtection="1">
      <alignment vertical="center"/>
      <protection hidden="1"/>
    </xf>
    <xf numFmtId="0" fontId="131" fillId="15" borderId="0" xfId="0" applyFont="1" applyFill="1" applyAlignment="1" applyProtection="1">
      <alignment vertical="center"/>
      <protection hidden="1"/>
    </xf>
    <xf numFmtId="0" fontId="130" fillId="15" borderId="0" xfId="0" applyFont="1" applyFill="1" applyAlignment="1" applyProtection="1">
      <alignment horizontal="right" vertical="center"/>
      <protection hidden="1"/>
    </xf>
    <xf numFmtId="169" fontId="130" fillId="15" borderId="0" xfId="0" applyNumberFormat="1" applyFont="1" applyFill="1" applyAlignment="1" applyProtection="1">
      <alignment vertical="center"/>
      <protection hidden="1"/>
    </xf>
    <xf numFmtId="0" fontId="0" fillId="16" borderId="0" xfId="0" applyFill="1" applyProtection="1">
      <protection hidden="1"/>
    </xf>
    <xf numFmtId="0" fontId="132" fillId="16" borderId="0" xfId="0" applyFont="1" applyFill="1" applyProtection="1">
      <protection hidden="1"/>
    </xf>
    <xf numFmtId="0" fontId="135" fillId="0" borderId="0" xfId="0" applyFont="1" applyProtection="1">
      <protection hidden="1"/>
    </xf>
    <xf numFmtId="0" fontId="91" fillId="0" borderId="0" xfId="0" applyFont="1" applyAlignment="1" applyProtection="1">
      <alignment horizontal="center"/>
      <protection hidden="1"/>
    </xf>
    <xf numFmtId="0" fontId="134" fillId="3" borderId="0" xfId="0" applyFont="1" applyFill="1" applyProtection="1">
      <protection hidden="1"/>
    </xf>
    <xf numFmtId="0" fontId="0" fillId="0" borderId="138" xfId="0" applyBorder="1" applyProtection="1">
      <protection hidden="1"/>
    </xf>
    <xf numFmtId="0" fontId="139" fillId="0" borderId="1" xfId="0" applyFont="1" applyBorder="1" applyAlignment="1" applyProtection="1">
      <alignment vertical="center"/>
      <protection hidden="1"/>
    </xf>
    <xf numFmtId="0" fontId="91" fillId="0" borderId="0" xfId="0" applyFont="1" applyProtection="1">
      <protection hidden="1"/>
    </xf>
    <xf numFmtId="0" fontId="0" fillId="0" borderId="0" xfId="0" applyAlignment="1" applyProtection="1">
      <alignment horizontal="left"/>
      <protection hidden="1"/>
    </xf>
    <xf numFmtId="0" fontId="25" fillId="0" borderId="0" xfId="0" applyFont="1" applyProtection="1">
      <protection hidden="1"/>
    </xf>
    <xf numFmtId="0" fontId="90" fillId="0" borderId="0" xfId="0" applyFont="1" applyAlignment="1" applyProtection="1">
      <alignment horizontal="center"/>
      <protection hidden="1"/>
    </xf>
    <xf numFmtId="0" fontId="145" fillId="0" borderId="0" xfId="0" applyFont="1" applyProtection="1">
      <protection hidden="1"/>
    </xf>
    <xf numFmtId="164" fontId="18" fillId="4" borderId="12" xfId="1" applyNumberFormat="1" applyFont="1" applyFill="1" applyBorder="1" applyAlignment="1" applyProtection="1">
      <alignment horizontal="left" vertical="center"/>
      <protection hidden="1"/>
    </xf>
    <xf numFmtId="0" fontId="0" fillId="0" borderId="103" xfId="0" applyBorder="1" applyProtection="1">
      <protection hidden="1"/>
    </xf>
    <xf numFmtId="9" fontId="136" fillId="3" borderId="0" xfId="0" applyNumberFormat="1" applyFont="1" applyFill="1" applyAlignment="1" applyProtection="1">
      <alignment horizontal="center"/>
      <protection hidden="1"/>
    </xf>
    <xf numFmtId="9" fontId="136" fillId="3" borderId="156" xfId="0" applyNumberFormat="1" applyFont="1" applyFill="1" applyBorder="1" applyAlignment="1" applyProtection="1">
      <alignment horizontal="center"/>
      <protection hidden="1"/>
    </xf>
    <xf numFmtId="0" fontId="151" fillId="3" borderId="1" xfId="0" applyFont="1" applyFill="1" applyBorder="1" applyAlignment="1" applyProtection="1">
      <alignment vertical="center" wrapText="1"/>
      <protection hidden="1"/>
    </xf>
    <xf numFmtId="0" fontId="134" fillId="3" borderId="156" xfId="0" applyFont="1" applyFill="1" applyBorder="1" applyAlignment="1" applyProtection="1">
      <alignment horizontal="right"/>
      <protection hidden="1"/>
    </xf>
    <xf numFmtId="0" fontId="134" fillId="3" borderId="0" xfId="0" applyFont="1" applyFill="1" applyAlignment="1" applyProtection="1">
      <alignment horizontal="center"/>
      <protection hidden="1"/>
    </xf>
    <xf numFmtId="0" fontId="134" fillId="3" borderId="156" xfId="0" applyFont="1" applyFill="1" applyBorder="1" applyAlignment="1" applyProtection="1">
      <alignment horizontal="center"/>
      <protection hidden="1"/>
    </xf>
    <xf numFmtId="0" fontId="152" fillId="3" borderId="156" xfId="0" applyFont="1" applyFill="1" applyBorder="1" applyAlignment="1" applyProtection="1">
      <alignment horizontal="center"/>
      <protection hidden="1"/>
    </xf>
    <xf numFmtId="0" fontId="137" fillId="3" borderId="158" xfId="0" applyFont="1" applyFill="1" applyBorder="1" applyProtection="1">
      <protection hidden="1"/>
    </xf>
    <xf numFmtId="0" fontId="0" fillId="3" borderId="158" xfId="0" applyFill="1" applyBorder="1" applyProtection="1">
      <protection hidden="1"/>
    </xf>
    <xf numFmtId="0" fontId="138" fillId="3" borderId="0" xfId="0" applyFont="1" applyFill="1" applyProtection="1">
      <protection hidden="1"/>
    </xf>
    <xf numFmtId="0" fontId="146" fillId="3" borderId="0" xfId="0" applyFont="1" applyFill="1" applyProtection="1">
      <protection hidden="1"/>
    </xf>
    <xf numFmtId="1" fontId="2" fillId="3" borderId="42" xfId="3" applyNumberFormat="1" applyFill="1" applyBorder="1" applyAlignment="1" applyProtection="1">
      <alignment horizontal="center" vertical="center"/>
      <protection locked="0"/>
    </xf>
    <xf numFmtId="0" fontId="2" fillId="3" borderId="42" xfId="3" applyFill="1" applyBorder="1" applyAlignment="1" applyProtection="1">
      <alignment horizontal="center" vertical="center"/>
      <protection locked="0"/>
    </xf>
    <xf numFmtId="0" fontId="2" fillId="3" borderId="42" xfId="3" applyFill="1" applyBorder="1" applyAlignment="1" applyProtection="1">
      <alignment horizontal="center"/>
      <protection locked="0"/>
    </xf>
    <xf numFmtId="0" fontId="2" fillId="3" borderId="42" xfId="3" applyFill="1" applyBorder="1" applyProtection="1">
      <protection locked="0"/>
    </xf>
    <xf numFmtId="0" fontId="47" fillId="3" borderId="42" xfId="3" applyFont="1" applyFill="1" applyBorder="1" applyProtection="1">
      <protection locked="0"/>
    </xf>
    <xf numFmtId="0" fontId="47" fillId="3" borderId="24" xfId="3" applyFont="1" applyFill="1" applyBorder="1" applyProtection="1">
      <protection locked="0"/>
    </xf>
    <xf numFmtId="0" fontId="47" fillId="3" borderId="24" xfId="3" applyFont="1" applyFill="1" applyBorder="1" applyAlignment="1" applyProtection="1">
      <alignment horizontal="center"/>
      <protection locked="0"/>
    </xf>
    <xf numFmtId="0" fontId="2" fillId="3" borderId="38" xfId="3" applyFill="1" applyBorder="1" applyAlignment="1" applyProtection="1">
      <alignment horizontal="center"/>
      <protection locked="0"/>
    </xf>
    <xf numFmtId="0" fontId="47" fillId="3" borderId="38" xfId="3" applyFont="1" applyFill="1" applyBorder="1" applyAlignment="1" applyProtection="1">
      <alignment horizontal="center"/>
      <protection locked="0"/>
    </xf>
    <xf numFmtId="168" fontId="70" fillId="3" borderId="165" xfId="3" applyNumberFormat="1" applyFont="1" applyFill="1" applyBorder="1" applyAlignment="1" applyProtection="1">
      <alignment horizontal="center" vertical="center" wrapText="1"/>
      <protection hidden="1"/>
    </xf>
    <xf numFmtId="168" fontId="70" fillId="3" borderId="165" xfId="3" applyNumberFormat="1" applyFont="1" applyFill="1" applyBorder="1" applyAlignment="1" applyProtection="1">
      <alignment horizontal="center" vertical="center" shrinkToFit="1"/>
      <protection hidden="1"/>
    </xf>
    <xf numFmtId="168" fontId="2" fillId="3" borderId="159" xfId="3" applyNumberFormat="1" applyFill="1" applyBorder="1" applyProtection="1">
      <protection hidden="1"/>
    </xf>
    <xf numFmtId="168" fontId="2" fillId="3" borderId="161" xfId="3" applyNumberFormat="1" applyFill="1" applyBorder="1" applyProtection="1">
      <protection hidden="1"/>
    </xf>
    <xf numFmtId="168" fontId="2" fillId="3" borderId="52" xfId="3" applyNumberFormat="1" applyFill="1" applyBorder="1" applyProtection="1">
      <protection hidden="1"/>
    </xf>
    <xf numFmtId="168" fontId="2" fillId="3" borderId="156" xfId="3" applyNumberFormat="1" applyFill="1" applyBorder="1" applyProtection="1">
      <protection hidden="1"/>
    </xf>
    <xf numFmtId="168" fontId="2" fillId="3" borderId="1" xfId="3" applyNumberFormat="1" applyFill="1" applyProtection="1">
      <protection hidden="1"/>
    </xf>
    <xf numFmtId="168" fontId="2" fillId="3" borderId="1" xfId="3" applyNumberFormat="1" applyFill="1" applyAlignment="1" applyProtection="1">
      <alignment horizontal="center"/>
      <protection hidden="1"/>
    </xf>
    <xf numFmtId="168" fontId="156" fillId="3" borderId="1" xfId="3" applyNumberFormat="1" applyFont="1" applyFill="1" applyAlignment="1" applyProtection="1">
      <alignment vertical="center" wrapText="1"/>
      <protection hidden="1"/>
    </xf>
    <xf numFmtId="168" fontId="76" fillId="3" borderId="1" xfId="3" applyNumberFormat="1" applyFont="1" applyFill="1" applyAlignment="1" applyProtection="1">
      <alignment vertical="center"/>
      <protection hidden="1"/>
    </xf>
    <xf numFmtId="168" fontId="76" fillId="3" borderId="1" xfId="3" applyNumberFormat="1" applyFont="1" applyFill="1" applyAlignment="1" applyProtection="1">
      <alignment horizontal="center" vertical="center" wrapText="1"/>
      <protection hidden="1"/>
    </xf>
    <xf numFmtId="168" fontId="157" fillId="3" borderId="1" xfId="3" applyNumberFormat="1" applyFont="1" applyFill="1" applyAlignment="1" applyProtection="1">
      <alignment horizontal="center" vertical="center" wrapText="1"/>
      <protection hidden="1"/>
    </xf>
    <xf numFmtId="168" fontId="70" fillId="3" borderId="1" xfId="3" applyNumberFormat="1" applyFont="1" applyFill="1" applyProtection="1">
      <protection hidden="1"/>
    </xf>
    <xf numFmtId="168" fontId="158" fillId="3" borderId="1" xfId="3" applyNumberFormat="1" applyFont="1" applyFill="1" applyAlignment="1" applyProtection="1">
      <alignment horizontal="left" shrinkToFit="1"/>
      <protection hidden="1"/>
    </xf>
    <xf numFmtId="168" fontId="2" fillId="3" borderId="1" xfId="3" applyNumberFormat="1" applyFill="1" applyAlignment="1" applyProtection="1">
      <alignment shrinkToFit="1"/>
      <protection hidden="1"/>
    </xf>
    <xf numFmtId="168" fontId="2" fillId="3" borderId="52" xfId="3" applyNumberFormat="1" applyFill="1" applyBorder="1" applyAlignment="1" applyProtection="1">
      <alignment shrinkToFit="1"/>
      <protection hidden="1"/>
    </xf>
    <xf numFmtId="168" fontId="2" fillId="3" borderId="156" xfId="3" applyNumberFormat="1" applyFill="1" applyBorder="1" applyAlignment="1" applyProtection="1">
      <alignment shrinkToFit="1"/>
      <protection hidden="1"/>
    </xf>
    <xf numFmtId="168" fontId="70" fillId="3" borderId="1" xfId="3" applyNumberFormat="1" applyFont="1" applyFill="1" applyAlignment="1" applyProtection="1">
      <alignment shrinkToFit="1"/>
      <protection hidden="1"/>
    </xf>
    <xf numFmtId="168" fontId="158" fillId="3" borderId="1" xfId="3" applyNumberFormat="1" applyFont="1" applyFill="1" applyAlignment="1" applyProtection="1">
      <alignment horizontal="left"/>
      <protection hidden="1"/>
    </xf>
    <xf numFmtId="168" fontId="59" fillId="3" borderId="1" xfId="3" applyNumberFormat="1" applyFont="1" applyFill="1" applyProtection="1">
      <protection hidden="1"/>
    </xf>
    <xf numFmtId="168" fontId="159" fillId="3" borderId="1" xfId="3" applyNumberFormat="1" applyFont="1" applyFill="1" applyProtection="1">
      <protection hidden="1"/>
    </xf>
    <xf numFmtId="168" fontId="158" fillId="3" borderId="1" xfId="3" applyNumberFormat="1" applyFont="1" applyFill="1" applyProtection="1">
      <protection hidden="1"/>
    </xf>
    <xf numFmtId="168" fontId="160" fillId="3" borderId="165" xfId="3" applyNumberFormat="1" applyFont="1" applyFill="1" applyBorder="1" applyAlignment="1" applyProtection="1">
      <alignment horizontal="center" vertical="center" wrapText="1"/>
      <protection hidden="1"/>
    </xf>
    <xf numFmtId="168" fontId="73" fillId="3" borderId="41" xfId="3" applyNumberFormat="1" applyFont="1" applyFill="1" applyBorder="1" applyAlignment="1" applyProtection="1">
      <alignment horizontal="center" vertical="center" shrinkToFit="1"/>
      <protection hidden="1"/>
    </xf>
    <xf numFmtId="168" fontId="163" fillId="3" borderId="52" xfId="3" applyNumberFormat="1" applyFont="1" applyFill="1" applyBorder="1" applyAlignment="1" applyProtection="1">
      <alignment vertical="center" shrinkToFit="1"/>
      <protection hidden="1"/>
    </xf>
    <xf numFmtId="168" fontId="163" fillId="3" borderId="156" xfId="3" applyNumberFormat="1" applyFont="1" applyFill="1" applyBorder="1" applyAlignment="1" applyProtection="1">
      <alignment vertical="center" shrinkToFit="1"/>
      <protection hidden="1"/>
    </xf>
    <xf numFmtId="168" fontId="162" fillId="3" borderId="165" xfId="3" applyNumberFormat="1" applyFont="1" applyFill="1" applyBorder="1" applyAlignment="1" applyProtection="1">
      <alignment horizontal="center" vertical="center" wrapText="1"/>
      <protection hidden="1"/>
    </xf>
    <xf numFmtId="168" fontId="158" fillId="3" borderId="1" xfId="3" applyNumberFormat="1" applyFont="1" applyFill="1" applyAlignment="1" applyProtection="1">
      <alignment horizontal="left" vertical="center" wrapText="1"/>
      <protection hidden="1"/>
    </xf>
    <xf numFmtId="168" fontId="166" fillId="3" borderId="165" xfId="3" applyNumberFormat="1" applyFont="1" applyFill="1" applyBorder="1" applyAlignment="1" applyProtection="1">
      <alignment horizontal="center" vertical="center" wrapText="1"/>
      <protection hidden="1"/>
    </xf>
    <xf numFmtId="168" fontId="167" fillId="3" borderId="1" xfId="3" applyNumberFormat="1" applyFont="1" applyFill="1" applyAlignment="1" applyProtection="1">
      <alignment horizontal="left"/>
      <protection hidden="1"/>
    </xf>
    <xf numFmtId="168" fontId="166" fillId="3" borderId="1" xfId="3" applyNumberFormat="1" applyFont="1" applyFill="1" applyAlignment="1" applyProtection="1">
      <alignment horizontal="center" vertical="center" wrapText="1"/>
      <protection hidden="1"/>
    </xf>
    <xf numFmtId="168" fontId="168" fillId="3" borderId="1" xfId="3" applyNumberFormat="1" applyFont="1" applyFill="1" applyAlignment="1" applyProtection="1">
      <alignment horizontal="center" vertical="center"/>
      <protection hidden="1"/>
    </xf>
    <xf numFmtId="168" fontId="167" fillId="3" borderId="1" xfId="3" applyNumberFormat="1" applyFont="1" applyFill="1" applyAlignment="1" applyProtection="1">
      <alignment horizontal="center"/>
      <protection hidden="1"/>
    </xf>
    <xf numFmtId="168" fontId="169" fillId="3" borderId="1" xfId="3" applyNumberFormat="1" applyFont="1" applyFill="1" applyAlignment="1" applyProtection="1">
      <alignment horizontal="center" vertical="center" wrapText="1"/>
      <protection hidden="1"/>
    </xf>
    <xf numFmtId="168" fontId="158" fillId="3" borderId="82" xfId="3" applyNumberFormat="1" applyFont="1" applyFill="1" applyBorder="1" applyProtection="1">
      <protection hidden="1"/>
    </xf>
    <xf numFmtId="168" fontId="2" fillId="3" borderId="82" xfId="3" applyNumberFormat="1" applyFill="1" applyBorder="1" applyProtection="1">
      <protection hidden="1"/>
    </xf>
    <xf numFmtId="168" fontId="2" fillId="3" borderId="62" xfId="3" applyNumberFormat="1" applyFill="1" applyBorder="1" applyProtection="1">
      <protection hidden="1"/>
    </xf>
    <xf numFmtId="168" fontId="125" fillId="3" borderId="82" xfId="3" applyNumberFormat="1" applyFont="1" applyFill="1" applyBorder="1" applyAlignment="1" applyProtection="1">
      <alignment horizontal="center" vertical="center"/>
      <protection hidden="1"/>
    </xf>
    <xf numFmtId="168" fontId="59" fillId="3" borderId="82" xfId="3" applyNumberFormat="1" applyFont="1" applyFill="1" applyBorder="1" applyAlignment="1" applyProtection="1">
      <alignment horizontal="left" vertical="center" wrapText="1"/>
      <protection hidden="1"/>
    </xf>
    <xf numFmtId="168" fontId="171" fillId="3" borderId="82" xfId="3" applyNumberFormat="1" applyFont="1" applyFill="1" applyBorder="1" applyAlignment="1" applyProtection="1">
      <alignment horizontal="center" vertical="center"/>
      <protection hidden="1"/>
    </xf>
    <xf numFmtId="168" fontId="2" fillId="3" borderId="61" xfId="3" applyNumberFormat="1" applyFill="1" applyBorder="1" applyProtection="1">
      <protection hidden="1"/>
    </xf>
    <xf numFmtId="168" fontId="125" fillId="3" borderId="82" xfId="3" applyNumberFormat="1" applyFont="1" applyFill="1" applyBorder="1" applyProtection="1">
      <protection hidden="1"/>
    </xf>
    <xf numFmtId="168" fontId="125" fillId="3" borderId="1" xfId="3" applyNumberFormat="1" applyFont="1" applyFill="1" applyAlignment="1" applyProtection="1">
      <alignment horizontal="center" vertical="center"/>
      <protection hidden="1"/>
    </xf>
    <xf numFmtId="168" fontId="59" fillId="3" borderId="1" xfId="3" applyNumberFormat="1" applyFont="1" applyFill="1" applyAlignment="1" applyProtection="1">
      <alignment horizontal="left" vertical="center" wrapText="1"/>
      <protection hidden="1"/>
    </xf>
    <xf numFmtId="168" fontId="171" fillId="3" borderId="1" xfId="3" applyNumberFormat="1" applyFont="1" applyFill="1" applyAlignment="1" applyProtection="1">
      <alignment horizontal="center" vertical="center"/>
      <protection hidden="1"/>
    </xf>
    <xf numFmtId="168" fontId="125" fillId="3" borderId="1" xfId="3" applyNumberFormat="1" applyFont="1" applyFill="1" applyProtection="1">
      <protection hidden="1"/>
    </xf>
    <xf numFmtId="168" fontId="163" fillId="3" borderId="52" xfId="3" applyNumberFormat="1" applyFont="1" applyFill="1" applyBorder="1" applyAlignment="1" applyProtection="1">
      <alignment vertical="center"/>
      <protection hidden="1"/>
    </xf>
    <xf numFmtId="168" fontId="163" fillId="3" borderId="156" xfId="3" applyNumberFormat="1" applyFont="1" applyFill="1" applyBorder="1" applyAlignment="1" applyProtection="1">
      <alignment vertical="center"/>
      <protection hidden="1"/>
    </xf>
    <xf numFmtId="168" fontId="158" fillId="3" borderId="1" xfId="3" applyNumberFormat="1" applyFont="1" applyFill="1" applyAlignment="1" applyProtection="1">
      <alignment horizontal="right"/>
      <protection hidden="1"/>
    </xf>
    <xf numFmtId="0" fontId="109" fillId="3" borderId="0" xfId="0" applyFont="1" applyFill="1" applyAlignment="1">
      <alignment horizontal="right"/>
    </xf>
    <xf numFmtId="0" fontId="173" fillId="3" borderId="8" xfId="0" applyFont="1" applyFill="1" applyBorder="1" applyAlignment="1" applyProtection="1">
      <alignment horizontal="center"/>
      <protection locked="0" hidden="1"/>
    </xf>
    <xf numFmtId="0" fontId="173" fillId="3" borderId="8" xfId="0" applyFont="1" applyFill="1" applyBorder="1" applyAlignment="1" applyProtection="1">
      <alignment horizontal="center" shrinkToFit="1"/>
      <protection locked="0" hidden="1"/>
    </xf>
    <xf numFmtId="0" fontId="173" fillId="3" borderId="8" xfId="0" applyFont="1" applyFill="1" applyBorder="1" applyAlignment="1" applyProtection="1">
      <alignment shrinkToFit="1"/>
      <protection locked="0" hidden="1"/>
    </xf>
    <xf numFmtId="0" fontId="52" fillId="3" borderId="1" xfId="3" applyFont="1" applyFill="1" applyProtection="1">
      <protection hidden="1"/>
    </xf>
    <xf numFmtId="0" fontId="52" fillId="3" borderId="1" xfId="3" applyFont="1" applyFill="1" applyAlignment="1" applyProtection="1">
      <alignment shrinkToFit="1"/>
      <protection hidden="1"/>
    </xf>
    <xf numFmtId="1" fontId="20" fillId="0" borderId="10" xfId="1" applyNumberFormat="1" applyFont="1" applyBorder="1" applyAlignment="1" applyProtection="1">
      <alignment horizontal="center" vertical="center"/>
      <protection locked="0"/>
    </xf>
    <xf numFmtId="1" fontId="22" fillId="0" borderId="10" xfId="1" applyNumberFormat="1" applyFont="1" applyBorder="1" applyAlignment="1" applyProtection="1">
      <alignment horizontal="right"/>
      <protection locked="0"/>
    </xf>
    <xf numFmtId="1" fontId="18" fillId="0" borderId="10" xfId="1" applyNumberFormat="1" applyFont="1" applyBorder="1" applyAlignment="1" applyProtection="1">
      <alignment horizontal="center" vertical="center"/>
      <protection hidden="1"/>
    </xf>
    <xf numFmtId="1" fontId="7" fillId="0" borderId="1" xfId="1" applyNumberFormat="1" applyFont="1" applyProtection="1">
      <protection locked="0"/>
    </xf>
    <xf numFmtId="1" fontId="20" fillId="0" borderId="10" xfId="1" applyNumberFormat="1" applyFont="1" applyBorder="1" applyAlignment="1" applyProtection="1">
      <alignment horizontal="center" vertical="center"/>
      <protection hidden="1"/>
    </xf>
    <xf numFmtId="0" fontId="177" fillId="3" borderId="0" xfId="0" applyFont="1" applyFill="1" applyProtection="1">
      <protection hidden="1"/>
    </xf>
    <xf numFmtId="0" fontId="177" fillId="0" borderId="0" xfId="0" applyFont="1" applyProtection="1">
      <protection hidden="1"/>
    </xf>
    <xf numFmtId="0" fontId="177" fillId="0" borderId="0" xfId="0" applyFont="1" applyAlignment="1" applyProtection="1">
      <alignment horizontal="center"/>
      <protection hidden="1"/>
    </xf>
    <xf numFmtId="0" fontId="178" fillId="3" borderId="0" xfId="0" applyFont="1" applyFill="1" applyProtection="1">
      <protection hidden="1"/>
    </xf>
    <xf numFmtId="0" fontId="134" fillId="0" borderId="0" xfId="0" applyFont="1" applyProtection="1">
      <protection hidden="1"/>
    </xf>
    <xf numFmtId="0" fontId="135" fillId="0" borderId="0" xfId="0" applyFont="1" applyAlignment="1" applyProtection="1">
      <alignment wrapText="1"/>
      <protection hidden="1"/>
    </xf>
    <xf numFmtId="0" fontId="179" fillId="0" borderId="0" xfId="0" applyFont="1" applyAlignment="1" applyProtection="1">
      <alignment wrapText="1"/>
      <protection hidden="1"/>
    </xf>
    <xf numFmtId="0" fontId="180" fillId="3" borderId="0" xfId="0" applyFont="1" applyFill="1" applyProtection="1">
      <protection hidden="1"/>
    </xf>
    <xf numFmtId="0" fontId="181" fillId="3" borderId="0" xfId="0" applyFont="1" applyFill="1" applyProtection="1">
      <protection hidden="1"/>
    </xf>
    <xf numFmtId="168" fontId="0" fillId="3" borderId="157" xfId="0" applyNumberFormat="1" applyFill="1" applyBorder="1" applyAlignment="1" applyProtection="1">
      <alignment horizontal="center"/>
      <protection hidden="1"/>
    </xf>
    <xf numFmtId="0" fontId="179" fillId="0" borderId="52" xfId="0" applyFont="1" applyBorder="1" applyAlignment="1" applyProtection="1">
      <alignment wrapText="1"/>
      <protection hidden="1"/>
    </xf>
    <xf numFmtId="0" fontId="179" fillId="0" borderId="52" xfId="0" applyFont="1" applyBorder="1" applyProtection="1">
      <protection hidden="1"/>
    </xf>
    <xf numFmtId="0" fontId="179" fillId="0" borderId="157" xfId="0" applyFont="1" applyBorder="1" applyAlignment="1" applyProtection="1">
      <alignment wrapText="1"/>
      <protection hidden="1"/>
    </xf>
    <xf numFmtId="0" fontId="109" fillId="0" borderId="52" xfId="0" applyFont="1" applyBorder="1" applyProtection="1">
      <protection hidden="1"/>
    </xf>
    <xf numFmtId="0" fontId="0" fillId="0" borderId="157" xfId="0" applyBorder="1" applyProtection="1">
      <protection hidden="1"/>
    </xf>
    <xf numFmtId="0" fontId="134" fillId="3" borderId="1" xfId="0" applyFont="1" applyFill="1" applyBorder="1" applyProtection="1">
      <protection hidden="1"/>
    </xf>
    <xf numFmtId="0" fontId="0" fillId="0" borderId="52" xfId="0" applyBorder="1" applyProtection="1">
      <protection hidden="1"/>
    </xf>
    <xf numFmtId="0" fontId="134" fillId="0" borderId="1" xfId="0" applyFont="1" applyBorder="1" applyProtection="1">
      <protection hidden="1"/>
    </xf>
    <xf numFmtId="0" fontId="2" fillId="0" borderId="0" xfId="0" applyFont="1"/>
    <xf numFmtId="0" fontId="2" fillId="0" borderId="166" xfId="0" applyFont="1" applyBorder="1"/>
    <xf numFmtId="0" fontId="2" fillId="0" borderId="167" xfId="0" applyFont="1" applyBorder="1"/>
    <xf numFmtId="0" fontId="2" fillId="0" borderId="168" xfId="0" applyFont="1" applyBorder="1"/>
    <xf numFmtId="0" fontId="183" fillId="0" borderId="169" xfId="0" applyFont="1" applyBorder="1"/>
    <xf numFmtId="0" fontId="183" fillId="0" borderId="0" xfId="0" applyFont="1"/>
    <xf numFmtId="0" fontId="2" fillId="0" borderId="170" xfId="0" applyFont="1" applyBorder="1"/>
    <xf numFmtId="0" fontId="183" fillId="0" borderId="169" xfId="0" applyFont="1" applyBorder="1" applyAlignment="1">
      <alignment horizontal="center"/>
    </xf>
    <xf numFmtId="0" fontId="184" fillId="0" borderId="171" xfId="0" applyFont="1" applyBorder="1" applyAlignment="1">
      <alignment horizontal="center" vertical="center"/>
    </xf>
    <xf numFmtId="0" fontId="2" fillId="0" borderId="169" xfId="0" applyFont="1" applyBorder="1"/>
    <xf numFmtId="0" fontId="183" fillId="0" borderId="169" xfId="0" applyFont="1" applyBorder="1" applyAlignment="1">
      <alignment horizontal="left"/>
    </xf>
    <xf numFmtId="0" fontId="183" fillId="0" borderId="0" xfId="0" applyFont="1" applyAlignment="1">
      <alignment horizontal="left"/>
    </xf>
    <xf numFmtId="0" fontId="183" fillId="0" borderId="0" xfId="0" applyFont="1" applyAlignment="1">
      <alignment horizontal="center"/>
    </xf>
    <xf numFmtId="0" fontId="184" fillId="0" borderId="169" xfId="0" applyFont="1" applyBorder="1" applyAlignment="1">
      <alignment horizontal="center"/>
    </xf>
    <xf numFmtId="0" fontId="184" fillId="0" borderId="0" xfId="0" applyFont="1" applyAlignment="1">
      <alignment horizontal="center"/>
    </xf>
    <xf numFmtId="0" fontId="185" fillId="0" borderId="175" xfId="0" applyFont="1" applyBorder="1"/>
    <xf numFmtId="0" fontId="183" fillId="0" borderId="169" xfId="0" applyFont="1" applyBorder="1" applyAlignment="1">
      <alignment wrapText="1"/>
    </xf>
    <xf numFmtId="0" fontId="184" fillId="0" borderId="169" xfId="0" applyFont="1" applyBorder="1" applyAlignment="1">
      <alignment horizontal="center" vertical="center"/>
    </xf>
    <xf numFmtId="0" fontId="2" fillId="0" borderId="180" xfId="0" applyFont="1" applyBorder="1"/>
    <xf numFmtId="0" fontId="183" fillId="0" borderId="180" xfId="0" applyFont="1" applyBorder="1"/>
    <xf numFmtId="0" fontId="183" fillId="0" borderId="82" xfId="0" applyFont="1" applyBorder="1"/>
    <xf numFmtId="0" fontId="183" fillId="0" borderId="1" xfId="0" applyFont="1" applyBorder="1"/>
    <xf numFmtId="0" fontId="183" fillId="0" borderId="1" xfId="0" applyFont="1" applyBorder="1" applyAlignment="1">
      <alignment horizontal="center"/>
    </xf>
    <xf numFmtId="0" fontId="2" fillId="0" borderId="182" xfId="0" applyFont="1" applyBorder="1"/>
    <xf numFmtId="0" fontId="2" fillId="0" borderId="183" xfId="0" applyFont="1" applyBorder="1"/>
    <xf numFmtId="0" fontId="2" fillId="0" borderId="184" xfId="0" applyFont="1" applyBorder="1"/>
    <xf numFmtId="0" fontId="2" fillId="3" borderId="1" xfId="3" applyFill="1" applyAlignment="1" applyProtection="1">
      <alignment horizontal="center"/>
      <protection hidden="1"/>
    </xf>
    <xf numFmtId="0" fontId="47" fillId="3" borderId="1" xfId="3" applyFont="1" applyFill="1" applyAlignment="1" applyProtection="1">
      <alignment horizontal="center"/>
      <protection hidden="1"/>
    </xf>
    <xf numFmtId="0" fontId="2" fillId="3" borderId="1" xfId="3" applyFill="1" applyAlignment="1" applyProtection="1">
      <alignment horizontal="center" vertical="center"/>
      <protection locked="0"/>
    </xf>
    <xf numFmtId="0" fontId="2" fillId="3" borderId="1" xfId="3" applyFill="1" applyAlignment="1" applyProtection="1">
      <alignment horizontal="center"/>
      <protection locked="0"/>
    </xf>
    <xf numFmtId="0" fontId="2" fillId="3" borderId="1" xfId="3" applyFill="1" applyProtection="1">
      <protection locked="0"/>
    </xf>
    <xf numFmtId="0" fontId="183" fillId="0" borderId="170" xfId="0" applyFont="1" applyBorder="1"/>
    <xf numFmtId="0" fontId="183" fillId="0" borderId="170" xfId="0" applyFont="1" applyBorder="1" applyAlignment="1">
      <alignment horizontal="center"/>
    </xf>
    <xf numFmtId="0" fontId="183" fillId="0" borderId="170" xfId="0" applyFont="1" applyBorder="1" applyAlignment="1">
      <alignment horizontal="left"/>
    </xf>
    <xf numFmtId="0" fontId="184" fillId="0" borderId="170" xfId="0" applyFont="1" applyBorder="1" applyAlignment="1">
      <alignment horizontal="center"/>
    </xf>
    <xf numFmtId="0" fontId="183" fillId="0" borderId="1" xfId="0" applyFont="1" applyBorder="1" applyAlignment="1">
      <alignment horizontal="left"/>
    </xf>
    <xf numFmtId="0" fontId="183" fillId="0" borderId="170" xfId="0" applyFont="1" applyBorder="1" applyAlignment="1">
      <alignment horizontal="right"/>
    </xf>
    <xf numFmtId="0" fontId="183" fillId="0" borderId="175" xfId="0" applyFont="1" applyBorder="1"/>
    <xf numFmtId="0" fontId="183" fillId="0" borderId="0" xfId="0" applyFont="1" applyAlignment="1">
      <alignment wrapText="1"/>
    </xf>
    <xf numFmtId="0" fontId="183" fillId="0" borderId="170" xfId="0" applyFont="1" applyBorder="1" applyAlignment="1">
      <alignment wrapText="1"/>
    </xf>
    <xf numFmtId="0" fontId="184" fillId="0" borderId="170" xfId="0" applyFont="1" applyBorder="1" applyAlignment="1">
      <alignment horizontal="center" vertical="center"/>
    </xf>
    <xf numFmtId="0" fontId="184" fillId="0" borderId="165" xfId="0" applyFont="1" applyBorder="1" applyAlignment="1">
      <alignment horizontal="center" vertical="center"/>
    </xf>
    <xf numFmtId="4" fontId="187" fillId="0" borderId="169" xfId="0" applyNumberFormat="1" applyFont="1" applyBorder="1" applyAlignment="1">
      <alignment horizontal="left" wrapText="1"/>
    </xf>
    <xf numFmtId="4" fontId="188" fillId="0" borderId="169" xfId="0" applyNumberFormat="1" applyFont="1" applyBorder="1" applyAlignment="1">
      <alignment horizontal="left" wrapText="1"/>
    </xf>
    <xf numFmtId="4" fontId="189" fillId="0" borderId="169" xfId="0" applyNumberFormat="1" applyFont="1" applyBorder="1" applyAlignment="1">
      <alignment horizontal="center" wrapText="1"/>
    </xf>
    <xf numFmtId="0" fontId="184" fillId="0" borderId="169" xfId="0" applyFont="1" applyBorder="1"/>
    <xf numFmtId="0" fontId="59" fillId="0" borderId="170" xfId="0" applyFont="1" applyBorder="1"/>
    <xf numFmtId="0" fontId="45" fillId="3" borderId="1" xfId="3" applyFont="1" applyFill="1" applyProtection="1">
      <protection locked="0"/>
    </xf>
    <xf numFmtId="0" fontId="46" fillId="3" borderId="1" xfId="3" applyFont="1" applyFill="1" applyProtection="1">
      <protection locked="0"/>
    </xf>
    <xf numFmtId="168" fontId="183" fillId="3" borderId="41" xfId="3" applyNumberFormat="1" applyFont="1" applyFill="1" applyBorder="1" applyAlignment="1" applyProtection="1">
      <alignment horizontal="center" vertical="center"/>
      <protection hidden="1"/>
    </xf>
    <xf numFmtId="0" fontId="74" fillId="3" borderId="1" xfId="3" applyFont="1" applyFill="1"/>
    <xf numFmtId="0" fontId="90" fillId="4" borderId="17" xfId="0" applyFont="1" applyFill="1" applyBorder="1" applyAlignment="1" applyProtection="1">
      <alignment horizontal="center" vertical="center"/>
      <protection hidden="1"/>
    </xf>
    <xf numFmtId="0" fontId="0" fillId="3" borderId="10" xfId="0" applyFill="1" applyBorder="1" applyAlignment="1">
      <alignment horizontal="left" vertical="center" indent="1"/>
    </xf>
    <xf numFmtId="168" fontId="18" fillId="0" borderId="10" xfId="1" applyNumberFormat="1" applyFont="1" applyBorder="1" applyAlignment="1" applyProtection="1">
      <alignment horizontal="center" vertical="center"/>
      <protection hidden="1"/>
    </xf>
    <xf numFmtId="168" fontId="0" fillId="3" borderId="0" xfId="0" applyNumberFormat="1" applyFill="1" applyAlignment="1" applyProtection="1">
      <alignment horizontal="center"/>
      <protection hidden="1"/>
    </xf>
    <xf numFmtId="168" fontId="0" fillId="3" borderId="156" xfId="0" applyNumberFormat="1" applyFill="1" applyBorder="1" applyAlignment="1" applyProtection="1">
      <alignment horizontal="center"/>
      <protection hidden="1"/>
    </xf>
    <xf numFmtId="0" fontId="7" fillId="0" borderId="165" xfId="1" applyFont="1" applyBorder="1" applyProtection="1">
      <protection locked="0"/>
    </xf>
    <xf numFmtId="164" fontId="20" fillId="0" borderId="10" xfId="1" applyNumberFormat="1" applyFont="1" applyBorder="1" applyAlignment="1">
      <alignment horizontal="center" vertical="center"/>
    </xf>
    <xf numFmtId="164" fontId="20" fillId="4" borderId="10" xfId="1" applyNumberFormat="1" applyFont="1" applyFill="1" applyBorder="1" applyAlignment="1">
      <alignment horizontal="center" vertical="center"/>
    </xf>
    <xf numFmtId="0" fontId="7" fillId="4" borderId="41" xfId="1" applyFont="1" applyFill="1" applyBorder="1" applyProtection="1">
      <protection locked="0"/>
    </xf>
    <xf numFmtId="1" fontId="20" fillId="0" borderId="10" xfId="1" applyNumberFormat="1" applyFont="1" applyBorder="1" applyAlignment="1">
      <alignment horizontal="center" vertical="center"/>
    </xf>
    <xf numFmtId="164" fontId="21" fillId="4" borderId="10" xfId="1" applyNumberFormat="1" applyFont="1" applyFill="1" applyBorder="1" applyAlignment="1">
      <alignment horizontal="center" vertical="center"/>
    </xf>
    <xf numFmtId="1" fontId="24" fillId="0" borderId="10" xfId="1" applyNumberFormat="1" applyFont="1" applyBorder="1" applyAlignment="1">
      <alignment horizontal="center" vertical="center"/>
    </xf>
    <xf numFmtId="0" fontId="21" fillId="0" borderId="10" xfId="1" applyFont="1" applyBorder="1" applyAlignment="1" applyProtection="1">
      <alignment horizontal="center" vertical="center"/>
      <protection hidden="1"/>
    </xf>
    <xf numFmtId="0" fontId="0" fillId="3" borderId="1" xfId="0" applyFill="1" applyBorder="1" applyAlignment="1" applyProtection="1">
      <alignment horizontal="left" vertical="center" indent="1"/>
      <protection hidden="1"/>
    </xf>
    <xf numFmtId="0" fontId="0" fillId="0" borderId="0" xfId="0" applyAlignment="1">
      <alignment horizontal="left"/>
    </xf>
    <xf numFmtId="0" fontId="33" fillId="0" borderId="0" xfId="0" applyFont="1" applyAlignment="1">
      <alignment horizontal="center"/>
    </xf>
    <xf numFmtId="0" fontId="33" fillId="0" borderId="0" xfId="0" applyFont="1"/>
    <xf numFmtId="0" fontId="0" fillId="0" borderId="154" xfId="0" applyBorder="1" applyAlignment="1">
      <alignment horizontal="left"/>
    </xf>
    <xf numFmtId="0" fontId="59" fillId="0" borderId="155" xfId="0" applyFont="1" applyBorder="1" applyProtection="1">
      <protection locked="0"/>
    </xf>
    <xf numFmtId="0" fontId="33" fillId="0" borderId="106" xfId="0" applyFont="1" applyBorder="1"/>
    <xf numFmtId="0" fontId="0" fillId="0" borderId="155" xfId="0" applyBorder="1" applyAlignment="1" applyProtection="1">
      <alignment horizontal="left"/>
      <protection locked="0"/>
    </xf>
    <xf numFmtId="0" fontId="33" fillId="0" borderId="2" xfId="0" applyFont="1" applyBorder="1" applyAlignment="1">
      <alignment horizontal="center"/>
    </xf>
    <xf numFmtId="0" fontId="33" fillId="0" borderId="113" xfId="0" applyFont="1" applyBorder="1" applyAlignment="1">
      <alignment horizontal="left"/>
    </xf>
    <xf numFmtId="0" fontId="47" fillId="0" borderId="116" xfId="0" applyFont="1" applyBorder="1" applyAlignment="1">
      <alignment horizontal="left"/>
    </xf>
    <xf numFmtId="0" fontId="33" fillId="0" borderId="116" xfId="0" applyFont="1" applyBorder="1" applyAlignment="1">
      <alignment horizontal="left"/>
    </xf>
    <xf numFmtId="9" fontId="33" fillId="0" borderId="1" xfId="2" applyFont="1" applyBorder="1" applyAlignment="1"/>
    <xf numFmtId="0" fontId="0" fillId="0" borderId="113" xfId="0" applyBorder="1" applyAlignment="1" applyProtection="1">
      <alignment horizontal="left"/>
      <protection locked="0"/>
    </xf>
    <xf numFmtId="0" fontId="0" fillId="0" borderId="116" xfId="0" applyBorder="1" applyAlignment="1" applyProtection="1">
      <alignment horizontal="left"/>
      <protection locked="0"/>
    </xf>
    <xf numFmtId="0" fontId="0" fillId="0" borderId="40" xfId="0" applyBorder="1" applyAlignment="1" applyProtection="1">
      <alignment horizontal="left"/>
      <protection locked="0"/>
    </xf>
    <xf numFmtId="0" fontId="0" fillId="0" borderId="36" xfId="0" applyBorder="1" applyAlignment="1" applyProtection="1">
      <alignment horizontal="left"/>
      <protection locked="0"/>
    </xf>
    <xf numFmtId="0" fontId="0" fillId="0" borderId="63" xfId="0" applyBorder="1" applyProtection="1">
      <protection locked="0"/>
    </xf>
    <xf numFmtId="9" fontId="33" fillId="0" borderId="0" xfId="2" applyFont="1" applyFill="1" applyAlignment="1"/>
    <xf numFmtId="9" fontId="33" fillId="0" borderId="0" xfId="2" applyFont="1" applyAlignment="1"/>
    <xf numFmtId="0" fontId="60" fillId="0" borderId="113" xfId="0" applyFont="1" applyBorder="1" applyAlignment="1" applyProtection="1">
      <alignment horizontal="left"/>
      <protection locked="0"/>
    </xf>
    <xf numFmtId="9" fontId="33" fillId="0" borderId="1" xfId="2" applyFont="1" applyFill="1" applyBorder="1" applyAlignment="1"/>
    <xf numFmtId="0" fontId="123" fillId="3" borderId="132" xfId="0" applyFont="1" applyFill="1" applyBorder="1" applyProtection="1">
      <protection hidden="1"/>
    </xf>
    <xf numFmtId="0" fontId="123" fillId="3" borderId="1" xfId="0" applyFont="1" applyFill="1" applyBorder="1" applyProtection="1">
      <protection hidden="1"/>
    </xf>
    <xf numFmtId="0" fontId="123" fillId="3" borderId="133" xfId="0" applyFont="1" applyFill="1" applyBorder="1" applyProtection="1">
      <protection hidden="1"/>
    </xf>
    <xf numFmtId="0" fontId="0" fillId="3" borderId="132" xfId="0" applyFill="1" applyBorder="1"/>
    <xf numFmtId="0" fontId="0" fillId="3" borderId="133" xfId="0" applyFill="1" applyBorder="1"/>
    <xf numFmtId="0" fontId="120" fillId="3" borderId="1" xfId="0" applyFont="1" applyFill="1" applyBorder="1" applyAlignment="1" applyProtection="1">
      <alignment horizontal="left"/>
      <protection hidden="1"/>
    </xf>
    <xf numFmtId="0" fontId="192" fillId="0" borderId="1" xfId="1" applyFont="1"/>
    <xf numFmtId="0" fontId="192" fillId="0" borderId="9" xfId="1" applyFont="1" applyBorder="1"/>
    <xf numFmtId="0" fontId="193" fillId="4" borderId="155" xfId="0" applyFont="1" applyFill="1" applyBorder="1" applyProtection="1">
      <protection locked="0" hidden="1"/>
    </xf>
    <xf numFmtId="0" fontId="0" fillId="4" borderId="113" xfId="0" applyFill="1" applyBorder="1" applyAlignment="1" applyProtection="1">
      <alignment horizontal="left" shrinkToFit="1"/>
      <protection hidden="1"/>
    </xf>
    <xf numFmtId="0" fontId="0" fillId="4" borderId="0" xfId="0" applyFill="1" applyAlignment="1">
      <alignment vertical="top"/>
    </xf>
    <xf numFmtId="0" fontId="0" fillId="3" borderId="0" xfId="0" applyFill="1" applyAlignment="1" applyProtection="1">
      <alignment vertical="top"/>
      <protection hidden="1"/>
    </xf>
    <xf numFmtId="0" fontId="0" fillId="4" borderId="113" xfId="0" applyFill="1" applyBorder="1" applyAlignment="1" applyProtection="1">
      <alignment horizontal="left" vertical="top"/>
      <protection hidden="1"/>
    </xf>
    <xf numFmtId="0" fontId="0" fillId="4" borderId="9" xfId="0" applyFill="1" applyBorder="1" applyAlignment="1" applyProtection="1">
      <alignment horizontal="left" vertical="top"/>
      <protection hidden="1"/>
    </xf>
    <xf numFmtId="0" fontId="0" fillId="4" borderId="0" xfId="0" applyFill="1" applyAlignment="1" applyProtection="1">
      <alignment vertical="top"/>
      <protection locked="0" hidden="1"/>
    </xf>
    <xf numFmtId="0" fontId="56" fillId="4" borderId="1" xfId="0" applyFont="1" applyFill="1" applyBorder="1" applyAlignment="1" applyProtection="1">
      <alignment horizontal="left" vertical="top"/>
      <protection locked="0" hidden="1"/>
    </xf>
    <xf numFmtId="0" fontId="0" fillId="3" borderId="0" xfId="0" applyFill="1" applyAlignment="1">
      <alignment vertical="top"/>
    </xf>
    <xf numFmtId="0" fontId="0" fillId="4" borderId="133" xfId="0" applyFill="1" applyBorder="1"/>
    <xf numFmtId="0" fontId="0" fillId="4" borderId="133" xfId="0" applyFill="1" applyBorder="1" applyAlignment="1">
      <alignment vertical="center"/>
    </xf>
    <xf numFmtId="0" fontId="0" fillId="4" borderId="133" xfId="0" applyFill="1" applyBorder="1" applyAlignment="1">
      <alignment vertical="top"/>
    </xf>
    <xf numFmtId="0" fontId="0" fillId="4" borderId="1" xfId="0" applyFill="1" applyBorder="1"/>
    <xf numFmtId="0" fontId="117" fillId="3" borderId="0" xfId="0" applyFont="1" applyFill="1" applyAlignment="1" applyProtection="1">
      <alignment horizontal="center" vertical="top"/>
      <protection hidden="1"/>
    </xf>
    <xf numFmtId="0" fontId="0" fillId="4" borderId="0" xfId="0" applyFill="1" applyAlignment="1">
      <alignment horizontal="center" vertical="top"/>
    </xf>
    <xf numFmtId="0" fontId="0" fillId="3" borderId="0" xfId="0" applyFill="1" applyAlignment="1">
      <alignment horizontal="center" vertical="top"/>
    </xf>
    <xf numFmtId="0" fontId="185" fillId="0" borderId="176" xfId="0" applyFont="1" applyBorder="1"/>
    <xf numFmtId="0" fontId="184" fillId="0" borderId="174" xfId="0" applyFont="1" applyBorder="1" applyAlignment="1">
      <alignment vertical="top"/>
    </xf>
    <xf numFmtId="2" fontId="61" fillId="3" borderId="165" xfId="0" applyNumberFormat="1" applyFont="1" applyFill="1" applyBorder="1" applyAlignment="1" applyProtection="1">
      <alignment horizontal="center" vertical="center" wrapText="1"/>
      <protection hidden="1"/>
    </xf>
    <xf numFmtId="0" fontId="205" fillId="0" borderId="0" xfId="0" applyFont="1" applyAlignment="1">
      <alignment horizontal="left" vertical="center" indent="2"/>
    </xf>
    <xf numFmtId="168" fontId="202" fillId="3" borderId="41" xfId="3" applyNumberFormat="1" applyFont="1" applyFill="1" applyBorder="1" applyAlignment="1" applyProtection="1">
      <alignment horizontal="center" vertical="center"/>
      <protection hidden="1"/>
    </xf>
    <xf numFmtId="168" fontId="201" fillId="3" borderId="41" xfId="3" applyNumberFormat="1" applyFont="1" applyFill="1" applyBorder="1" applyAlignment="1" applyProtection="1">
      <alignment horizontal="center" vertical="center"/>
      <protection hidden="1"/>
    </xf>
    <xf numFmtId="0" fontId="39" fillId="0" borderId="1" xfId="4" applyNumberFormat="1" applyFont="1" applyFill="1" applyBorder="1" applyAlignment="1" applyProtection="1">
      <alignment horizontal="left" vertical="top" wrapText="1"/>
    </xf>
    <xf numFmtId="0" fontId="42" fillId="0" borderId="204" xfId="4" applyNumberFormat="1" applyFont="1" applyFill="1" applyBorder="1" applyAlignment="1" applyProtection="1">
      <alignment horizontal="center" vertical="center" wrapText="1"/>
    </xf>
    <xf numFmtId="0" fontId="44" fillId="0" borderId="204" xfId="4" applyNumberFormat="1" applyFont="1" applyFill="1" applyBorder="1" applyAlignment="1" applyProtection="1">
      <alignment horizontal="left" vertical="center" wrapText="1"/>
    </xf>
    <xf numFmtId="0" fontId="44" fillId="0" borderId="204" xfId="4" applyNumberFormat="1" applyFont="1" applyFill="1" applyBorder="1" applyAlignment="1" applyProtection="1">
      <alignment horizontal="center" vertical="center" wrapText="1"/>
    </xf>
    <xf numFmtId="0" fontId="44" fillId="5" borderId="204" xfId="4" applyNumberFormat="1" applyFont="1" applyFill="1" applyBorder="1" applyAlignment="1" applyProtection="1">
      <alignment horizontal="center" vertical="top" wrapText="1"/>
    </xf>
    <xf numFmtId="0" fontId="44" fillId="5" borderId="204" xfId="4" applyNumberFormat="1" applyFont="1" applyFill="1" applyBorder="1" applyAlignment="1" applyProtection="1">
      <alignment horizontal="left" vertical="top" wrapText="1"/>
    </xf>
    <xf numFmtId="0" fontId="42" fillId="0" borderId="204" xfId="4" applyNumberFormat="1" applyFont="1" applyFill="1" applyBorder="1" applyAlignment="1" applyProtection="1">
      <alignment horizontal="left" vertical="center" wrapText="1"/>
    </xf>
    <xf numFmtId="0" fontId="184" fillId="0" borderId="180" xfId="0" applyFont="1" applyBorder="1" applyAlignment="1" applyProtection="1">
      <alignment horizontal="center"/>
      <protection hidden="1"/>
    </xf>
    <xf numFmtId="0" fontId="184" fillId="0" borderId="180" xfId="0" applyFont="1" applyBorder="1" applyAlignment="1" applyProtection="1">
      <alignment horizontal="center" shrinkToFit="1"/>
      <protection hidden="1"/>
    </xf>
    <xf numFmtId="168" fontId="184" fillId="3" borderId="41" xfId="3" applyNumberFormat="1" applyFont="1" applyFill="1" applyBorder="1" applyAlignment="1" applyProtection="1">
      <alignment horizontal="center" vertical="center"/>
      <protection hidden="1"/>
    </xf>
    <xf numFmtId="0" fontId="7" fillId="0" borderId="31" xfId="1" applyFont="1" applyBorder="1" applyAlignment="1" applyProtection="1">
      <alignment horizontal="center" vertical="center"/>
      <protection locked="0"/>
    </xf>
    <xf numFmtId="0" fontId="7" fillId="0" borderId="33" xfId="1" applyFont="1" applyBorder="1" applyAlignment="1" applyProtection="1">
      <alignment horizontal="center" vertical="center"/>
      <protection locked="0"/>
    </xf>
    <xf numFmtId="0" fontId="7" fillId="0" borderId="62" xfId="1" applyFont="1" applyBorder="1" applyAlignment="1" applyProtection="1">
      <alignment horizontal="center" vertical="center"/>
      <protection locked="0"/>
    </xf>
    <xf numFmtId="0" fontId="7" fillId="0" borderId="61" xfId="1" applyFont="1" applyBorder="1" applyAlignment="1" applyProtection="1">
      <alignment horizontal="center" vertical="center"/>
      <protection locked="0"/>
    </xf>
    <xf numFmtId="0" fontId="7" fillId="0" borderId="38" xfId="1" applyFont="1" applyBorder="1" applyAlignment="1" applyProtection="1">
      <alignment horizontal="center" textRotation="90"/>
      <protection locked="0"/>
    </xf>
    <xf numFmtId="0" fontId="7" fillId="0" borderId="59" xfId="1" applyFont="1" applyBorder="1" applyAlignment="1" applyProtection="1">
      <alignment horizontal="center" textRotation="90"/>
      <protection locked="0"/>
    </xf>
    <xf numFmtId="0" fontId="8" fillId="0" borderId="0" xfId="0" applyFont="1" applyAlignment="1" applyProtection="1">
      <alignment horizontal="center"/>
      <protection locked="0"/>
    </xf>
    <xf numFmtId="0" fontId="6" fillId="0" borderId="0" xfId="0" applyFont="1" applyAlignment="1" applyProtection="1">
      <alignment horizontal="center"/>
      <protection locked="0"/>
    </xf>
    <xf numFmtId="0" fontId="18" fillId="0" borderId="10" xfId="1" applyFont="1" applyBorder="1" applyAlignment="1" applyProtection="1">
      <alignment horizontal="center" vertical="center" textRotation="90" wrapText="1"/>
      <protection locked="0"/>
    </xf>
    <xf numFmtId="0" fontId="18" fillId="0" borderId="10" xfId="1" applyFont="1" applyBorder="1" applyAlignment="1" applyProtection="1">
      <alignment horizontal="center" vertical="center" wrapText="1"/>
      <protection locked="0"/>
    </xf>
    <xf numFmtId="0" fontId="26" fillId="0" borderId="21" xfId="0" applyFont="1" applyBorder="1" applyAlignment="1" applyProtection="1">
      <alignment horizontal="center"/>
      <protection locked="0"/>
    </xf>
    <xf numFmtId="0" fontId="20" fillId="0" borderId="10" xfId="1" applyFont="1" applyBorder="1" applyAlignment="1" applyProtection="1">
      <alignment horizontal="center" vertical="center"/>
      <protection hidden="1"/>
    </xf>
    <xf numFmtId="0" fontId="18" fillId="0" borderId="10" xfId="1" applyFont="1" applyBorder="1" applyAlignment="1" applyProtection="1">
      <alignment horizontal="center" vertical="center"/>
      <protection hidden="1"/>
    </xf>
    <xf numFmtId="0" fontId="18" fillId="0" borderId="10" xfId="1" applyFont="1" applyBorder="1" applyAlignment="1">
      <alignment horizontal="right" vertical="center"/>
    </xf>
    <xf numFmtId="0" fontId="18" fillId="0" borderId="10" xfId="1" applyFont="1" applyBorder="1" applyAlignment="1">
      <alignment horizontal="center" vertical="center"/>
    </xf>
    <xf numFmtId="0" fontId="20" fillId="0" borderId="1" xfId="1" applyFont="1" applyAlignment="1" applyProtection="1">
      <alignment horizontal="center" vertical="top"/>
      <protection locked="0"/>
    </xf>
    <xf numFmtId="0" fontId="18" fillId="4" borderId="10" xfId="1" applyFont="1" applyFill="1" applyBorder="1" applyAlignment="1">
      <alignment horizontal="center" vertical="center"/>
    </xf>
    <xf numFmtId="0" fontId="18" fillId="0" borderId="10" xfId="1" applyFont="1" applyBorder="1" applyAlignment="1" applyProtection="1">
      <alignment horizontal="center" textRotation="90" wrapText="1"/>
      <protection locked="0"/>
    </xf>
    <xf numFmtId="0" fontId="20" fillId="0" borderId="10" xfId="1" applyFont="1" applyBorder="1" applyAlignment="1">
      <alignment horizontal="right" vertical="center"/>
    </xf>
    <xf numFmtId="0" fontId="10" fillId="0" borderId="0" xfId="0" applyFont="1" applyAlignment="1" applyProtection="1">
      <alignment horizontal="center" vertical="center"/>
      <protection locked="0"/>
    </xf>
    <xf numFmtId="0" fontId="11" fillId="0" borderId="0" xfId="0" applyFont="1" applyAlignment="1" applyProtection="1">
      <alignment horizontal="center" vertical="center"/>
      <protection locked="0"/>
    </xf>
    <xf numFmtId="0" fontId="23" fillId="0" borderId="1" xfId="1" applyFont="1" applyAlignment="1" applyProtection="1">
      <alignment horizontal="center"/>
      <protection locked="0"/>
    </xf>
    <xf numFmtId="0" fontId="30" fillId="0" borderId="1" xfId="1" applyFont="1" applyAlignment="1" applyProtection="1">
      <alignment horizontal="center"/>
      <protection locked="0"/>
    </xf>
    <xf numFmtId="0" fontId="38" fillId="0" borderId="1" xfId="4" applyNumberFormat="1" applyFont="1" applyFill="1" applyBorder="1" applyAlignment="1" applyProtection="1">
      <alignment horizontal="center" vertical="top" wrapText="1"/>
    </xf>
    <xf numFmtId="0" fontId="211" fillId="0" borderId="1" xfId="4" applyNumberFormat="1" applyFont="1" applyFill="1" applyBorder="1" applyAlignment="1"/>
    <xf numFmtId="0" fontId="40" fillId="0" borderId="1" xfId="4" applyNumberFormat="1" applyFont="1" applyFill="1" applyBorder="1" applyAlignment="1" applyProtection="1">
      <alignment horizontal="center" vertical="top" wrapText="1"/>
    </xf>
    <xf numFmtId="0" fontId="41" fillId="0" borderId="1" xfId="4" applyNumberFormat="1" applyFont="1" applyFill="1" applyBorder="1" applyAlignment="1" applyProtection="1">
      <alignment horizontal="right" vertical="center" wrapText="1"/>
    </xf>
    <xf numFmtId="0" fontId="41" fillId="0" borderId="197" xfId="4" applyFont="1" applyBorder="1" applyAlignment="1">
      <alignment horizontal="center" vertical="center" wrapText="1"/>
    </xf>
    <xf numFmtId="0" fontId="41" fillId="0" borderId="198" xfId="4" applyFont="1" applyBorder="1" applyAlignment="1">
      <alignment horizontal="center" vertical="center" wrapText="1"/>
    </xf>
    <xf numFmtId="0" fontId="41" fillId="0" borderId="199" xfId="4" applyFont="1" applyBorder="1" applyAlignment="1">
      <alignment horizontal="center" vertical="center" wrapText="1"/>
    </xf>
    <xf numFmtId="0" fontId="42" fillId="0" borderId="200" xfId="4" applyFont="1" applyBorder="1" applyAlignment="1">
      <alignment horizontal="center" vertical="center" wrapText="1"/>
    </xf>
    <xf numFmtId="0" fontId="42" fillId="0" borderId="201" xfId="4" applyFont="1" applyBorder="1" applyAlignment="1">
      <alignment horizontal="center" vertical="center" wrapText="1"/>
    </xf>
    <xf numFmtId="0" fontId="42" fillId="0" borderId="187" xfId="4" applyFont="1" applyBorder="1" applyAlignment="1">
      <alignment horizontal="center" vertical="center" wrapText="1"/>
    </xf>
    <xf numFmtId="0" fontId="42" fillId="0" borderId="188" xfId="4" applyFont="1" applyBorder="1" applyAlignment="1">
      <alignment horizontal="center" vertical="center" wrapText="1"/>
    </xf>
    <xf numFmtId="0" fontId="42" fillId="0" borderId="202" xfId="4" applyFont="1" applyBorder="1" applyAlignment="1">
      <alignment horizontal="center" vertical="center" wrapText="1"/>
    </xf>
    <xf numFmtId="0" fontId="42" fillId="0" borderId="189" xfId="4" applyFont="1" applyBorder="1" applyAlignment="1">
      <alignment horizontal="center" vertical="center" wrapText="1"/>
    </xf>
    <xf numFmtId="0" fontId="42" fillId="0" borderId="203" xfId="4" applyFont="1" applyBorder="1" applyAlignment="1">
      <alignment horizontal="center" vertical="center" textRotation="180" wrapText="1"/>
    </xf>
    <xf numFmtId="0" fontId="42" fillId="0" borderId="190" xfId="4" applyFont="1" applyBorder="1" applyAlignment="1">
      <alignment horizontal="center" vertical="center" textRotation="180" wrapText="1"/>
    </xf>
    <xf numFmtId="0" fontId="43" fillId="0" borderId="200" xfId="4" applyFont="1" applyBorder="1" applyAlignment="1">
      <alignment horizontal="center" vertical="center" wrapText="1"/>
    </xf>
    <xf numFmtId="0" fontId="43" fillId="0" borderId="201" xfId="4" applyFont="1" applyBorder="1" applyAlignment="1">
      <alignment horizontal="center" vertical="center" wrapText="1"/>
    </xf>
    <xf numFmtId="0" fontId="43" fillId="0" borderId="187" xfId="4" applyFont="1" applyBorder="1" applyAlignment="1">
      <alignment horizontal="center" vertical="center" wrapText="1"/>
    </xf>
    <xf numFmtId="0" fontId="43" fillId="0" borderId="188" xfId="4" applyFont="1" applyBorder="1" applyAlignment="1">
      <alignment horizontal="center" vertical="center" wrapText="1"/>
    </xf>
    <xf numFmtId="0" fontId="42" fillId="0" borderId="203" xfId="4" applyFont="1" applyBorder="1" applyAlignment="1">
      <alignment horizontal="center" vertical="center" wrapText="1"/>
    </xf>
    <xf numFmtId="0" fontId="42" fillId="0" borderId="190" xfId="4" applyFont="1" applyBorder="1" applyAlignment="1">
      <alignment horizontal="center" vertical="center" wrapText="1"/>
    </xf>
    <xf numFmtId="0" fontId="44" fillId="0" borderId="197" xfId="4" applyFont="1" applyBorder="1" applyAlignment="1">
      <alignment horizontal="center" vertical="center" wrapText="1"/>
    </xf>
    <xf numFmtId="0" fontId="44" fillId="0" borderId="199" xfId="4" applyFont="1" applyBorder="1" applyAlignment="1">
      <alignment horizontal="center" vertical="center" wrapText="1"/>
    </xf>
    <xf numFmtId="0" fontId="44" fillId="0" borderId="197" xfId="4" applyFont="1" applyBorder="1" applyAlignment="1">
      <alignment horizontal="center" vertical="top" wrapText="1"/>
    </xf>
    <xf numFmtId="0" fontId="44" fillId="0" borderId="199" xfId="4" applyFont="1" applyBorder="1" applyAlignment="1">
      <alignment horizontal="center" vertical="top" wrapText="1"/>
    </xf>
    <xf numFmtId="0" fontId="44" fillId="0" borderId="197" xfId="4" applyFont="1" applyBorder="1" applyAlignment="1">
      <alignment horizontal="left" vertical="center" wrapText="1"/>
    </xf>
    <xf numFmtId="0" fontId="44" fillId="0" borderId="199" xfId="4" applyFont="1" applyBorder="1" applyAlignment="1">
      <alignment horizontal="left" vertical="center" wrapText="1"/>
    </xf>
    <xf numFmtId="0" fontId="44" fillId="0" borderId="198" xfId="4" applyFont="1" applyBorder="1" applyAlignment="1">
      <alignment horizontal="left" vertical="center" wrapText="1"/>
    </xf>
    <xf numFmtId="0" fontId="44" fillId="0" borderId="197" xfId="4" applyFont="1" applyBorder="1" applyAlignment="1">
      <alignment horizontal="right" vertical="center" wrapText="1"/>
    </xf>
    <xf numFmtId="0" fontId="44" fillId="0" borderId="199" xfId="4" applyFont="1" applyBorder="1" applyAlignment="1">
      <alignment horizontal="right" vertical="center" wrapText="1"/>
    </xf>
    <xf numFmtId="0" fontId="44" fillId="5" borderId="197" xfId="4" applyFont="1" applyFill="1" applyBorder="1" applyAlignment="1">
      <alignment horizontal="center" vertical="top" wrapText="1"/>
    </xf>
    <xf numFmtId="0" fontId="44" fillId="5" borderId="199" xfId="4" applyFont="1" applyFill="1" applyBorder="1" applyAlignment="1">
      <alignment horizontal="center" vertical="top" wrapText="1"/>
    </xf>
    <xf numFmtId="0" fontId="44" fillId="5" borderId="197" xfId="4" applyFont="1" applyFill="1" applyBorder="1" applyAlignment="1">
      <alignment horizontal="left" vertical="top" wrapText="1"/>
    </xf>
    <xf numFmtId="0" fontId="44" fillId="5" borderId="198" xfId="4" applyFont="1" applyFill="1" applyBorder="1" applyAlignment="1">
      <alignment horizontal="left" vertical="top" wrapText="1"/>
    </xf>
    <xf numFmtId="0" fontId="44" fillId="5" borderId="199" xfId="4" applyFont="1" applyFill="1" applyBorder="1" applyAlignment="1">
      <alignment horizontal="left" vertical="top" wrapText="1"/>
    </xf>
    <xf numFmtId="0" fontId="44" fillId="5" borderId="198" xfId="4" applyFont="1" applyFill="1" applyBorder="1" applyAlignment="1">
      <alignment horizontal="center" vertical="top" wrapText="1"/>
    </xf>
    <xf numFmtId="3" fontId="44" fillId="0" borderId="197" xfId="4" applyNumberFormat="1" applyFont="1" applyBorder="1" applyAlignment="1">
      <alignment horizontal="right" vertical="center" wrapText="1"/>
    </xf>
    <xf numFmtId="3" fontId="44" fillId="0" borderId="199" xfId="4" applyNumberFormat="1" applyFont="1" applyBorder="1" applyAlignment="1">
      <alignment horizontal="right" vertical="center" wrapText="1"/>
    </xf>
    <xf numFmtId="0" fontId="44" fillId="5" borderId="197" xfId="4" applyFont="1" applyFill="1" applyBorder="1" applyAlignment="1">
      <alignment horizontal="right" vertical="top" wrapText="1"/>
    </xf>
    <xf numFmtId="0" fontId="44" fillId="5" borderId="199" xfId="4" applyFont="1" applyFill="1" applyBorder="1" applyAlignment="1">
      <alignment horizontal="right" vertical="top" wrapText="1"/>
    </xf>
    <xf numFmtId="0" fontId="41" fillId="0" borderId="1" xfId="4" applyNumberFormat="1" applyFont="1" applyFill="1" applyBorder="1" applyAlignment="1" applyProtection="1">
      <alignment horizontal="left" vertical="center" wrapText="1"/>
    </xf>
    <xf numFmtId="0" fontId="42" fillId="0" borderId="1" xfId="4" applyFont="1" applyBorder="1" applyAlignment="1">
      <alignment horizontal="left" wrapText="1"/>
    </xf>
    <xf numFmtId="0" fontId="42" fillId="0" borderId="195" xfId="4" applyFont="1" applyBorder="1" applyAlignment="1">
      <alignment horizontal="left" wrapText="1"/>
    </xf>
    <xf numFmtId="0" fontId="42" fillId="0" borderId="193" xfId="4" applyFont="1" applyBorder="1" applyAlignment="1">
      <alignment horizontal="center" vertical="center" wrapText="1"/>
    </xf>
    <xf numFmtId="0" fontId="42" fillId="0" borderId="194" xfId="4" applyFont="1" applyBorder="1" applyAlignment="1">
      <alignment horizontal="center" vertical="center" wrapText="1"/>
    </xf>
    <xf numFmtId="0" fontId="210" fillId="0" borderId="1" xfId="4" applyFont="1" applyBorder="1" applyAlignment="1">
      <alignment horizontal="center" wrapText="1"/>
    </xf>
    <xf numFmtId="0" fontId="210" fillId="0" borderId="195" xfId="4" applyFont="1" applyBorder="1" applyAlignment="1">
      <alignment horizontal="center" wrapText="1"/>
    </xf>
    <xf numFmtId="0" fontId="42" fillId="0" borderId="1" xfId="4" applyNumberFormat="1" applyFont="1" applyFill="1" applyBorder="1" applyAlignment="1" applyProtection="1">
      <alignment horizontal="center" vertical="top" wrapText="1"/>
    </xf>
    <xf numFmtId="0" fontId="42" fillId="0" borderId="203" xfId="4" applyFont="1" applyBorder="1" applyAlignment="1">
      <alignment horizontal="left" vertical="top" wrapText="1"/>
    </xf>
    <xf numFmtId="0" fontId="42" fillId="0" borderId="192" xfId="4" applyFont="1" applyBorder="1" applyAlignment="1">
      <alignment horizontal="left" vertical="top" wrapText="1"/>
    </xf>
    <xf numFmtId="0" fontId="42" fillId="0" borderId="190" xfId="4" applyFont="1" applyBorder="1" applyAlignment="1">
      <alignment horizontal="left" vertical="top" wrapText="1"/>
    </xf>
    <xf numFmtId="0" fontId="42" fillId="0" borderId="200" xfId="4" applyFont="1" applyBorder="1" applyAlignment="1">
      <alignment horizontal="center" vertical="top" wrapText="1"/>
    </xf>
    <xf numFmtId="0" fontId="42" fillId="0" borderId="201" xfId="4" applyFont="1" applyBorder="1" applyAlignment="1">
      <alignment horizontal="center" vertical="top" wrapText="1"/>
    </xf>
    <xf numFmtId="0" fontId="42" fillId="0" borderId="193" xfId="4" applyFont="1" applyBorder="1" applyAlignment="1">
      <alignment horizontal="center" vertical="top" wrapText="1"/>
    </xf>
    <xf numFmtId="0" fontId="42" fillId="0" borderId="194" xfId="4" applyFont="1" applyBorder="1" applyAlignment="1">
      <alignment horizontal="center" vertical="top" wrapText="1"/>
    </xf>
    <xf numFmtId="0" fontId="42" fillId="0" borderId="187" xfId="4" applyFont="1" applyBorder="1" applyAlignment="1">
      <alignment horizontal="center" vertical="top" wrapText="1"/>
    </xf>
    <xf numFmtId="0" fontId="42" fillId="0" borderId="188" xfId="4" applyFont="1" applyBorder="1" applyAlignment="1">
      <alignment horizontal="center" vertical="top" wrapText="1"/>
    </xf>
    <xf numFmtId="0" fontId="42" fillId="0" borderId="200" xfId="4" applyFont="1" applyBorder="1" applyAlignment="1">
      <alignment horizontal="left" vertical="top" wrapText="1"/>
    </xf>
    <xf numFmtId="0" fontId="42" fillId="0" borderId="202" xfId="4" applyFont="1" applyBorder="1" applyAlignment="1">
      <alignment horizontal="left" vertical="top" wrapText="1"/>
    </xf>
    <xf numFmtId="0" fontId="42" fillId="0" borderId="201" xfId="4" applyFont="1" applyBorder="1" applyAlignment="1">
      <alignment horizontal="left" vertical="top" wrapText="1"/>
    </xf>
    <xf numFmtId="0" fontId="42" fillId="0" borderId="193" xfId="4" applyFont="1" applyBorder="1" applyAlignment="1">
      <alignment horizontal="left" vertical="top" wrapText="1"/>
    </xf>
    <xf numFmtId="0" fontId="42" fillId="0" borderId="194" xfId="4" applyFont="1" applyBorder="1" applyAlignment="1">
      <alignment horizontal="left" vertical="top" wrapText="1"/>
    </xf>
    <xf numFmtId="0" fontId="42" fillId="0" borderId="187" xfId="4" applyFont="1" applyBorder="1" applyAlignment="1">
      <alignment horizontal="left" vertical="top" wrapText="1"/>
    </xf>
    <xf numFmtId="0" fontId="42" fillId="0" borderId="189" xfId="4" applyFont="1" applyBorder="1" applyAlignment="1">
      <alignment horizontal="left" vertical="top" wrapText="1"/>
    </xf>
    <xf numFmtId="0" fontId="42" fillId="0" borderId="188" xfId="4" applyFont="1" applyBorder="1" applyAlignment="1">
      <alignment horizontal="left" vertical="top" wrapText="1"/>
    </xf>
    <xf numFmtId="0" fontId="42" fillId="0" borderId="203" xfId="4" applyFont="1" applyBorder="1" applyAlignment="1">
      <alignment horizontal="center" vertical="top" wrapText="1"/>
    </xf>
    <xf numFmtId="0" fontId="42" fillId="0" borderId="192" xfId="4" applyFont="1" applyBorder="1" applyAlignment="1">
      <alignment horizontal="center" vertical="top" wrapText="1"/>
    </xf>
    <xf numFmtId="0" fontId="42" fillId="0" borderId="190" xfId="4" applyFont="1" applyBorder="1" applyAlignment="1">
      <alignment horizontal="center" vertical="top" wrapText="1"/>
    </xf>
    <xf numFmtId="0" fontId="42" fillId="0" borderId="1" xfId="4" applyNumberFormat="1" applyFont="1" applyFill="1" applyBorder="1" applyAlignment="1" applyProtection="1">
      <alignment horizontal="left" vertical="center" wrapText="1"/>
    </xf>
    <xf numFmtId="0" fontId="209" fillId="0" borderId="1" xfId="4" applyNumberFormat="1" applyFont="1" applyFill="1" applyBorder="1" applyAlignment="1" applyProtection="1">
      <alignment horizontal="left" vertical="center" wrapText="1"/>
    </xf>
    <xf numFmtId="0" fontId="42" fillId="0" borderId="197" xfId="4" applyFont="1" applyBorder="1" applyAlignment="1">
      <alignment horizontal="center" vertical="center" wrapText="1"/>
    </xf>
    <xf numFmtId="0" fontId="42" fillId="0" borderId="199" xfId="4" applyFont="1" applyBorder="1" applyAlignment="1">
      <alignment horizontal="center" vertical="center" wrapText="1"/>
    </xf>
    <xf numFmtId="0" fontId="42" fillId="0" borderId="197" xfId="4" applyFont="1" applyBorder="1" applyAlignment="1">
      <alignment horizontal="left" vertical="center" wrapText="1"/>
    </xf>
    <xf numFmtId="0" fontId="42" fillId="0" borderId="198" xfId="4" applyFont="1" applyBorder="1" applyAlignment="1">
      <alignment horizontal="left" vertical="center" wrapText="1"/>
    </xf>
    <xf numFmtId="0" fontId="42" fillId="0" borderId="199" xfId="4" applyFont="1" applyBorder="1" applyAlignment="1">
      <alignment horizontal="left" vertical="center" wrapText="1"/>
    </xf>
    <xf numFmtId="0" fontId="42" fillId="0" borderId="198" xfId="4" applyFont="1" applyBorder="1" applyAlignment="1">
      <alignment horizontal="center" vertical="center" wrapText="1"/>
    </xf>
    <xf numFmtId="0" fontId="210" fillId="0" borderId="1" xfId="4" applyNumberFormat="1" applyFont="1" applyFill="1" applyBorder="1" applyAlignment="1" applyProtection="1">
      <alignment horizontal="center" vertical="top" wrapText="1"/>
    </xf>
    <xf numFmtId="0" fontId="208" fillId="0" borderId="1" xfId="4" applyNumberFormat="1" applyFont="1" applyFill="1" applyBorder="1" applyAlignment="1" applyProtection="1">
      <alignment horizontal="center" vertical="center" wrapText="1"/>
    </xf>
    <xf numFmtId="0" fontId="42" fillId="0" borderId="196" xfId="4" applyFont="1" applyBorder="1" applyAlignment="1">
      <alignment horizontal="center" vertical="top" wrapText="1"/>
    </xf>
    <xf numFmtId="0" fontId="42" fillId="0" borderId="1" xfId="4" applyNumberFormat="1" applyFont="1" applyFill="1" applyBorder="1" applyAlignment="1" applyProtection="1">
      <alignment horizontal="left" vertical="top" wrapText="1"/>
    </xf>
    <xf numFmtId="169" fontId="150" fillId="15" borderId="0" xfId="0" applyNumberFormat="1" applyFont="1" applyFill="1" applyAlignment="1" applyProtection="1">
      <alignment horizontal="center" vertical="center" wrapText="1"/>
      <protection hidden="1"/>
    </xf>
    <xf numFmtId="0" fontId="182" fillId="3" borderId="1" xfId="0" applyFont="1" applyFill="1" applyBorder="1" applyAlignment="1" applyProtection="1">
      <alignment horizontal="center" vertical="center" wrapText="1"/>
      <protection hidden="1"/>
    </xf>
    <xf numFmtId="0" fontId="151" fillId="3" borderId="1" xfId="0" applyFont="1" applyFill="1" applyBorder="1" applyAlignment="1" applyProtection="1">
      <alignment horizontal="center" vertical="center" wrapText="1"/>
      <protection hidden="1"/>
    </xf>
    <xf numFmtId="0" fontId="136" fillId="3" borderId="0" xfId="0" applyFont="1" applyFill="1" applyAlignment="1" applyProtection="1">
      <alignment horizontal="center"/>
      <protection hidden="1"/>
    </xf>
    <xf numFmtId="0" fontId="132" fillId="16" borderId="0" xfId="0" applyFont="1" applyFill="1" applyAlignment="1" applyProtection="1">
      <alignment horizontal="center" shrinkToFit="1"/>
      <protection hidden="1"/>
    </xf>
    <xf numFmtId="168" fontId="158" fillId="3" borderId="82" xfId="3" applyNumberFormat="1" applyFont="1" applyFill="1" applyBorder="1" applyAlignment="1" applyProtection="1">
      <alignment horizontal="left" shrinkToFit="1"/>
      <protection hidden="1"/>
    </xf>
    <xf numFmtId="168" fontId="56" fillId="3" borderId="162" xfId="3" applyNumberFormat="1" applyFont="1" applyFill="1" applyBorder="1" applyAlignment="1" applyProtection="1">
      <alignment horizontal="center" vertical="center"/>
      <protection hidden="1"/>
    </xf>
    <xf numFmtId="168" fontId="56" fillId="3" borderId="163" xfId="3" applyNumberFormat="1" applyFont="1" applyFill="1" applyBorder="1" applyAlignment="1" applyProtection="1">
      <alignment horizontal="center" vertical="center"/>
      <protection hidden="1"/>
    </xf>
    <xf numFmtId="168" fontId="56" fillId="3" borderId="164" xfId="3" applyNumberFormat="1" applyFont="1" applyFill="1" applyBorder="1" applyAlignment="1" applyProtection="1">
      <alignment horizontal="center" vertical="center"/>
      <protection hidden="1"/>
    </xf>
    <xf numFmtId="168" fontId="155" fillId="3" borderId="165" xfId="3" applyNumberFormat="1" applyFont="1" applyFill="1" applyBorder="1" applyAlignment="1" applyProtection="1">
      <alignment horizontal="center" vertical="center" wrapText="1"/>
      <protection hidden="1"/>
    </xf>
    <xf numFmtId="168" fontId="32" fillId="3" borderId="156" xfId="3" applyNumberFormat="1" applyFont="1" applyFill="1" applyBorder="1" applyAlignment="1" applyProtection="1">
      <alignment horizontal="center"/>
      <protection hidden="1"/>
    </xf>
    <xf numFmtId="168" fontId="32" fillId="3" borderId="1" xfId="3" applyNumberFormat="1" applyFont="1" applyFill="1" applyAlignment="1" applyProtection="1">
      <alignment horizontal="center"/>
      <protection hidden="1"/>
    </xf>
    <xf numFmtId="168" fontId="32" fillId="3" borderId="52" xfId="3" applyNumberFormat="1" applyFont="1" applyFill="1" applyBorder="1" applyAlignment="1" applyProtection="1">
      <alignment horizontal="center"/>
      <protection hidden="1"/>
    </xf>
    <xf numFmtId="168" fontId="155" fillId="3" borderId="1" xfId="3" applyNumberFormat="1" applyFont="1" applyFill="1" applyAlignment="1" applyProtection="1">
      <alignment horizontal="center"/>
      <protection hidden="1"/>
    </xf>
    <xf numFmtId="168" fontId="172" fillId="17" borderId="1" xfId="3" applyNumberFormat="1" applyFont="1" applyFill="1" applyAlignment="1" applyProtection="1">
      <alignment horizontal="center" vertical="center" wrapText="1"/>
      <protection hidden="1"/>
    </xf>
    <xf numFmtId="168" fontId="76" fillId="3" borderId="1" xfId="3" applyNumberFormat="1" applyFont="1" applyFill="1" applyAlignment="1" applyProtection="1">
      <alignment horizontal="center" vertical="center" wrapText="1"/>
      <protection hidden="1"/>
    </xf>
    <xf numFmtId="168" fontId="157" fillId="3" borderId="82" xfId="3" applyNumberFormat="1" applyFont="1" applyFill="1" applyBorder="1" applyAlignment="1" applyProtection="1">
      <alignment horizontal="center" vertical="center" wrapText="1"/>
      <protection hidden="1"/>
    </xf>
    <xf numFmtId="168" fontId="161" fillId="3" borderId="162" xfId="3" applyNumberFormat="1" applyFont="1" applyFill="1" applyBorder="1" applyAlignment="1" applyProtection="1">
      <alignment horizontal="left" vertical="center" shrinkToFit="1"/>
      <protection hidden="1"/>
    </xf>
    <xf numFmtId="168" fontId="161" fillId="3" borderId="163" xfId="3" applyNumberFormat="1" applyFont="1" applyFill="1" applyBorder="1" applyAlignment="1" applyProtection="1">
      <alignment horizontal="left" vertical="center" shrinkToFit="1"/>
      <protection hidden="1"/>
    </xf>
    <xf numFmtId="168" fontId="70" fillId="3" borderId="162" xfId="3" applyNumberFormat="1" applyFont="1" applyFill="1" applyBorder="1" applyAlignment="1" applyProtection="1">
      <alignment horizontal="center" vertical="center" shrinkToFit="1"/>
      <protection hidden="1"/>
    </xf>
    <xf numFmtId="168" fontId="70" fillId="3" borderId="164" xfId="3" applyNumberFormat="1" applyFont="1" applyFill="1" applyBorder="1" applyAlignment="1" applyProtection="1">
      <alignment horizontal="center" vertical="center" shrinkToFit="1"/>
      <protection hidden="1"/>
    </xf>
    <xf numFmtId="168" fontId="158" fillId="3" borderId="162" xfId="3" applyNumberFormat="1" applyFont="1" applyFill="1" applyBorder="1" applyAlignment="1" applyProtection="1">
      <alignment horizontal="left" vertical="center" shrinkToFit="1"/>
      <protection hidden="1"/>
    </xf>
    <xf numFmtId="168" fontId="158" fillId="3" borderId="163" xfId="3" applyNumberFormat="1" applyFont="1" applyFill="1" applyBorder="1" applyAlignment="1" applyProtection="1">
      <alignment horizontal="left" vertical="center" shrinkToFit="1"/>
      <protection hidden="1"/>
    </xf>
    <xf numFmtId="168" fontId="63" fillId="3" borderId="162" xfId="3" applyNumberFormat="1" applyFont="1" applyFill="1" applyBorder="1" applyAlignment="1" applyProtection="1">
      <alignment horizontal="left" vertical="center" shrinkToFit="1"/>
      <protection hidden="1"/>
    </xf>
    <xf numFmtId="168" fontId="63" fillId="3" borderId="163" xfId="3" applyNumberFormat="1" applyFont="1" applyFill="1" applyBorder="1" applyAlignment="1" applyProtection="1">
      <alignment horizontal="left" vertical="center" shrinkToFit="1"/>
      <protection hidden="1"/>
    </xf>
    <xf numFmtId="168" fontId="164" fillId="3" borderId="165" xfId="3" applyNumberFormat="1" applyFont="1" applyFill="1" applyBorder="1" applyAlignment="1" applyProtection="1">
      <alignment horizontal="center" vertical="center" shrinkToFit="1"/>
      <protection hidden="1"/>
    </xf>
    <xf numFmtId="168" fontId="161" fillId="3" borderId="162" xfId="3" applyNumberFormat="1" applyFont="1" applyFill="1" applyBorder="1" applyAlignment="1" applyProtection="1">
      <alignment horizontal="left" vertical="center" wrapText="1"/>
      <protection hidden="1"/>
    </xf>
    <xf numFmtId="168" fontId="161" fillId="3" borderId="163" xfId="3" applyNumberFormat="1" applyFont="1" applyFill="1" applyBorder="1" applyAlignment="1" applyProtection="1">
      <alignment horizontal="left" vertical="center" wrapText="1"/>
      <protection hidden="1"/>
    </xf>
    <xf numFmtId="168" fontId="161" fillId="3" borderId="164" xfId="3" applyNumberFormat="1" applyFont="1" applyFill="1" applyBorder="1" applyAlignment="1" applyProtection="1">
      <alignment horizontal="left" vertical="center" wrapText="1"/>
      <protection hidden="1"/>
    </xf>
    <xf numFmtId="168" fontId="164" fillId="3" borderId="165" xfId="3" applyNumberFormat="1" applyFont="1" applyFill="1" applyBorder="1" applyAlignment="1" applyProtection="1">
      <alignment horizontal="center" vertical="center"/>
      <protection hidden="1"/>
    </xf>
    <xf numFmtId="168" fontId="161" fillId="3" borderId="164" xfId="3" applyNumberFormat="1" applyFont="1" applyFill="1" applyBorder="1" applyAlignment="1" applyProtection="1">
      <alignment horizontal="left" vertical="center" shrinkToFit="1"/>
      <protection hidden="1"/>
    </xf>
    <xf numFmtId="168" fontId="158" fillId="3" borderId="164" xfId="3" applyNumberFormat="1" applyFont="1" applyFill="1" applyBorder="1" applyAlignment="1" applyProtection="1">
      <alignment horizontal="left" vertical="center" shrinkToFit="1"/>
      <protection hidden="1"/>
    </xf>
    <xf numFmtId="168" fontId="69" fillId="3" borderId="165" xfId="3" applyNumberFormat="1" applyFont="1" applyFill="1" applyBorder="1" applyAlignment="1" applyProtection="1">
      <alignment horizontal="center" vertical="center"/>
      <protection hidden="1"/>
    </xf>
    <xf numFmtId="168" fontId="170" fillId="3" borderId="1" xfId="3" applyNumberFormat="1" applyFont="1" applyFill="1" applyAlignment="1" applyProtection="1">
      <alignment horizontal="left" shrinkToFit="1"/>
      <protection hidden="1"/>
    </xf>
    <xf numFmtId="168" fontId="165" fillId="3" borderId="160" xfId="3" applyNumberFormat="1" applyFont="1" applyFill="1" applyBorder="1" applyAlignment="1" applyProtection="1">
      <alignment horizontal="left"/>
      <protection hidden="1"/>
    </xf>
    <xf numFmtId="168" fontId="165" fillId="3" borderId="161" xfId="3" applyNumberFormat="1" applyFont="1" applyFill="1" applyBorder="1" applyAlignment="1" applyProtection="1">
      <alignment horizontal="left"/>
      <protection hidden="1"/>
    </xf>
    <xf numFmtId="168" fontId="69" fillId="3" borderId="82" xfId="3" applyNumberFormat="1" applyFont="1" applyFill="1" applyBorder="1" applyAlignment="1" applyProtection="1">
      <alignment horizontal="left" shrinkToFit="1"/>
      <protection locked="0"/>
    </xf>
    <xf numFmtId="168" fontId="155" fillId="3" borderId="156" xfId="3" applyNumberFormat="1" applyFont="1" applyFill="1" applyBorder="1" applyAlignment="1" applyProtection="1">
      <alignment horizontal="center"/>
      <protection hidden="1"/>
    </xf>
    <xf numFmtId="168" fontId="155" fillId="3" borderId="52" xfId="3" applyNumberFormat="1" applyFont="1" applyFill="1" applyBorder="1" applyAlignment="1" applyProtection="1">
      <alignment horizontal="center"/>
      <protection hidden="1"/>
    </xf>
    <xf numFmtId="168" fontId="70" fillId="3" borderId="162" xfId="3" applyNumberFormat="1" applyFont="1" applyFill="1" applyBorder="1" applyAlignment="1" applyProtection="1">
      <alignment horizontal="center" vertical="center"/>
      <protection hidden="1"/>
    </xf>
    <xf numFmtId="168" fontId="70" fillId="3" borderId="164" xfId="3" applyNumberFormat="1" applyFont="1" applyFill="1" applyBorder="1" applyAlignment="1" applyProtection="1">
      <alignment horizontal="center" vertical="center"/>
      <protection hidden="1"/>
    </xf>
    <xf numFmtId="168" fontId="158" fillId="3" borderId="162" xfId="3" applyNumberFormat="1" applyFont="1" applyFill="1" applyBorder="1" applyAlignment="1" applyProtection="1">
      <alignment horizontal="left" vertical="center" wrapText="1"/>
      <protection hidden="1"/>
    </xf>
    <xf numFmtId="168" fontId="158" fillId="3" borderId="163" xfId="3" applyNumberFormat="1" applyFont="1" applyFill="1" applyBorder="1" applyAlignment="1" applyProtection="1">
      <alignment horizontal="left" vertical="center" wrapText="1"/>
      <protection hidden="1"/>
    </xf>
    <xf numFmtId="168" fontId="154" fillId="3" borderId="160" xfId="3" applyNumberFormat="1" applyFont="1" applyFill="1" applyBorder="1" applyAlignment="1" applyProtection="1">
      <alignment horizontal="center"/>
      <protection hidden="1"/>
    </xf>
    <xf numFmtId="168" fontId="154" fillId="3" borderId="1" xfId="3" applyNumberFormat="1" applyFont="1" applyFill="1" applyAlignment="1" applyProtection="1">
      <alignment horizontal="center"/>
      <protection hidden="1"/>
    </xf>
    <xf numFmtId="168" fontId="2" fillId="3" borderId="1" xfId="3" applyNumberFormat="1" applyFill="1" applyAlignment="1" applyProtection="1">
      <alignment horizontal="center"/>
      <protection hidden="1"/>
    </xf>
    <xf numFmtId="0" fontId="144" fillId="0" borderId="1" xfId="0" applyFont="1" applyBorder="1" applyAlignment="1" applyProtection="1">
      <alignment horizontal="center"/>
      <protection hidden="1"/>
    </xf>
    <xf numFmtId="0" fontId="0" fillId="0" borderId="1" xfId="0" applyBorder="1" applyAlignment="1" applyProtection="1">
      <alignment horizontal="center"/>
      <protection hidden="1"/>
    </xf>
    <xf numFmtId="0" fontId="91" fillId="0" borderId="1" xfId="0" applyFont="1" applyBorder="1" applyAlignment="1" applyProtection="1">
      <alignment horizontal="center"/>
      <protection hidden="1"/>
    </xf>
    <xf numFmtId="0" fontId="140" fillId="0" borderId="1" xfId="0" applyFont="1" applyBorder="1" applyAlignment="1" applyProtection="1">
      <alignment horizontal="center" vertical="center"/>
      <protection hidden="1"/>
    </xf>
    <xf numFmtId="0" fontId="147" fillId="0" borderId="1" xfId="0" applyFont="1" applyBorder="1" applyAlignment="1" applyProtection="1">
      <alignment horizontal="center" vertical="center"/>
      <protection hidden="1"/>
    </xf>
    <xf numFmtId="0" fontId="148" fillId="0" borderId="1" xfId="0" applyFont="1" applyBorder="1" applyAlignment="1" applyProtection="1">
      <alignment horizontal="center" vertical="center"/>
      <protection hidden="1"/>
    </xf>
    <xf numFmtId="0" fontId="149" fillId="0" borderId="1" xfId="0" applyFont="1" applyBorder="1" applyAlignment="1" applyProtection="1">
      <alignment horizontal="center" vertical="center"/>
      <protection hidden="1"/>
    </xf>
    <xf numFmtId="0" fontId="141" fillId="0" borderId="1" xfId="0" applyFont="1" applyBorder="1" applyAlignment="1" applyProtection="1">
      <alignment horizontal="center" vertical="center"/>
      <protection hidden="1"/>
    </xf>
    <xf numFmtId="0" fontId="142" fillId="0" borderId="1" xfId="0" applyFont="1" applyBorder="1" applyAlignment="1" applyProtection="1">
      <alignment horizontal="center" vertical="center"/>
      <protection hidden="1"/>
    </xf>
    <xf numFmtId="0" fontId="143" fillId="0" borderId="1" xfId="0" applyFont="1" applyBorder="1" applyAlignment="1" applyProtection="1">
      <alignment horizontal="center" vertical="center"/>
      <protection hidden="1"/>
    </xf>
    <xf numFmtId="0" fontId="3" fillId="0" borderId="0" xfId="0" applyFont="1" applyAlignment="1" applyProtection="1">
      <alignment horizontal="center" vertical="center"/>
      <protection hidden="1"/>
    </xf>
    <xf numFmtId="0" fontId="4" fillId="11" borderId="13" xfId="0" applyFont="1" applyFill="1" applyBorder="1" applyAlignment="1" applyProtection="1">
      <alignment horizontal="center" vertical="center"/>
      <protection hidden="1"/>
    </xf>
    <xf numFmtId="0" fontId="4" fillId="11" borderId="14" xfId="0" applyFont="1" applyFill="1" applyBorder="1" applyAlignment="1" applyProtection="1">
      <alignment horizontal="center" vertical="center"/>
      <protection hidden="1"/>
    </xf>
    <xf numFmtId="0" fontId="4" fillId="11" borderId="15" xfId="0" applyFont="1" applyFill="1" applyBorder="1" applyAlignment="1" applyProtection="1">
      <alignment horizontal="center" vertical="center"/>
      <protection hidden="1"/>
    </xf>
    <xf numFmtId="0" fontId="4" fillId="11" borderId="16" xfId="0" applyFont="1" applyFill="1" applyBorder="1" applyAlignment="1" applyProtection="1">
      <alignment horizontal="center" vertical="center"/>
      <protection hidden="1"/>
    </xf>
    <xf numFmtId="0" fontId="4" fillId="11" borderId="1" xfId="0" applyFont="1" applyFill="1" applyBorder="1" applyAlignment="1" applyProtection="1">
      <alignment horizontal="center" vertical="center"/>
      <protection hidden="1"/>
    </xf>
    <xf numFmtId="0" fontId="4" fillId="11" borderId="17" xfId="0" applyFont="1" applyFill="1" applyBorder="1" applyAlignment="1" applyProtection="1">
      <alignment horizontal="center" vertical="center"/>
      <protection hidden="1"/>
    </xf>
    <xf numFmtId="0" fontId="5" fillId="3" borderId="4" xfId="0" applyFont="1" applyFill="1" applyBorder="1" applyAlignment="1" applyProtection="1">
      <alignment horizontal="center" vertical="center"/>
      <protection hidden="1"/>
    </xf>
    <xf numFmtId="0" fontId="5" fillId="3" borderId="5" xfId="0" applyFont="1" applyFill="1" applyBorder="1" applyAlignment="1" applyProtection="1">
      <alignment horizontal="center" vertical="center"/>
      <protection hidden="1"/>
    </xf>
    <xf numFmtId="0" fontId="5" fillId="3" borderId="2" xfId="0" applyFont="1" applyFill="1" applyBorder="1" applyAlignment="1" applyProtection="1">
      <alignment horizontal="center" vertical="center"/>
      <protection hidden="1"/>
    </xf>
    <xf numFmtId="0" fontId="5" fillId="3" borderId="0" xfId="0" applyFont="1" applyFill="1" applyAlignment="1" applyProtection="1">
      <alignment horizontal="center" vertical="center"/>
      <protection hidden="1"/>
    </xf>
    <xf numFmtId="0" fontId="20" fillId="0" borderId="44" xfId="1" applyFont="1" applyBorder="1" applyAlignment="1">
      <alignment horizontal="right" vertical="center"/>
    </xf>
    <xf numFmtId="0" fontId="20" fillId="0" borderId="45" xfId="1" applyFont="1" applyBorder="1" applyAlignment="1">
      <alignment horizontal="right" vertical="center"/>
    </xf>
    <xf numFmtId="0" fontId="20" fillId="0" borderId="44" xfId="1" applyFont="1" applyBorder="1" applyAlignment="1" applyProtection="1">
      <alignment horizontal="center" vertical="center"/>
      <protection hidden="1"/>
    </xf>
    <xf numFmtId="0" fontId="20" fillId="0" borderId="45" xfId="1" applyFont="1" applyBorder="1" applyAlignment="1" applyProtection="1">
      <alignment horizontal="center" vertical="center"/>
      <protection hidden="1"/>
    </xf>
    <xf numFmtId="0" fontId="18" fillId="0" borderId="44" xfId="1" applyFont="1" applyBorder="1" applyAlignment="1" applyProtection="1">
      <alignment horizontal="center" vertical="center"/>
      <protection hidden="1"/>
    </xf>
    <xf numFmtId="0" fontId="18" fillId="0" borderId="45" xfId="1" applyFont="1" applyBorder="1" applyAlignment="1" applyProtection="1">
      <alignment horizontal="center" vertical="center"/>
      <protection hidden="1"/>
    </xf>
    <xf numFmtId="0" fontId="18" fillId="0" borderId="11" xfId="1" applyFont="1" applyBorder="1" applyAlignment="1" applyProtection="1">
      <alignment horizontal="center" vertical="center" wrapText="1"/>
      <protection locked="0"/>
    </xf>
    <xf numFmtId="0" fontId="18" fillId="0" borderId="46" xfId="1" applyFont="1" applyBorder="1" applyAlignment="1" applyProtection="1">
      <alignment horizontal="center" vertical="center" wrapText="1"/>
      <protection locked="0"/>
    </xf>
    <xf numFmtId="0" fontId="18" fillId="0" borderId="11" xfId="1" applyFont="1" applyBorder="1" applyAlignment="1" applyProtection="1">
      <alignment horizontal="center" textRotation="90" wrapText="1"/>
      <protection locked="0"/>
    </xf>
    <xf numFmtId="0" fontId="18" fillId="0" borderId="46" xfId="1" applyFont="1" applyBorder="1" applyAlignment="1" applyProtection="1">
      <alignment horizontal="center" textRotation="90" wrapText="1"/>
      <protection locked="0"/>
    </xf>
    <xf numFmtId="0" fontId="18" fillId="4" borderId="44" xfId="1" applyFont="1" applyFill="1" applyBorder="1" applyAlignment="1">
      <alignment horizontal="center" vertical="center"/>
    </xf>
    <xf numFmtId="0" fontId="18" fillId="4" borderId="12" xfId="1" applyFont="1" applyFill="1" applyBorder="1" applyAlignment="1">
      <alignment horizontal="center" vertical="center"/>
    </xf>
    <xf numFmtId="0" fontId="18" fillId="4" borderId="45" xfId="1" applyFont="1" applyFill="1" applyBorder="1" applyAlignment="1">
      <alignment horizontal="center" vertical="center"/>
    </xf>
    <xf numFmtId="0" fontId="18" fillId="0" borderId="44" xfId="1" applyFont="1" applyBorder="1" applyAlignment="1">
      <alignment horizontal="right" vertical="center"/>
    </xf>
    <xf numFmtId="0" fontId="18" fillId="0" borderId="45" xfId="1" applyFont="1" applyBorder="1" applyAlignment="1">
      <alignment horizontal="right" vertical="center"/>
    </xf>
    <xf numFmtId="0" fontId="18" fillId="0" borderId="44" xfId="1" applyFont="1" applyBorder="1" applyAlignment="1">
      <alignment horizontal="center" vertical="center"/>
    </xf>
    <xf numFmtId="0" fontId="18" fillId="0" borderId="45" xfId="1" applyFont="1" applyBorder="1" applyAlignment="1">
      <alignment horizontal="center" vertical="center"/>
    </xf>
    <xf numFmtId="0" fontId="20" fillId="0" borderId="1" xfId="1" applyFont="1" applyAlignment="1">
      <alignment horizontal="center" vertical="top"/>
    </xf>
    <xf numFmtId="0" fontId="23" fillId="0" borderId="1" xfId="1" applyFont="1" applyAlignment="1">
      <alignment horizontal="center"/>
    </xf>
    <xf numFmtId="0" fontId="30" fillId="0" borderId="1" xfId="1" applyFont="1" applyAlignment="1">
      <alignment horizontal="center"/>
    </xf>
    <xf numFmtId="0" fontId="20" fillId="0" borderId="10" xfId="1" applyFont="1" applyBorder="1" applyAlignment="1" applyProtection="1">
      <alignment horizontal="right" vertical="center"/>
      <protection locked="0"/>
    </xf>
    <xf numFmtId="0" fontId="18" fillId="4" borderId="10" xfId="1" applyFont="1" applyFill="1" applyBorder="1" applyAlignment="1" applyProtection="1">
      <alignment horizontal="center" vertical="center"/>
      <protection locked="0"/>
    </xf>
    <xf numFmtId="0" fontId="18" fillId="0" borderId="10" xfId="1" applyFont="1" applyBorder="1" applyAlignment="1" applyProtection="1">
      <alignment horizontal="right" vertical="center"/>
      <protection locked="0"/>
    </xf>
    <xf numFmtId="0" fontId="18" fillId="0" borderId="10" xfId="1" applyFont="1" applyBorder="1" applyAlignment="1" applyProtection="1">
      <alignment horizontal="center" vertical="center"/>
      <protection locked="0"/>
    </xf>
    <xf numFmtId="0" fontId="27" fillId="0" borderId="0" xfId="0" applyFont="1" applyAlignment="1" applyProtection="1">
      <alignment horizontal="right" vertical="center" wrapText="1"/>
      <protection locked="0"/>
    </xf>
    <xf numFmtId="0" fontId="18" fillId="0" borderId="130" xfId="1" applyFont="1" applyBorder="1" applyAlignment="1" applyProtection="1">
      <alignment horizontal="center" textRotation="90" wrapText="1"/>
      <protection hidden="1"/>
    </xf>
    <xf numFmtId="0" fontId="18" fillId="0" borderId="131" xfId="1" applyFont="1" applyBorder="1" applyAlignment="1" applyProtection="1">
      <alignment horizontal="center" textRotation="90" wrapText="1"/>
      <protection hidden="1"/>
    </xf>
    <xf numFmtId="168" fontId="16" fillId="0" borderId="44" xfId="1" applyNumberFormat="1" applyFont="1" applyBorder="1" applyAlignment="1" applyProtection="1">
      <alignment horizontal="center"/>
      <protection hidden="1"/>
    </xf>
    <xf numFmtId="168" fontId="16" fillId="0" borderId="12" xfId="1" applyNumberFormat="1" applyFont="1" applyBorder="1" applyAlignment="1" applyProtection="1">
      <alignment horizontal="center"/>
      <protection hidden="1"/>
    </xf>
    <xf numFmtId="168" fontId="16" fillId="0" borderId="45" xfId="1" applyNumberFormat="1" applyFont="1" applyBorder="1" applyAlignment="1" applyProtection="1">
      <alignment horizontal="center"/>
      <protection hidden="1"/>
    </xf>
    <xf numFmtId="0" fontId="16" fillId="0" borderId="44" xfId="1" applyFont="1" applyBorder="1" applyAlignment="1" applyProtection="1">
      <alignment horizontal="center" wrapText="1"/>
      <protection hidden="1"/>
    </xf>
    <xf numFmtId="0" fontId="16" fillId="0" borderId="12" xfId="1" applyFont="1" applyBorder="1" applyAlignment="1" applyProtection="1">
      <alignment horizontal="center" wrapText="1"/>
      <protection hidden="1"/>
    </xf>
    <xf numFmtId="0" fontId="16" fillId="0" borderId="45" xfId="1" applyFont="1" applyBorder="1" applyAlignment="1" applyProtection="1">
      <alignment horizontal="center" wrapText="1"/>
      <protection hidden="1"/>
    </xf>
    <xf numFmtId="0" fontId="15" fillId="0" borderId="11" xfId="1" applyFont="1" applyBorder="1" applyAlignment="1" applyProtection="1">
      <alignment horizontal="center" vertical="center"/>
      <protection locked="0"/>
    </xf>
    <xf numFmtId="0" fontId="15" fillId="0" borderId="47" xfId="1" applyFont="1" applyBorder="1" applyAlignment="1" applyProtection="1">
      <alignment horizontal="center" vertical="center"/>
      <protection locked="0"/>
    </xf>
    <xf numFmtId="0" fontId="15" fillId="0" borderId="46" xfId="1" applyFont="1" applyBorder="1" applyAlignment="1" applyProtection="1">
      <alignment horizontal="center" vertical="center"/>
      <protection locked="0"/>
    </xf>
    <xf numFmtId="0" fontId="18" fillId="0" borderId="10" xfId="1" applyFont="1" applyBorder="1" applyAlignment="1" applyProtection="1">
      <alignment horizontal="center" vertical="center" wrapText="1"/>
      <protection hidden="1"/>
    </xf>
    <xf numFmtId="0" fontId="18" fillId="0" borderId="10" xfId="1" applyFont="1" applyBorder="1" applyAlignment="1" applyProtection="1">
      <alignment horizontal="center" textRotation="90" wrapText="1"/>
      <protection hidden="1"/>
    </xf>
    <xf numFmtId="0" fontId="17" fillId="0" borderId="44" xfId="1" applyFont="1" applyBorder="1" applyAlignment="1" applyProtection="1">
      <alignment horizontal="center"/>
      <protection hidden="1"/>
    </xf>
    <xf numFmtId="0" fontId="17" fillId="0" borderId="12" xfId="1" applyFont="1" applyBorder="1" applyAlignment="1" applyProtection="1">
      <alignment horizontal="center"/>
      <protection hidden="1"/>
    </xf>
    <xf numFmtId="0" fontId="17" fillId="0" borderId="45" xfId="1" applyFont="1" applyBorder="1" applyAlignment="1" applyProtection="1">
      <alignment horizontal="center"/>
      <protection hidden="1"/>
    </xf>
    <xf numFmtId="0" fontId="18" fillId="0" borderId="44" xfId="1" applyFont="1" applyBorder="1" applyAlignment="1" applyProtection="1">
      <alignment horizontal="center" vertical="center" wrapText="1"/>
      <protection hidden="1"/>
    </xf>
    <xf numFmtId="0" fontId="18" fillId="0" borderId="12" xfId="1" applyFont="1" applyBorder="1" applyAlignment="1" applyProtection="1">
      <alignment horizontal="center" vertical="center" wrapText="1"/>
      <protection hidden="1"/>
    </xf>
    <xf numFmtId="0" fontId="18" fillId="0" borderId="45" xfId="1" applyFont="1" applyBorder="1" applyAlignment="1" applyProtection="1">
      <alignment horizontal="center" vertical="center" wrapText="1"/>
      <protection hidden="1"/>
    </xf>
    <xf numFmtId="0" fontId="16" fillId="0" borderId="44" xfId="1" applyFont="1" applyBorder="1" applyAlignment="1" applyProtection="1">
      <alignment horizontal="center"/>
      <protection hidden="1"/>
    </xf>
    <xf numFmtId="0" fontId="16" fillId="0" borderId="12" xfId="1" applyFont="1" applyBorder="1" applyAlignment="1" applyProtection="1">
      <alignment horizontal="center"/>
      <protection hidden="1"/>
    </xf>
    <xf numFmtId="0" fontId="16" fillId="0" borderId="45" xfId="1" applyFont="1" applyBorder="1" applyAlignment="1" applyProtection="1">
      <alignment horizontal="center"/>
      <protection hidden="1"/>
    </xf>
    <xf numFmtId="0" fontId="215" fillId="0" borderId="172" xfId="0" applyFont="1" applyBorder="1" applyAlignment="1" applyProtection="1">
      <alignment horizontal="center" vertical="center"/>
      <protection locked="0"/>
    </xf>
    <xf numFmtId="0" fontId="215" fillId="0" borderId="173" xfId="0" applyFont="1" applyBorder="1" applyAlignment="1" applyProtection="1">
      <alignment horizontal="center" vertical="center"/>
      <protection locked="0"/>
    </xf>
    <xf numFmtId="0" fontId="201" fillId="0" borderId="172" xfId="0" applyFont="1" applyBorder="1" applyAlignment="1" applyProtection="1">
      <alignment horizontal="center" vertical="center"/>
      <protection hidden="1"/>
    </xf>
    <xf numFmtId="0" fontId="203" fillId="0" borderId="173" xfId="0" applyFont="1" applyBorder="1" applyProtection="1">
      <protection hidden="1"/>
    </xf>
    <xf numFmtId="0" fontId="201" fillId="0" borderId="172" xfId="0" applyFont="1" applyBorder="1" applyAlignment="1" applyProtection="1">
      <alignment horizontal="center" vertical="center"/>
      <protection locked="0"/>
    </xf>
    <xf numFmtId="0" fontId="201" fillId="0" borderId="173" xfId="0" applyFont="1" applyBorder="1" applyAlignment="1" applyProtection="1">
      <alignment horizontal="center" vertical="center"/>
      <protection locked="0"/>
    </xf>
    <xf numFmtId="0" fontId="202" fillId="0" borderId="172" xfId="0" applyFont="1" applyBorder="1" applyAlignment="1" applyProtection="1">
      <alignment horizontal="center" vertical="center"/>
      <protection hidden="1"/>
    </xf>
    <xf numFmtId="0" fontId="202" fillId="0" borderId="173" xfId="0" applyFont="1" applyBorder="1" applyAlignment="1" applyProtection="1">
      <alignment horizontal="center" vertical="center"/>
      <protection hidden="1"/>
    </xf>
    <xf numFmtId="0" fontId="46" fillId="3" borderId="1" xfId="3" applyFont="1" applyFill="1" applyAlignment="1">
      <alignment horizontal="center"/>
    </xf>
    <xf numFmtId="0" fontId="184" fillId="0" borderId="172" xfId="0" applyFont="1" applyBorder="1" applyAlignment="1">
      <alignment horizontal="center" vertical="center" wrapText="1"/>
    </xf>
    <xf numFmtId="0" fontId="185" fillId="0" borderId="173" xfId="0" applyFont="1" applyBorder="1"/>
    <xf numFmtId="0" fontId="215" fillId="0" borderId="172" xfId="0" applyFont="1" applyBorder="1" applyAlignment="1" applyProtection="1">
      <alignment horizontal="center" vertical="center"/>
      <protection hidden="1"/>
    </xf>
    <xf numFmtId="0" fontId="185" fillId="0" borderId="173" xfId="0" applyFont="1" applyBorder="1" applyProtection="1">
      <protection hidden="1"/>
    </xf>
    <xf numFmtId="0" fontId="2" fillId="3" borderId="1" xfId="3" applyFill="1" applyAlignment="1" applyProtection="1">
      <alignment horizontal="center" vertical="center" wrapText="1"/>
      <protection hidden="1"/>
    </xf>
    <xf numFmtId="0" fontId="184" fillId="0" borderId="174" xfId="0" applyFont="1" applyBorder="1" applyAlignment="1">
      <alignment horizontal="left" vertical="top"/>
    </xf>
    <xf numFmtId="0" fontId="185" fillId="0" borderId="175" xfId="0" applyFont="1" applyBorder="1"/>
    <xf numFmtId="0" fontId="185" fillId="0" borderId="176" xfId="0" applyFont="1" applyBorder="1"/>
    <xf numFmtId="0" fontId="185" fillId="0" borderId="177" xfId="0" applyFont="1" applyBorder="1"/>
    <xf numFmtId="0" fontId="0" fillId="0" borderId="0" xfId="0"/>
    <xf numFmtId="0" fontId="185" fillId="0" borderId="178" xfId="0" applyFont="1" applyBorder="1"/>
    <xf numFmtId="0" fontId="185" fillId="0" borderId="179" xfId="0" applyFont="1" applyBorder="1"/>
    <xf numFmtId="0" fontId="185" fillId="0" borderId="180" xfId="0" applyFont="1" applyBorder="1"/>
    <xf numFmtId="0" fontId="185" fillId="0" borderId="181" xfId="0" applyFont="1" applyBorder="1"/>
    <xf numFmtId="0" fontId="207" fillId="0" borderId="177" xfId="0" applyFont="1" applyBorder="1" applyAlignment="1">
      <alignment horizontal="center" vertical="center" wrapText="1"/>
    </xf>
    <xf numFmtId="0" fontId="207" fillId="0" borderId="1" xfId="0" applyFont="1" applyBorder="1" applyAlignment="1">
      <alignment horizontal="center" vertical="center" wrapText="1"/>
    </xf>
    <xf numFmtId="0" fontId="207" fillId="0" borderId="178" xfId="0" applyFont="1" applyBorder="1" applyAlignment="1">
      <alignment horizontal="center" vertical="center" wrapText="1"/>
    </xf>
    <xf numFmtId="0" fontId="207" fillId="0" borderId="179" xfId="0" applyFont="1" applyBorder="1" applyAlignment="1">
      <alignment horizontal="center" vertical="center" wrapText="1"/>
    </xf>
    <xf numFmtId="0" fontId="207" fillId="0" borderId="180" xfId="0" applyFont="1" applyBorder="1" applyAlignment="1">
      <alignment horizontal="center" vertical="center" wrapText="1"/>
    </xf>
    <xf numFmtId="0" fontId="207" fillId="0" borderId="181" xfId="0" applyFont="1" applyBorder="1" applyAlignment="1">
      <alignment horizontal="center" vertical="center" wrapText="1"/>
    </xf>
    <xf numFmtId="0" fontId="184" fillId="0" borderId="0" xfId="0" applyFont="1" applyAlignment="1">
      <alignment horizontal="center" vertical="center"/>
    </xf>
    <xf numFmtId="0" fontId="184" fillId="0" borderId="82" xfId="0" applyFont="1" applyBorder="1" applyAlignment="1" applyProtection="1">
      <alignment horizontal="center"/>
      <protection hidden="1"/>
    </xf>
    <xf numFmtId="0" fontId="183" fillId="0" borderId="1" xfId="0" applyFont="1" applyBorder="1" applyAlignment="1">
      <alignment horizontal="center"/>
    </xf>
    <xf numFmtId="0" fontId="51" fillId="3" borderId="183" xfId="3" applyFont="1" applyFill="1" applyBorder="1" applyAlignment="1" applyProtection="1">
      <alignment horizontal="left" shrinkToFit="1"/>
      <protection locked="0" hidden="1"/>
    </xf>
    <xf numFmtId="0" fontId="186" fillId="0" borderId="1" xfId="0" applyFont="1" applyBorder="1" applyAlignment="1" applyProtection="1">
      <alignment horizontal="center"/>
      <protection hidden="1"/>
    </xf>
    <xf numFmtId="0" fontId="186" fillId="0" borderId="82" xfId="0" applyFont="1" applyBorder="1" applyAlignment="1" applyProtection="1">
      <alignment horizontal="center"/>
      <protection hidden="1"/>
    </xf>
    <xf numFmtId="0" fontId="183" fillId="0" borderId="160" xfId="0" applyFont="1" applyBorder="1" applyAlignment="1">
      <alignment horizontal="center" vertical="top"/>
    </xf>
    <xf numFmtId="0" fontId="184" fillId="0" borderId="0" xfId="0" applyFont="1" applyAlignment="1">
      <alignment horizontal="right"/>
    </xf>
    <xf numFmtId="0" fontId="184" fillId="0" borderId="1" xfId="0" applyFont="1" applyBorder="1" applyAlignment="1">
      <alignment horizontal="center" vertical="center"/>
    </xf>
    <xf numFmtId="0" fontId="185" fillId="0" borderId="1" xfId="0" applyFont="1" applyBorder="1"/>
    <xf numFmtId="0" fontId="0" fillId="0" borderId="1" xfId="0" applyBorder="1"/>
    <xf numFmtId="0" fontId="204" fillId="0" borderId="173" xfId="0" applyFont="1" applyBorder="1" applyProtection="1">
      <protection hidden="1"/>
    </xf>
    <xf numFmtId="0" fontId="184" fillId="0" borderId="0" xfId="0" applyFont="1" applyAlignment="1">
      <alignment horizontal="center"/>
    </xf>
    <xf numFmtId="0" fontId="183" fillId="0" borderId="172" xfId="0" applyFont="1" applyBorder="1" applyAlignment="1" applyProtection="1">
      <alignment horizontal="center" vertical="center"/>
      <protection hidden="1"/>
    </xf>
    <xf numFmtId="0" fontId="206" fillId="0" borderId="173" xfId="0" applyFont="1" applyBorder="1" applyProtection="1">
      <protection hidden="1"/>
    </xf>
    <xf numFmtId="0" fontId="183" fillId="0" borderId="0" xfId="0" applyFont="1" applyAlignment="1">
      <alignment horizontal="center"/>
    </xf>
    <xf numFmtId="0" fontId="45" fillId="3" borderId="1" xfId="3" applyFont="1" applyFill="1" applyAlignment="1" applyProtection="1">
      <alignment horizontal="center"/>
      <protection locked="0"/>
    </xf>
    <xf numFmtId="0" fontId="46" fillId="3" borderId="1" xfId="3" applyFont="1" applyFill="1" applyAlignment="1" applyProtection="1">
      <alignment horizontal="center"/>
      <protection locked="0"/>
    </xf>
    <xf numFmtId="0" fontId="212" fillId="0" borderId="180" xfId="0" applyFont="1" applyBorder="1" applyAlignment="1" applyProtection="1">
      <alignment horizontal="left" wrapText="1"/>
      <protection locked="0"/>
    </xf>
    <xf numFmtId="0" fontId="184" fillId="0" borderId="185" xfId="0" applyFont="1" applyBorder="1" applyAlignment="1" applyProtection="1">
      <alignment horizontal="left"/>
      <protection hidden="1"/>
    </xf>
    <xf numFmtId="0" fontId="183" fillId="0" borderId="0" xfId="0" applyFont="1" applyAlignment="1">
      <alignment wrapText="1"/>
    </xf>
    <xf numFmtId="0" fontId="213" fillId="0" borderId="180" xfId="0" applyFont="1" applyBorder="1" applyAlignment="1" applyProtection="1">
      <alignment horizontal="left" wrapText="1"/>
      <protection locked="0"/>
    </xf>
    <xf numFmtId="0" fontId="183" fillId="0" borderId="160" xfId="0" applyFont="1" applyBorder="1" applyAlignment="1">
      <alignment horizontal="center"/>
    </xf>
    <xf numFmtId="0" fontId="184" fillId="0" borderId="82" xfId="0" applyFont="1" applyBorder="1" applyAlignment="1">
      <alignment horizontal="center"/>
    </xf>
    <xf numFmtId="0" fontId="184" fillId="0" borderId="159" xfId="0" applyFont="1" applyBorder="1" applyAlignment="1">
      <alignment horizontal="center" vertical="center"/>
    </xf>
    <xf numFmtId="0" fontId="184" fillId="0" borderId="160" xfId="0" applyFont="1" applyBorder="1" applyAlignment="1">
      <alignment horizontal="center" vertical="center"/>
    </xf>
    <xf numFmtId="0" fontId="184" fillId="0" borderId="161" xfId="0" applyFont="1" applyBorder="1" applyAlignment="1">
      <alignment horizontal="center" vertical="center"/>
    </xf>
    <xf numFmtId="0" fontId="184" fillId="0" borderId="62" xfId="0" applyFont="1" applyBorder="1" applyAlignment="1">
      <alignment horizontal="center" vertical="center"/>
    </xf>
    <xf numFmtId="0" fontId="184" fillId="0" borderId="82" xfId="0" applyFont="1" applyBorder="1" applyAlignment="1">
      <alignment horizontal="center" vertical="center"/>
    </xf>
    <xf numFmtId="0" fontId="184" fillId="0" borderId="61" xfId="0" applyFont="1" applyBorder="1" applyAlignment="1">
      <alignment horizontal="center" vertical="center"/>
    </xf>
    <xf numFmtId="0" fontId="184" fillId="0" borderId="114" xfId="0" applyFont="1" applyBorder="1" applyAlignment="1">
      <alignment horizontal="center" vertical="center"/>
    </xf>
    <xf numFmtId="0" fontId="184" fillId="0" borderId="163" xfId="0" applyFont="1" applyBorder="1" applyAlignment="1">
      <alignment horizontal="center" vertical="center"/>
    </xf>
    <xf numFmtId="0" fontId="184" fillId="0" borderId="104" xfId="0" applyFont="1" applyBorder="1" applyAlignment="1">
      <alignment horizontal="center" vertical="center"/>
    </xf>
    <xf numFmtId="0" fontId="184" fillId="0" borderId="186" xfId="0" applyFont="1" applyBorder="1" applyAlignment="1">
      <alignment horizontal="center" vertical="center" wrapText="1"/>
    </xf>
    <xf numFmtId="0" fontId="184" fillId="0" borderId="59" xfId="0" applyFont="1" applyBorder="1" applyAlignment="1">
      <alignment horizontal="center" vertical="center" wrapText="1"/>
    </xf>
    <xf numFmtId="168" fontId="186" fillId="0" borderId="114" xfId="0" applyNumberFormat="1" applyFont="1" applyBorder="1" applyAlignment="1">
      <alignment vertical="center" wrapText="1"/>
    </xf>
    <xf numFmtId="168" fontId="186" fillId="0" borderId="163" xfId="0" applyNumberFormat="1" applyFont="1" applyBorder="1" applyAlignment="1">
      <alignment vertical="center" wrapText="1"/>
    </xf>
    <xf numFmtId="168" fontId="186" fillId="0" borderId="104" xfId="0" applyNumberFormat="1" applyFont="1" applyBorder="1" applyAlignment="1">
      <alignment vertical="center" wrapText="1"/>
    </xf>
    <xf numFmtId="0" fontId="201" fillId="0" borderId="114" xfId="0" applyFont="1" applyBorder="1" applyAlignment="1">
      <alignment horizontal="center" vertical="center"/>
    </xf>
    <xf numFmtId="0" fontId="201" fillId="0" borderId="104" xfId="0" applyFont="1" applyBorder="1" applyAlignment="1">
      <alignment horizontal="center" vertical="center"/>
    </xf>
    <xf numFmtId="168" fontId="214" fillId="0" borderId="114" xfId="0" applyNumberFormat="1" applyFont="1" applyBorder="1" applyAlignment="1">
      <alignment horizontal="left" vertical="center" wrapText="1"/>
    </xf>
    <xf numFmtId="168" fontId="214" fillId="0" borderId="163" xfId="0" applyNumberFormat="1" applyFont="1" applyBorder="1" applyAlignment="1">
      <alignment horizontal="left" vertical="center" wrapText="1"/>
    </xf>
    <xf numFmtId="168" fontId="214" fillId="0" borderId="104" xfId="0" applyNumberFormat="1" applyFont="1" applyBorder="1" applyAlignment="1">
      <alignment horizontal="left" vertical="center" wrapText="1"/>
    </xf>
    <xf numFmtId="168" fontId="184" fillId="0" borderId="114" xfId="0" applyNumberFormat="1" applyFont="1" applyBorder="1" applyAlignment="1">
      <alignment vertical="center" wrapText="1"/>
    </xf>
    <xf numFmtId="168" fontId="184" fillId="0" borderId="163" xfId="0" applyNumberFormat="1" applyFont="1" applyBorder="1" applyAlignment="1">
      <alignment vertical="center" wrapText="1"/>
    </xf>
    <xf numFmtId="168" fontId="184" fillId="0" borderId="104" xfId="0" applyNumberFormat="1" applyFont="1" applyBorder="1" applyAlignment="1">
      <alignment vertical="center" wrapText="1"/>
    </xf>
    <xf numFmtId="168" fontId="190" fillId="0" borderId="159" xfId="0" applyNumberFormat="1" applyFont="1" applyBorder="1" applyAlignment="1">
      <alignment horizontal="right" vertical="center" wrapText="1"/>
    </xf>
    <xf numFmtId="168" fontId="190" fillId="0" borderId="160" xfId="0" applyNumberFormat="1" applyFont="1" applyBorder="1" applyAlignment="1">
      <alignment horizontal="right" vertical="center" wrapText="1"/>
    </xf>
    <xf numFmtId="168" fontId="190" fillId="0" borderId="161" xfId="0" applyNumberFormat="1" applyFont="1" applyBorder="1" applyAlignment="1">
      <alignment horizontal="right" vertical="center" wrapText="1"/>
    </xf>
    <xf numFmtId="168" fontId="190" fillId="0" borderId="62" xfId="0" applyNumberFormat="1" applyFont="1" applyBorder="1" applyAlignment="1">
      <alignment horizontal="right" vertical="center" wrapText="1"/>
    </xf>
    <xf numFmtId="168" fontId="190" fillId="0" borderId="82" xfId="0" applyNumberFormat="1" applyFont="1" applyBorder="1" applyAlignment="1">
      <alignment horizontal="right" vertical="center" wrapText="1"/>
    </xf>
    <xf numFmtId="168" fontId="190" fillId="0" borderId="61" xfId="0" applyNumberFormat="1" applyFont="1" applyBorder="1" applyAlignment="1">
      <alignment horizontal="right" vertical="center" wrapText="1"/>
    </xf>
    <xf numFmtId="168" fontId="202" fillId="0" borderId="186" xfId="0" applyNumberFormat="1" applyFont="1" applyBorder="1" applyAlignment="1">
      <alignment horizontal="center" vertical="center" wrapText="1"/>
    </xf>
    <xf numFmtId="168" fontId="202" fillId="0" borderId="59" xfId="0" applyNumberFormat="1" applyFont="1" applyBorder="1" applyAlignment="1">
      <alignment horizontal="center" vertical="center" wrapText="1"/>
    </xf>
    <xf numFmtId="0" fontId="184" fillId="0" borderId="0" xfId="0" applyFont="1"/>
    <xf numFmtId="168" fontId="142" fillId="0" borderId="114" xfId="0" applyNumberFormat="1" applyFont="1" applyBorder="1" applyAlignment="1">
      <alignment vertical="center" wrapText="1"/>
    </xf>
    <xf numFmtId="168" fontId="142" fillId="0" borderId="163" xfId="0" applyNumberFormat="1" applyFont="1" applyBorder="1" applyAlignment="1">
      <alignment vertical="center" wrapText="1"/>
    </xf>
    <xf numFmtId="168" fontId="142" fillId="0" borderId="104" xfId="0" applyNumberFormat="1" applyFont="1" applyBorder="1" applyAlignment="1">
      <alignment vertical="center" wrapText="1"/>
    </xf>
    <xf numFmtId="0" fontId="201" fillId="0" borderId="159" xfId="0" applyFont="1" applyBorder="1" applyAlignment="1">
      <alignment horizontal="center" vertical="center"/>
    </xf>
    <xf numFmtId="0" fontId="201" fillId="0" borderId="161" xfId="0" applyFont="1" applyBorder="1" applyAlignment="1">
      <alignment horizontal="center" vertical="center"/>
    </xf>
    <xf numFmtId="0" fontId="201" fillId="0" borderId="62" xfId="0" applyFont="1" applyBorder="1" applyAlignment="1">
      <alignment horizontal="center" vertical="center"/>
    </xf>
    <xf numFmtId="0" fontId="201" fillId="0" borderId="61" xfId="0" applyFont="1" applyBorder="1" applyAlignment="1">
      <alignment horizontal="center" vertical="center"/>
    </xf>
    <xf numFmtId="168" fontId="201" fillId="0" borderId="114" xfId="0" applyNumberFormat="1" applyFont="1" applyBorder="1" applyAlignment="1">
      <alignment horizontal="center" vertical="center"/>
    </xf>
    <xf numFmtId="168" fontId="201" fillId="0" borderId="104" xfId="0" applyNumberFormat="1" applyFont="1" applyBorder="1" applyAlignment="1">
      <alignment horizontal="center" vertical="center"/>
    </xf>
    <xf numFmtId="168" fontId="201" fillId="0" borderId="159" xfId="0" applyNumberFormat="1" applyFont="1" applyBorder="1" applyAlignment="1">
      <alignment horizontal="center" vertical="center"/>
    </xf>
    <xf numFmtId="168" fontId="201" fillId="0" borderId="161" xfId="0" applyNumberFormat="1" applyFont="1" applyBorder="1" applyAlignment="1">
      <alignment horizontal="center" vertical="center"/>
    </xf>
    <xf numFmtId="168" fontId="201" fillId="0" borderId="62" xfId="0" applyNumberFormat="1" applyFont="1" applyBorder="1" applyAlignment="1">
      <alignment horizontal="center" vertical="center"/>
    </xf>
    <xf numFmtId="168" fontId="201" fillId="0" borderId="61" xfId="0" applyNumberFormat="1" applyFont="1" applyBorder="1" applyAlignment="1">
      <alignment horizontal="center" vertical="center"/>
    </xf>
    <xf numFmtId="168" fontId="73" fillId="3" borderId="38" xfId="3" applyNumberFormat="1" applyFont="1" applyFill="1" applyBorder="1" applyAlignment="1" applyProtection="1">
      <alignment horizontal="center" vertical="center"/>
      <protection hidden="1"/>
    </xf>
    <xf numFmtId="168" fontId="73" fillId="3" borderId="42" xfId="3" applyNumberFormat="1" applyFont="1" applyFill="1" applyBorder="1" applyAlignment="1" applyProtection="1">
      <alignment horizontal="center" vertical="center"/>
      <protection hidden="1"/>
    </xf>
    <xf numFmtId="168" fontId="73" fillId="3" borderId="59" xfId="3" applyNumberFormat="1" applyFont="1" applyFill="1" applyBorder="1" applyAlignment="1" applyProtection="1">
      <alignment horizontal="center" vertical="center"/>
      <protection hidden="1"/>
    </xf>
    <xf numFmtId="0" fontId="73" fillId="3" borderId="31" xfId="3" applyFont="1" applyFill="1" applyBorder="1" applyAlignment="1" applyProtection="1">
      <alignment horizontal="center" vertical="center" wrapText="1"/>
      <protection hidden="1"/>
    </xf>
    <xf numFmtId="0" fontId="73" fillId="3" borderId="23" xfId="3" applyFont="1" applyFill="1" applyBorder="1" applyAlignment="1" applyProtection="1">
      <alignment horizontal="center" vertical="center" wrapText="1"/>
      <protection hidden="1"/>
    </xf>
    <xf numFmtId="0" fontId="73" fillId="3" borderId="62" xfId="3" applyFont="1" applyFill="1" applyBorder="1" applyAlignment="1" applyProtection="1">
      <alignment horizontal="center" vertical="center" wrapText="1"/>
      <protection hidden="1"/>
    </xf>
    <xf numFmtId="0" fontId="73" fillId="3" borderId="31" xfId="3" applyFont="1" applyFill="1" applyBorder="1" applyAlignment="1" applyProtection="1">
      <alignment horizontal="left" vertical="center" wrapText="1"/>
      <protection hidden="1"/>
    </xf>
    <xf numFmtId="0" fontId="73" fillId="3" borderId="32" xfId="3" applyFont="1" applyFill="1" applyBorder="1" applyAlignment="1" applyProtection="1">
      <alignment horizontal="left" vertical="center" wrapText="1"/>
      <protection hidden="1"/>
    </xf>
    <xf numFmtId="0" fontId="73" fillId="3" borderId="33" xfId="3" applyFont="1" applyFill="1" applyBorder="1" applyAlignment="1" applyProtection="1">
      <alignment horizontal="left" vertical="center" wrapText="1"/>
      <protection hidden="1"/>
    </xf>
    <xf numFmtId="0" fontId="73" fillId="3" borderId="62" xfId="3" applyFont="1" applyFill="1" applyBorder="1" applyAlignment="1" applyProtection="1">
      <alignment horizontal="left" vertical="center" wrapText="1"/>
      <protection hidden="1"/>
    </xf>
    <xf numFmtId="0" fontId="73" fillId="3" borderId="82" xfId="3" applyFont="1" applyFill="1" applyBorder="1" applyAlignment="1" applyProtection="1">
      <alignment horizontal="left" vertical="center" wrapText="1"/>
      <protection hidden="1"/>
    </xf>
    <xf numFmtId="0" fontId="73" fillId="3" borderId="61" xfId="3" applyFont="1" applyFill="1" applyBorder="1" applyAlignment="1" applyProtection="1">
      <alignment horizontal="left" vertical="center" wrapText="1"/>
      <protection hidden="1"/>
    </xf>
    <xf numFmtId="0" fontId="73" fillId="3" borderId="23" xfId="3" applyFont="1" applyFill="1" applyBorder="1" applyAlignment="1" applyProtection="1">
      <alignment horizontal="left" vertical="center" wrapText="1"/>
      <protection hidden="1"/>
    </xf>
    <xf numFmtId="0" fontId="73" fillId="3" borderId="1" xfId="3" applyFont="1" applyFill="1" applyAlignment="1" applyProtection="1">
      <alignment horizontal="left" vertical="center" wrapText="1"/>
      <protection hidden="1"/>
    </xf>
    <xf numFmtId="0" fontId="73" fillId="3" borderId="52" xfId="3" applyFont="1" applyFill="1" applyBorder="1" applyAlignment="1" applyProtection="1">
      <alignment horizontal="left" vertical="center" wrapText="1"/>
      <protection hidden="1"/>
    </xf>
    <xf numFmtId="0" fontId="51" fillId="3" borderId="1" xfId="3" applyFont="1" applyFill="1" applyAlignment="1" applyProtection="1">
      <alignment horizontal="center"/>
      <protection hidden="1"/>
    </xf>
    <xf numFmtId="0" fontId="51" fillId="3" borderId="1" xfId="3" applyFont="1" applyFill="1" applyAlignment="1" applyProtection="1">
      <alignment horizontal="left" shrinkToFit="1"/>
      <protection locked="0" hidden="1"/>
    </xf>
    <xf numFmtId="0" fontId="51" fillId="3" borderId="41" xfId="3" applyFont="1" applyFill="1" applyBorder="1" applyAlignment="1" applyProtection="1">
      <alignment horizontal="center" vertical="center"/>
      <protection hidden="1"/>
    </xf>
    <xf numFmtId="0" fontId="51" fillId="3" borderId="41" xfId="3" applyFont="1" applyFill="1" applyBorder="1" applyAlignment="1" applyProtection="1">
      <alignment horizontal="center" vertical="center" wrapText="1"/>
      <protection hidden="1"/>
    </xf>
    <xf numFmtId="0" fontId="75" fillId="3" borderId="31" xfId="3" applyFont="1" applyFill="1" applyBorder="1" applyAlignment="1" applyProtection="1">
      <alignment horizontal="center" vertical="center" wrapText="1"/>
      <protection hidden="1"/>
    </xf>
    <xf numFmtId="0" fontId="75" fillId="3" borderId="23" xfId="3" applyFont="1" applyFill="1" applyBorder="1" applyAlignment="1" applyProtection="1">
      <alignment horizontal="center" vertical="center" wrapText="1"/>
      <protection hidden="1"/>
    </xf>
    <xf numFmtId="0" fontId="75" fillId="3" borderId="62" xfId="3" applyFont="1" applyFill="1" applyBorder="1" applyAlignment="1" applyProtection="1">
      <alignment horizontal="center" vertical="center" wrapText="1"/>
      <protection hidden="1"/>
    </xf>
    <xf numFmtId="0" fontId="79" fillId="3" borderId="1" xfId="3" applyFont="1" applyFill="1" applyAlignment="1" applyProtection="1">
      <alignment horizontal="center"/>
      <protection hidden="1"/>
    </xf>
    <xf numFmtId="0" fontId="51" fillId="3" borderId="41" xfId="3" applyFont="1" applyFill="1" applyBorder="1" applyAlignment="1" applyProtection="1">
      <alignment horizontal="center"/>
      <protection hidden="1"/>
    </xf>
    <xf numFmtId="0" fontId="2" fillId="3" borderId="38" xfId="3" applyFill="1" applyBorder="1" applyAlignment="1" applyProtection="1">
      <alignment horizontal="center" vertical="center" wrapText="1"/>
      <protection hidden="1"/>
    </xf>
    <xf numFmtId="0" fontId="2" fillId="3" borderId="42" xfId="3" applyFill="1" applyBorder="1" applyAlignment="1" applyProtection="1">
      <alignment horizontal="center" vertical="center" wrapText="1"/>
      <protection hidden="1"/>
    </xf>
    <xf numFmtId="0" fontId="2" fillId="3" borderId="24" xfId="3" applyFill="1" applyBorder="1" applyAlignment="1" applyProtection="1">
      <alignment horizontal="center" vertical="center" wrapText="1"/>
      <protection hidden="1"/>
    </xf>
    <xf numFmtId="0" fontId="2" fillId="3" borderId="31" xfId="3" applyFill="1" applyBorder="1" applyAlignment="1" applyProtection="1">
      <alignment horizontal="center" vertical="center" wrapText="1"/>
      <protection hidden="1"/>
    </xf>
    <xf numFmtId="0" fontId="2" fillId="3" borderId="23" xfId="3" applyFill="1" applyBorder="1" applyAlignment="1" applyProtection="1">
      <alignment horizontal="center" vertical="center" wrapText="1"/>
      <protection hidden="1"/>
    </xf>
    <xf numFmtId="0" fontId="2" fillId="3" borderId="26" xfId="3" applyFill="1" applyBorder="1" applyAlignment="1" applyProtection="1">
      <alignment horizontal="center" vertical="center" wrapText="1"/>
      <protection hidden="1"/>
    </xf>
    <xf numFmtId="0" fontId="45" fillId="3" borderId="1" xfId="3" applyFont="1" applyFill="1" applyAlignment="1" applyProtection="1">
      <alignment horizontal="center"/>
      <protection hidden="1"/>
    </xf>
    <xf numFmtId="1" fontId="48" fillId="0" borderId="6" xfId="3" applyNumberFormat="1" applyFont="1" applyBorder="1" applyAlignment="1" applyProtection="1">
      <alignment horizontal="center"/>
      <protection hidden="1"/>
    </xf>
    <xf numFmtId="0" fontId="50" fillId="3" borderId="1" xfId="3" applyFont="1" applyFill="1" applyAlignment="1" applyProtection="1">
      <alignment horizontal="left"/>
      <protection hidden="1"/>
    </xf>
    <xf numFmtId="0" fontId="45" fillId="3" borderId="1" xfId="3" applyFont="1" applyFill="1" applyAlignment="1" applyProtection="1">
      <alignment horizontal="left"/>
      <protection hidden="1"/>
    </xf>
    <xf numFmtId="0" fontId="52" fillId="3" borderId="1" xfId="3" applyFont="1" applyFill="1" applyAlignment="1" applyProtection="1">
      <alignment horizontal="center"/>
      <protection hidden="1"/>
    </xf>
    <xf numFmtId="0" fontId="2" fillId="3" borderId="43" xfId="3" applyFill="1" applyBorder="1" applyAlignment="1" applyProtection="1">
      <alignment horizontal="center"/>
      <protection hidden="1"/>
    </xf>
    <xf numFmtId="0" fontId="2" fillId="3" borderId="6" xfId="3" applyFill="1" applyBorder="1" applyAlignment="1" applyProtection="1">
      <alignment horizontal="center"/>
      <protection hidden="1"/>
    </xf>
    <xf numFmtId="0" fontId="45" fillId="3" borderId="1" xfId="3" applyFont="1" applyFill="1" applyAlignment="1" applyProtection="1">
      <alignment vertical="center"/>
      <protection hidden="1"/>
    </xf>
    <xf numFmtId="0" fontId="2" fillId="3" borderId="6" xfId="3" applyFill="1" applyBorder="1" applyAlignment="1">
      <alignment horizontal="center"/>
    </xf>
    <xf numFmtId="0" fontId="52" fillId="3" borderId="1" xfId="3" applyFont="1" applyFill="1" applyAlignment="1" applyProtection="1">
      <alignment horizontal="center" shrinkToFit="1"/>
      <protection hidden="1"/>
    </xf>
    <xf numFmtId="166" fontId="55" fillId="3" borderId="1" xfId="3" applyNumberFormat="1" applyFont="1" applyFill="1" applyAlignment="1" applyProtection="1">
      <alignment horizontal="left"/>
      <protection locked="0"/>
    </xf>
    <xf numFmtId="166" fontId="55" fillId="3" borderId="1" xfId="3" applyNumberFormat="1" applyFont="1" applyFill="1" applyAlignment="1">
      <alignment horizontal="left"/>
    </xf>
    <xf numFmtId="0" fontId="54" fillId="2" borderId="1" xfId="3" applyFont="1" applyFill="1" applyAlignment="1">
      <alignment horizontal="center" vertical="center" wrapText="1"/>
    </xf>
    <xf numFmtId="0" fontId="46" fillId="3" borderId="1" xfId="3" applyFont="1" applyFill="1" applyAlignment="1" applyProtection="1">
      <alignment horizontal="center"/>
      <protection hidden="1"/>
    </xf>
    <xf numFmtId="0" fontId="45" fillId="3" borderId="6" xfId="3" applyFont="1" applyFill="1" applyBorder="1" applyAlignment="1" applyProtection="1">
      <alignment horizontal="center"/>
      <protection hidden="1"/>
    </xf>
    <xf numFmtId="0" fontId="2" fillId="3" borderId="1" xfId="3" applyFill="1" applyAlignment="1">
      <alignment horizontal="center"/>
    </xf>
    <xf numFmtId="0" fontId="2" fillId="3" borderId="103" xfId="3" applyFill="1" applyBorder="1" applyAlignment="1" applyProtection="1">
      <alignment horizontal="center" vertical="center"/>
      <protection hidden="1"/>
    </xf>
    <xf numFmtId="0" fontId="2" fillId="3" borderId="103" xfId="3" applyFill="1" applyBorder="1" applyAlignment="1" applyProtection="1">
      <alignment horizontal="center" shrinkToFit="1"/>
      <protection hidden="1"/>
    </xf>
    <xf numFmtId="0" fontId="51" fillId="3" borderId="6" xfId="3" applyFont="1" applyFill="1" applyBorder="1" applyAlignment="1" applyProtection="1">
      <alignment horizontal="center" shrinkToFit="1"/>
      <protection locked="0" hidden="1"/>
    </xf>
    <xf numFmtId="0" fontId="2" fillId="3" borderId="1" xfId="3" applyFill="1" applyAlignment="1" applyProtection="1">
      <alignment horizontal="left"/>
      <protection hidden="1"/>
    </xf>
    <xf numFmtId="17" fontId="0" fillId="12" borderId="148" xfId="0" quotePrefix="1" applyNumberFormat="1" applyFill="1" applyBorder="1" applyAlignment="1" applyProtection="1">
      <alignment horizontal="center" vertical="center"/>
      <protection hidden="1"/>
    </xf>
    <xf numFmtId="17" fontId="0" fillId="12" borderId="150" xfId="0" quotePrefix="1" applyNumberFormat="1" applyFill="1" applyBorder="1" applyAlignment="1" applyProtection="1">
      <alignment horizontal="center" vertical="center"/>
      <protection hidden="1"/>
    </xf>
    <xf numFmtId="0" fontId="0" fillId="12" borderId="146" xfId="0" applyFill="1" applyBorder="1" applyAlignment="1" applyProtection="1">
      <alignment horizontal="center" vertical="center"/>
      <protection hidden="1"/>
    </xf>
    <xf numFmtId="0" fontId="94" fillId="11" borderId="23" xfId="0" applyFont="1" applyFill="1" applyBorder="1" applyAlignment="1" applyProtection="1">
      <alignment horizontal="center"/>
      <protection hidden="1"/>
    </xf>
    <xf numFmtId="0" fontId="94" fillId="11" borderId="1" xfId="0" applyFont="1" applyFill="1" applyBorder="1" applyAlignment="1" applyProtection="1">
      <alignment horizontal="center"/>
      <protection hidden="1"/>
    </xf>
    <xf numFmtId="0" fontId="94" fillId="11" borderId="52" xfId="0" applyFont="1" applyFill="1" applyBorder="1" applyAlignment="1" applyProtection="1">
      <alignment horizontal="center"/>
      <protection hidden="1"/>
    </xf>
    <xf numFmtId="0" fontId="0" fillId="12" borderId="97" xfId="0" applyFill="1" applyBorder="1" applyAlignment="1" applyProtection="1">
      <alignment horizontal="center"/>
      <protection hidden="1"/>
    </xf>
    <xf numFmtId="0" fontId="0" fillId="12" borderId="147" xfId="0" applyFill="1" applyBorder="1" applyAlignment="1" applyProtection="1">
      <alignment horizontal="center"/>
      <protection hidden="1"/>
    </xf>
    <xf numFmtId="0" fontId="95" fillId="12" borderId="1" xfId="0" applyFont="1" applyFill="1" applyBorder="1" applyAlignment="1" applyProtection="1">
      <alignment horizontal="center"/>
      <protection hidden="1"/>
    </xf>
    <xf numFmtId="0" fontId="25" fillId="10" borderId="1" xfId="0" applyFont="1" applyFill="1" applyBorder="1" applyAlignment="1" applyProtection="1">
      <alignment horizontal="center"/>
      <protection hidden="1"/>
    </xf>
    <xf numFmtId="1" fontId="0" fillId="3" borderId="99" xfId="0" applyNumberFormat="1" applyFill="1" applyBorder="1" applyAlignment="1" applyProtection="1">
      <alignment horizontal="center"/>
      <protection hidden="1"/>
    </xf>
    <xf numFmtId="0" fontId="0" fillId="3" borderId="99" xfId="0" applyFill="1" applyBorder="1" applyAlignment="1" applyProtection="1">
      <alignment horizontal="center"/>
      <protection hidden="1"/>
    </xf>
    <xf numFmtId="0" fontId="0" fillId="3" borderId="145" xfId="0" applyFill="1" applyBorder="1" applyAlignment="1" applyProtection="1">
      <alignment horizontal="center"/>
      <protection hidden="1"/>
    </xf>
    <xf numFmtId="168" fontId="90" fillId="3" borderId="99" xfId="0" applyNumberFormat="1" applyFont="1" applyFill="1" applyBorder="1" applyAlignment="1" applyProtection="1">
      <alignment horizontal="center"/>
      <protection hidden="1"/>
    </xf>
    <xf numFmtId="1" fontId="90" fillId="3" borderId="99" xfId="0" applyNumberFormat="1" applyFont="1" applyFill="1" applyBorder="1" applyAlignment="1" applyProtection="1">
      <alignment horizontal="center"/>
      <protection hidden="1"/>
    </xf>
    <xf numFmtId="0" fontId="90" fillId="3" borderId="99" xfId="0" applyFont="1" applyFill="1" applyBorder="1" applyAlignment="1" applyProtection="1">
      <alignment horizontal="center"/>
      <protection hidden="1"/>
    </xf>
    <xf numFmtId="0" fontId="90" fillId="3" borderId="145" xfId="0" applyFont="1" applyFill="1" applyBorder="1" applyAlignment="1" applyProtection="1">
      <alignment horizontal="center"/>
      <protection hidden="1"/>
    </xf>
    <xf numFmtId="168" fontId="0" fillId="3" borderId="99" xfId="0" applyNumberFormat="1" applyFill="1" applyBorder="1" applyAlignment="1" applyProtection="1">
      <alignment horizontal="center"/>
      <protection hidden="1"/>
    </xf>
    <xf numFmtId="0" fontId="89" fillId="10" borderId="23" xfId="0" applyFont="1" applyFill="1" applyBorder="1" applyAlignment="1" applyProtection="1">
      <alignment horizontal="center"/>
      <protection hidden="1"/>
    </xf>
    <xf numFmtId="0" fontId="89" fillId="10" borderId="1" xfId="0" applyFont="1" applyFill="1" applyBorder="1" applyAlignment="1" applyProtection="1">
      <alignment horizontal="center"/>
      <protection hidden="1"/>
    </xf>
    <xf numFmtId="0" fontId="89" fillId="10" borderId="52" xfId="0" applyFont="1" applyFill="1" applyBorder="1" applyAlignment="1" applyProtection="1">
      <alignment horizontal="center"/>
      <protection hidden="1"/>
    </xf>
    <xf numFmtId="0" fontId="96" fillId="12" borderId="23" xfId="0" applyFont="1" applyFill="1" applyBorder="1" applyAlignment="1" applyProtection="1">
      <alignment horizontal="center"/>
      <protection hidden="1"/>
    </xf>
    <xf numFmtId="0" fontId="96" fillId="12" borderId="1" xfId="0" applyFont="1" applyFill="1" applyBorder="1" applyAlignment="1" applyProtection="1">
      <alignment horizontal="center"/>
      <protection hidden="1"/>
    </xf>
    <xf numFmtId="0" fontId="96" fillId="12" borderId="1" xfId="0" applyFont="1" applyFill="1" applyBorder="1" applyAlignment="1" applyProtection="1">
      <alignment horizontal="center" wrapText="1"/>
      <protection hidden="1"/>
    </xf>
    <xf numFmtId="0" fontId="96" fillId="12" borderId="52" xfId="0" applyFont="1" applyFill="1" applyBorder="1" applyAlignment="1" applyProtection="1">
      <alignment horizontal="center"/>
      <protection hidden="1"/>
    </xf>
    <xf numFmtId="0" fontId="0" fillId="3" borderId="100" xfId="0" applyFill="1" applyBorder="1" applyAlignment="1" applyProtection="1">
      <alignment horizontal="center"/>
      <protection hidden="1"/>
    </xf>
    <xf numFmtId="0" fontId="0" fillId="3" borderId="101" xfId="0" applyFill="1" applyBorder="1" applyAlignment="1" applyProtection="1">
      <alignment horizontal="center"/>
      <protection hidden="1"/>
    </xf>
    <xf numFmtId="0" fontId="0" fillId="3" borderId="102" xfId="0" applyFill="1" applyBorder="1" applyAlignment="1" applyProtection="1">
      <alignment horizontal="center"/>
      <protection hidden="1"/>
    </xf>
    <xf numFmtId="168" fontId="90" fillId="3" borderId="100" xfId="0" applyNumberFormat="1" applyFont="1" applyFill="1" applyBorder="1" applyAlignment="1" applyProtection="1">
      <alignment horizontal="center"/>
      <protection hidden="1"/>
    </xf>
    <xf numFmtId="168" fontId="90" fillId="3" borderId="101" xfId="0" applyNumberFormat="1" applyFont="1" applyFill="1" applyBorder="1" applyAlignment="1" applyProtection="1">
      <alignment horizontal="center"/>
      <protection hidden="1"/>
    </xf>
    <xf numFmtId="168" fontId="90" fillId="3" borderId="153" xfId="0" applyNumberFormat="1" applyFont="1" applyFill="1" applyBorder="1" applyAlignment="1" applyProtection="1">
      <alignment horizontal="center"/>
      <protection hidden="1"/>
    </xf>
    <xf numFmtId="0" fontId="25" fillId="3" borderId="99" xfId="0" applyFont="1" applyFill="1" applyBorder="1" applyAlignment="1" applyProtection="1">
      <alignment horizontal="center"/>
      <protection hidden="1"/>
    </xf>
    <xf numFmtId="0" fontId="25" fillId="3" borderId="145" xfId="0" applyFont="1" applyFill="1" applyBorder="1" applyAlignment="1" applyProtection="1">
      <alignment horizontal="center"/>
      <protection hidden="1"/>
    </xf>
    <xf numFmtId="0" fontId="91" fillId="8" borderId="6" xfId="0" applyFont="1" applyFill="1" applyBorder="1" applyAlignment="1" applyProtection="1">
      <alignment horizontal="left"/>
      <protection hidden="1"/>
    </xf>
    <xf numFmtId="0" fontId="91" fillId="0" borderId="49" xfId="0" applyFont="1" applyBorder="1" applyAlignment="1" applyProtection="1">
      <alignment horizontal="center"/>
      <protection hidden="1"/>
    </xf>
    <xf numFmtId="0" fontId="91" fillId="0" borderId="51" xfId="0" applyFont="1" applyBorder="1" applyAlignment="1" applyProtection="1">
      <alignment horizontal="center"/>
      <protection hidden="1"/>
    </xf>
    <xf numFmtId="0" fontId="91" fillId="0" borderId="50" xfId="0" applyFont="1" applyBorder="1" applyAlignment="1" applyProtection="1">
      <alignment horizontal="center"/>
      <protection hidden="1"/>
    </xf>
    <xf numFmtId="0" fontId="91" fillId="8" borderId="38" xfId="0" applyFont="1" applyFill="1" applyBorder="1" applyAlignment="1" applyProtection="1">
      <alignment horizontal="center"/>
      <protection hidden="1"/>
    </xf>
    <xf numFmtId="0" fontId="91" fillId="8" borderId="59" xfId="0" applyFont="1" applyFill="1" applyBorder="1" applyAlignment="1" applyProtection="1">
      <alignment horizontal="center"/>
      <protection hidden="1"/>
    </xf>
    <xf numFmtId="0" fontId="91" fillId="6" borderId="49" xfId="0" applyFont="1" applyFill="1" applyBorder="1" applyAlignment="1" applyProtection="1">
      <alignment horizontal="center"/>
      <protection hidden="1"/>
    </xf>
    <xf numFmtId="0" fontId="91" fillId="6" borderId="50" xfId="0" applyFont="1" applyFill="1" applyBorder="1" applyAlignment="1" applyProtection="1">
      <alignment horizontal="center"/>
      <protection hidden="1"/>
    </xf>
    <xf numFmtId="0" fontId="91" fillId="6" borderId="51" xfId="0" applyFont="1" applyFill="1" applyBorder="1" applyAlignment="1" applyProtection="1">
      <alignment horizontal="center"/>
      <protection hidden="1"/>
    </xf>
    <xf numFmtId="0" fontId="0" fillId="6" borderId="49" xfId="0" applyFill="1" applyBorder="1" applyAlignment="1" applyProtection="1">
      <alignment horizontal="center"/>
      <protection hidden="1"/>
    </xf>
    <xf numFmtId="0" fontId="0" fillId="6" borderId="50" xfId="0" applyFill="1" applyBorder="1" applyAlignment="1" applyProtection="1">
      <alignment horizontal="center"/>
      <protection hidden="1"/>
    </xf>
    <xf numFmtId="0" fontId="0" fillId="6" borderId="51" xfId="0" applyFill="1" applyBorder="1" applyAlignment="1" applyProtection="1">
      <alignment horizontal="center"/>
      <protection hidden="1"/>
    </xf>
    <xf numFmtId="0" fontId="35" fillId="0" borderId="0" xfId="0" applyFont="1" applyAlignment="1" applyProtection="1">
      <alignment horizontal="center"/>
      <protection locked="0"/>
    </xf>
    <xf numFmtId="0" fontId="63" fillId="0" borderId="82" xfId="0" applyFont="1" applyBorder="1" applyAlignment="1" applyProtection="1">
      <alignment horizontal="center"/>
      <protection locked="0"/>
    </xf>
    <xf numFmtId="0" fontId="63" fillId="0" borderId="32" xfId="0" applyFont="1" applyBorder="1" applyAlignment="1" applyProtection="1">
      <alignment horizontal="center" vertical="center"/>
      <protection locked="0"/>
    </xf>
    <xf numFmtId="0" fontId="63" fillId="0" borderId="0" xfId="0" applyFont="1" applyAlignment="1" applyProtection="1">
      <alignment horizontal="center" vertical="center" wrapText="1"/>
      <protection locked="0"/>
    </xf>
    <xf numFmtId="0" fontId="34" fillId="0" borderId="29" xfId="0" applyFont="1" applyBorder="1" applyAlignment="1" applyProtection="1">
      <alignment horizontal="center" vertical="center"/>
      <protection locked="0"/>
    </xf>
    <xf numFmtId="0" fontId="34" fillId="0" borderId="41" xfId="0" applyFont="1" applyBorder="1" applyAlignment="1" applyProtection="1">
      <alignment horizontal="center" vertical="center"/>
      <protection locked="0"/>
    </xf>
    <xf numFmtId="0" fontId="34" fillId="0" borderId="40" xfId="0" applyFont="1" applyBorder="1" applyAlignment="1" applyProtection="1">
      <alignment horizontal="center" vertical="center"/>
      <protection locked="0"/>
    </xf>
    <xf numFmtId="0" fontId="34" fillId="0" borderId="35" xfId="0" applyFont="1" applyBorder="1" applyAlignment="1" applyProtection="1">
      <alignment horizontal="center" vertical="center"/>
      <protection locked="0"/>
    </xf>
    <xf numFmtId="0" fontId="63" fillId="8" borderId="165" xfId="0" applyFont="1" applyFill="1" applyBorder="1" applyAlignment="1" applyProtection="1">
      <alignment horizontal="center" vertical="center"/>
      <protection hidden="1"/>
    </xf>
    <xf numFmtId="0" fontId="63" fillId="8" borderId="35" xfId="0" applyFont="1" applyFill="1" applyBorder="1" applyAlignment="1" applyProtection="1">
      <alignment horizontal="center" vertical="center"/>
      <protection hidden="1"/>
    </xf>
    <xf numFmtId="0" fontId="63" fillId="3" borderId="48" xfId="0" applyFont="1" applyFill="1" applyBorder="1" applyAlignment="1" applyProtection="1">
      <alignment horizontal="center" vertical="center"/>
      <protection hidden="1"/>
    </xf>
    <xf numFmtId="0" fontId="63" fillId="3" borderId="36" xfId="0" applyFont="1" applyFill="1" applyBorder="1" applyAlignment="1" applyProtection="1">
      <alignment horizontal="center" vertical="center"/>
      <protection hidden="1"/>
    </xf>
    <xf numFmtId="0" fontId="63" fillId="0" borderId="0" xfId="0" applyFont="1" applyAlignment="1" applyProtection="1">
      <alignment horizontal="center"/>
      <protection locked="0"/>
    </xf>
    <xf numFmtId="0" fontId="63" fillId="0" borderId="2" xfId="0" applyFont="1" applyBorder="1" applyAlignment="1" applyProtection="1">
      <alignment horizontal="left" vertical="center" wrapText="1"/>
      <protection locked="0"/>
    </xf>
    <xf numFmtId="0" fontId="63" fillId="0" borderId="0" xfId="0" applyFont="1" applyAlignment="1" applyProtection="1">
      <alignment horizontal="left" vertical="center" wrapText="1"/>
      <protection locked="0"/>
    </xf>
    <xf numFmtId="0" fontId="63" fillId="0" borderId="9" xfId="0" applyFont="1" applyBorder="1" applyAlignment="1" applyProtection="1">
      <alignment horizontal="left" vertical="center" wrapText="1"/>
      <protection locked="0"/>
    </xf>
    <xf numFmtId="0" fontId="63" fillId="8" borderId="165" xfId="0" applyFont="1" applyFill="1" applyBorder="1" applyAlignment="1" applyProtection="1">
      <alignment horizontal="center" vertical="center" wrapText="1"/>
      <protection hidden="1"/>
    </xf>
    <xf numFmtId="0" fontId="63" fillId="3" borderId="48" xfId="0" applyFont="1" applyFill="1" applyBorder="1" applyAlignment="1" applyProtection="1">
      <alignment horizontal="center" vertical="center" wrapText="1"/>
      <protection hidden="1"/>
    </xf>
    <xf numFmtId="0" fontId="70" fillId="0" borderId="0" xfId="0" applyFont="1" applyAlignment="1" applyProtection="1">
      <alignment horizontal="left" vertical="center" wrapText="1"/>
      <protection locked="0"/>
    </xf>
    <xf numFmtId="0" fontId="70" fillId="0" borderId="0" xfId="0" applyFont="1" applyAlignment="1" applyProtection="1">
      <alignment horizontal="left" vertical="top" wrapText="1"/>
      <protection locked="0"/>
    </xf>
    <xf numFmtId="0" fontId="65" fillId="0" borderId="29" xfId="0" applyFont="1" applyBorder="1" applyAlignment="1" applyProtection="1">
      <alignment horizontal="center" vertical="center" wrapText="1"/>
      <protection locked="0"/>
    </xf>
    <xf numFmtId="0" fontId="65" fillId="0" borderId="41" xfId="0" applyFont="1" applyBorder="1" applyAlignment="1" applyProtection="1">
      <alignment horizontal="center" vertical="center" wrapText="1"/>
      <protection locked="0"/>
    </xf>
    <xf numFmtId="9" fontId="63" fillId="3" borderId="165" xfId="0" applyNumberFormat="1" applyFont="1" applyFill="1" applyBorder="1" applyAlignment="1" applyProtection="1">
      <alignment horizontal="center" vertical="center"/>
      <protection hidden="1"/>
    </xf>
    <xf numFmtId="0" fontId="63" fillId="3" borderId="165" xfId="0" applyFont="1" applyFill="1" applyBorder="1" applyAlignment="1" applyProtection="1">
      <alignment horizontal="center" vertical="center"/>
      <protection hidden="1"/>
    </xf>
    <xf numFmtId="9" fontId="63" fillId="3" borderId="165" xfId="2" applyFont="1" applyFill="1" applyBorder="1" applyAlignment="1" applyProtection="1">
      <alignment horizontal="center" vertical="center"/>
      <protection hidden="1"/>
    </xf>
    <xf numFmtId="9" fontId="63" fillId="3" borderId="48" xfId="2" applyFont="1" applyFill="1" applyBorder="1" applyAlignment="1" applyProtection="1">
      <alignment horizontal="center" vertical="center"/>
      <protection hidden="1"/>
    </xf>
    <xf numFmtId="0" fontId="63" fillId="8" borderId="186" xfId="0" applyFont="1" applyFill="1" applyBorder="1" applyAlignment="1" applyProtection="1">
      <alignment horizontal="center" vertical="center"/>
      <protection locked="0"/>
    </xf>
    <xf numFmtId="0" fontId="63" fillId="8" borderId="191" xfId="0" applyFont="1" applyFill="1" applyBorder="1" applyAlignment="1" applyProtection="1">
      <alignment horizontal="center" vertical="center"/>
      <protection locked="0"/>
    </xf>
    <xf numFmtId="0" fontId="63" fillId="3" borderId="39" xfId="0" applyFont="1" applyFill="1" applyBorder="1" applyAlignment="1" applyProtection="1">
      <alignment horizontal="center" vertical="center"/>
      <protection hidden="1"/>
    </xf>
    <xf numFmtId="0" fontId="63" fillId="3" borderId="25" xfId="0" applyFont="1" applyFill="1" applyBorder="1" applyAlignment="1" applyProtection="1">
      <alignment horizontal="center" vertical="center"/>
      <protection hidden="1"/>
    </xf>
    <xf numFmtId="9" fontId="61" fillId="3" borderId="186" xfId="2" applyFont="1" applyFill="1" applyBorder="1" applyAlignment="1" applyProtection="1">
      <alignment horizontal="center" vertical="center" wrapText="1"/>
      <protection hidden="1"/>
    </xf>
    <xf numFmtId="9" fontId="61" fillId="3" borderId="191" xfId="2" applyFont="1" applyFill="1" applyBorder="1" applyAlignment="1" applyProtection="1">
      <alignment horizontal="center" vertical="center" wrapText="1"/>
      <protection hidden="1"/>
    </xf>
    <xf numFmtId="9" fontId="61" fillId="3" borderId="39" xfId="2" applyFont="1" applyFill="1" applyBorder="1" applyAlignment="1" applyProtection="1">
      <alignment horizontal="center" vertical="center" wrapText="1"/>
      <protection hidden="1"/>
    </xf>
    <xf numFmtId="9" fontId="61" fillId="3" borderId="25" xfId="2" applyFont="1" applyFill="1" applyBorder="1" applyAlignment="1" applyProtection="1">
      <alignment horizontal="center" vertical="center" wrapText="1"/>
      <protection hidden="1"/>
    </xf>
    <xf numFmtId="0" fontId="70" fillId="0" borderId="0" xfId="0" applyFont="1" applyAlignment="1" applyProtection="1">
      <alignment horizontal="center" vertical="center"/>
      <protection locked="0"/>
    </xf>
    <xf numFmtId="0" fontId="70" fillId="0" borderId="0" xfId="0" applyFont="1" applyAlignment="1" applyProtection="1">
      <alignment horizontal="left" vertical="center"/>
      <protection locked="0"/>
    </xf>
    <xf numFmtId="0" fontId="65" fillId="0" borderId="29" xfId="0" applyFont="1" applyBorder="1" applyAlignment="1" applyProtection="1">
      <alignment horizontal="center" vertical="center"/>
      <protection locked="0"/>
    </xf>
    <xf numFmtId="0" fontId="65" fillId="0" borderId="41" xfId="0" applyFont="1" applyBorder="1" applyAlignment="1" applyProtection="1">
      <alignment horizontal="center" vertical="center"/>
      <protection locked="0"/>
    </xf>
    <xf numFmtId="0" fontId="70" fillId="0" borderId="32" xfId="0" applyFont="1" applyBorder="1" applyAlignment="1" applyProtection="1">
      <alignment horizontal="center" vertical="center"/>
      <protection locked="0"/>
    </xf>
    <xf numFmtId="0" fontId="70" fillId="0" borderId="0" xfId="0" applyFont="1" applyAlignment="1" applyProtection="1">
      <alignment horizontal="right" vertical="center" wrapText="1"/>
      <protection locked="0"/>
    </xf>
    <xf numFmtId="0" fontId="65" fillId="0" borderId="0" xfId="0" applyFont="1" applyAlignment="1" applyProtection="1">
      <alignment horizontal="right" vertical="center"/>
      <protection locked="0"/>
    </xf>
    <xf numFmtId="0" fontId="70" fillId="0" borderId="82" xfId="0" applyFont="1" applyBorder="1" applyAlignment="1" applyProtection="1">
      <alignment horizontal="center" vertical="center"/>
      <protection locked="0"/>
    </xf>
    <xf numFmtId="0" fontId="65" fillId="0" borderId="29" xfId="0" applyFont="1" applyBorder="1" applyAlignment="1" applyProtection="1">
      <alignment horizontal="center" vertical="top" wrapText="1"/>
      <protection locked="0"/>
    </xf>
    <xf numFmtId="0" fontId="65" fillId="0" borderId="41" xfId="0" applyFont="1" applyBorder="1" applyAlignment="1" applyProtection="1">
      <alignment horizontal="center" vertical="top" wrapText="1"/>
      <protection locked="0"/>
    </xf>
    <xf numFmtId="0" fontId="63" fillId="8" borderId="41" xfId="0" applyFont="1" applyFill="1" applyBorder="1" applyAlignment="1" applyProtection="1">
      <alignment horizontal="center" vertical="center" wrapText="1"/>
      <protection locked="0"/>
    </xf>
    <xf numFmtId="0" fontId="70" fillId="0" borderId="0" xfId="0" applyFont="1" applyAlignment="1" applyProtection="1">
      <alignment horizontal="right" vertical="center"/>
      <protection locked="0"/>
    </xf>
    <xf numFmtId="0" fontId="65" fillId="0" borderId="0" xfId="0" applyFont="1" applyAlignment="1" applyProtection="1">
      <alignment horizontal="right" vertical="center" wrapText="1"/>
      <protection locked="0"/>
    </xf>
    <xf numFmtId="0" fontId="70" fillId="0" borderId="82" xfId="0" applyFont="1" applyBorder="1" applyAlignment="1" applyProtection="1">
      <alignment horizontal="center" vertical="center" wrapText="1"/>
      <protection locked="0"/>
    </xf>
    <xf numFmtId="0" fontId="63" fillId="8" borderId="191" xfId="0" applyFont="1" applyFill="1" applyBorder="1" applyAlignment="1" applyProtection="1">
      <alignment horizontal="center" vertical="center"/>
      <protection hidden="1"/>
    </xf>
    <xf numFmtId="0" fontId="63" fillId="0" borderId="53" xfId="0" applyFont="1" applyBorder="1" applyAlignment="1" applyProtection="1">
      <alignment horizontal="left" vertical="center" wrapText="1"/>
      <protection locked="0"/>
    </xf>
    <xf numFmtId="0" fontId="63" fillId="0" borderId="5" xfId="0" applyFont="1" applyBorder="1" applyAlignment="1" applyProtection="1">
      <alignment horizontal="left" vertical="center" wrapText="1"/>
      <protection locked="0"/>
    </xf>
    <xf numFmtId="0" fontId="65" fillId="0" borderId="53" xfId="0" applyFont="1" applyBorder="1" applyAlignment="1" applyProtection="1">
      <alignment horizontal="left" vertical="center"/>
      <protection locked="0"/>
    </xf>
    <xf numFmtId="0" fontId="65" fillId="0" borderId="5" xfId="0" applyFont="1" applyBorder="1" applyAlignment="1" applyProtection="1">
      <alignment horizontal="left" vertical="center"/>
      <protection locked="0"/>
    </xf>
    <xf numFmtId="0" fontId="65" fillId="0" borderId="37" xfId="0" applyFont="1" applyBorder="1" applyAlignment="1" applyProtection="1">
      <alignment horizontal="left" vertical="center"/>
      <protection locked="0"/>
    </xf>
    <xf numFmtId="0" fontId="65" fillId="0" borderId="27" xfId="0" applyFont="1" applyBorder="1" applyAlignment="1" applyProtection="1">
      <alignment horizontal="left" vertical="center"/>
      <protection locked="0"/>
    </xf>
    <xf numFmtId="0" fontId="65" fillId="0" borderId="82" xfId="0" applyFont="1" applyBorder="1" applyAlignment="1" applyProtection="1">
      <alignment horizontal="left" vertical="center"/>
      <protection locked="0"/>
    </xf>
    <xf numFmtId="0" fontId="65" fillId="0" borderId="61" xfId="0" applyFont="1" applyBorder="1" applyAlignment="1" applyProtection="1">
      <alignment horizontal="left" vertical="center"/>
      <protection locked="0"/>
    </xf>
    <xf numFmtId="0" fontId="63" fillId="8" borderId="24" xfId="0" applyFont="1" applyFill="1" applyBorder="1" applyAlignment="1" applyProtection="1">
      <alignment horizontal="center" vertical="center"/>
      <protection locked="0"/>
    </xf>
    <xf numFmtId="0" fontId="63" fillId="8" borderId="41" xfId="0" applyFont="1" applyFill="1" applyBorder="1" applyAlignment="1" applyProtection="1">
      <alignment horizontal="center" vertical="center"/>
      <protection locked="0"/>
    </xf>
    <xf numFmtId="0" fontId="62" fillId="2" borderId="24" xfId="0" applyFont="1" applyFill="1" applyBorder="1" applyAlignment="1" applyProtection="1">
      <alignment horizontal="center" vertical="center"/>
      <protection hidden="1"/>
    </xf>
    <xf numFmtId="0" fontId="63" fillId="2" borderId="67" xfId="0" applyFont="1" applyFill="1" applyBorder="1" applyAlignment="1" applyProtection="1">
      <alignment horizontal="center" vertical="center"/>
      <protection locked="0"/>
    </xf>
    <xf numFmtId="0" fontId="63" fillId="2" borderId="63" xfId="0" applyFont="1" applyFill="1" applyBorder="1" applyAlignment="1" applyProtection="1">
      <alignment horizontal="center" vertical="center"/>
      <protection locked="0"/>
    </xf>
    <xf numFmtId="0" fontId="63" fillId="2" borderId="73" xfId="0" applyFont="1" applyFill="1" applyBorder="1" applyAlignment="1" applyProtection="1">
      <alignment horizontal="center" vertical="center"/>
      <protection locked="0"/>
    </xf>
    <xf numFmtId="0" fontId="71" fillId="0" borderId="0" xfId="0" applyFont="1" applyAlignment="1" applyProtection="1">
      <alignment horizontal="left" vertical="center"/>
      <protection locked="0"/>
    </xf>
    <xf numFmtId="0" fontId="63" fillId="0" borderId="0" xfId="0" applyFont="1" applyAlignment="1" applyProtection="1">
      <alignment horizontal="center" vertical="center"/>
      <protection locked="0"/>
    </xf>
    <xf numFmtId="0" fontId="34" fillId="0" borderId="53" xfId="0" applyFont="1" applyBorder="1" applyAlignment="1" applyProtection="1">
      <alignment horizontal="center" vertical="center"/>
      <protection hidden="1"/>
    </xf>
    <xf numFmtId="0" fontId="34" fillId="0" borderId="5" xfId="0" applyFont="1" applyBorder="1" applyAlignment="1" applyProtection="1">
      <alignment horizontal="center" vertical="center"/>
      <protection hidden="1"/>
    </xf>
    <xf numFmtId="0" fontId="34" fillId="0" borderId="67" xfId="0" applyFont="1" applyBorder="1" applyAlignment="1" applyProtection="1">
      <alignment horizontal="center" vertical="center"/>
      <protection hidden="1"/>
    </xf>
    <xf numFmtId="0" fontId="34" fillId="0" borderId="63" xfId="0" applyFont="1" applyBorder="1" applyAlignment="1" applyProtection="1">
      <alignment horizontal="center" vertical="center"/>
      <protection hidden="1"/>
    </xf>
    <xf numFmtId="17" fontId="34" fillId="0" borderId="57" xfId="0" applyNumberFormat="1" applyFont="1" applyBorder="1" applyAlignment="1" applyProtection="1">
      <alignment horizontal="center" vertical="center" wrapText="1"/>
      <protection hidden="1"/>
    </xf>
    <xf numFmtId="0" fontId="34" fillId="0" borderId="73" xfId="0" applyFont="1" applyBorder="1" applyAlignment="1" applyProtection="1">
      <alignment horizontal="center" vertical="center" wrapText="1"/>
      <protection hidden="1"/>
    </xf>
    <xf numFmtId="0" fontId="34" fillId="0" borderId="53" xfId="0" applyFont="1" applyBorder="1" applyAlignment="1" applyProtection="1">
      <alignment horizontal="right" vertical="center" wrapText="1"/>
      <protection hidden="1"/>
    </xf>
    <xf numFmtId="0" fontId="34" fillId="0" borderId="5" xfId="0" applyFont="1" applyBorder="1" applyAlignment="1" applyProtection="1">
      <alignment horizontal="right" vertical="center" wrapText="1"/>
      <protection hidden="1"/>
    </xf>
    <xf numFmtId="0" fontId="34" fillId="0" borderId="67" xfId="0" applyFont="1" applyBorder="1" applyAlignment="1" applyProtection="1">
      <alignment horizontal="right" vertical="center" wrapText="1"/>
      <protection hidden="1"/>
    </xf>
    <xf numFmtId="0" fontId="34" fillId="0" borderId="63" xfId="0" applyFont="1" applyBorder="1" applyAlignment="1" applyProtection="1">
      <alignment horizontal="right" vertical="center" wrapText="1"/>
      <protection hidden="1"/>
    </xf>
    <xf numFmtId="0" fontId="34" fillId="0" borderId="57" xfId="0" applyFont="1" applyBorder="1" applyAlignment="1" applyProtection="1">
      <alignment horizontal="center" vertical="center"/>
      <protection hidden="1"/>
    </xf>
    <xf numFmtId="0" fontId="34" fillId="0" borderId="73" xfId="0" applyFont="1" applyBorder="1" applyAlignment="1" applyProtection="1">
      <alignment horizontal="center" vertical="center"/>
      <protection hidden="1"/>
    </xf>
    <xf numFmtId="0" fontId="69" fillId="0" borderId="76" xfId="0" applyFont="1" applyBorder="1" applyAlignment="1" applyProtection="1">
      <alignment horizontal="center" vertical="center" wrapText="1"/>
      <protection locked="0"/>
    </xf>
    <xf numFmtId="0" fontId="69" fillId="0" borderId="84" xfId="0" applyFont="1" applyBorder="1" applyAlignment="1" applyProtection="1">
      <alignment horizontal="center" vertical="center" wrapText="1"/>
      <protection locked="0"/>
    </xf>
    <xf numFmtId="0" fontId="63" fillId="0" borderId="28" xfId="0" applyFont="1" applyBorder="1" applyAlignment="1" applyProtection="1">
      <alignment horizontal="center" vertical="center"/>
      <protection locked="0"/>
    </xf>
    <xf numFmtId="0" fontId="63" fillId="0" borderId="50" xfId="0" applyFont="1" applyBorder="1" applyAlignment="1" applyProtection="1">
      <alignment horizontal="center" vertical="center"/>
      <protection locked="0"/>
    </xf>
    <xf numFmtId="0" fontId="63" fillId="0" borderId="85" xfId="0" applyFont="1" applyBorder="1" applyAlignment="1" applyProtection="1">
      <alignment horizontal="center" vertical="center"/>
      <protection locked="0"/>
    </xf>
    <xf numFmtId="0" fontId="63" fillId="0" borderId="87" xfId="0" applyFont="1" applyBorder="1" applyAlignment="1" applyProtection="1">
      <alignment horizontal="center" vertical="center"/>
      <protection locked="0"/>
    </xf>
    <xf numFmtId="0" fontId="63" fillId="0" borderId="88" xfId="0" applyFont="1" applyBorder="1" applyAlignment="1" applyProtection="1">
      <alignment horizontal="center" vertical="center"/>
      <protection locked="0"/>
    </xf>
    <xf numFmtId="0" fontId="69" fillId="2" borderId="54" xfId="0" applyFont="1" applyFill="1" applyBorder="1" applyAlignment="1" applyProtection="1">
      <alignment horizontal="center" vertical="center"/>
      <protection hidden="1"/>
    </xf>
    <xf numFmtId="0" fontId="69" fillId="2" borderId="55" xfId="0" applyFont="1" applyFill="1" applyBorder="1" applyAlignment="1" applyProtection="1">
      <alignment horizontal="center" vertical="center"/>
      <protection hidden="1"/>
    </xf>
    <xf numFmtId="0" fontId="63" fillId="2" borderId="89" xfId="0" applyFont="1" applyFill="1" applyBorder="1" applyAlignment="1" applyProtection="1">
      <alignment horizontal="center" vertical="center" wrapText="1"/>
      <protection locked="0"/>
    </xf>
    <xf numFmtId="0" fontId="63" fillId="2" borderId="90" xfId="0" applyFont="1" applyFill="1" applyBorder="1" applyAlignment="1" applyProtection="1">
      <alignment horizontal="center" vertical="center" wrapText="1"/>
      <protection locked="0"/>
    </xf>
    <xf numFmtId="0" fontId="63" fillId="2" borderId="91" xfId="0" applyFont="1" applyFill="1" applyBorder="1" applyAlignment="1" applyProtection="1">
      <alignment horizontal="center" vertical="center" wrapText="1"/>
      <protection locked="0"/>
    </xf>
    <xf numFmtId="0" fontId="63" fillId="0" borderId="83" xfId="0" applyFont="1" applyBorder="1" applyAlignment="1" applyProtection="1">
      <alignment horizontal="center" vertical="center"/>
      <protection locked="0"/>
    </xf>
    <xf numFmtId="0" fontId="63" fillId="0" borderId="76" xfId="0" applyFont="1" applyBorder="1" applyAlignment="1" applyProtection="1">
      <alignment horizontal="center" vertical="center"/>
      <protection locked="0"/>
    </xf>
    <xf numFmtId="0" fontId="63" fillId="0" borderId="84" xfId="0" applyFont="1" applyBorder="1" applyAlignment="1" applyProtection="1">
      <alignment horizontal="center" vertical="center"/>
      <protection locked="0"/>
    </xf>
    <xf numFmtId="0" fontId="68" fillId="0" borderId="53" xfId="0" applyFont="1" applyBorder="1" applyAlignment="1" applyProtection="1">
      <alignment horizontal="center" vertical="center" wrapText="1"/>
      <protection locked="0"/>
    </xf>
    <xf numFmtId="0" fontId="68" fillId="0" borderId="5" xfId="0" applyFont="1" applyBorder="1" applyAlignment="1" applyProtection="1">
      <alignment horizontal="center" vertical="center" wrapText="1"/>
      <protection locked="0"/>
    </xf>
    <xf numFmtId="0" fontId="68" fillId="0" borderId="2" xfId="0" applyFont="1" applyBorder="1" applyAlignment="1" applyProtection="1">
      <alignment horizontal="center" vertical="center" wrapText="1"/>
      <protection locked="0"/>
    </xf>
    <xf numFmtId="0" fontId="68" fillId="0" borderId="0" xfId="0" applyFont="1" applyAlignment="1" applyProtection="1">
      <alignment horizontal="center" vertical="center" wrapText="1"/>
      <protection locked="0"/>
    </xf>
    <xf numFmtId="0" fontId="69" fillId="0" borderId="54" xfId="0" applyFont="1" applyBorder="1" applyAlignment="1" applyProtection="1">
      <alignment horizontal="center" vertical="center"/>
      <protection locked="0"/>
    </xf>
    <xf numFmtId="0" fontId="69" fillId="0" borderId="55" xfId="0" applyFont="1" applyBorder="1" applyAlignment="1" applyProtection="1">
      <alignment horizontal="center" vertical="center"/>
      <protection locked="0"/>
    </xf>
    <xf numFmtId="0" fontId="69" fillId="0" borderId="56" xfId="0" applyFont="1" applyBorder="1" applyAlignment="1" applyProtection="1">
      <alignment horizontal="center" vertical="center"/>
      <protection locked="0"/>
    </xf>
    <xf numFmtId="0" fontId="69" fillId="0" borderId="5" xfId="0" applyFont="1" applyBorder="1" applyAlignment="1" applyProtection="1">
      <alignment horizontal="center" vertical="center" wrapText="1"/>
      <protection locked="0"/>
    </xf>
    <xf numFmtId="0" fontId="69" fillId="0" borderId="63" xfId="0" applyFont="1" applyBorder="1" applyAlignment="1" applyProtection="1">
      <alignment horizontal="center" vertical="center" wrapText="1"/>
      <protection locked="0"/>
    </xf>
    <xf numFmtId="0" fontId="69" fillId="0" borderId="53" xfId="0" applyFont="1" applyBorder="1" applyAlignment="1" applyProtection="1">
      <alignment horizontal="center" vertical="center" wrapText="1"/>
      <protection locked="0"/>
    </xf>
    <xf numFmtId="0" fontId="70" fillId="0" borderId="5" xfId="0" applyFont="1" applyBorder="1" applyAlignment="1" applyProtection="1">
      <alignment horizontal="center" vertical="center" wrapText="1"/>
      <protection locked="0"/>
    </xf>
    <xf numFmtId="0" fontId="70" fillId="0" borderId="57" xfId="0" applyFont="1" applyBorder="1" applyAlignment="1" applyProtection="1">
      <alignment horizontal="center" vertical="center" wrapText="1"/>
      <protection locked="0"/>
    </xf>
    <xf numFmtId="0" fontId="70" fillId="0" borderId="2" xfId="0" applyFont="1" applyBorder="1" applyAlignment="1" applyProtection="1">
      <alignment horizontal="center" vertical="center" wrapText="1"/>
      <protection locked="0"/>
    </xf>
    <xf numFmtId="0" fontId="70" fillId="0" borderId="0" xfId="0" applyFont="1" applyAlignment="1" applyProtection="1">
      <alignment horizontal="center" vertical="center" wrapText="1"/>
      <protection locked="0"/>
    </xf>
    <xf numFmtId="0" fontId="70" fillId="0" borderId="9" xfId="0" applyFont="1" applyBorder="1" applyAlignment="1" applyProtection="1">
      <alignment horizontal="center" vertical="center" wrapText="1"/>
      <protection locked="0"/>
    </xf>
    <xf numFmtId="0" fontId="70" fillId="0" borderId="67" xfId="0" applyFont="1" applyBorder="1" applyAlignment="1" applyProtection="1">
      <alignment horizontal="center" vertical="center" wrapText="1"/>
      <protection locked="0"/>
    </xf>
    <xf numFmtId="0" fontId="70" fillId="0" borderId="63" xfId="0" applyFont="1" applyBorder="1" applyAlignment="1" applyProtection="1">
      <alignment horizontal="center" vertical="center" wrapText="1"/>
      <protection locked="0"/>
    </xf>
    <xf numFmtId="0" fontId="70" fillId="0" borderId="73" xfId="0" applyFont="1" applyBorder="1" applyAlignment="1" applyProtection="1">
      <alignment horizontal="center" vertical="center" wrapText="1"/>
      <protection locked="0"/>
    </xf>
    <xf numFmtId="165" fontId="69" fillId="0" borderId="57" xfId="0" applyNumberFormat="1" applyFont="1" applyBorder="1" applyAlignment="1" applyProtection="1">
      <alignment horizontal="center" vertical="center"/>
      <protection locked="0"/>
    </xf>
    <xf numFmtId="165" fontId="69" fillId="0" borderId="73" xfId="0" applyNumberFormat="1" applyFont="1" applyBorder="1" applyAlignment="1" applyProtection="1">
      <alignment horizontal="center" vertical="center"/>
      <protection locked="0"/>
    </xf>
    <xf numFmtId="165" fontId="69" fillId="0" borderId="66" xfId="0" applyNumberFormat="1" applyFont="1" applyBorder="1" applyAlignment="1" applyProtection="1">
      <alignment horizontal="center" vertical="center"/>
      <protection locked="0"/>
    </xf>
    <xf numFmtId="165" fontId="69" fillId="0" borderId="74" xfId="0" applyNumberFormat="1" applyFont="1" applyBorder="1" applyAlignment="1" applyProtection="1">
      <alignment horizontal="center" vertical="center"/>
      <protection locked="0"/>
    </xf>
    <xf numFmtId="0" fontId="67" fillId="0" borderId="41" xfId="0" applyFont="1" applyBorder="1" applyAlignment="1" applyProtection="1">
      <alignment horizontal="center" vertical="center" wrapText="1"/>
      <protection hidden="1"/>
    </xf>
    <xf numFmtId="0" fontId="67" fillId="0" borderId="0" xfId="0" applyFont="1" applyAlignment="1" applyProtection="1">
      <alignment horizontal="right" vertical="center"/>
      <protection hidden="1"/>
    </xf>
    <xf numFmtId="0" fontId="67" fillId="0" borderId="52" xfId="0" applyFont="1" applyBorder="1" applyAlignment="1" applyProtection="1">
      <alignment horizontal="right" vertical="center"/>
      <protection hidden="1"/>
    </xf>
    <xf numFmtId="0" fontId="67" fillId="0" borderId="49" xfId="0" applyFont="1" applyBorder="1" applyAlignment="1" applyProtection="1">
      <alignment horizontal="center" vertical="center"/>
      <protection hidden="1"/>
    </xf>
    <xf numFmtId="0" fontId="67" fillId="0" borderId="51" xfId="0" applyFont="1" applyBorder="1" applyAlignment="1" applyProtection="1">
      <alignment horizontal="center" vertical="center"/>
      <protection hidden="1"/>
    </xf>
    <xf numFmtId="0" fontId="67" fillId="0" borderId="23" xfId="0" applyFont="1" applyBorder="1" applyAlignment="1" applyProtection="1">
      <alignment horizontal="right" vertical="center"/>
      <protection hidden="1"/>
    </xf>
    <xf numFmtId="0" fontId="67" fillId="0" borderId="50" xfId="0" applyFont="1" applyBorder="1" applyAlignment="1" applyProtection="1">
      <alignment horizontal="center" vertical="center"/>
      <protection hidden="1"/>
    </xf>
    <xf numFmtId="0" fontId="64" fillId="0" borderId="0" xfId="0" applyFont="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41" xfId="0" applyFont="1" applyBorder="1" applyAlignment="1" applyProtection="1">
      <alignment horizontal="center" vertical="center"/>
      <protection hidden="1"/>
    </xf>
    <xf numFmtId="17" fontId="67" fillId="0" borderId="49" xfId="0" applyNumberFormat="1" applyFont="1" applyBorder="1" applyAlignment="1" applyProtection="1">
      <alignment horizontal="center" vertical="center"/>
      <protection locked="0"/>
    </xf>
    <xf numFmtId="0" fontId="67" fillId="0" borderId="50" xfId="0" applyFont="1" applyBorder="1" applyAlignment="1" applyProtection="1">
      <alignment horizontal="center" vertical="center"/>
      <protection locked="0"/>
    </xf>
    <xf numFmtId="0" fontId="67" fillId="0" borderId="51" xfId="0" applyFont="1" applyBorder="1" applyAlignment="1" applyProtection="1">
      <alignment horizontal="center" vertical="center"/>
      <protection locked="0"/>
    </xf>
    <xf numFmtId="0" fontId="63" fillId="0" borderId="82" xfId="0" applyFont="1" applyBorder="1" applyAlignment="1" applyProtection="1">
      <alignment horizontal="center"/>
      <protection hidden="1"/>
    </xf>
    <xf numFmtId="0" fontId="63" fillId="0" borderId="0" xfId="0" applyFont="1" applyAlignment="1" applyProtection="1">
      <alignment horizontal="center"/>
      <protection hidden="1"/>
    </xf>
    <xf numFmtId="17" fontId="87" fillId="0" borderId="57" xfId="0" applyNumberFormat="1" applyFont="1" applyBorder="1" applyAlignment="1" applyProtection="1">
      <alignment horizontal="center" vertical="center" wrapText="1"/>
      <protection hidden="1"/>
    </xf>
    <xf numFmtId="0" fontId="87" fillId="0" borderId="73" xfId="0" applyFont="1" applyBorder="1" applyAlignment="1" applyProtection="1">
      <alignment horizontal="center" vertical="center" wrapText="1"/>
      <protection hidden="1"/>
    </xf>
    <xf numFmtId="0" fontId="62" fillId="2" borderId="24" xfId="0" applyFont="1" applyFill="1" applyBorder="1" applyAlignment="1" applyProtection="1">
      <alignment horizontal="center" vertical="center"/>
      <protection locked="0"/>
    </xf>
    <xf numFmtId="0" fontId="34" fillId="0" borderId="53" xfId="0" applyFont="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67" xfId="0" applyFont="1" applyBorder="1" applyAlignment="1" applyProtection="1">
      <alignment horizontal="center" vertical="center"/>
      <protection locked="0"/>
    </xf>
    <xf numFmtId="0" fontId="34" fillId="0" borderId="63" xfId="0" applyFont="1" applyBorder="1" applyAlignment="1" applyProtection="1">
      <alignment horizontal="center" vertical="center"/>
      <protection locked="0"/>
    </xf>
    <xf numFmtId="0" fontId="34" fillId="0" borderId="53" xfId="0" applyFont="1" applyBorder="1" applyAlignment="1" applyProtection="1">
      <alignment horizontal="right" vertical="center" wrapText="1"/>
      <protection locked="0"/>
    </xf>
    <xf numFmtId="0" fontId="34" fillId="0" borderId="5" xfId="0" applyFont="1" applyBorder="1" applyAlignment="1" applyProtection="1">
      <alignment horizontal="right" vertical="center" wrapText="1"/>
      <protection locked="0"/>
    </xf>
    <xf numFmtId="0" fontId="34" fillId="0" borderId="67" xfId="0" applyFont="1" applyBorder="1" applyAlignment="1" applyProtection="1">
      <alignment horizontal="right" vertical="center" wrapText="1"/>
      <protection locked="0"/>
    </xf>
    <xf numFmtId="0" fontId="34" fillId="0" borderId="63" xfId="0" applyFont="1" applyBorder="1" applyAlignment="1" applyProtection="1">
      <alignment horizontal="right" vertical="center" wrapText="1"/>
      <protection locked="0"/>
    </xf>
    <xf numFmtId="0" fontId="69" fillId="2" borderId="54" xfId="0" applyFont="1" applyFill="1" applyBorder="1" applyAlignment="1" applyProtection="1">
      <alignment horizontal="center" vertical="center"/>
      <protection locked="0"/>
    </xf>
    <xf numFmtId="0" fontId="69" fillId="2" borderId="55" xfId="0" applyFont="1" applyFill="1" applyBorder="1" applyAlignment="1" applyProtection="1">
      <alignment horizontal="center" vertical="center"/>
      <protection locked="0"/>
    </xf>
    <xf numFmtId="0" fontId="67" fillId="0" borderId="41" xfId="0" applyFont="1" applyBorder="1" applyAlignment="1" applyProtection="1">
      <alignment horizontal="center" vertical="center" wrapText="1"/>
      <protection locked="0"/>
    </xf>
    <xf numFmtId="0" fontId="67" fillId="0" borderId="0" xfId="0" applyFont="1" applyAlignment="1" applyProtection="1">
      <alignment horizontal="right" vertical="center"/>
      <protection locked="0"/>
    </xf>
    <xf numFmtId="0" fontId="67" fillId="0" borderId="52" xfId="0" applyFont="1" applyBorder="1" applyAlignment="1" applyProtection="1">
      <alignment horizontal="right" vertical="center"/>
      <protection locked="0"/>
    </xf>
    <xf numFmtId="0" fontId="67" fillId="0" borderId="49" xfId="0" applyFont="1" applyBorder="1" applyAlignment="1" applyProtection="1">
      <alignment horizontal="center" vertical="center"/>
      <protection locked="0"/>
    </xf>
    <xf numFmtId="0" fontId="67" fillId="0" borderId="23" xfId="0" applyFont="1" applyBorder="1" applyAlignment="1" applyProtection="1">
      <alignment horizontal="right" vertical="center"/>
      <protection locked="0"/>
    </xf>
    <xf numFmtId="0" fontId="67" fillId="0" borderId="41" xfId="0" applyFont="1" applyBorder="1" applyAlignment="1" applyProtection="1">
      <alignment horizontal="center" vertical="center"/>
      <protection locked="0"/>
    </xf>
    <xf numFmtId="17" fontId="86" fillId="0" borderId="57" xfId="0" applyNumberFormat="1" applyFont="1" applyBorder="1" applyAlignment="1" applyProtection="1">
      <alignment horizontal="center" vertical="center" wrapText="1"/>
      <protection hidden="1"/>
    </xf>
    <xf numFmtId="0" fontId="86" fillId="0" borderId="73" xfId="0" applyFont="1" applyBorder="1" applyAlignment="1" applyProtection="1">
      <alignment horizontal="center" vertical="center" wrapText="1"/>
      <protection hidden="1"/>
    </xf>
    <xf numFmtId="0" fontId="91" fillId="0" borderId="0" xfId="0" applyFont="1" applyAlignment="1" applyProtection="1">
      <alignment horizontal="center"/>
      <protection hidden="1"/>
    </xf>
    <xf numFmtId="0" fontId="91" fillId="0" borderId="89" xfId="0" applyFont="1" applyBorder="1" applyAlignment="1" applyProtection="1">
      <alignment horizontal="center"/>
      <protection hidden="1"/>
    </xf>
    <xf numFmtId="0" fontId="91" fillId="0" borderId="90" xfId="0" applyFont="1" applyBorder="1" applyAlignment="1" applyProtection="1">
      <alignment horizontal="center"/>
      <protection hidden="1"/>
    </xf>
    <xf numFmtId="0" fontId="91" fillId="0" borderId="91" xfId="0" applyFont="1" applyBorder="1" applyAlignment="1" applyProtection="1">
      <alignment horizontal="center"/>
      <protection hidden="1"/>
    </xf>
    <xf numFmtId="0" fontId="115" fillId="3" borderId="132" xfId="0" applyFont="1" applyFill="1" applyBorder="1" applyAlignment="1" applyProtection="1">
      <alignment horizontal="center"/>
      <protection hidden="1"/>
    </xf>
    <xf numFmtId="0" fontId="115" fillId="3" borderId="1" xfId="0" applyFont="1" applyFill="1" applyBorder="1" applyAlignment="1" applyProtection="1">
      <alignment horizontal="center"/>
      <protection hidden="1"/>
    </xf>
    <xf numFmtId="0" fontId="115" fillId="3" borderId="133" xfId="0" applyFont="1" applyFill="1" applyBorder="1" applyAlignment="1" applyProtection="1">
      <alignment horizontal="center"/>
      <protection hidden="1"/>
    </xf>
    <xf numFmtId="0" fontId="128" fillId="3" borderId="132" xfId="0" applyFont="1" applyFill="1" applyBorder="1" applyAlignment="1" applyProtection="1">
      <alignment horizontal="center" vertical="center"/>
      <protection hidden="1"/>
    </xf>
    <xf numFmtId="0" fontId="128" fillId="3" borderId="1" xfId="0" applyFont="1" applyFill="1" applyBorder="1" applyAlignment="1" applyProtection="1">
      <alignment horizontal="center" vertical="center"/>
      <protection hidden="1"/>
    </xf>
    <xf numFmtId="0" fontId="128" fillId="3" borderId="133" xfId="0" applyFont="1" applyFill="1" applyBorder="1" applyAlignment="1" applyProtection="1">
      <alignment horizontal="center" vertical="center"/>
      <protection hidden="1"/>
    </xf>
    <xf numFmtId="0" fontId="122" fillId="3" borderId="132" xfId="0" applyFont="1" applyFill="1" applyBorder="1" applyAlignment="1" applyProtection="1">
      <alignment horizontal="center"/>
      <protection hidden="1"/>
    </xf>
    <xf numFmtId="0" fontId="122" fillId="3" borderId="1" xfId="0" applyFont="1" applyFill="1" applyBorder="1" applyAlignment="1" applyProtection="1">
      <alignment horizontal="center"/>
      <protection hidden="1"/>
    </xf>
    <xf numFmtId="0" fontId="122" fillId="3" borderId="133" xfId="0" applyFont="1" applyFill="1" applyBorder="1" applyAlignment="1" applyProtection="1">
      <alignment horizontal="center"/>
      <protection hidden="1"/>
    </xf>
    <xf numFmtId="0" fontId="75" fillId="3" borderId="132" xfId="0" applyFont="1" applyFill="1" applyBorder="1" applyAlignment="1" applyProtection="1">
      <alignment horizontal="center"/>
      <protection hidden="1"/>
    </xf>
    <xf numFmtId="0" fontId="75" fillId="3" borderId="1" xfId="0" applyFont="1" applyFill="1" applyBorder="1" applyAlignment="1" applyProtection="1">
      <alignment horizontal="center"/>
      <protection hidden="1"/>
    </xf>
    <xf numFmtId="0" fontId="75" fillId="3" borderId="133" xfId="0" applyFont="1" applyFill="1" applyBorder="1" applyAlignment="1" applyProtection="1">
      <alignment horizontal="center"/>
      <protection hidden="1"/>
    </xf>
    <xf numFmtId="0" fontId="114" fillId="3" borderId="132" xfId="0" applyFont="1" applyFill="1" applyBorder="1" applyAlignment="1" applyProtection="1">
      <alignment horizontal="center"/>
      <protection hidden="1"/>
    </xf>
    <xf numFmtId="0" fontId="114" fillId="3" borderId="1" xfId="0" applyFont="1" applyFill="1" applyBorder="1" applyAlignment="1" applyProtection="1">
      <alignment horizontal="center"/>
      <protection hidden="1"/>
    </xf>
    <xf numFmtId="0" fontId="114" fillId="3" borderId="133" xfId="0" applyFont="1" applyFill="1" applyBorder="1" applyAlignment="1" applyProtection="1">
      <alignment horizontal="center"/>
      <protection hidden="1"/>
    </xf>
    <xf numFmtId="0" fontId="113" fillId="3" borderId="132" xfId="0" applyFont="1" applyFill="1" applyBorder="1" applyAlignment="1" applyProtection="1">
      <alignment horizontal="center"/>
      <protection hidden="1"/>
    </xf>
    <xf numFmtId="0" fontId="113" fillId="3" borderId="1" xfId="0" applyFont="1" applyFill="1" applyBorder="1" applyAlignment="1" applyProtection="1">
      <alignment horizontal="center"/>
      <protection hidden="1"/>
    </xf>
    <xf numFmtId="0" fontId="113" fillId="3" borderId="133" xfId="0" applyFont="1" applyFill="1" applyBorder="1" applyAlignment="1" applyProtection="1">
      <alignment horizontal="center"/>
      <protection hidden="1"/>
    </xf>
    <xf numFmtId="0" fontId="0" fillId="3" borderId="132" xfId="0" applyFill="1" applyBorder="1" applyAlignment="1" applyProtection="1">
      <alignment horizontal="center"/>
      <protection hidden="1"/>
    </xf>
    <xf numFmtId="0" fontId="0" fillId="3" borderId="1" xfId="0" applyFill="1" applyBorder="1" applyAlignment="1" applyProtection="1">
      <alignment horizontal="center"/>
      <protection hidden="1"/>
    </xf>
    <xf numFmtId="0" fontId="0" fillId="3" borderId="133" xfId="0" applyFill="1" applyBorder="1" applyAlignment="1" applyProtection="1">
      <alignment horizontal="center"/>
      <protection hidden="1"/>
    </xf>
    <xf numFmtId="0" fontId="116" fillId="3" borderId="132" xfId="0" applyFont="1" applyFill="1" applyBorder="1" applyAlignment="1" applyProtection="1">
      <alignment horizontal="center"/>
      <protection hidden="1"/>
    </xf>
    <xf numFmtId="0" fontId="116" fillId="3" borderId="1" xfId="0" applyFont="1" applyFill="1" applyBorder="1" applyAlignment="1" applyProtection="1">
      <alignment horizontal="center"/>
      <protection hidden="1"/>
    </xf>
    <xf numFmtId="0" fontId="116" fillId="3" borderId="133" xfId="0" applyFont="1" applyFill="1" applyBorder="1" applyAlignment="1" applyProtection="1">
      <alignment horizontal="center"/>
      <protection hidden="1"/>
    </xf>
    <xf numFmtId="0" fontId="114" fillId="3" borderId="132" xfId="0" applyFont="1" applyFill="1" applyBorder="1" applyAlignment="1" applyProtection="1">
      <alignment horizontal="center" vertical="top"/>
      <protection hidden="1"/>
    </xf>
    <xf numFmtId="0" fontId="114" fillId="3" borderId="1" xfId="0" applyFont="1" applyFill="1" applyBorder="1" applyAlignment="1" applyProtection="1">
      <alignment horizontal="center" vertical="top"/>
      <protection hidden="1"/>
    </xf>
    <xf numFmtId="0" fontId="114" fillId="3" borderId="133" xfId="0" applyFont="1" applyFill="1" applyBorder="1" applyAlignment="1" applyProtection="1">
      <alignment horizontal="center" vertical="top"/>
      <protection hidden="1"/>
    </xf>
    <xf numFmtId="0" fontId="111" fillId="3" borderId="132" xfId="0" applyFont="1" applyFill="1" applyBorder="1" applyAlignment="1" applyProtection="1">
      <alignment horizontal="center"/>
      <protection hidden="1"/>
    </xf>
    <xf numFmtId="0" fontId="111" fillId="3" borderId="1" xfId="0" applyFont="1" applyFill="1" applyBorder="1" applyAlignment="1" applyProtection="1">
      <alignment horizontal="center"/>
      <protection hidden="1"/>
    </xf>
    <xf numFmtId="0" fontId="111" fillId="3" borderId="133" xfId="0" applyFont="1" applyFill="1" applyBorder="1" applyAlignment="1" applyProtection="1">
      <alignment horizontal="center"/>
      <protection hidden="1"/>
    </xf>
    <xf numFmtId="0" fontId="112" fillId="3" borderId="132" xfId="0" applyFont="1" applyFill="1" applyBorder="1" applyAlignment="1" applyProtection="1">
      <alignment horizontal="center"/>
      <protection hidden="1"/>
    </xf>
    <xf numFmtId="0" fontId="112" fillId="3" borderId="1" xfId="0" applyFont="1" applyFill="1" applyBorder="1" applyAlignment="1" applyProtection="1">
      <alignment horizontal="center"/>
      <protection hidden="1"/>
    </xf>
    <xf numFmtId="0" fontId="112" fillId="3" borderId="133" xfId="0" applyFont="1" applyFill="1" applyBorder="1" applyAlignment="1" applyProtection="1">
      <alignment horizontal="center"/>
      <protection hidden="1"/>
    </xf>
    <xf numFmtId="0" fontId="114" fillId="3" borderId="132" xfId="0" applyFont="1" applyFill="1" applyBorder="1" applyAlignment="1" applyProtection="1">
      <alignment horizontal="center" vertical="center"/>
      <protection hidden="1"/>
    </xf>
    <xf numFmtId="0" fontId="114" fillId="3" borderId="1" xfId="0" applyFont="1" applyFill="1" applyBorder="1" applyAlignment="1" applyProtection="1">
      <alignment horizontal="center" vertical="center"/>
      <protection hidden="1"/>
    </xf>
    <xf numFmtId="0" fontId="114" fillId="3" borderId="133" xfId="0" applyFont="1" applyFill="1" applyBorder="1" applyAlignment="1" applyProtection="1">
      <alignment horizontal="center" vertical="center"/>
      <protection hidden="1"/>
    </xf>
    <xf numFmtId="0" fontId="191" fillId="3" borderId="132" xfId="0" applyFont="1" applyFill="1" applyBorder="1" applyAlignment="1" applyProtection="1">
      <alignment horizontal="center"/>
      <protection hidden="1"/>
    </xf>
    <xf numFmtId="0" fontId="191" fillId="3" borderId="1" xfId="0" applyFont="1" applyFill="1" applyBorder="1" applyAlignment="1" applyProtection="1">
      <alignment horizontal="center"/>
      <protection hidden="1"/>
    </xf>
    <xf numFmtId="0" fontId="191" fillId="3" borderId="133" xfId="0" applyFont="1" applyFill="1" applyBorder="1" applyAlignment="1" applyProtection="1">
      <alignment horizontal="center"/>
      <protection hidden="1"/>
    </xf>
    <xf numFmtId="0" fontId="194" fillId="3" borderId="132" xfId="0" applyFont="1" applyFill="1" applyBorder="1" applyAlignment="1" applyProtection="1">
      <alignment horizontal="center"/>
      <protection hidden="1"/>
    </xf>
    <xf numFmtId="0" fontId="194" fillId="3" borderId="1" xfId="0" applyFont="1" applyFill="1" applyBorder="1" applyAlignment="1" applyProtection="1">
      <alignment horizontal="center"/>
      <protection hidden="1"/>
    </xf>
    <xf numFmtId="0" fontId="194" fillId="3" borderId="133" xfId="0" applyFont="1" applyFill="1" applyBorder="1" applyAlignment="1" applyProtection="1">
      <alignment horizontal="center"/>
      <protection hidden="1"/>
    </xf>
    <xf numFmtId="0" fontId="192" fillId="0" borderId="132" xfId="1" applyFont="1" applyBorder="1" applyAlignment="1">
      <alignment horizontal="center" vertical="center"/>
    </xf>
    <xf numFmtId="0" fontId="192" fillId="0" borderId="1" xfId="1" applyFont="1" applyAlignment="1">
      <alignment horizontal="center" vertical="center"/>
    </xf>
    <xf numFmtId="0" fontId="192" fillId="0" borderId="133" xfId="1" applyFont="1" applyBorder="1" applyAlignment="1">
      <alignment horizontal="center" vertical="center"/>
    </xf>
    <xf numFmtId="0" fontId="195" fillId="3" borderId="132" xfId="0" applyFont="1" applyFill="1" applyBorder="1" applyAlignment="1" applyProtection="1">
      <alignment horizontal="center" vertical="center" shrinkToFit="1"/>
      <protection hidden="1"/>
    </xf>
    <xf numFmtId="0" fontId="195" fillId="3" borderId="1" xfId="0" applyFont="1" applyFill="1" applyBorder="1" applyAlignment="1" applyProtection="1">
      <alignment horizontal="center" vertical="center" shrinkToFit="1"/>
      <protection hidden="1"/>
    </xf>
    <xf numFmtId="0" fontId="195" fillId="3" borderId="133" xfId="0" applyFont="1" applyFill="1" applyBorder="1" applyAlignment="1" applyProtection="1">
      <alignment horizontal="center" vertical="center" shrinkToFit="1"/>
      <protection hidden="1"/>
    </xf>
    <xf numFmtId="0" fontId="196" fillId="3" borderId="132" xfId="0" applyFont="1" applyFill="1" applyBorder="1" applyAlignment="1">
      <alignment horizontal="center" vertical="top"/>
    </xf>
    <xf numFmtId="0" fontId="196" fillId="3" borderId="1" xfId="0" applyFont="1" applyFill="1" applyBorder="1" applyAlignment="1">
      <alignment horizontal="center" vertical="top"/>
    </xf>
    <xf numFmtId="0" fontId="196" fillId="3" borderId="133" xfId="0" applyFont="1" applyFill="1" applyBorder="1" applyAlignment="1">
      <alignment horizontal="center" vertical="top"/>
    </xf>
    <xf numFmtId="0" fontId="197" fillId="3" borderId="132" xfId="0" applyFont="1" applyFill="1" applyBorder="1" applyAlignment="1" applyProtection="1">
      <alignment horizontal="center"/>
      <protection hidden="1"/>
    </xf>
    <xf numFmtId="0" fontId="197" fillId="3" borderId="1" xfId="0" applyFont="1" applyFill="1" applyBorder="1" applyAlignment="1" applyProtection="1">
      <alignment horizontal="center"/>
      <protection hidden="1"/>
    </xf>
    <xf numFmtId="0" fontId="197" fillId="3" borderId="133" xfId="0" applyFont="1" applyFill="1" applyBorder="1" applyAlignment="1" applyProtection="1">
      <alignment horizontal="center"/>
      <protection hidden="1"/>
    </xf>
    <xf numFmtId="0" fontId="197" fillId="3" borderId="132" xfId="0" applyFont="1" applyFill="1" applyBorder="1" applyAlignment="1">
      <alignment horizontal="center"/>
    </xf>
    <xf numFmtId="0" fontId="197" fillId="3" borderId="1" xfId="0" applyFont="1" applyFill="1" applyBorder="1" applyAlignment="1">
      <alignment horizontal="center"/>
    </xf>
    <xf numFmtId="0" fontId="197" fillId="3" borderId="133" xfId="0" applyFont="1" applyFill="1" applyBorder="1" applyAlignment="1">
      <alignment horizontal="center"/>
    </xf>
    <xf numFmtId="0" fontId="0" fillId="3" borderId="132" xfId="0" applyFill="1" applyBorder="1" applyAlignment="1" applyProtection="1">
      <alignment horizontal="center" vertical="center"/>
      <protection hidden="1"/>
    </xf>
    <xf numFmtId="0" fontId="0" fillId="3" borderId="1" xfId="0" applyFill="1" applyBorder="1" applyAlignment="1" applyProtection="1">
      <alignment horizontal="center" vertical="center"/>
      <protection hidden="1"/>
    </xf>
    <xf numFmtId="0" fontId="0" fillId="3" borderId="133" xfId="0" applyFill="1" applyBorder="1" applyAlignment="1" applyProtection="1">
      <alignment horizontal="center" vertical="center"/>
      <protection hidden="1"/>
    </xf>
    <xf numFmtId="0" fontId="113" fillId="3" borderId="132" xfId="0" applyFont="1" applyFill="1" applyBorder="1" applyAlignment="1" applyProtection="1">
      <alignment horizontal="center" vertical="center"/>
      <protection hidden="1"/>
    </xf>
    <xf numFmtId="0" fontId="113" fillId="3" borderId="1" xfId="0" applyFont="1" applyFill="1" applyBorder="1" applyAlignment="1" applyProtection="1">
      <alignment horizontal="center" vertical="center"/>
      <protection hidden="1"/>
    </xf>
    <xf numFmtId="0" fontId="113" fillId="3" borderId="133" xfId="0" applyFont="1" applyFill="1" applyBorder="1" applyAlignment="1" applyProtection="1">
      <alignment horizontal="center" vertical="center"/>
      <protection hidden="1"/>
    </xf>
    <xf numFmtId="0" fontId="111" fillId="3" borderId="132" xfId="0" applyFont="1" applyFill="1" applyBorder="1" applyAlignment="1" applyProtection="1">
      <alignment horizontal="center" vertical="center"/>
      <protection hidden="1"/>
    </xf>
    <xf numFmtId="0" fontId="111" fillId="3" borderId="1" xfId="0" applyFont="1" applyFill="1" applyBorder="1" applyAlignment="1" applyProtection="1">
      <alignment horizontal="center" vertical="center"/>
      <protection hidden="1"/>
    </xf>
    <xf numFmtId="0" fontId="111" fillId="3" borderId="133" xfId="0" applyFont="1" applyFill="1" applyBorder="1" applyAlignment="1" applyProtection="1">
      <alignment horizontal="center" vertical="center"/>
      <protection hidden="1"/>
    </xf>
    <xf numFmtId="0" fontId="112" fillId="3" borderId="132" xfId="0" applyFont="1" applyFill="1" applyBorder="1" applyAlignment="1" applyProtection="1">
      <alignment horizontal="center" vertical="center"/>
      <protection hidden="1"/>
    </xf>
    <xf numFmtId="0" fontId="112" fillId="3" borderId="1" xfId="0" applyFont="1" applyFill="1" applyBorder="1" applyAlignment="1" applyProtection="1">
      <alignment horizontal="center" vertical="center"/>
      <protection hidden="1"/>
    </xf>
    <xf numFmtId="0" fontId="112" fillId="3" borderId="133" xfId="0" applyFont="1" applyFill="1" applyBorder="1" applyAlignment="1" applyProtection="1">
      <alignment horizontal="center" vertical="center"/>
      <protection hidden="1"/>
    </xf>
    <xf numFmtId="0" fontId="200" fillId="3" borderId="132" xfId="0" applyFont="1" applyFill="1" applyBorder="1" applyAlignment="1" applyProtection="1">
      <alignment horizontal="center"/>
      <protection hidden="1"/>
    </xf>
    <xf numFmtId="0" fontId="200" fillId="3" borderId="1" xfId="0" applyFont="1" applyFill="1" applyBorder="1" applyAlignment="1" applyProtection="1">
      <alignment horizontal="center"/>
      <protection hidden="1"/>
    </xf>
    <xf numFmtId="0" fontId="200" fillId="3" borderId="133" xfId="0" applyFont="1" applyFill="1" applyBorder="1" applyAlignment="1" applyProtection="1">
      <alignment horizontal="center"/>
      <protection hidden="1"/>
    </xf>
    <xf numFmtId="0" fontId="199" fillId="3" borderId="132" xfId="0" applyFont="1" applyFill="1" applyBorder="1" applyAlignment="1" applyProtection="1">
      <alignment horizontal="center" vertical="center" shrinkToFit="1"/>
      <protection hidden="1"/>
    </xf>
    <xf numFmtId="0" fontId="199" fillId="3" borderId="1" xfId="0" applyFont="1" applyFill="1" applyBorder="1" applyAlignment="1" applyProtection="1">
      <alignment horizontal="center" vertical="center" shrinkToFit="1"/>
      <protection hidden="1"/>
    </xf>
    <xf numFmtId="0" fontId="199" fillId="3" borderId="133" xfId="0" applyFont="1" applyFill="1" applyBorder="1" applyAlignment="1" applyProtection="1">
      <alignment horizontal="center" vertical="center" shrinkToFit="1"/>
      <protection hidden="1"/>
    </xf>
    <xf numFmtId="0" fontId="198" fillId="3" borderId="132" xfId="0" applyFont="1" applyFill="1" applyBorder="1" applyAlignment="1" applyProtection="1">
      <alignment horizontal="center"/>
      <protection hidden="1"/>
    </xf>
    <xf numFmtId="0" fontId="198" fillId="3" borderId="1" xfId="0" applyFont="1" applyFill="1" applyBorder="1" applyAlignment="1" applyProtection="1">
      <alignment horizontal="center"/>
      <protection hidden="1"/>
    </xf>
    <xf numFmtId="0" fontId="198" fillId="3" borderId="133" xfId="0" applyFont="1" applyFill="1" applyBorder="1" applyAlignment="1" applyProtection="1">
      <alignment horizontal="center"/>
      <protection hidden="1"/>
    </xf>
    <xf numFmtId="0" fontId="0" fillId="3" borderId="132" xfId="0" applyFill="1" applyBorder="1" applyAlignment="1">
      <alignment horizontal="center"/>
    </xf>
    <xf numFmtId="0" fontId="0" fillId="3" borderId="1" xfId="0" applyFill="1" applyBorder="1" applyAlignment="1">
      <alignment horizontal="center"/>
    </xf>
    <xf numFmtId="0" fontId="0" fillId="3" borderId="133" xfId="0" applyFill="1" applyBorder="1" applyAlignment="1">
      <alignment horizontal="center"/>
    </xf>
    <xf numFmtId="0" fontId="191" fillId="3" borderId="132" xfId="0" applyFont="1" applyFill="1" applyBorder="1" applyAlignment="1" applyProtection="1">
      <alignment horizontal="center" vertical="center"/>
      <protection hidden="1"/>
    </xf>
    <xf numFmtId="0" fontId="191" fillId="3" borderId="1" xfId="0" applyFont="1" applyFill="1" applyBorder="1" applyAlignment="1" applyProtection="1">
      <alignment horizontal="center" vertical="center"/>
      <protection hidden="1"/>
    </xf>
    <xf numFmtId="0" fontId="191" fillId="3" borderId="133" xfId="0" applyFont="1" applyFill="1" applyBorder="1" applyAlignment="1" applyProtection="1">
      <alignment horizontal="center" vertical="center"/>
      <protection hidden="1"/>
    </xf>
    <xf numFmtId="0" fontId="0" fillId="3" borderId="82" xfId="0" applyFill="1" applyBorder="1" applyAlignment="1" applyProtection="1">
      <alignment horizontal="center"/>
      <protection locked="0" hidden="1"/>
    </xf>
    <xf numFmtId="0" fontId="32" fillId="3" borderId="82" xfId="0" applyFont="1" applyFill="1" applyBorder="1" applyAlignment="1" applyProtection="1">
      <alignment horizontal="center"/>
      <protection locked="0" hidden="1"/>
    </xf>
    <xf numFmtId="0" fontId="0" fillId="3" borderId="3" xfId="0" applyFill="1" applyBorder="1" applyAlignment="1" applyProtection="1">
      <alignment horizontal="center"/>
      <protection locked="0" hidden="1"/>
    </xf>
    <xf numFmtId="0" fontId="0" fillId="3" borderId="120" xfId="0" applyFill="1" applyBorder="1" applyAlignment="1" applyProtection="1">
      <alignment horizontal="center"/>
      <protection locked="0" hidden="1"/>
    </xf>
    <xf numFmtId="0" fontId="0" fillId="3" borderId="8" xfId="0" applyFill="1" applyBorder="1" applyAlignment="1" applyProtection="1">
      <alignment horizontal="center"/>
      <protection locked="0" hidden="1"/>
    </xf>
    <xf numFmtId="0" fontId="175" fillId="3" borderId="82" xfId="0" applyFont="1" applyFill="1" applyBorder="1" applyAlignment="1" applyProtection="1">
      <alignment horizontal="center" shrinkToFit="1"/>
      <protection locked="0" hidden="1"/>
    </xf>
    <xf numFmtId="0" fontId="175" fillId="3" borderId="82" xfId="0" applyFont="1" applyFill="1" applyBorder="1" applyAlignment="1" applyProtection="1">
      <alignment horizontal="center"/>
      <protection locked="0" hidden="1"/>
    </xf>
    <xf numFmtId="168" fontId="45" fillId="3" borderId="114" xfId="0" applyNumberFormat="1" applyFont="1" applyFill="1" applyBorder="1" applyAlignment="1" applyProtection="1">
      <alignment horizontal="center"/>
      <protection hidden="1"/>
    </xf>
    <xf numFmtId="168" fontId="45" fillId="3" borderId="103" xfId="0" applyNumberFormat="1" applyFont="1" applyFill="1" applyBorder="1" applyAlignment="1" applyProtection="1">
      <alignment horizontal="center"/>
      <protection hidden="1"/>
    </xf>
    <xf numFmtId="168" fontId="45" fillId="3" borderId="104" xfId="0" applyNumberFormat="1" applyFont="1" applyFill="1" applyBorder="1" applyAlignment="1" applyProtection="1">
      <alignment horizontal="center"/>
      <protection hidden="1"/>
    </xf>
    <xf numFmtId="0" fontId="46" fillId="3" borderId="114" xfId="0" applyFont="1" applyFill="1" applyBorder="1" applyAlignment="1" applyProtection="1">
      <alignment horizontal="center"/>
      <protection hidden="1"/>
    </xf>
    <xf numFmtId="0" fontId="46" fillId="3" borderId="103" xfId="0" applyFont="1" applyFill="1" applyBorder="1" applyAlignment="1" applyProtection="1">
      <alignment horizontal="center"/>
      <protection hidden="1"/>
    </xf>
    <xf numFmtId="0" fontId="46" fillId="3" borderId="104" xfId="0" applyFont="1" applyFill="1" applyBorder="1" applyAlignment="1" applyProtection="1">
      <alignment horizontal="center"/>
      <protection hidden="1"/>
    </xf>
    <xf numFmtId="168" fontId="56" fillId="3" borderId="113" xfId="0" applyNumberFormat="1" applyFont="1" applyFill="1" applyBorder="1" applyAlignment="1" applyProtection="1">
      <alignment horizontal="left"/>
      <protection hidden="1"/>
    </xf>
    <xf numFmtId="168" fontId="56" fillId="3" borderId="110" xfId="0" applyNumberFormat="1" applyFont="1" applyFill="1" applyBorder="1" applyAlignment="1" applyProtection="1">
      <alignment horizontal="left"/>
      <protection hidden="1"/>
    </xf>
    <xf numFmtId="0" fontId="56" fillId="3" borderId="113" xfId="0" applyFont="1" applyFill="1" applyBorder="1" applyAlignment="1" applyProtection="1">
      <alignment horizontal="left"/>
      <protection hidden="1"/>
    </xf>
    <xf numFmtId="0" fontId="56" fillId="3" borderId="110" xfId="0" applyFont="1" applyFill="1" applyBorder="1" applyAlignment="1" applyProtection="1">
      <alignment horizontal="left"/>
      <protection hidden="1"/>
    </xf>
    <xf numFmtId="0" fontId="107" fillId="3" borderId="103" xfId="0" applyFont="1" applyFill="1" applyBorder="1" applyAlignment="1" applyProtection="1">
      <alignment horizontal="center"/>
      <protection hidden="1"/>
    </xf>
    <xf numFmtId="0" fontId="107" fillId="3" borderId="118" xfId="0" applyFont="1" applyFill="1" applyBorder="1" applyAlignment="1" applyProtection="1">
      <alignment horizontal="center"/>
      <protection hidden="1"/>
    </xf>
    <xf numFmtId="0" fontId="56" fillId="0" borderId="0" xfId="0" applyFont="1" applyAlignment="1" applyProtection="1">
      <alignment horizontal="center"/>
      <protection locked="0" hidden="1"/>
    </xf>
    <xf numFmtId="0" fontId="32" fillId="3" borderId="105" xfId="0" applyFont="1" applyFill="1" applyBorder="1" applyAlignment="1" applyProtection="1">
      <alignment horizontal="center"/>
      <protection locked="0" hidden="1"/>
    </xf>
    <xf numFmtId="0" fontId="32" fillId="3" borderId="106" xfId="0" applyFont="1" applyFill="1" applyBorder="1" applyAlignment="1" applyProtection="1">
      <alignment horizontal="center"/>
      <protection locked="0" hidden="1"/>
    </xf>
    <xf numFmtId="0" fontId="90" fillId="3" borderId="106" xfId="0" applyFont="1" applyFill="1" applyBorder="1" applyAlignment="1" applyProtection="1">
      <alignment horizontal="center"/>
      <protection locked="0" hidden="1"/>
    </xf>
    <xf numFmtId="0" fontId="107" fillId="3" borderId="114" xfId="0" applyFont="1" applyFill="1" applyBorder="1" applyAlignment="1" applyProtection="1">
      <alignment horizontal="center"/>
      <protection hidden="1"/>
    </xf>
    <xf numFmtId="0" fontId="107" fillId="3" borderId="104" xfId="0" applyFont="1" applyFill="1" applyBorder="1" applyAlignment="1" applyProtection="1">
      <alignment horizontal="center"/>
      <protection hidden="1"/>
    </xf>
    <xf numFmtId="0" fontId="107" fillId="3" borderId="110" xfId="0" applyFont="1" applyFill="1" applyBorder="1" applyAlignment="1" applyProtection="1">
      <alignment horizontal="center"/>
      <protection hidden="1"/>
    </xf>
    <xf numFmtId="168" fontId="45" fillId="3" borderId="31" xfId="0" applyNumberFormat="1" applyFont="1" applyFill="1" applyBorder="1" applyAlignment="1" applyProtection="1">
      <alignment horizontal="center"/>
      <protection hidden="1"/>
    </xf>
    <xf numFmtId="168" fontId="45" fillId="3" borderId="32" xfId="0" applyNumberFormat="1" applyFont="1" applyFill="1" applyBorder="1" applyAlignment="1" applyProtection="1">
      <alignment horizontal="center"/>
      <protection hidden="1"/>
    </xf>
    <xf numFmtId="168" fontId="45" fillId="3" borderId="111" xfId="0" applyNumberFormat="1" applyFont="1" applyFill="1" applyBorder="1" applyAlignment="1" applyProtection="1">
      <alignment horizontal="center"/>
      <protection hidden="1"/>
    </xf>
    <xf numFmtId="0" fontId="56" fillId="3" borderId="113" xfId="0" applyFont="1" applyFill="1" applyBorder="1" applyAlignment="1" applyProtection="1">
      <alignment horizontal="left" vertical="top"/>
      <protection hidden="1"/>
    </xf>
    <xf numFmtId="0" fontId="56" fillId="3" borderId="110" xfId="0" applyFont="1" applyFill="1" applyBorder="1" applyAlignment="1" applyProtection="1">
      <alignment horizontal="left" vertical="top"/>
      <protection hidden="1"/>
    </xf>
    <xf numFmtId="0" fontId="46" fillId="3" borderId="110" xfId="0" applyFont="1" applyFill="1" applyBorder="1" applyAlignment="1" applyProtection="1">
      <alignment horizontal="center"/>
      <protection hidden="1"/>
    </xf>
    <xf numFmtId="0" fontId="45" fillId="3" borderId="31" xfId="0" applyFont="1" applyFill="1" applyBorder="1" applyAlignment="1" applyProtection="1">
      <alignment horizontal="center"/>
      <protection hidden="1"/>
    </xf>
    <xf numFmtId="0" fontId="45" fillId="3" borderId="32" xfId="0" applyFont="1" applyFill="1" applyBorder="1" applyAlignment="1" applyProtection="1">
      <alignment horizontal="center"/>
      <protection hidden="1"/>
    </xf>
    <xf numFmtId="0" fontId="45" fillId="3" borderId="111" xfId="0" applyFont="1" applyFill="1" applyBorder="1" applyAlignment="1" applyProtection="1">
      <alignment horizontal="center"/>
      <protection hidden="1"/>
    </xf>
    <xf numFmtId="0" fontId="90" fillId="3" borderId="82" xfId="0" applyFont="1" applyFill="1" applyBorder="1" applyAlignment="1" applyProtection="1">
      <alignment horizontal="center"/>
      <protection locked="0" hidden="1"/>
    </xf>
    <xf numFmtId="0" fontId="90" fillId="3" borderId="112" xfId="0" applyFont="1" applyFill="1" applyBorder="1" applyAlignment="1" applyProtection="1">
      <alignment horizontal="center"/>
      <protection locked="0" hidden="1"/>
    </xf>
    <xf numFmtId="0" fontId="32" fillId="3" borderId="40" xfId="0" applyFont="1" applyFill="1" applyBorder="1" applyAlignment="1" applyProtection="1">
      <alignment horizontal="center"/>
      <protection locked="0" hidden="1"/>
    </xf>
    <xf numFmtId="0" fontId="32" fillId="3" borderId="35" xfId="0" applyFont="1" applyFill="1" applyBorder="1" applyAlignment="1" applyProtection="1">
      <alignment horizontal="center"/>
      <protection locked="0" hidden="1"/>
    </xf>
    <xf numFmtId="0" fontId="2" fillId="3" borderId="35" xfId="0" applyFont="1" applyFill="1" applyBorder="1" applyAlignment="1" applyProtection="1">
      <alignment horizontal="center" vertical="center"/>
      <protection locked="0" hidden="1"/>
    </xf>
    <xf numFmtId="0" fontId="2" fillId="3" borderId="36" xfId="0" applyFont="1" applyFill="1" applyBorder="1" applyAlignment="1" applyProtection="1">
      <alignment horizontal="center" vertical="center"/>
      <protection locked="0" hidden="1"/>
    </xf>
    <xf numFmtId="0" fontId="32" fillId="9" borderId="0" xfId="0" applyFont="1" applyFill="1" applyAlignment="1" applyProtection="1">
      <alignment horizontal="center"/>
      <protection locked="0" hidden="1"/>
    </xf>
    <xf numFmtId="0" fontId="32" fillId="9" borderId="8" xfId="0" applyFont="1" applyFill="1" applyBorder="1" applyAlignment="1" applyProtection="1">
      <alignment horizontal="center"/>
      <protection locked="0" hidden="1"/>
    </xf>
    <xf numFmtId="0" fontId="2" fillId="3" borderId="113" xfId="0" applyFont="1" applyFill="1" applyBorder="1" applyAlignment="1" applyProtection="1">
      <alignment horizontal="center" vertical="center"/>
      <protection locked="0" hidden="1"/>
    </xf>
    <xf numFmtId="0" fontId="2" fillId="3" borderId="110" xfId="0" applyFont="1" applyFill="1" applyBorder="1" applyAlignment="1" applyProtection="1">
      <alignment horizontal="center" vertical="center"/>
      <protection locked="0" hidden="1"/>
    </xf>
    <xf numFmtId="0" fontId="2" fillId="3" borderId="110" xfId="0" applyFont="1" applyFill="1" applyBorder="1" applyAlignment="1" applyProtection="1">
      <alignment horizontal="center" vertical="center" wrapText="1"/>
      <protection locked="0" hidden="1"/>
    </xf>
    <xf numFmtId="0" fontId="2" fillId="3" borderId="116" xfId="0" applyFont="1" applyFill="1" applyBorder="1" applyAlignment="1" applyProtection="1">
      <alignment horizontal="center" vertical="center"/>
      <protection locked="0" hidden="1"/>
    </xf>
    <xf numFmtId="0" fontId="32" fillId="3" borderId="113" xfId="0" applyFont="1" applyFill="1" applyBorder="1" applyAlignment="1" applyProtection="1">
      <alignment horizontal="center"/>
      <protection locked="0" hidden="1"/>
    </xf>
    <xf numFmtId="0" fontId="32" fillId="3" borderId="110" xfId="0" applyFont="1" applyFill="1" applyBorder="1" applyAlignment="1" applyProtection="1">
      <alignment horizontal="center"/>
      <protection locked="0" hidden="1"/>
    </xf>
    <xf numFmtId="0" fontId="46" fillId="3" borderId="105" xfId="0" applyFont="1" applyFill="1" applyBorder="1" applyAlignment="1" applyProtection="1">
      <alignment horizontal="center"/>
      <protection locked="0" hidden="1"/>
    </xf>
    <xf numFmtId="0" fontId="46" fillId="3" borderId="106" xfId="0" applyFont="1" applyFill="1" applyBorder="1" applyAlignment="1" applyProtection="1">
      <alignment horizontal="center"/>
      <protection locked="0" hidden="1"/>
    </xf>
    <xf numFmtId="0" fontId="46" fillId="3" borderId="124" xfId="0" applyFont="1" applyFill="1" applyBorder="1" applyAlignment="1" applyProtection="1">
      <alignment horizontal="center"/>
      <protection locked="0" hidden="1"/>
    </xf>
    <xf numFmtId="0" fontId="106" fillId="3" borderId="113" xfId="0" applyFont="1" applyFill="1" applyBorder="1" applyAlignment="1" applyProtection="1">
      <alignment horizontal="left"/>
      <protection hidden="1"/>
    </xf>
    <xf numFmtId="0" fontId="106" fillId="3" borderId="110" xfId="0" applyFont="1" applyFill="1" applyBorder="1" applyAlignment="1" applyProtection="1">
      <alignment horizontal="left"/>
      <protection hidden="1"/>
    </xf>
    <xf numFmtId="0" fontId="106" fillId="3" borderId="113" xfId="0" applyFont="1" applyFill="1" applyBorder="1" applyProtection="1">
      <protection hidden="1"/>
    </xf>
    <xf numFmtId="0" fontId="106" fillId="3" borderId="110" xfId="0" applyFont="1" applyFill="1" applyBorder="1" applyProtection="1">
      <protection hidden="1"/>
    </xf>
    <xf numFmtId="0" fontId="90" fillId="3" borderId="110" xfId="0" applyFont="1" applyFill="1" applyBorder="1" applyAlignment="1" applyProtection="1">
      <alignment horizontal="center"/>
      <protection locked="0" hidden="1"/>
    </xf>
    <xf numFmtId="0" fontId="90" fillId="3" borderId="128" xfId="0" applyFont="1" applyFill="1" applyBorder="1" applyAlignment="1" applyProtection="1">
      <alignment horizontal="center" vertical="center" wrapText="1"/>
      <protection locked="0" hidden="1"/>
    </xf>
    <xf numFmtId="0" fontId="90" fillId="3" borderId="106" xfId="0" applyFont="1" applyFill="1" applyBorder="1" applyAlignment="1" applyProtection="1">
      <alignment horizontal="center" vertical="center" wrapText="1"/>
      <protection locked="0" hidden="1"/>
    </xf>
    <xf numFmtId="0" fontId="90" fillId="3" borderId="129" xfId="0" applyFont="1" applyFill="1" applyBorder="1" applyAlignment="1" applyProtection="1">
      <alignment horizontal="center" vertical="center" wrapText="1"/>
      <protection locked="0" hidden="1"/>
    </xf>
    <xf numFmtId="0" fontId="90" fillId="3" borderId="62" xfId="0" applyFont="1" applyFill="1" applyBorder="1" applyAlignment="1" applyProtection="1">
      <alignment horizontal="center" vertical="center" wrapText="1"/>
      <protection locked="0" hidden="1"/>
    </xf>
    <xf numFmtId="0" fontId="90" fillId="3" borderId="82" xfId="0" applyFont="1" applyFill="1" applyBorder="1" applyAlignment="1" applyProtection="1">
      <alignment horizontal="center" vertical="center" wrapText="1"/>
      <protection locked="0" hidden="1"/>
    </xf>
    <xf numFmtId="0" fontId="90" fillId="3" borderId="61" xfId="0" applyFont="1" applyFill="1" applyBorder="1" applyAlignment="1" applyProtection="1">
      <alignment horizontal="center" vertical="center" wrapText="1"/>
      <protection locked="0" hidden="1"/>
    </xf>
    <xf numFmtId="0" fontId="173" fillId="3" borderId="8" xfId="0" applyFont="1" applyFill="1" applyBorder="1" applyAlignment="1" applyProtection="1">
      <alignment horizontal="left" shrinkToFit="1"/>
      <protection locked="0" hidden="1"/>
    </xf>
    <xf numFmtId="0" fontId="173" fillId="3" borderId="8" xfId="0" applyFont="1" applyFill="1" applyBorder="1" applyAlignment="1" applyProtection="1">
      <alignment horizontal="center" shrinkToFit="1"/>
      <protection locked="0" hidden="1"/>
    </xf>
    <xf numFmtId="0" fontId="2" fillId="3" borderId="8" xfId="0" applyFont="1" applyFill="1" applyBorder="1" applyAlignment="1" applyProtection="1">
      <alignment horizontal="center"/>
      <protection locked="0" hidden="1"/>
    </xf>
    <xf numFmtId="0" fontId="2" fillId="3" borderId="108" xfId="0" applyFont="1" applyFill="1" applyBorder="1" applyAlignment="1" applyProtection="1">
      <alignment horizontal="center"/>
      <protection locked="0" hidden="1"/>
    </xf>
    <xf numFmtId="0" fontId="56" fillId="3" borderId="109" xfId="0" applyFont="1" applyFill="1" applyBorder="1" applyAlignment="1" applyProtection="1">
      <alignment horizontal="center" vertical="center"/>
      <protection locked="0" hidden="1"/>
    </xf>
    <xf numFmtId="0" fontId="56" fillId="3" borderId="32" xfId="0" applyFont="1" applyFill="1" applyBorder="1" applyAlignment="1" applyProtection="1">
      <alignment horizontal="center" vertical="center"/>
      <protection locked="0" hidden="1"/>
    </xf>
    <xf numFmtId="0" fontId="56" fillId="3" borderId="33" xfId="0" applyFont="1" applyFill="1" applyBorder="1" applyAlignment="1" applyProtection="1">
      <alignment horizontal="center" vertical="center"/>
      <protection locked="0" hidden="1"/>
    </xf>
    <xf numFmtId="0" fontId="56" fillId="3" borderId="27" xfId="0" applyFont="1" applyFill="1" applyBorder="1" applyAlignment="1" applyProtection="1">
      <alignment horizontal="center" vertical="center"/>
      <protection locked="0" hidden="1"/>
    </xf>
    <xf numFmtId="0" fontId="56" fillId="3" borderId="82" xfId="0" applyFont="1" applyFill="1" applyBorder="1" applyAlignment="1" applyProtection="1">
      <alignment horizontal="center" vertical="center"/>
      <protection locked="0" hidden="1"/>
    </xf>
    <xf numFmtId="0" fontId="56" fillId="3" borderId="61" xfId="0" applyFont="1" applyFill="1" applyBorder="1" applyAlignment="1" applyProtection="1">
      <alignment horizontal="center" vertical="center"/>
      <protection locked="0" hidden="1"/>
    </xf>
    <xf numFmtId="0" fontId="90" fillId="3" borderId="31" xfId="0" applyFont="1" applyFill="1" applyBorder="1" applyAlignment="1" applyProtection="1">
      <alignment horizontal="center" vertical="center" wrapText="1"/>
      <protection locked="0" hidden="1"/>
    </xf>
    <xf numFmtId="0" fontId="90" fillId="3" borderId="32" xfId="0" applyFont="1" applyFill="1" applyBorder="1" applyAlignment="1" applyProtection="1">
      <alignment horizontal="center" vertical="center" wrapText="1"/>
      <protection locked="0" hidden="1"/>
    </xf>
    <xf numFmtId="0" fontId="90" fillId="3" borderId="111" xfId="0" applyFont="1" applyFill="1" applyBorder="1" applyAlignment="1" applyProtection="1">
      <alignment horizontal="center" vertical="center" wrapText="1"/>
      <protection locked="0" hidden="1"/>
    </xf>
    <xf numFmtId="0" fontId="90" fillId="3" borderId="112" xfId="0" applyFont="1" applyFill="1" applyBorder="1" applyAlignment="1" applyProtection="1">
      <alignment horizontal="center" vertical="center" wrapText="1"/>
      <protection locked="0" hidden="1"/>
    </xf>
    <xf numFmtId="0" fontId="32" fillId="3" borderId="119" xfId="0" applyFont="1" applyFill="1" applyBorder="1" applyAlignment="1" applyProtection="1">
      <alignment horizontal="center"/>
      <protection locked="0" hidden="1"/>
    </xf>
    <xf numFmtId="0" fontId="32" fillId="3" borderId="120" xfId="0" applyFont="1" applyFill="1" applyBorder="1" applyAlignment="1" applyProtection="1">
      <alignment horizontal="center"/>
      <protection locked="0" hidden="1"/>
    </xf>
    <xf numFmtId="0" fontId="32" fillId="3" borderId="121" xfId="0" applyFont="1" applyFill="1" applyBorder="1" applyAlignment="1" applyProtection="1">
      <alignment horizontal="center"/>
      <protection locked="0" hidden="1"/>
    </xf>
    <xf numFmtId="0" fontId="32" fillId="3" borderId="122" xfId="0" applyFont="1" applyFill="1" applyBorder="1" applyAlignment="1" applyProtection="1">
      <alignment horizontal="center"/>
      <protection locked="0" hidden="1"/>
    </xf>
    <xf numFmtId="0" fontId="2" fillId="3" borderId="122" xfId="0" applyFont="1" applyFill="1" applyBorder="1" applyAlignment="1" applyProtection="1">
      <alignment horizontal="center" vertical="center"/>
      <protection locked="0" hidden="1"/>
    </xf>
    <xf numFmtId="0" fontId="2" fillId="3" borderId="120" xfId="0" applyFont="1" applyFill="1" applyBorder="1" applyAlignment="1" applyProtection="1">
      <alignment horizontal="center" vertical="center"/>
      <protection locked="0" hidden="1"/>
    </xf>
    <xf numFmtId="0" fontId="2" fillId="3" borderId="121" xfId="0" applyFont="1" applyFill="1" applyBorder="1" applyAlignment="1" applyProtection="1">
      <alignment horizontal="center" vertical="center"/>
      <protection locked="0" hidden="1"/>
    </xf>
    <xf numFmtId="0" fontId="2" fillId="3" borderId="123" xfId="0" applyFont="1" applyFill="1" applyBorder="1" applyAlignment="1" applyProtection="1">
      <alignment horizontal="center" vertical="center"/>
      <protection locked="0" hidden="1"/>
    </xf>
    <xf numFmtId="0" fontId="175" fillId="3" borderId="107" xfId="0" applyFont="1" applyFill="1" applyBorder="1" applyAlignment="1" applyProtection="1">
      <alignment horizontal="center" shrinkToFit="1"/>
      <protection hidden="1"/>
    </xf>
    <xf numFmtId="0" fontId="173" fillId="3" borderId="107" xfId="0" applyFont="1" applyFill="1" applyBorder="1" applyAlignment="1" applyProtection="1">
      <alignment horizontal="center" shrinkToFit="1"/>
      <protection locked="0" hidden="1"/>
    </xf>
    <xf numFmtId="0" fontId="173" fillId="3" borderId="107" xfId="0" applyFont="1" applyFill="1" applyBorder="1" applyAlignment="1" applyProtection="1">
      <alignment horizontal="center"/>
      <protection locked="0" hidden="1"/>
    </xf>
    <xf numFmtId="0" fontId="176" fillId="3" borderId="107" xfId="0" applyFont="1" applyFill="1" applyBorder="1" applyAlignment="1" applyProtection="1">
      <alignment horizontal="center" shrinkToFit="1"/>
      <protection locked="0" hidden="1"/>
    </xf>
    <xf numFmtId="0" fontId="176" fillId="3" borderId="56" xfId="0" applyFont="1" applyFill="1" applyBorder="1" applyAlignment="1" applyProtection="1">
      <alignment horizontal="center" shrinkToFit="1"/>
      <protection locked="0" hidden="1"/>
    </xf>
    <xf numFmtId="0" fontId="90" fillId="3" borderId="114" xfId="0" applyFont="1" applyFill="1" applyBorder="1" applyAlignment="1" applyProtection="1">
      <alignment horizontal="center"/>
      <protection locked="0" hidden="1"/>
    </xf>
    <xf numFmtId="0" fontId="90" fillId="3" borderId="103" xfId="0" applyFont="1" applyFill="1" applyBorder="1" applyAlignment="1" applyProtection="1">
      <alignment horizontal="center"/>
      <protection locked="0" hidden="1"/>
    </xf>
    <xf numFmtId="0" fontId="90" fillId="3" borderId="104" xfId="0" applyFont="1" applyFill="1" applyBorder="1" applyAlignment="1" applyProtection="1">
      <alignment horizontal="center"/>
      <protection locked="0" hidden="1"/>
    </xf>
    <xf numFmtId="0" fontId="56" fillId="3" borderId="117" xfId="0" applyFont="1" applyFill="1" applyBorder="1" applyAlignment="1" applyProtection="1">
      <alignment horizontal="center" vertical="center"/>
      <protection locked="0" hidden="1"/>
    </xf>
    <xf numFmtId="0" fontId="56" fillId="3" borderId="103" xfId="0" applyFont="1" applyFill="1" applyBorder="1" applyAlignment="1" applyProtection="1">
      <alignment horizontal="center" vertical="center"/>
      <protection locked="0" hidden="1"/>
    </xf>
    <xf numFmtId="0" fontId="56" fillId="3" borderId="104" xfId="0" applyFont="1" applyFill="1" applyBorder="1" applyAlignment="1" applyProtection="1">
      <alignment horizontal="center" vertical="center"/>
      <protection locked="0" hidden="1"/>
    </xf>
    <xf numFmtId="0" fontId="56" fillId="3" borderId="114" xfId="0" applyFont="1" applyFill="1" applyBorder="1" applyAlignment="1" applyProtection="1">
      <alignment horizontal="center" vertical="center"/>
      <protection locked="0" hidden="1"/>
    </xf>
    <xf numFmtId="0" fontId="2" fillId="3" borderId="114" xfId="0" applyFont="1" applyFill="1" applyBorder="1" applyAlignment="1" applyProtection="1">
      <alignment horizontal="center" vertical="center"/>
      <protection locked="0" hidden="1"/>
    </xf>
    <xf numFmtId="0" fontId="2" fillId="3" borderId="103" xfId="0" applyFont="1" applyFill="1" applyBorder="1" applyAlignment="1" applyProtection="1">
      <alignment horizontal="center" vertical="center"/>
      <protection locked="0" hidden="1"/>
    </xf>
    <xf numFmtId="0" fontId="2" fillId="3" borderId="104" xfId="0" applyFont="1" applyFill="1" applyBorder="1" applyAlignment="1" applyProtection="1">
      <alignment horizontal="center" vertical="center"/>
      <protection locked="0" hidden="1"/>
    </xf>
    <xf numFmtId="0" fontId="2" fillId="3" borderId="114" xfId="0" applyFont="1" applyFill="1" applyBorder="1" applyAlignment="1" applyProtection="1">
      <alignment horizontal="center" vertical="center" wrapText="1"/>
      <protection locked="0" hidden="1"/>
    </xf>
    <xf numFmtId="0" fontId="2" fillId="3" borderId="103" xfId="0" applyFont="1" applyFill="1" applyBorder="1" applyAlignment="1" applyProtection="1">
      <alignment horizontal="center" vertical="center" wrapText="1"/>
      <protection locked="0" hidden="1"/>
    </xf>
    <xf numFmtId="0" fontId="2" fillId="3" borderId="104" xfId="0" applyFont="1" applyFill="1" applyBorder="1" applyAlignment="1" applyProtection="1">
      <alignment horizontal="center" vertical="center" wrapText="1"/>
      <protection locked="0" hidden="1"/>
    </xf>
    <xf numFmtId="0" fontId="56" fillId="3" borderId="118" xfId="0" applyFont="1" applyFill="1" applyBorder="1" applyAlignment="1" applyProtection="1">
      <alignment horizontal="center" vertical="center"/>
      <protection locked="0" hidden="1"/>
    </xf>
    <xf numFmtId="0" fontId="32" fillId="3" borderId="117" xfId="0" applyFont="1" applyFill="1" applyBorder="1" applyAlignment="1" applyProtection="1">
      <alignment horizontal="center"/>
      <protection locked="0" hidden="1"/>
    </xf>
    <xf numFmtId="0" fontId="32" fillId="3" borderId="103" xfId="0" applyFont="1" applyFill="1" applyBorder="1" applyAlignment="1" applyProtection="1">
      <alignment horizontal="center"/>
      <protection locked="0" hidden="1"/>
    </xf>
    <xf numFmtId="0" fontId="32" fillId="3" borderId="104" xfId="0" applyFont="1" applyFill="1" applyBorder="1" applyAlignment="1" applyProtection="1">
      <alignment horizontal="center"/>
      <protection locked="0" hidden="1"/>
    </xf>
    <xf numFmtId="0" fontId="32" fillId="3" borderId="114" xfId="0" applyFont="1" applyFill="1" applyBorder="1" applyAlignment="1" applyProtection="1">
      <alignment horizontal="center"/>
      <protection locked="0" hidden="1"/>
    </xf>
    <xf numFmtId="0" fontId="2" fillId="3" borderId="118" xfId="0" applyFont="1" applyFill="1" applyBorder="1" applyAlignment="1" applyProtection="1">
      <alignment horizontal="center" vertical="center"/>
      <protection locked="0" hidden="1"/>
    </xf>
    <xf numFmtId="0" fontId="56" fillId="3" borderId="115" xfId="0" applyFont="1" applyFill="1" applyBorder="1" applyAlignment="1" applyProtection="1">
      <alignment horizontal="left"/>
      <protection hidden="1"/>
    </xf>
    <xf numFmtId="0" fontId="56" fillId="3" borderId="38" xfId="0" applyFont="1" applyFill="1" applyBorder="1" applyAlignment="1" applyProtection="1">
      <alignment horizontal="left"/>
      <protection hidden="1"/>
    </xf>
    <xf numFmtId="0" fontId="56" fillId="9" borderId="113" xfId="0" applyFont="1" applyFill="1" applyBorder="1" applyAlignment="1" applyProtection="1">
      <alignment horizontal="center"/>
      <protection locked="0" hidden="1"/>
    </xf>
    <xf numFmtId="0" fontId="56" fillId="9" borderId="110" xfId="0" applyFont="1" applyFill="1" applyBorder="1" applyAlignment="1" applyProtection="1">
      <alignment horizontal="center"/>
      <protection locked="0" hidden="1"/>
    </xf>
    <xf numFmtId="0" fontId="56" fillId="9" borderId="116" xfId="0" applyFont="1" applyFill="1" applyBorder="1" applyAlignment="1" applyProtection="1">
      <alignment horizontal="center"/>
      <protection locked="0" hidden="1"/>
    </xf>
    <xf numFmtId="0" fontId="173" fillId="3" borderId="8" xfId="0" applyFont="1" applyFill="1" applyBorder="1" applyAlignment="1" applyProtection="1">
      <alignment horizontal="center"/>
      <protection locked="0" hidden="1"/>
    </xf>
    <xf numFmtId="0" fontId="46" fillId="9" borderId="0" xfId="0" applyFont="1" applyFill="1" applyAlignment="1">
      <alignment horizontal="center"/>
    </xf>
    <xf numFmtId="0" fontId="174" fillId="3" borderId="107" xfId="0" applyFont="1" applyFill="1" applyBorder="1" applyAlignment="1" applyProtection="1">
      <alignment horizontal="center" shrinkToFit="1"/>
      <protection hidden="1"/>
    </xf>
    <xf numFmtId="0" fontId="173" fillId="3" borderId="56" xfId="0" applyFont="1" applyFill="1" applyBorder="1" applyAlignment="1" applyProtection="1">
      <alignment horizontal="center" shrinkToFit="1"/>
      <protection locked="0" hidden="1"/>
    </xf>
    <xf numFmtId="0" fontId="32" fillId="3" borderId="82" xfId="0" applyFont="1" applyFill="1" applyBorder="1" applyAlignment="1" applyProtection="1">
      <alignment horizontal="center" shrinkToFit="1"/>
      <protection hidden="1"/>
    </xf>
    <xf numFmtId="0" fontId="32" fillId="3" borderId="82" xfId="0" applyFont="1" applyFill="1" applyBorder="1" applyAlignment="1" applyProtection="1">
      <alignment horizontal="center"/>
      <protection hidden="1"/>
    </xf>
    <xf numFmtId="0" fontId="153" fillId="3" borderId="103" xfId="0" applyFont="1" applyFill="1" applyBorder="1" applyAlignment="1" applyProtection="1">
      <alignment horizontal="center" shrinkToFit="1"/>
      <protection hidden="1"/>
    </xf>
    <xf numFmtId="0" fontId="153" fillId="3" borderId="104" xfId="0" applyFont="1" applyFill="1" applyBorder="1" applyAlignment="1" applyProtection="1">
      <alignment horizontal="center" shrinkToFit="1"/>
      <protection hidden="1"/>
    </xf>
    <xf numFmtId="0" fontId="90" fillId="3" borderId="82" xfId="0" applyFont="1" applyFill="1" applyBorder="1" applyAlignment="1">
      <alignment horizontal="center"/>
    </xf>
    <xf numFmtId="166" fontId="90" fillId="3" borderId="82" xfId="0" applyNumberFormat="1" applyFont="1" applyFill="1" applyBorder="1" applyAlignment="1">
      <alignment horizontal="center"/>
    </xf>
    <xf numFmtId="0" fontId="90" fillId="3" borderId="82" xfId="0" applyFont="1" applyFill="1" applyBorder="1" applyAlignment="1">
      <alignment horizontal="left"/>
    </xf>
    <xf numFmtId="1" fontId="32" fillId="3" borderId="82" xfId="0" applyNumberFormat="1" applyFont="1" applyFill="1" applyBorder="1" applyAlignment="1" applyProtection="1">
      <alignment horizontal="center"/>
      <protection hidden="1"/>
    </xf>
    <xf numFmtId="167" fontId="32" fillId="3" borderId="82" xfId="0" applyNumberFormat="1" applyFont="1" applyFill="1" applyBorder="1" applyAlignment="1" applyProtection="1">
      <alignment horizontal="center"/>
      <protection hidden="1"/>
    </xf>
    <xf numFmtId="1" fontId="32" fillId="3" borderId="103" xfId="2" applyNumberFormat="1" applyFont="1" applyFill="1" applyBorder="1" applyAlignment="1" applyProtection="1">
      <alignment horizontal="center"/>
      <protection hidden="1"/>
    </xf>
    <xf numFmtId="0" fontId="90" fillId="3" borderId="103" xfId="0" applyFont="1" applyFill="1" applyBorder="1" applyAlignment="1">
      <alignment horizontal="center"/>
    </xf>
    <xf numFmtId="0" fontId="90" fillId="3" borderId="104" xfId="0" applyFont="1" applyFill="1" applyBorder="1" applyAlignment="1">
      <alignment horizontal="center"/>
    </xf>
    <xf numFmtId="0" fontId="0" fillId="3" borderId="0" xfId="0" applyFill="1" applyAlignment="1">
      <alignment horizontal="center"/>
    </xf>
    <xf numFmtId="0" fontId="100" fillId="3" borderId="0" xfId="0" applyFont="1" applyFill="1" applyAlignment="1">
      <alignment horizontal="center"/>
    </xf>
    <xf numFmtId="0" fontId="101" fillId="3" borderId="0" xfId="0" applyFont="1" applyFill="1" applyAlignment="1">
      <alignment horizontal="center" vertical="top"/>
    </xf>
    <xf numFmtId="0" fontId="56" fillId="3" borderId="82" xfId="0" applyFont="1" applyFill="1" applyBorder="1" applyAlignment="1">
      <alignment horizontal="center" shrinkToFit="1"/>
    </xf>
    <xf numFmtId="0" fontId="56" fillId="3" borderId="82" xfId="0" applyFont="1" applyFill="1" applyBorder="1" applyAlignment="1" applyProtection="1">
      <alignment horizontal="center" shrinkToFit="1"/>
      <protection hidden="1"/>
    </xf>
    <xf numFmtId="0" fontId="175" fillId="3" borderId="82" xfId="0" applyFont="1" applyFill="1" applyBorder="1" applyAlignment="1" applyProtection="1">
      <alignment horizontal="left" shrinkToFit="1"/>
      <protection locked="0" hidden="1"/>
    </xf>
    <xf numFmtId="0" fontId="90" fillId="3" borderId="3" xfId="0" applyFont="1" applyFill="1" applyBorder="1" applyAlignment="1" applyProtection="1">
      <alignment horizontal="center"/>
      <protection locked="0" hidden="1"/>
    </xf>
    <xf numFmtId="0" fontId="90" fillId="3" borderId="120" xfId="0" applyFont="1" applyFill="1" applyBorder="1" applyAlignment="1" applyProtection="1">
      <alignment horizontal="center"/>
      <protection locked="0" hidden="1"/>
    </xf>
    <xf numFmtId="0" fontId="90" fillId="3" borderId="8" xfId="0" applyFont="1" applyFill="1" applyBorder="1" applyAlignment="1" applyProtection="1">
      <alignment horizontal="center"/>
      <protection locked="0" hidden="1"/>
    </xf>
    <xf numFmtId="0" fontId="32" fillId="3" borderId="8" xfId="0" applyFont="1" applyFill="1" applyBorder="1" applyAlignment="1" applyProtection="1">
      <alignment horizontal="left"/>
      <protection locked="0" hidden="1"/>
    </xf>
    <xf numFmtId="0" fontId="56" fillId="9" borderId="0" xfId="0" applyFont="1" applyFill="1" applyAlignment="1" applyProtection="1">
      <alignment horizontal="center"/>
      <protection locked="0" hidden="1"/>
    </xf>
    <xf numFmtId="0" fontId="90" fillId="9" borderId="0" xfId="0" applyFont="1" applyFill="1" applyAlignment="1" applyProtection="1">
      <alignment horizontal="center"/>
      <protection locked="0" hidden="1"/>
    </xf>
    <xf numFmtId="0" fontId="2" fillId="3" borderId="58" xfId="0" applyFont="1" applyFill="1" applyBorder="1" applyAlignment="1" applyProtection="1">
      <alignment horizontal="center" vertical="center"/>
      <protection locked="0" hidden="1"/>
    </xf>
    <xf numFmtId="0" fontId="2" fillId="3" borderId="59" xfId="0" applyFont="1" applyFill="1" applyBorder="1" applyAlignment="1" applyProtection="1">
      <alignment horizontal="center" vertical="center"/>
      <protection locked="0" hidden="1"/>
    </xf>
    <xf numFmtId="0" fontId="90" fillId="3" borderId="0" xfId="0" applyFont="1" applyFill="1" applyAlignment="1" applyProtection="1">
      <alignment horizontal="center"/>
      <protection locked="0" hidden="1"/>
    </xf>
    <xf numFmtId="0" fontId="32" fillId="3" borderId="125" xfId="0" applyFont="1" applyFill="1" applyBorder="1" applyAlignment="1" applyProtection="1">
      <alignment horizontal="center"/>
      <protection locked="0" hidden="1"/>
    </xf>
    <xf numFmtId="0" fontId="32" fillId="3" borderId="126" xfId="0" applyFont="1" applyFill="1" applyBorder="1" applyAlignment="1" applyProtection="1">
      <alignment horizontal="center"/>
      <protection locked="0" hidden="1"/>
    </xf>
    <xf numFmtId="0" fontId="32" fillId="3" borderId="127" xfId="0" applyFont="1" applyFill="1" applyBorder="1" applyAlignment="1" applyProtection="1">
      <alignment horizontal="center"/>
      <protection locked="0" hidden="1"/>
    </xf>
    <xf numFmtId="0" fontId="90" fillId="9" borderId="106" xfId="0" applyFont="1" applyFill="1" applyBorder="1" applyAlignment="1" applyProtection="1">
      <alignment horizontal="center"/>
      <protection locked="0" hidden="1"/>
    </xf>
    <xf numFmtId="0" fontId="90" fillId="0" borderId="6" xfId="0" applyFont="1" applyBorder="1" applyAlignment="1">
      <alignment horizontal="center"/>
    </xf>
  </cellXfs>
  <cellStyles count="5">
    <cellStyle name="Normal" xfId="0" builtinId="0"/>
    <cellStyle name="Normal 2" xfId="3" xr:uid="{C39E7E6F-CDF1-4357-9DA3-8DFF6D6AC780}"/>
    <cellStyle name="Normal 2 2" xfId="1" xr:uid="{F7D58105-4FA6-4F36-9798-C6A4A6F91DC7}"/>
    <cellStyle name="Normal 3" xfId="4" xr:uid="{90E03FD6-DDE6-4113-8ABE-3843B8F4FA64}"/>
    <cellStyle name="Percent" xfId="2" builtinId="5"/>
  </cellStyles>
  <dxfs count="10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style="thin">
          <color indexed="64"/>
        </top>
        <bottom style="thin">
          <color indexed="64"/>
        </bottom>
        <vertical style="thin">
          <color indexed="64"/>
        </vertical>
        <horizontal style="thin">
          <color indexed="64"/>
        </horizontal>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1"/>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1" hidden="1"/>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1" hidden="1"/>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1" hidden="1"/>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border outline="0">
        <bottom style="medium">
          <color auto="1"/>
        </bottom>
      </border>
    </dxf>
    <dxf>
      <font>
        <b val="0"/>
        <i val="0"/>
        <strike val="0"/>
        <condense val="0"/>
        <extend val="0"/>
        <outline val="0"/>
        <shadow val="0"/>
        <u val="none"/>
        <vertAlign val="baseline"/>
        <sz val="11"/>
        <color rgb="FF000000"/>
        <name val="Arial Narrow"/>
        <family val="2"/>
        <scheme val="none"/>
      </font>
      <alignment horizontal="left" vertical="center" textRotation="0" wrapText="0" indent="0" justifyLastLine="0" shrinkToFit="0" readingOrder="0"/>
      <protection locked="1" hidden="1"/>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border outline="0">
        <bottom style="medium">
          <color auto="1"/>
        </bottom>
      </border>
    </dxf>
    <dxf>
      <font>
        <b val="0"/>
        <i val="0"/>
        <strike val="0"/>
        <condense val="0"/>
        <extend val="0"/>
        <outline val="0"/>
        <shadow val="0"/>
        <u val="none"/>
        <vertAlign val="baseline"/>
        <sz val="11"/>
        <color theme="1"/>
        <name val="Arial Narrow"/>
        <family val="2"/>
        <scheme val="none"/>
      </font>
      <alignment horizontal="left" vertical="center" textRotation="0" wrapText="0" indent="0" justifyLastLine="0" shrinkToFit="0" readingOrder="0"/>
      <protection locked="0" hidden="0"/>
    </dxf>
    <dxf>
      <border outline="0">
        <bottom style="medium">
          <color auto="1"/>
        </bottom>
      </border>
    </dxf>
    <dxf>
      <font>
        <b/>
        <i val="0"/>
        <strike val="0"/>
        <condense val="0"/>
        <extend val="0"/>
        <outline val="0"/>
        <shadow val="0"/>
        <u val="none"/>
        <vertAlign val="baseline"/>
        <sz val="16"/>
        <color theme="1"/>
        <name val="Arial Narrow"/>
        <family val="2"/>
        <scheme val="none"/>
      </font>
      <alignment horizontal="center" vertical="center" textRotation="0" wrapText="1" indent="0" justifyLastLine="0" shrinkToFit="0" readingOrder="0"/>
      <protection locked="0" hidden="0"/>
    </dxf>
    <dxf>
      <border diagonalUp="0" diagonalDown="0">
        <left/>
        <right/>
        <top style="thin">
          <color indexed="64"/>
        </top>
        <bottom style="thin">
          <color indexed="64"/>
        </bottom>
        <vertical style="thin">
          <color indexed="64"/>
        </vertical>
        <horizontal style="thin">
          <color indexed="64"/>
        </horizontal>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1"/>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border>
      <protection locked="1" hidden="1"/>
    </dxf>
    <dxf>
      <font>
        <color rgb="FF9C0006"/>
      </font>
      <fill>
        <patternFill>
          <bgColor theme="5" tint="0.79998168889431442"/>
        </patternFill>
      </fill>
    </dxf>
    <dxf>
      <font>
        <color rgb="FF9C0006"/>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theme="5" tint="0.79998168889431442"/>
        </patternFill>
      </fill>
    </dxf>
    <dxf>
      <font>
        <color rgb="FF9C0006"/>
      </font>
      <fill>
        <patternFill>
          <bgColor theme="5" tint="0.79998168889431442"/>
        </patternFill>
      </fill>
    </dxf>
    <dxf>
      <font>
        <color theme="0"/>
      </font>
    </dxf>
    <dxf>
      <font>
        <color rgb="FF9C0006"/>
      </font>
      <fill>
        <patternFill>
          <bgColor theme="5" tint="0.79998168889431442"/>
        </patternFill>
      </fill>
    </dxf>
    <dxf>
      <font>
        <color rgb="FF9C0006"/>
      </font>
      <fill>
        <patternFill>
          <bgColor theme="5" tint="0.79998168889431442"/>
        </patternFill>
      </fill>
    </dxf>
    <dxf>
      <font>
        <color theme="0"/>
      </font>
    </dxf>
    <dxf>
      <font>
        <color rgb="FF9C0006"/>
      </font>
      <fill>
        <patternFill>
          <bgColor theme="5" tint="0.79998168889431442"/>
        </patternFill>
      </fill>
    </dxf>
    <dxf>
      <font>
        <color rgb="FF9C0006"/>
      </font>
      <fill>
        <patternFill>
          <bgColor theme="5" tint="0.79998168889431442"/>
        </patternFill>
      </fill>
    </dxf>
    <dxf>
      <font>
        <color rgb="FF9C0006"/>
      </font>
      <fill>
        <patternFill>
          <bgColor theme="5" tint="0.79998168889431442"/>
        </patternFill>
      </fill>
    </dxf>
    <dxf>
      <font>
        <color rgb="FF9C0006"/>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5" tint="0.79998168889431442"/>
        </patternFill>
      </fill>
    </dxf>
    <dxf>
      <font>
        <color rgb="FF9C0006"/>
      </font>
      <fill>
        <patternFill>
          <bgColor theme="5" tint="0.79998168889431442"/>
        </patternFill>
      </fill>
    </dxf>
  </dxfs>
  <tableStyles count="1" defaultTableStyle="TableStyleMedium2" defaultPivotStyle="PivotStyleLight16">
    <tableStyle name="Invisible" pivot="0" table="0" count="0" xr9:uid="{02D8143D-7CB7-4038-9ABA-5C088B3A9C41}"/>
  </tableStyles>
  <colors>
    <mruColors>
      <color rgb="FFE2AC00"/>
      <color rgb="FF6A0A0F"/>
      <color rgb="FFFFFFCC"/>
      <color rgb="FFCC3300"/>
      <color rgb="FFCC0000"/>
      <color rgb="FF7A0C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theme" Target="theme/theme1.xml"/><Relationship Id="rId55"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3.xml"/><Relationship Id="rId57"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0009233610341645E-2"/>
          <c:w val="1"/>
          <c:h val="0.71098799630655585"/>
        </c:manualLayout>
      </c:layout>
      <c:doughnutChart>
        <c:varyColors val="1"/>
        <c:ser>
          <c:idx val="0"/>
          <c:order val="0"/>
          <c:spPr>
            <a:ln>
              <a:solidFill>
                <a:schemeClr val="bg1"/>
              </a:solidFill>
            </a:ln>
            <a:effectLst>
              <a:glow rad="127000">
                <a:schemeClr val="bg1"/>
              </a:glow>
              <a:outerShdw blurRad="254000" sx="102000" sy="102000" algn="ctr" rotWithShape="0">
                <a:schemeClr val="bg1">
                  <a:alpha val="20000"/>
                </a:schemeClr>
              </a:outerShdw>
            </a:effectLst>
          </c:spPr>
          <c:dPt>
            <c:idx val="0"/>
            <c:bubble3D val="0"/>
            <c:spPr>
              <a:solidFill>
                <a:srgbClr val="00B05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1-CBF5-4B1F-9F77-0CFBEB55BF90}"/>
              </c:ext>
            </c:extLst>
          </c:dPt>
          <c:dPt>
            <c:idx val="1"/>
            <c:bubble3D val="0"/>
            <c:spPr>
              <a:solidFill>
                <a:srgbClr val="0070C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2-CBF5-4B1F-9F77-0CFBEB55BF90}"/>
              </c:ext>
            </c:extLst>
          </c:dPt>
          <c:dPt>
            <c:idx val="2"/>
            <c:bubble3D val="0"/>
            <c:spPr>
              <a:solidFill>
                <a:srgbClr val="FFC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3-CBF5-4B1F-9F77-0CFBEB55BF90}"/>
              </c:ext>
            </c:extLst>
          </c:dPt>
          <c:dPt>
            <c:idx val="3"/>
            <c:bubble3D val="0"/>
            <c:spPr>
              <a:solidFill>
                <a:srgbClr val="FF0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4-CBF5-4B1F-9F77-0CFBEB55BF9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Dashboard!$AG$14:$AG$17</c:f>
              <c:strCache>
                <c:ptCount val="4"/>
                <c:pt idx="0">
                  <c:v>90 and Above</c:v>
                </c:pt>
                <c:pt idx="1">
                  <c:v>85 - 89</c:v>
                </c:pt>
                <c:pt idx="2">
                  <c:v>75 - 84</c:v>
                </c:pt>
                <c:pt idx="3">
                  <c:v>74 and Below</c:v>
                </c:pt>
              </c:strCache>
            </c:strRef>
          </c:cat>
          <c:val>
            <c:numRef>
              <c:f>Dashboard!$AH$14:$AH$17</c:f>
              <c:numCache>
                <c:formatCode>General</c:formatCode>
                <c:ptCount val="4"/>
                <c:pt idx="0">
                  <c:v>18</c:v>
                </c:pt>
                <c:pt idx="1">
                  <c:v>25</c:v>
                </c:pt>
                <c:pt idx="2">
                  <c:v>0</c:v>
                </c:pt>
                <c:pt idx="3">
                  <c:v>0</c:v>
                </c:pt>
              </c:numCache>
            </c:numRef>
          </c:val>
          <c:extLst>
            <c:ext xmlns:c16="http://schemas.microsoft.com/office/drawing/2014/chart" uri="{C3380CC4-5D6E-409C-BE32-E72D297353CC}">
              <c16:uniqueId val="{00000000-CBF5-4B1F-9F77-0CFBEB55BF9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7.5968545820070343E-2"/>
          <c:y val="0.7140627158447298"/>
          <c:w val="0.870513522766176"/>
          <c:h val="0.2839825942809780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0009233610341645E-2"/>
          <c:w val="1"/>
          <c:h val="0.71098799630655585"/>
        </c:manualLayout>
      </c:layout>
      <c:doughnutChart>
        <c:varyColors val="1"/>
        <c:ser>
          <c:idx val="0"/>
          <c:order val="0"/>
          <c:spPr>
            <a:ln>
              <a:solidFill>
                <a:schemeClr val="bg1"/>
              </a:solidFill>
            </a:ln>
            <a:effectLst>
              <a:glow rad="127000">
                <a:schemeClr val="bg1"/>
              </a:glow>
              <a:outerShdw blurRad="254000" sx="102000" sy="102000" algn="ctr" rotWithShape="0">
                <a:schemeClr val="bg1">
                  <a:alpha val="20000"/>
                </a:schemeClr>
              </a:outerShdw>
            </a:effectLst>
          </c:spPr>
          <c:dPt>
            <c:idx val="0"/>
            <c:bubble3D val="0"/>
            <c:spPr>
              <a:solidFill>
                <a:srgbClr val="00B05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1-B4F0-430E-983D-8E62EB91A7F0}"/>
              </c:ext>
            </c:extLst>
          </c:dPt>
          <c:dPt>
            <c:idx val="1"/>
            <c:bubble3D val="0"/>
            <c:spPr>
              <a:solidFill>
                <a:srgbClr val="0070C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3-B4F0-430E-983D-8E62EB91A7F0}"/>
              </c:ext>
            </c:extLst>
          </c:dPt>
          <c:dPt>
            <c:idx val="2"/>
            <c:bubble3D val="0"/>
            <c:spPr>
              <a:solidFill>
                <a:srgbClr val="FFC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5-B4F0-430E-983D-8E62EB91A7F0}"/>
              </c:ext>
            </c:extLst>
          </c:dPt>
          <c:dPt>
            <c:idx val="3"/>
            <c:bubble3D val="0"/>
            <c:spPr>
              <a:solidFill>
                <a:srgbClr val="FF0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7-B4F0-430E-983D-8E62EB91A7F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Dashboard!$AG$14:$AG$17</c:f>
              <c:strCache>
                <c:ptCount val="4"/>
                <c:pt idx="0">
                  <c:v>90 and Above</c:v>
                </c:pt>
                <c:pt idx="1">
                  <c:v>85 - 89</c:v>
                </c:pt>
                <c:pt idx="2">
                  <c:v>75 - 84</c:v>
                </c:pt>
                <c:pt idx="3">
                  <c:v>74 and Below</c:v>
                </c:pt>
              </c:strCache>
            </c:strRef>
          </c:cat>
          <c:val>
            <c:numRef>
              <c:f>Dashboard!$AK$14:$AK$17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B4F0-430E-983D-8E62EB91A7F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7.5968545820070343E-2"/>
          <c:y val="0.7140627158447298"/>
          <c:w val="0.870513522766176"/>
          <c:h val="0.2839825942809780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0009233610341645E-2"/>
          <c:w val="1"/>
          <c:h val="0.71098799630655585"/>
        </c:manualLayout>
      </c:layout>
      <c:doughnutChart>
        <c:varyColors val="1"/>
        <c:ser>
          <c:idx val="0"/>
          <c:order val="0"/>
          <c:spPr>
            <a:ln>
              <a:solidFill>
                <a:schemeClr val="bg1"/>
              </a:solidFill>
            </a:ln>
            <a:effectLst>
              <a:glow rad="127000">
                <a:schemeClr val="bg1"/>
              </a:glow>
              <a:outerShdw blurRad="254000" sx="102000" sy="102000" algn="ctr" rotWithShape="0">
                <a:schemeClr val="bg1">
                  <a:alpha val="20000"/>
                </a:schemeClr>
              </a:outerShdw>
            </a:effectLst>
          </c:spPr>
          <c:dPt>
            <c:idx val="0"/>
            <c:bubble3D val="0"/>
            <c:spPr>
              <a:solidFill>
                <a:srgbClr val="00B05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1-A28C-420B-89AC-AC90C0EBD77D}"/>
              </c:ext>
            </c:extLst>
          </c:dPt>
          <c:dPt>
            <c:idx val="1"/>
            <c:bubble3D val="0"/>
            <c:spPr>
              <a:solidFill>
                <a:srgbClr val="0070C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3-A28C-420B-89AC-AC90C0EBD77D}"/>
              </c:ext>
            </c:extLst>
          </c:dPt>
          <c:dPt>
            <c:idx val="2"/>
            <c:bubble3D val="0"/>
            <c:spPr>
              <a:solidFill>
                <a:srgbClr val="FFC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5-A28C-420B-89AC-AC90C0EBD77D}"/>
              </c:ext>
            </c:extLst>
          </c:dPt>
          <c:dPt>
            <c:idx val="3"/>
            <c:bubble3D val="0"/>
            <c:spPr>
              <a:solidFill>
                <a:srgbClr val="FF0000"/>
              </a:solidFill>
              <a:ln>
                <a:solidFill>
                  <a:schemeClr val="bg1"/>
                </a:solidFill>
              </a:ln>
              <a:effectLst>
                <a:glow rad="127000">
                  <a:schemeClr val="bg1"/>
                </a:glow>
                <a:outerShdw blurRad="254000" sx="102000" sy="102000" algn="ctr" rotWithShape="0">
                  <a:schemeClr val="bg1">
                    <a:alpha val="20000"/>
                  </a:schemeClr>
                </a:outerShdw>
              </a:effectLst>
            </c:spPr>
            <c:extLst>
              <c:ext xmlns:c16="http://schemas.microsoft.com/office/drawing/2014/chart" uri="{C3380CC4-5D6E-409C-BE32-E72D297353CC}">
                <c16:uniqueId val="{00000007-A28C-420B-89AC-AC90C0EBD77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Dashboard!$AG$14:$AG$17</c:f>
              <c:strCache>
                <c:ptCount val="4"/>
                <c:pt idx="0">
                  <c:v>90 and Above</c:v>
                </c:pt>
                <c:pt idx="1">
                  <c:v>85 - 89</c:v>
                </c:pt>
                <c:pt idx="2">
                  <c:v>75 - 84</c:v>
                </c:pt>
                <c:pt idx="3">
                  <c:v>74 and Below</c:v>
                </c:pt>
              </c:strCache>
            </c:strRef>
          </c:cat>
          <c:val>
            <c:numRef>
              <c:f>Dashboard!$AN$14:$AN$17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A28C-420B-89AC-AC90C0EBD77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7.5968545820070343E-2"/>
          <c:y val="0.7140627158447298"/>
          <c:w val="0.870513522766176"/>
          <c:h val="0.2839825942809780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6.svg"/><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5.png"/><Relationship Id="rId5" Type="http://schemas.openxmlformats.org/officeDocument/2006/relationships/hyperlink" Target="#'INPUT DATA'!A1"/><Relationship Id="rId4" Type="http://schemas.openxmlformats.org/officeDocument/2006/relationships/hyperlink" Target="#'SF1'!A1"/></Relationships>
</file>

<file path=xl/drawings/_rels/drawing2.xml.rels><?xml version="1.0" encoding="UTF-8" standalone="yes"?>
<Relationships xmlns="http://schemas.openxmlformats.org/package/2006/relationships"><Relationship Id="rId26" Type="http://schemas.openxmlformats.org/officeDocument/2006/relationships/image" Target="../media/image24.png"/><Relationship Id="rId21" Type="http://schemas.openxmlformats.org/officeDocument/2006/relationships/image" Target="../media/image20.png"/><Relationship Id="rId42" Type="http://schemas.openxmlformats.org/officeDocument/2006/relationships/hyperlink" Target="#'8'!A1"/><Relationship Id="rId47" Type="http://schemas.openxmlformats.org/officeDocument/2006/relationships/image" Target="../media/image32.svg"/><Relationship Id="rId63" Type="http://schemas.openxmlformats.org/officeDocument/2006/relationships/chart" Target="../charts/chart1.xml"/><Relationship Id="rId68" Type="http://schemas.openxmlformats.org/officeDocument/2006/relationships/image" Target="../media/image44.svg"/><Relationship Id="rId16" Type="http://schemas.openxmlformats.org/officeDocument/2006/relationships/hyperlink" Target="#'TERM 3'!A1"/><Relationship Id="rId11" Type="http://schemas.openxmlformats.org/officeDocument/2006/relationships/image" Target="../media/image13.svg"/><Relationship Id="rId24" Type="http://schemas.openxmlformats.org/officeDocument/2006/relationships/image" Target="../media/image22.png"/><Relationship Id="rId32" Type="http://schemas.openxmlformats.org/officeDocument/2006/relationships/image" Target="../media/image29.svg"/><Relationship Id="rId37" Type="http://schemas.openxmlformats.org/officeDocument/2006/relationships/hyperlink" Target="#'3'!A1"/><Relationship Id="rId40" Type="http://schemas.openxmlformats.org/officeDocument/2006/relationships/hyperlink" Target="#'6'!A1"/><Relationship Id="rId45" Type="http://schemas.openxmlformats.org/officeDocument/2006/relationships/hyperlink" Target="#'card front'!A1"/><Relationship Id="rId53" Type="http://schemas.openxmlformats.org/officeDocument/2006/relationships/image" Target="../media/image36.svg"/><Relationship Id="rId58" Type="http://schemas.openxmlformats.org/officeDocument/2006/relationships/image" Target="../media/image39.png"/><Relationship Id="rId66" Type="http://schemas.openxmlformats.org/officeDocument/2006/relationships/hyperlink" Target="#'Report 1'!A1"/><Relationship Id="rId74" Type="http://schemas.openxmlformats.org/officeDocument/2006/relationships/hyperlink" Target="#cc!A1"/><Relationship Id="rId79" Type="http://schemas.openxmlformats.org/officeDocument/2006/relationships/hyperlink" Target="#PERFECT3!A1"/><Relationship Id="rId5" Type="http://schemas.openxmlformats.org/officeDocument/2006/relationships/image" Target="../media/image9.svg"/><Relationship Id="rId61" Type="http://schemas.openxmlformats.org/officeDocument/2006/relationships/image" Target="../media/image41.png"/><Relationship Id="rId19" Type="http://schemas.openxmlformats.org/officeDocument/2006/relationships/image" Target="../media/image18.png"/><Relationship Id="rId14" Type="http://schemas.openxmlformats.org/officeDocument/2006/relationships/image" Target="../media/image15.svg"/><Relationship Id="rId22" Type="http://schemas.openxmlformats.org/officeDocument/2006/relationships/image" Target="../media/image21.svg"/><Relationship Id="rId27" Type="http://schemas.openxmlformats.org/officeDocument/2006/relationships/image" Target="../media/image25.svg"/><Relationship Id="rId30" Type="http://schemas.openxmlformats.org/officeDocument/2006/relationships/hyperlink" Target="#'P1'!A1"/><Relationship Id="rId35" Type="http://schemas.openxmlformats.org/officeDocument/2006/relationships/hyperlink" Target="#'P3'!A1"/><Relationship Id="rId43" Type="http://schemas.openxmlformats.org/officeDocument/2006/relationships/hyperlink" Target="#'9'!A1"/><Relationship Id="rId48" Type="http://schemas.openxmlformats.org/officeDocument/2006/relationships/hyperlink" Target="#'SF10 front'!A1"/><Relationship Id="rId56" Type="http://schemas.openxmlformats.org/officeDocument/2006/relationships/image" Target="../media/image38.svg"/><Relationship Id="rId64" Type="http://schemas.openxmlformats.org/officeDocument/2006/relationships/chart" Target="../charts/chart2.xml"/><Relationship Id="rId69" Type="http://schemas.openxmlformats.org/officeDocument/2006/relationships/hyperlink" Target="#'Report 2'!A1"/><Relationship Id="rId77" Type="http://schemas.openxmlformats.org/officeDocument/2006/relationships/hyperlink" Target="#PERFECT1!A1"/><Relationship Id="rId8" Type="http://schemas.openxmlformats.org/officeDocument/2006/relationships/image" Target="../media/image11.svg"/><Relationship Id="rId51" Type="http://schemas.openxmlformats.org/officeDocument/2006/relationships/hyperlink" Target="#CERT4!A1"/><Relationship Id="rId72" Type="http://schemas.openxmlformats.org/officeDocument/2006/relationships/image" Target="../media/image45.png"/><Relationship Id="rId3" Type="http://schemas.openxmlformats.org/officeDocument/2006/relationships/image" Target="../media/image4.svg"/><Relationship Id="rId12" Type="http://schemas.openxmlformats.org/officeDocument/2006/relationships/hyperlink" Target="#'TERM 1'!A1"/><Relationship Id="rId17" Type="http://schemas.openxmlformats.org/officeDocument/2006/relationships/image" Target="../media/image16.png"/><Relationship Id="rId25" Type="http://schemas.openxmlformats.org/officeDocument/2006/relationships/image" Target="../media/image23.svg"/><Relationship Id="rId33" Type="http://schemas.openxmlformats.org/officeDocument/2006/relationships/image" Target="../media/image30.svg"/><Relationship Id="rId38" Type="http://schemas.openxmlformats.org/officeDocument/2006/relationships/hyperlink" Target="#'4'!A1"/><Relationship Id="rId46" Type="http://schemas.openxmlformats.org/officeDocument/2006/relationships/image" Target="../media/image31.png"/><Relationship Id="rId59" Type="http://schemas.openxmlformats.org/officeDocument/2006/relationships/image" Target="../media/image40.svg"/><Relationship Id="rId67" Type="http://schemas.openxmlformats.org/officeDocument/2006/relationships/image" Target="../media/image43.png"/><Relationship Id="rId20" Type="http://schemas.openxmlformats.org/officeDocument/2006/relationships/image" Target="../media/image19.svg"/><Relationship Id="rId41" Type="http://schemas.openxmlformats.org/officeDocument/2006/relationships/hyperlink" Target="#'7'!A1"/><Relationship Id="rId54" Type="http://schemas.openxmlformats.org/officeDocument/2006/relationships/hyperlink" Target="#'new sf9 front'!A1"/><Relationship Id="rId62" Type="http://schemas.openxmlformats.org/officeDocument/2006/relationships/image" Target="../media/image42.svg"/><Relationship Id="rId70" Type="http://schemas.openxmlformats.org/officeDocument/2006/relationships/hyperlink" Target="#'Report 3'!A1"/><Relationship Id="rId75" Type="http://schemas.openxmlformats.org/officeDocument/2006/relationships/hyperlink" Target="#CERT2!A1"/><Relationship Id="rId1" Type="http://schemas.openxmlformats.org/officeDocument/2006/relationships/image" Target="../media/image7.png"/><Relationship Id="rId6" Type="http://schemas.openxmlformats.org/officeDocument/2006/relationships/hyperlink" Target="#'INPUT DATA'!A1"/><Relationship Id="rId15" Type="http://schemas.openxmlformats.org/officeDocument/2006/relationships/hyperlink" Target="#'TERM 2'!A1"/><Relationship Id="rId23" Type="http://schemas.openxmlformats.org/officeDocument/2006/relationships/hyperlink" Target="#'1'!A1"/><Relationship Id="rId28" Type="http://schemas.openxmlformats.org/officeDocument/2006/relationships/image" Target="../media/image26.png"/><Relationship Id="rId36" Type="http://schemas.openxmlformats.org/officeDocument/2006/relationships/hyperlink" Target="#'2'!A1"/><Relationship Id="rId49" Type="http://schemas.openxmlformats.org/officeDocument/2006/relationships/image" Target="../media/image33.png"/><Relationship Id="rId57" Type="http://schemas.openxmlformats.org/officeDocument/2006/relationships/hyperlink" Target="#'SF10 front'!A7"/><Relationship Id="rId10" Type="http://schemas.openxmlformats.org/officeDocument/2006/relationships/image" Target="../media/image12.png"/><Relationship Id="rId31" Type="http://schemas.openxmlformats.org/officeDocument/2006/relationships/image" Target="../media/image28.png"/><Relationship Id="rId44" Type="http://schemas.openxmlformats.org/officeDocument/2006/relationships/hyperlink" Target="#'10'!A1"/><Relationship Id="rId52" Type="http://schemas.openxmlformats.org/officeDocument/2006/relationships/image" Target="../media/image35.png"/><Relationship Id="rId60" Type="http://schemas.openxmlformats.org/officeDocument/2006/relationships/hyperlink" Target="#CERT1!A1"/><Relationship Id="rId65" Type="http://schemas.openxmlformats.org/officeDocument/2006/relationships/chart" Target="../charts/chart3.xml"/><Relationship Id="rId73" Type="http://schemas.openxmlformats.org/officeDocument/2006/relationships/image" Target="../media/image46.svg"/><Relationship Id="rId78" Type="http://schemas.openxmlformats.org/officeDocument/2006/relationships/hyperlink" Target="#PERFECT2!A1"/><Relationship Id="rId4" Type="http://schemas.openxmlformats.org/officeDocument/2006/relationships/image" Target="../media/image8.png"/><Relationship Id="rId9" Type="http://schemas.openxmlformats.org/officeDocument/2006/relationships/hyperlink" Target="#masterlist!A1"/><Relationship Id="rId13" Type="http://schemas.openxmlformats.org/officeDocument/2006/relationships/image" Target="../media/image14.png"/><Relationship Id="rId18" Type="http://schemas.openxmlformats.org/officeDocument/2006/relationships/image" Target="../media/image17.svg"/><Relationship Id="rId39" Type="http://schemas.openxmlformats.org/officeDocument/2006/relationships/hyperlink" Target="#'5'!A1"/><Relationship Id="rId34" Type="http://schemas.openxmlformats.org/officeDocument/2006/relationships/hyperlink" Target="#'P2'!A1"/><Relationship Id="rId50" Type="http://schemas.openxmlformats.org/officeDocument/2006/relationships/image" Target="../media/image34.svg"/><Relationship Id="rId55" Type="http://schemas.openxmlformats.org/officeDocument/2006/relationships/image" Target="../media/image37.png"/><Relationship Id="rId76" Type="http://schemas.openxmlformats.org/officeDocument/2006/relationships/hyperlink" Target="#CERT3!A1"/><Relationship Id="rId7" Type="http://schemas.openxmlformats.org/officeDocument/2006/relationships/image" Target="../media/image10.png"/><Relationship Id="rId71" Type="http://schemas.openxmlformats.org/officeDocument/2006/relationships/hyperlink" Target="#Overall!A1"/><Relationship Id="rId2" Type="http://schemas.openxmlformats.org/officeDocument/2006/relationships/image" Target="../media/image3.png"/><Relationship Id="rId29" Type="http://schemas.openxmlformats.org/officeDocument/2006/relationships/image" Target="../media/image27.svg"/></Relationships>
</file>

<file path=xl/drawings/_rels/drawing3.xml.rels><?xml version="1.0" encoding="UTF-8" standalone="yes"?>
<Relationships xmlns="http://schemas.openxmlformats.org/package/2006/relationships"><Relationship Id="rId3" Type="http://schemas.openxmlformats.org/officeDocument/2006/relationships/image" Target="../media/image48.png"/><Relationship Id="rId2" Type="http://schemas.openxmlformats.org/officeDocument/2006/relationships/hyperlink" Target="#'MAIN '!A1"/><Relationship Id="rId1" Type="http://schemas.openxmlformats.org/officeDocument/2006/relationships/image" Target="../media/image47.png"/></Relationships>
</file>

<file path=xl/drawings/_rels/drawing4.xml.rels><?xml version="1.0" encoding="UTF-8" standalone="yes"?>
<Relationships xmlns="http://schemas.openxmlformats.org/package/2006/relationships"><Relationship Id="rId3" Type="http://schemas.openxmlformats.org/officeDocument/2006/relationships/image" Target="../media/image51.png"/><Relationship Id="rId2" Type="http://schemas.openxmlformats.org/officeDocument/2006/relationships/image" Target="../media/image50.png"/><Relationship Id="rId1" Type="http://schemas.openxmlformats.org/officeDocument/2006/relationships/image" Target="../media/image49.png"/><Relationship Id="rId4"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hyperlink" Target="#'SF1'!A1"/><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hyperlink" Target="#'INPUT DATA'!A1"/></Relationships>
</file>

<file path=xl/drawings/_rels/drawing10.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TERM 2'!A1"/><Relationship Id="rId1" Type="http://schemas.openxmlformats.org/officeDocument/2006/relationships/hyperlink" Target="#'TERM 3'!A1"/><Relationship Id="rId6" Type="http://schemas.openxmlformats.org/officeDocument/2006/relationships/hyperlink" Target="#consol!A1"/><Relationship Id="rId5" Type="http://schemas.openxmlformats.org/officeDocument/2006/relationships/image" Target="../media/image4.svg"/><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TERM 1'!A1"/><Relationship Id="rId1" Type="http://schemas.openxmlformats.org/officeDocument/2006/relationships/hyperlink" Target="#'TERM 3'!A1"/><Relationship Id="rId6" Type="http://schemas.openxmlformats.org/officeDocument/2006/relationships/hyperlink" Target="#consol!A1"/><Relationship Id="rId5" Type="http://schemas.openxmlformats.org/officeDocument/2006/relationships/image" Target="../media/image4.svg"/><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TERM 1'!A1"/><Relationship Id="rId1" Type="http://schemas.openxmlformats.org/officeDocument/2006/relationships/hyperlink" Target="#'TERM 2'!A1"/><Relationship Id="rId6" Type="http://schemas.openxmlformats.org/officeDocument/2006/relationships/hyperlink" Target="#consol!A1"/><Relationship Id="rId5" Type="http://schemas.openxmlformats.org/officeDocument/2006/relationships/image" Target="../media/image4.svg"/><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4.svg"/><Relationship Id="rId2" Type="http://schemas.openxmlformats.org/officeDocument/2006/relationships/image" Target="../media/image53.png"/><Relationship Id="rId1" Type="http://schemas.openxmlformats.org/officeDocument/2006/relationships/image" Target="../media/image52.png"/><Relationship Id="rId4"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38.svg"/><Relationship Id="rId5" Type="http://schemas.openxmlformats.org/officeDocument/2006/relationships/image" Target="../media/image37.png"/><Relationship Id="rId4" Type="http://schemas.openxmlformats.org/officeDocument/2006/relationships/hyperlink" Target="#'new sf9 front'!A1"/></Relationships>
</file>

<file path=xl/drawings/_rels/drawing16.xml.rels><?xml version="1.0" encoding="UTF-8" standalone="yes"?>
<Relationships xmlns="http://schemas.openxmlformats.org/package/2006/relationships"><Relationship Id="rId8" Type="http://schemas.openxmlformats.org/officeDocument/2006/relationships/image" Target="../media/image57.png"/><Relationship Id="rId3" Type="http://schemas.openxmlformats.org/officeDocument/2006/relationships/image" Target="../media/image4.svg"/><Relationship Id="rId7" Type="http://schemas.openxmlformats.org/officeDocument/2006/relationships/image" Target="../media/image56.png"/><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38.svg"/><Relationship Id="rId5" Type="http://schemas.openxmlformats.org/officeDocument/2006/relationships/image" Target="../media/image37.png"/><Relationship Id="rId4" Type="http://schemas.openxmlformats.org/officeDocument/2006/relationships/hyperlink" Target="#'New sf9 back'!A1"/></Relationships>
</file>

<file path=xl/drawings/_rels/drawing17.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38.svg"/><Relationship Id="rId5" Type="http://schemas.openxmlformats.org/officeDocument/2006/relationships/image" Target="../media/image37.png"/><Relationship Id="rId4" Type="http://schemas.openxmlformats.org/officeDocument/2006/relationships/hyperlink" Target="#'card front'!A1"/></Relationships>
</file>

<file path=xl/drawings/_rels/drawing18.xml.rels><?xml version="1.0" encoding="UTF-8" standalone="yes"?>
<Relationships xmlns="http://schemas.openxmlformats.org/package/2006/relationships"><Relationship Id="rId8" Type="http://schemas.openxmlformats.org/officeDocument/2006/relationships/image" Target="../media/image38.svg"/><Relationship Id="rId3" Type="http://schemas.openxmlformats.org/officeDocument/2006/relationships/hyperlink" Target="#Dashboard!A1"/><Relationship Id="rId7" Type="http://schemas.openxmlformats.org/officeDocument/2006/relationships/image" Target="../media/image37.png"/><Relationship Id="rId2" Type="http://schemas.openxmlformats.org/officeDocument/2006/relationships/image" Target="../media/image58.png"/><Relationship Id="rId1" Type="http://schemas.openxmlformats.org/officeDocument/2006/relationships/image" Target="../media/image57.png"/><Relationship Id="rId6" Type="http://schemas.openxmlformats.org/officeDocument/2006/relationships/hyperlink" Target="#'card back'!A1"/><Relationship Id="rId5" Type="http://schemas.openxmlformats.org/officeDocument/2006/relationships/image" Target="../media/image4.svg"/><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P2'!A1"/><Relationship Id="rId7" Type="http://schemas.openxmlformats.org/officeDocument/2006/relationships/image" Target="../media/image4.svg"/><Relationship Id="rId2" Type="http://schemas.openxmlformats.org/officeDocument/2006/relationships/hyperlink" Target="#MAIN!A1"/><Relationship Id="rId1" Type="http://schemas.openxmlformats.org/officeDocument/2006/relationships/image" Target="../media/image59.png"/><Relationship Id="rId6" Type="http://schemas.openxmlformats.org/officeDocument/2006/relationships/image" Target="../media/image3.png"/><Relationship Id="rId5" Type="http://schemas.openxmlformats.org/officeDocument/2006/relationships/hyperlink" Target="#Dashboard!A1"/><Relationship Id="rId4" Type="http://schemas.openxmlformats.org/officeDocument/2006/relationships/hyperlink" Target="#'P3'!A1"/></Relationships>
</file>

<file path=xl/drawings/_rels/drawing20.xml.rels><?xml version="1.0" encoding="UTF-8" standalone="yes"?>
<Relationships xmlns="http://schemas.openxmlformats.org/package/2006/relationships"><Relationship Id="rId3" Type="http://schemas.openxmlformats.org/officeDocument/2006/relationships/hyperlink" Target="#'P1'!A1"/><Relationship Id="rId7" Type="http://schemas.openxmlformats.org/officeDocument/2006/relationships/image" Target="../media/image4.svg"/><Relationship Id="rId2" Type="http://schemas.openxmlformats.org/officeDocument/2006/relationships/hyperlink" Target="#MAIN!A1"/><Relationship Id="rId1" Type="http://schemas.openxmlformats.org/officeDocument/2006/relationships/image" Target="../media/image59.png"/><Relationship Id="rId6" Type="http://schemas.openxmlformats.org/officeDocument/2006/relationships/image" Target="../media/image3.png"/><Relationship Id="rId5" Type="http://schemas.openxmlformats.org/officeDocument/2006/relationships/hyperlink" Target="#Dashboard!A1"/><Relationship Id="rId4" Type="http://schemas.openxmlformats.org/officeDocument/2006/relationships/hyperlink" Target="#'P3'!A1"/></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board!A1"/><Relationship Id="rId1" Type="http://schemas.openxmlformats.org/officeDocument/2006/relationships/image" Target="../media/image59.png"/><Relationship Id="rId4" Type="http://schemas.openxmlformats.org/officeDocument/2006/relationships/image" Target="../media/image4.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23.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8" Type="http://schemas.openxmlformats.org/officeDocument/2006/relationships/hyperlink" Target="#'9'!A1"/><Relationship Id="rId13" Type="http://schemas.openxmlformats.org/officeDocument/2006/relationships/hyperlink" Target="#Dashboard!A1"/><Relationship Id="rId3" Type="http://schemas.openxmlformats.org/officeDocument/2006/relationships/hyperlink" Target="#'4'!A1"/><Relationship Id="rId7" Type="http://schemas.openxmlformats.org/officeDocument/2006/relationships/hyperlink" Target="#'8'!A1"/><Relationship Id="rId12" Type="http://schemas.openxmlformats.org/officeDocument/2006/relationships/hyperlink" Target="#'3'!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7'!A1"/><Relationship Id="rId11" Type="http://schemas.openxmlformats.org/officeDocument/2006/relationships/hyperlink" Target="#'2'!A1"/><Relationship Id="rId5" Type="http://schemas.openxmlformats.org/officeDocument/2006/relationships/hyperlink" Target="#'6'!A1"/><Relationship Id="rId15" Type="http://schemas.openxmlformats.org/officeDocument/2006/relationships/image" Target="../media/image4.svg"/><Relationship Id="rId10" Type="http://schemas.openxmlformats.org/officeDocument/2006/relationships/hyperlink" Target="#'1'!A1"/><Relationship Id="rId4" Type="http://schemas.openxmlformats.org/officeDocument/2006/relationships/hyperlink" Target="#'5'!A1"/><Relationship Id="rId9" Type="http://schemas.openxmlformats.org/officeDocument/2006/relationships/hyperlink" Target="#'10'!A1"/><Relationship Id="rId1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28.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29.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32.xml.rels><?xml version="1.0" encoding="UTF-8" standalone="yes"?>
<Relationships xmlns="http://schemas.openxmlformats.org/package/2006/relationships"><Relationship Id="rId8" Type="http://schemas.openxmlformats.org/officeDocument/2006/relationships/hyperlink" Target="#'6'!A1"/><Relationship Id="rId13" Type="http://schemas.openxmlformats.org/officeDocument/2006/relationships/hyperlink" Target="#Dashboard!A1"/><Relationship Id="rId3" Type="http://schemas.openxmlformats.org/officeDocument/2006/relationships/hyperlink" Target="#'1'!A1"/><Relationship Id="rId7" Type="http://schemas.openxmlformats.org/officeDocument/2006/relationships/hyperlink" Target="#'5'!A1"/><Relationship Id="rId12" Type="http://schemas.openxmlformats.org/officeDocument/2006/relationships/hyperlink" Target="#'10'!A1"/><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hyperlink" Target="#'4'!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4.svg"/><Relationship Id="rId10" Type="http://schemas.openxmlformats.org/officeDocument/2006/relationships/hyperlink" Target="#'8'!A1"/><Relationship Id="rId4" Type="http://schemas.openxmlformats.org/officeDocument/2006/relationships/hyperlink" Target="#'2'!A1"/><Relationship Id="rId9" Type="http://schemas.openxmlformats.org/officeDocument/2006/relationships/hyperlink" Target="#'7'!A1"/><Relationship Id="rId14" Type="http://schemas.openxmlformats.org/officeDocument/2006/relationships/image" Target="../media/image3.png"/></Relationships>
</file>

<file path=xl/drawings/_rels/drawing33.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4.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6.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7.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8.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39.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40.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_rels/drawing41.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hyperlink" Target="#masterlist!A1"/></Relationships>
</file>

<file path=xl/drawings/_rels/drawing4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63.png"/><Relationship Id="rId1" Type="http://schemas.openxmlformats.org/officeDocument/2006/relationships/image" Target="../media/image62.png"/><Relationship Id="rId6" Type="http://schemas.openxmlformats.org/officeDocument/2006/relationships/hyperlink" Target="#'SF10 back'!D2"/><Relationship Id="rId5" Type="http://schemas.openxmlformats.org/officeDocument/2006/relationships/image" Target="../media/image4.svg"/><Relationship Id="rId4" Type="http://schemas.openxmlformats.org/officeDocument/2006/relationships/image" Target="../media/image3.png"/></Relationships>
</file>

<file path=xl/drawings/_rels/drawing43.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 Id="rId4" Type="http://schemas.openxmlformats.org/officeDocument/2006/relationships/hyperlink" Target="#'SF10 front'!A7"/></Relationships>
</file>

<file path=xl/drawings/_rels/drawing44.xml.rels><?xml version="1.0" encoding="UTF-8" standalone="yes"?>
<Relationships xmlns="http://schemas.openxmlformats.org/package/2006/relationships"><Relationship Id="rId8" Type="http://schemas.openxmlformats.org/officeDocument/2006/relationships/hyperlink" Target="#'8'!A1"/><Relationship Id="rId3" Type="http://schemas.openxmlformats.org/officeDocument/2006/relationships/hyperlink" Target="#'3'!A1"/><Relationship Id="rId7" Type="http://schemas.openxmlformats.org/officeDocument/2006/relationships/hyperlink" Target="#'7'!A1"/><Relationship Id="rId2" Type="http://schemas.openxmlformats.org/officeDocument/2006/relationships/hyperlink" Target="#'2'!A1"/><Relationship Id="rId1" Type="http://schemas.openxmlformats.org/officeDocument/2006/relationships/hyperlink" Target="#'1'!A1"/><Relationship Id="rId6" Type="http://schemas.openxmlformats.org/officeDocument/2006/relationships/hyperlink" Target="#'6'!A1"/><Relationship Id="rId11" Type="http://schemas.openxmlformats.org/officeDocument/2006/relationships/hyperlink" Target="#MAIN!K7"/><Relationship Id="rId5" Type="http://schemas.openxmlformats.org/officeDocument/2006/relationships/hyperlink" Target="#'5'!A1"/><Relationship Id="rId10" Type="http://schemas.openxmlformats.org/officeDocument/2006/relationships/hyperlink" Target="#'10'!A1"/><Relationship Id="rId4" Type="http://schemas.openxmlformats.org/officeDocument/2006/relationships/hyperlink" Target="#'4'!A1"/><Relationship Id="rId9" Type="http://schemas.openxmlformats.org/officeDocument/2006/relationships/hyperlink" Target="#'9'!A1"/></Relationships>
</file>

<file path=xl/drawings/_rels/drawing45.xml.rels><?xml version="1.0" encoding="UTF-8" standalone="yes"?>
<Relationships xmlns="http://schemas.openxmlformats.org/package/2006/relationships"><Relationship Id="rId8" Type="http://schemas.openxmlformats.org/officeDocument/2006/relationships/hyperlink" Target="#'SF10 back'!A1"/><Relationship Id="rId3" Type="http://schemas.openxmlformats.org/officeDocument/2006/relationships/hyperlink" Target="#'P1'!A1"/><Relationship Id="rId7" Type="http://schemas.openxmlformats.org/officeDocument/2006/relationships/hyperlink" Target="#'SF10 front'!A1"/><Relationship Id="rId12" Type="http://schemas.openxmlformats.org/officeDocument/2006/relationships/hyperlink" Target="#CERT3!A1"/><Relationship Id="rId2" Type="http://schemas.openxmlformats.org/officeDocument/2006/relationships/hyperlink" Target="#'TERM 1'!A1"/><Relationship Id="rId1" Type="http://schemas.openxmlformats.org/officeDocument/2006/relationships/hyperlink" Target="#'INPUT DATA'!A1"/><Relationship Id="rId6" Type="http://schemas.openxmlformats.org/officeDocument/2006/relationships/hyperlink" Target="#ATT!A1"/><Relationship Id="rId11" Type="http://schemas.openxmlformats.org/officeDocument/2006/relationships/hyperlink" Target="#CERT2!A1"/><Relationship Id="rId5" Type="http://schemas.openxmlformats.org/officeDocument/2006/relationships/hyperlink" Target="#'card back'!A1"/><Relationship Id="rId10" Type="http://schemas.openxmlformats.org/officeDocument/2006/relationships/image" Target="../media/image64.png"/><Relationship Id="rId4" Type="http://schemas.openxmlformats.org/officeDocument/2006/relationships/hyperlink" Target="#'card front'!A1"/><Relationship Id="rId9" Type="http://schemas.openxmlformats.org/officeDocument/2006/relationships/hyperlink" Target="#CERT1!A1"/></Relationships>
</file>

<file path=xl/drawings/drawing1.xml><?xml version="1.0" encoding="utf-8"?>
<xdr:wsDr xmlns:xdr="http://schemas.openxmlformats.org/drawingml/2006/spreadsheetDrawing" xmlns:a="http://schemas.openxmlformats.org/drawingml/2006/main">
  <xdr:twoCellAnchor>
    <xdr:from>
      <xdr:col>47</xdr:col>
      <xdr:colOff>152400</xdr:colOff>
      <xdr:row>0</xdr:row>
      <xdr:rowOff>137160</xdr:rowOff>
    </xdr:from>
    <xdr:to>
      <xdr:col>49</xdr:col>
      <xdr:colOff>586740</xdr:colOff>
      <xdr:row>2</xdr:row>
      <xdr:rowOff>76200</xdr:rowOff>
    </xdr:to>
    <xdr:sp macro="" textlink="">
      <xdr:nvSpPr>
        <xdr:cNvPr id="3" name="TextBox 2">
          <a:extLst>
            <a:ext uri="{FF2B5EF4-FFF2-40B4-BE49-F238E27FC236}">
              <a16:creationId xmlns:a16="http://schemas.microsoft.com/office/drawing/2014/main" id="{E3BD41A7-64FD-9F5C-59B7-51ECAA6C9C96}"/>
            </a:ext>
          </a:extLst>
        </xdr:cNvPr>
        <xdr:cNvSpPr txBox="1"/>
      </xdr:nvSpPr>
      <xdr:spPr>
        <a:xfrm>
          <a:off x="11170920" y="137160"/>
          <a:ext cx="152400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Copy and Paste here your SF1.</a:t>
          </a:r>
        </a:p>
      </xdr:txBody>
    </xdr:sp>
    <xdr:clientData/>
  </xdr:twoCellAnchor>
  <xdr:twoCellAnchor>
    <xdr:from>
      <xdr:col>47</xdr:col>
      <xdr:colOff>144780</xdr:colOff>
      <xdr:row>2</xdr:row>
      <xdr:rowOff>144780</xdr:rowOff>
    </xdr:from>
    <xdr:to>
      <xdr:col>50</xdr:col>
      <xdr:colOff>182880</xdr:colOff>
      <xdr:row>3</xdr:row>
      <xdr:rowOff>208961</xdr:rowOff>
    </xdr:to>
    <xdr:grpSp>
      <xdr:nvGrpSpPr>
        <xdr:cNvPr id="4" name="Group 3">
          <a:extLst>
            <a:ext uri="{FF2B5EF4-FFF2-40B4-BE49-F238E27FC236}">
              <a16:creationId xmlns:a16="http://schemas.microsoft.com/office/drawing/2014/main" id="{ECDC76B7-4C16-46B5-9BFD-C64D9D00B6EE}"/>
            </a:ext>
          </a:extLst>
        </xdr:cNvPr>
        <xdr:cNvGrpSpPr/>
      </xdr:nvGrpSpPr>
      <xdr:grpSpPr>
        <a:xfrm>
          <a:off x="11193780" y="779780"/>
          <a:ext cx="2057400" cy="318181"/>
          <a:chOff x="0" y="1760220"/>
          <a:chExt cx="1798320" cy="312420"/>
        </a:xfrm>
      </xdr:grpSpPr>
      <xdr:sp macro="" textlink="">
        <xdr:nvSpPr>
          <xdr:cNvPr id="5" name="TextBox 4">
            <a:hlinkClick xmlns:r="http://schemas.openxmlformats.org/officeDocument/2006/relationships" r:id="rId1"/>
            <a:extLst>
              <a:ext uri="{FF2B5EF4-FFF2-40B4-BE49-F238E27FC236}">
                <a16:creationId xmlns:a16="http://schemas.microsoft.com/office/drawing/2014/main" id="{695D64B4-FE1C-0CAF-46CA-E6954CDB3EC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6" name="Graphic 5" descr="Home with solid fill">
            <a:extLst>
              <a:ext uri="{FF2B5EF4-FFF2-40B4-BE49-F238E27FC236}">
                <a16:creationId xmlns:a16="http://schemas.microsoft.com/office/drawing/2014/main" id="{E6F0A3D4-5C46-1934-34A2-500570C3E45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47</xdr:col>
      <xdr:colOff>129540</xdr:colOff>
      <xdr:row>5</xdr:row>
      <xdr:rowOff>91440</xdr:rowOff>
    </xdr:from>
    <xdr:to>
      <xdr:col>50</xdr:col>
      <xdr:colOff>167640</xdr:colOff>
      <xdr:row>5</xdr:row>
      <xdr:rowOff>375322</xdr:rowOff>
    </xdr:to>
    <xdr:sp macro="" textlink="">
      <xdr:nvSpPr>
        <xdr:cNvPr id="2" name="TextBox 1">
          <a:hlinkClick xmlns:r="http://schemas.openxmlformats.org/officeDocument/2006/relationships" r:id="rId4"/>
          <a:extLst>
            <a:ext uri="{FF2B5EF4-FFF2-40B4-BE49-F238E27FC236}">
              <a16:creationId xmlns:a16="http://schemas.microsoft.com/office/drawing/2014/main" id="{4D978A75-A27D-46CE-8903-C194B6329DFA}"/>
            </a:ext>
          </a:extLst>
        </xdr:cNvPr>
        <xdr:cNvSpPr txBox="1"/>
      </xdr:nvSpPr>
      <xdr:spPr>
        <a:xfrm>
          <a:off x="11148060" y="1539240"/>
          <a:ext cx="1798320" cy="283882"/>
        </a:xfrm>
        <a:prstGeom prst="rect">
          <a:avLst/>
        </a:prstGeom>
        <a:solidFill>
          <a:srgbClr val="FF0000"/>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SF</a:t>
          </a:r>
          <a:r>
            <a:rPr lang="en-US" sz="1100" baseline="0">
              <a:solidFill>
                <a:schemeClr val="bg1"/>
              </a:solidFill>
            </a:rPr>
            <a:t> 1</a:t>
          </a:r>
          <a:r>
            <a:rPr lang="en-US" sz="1100">
              <a:solidFill>
                <a:schemeClr val="bg1"/>
              </a:solidFill>
            </a:rPr>
            <a:t>     &gt;</a:t>
          </a:r>
        </a:p>
      </xdr:txBody>
    </xdr:sp>
    <xdr:clientData/>
  </xdr:twoCellAnchor>
  <xdr:twoCellAnchor>
    <xdr:from>
      <xdr:col>47</xdr:col>
      <xdr:colOff>152400</xdr:colOff>
      <xdr:row>4</xdr:row>
      <xdr:rowOff>22860</xdr:rowOff>
    </xdr:from>
    <xdr:to>
      <xdr:col>50</xdr:col>
      <xdr:colOff>190500</xdr:colOff>
      <xdr:row>5</xdr:row>
      <xdr:rowOff>15240</xdr:rowOff>
    </xdr:to>
    <xdr:grpSp>
      <xdr:nvGrpSpPr>
        <xdr:cNvPr id="7" name="Group 6">
          <a:extLst>
            <a:ext uri="{FF2B5EF4-FFF2-40B4-BE49-F238E27FC236}">
              <a16:creationId xmlns:a16="http://schemas.microsoft.com/office/drawing/2014/main" id="{4145AE3D-E4EA-408E-9684-3EFB34A1A745}"/>
            </a:ext>
          </a:extLst>
        </xdr:cNvPr>
        <xdr:cNvGrpSpPr/>
      </xdr:nvGrpSpPr>
      <xdr:grpSpPr>
        <a:xfrm>
          <a:off x="11201400" y="1165860"/>
          <a:ext cx="2057400" cy="309880"/>
          <a:chOff x="0" y="2093722"/>
          <a:chExt cx="1798320" cy="310896"/>
        </a:xfrm>
        <a:solidFill>
          <a:srgbClr val="6A0A0F"/>
        </a:solidFill>
      </xdr:grpSpPr>
      <xdr:sp macro="" textlink="">
        <xdr:nvSpPr>
          <xdr:cNvPr id="8" name="TextBox 7">
            <a:hlinkClick xmlns:r="http://schemas.openxmlformats.org/officeDocument/2006/relationships" r:id="rId5"/>
            <a:extLst>
              <a:ext uri="{FF2B5EF4-FFF2-40B4-BE49-F238E27FC236}">
                <a16:creationId xmlns:a16="http://schemas.microsoft.com/office/drawing/2014/main" id="{8A4EE8B9-6B6B-512C-2751-7973CD1D3D7A}"/>
              </a:ext>
            </a:extLst>
          </xdr:cNvPr>
          <xdr:cNvSpPr txBox="1"/>
        </xdr:nvSpPr>
        <xdr:spPr>
          <a:xfrm>
            <a:off x="0" y="2104390"/>
            <a:ext cx="1798320" cy="2895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Input Data     &gt;</a:t>
            </a:r>
          </a:p>
        </xdr:txBody>
      </xdr:sp>
      <xdr:pic>
        <xdr:nvPicPr>
          <xdr:cNvPr id="9" name="Graphic 8" descr="Database with solid fill">
            <a:extLst>
              <a:ext uri="{FF2B5EF4-FFF2-40B4-BE49-F238E27FC236}">
                <a16:creationId xmlns:a16="http://schemas.microsoft.com/office/drawing/2014/main" id="{991E6564-7A00-1DE4-1D01-EC882886F9A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0" y="2093722"/>
            <a:ext cx="310896" cy="31089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20470</xdr:colOff>
      <xdr:row>0</xdr:row>
      <xdr:rowOff>22407</xdr:rowOff>
    </xdr:from>
    <xdr:to>
      <xdr:col>26</xdr:col>
      <xdr:colOff>139998</xdr:colOff>
      <xdr:row>3</xdr:row>
      <xdr:rowOff>29877</xdr:rowOff>
    </xdr:to>
    <xdr:sp macro="" textlink="">
      <xdr:nvSpPr>
        <xdr:cNvPr id="2" name="TextBox 1">
          <a:extLst>
            <a:ext uri="{FF2B5EF4-FFF2-40B4-BE49-F238E27FC236}">
              <a16:creationId xmlns:a16="http://schemas.microsoft.com/office/drawing/2014/main" id="{37D3F903-ED3B-6AC6-76EF-69E62B859687}"/>
            </a:ext>
          </a:extLst>
        </xdr:cNvPr>
        <xdr:cNvSpPr txBox="1"/>
      </xdr:nvSpPr>
      <xdr:spPr>
        <a:xfrm>
          <a:off x="4676290" y="22407"/>
          <a:ext cx="4775348" cy="53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200" spc="200" baseline="0">
              <a:solidFill>
                <a:schemeClr val="bg1"/>
              </a:solidFill>
              <a:latin typeface="Bahnschrift Condensed" panose="020B0502040204020203" pitchFamily="34" charset="0"/>
            </a:rPr>
            <a:t>ADVISER'S TOOLKIT PRO</a:t>
          </a:r>
        </a:p>
      </xdr:txBody>
    </xdr:sp>
    <xdr:clientData/>
  </xdr:twoCellAnchor>
  <xdr:twoCellAnchor>
    <xdr:from>
      <xdr:col>13</xdr:col>
      <xdr:colOff>316455</xdr:colOff>
      <xdr:row>2</xdr:row>
      <xdr:rowOff>63346</xdr:rowOff>
    </xdr:from>
    <xdr:to>
      <xdr:col>25</xdr:col>
      <xdr:colOff>156584</xdr:colOff>
      <xdr:row>5</xdr:row>
      <xdr:rowOff>70816</xdr:rowOff>
    </xdr:to>
    <xdr:sp macro="" textlink="">
      <xdr:nvSpPr>
        <xdr:cNvPr id="3" name="TextBox 2">
          <a:extLst>
            <a:ext uri="{FF2B5EF4-FFF2-40B4-BE49-F238E27FC236}">
              <a16:creationId xmlns:a16="http://schemas.microsoft.com/office/drawing/2014/main" id="{D6600715-0C9B-4695-8888-9A4D159469EE}"/>
            </a:ext>
          </a:extLst>
        </xdr:cNvPr>
        <xdr:cNvSpPr txBox="1"/>
      </xdr:nvSpPr>
      <xdr:spPr>
        <a:xfrm>
          <a:off x="4972275" y="413866"/>
          <a:ext cx="4137809" cy="53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600" b="0" i="1">
              <a:solidFill>
                <a:schemeClr val="bg1"/>
              </a:solidFill>
              <a:latin typeface="Segoe Script" panose="030B0504020000000003" pitchFamily="66" charset="0"/>
            </a:rPr>
            <a:t>Manage Less. Teach More.</a:t>
          </a:r>
        </a:p>
      </xdr:txBody>
    </xdr:sp>
    <xdr:clientData/>
  </xdr:twoCellAnchor>
  <xdr:twoCellAnchor editAs="oneCell">
    <xdr:from>
      <xdr:col>0</xdr:col>
      <xdr:colOff>99060</xdr:colOff>
      <xdr:row>0</xdr:row>
      <xdr:rowOff>60960</xdr:rowOff>
    </xdr:from>
    <xdr:to>
      <xdr:col>2</xdr:col>
      <xdr:colOff>160020</xdr:colOff>
      <xdr:row>4</xdr:row>
      <xdr:rowOff>137160</xdr:rowOff>
    </xdr:to>
    <xdr:pic>
      <xdr:nvPicPr>
        <xdr:cNvPr id="7" name="Picture 6">
          <a:extLst>
            <a:ext uri="{FF2B5EF4-FFF2-40B4-BE49-F238E27FC236}">
              <a16:creationId xmlns:a16="http://schemas.microsoft.com/office/drawing/2014/main" id="{6BF2B0EE-D9EE-DFFB-9FA2-C26FEBE819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 y="60960"/>
          <a:ext cx="777240" cy="777240"/>
        </a:xfrm>
        <a:prstGeom prst="rect">
          <a:avLst/>
        </a:prstGeom>
      </xdr:spPr>
    </xdr:pic>
    <xdr:clientData/>
  </xdr:twoCellAnchor>
  <xdr:twoCellAnchor>
    <xdr:from>
      <xdr:col>0</xdr:col>
      <xdr:colOff>0</xdr:colOff>
      <xdr:row>10</xdr:row>
      <xdr:rowOff>7620</xdr:rowOff>
    </xdr:from>
    <xdr:to>
      <xdr:col>5</xdr:col>
      <xdr:colOff>7620</xdr:colOff>
      <xdr:row>11</xdr:row>
      <xdr:rowOff>144780</xdr:rowOff>
    </xdr:to>
    <xdr:grpSp>
      <xdr:nvGrpSpPr>
        <xdr:cNvPr id="28" name="Group 27">
          <a:extLst>
            <a:ext uri="{FF2B5EF4-FFF2-40B4-BE49-F238E27FC236}">
              <a16:creationId xmlns:a16="http://schemas.microsoft.com/office/drawing/2014/main" id="{47F73110-A230-B853-A04F-D6DDA381619B}"/>
            </a:ext>
          </a:extLst>
        </xdr:cNvPr>
        <xdr:cNvGrpSpPr/>
      </xdr:nvGrpSpPr>
      <xdr:grpSpPr>
        <a:xfrm>
          <a:off x="0" y="1745515"/>
          <a:ext cx="1790076" cy="315405"/>
          <a:chOff x="0" y="1760220"/>
          <a:chExt cx="1798320" cy="312420"/>
        </a:xfrm>
      </xdr:grpSpPr>
      <xdr:sp macro="" textlink="">
        <xdr:nvSpPr>
          <xdr:cNvPr id="11" name="TextBox 10">
            <a:extLst>
              <a:ext uri="{FF2B5EF4-FFF2-40B4-BE49-F238E27FC236}">
                <a16:creationId xmlns:a16="http://schemas.microsoft.com/office/drawing/2014/main" id="{48A8BB8B-67EC-FB97-613E-0C9E22B93876}"/>
              </a:ext>
            </a:extLst>
          </xdr:cNvPr>
          <xdr:cNvSpPr txBox="1"/>
        </xdr:nvSpPr>
        <xdr:spPr>
          <a:xfrm>
            <a:off x="0" y="1775460"/>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6" name="Graphic 15" descr="Home with solid fill">
            <a:extLst>
              <a:ext uri="{FF2B5EF4-FFF2-40B4-BE49-F238E27FC236}">
                <a16:creationId xmlns:a16="http://schemas.microsoft.com/office/drawing/2014/main" id="{3734EDA4-895F-C867-D94F-D375117914D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editAs="oneCell">
    <xdr:from>
      <xdr:col>0</xdr:col>
      <xdr:colOff>0</xdr:colOff>
      <xdr:row>6</xdr:row>
      <xdr:rowOff>7620</xdr:rowOff>
    </xdr:from>
    <xdr:to>
      <xdr:col>0</xdr:col>
      <xdr:colOff>304800</xdr:colOff>
      <xdr:row>7</xdr:row>
      <xdr:rowOff>91440</xdr:rowOff>
    </xdr:to>
    <xdr:pic>
      <xdr:nvPicPr>
        <xdr:cNvPr id="18" name="Graphic 17" descr="User with solid fill">
          <a:extLst>
            <a:ext uri="{FF2B5EF4-FFF2-40B4-BE49-F238E27FC236}">
              <a16:creationId xmlns:a16="http://schemas.microsoft.com/office/drawing/2014/main" id="{6A61D32D-60FF-929A-0C31-F14FEEDEC0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059180"/>
          <a:ext cx="304800" cy="304800"/>
        </a:xfrm>
        <a:prstGeom prst="rect">
          <a:avLst/>
        </a:prstGeom>
      </xdr:spPr>
    </xdr:pic>
    <xdr:clientData/>
  </xdr:twoCellAnchor>
  <xdr:twoCellAnchor>
    <xdr:from>
      <xdr:col>0</xdr:col>
      <xdr:colOff>0</xdr:colOff>
      <xdr:row>11</xdr:row>
      <xdr:rowOff>165862</xdr:rowOff>
    </xdr:from>
    <xdr:to>
      <xdr:col>5</xdr:col>
      <xdr:colOff>7620</xdr:colOff>
      <xdr:row>13</xdr:row>
      <xdr:rowOff>126238</xdr:rowOff>
    </xdr:to>
    <xdr:grpSp>
      <xdr:nvGrpSpPr>
        <xdr:cNvPr id="31" name="Group 30">
          <a:extLst>
            <a:ext uri="{FF2B5EF4-FFF2-40B4-BE49-F238E27FC236}">
              <a16:creationId xmlns:a16="http://schemas.microsoft.com/office/drawing/2014/main" id="{3B53B5B8-C9EA-2FD6-D414-4DD241CA0D4C}"/>
            </a:ext>
          </a:extLst>
        </xdr:cNvPr>
        <xdr:cNvGrpSpPr/>
      </xdr:nvGrpSpPr>
      <xdr:grpSpPr>
        <a:xfrm>
          <a:off x="0" y="2082002"/>
          <a:ext cx="1790076" cy="339148"/>
          <a:chOff x="0" y="2093722"/>
          <a:chExt cx="1798320" cy="310896"/>
        </a:xfrm>
      </xdr:grpSpPr>
      <xdr:sp macro="" textlink="">
        <xdr:nvSpPr>
          <xdr:cNvPr id="19" name="TextBox 18">
            <a:hlinkClick xmlns:r="http://schemas.openxmlformats.org/officeDocument/2006/relationships" r:id="rId6"/>
            <a:extLst>
              <a:ext uri="{FF2B5EF4-FFF2-40B4-BE49-F238E27FC236}">
                <a16:creationId xmlns:a16="http://schemas.microsoft.com/office/drawing/2014/main" id="{8ED0672C-D067-4546-AE82-9834013367D4}"/>
              </a:ext>
            </a:extLst>
          </xdr:cNvPr>
          <xdr:cNvSpPr txBox="1"/>
        </xdr:nvSpPr>
        <xdr:spPr>
          <a:xfrm>
            <a:off x="0" y="2104390"/>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Input Data     &gt;</a:t>
            </a:r>
          </a:p>
        </xdr:txBody>
      </xdr:sp>
      <xdr:pic>
        <xdr:nvPicPr>
          <xdr:cNvPr id="30" name="Graphic 29" descr="Database with solid fill">
            <a:extLst>
              <a:ext uri="{FF2B5EF4-FFF2-40B4-BE49-F238E27FC236}">
                <a16:creationId xmlns:a16="http://schemas.microsoft.com/office/drawing/2014/main" id="{AF6B8BCE-F64D-A4F4-473F-4D137C00A4C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2093722"/>
            <a:ext cx="310896" cy="310896"/>
          </a:xfrm>
          <a:prstGeom prst="rect">
            <a:avLst/>
          </a:prstGeom>
        </xdr:spPr>
      </xdr:pic>
    </xdr:grpSp>
    <xdr:clientData/>
  </xdr:twoCellAnchor>
  <xdr:twoCellAnchor>
    <xdr:from>
      <xdr:col>0</xdr:col>
      <xdr:colOff>0</xdr:colOff>
      <xdr:row>14</xdr:row>
      <xdr:rowOff>0</xdr:rowOff>
    </xdr:from>
    <xdr:to>
      <xdr:col>5</xdr:col>
      <xdr:colOff>7620</xdr:colOff>
      <xdr:row>15</xdr:row>
      <xdr:rowOff>135636</xdr:rowOff>
    </xdr:to>
    <xdr:grpSp>
      <xdr:nvGrpSpPr>
        <xdr:cNvPr id="34" name="Group 33">
          <a:extLst>
            <a:ext uri="{FF2B5EF4-FFF2-40B4-BE49-F238E27FC236}">
              <a16:creationId xmlns:a16="http://schemas.microsoft.com/office/drawing/2014/main" id="{B7383963-6BC9-E6B3-3005-F7DB30F35D43}"/>
            </a:ext>
          </a:extLst>
        </xdr:cNvPr>
        <xdr:cNvGrpSpPr/>
      </xdr:nvGrpSpPr>
      <xdr:grpSpPr>
        <a:xfrm>
          <a:off x="0" y="2473158"/>
          <a:ext cx="1790076" cy="313882"/>
          <a:chOff x="0" y="2453640"/>
          <a:chExt cx="1798320" cy="310896"/>
        </a:xfrm>
      </xdr:grpSpPr>
      <xdr:sp macro="" textlink="">
        <xdr:nvSpPr>
          <xdr:cNvPr id="20" name="TextBox 19">
            <a:hlinkClick xmlns:r="http://schemas.openxmlformats.org/officeDocument/2006/relationships" r:id="rId9"/>
            <a:extLst>
              <a:ext uri="{FF2B5EF4-FFF2-40B4-BE49-F238E27FC236}">
                <a16:creationId xmlns:a16="http://schemas.microsoft.com/office/drawing/2014/main" id="{F6AC0851-4225-4E21-A71A-26902B9DCD2A}"/>
              </a:ext>
            </a:extLst>
          </xdr:cNvPr>
          <xdr:cNvSpPr txBox="1"/>
        </xdr:nvSpPr>
        <xdr:spPr>
          <a:xfrm>
            <a:off x="0" y="2464308"/>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Student Masterlist     &gt;</a:t>
            </a:r>
          </a:p>
        </xdr:txBody>
      </xdr:sp>
      <xdr:pic>
        <xdr:nvPicPr>
          <xdr:cNvPr id="33" name="Graphic 32" descr="Users with solid fill">
            <a:extLst>
              <a:ext uri="{FF2B5EF4-FFF2-40B4-BE49-F238E27FC236}">
                <a16:creationId xmlns:a16="http://schemas.microsoft.com/office/drawing/2014/main" id="{A565F06E-0C44-ACA7-F009-83C072F02D8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2453640"/>
            <a:ext cx="310896" cy="310896"/>
          </a:xfrm>
          <a:prstGeom prst="rect">
            <a:avLst/>
          </a:prstGeom>
        </xdr:spPr>
      </xdr:pic>
    </xdr:grpSp>
    <xdr:clientData/>
  </xdr:twoCellAnchor>
  <xdr:twoCellAnchor>
    <xdr:from>
      <xdr:col>0</xdr:col>
      <xdr:colOff>0</xdr:colOff>
      <xdr:row>16</xdr:row>
      <xdr:rowOff>7620</xdr:rowOff>
    </xdr:from>
    <xdr:to>
      <xdr:col>5</xdr:col>
      <xdr:colOff>7620</xdr:colOff>
      <xdr:row>17</xdr:row>
      <xdr:rowOff>143256</xdr:rowOff>
    </xdr:to>
    <xdr:grpSp>
      <xdr:nvGrpSpPr>
        <xdr:cNvPr id="39" name="Group 38">
          <a:hlinkClick xmlns:r="http://schemas.openxmlformats.org/officeDocument/2006/relationships" r:id="rId12"/>
          <a:extLst>
            <a:ext uri="{FF2B5EF4-FFF2-40B4-BE49-F238E27FC236}">
              <a16:creationId xmlns:a16="http://schemas.microsoft.com/office/drawing/2014/main" id="{F0EF5ACF-48F0-7FF3-9C79-A1ED7B01486C}"/>
            </a:ext>
          </a:extLst>
        </xdr:cNvPr>
        <xdr:cNvGrpSpPr/>
      </xdr:nvGrpSpPr>
      <xdr:grpSpPr>
        <a:xfrm>
          <a:off x="0" y="2837269"/>
          <a:ext cx="1790076" cy="313882"/>
          <a:chOff x="0" y="2811780"/>
          <a:chExt cx="1798320" cy="310896"/>
        </a:xfrm>
      </xdr:grpSpPr>
      <xdr:sp macro="" textlink="">
        <xdr:nvSpPr>
          <xdr:cNvPr id="21" name="TextBox 20">
            <a:extLst>
              <a:ext uri="{FF2B5EF4-FFF2-40B4-BE49-F238E27FC236}">
                <a16:creationId xmlns:a16="http://schemas.microsoft.com/office/drawing/2014/main" id="{EAE118FF-DD99-4343-AF89-DD5E0937468E}"/>
              </a:ext>
            </a:extLst>
          </xdr:cNvPr>
          <xdr:cNvSpPr txBox="1"/>
        </xdr:nvSpPr>
        <xdr:spPr>
          <a:xfrm>
            <a:off x="0" y="2822448"/>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Term 1 Grades     &gt;</a:t>
            </a:r>
          </a:p>
        </xdr:txBody>
      </xdr:sp>
      <xdr:pic>
        <xdr:nvPicPr>
          <xdr:cNvPr id="38" name="Graphic 37" descr="Open book with solid fill">
            <a:extLst>
              <a:ext uri="{FF2B5EF4-FFF2-40B4-BE49-F238E27FC236}">
                <a16:creationId xmlns:a16="http://schemas.microsoft.com/office/drawing/2014/main" id="{1D9FB43A-D17D-5C69-FD7D-9AF52B8A4F3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0" y="2811780"/>
            <a:ext cx="310896" cy="310896"/>
          </a:xfrm>
          <a:prstGeom prst="rect">
            <a:avLst/>
          </a:prstGeom>
        </xdr:spPr>
      </xdr:pic>
    </xdr:grpSp>
    <xdr:clientData/>
  </xdr:twoCellAnchor>
  <xdr:twoCellAnchor>
    <xdr:from>
      <xdr:col>0</xdr:col>
      <xdr:colOff>0</xdr:colOff>
      <xdr:row>17</xdr:row>
      <xdr:rowOff>135382</xdr:rowOff>
    </xdr:from>
    <xdr:to>
      <xdr:col>5</xdr:col>
      <xdr:colOff>7620</xdr:colOff>
      <xdr:row>19</xdr:row>
      <xdr:rowOff>95758</xdr:rowOff>
    </xdr:to>
    <xdr:grpSp>
      <xdr:nvGrpSpPr>
        <xdr:cNvPr id="42" name="Group 41">
          <a:extLst>
            <a:ext uri="{FF2B5EF4-FFF2-40B4-BE49-F238E27FC236}">
              <a16:creationId xmlns:a16="http://schemas.microsoft.com/office/drawing/2014/main" id="{810C7BF1-ACF5-268E-705C-71C0E1E322A4}"/>
            </a:ext>
          </a:extLst>
        </xdr:cNvPr>
        <xdr:cNvGrpSpPr/>
      </xdr:nvGrpSpPr>
      <xdr:grpSpPr>
        <a:xfrm>
          <a:off x="0" y="3143277"/>
          <a:ext cx="1790076" cy="316867"/>
          <a:chOff x="0" y="3114802"/>
          <a:chExt cx="1798320" cy="310896"/>
        </a:xfrm>
      </xdr:grpSpPr>
      <xdr:sp macro="" textlink="">
        <xdr:nvSpPr>
          <xdr:cNvPr id="22" name="TextBox 21">
            <a:hlinkClick xmlns:r="http://schemas.openxmlformats.org/officeDocument/2006/relationships" r:id="rId15"/>
            <a:extLst>
              <a:ext uri="{FF2B5EF4-FFF2-40B4-BE49-F238E27FC236}">
                <a16:creationId xmlns:a16="http://schemas.microsoft.com/office/drawing/2014/main" id="{8669FDA3-00CC-429F-BC11-47F2129AF1C7}"/>
              </a:ext>
            </a:extLst>
          </xdr:cNvPr>
          <xdr:cNvSpPr txBox="1"/>
        </xdr:nvSpPr>
        <xdr:spPr>
          <a:xfrm>
            <a:off x="0" y="3125470"/>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Term 2 Grades     &gt;</a:t>
            </a:r>
          </a:p>
        </xdr:txBody>
      </xdr:sp>
      <xdr:pic>
        <xdr:nvPicPr>
          <xdr:cNvPr id="40" name="Graphic 39" descr="Open book with solid fill">
            <a:extLst>
              <a:ext uri="{FF2B5EF4-FFF2-40B4-BE49-F238E27FC236}">
                <a16:creationId xmlns:a16="http://schemas.microsoft.com/office/drawing/2014/main" id="{C6A88D73-84D1-430F-AACD-40213242435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0" y="3114802"/>
            <a:ext cx="310896" cy="310896"/>
          </a:xfrm>
          <a:prstGeom prst="rect">
            <a:avLst/>
          </a:prstGeom>
        </xdr:spPr>
      </xdr:pic>
    </xdr:grpSp>
    <xdr:clientData/>
  </xdr:twoCellAnchor>
  <xdr:twoCellAnchor>
    <xdr:from>
      <xdr:col>0</xdr:col>
      <xdr:colOff>0</xdr:colOff>
      <xdr:row>19</xdr:row>
      <xdr:rowOff>132232</xdr:rowOff>
    </xdr:from>
    <xdr:to>
      <xdr:col>5</xdr:col>
      <xdr:colOff>7620</xdr:colOff>
      <xdr:row>21</xdr:row>
      <xdr:rowOff>92608</xdr:rowOff>
    </xdr:to>
    <xdr:grpSp>
      <xdr:nvGrpSpPr>
        <xdr:cNvPr id="55" name="Group 54">
          <a:extLst>
            <a:ext uri="{FF2B5EF4-FFF2-40B4-BE49-F238E27FC236}">
              <a16:creationId xmlns:a16="http://schemas.microsoft.com/office/drawing/2014/main" id="{FBF006D6-69A4-99D1-6EFC-DC1D34EE3FFD}"/>
            </a:ext>
          </a:extLst>
        </xdr:cNvPr>
        <xdr:cNvGrpSpPr/>
      </xdr:nvGrpSpPr>
      <xdr:grpSpPr>
        <a:xfrm>
          <a:off x="0" y="3496618"/>
          <a:ext cx="1790076" cy="316867"/>
          <a:chOff x="0" y="3508502"/>
          <a:chExt cx="1798320" cy="310896"/>
        </a:xfrm>
      </xdr:grpSpPr>
      <xdr:sp macro="" textlink="">
        <xdr:nvSpPr>
          <xdr:cNvPr id="23" name="TextBox 22">
            <a:hlinkClick xmlns:r="http://schemas.openxmlformats.org/officeDocument/2006/relationships" r:id="rId16"/>
            <a:extLst>
              <a:ext uri="{FF2B5EF4-FFF2-40B4-BE49-F238E27FC236}">
                <a16:creationId xmlns:a16="http://schemas.microsoft.com/office/drawing/2014/main" id="{54A71232-9E3E-4F04-9DE0-F58D12F7C3F1}"/>
              </a:ext>
            </a:extLst>
          </xdr:cNvPr>
          <xdr:cNvSpPr txBox="1"/>
        </xdr:nvSpPr>
        <xdr:spPr>
          <a:xfrm>
            <a:off x="0" y="3519170"/>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Term 3 Grades     &gt;</a:t>
            </a:r>
          </a:p>
        </xdr:txBody>
      </xdr:sp>
      <xdr:pic>
        <xdr:nvPicPr>
          <xdr:cNvPr id="41" name="Graphic 40" descr="Open book with solid fill">
            <a:extLst>
              <a:ext uri="{FF2B5EF4-FFF2-40B4-BE49-F238E27FC236}">
                <a16:creationId xmlns:a16="http://schemas.microsoft.com/office/drawing/2014/main" id="{7968A52D-AF4A-49B6-8965-9C86356EBB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0" y="3508502"/>
            <a:ext cx="310896" cy="310896"/>
          </a:xfrm>
          <a:prstGeom prst="rect">
            <a:avLst/>
          </a:prstGeom>
        </xdr:spPr>
      </xdr:pic>
    </xdr:grpSp>
    <xdr:clientData/>
  </xdr:twoCellAnchor>
  <xdr:twoCellAnchor>
    <xdr:from>
      <xdr:col>5</xdr:col>
      <xdr:colOff>213360</xdr:colOff>
      <xdr:row>6</xdr:row>
      <xdr:rowOff>129540</xdr:rowOff>
    </xdr:from>
    <xdr:to>
      <xdr:col>6</xdr:col>
      <xdr:colOff>253805</xdr:colOff>
      <xdr:row>9</xdr:row>
      <xdr:rowOff>15240</xdr:rowOff>
    </xdr:to>
    <xdr:pic>
      <xdr:nvPicPr>
        <xdr:cNvPr id="4" name="Graphic 3" descr="Users with solid fill">
          <a:extLst>
            <a:ext uri="{FF2B5EF4-FFF2-40B4-BE49-F238E27FC236}">
              <a16:creationId xmlns:a16="http://schemas.microsoft.com/office/drawing/2014/main" id="{3CE3A347-554D-417B-9364-2D875FA74D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004060" y="1181100"/>
          <a:ext cx="398585" cy="457200"/>
        </a:xfrm>
        <a:prstGeom prst="rect">
          <a:avLst/>
        </a:prstGeom>
      </xdr:spPr>
    </xdr:pic>
    <xdr:clientData/>
  </xdr:twoCellAnchor>
  <xdr:twoCellAnchor>
    <xdr:from>
      <xdr:col>5</xdr:col>
      <xdr:colOff>129540</xdr:colOff>
      <xdr:row>5</xdr:row>
      <xdr:rowOff>167640</xdr:rowOff>
    </xdr:from>
    <xdr:to>
      <xdr:col>10</xdr:col>
      <xdr:colOff>99060</xdr:colOff>
      <xdr:row>9</xdr:row>
      <xdr:rowOff>76200</xdr:rowOff>
    </xdr:to>
    <xdr:sp macro="" textlink="">
      <xdr:nvSpPr>
        <xdr:cNvPr id="5" name="Rectangle: Rounded Corners 4">
          <a:extLst>
            <a:ext uri="{FF2B5EF4-FFF2-40B4-BE49-F238E27FC236}">
              <a16:creationId xmlns:a16="http://schemas.microsoft.com/office/drawing/2014/main" id="{E23F2B59-91D4-1B7E-4BF3-2BA38F1556EF}"/>
            </a:ext>
          </a:extLst>
        </xdr:cNvPr>
        <xdr:cNvSpPr/>
      </xdr:nvSpPr>
      <xdr:spPr>
        <a:xfrm>
          <a:off x="1920240" y="1043940"/>
          <a:ext cx="1676400" cy="655320"/>
        </a:xfrm>
        <a:prstGeom prst="roundRect">
          <a:avLst/>
        </a:prstGeom>
        <a:no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312420</xdr:colOff>
      <xdr:row>6</xdr:row>
      <xdr:rowOff>152400</xdr:rowOff>
    </xdr:from>
    <xdr:to>
      <xdr:col>11</xdr:col>
      <xdr:colOff>320040</xdr:colOff>
      <xdr:row>8</xdr:row>
      <xdr:rowOff>121920</xdr:rowOff>
    </xdr:to>
    <xdr:pic>
      <xdr:nvPicPr>
        <xdr:cNvPr id="8" name="Graphic 7" descr="Checklist with solid fill">
          <a:extLst>
            <a:ext uri="{FF2B5EF4-FFF2-40B4-BE49-F238E27FC236}">
              <a16:creationId xmlns:a16="http://schemas.microsoft.com/office/drawing/2014/main" id="{78185A0E-9F34-99B8-F9C3-DB0806464BF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4168140" y="1203960"/>
          <a:ext cx="365760" cy="365760"/>
        </a:xfrm>
        <a:prstGeom prst="rect">
          <a:avLst/>
        </a:prstGeom>
      </xdr:spPr>
    </xdr:pic>
    <xdr:clientData/>
  </xdr:twoCellAnchor>
  <xdr:twoCellAnchor editAs="oneCell">
    <xdr:from>
      <xdr:col>22</xdr:col>
      <xdr:colOff>304800</xdr:colOff>
      <xdr:row>6</xdr:row>
      <xdr:rowOff>121920</xdr:rowOff>
    </xdr:from>
    <xdr:to>
      <xdr:col>23</xdr:col>
      <xdr:colOff>312420</xdr:colOff>
      <xdr:row>8</xdr:row>
      <xdr:rowOff>91440</xdr:rowOff>
    </xdr:to>
    <xdr:pic>
      <xdr:nvPicPr>
        <xdr:cNvPr id="10" name="Graphic 9" descr="Bar graph with upward trend with solid fill">
          <a:extLst>
            <a:ext uri="{FF2B5EF4-FFF2-40B4-BE49-F238E27FC236}">
              <a16:creationId xmlns:a16="http://schemas.microsoft.com/office/drawing/2014/main" id="{FB286D38-CF6D-1ABD-265D-3D5136CE827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532620" y="1173480"/>
          <a:ext cx="365760" cy="365760"/>
        </a:xfrm>
        <a:prstGeom prst="rect">
          <a:avLst/>
        </a:prstGeom>
      </xdr:spPr>
    </xdr:pic>
    <xdr:clientData/>
  </xdr:twoCellAnchor>
  <xdr:twoCellAnchor>
    <xdr:from>
      <xdr:col>0</xdr:col>
      <xdr:colOff>0</xdr:colOff>
      <xdr:row>21</xdr:row>
      <xdr:rowOff>129082</xdr:rowOff>
    </xdr:from>
    <xdr:to>
      <xdr:col>5</xdr:col>
      <xdr:colOff>7620</xdr:colOff>
      <xdr:row>23</xdr:row>
      <xdr:rowOff>89458</xdr:rowOff>
    </xdr:to>
    <xdr:grpSp>
      <xdr:nvGrpSpPr>
        <xdr:cNvPr id="13" name="Group 12">
          <a:hlinkClick xmlns:r="http://schemas.openxmlformats.org/officeDocument/2006/relationships" r:id="rId23"/>
          <a:extLst>
            <a:ext uri="{FF2B5EF4-FFF2-40B4-BE49-F238E27FC236}">
              <a16:creationId xmlns:a16="http://schemas.microsoft.com/office/drawing/2014/main" id="{1F84C32C-19BB-FA39-2AC0-E709F487D60F}"/>
            </a:ext>
          </a:extLst>
        </xdr:cNvPr>
        <xdr:cNvGrpSpPr/>
      </xdr:nvGrpSpPr>
      <xdr:grpSpPr>
        <a:xfrm>
          <a:off x="0" y="3849959"/>
          <a:ext cx="1790076" cy="316867"/>
          <a:chOff x="0" y="3864102"/>
          <a:chExt cx="1798320" cy="310896"/>
        </a:xfrm>
      </xdr:grpSpPr>
      <xdr:sp macro="" textlink="">
        <xdr:nvSpPr>
          <xdr:cNvPr id="24" name="TextBox 23">
            <a:extLst>
              <a:ext uri="{FF2B5EF4-FFF2-40B4-BE49-F238E27FC236}">
                <a16:creationId xmlns:a16="http://schemas.microsoft.com/office/drawing/2014/main" id="{0C2C8C58-32D9-4D65-B5A0-5C1A6E179C91}"/>
              </a:ext>
            </a:extLst>
          </xdr:cNvPr>
          <xdr:cNvSpPr txBox="1"/>
        </xdr:nvSpPr>
        <xdr:spPr>
          <a:xfrm>
            <a:off x="0" y="3874770"/>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Attendance     &gt;</a:t>
            </a:r>
          </a:p>
        </xdr:txBody>
      </xdr:sp>
      <xdr:pic>
        <xdr:nvPicPr>
          <xdr:cNvPr id="12" name="Graphic 11" descr="Checklist with solid fill">
            <a:extLst>
              <a:ext uri="{FF2B5EF4-FFF2-40B4-BE49-F238E27FC236}">
                <a16:creationId xmlns:a16="http://schemas.microsoft.com/office/drawing/2014/main" id="{96CB78F5-E6BE-4E2C-AA5F-4A44AA02F01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0" y="3864102"/>
            <a:ext cx="310896" cy="310896"/>
          </a:xfrm>
          <a:prstGeom prst="rect">
            <a:avLst/>
          </a:prstGeom>
        </xdr:spPr>
      </xdr:pic>
    </xdr:grpSp>
    <xdr:clientData/>
  </xdr:twoCellAnchor>
  <xdr:twoCellAnchor>
    <xdr:from>
      <xdr:col>6</xdr:col>
      <xdr:colOff>30480</xdr:colOff>
      <xdr:row>12</xdr:row>
      <xdr:rowOff>143002</xdr:rowOff>
    </xdr:from>
    <xdr:to>
      <xdr:col>8</xdr:col>
      <xdr:colOff>121920</xdr:colOff>
      <xdr:row>16</xdr:row>
      <xdr:rowOff>37465</xdr:rowOff>
    </xdr:to>
    <xdr:grpSp>
      <xdr:nvGrpSpPr>
        <xdr:cNvPr id="115" name="Group 114">
          <a:extLst>
            <a:ext uri="{FF2B5EF4-FFF2-40B4-BE49-F238E27FC236}">
              <a16:creationId xmlns:a16="http://schemas.microsoft.com/office/drawing/2014/main" id="{C17E1032-C68B-6F27-0C99-1929BCE49018}"/>
            </a:ext>
          </a:extLst>
        </xdr:cNvPr>
        <xdr:cNvGrpSpPr/>
      </xdr:nvGrpSpPr>
      <xdr:grpSpPr>
        <a:xfrm>
          <a:off x="2169427" y="2248528"/>
          <a:ext cx="804423" cy="618586"/>
          <a:chOff x="2179320" y="2291842"/>
          <a:chExt cx="807720" cy="595503"/>
        </a:xfrm>
      </xdr:grpSpPr>
      <xdr:sp macro="" textlink="">
        <xdr:nvSpPr>
          <xdr:cNvPr id="35" name="TextBox 34">
            <a:hlinkClick xmlns:r="http://schemas.openxmlformats.org/officeDocument/2006/relationships" r:id="rId6"/>
            <a:extLst>
              <a:ext uri="{FF2B5EF4-FFF2-40B4-BE49-F238E27FC236}">
                <a16:creationId xmlns:a16="http://schemas.microsoft.com/office/drawing/2014/main" id="{CAF84E1E-0F36-FF8F-1E51-BD9BADEC9FDF}"/>
              </a:ext>
            </a:extLst>
          </xdr:cNvPr>
          <xdr:cNvSpPr txBox="1"/>
        </xdr:nvSpPr>
        <xdr:spPr>
          <a:xfrm>
            <a:off x="2179320" y="2294255"/>
            <a:ext cx="807720" cy="593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Input Data</a:t>
            </a:r>
          </a:p>
        </xdr:txBody>
      </xdr:sp>
      <xdr:pic>
        <xdr:nvPicPr>
          <xdr:cNvPr id="36" name="Graphic 35" descr="Database with solid fill">
            <a:hlinkClick xmlns:r="http://schemas.openxmlformats.org/officeDocument/2006/relationships" r:id="rId6"/>
            <a:extLst>
              <a:ext uri="{FF2B5EF4-FFF2-40B4-BE49-F238E27FC236}">
                <a16:creationId xmlns:a16="http://schemas.microsoft.com/office/drawing/2014/main" id="{3AFC69B1-F9F3-5F92-7AA0-2C00C34ACAD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427732" y="2291842"/>
            <a:ext cx="310896" cy="310896"/>
          </a:xfrm>
          <a:prstGeom prst="rect">
            <a:avLst/>
          </a:prstGeom>
        </xdr:spPr>
      </xdr:pic>
    </xdr:grpSp>
    <xdr:clientData/>
  </xdr:twoCellAnchor>
  <xdr:twoCellAnchor>
    <xdr:from>
      <xdr:col>8</xdr:col>
      <xdr:colOff>52493</xdr:colOff>
      <xdr:row>12</xdr:row>
      <xdr:rowOff>167640</xdr:rowOff>
    </xdr:from>
    <xdr:to>
      <xdr:col>11</xdr:col>
      <xdr:colOff>143933</xdr:colOff>
      <xdr:row>16</xdr:row>
      <xdr:rowOff>15240</xdr:rowOff>
    </xdr:to>
    <xdr:grpSp>
      <xdr:nvGrpSpPr>
        <xdr:cNvPr id="58" name="Group 57">
          <a:extLst>
            <a:ext uri="{FF2B5EF4-FFF2-40B4-BE49-F238E27FC236}">
              <a16:creationId xmlns:a16="http://schemas.microsoft.com/office/drawing/2014/main" id="{33A52091-58D3-C506-9E25-F1A350B1DF25}"/>
            </a:ext>
          </a:extLst>
        </xdr:cNvPr>
        <xdr:cNvGrpSpPr/>
      </xdr:nvGrpSpPr>
      <xdr:grpSpPr>
        <a:xfrm>
          <a:off x="2904423" y="2273166"/>
          <a:ext cx="1082931" cy="571723"/>
          <a:chOff x="4046220" y="2293620"/>
          <a:chExt cx="1082040" cy="548640"/>
        </a:xfrm>
      </xdr:grpSpPr>
      <xdr:sp macro="" textlink="">
        <xdr:nvSpPr>
          <xdr:cNvPr id="43" name="TextBox 42">
            <a:hlinkClick xmlns:r="http://schemas.openxmlformats.org/officeDocument/2006/relationships" r:id="rId9"/>
            <a:extLst>
              <a:ext uri="{FF2B5EF4-FFF2-40B4-BE49-F238E27FC236}">
                <a16:creationId xmlns:a16="http://schemas.microsoft.com/office/drawing/2014/main" id="{F0B9BA63-C9AF-9146-742F-B0EA41C008E0}"/>
              </a:ext>
            </a:extLst>
          </xdr:cNvPr>
          <xdr:cNvSpPr txBox="1"/>
        </xdr:nvSpPr>
        <xdr:spPr>
          <a:xfrm>
            <a:off x="4046220" y="2304288"/>
            <a:ext cx="1082040" cy="537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Student Masterlist</a:t>
            </a:r>
          </a:p>
        </xdr:txBody>
      </xdr:sp>
      <xdr:pic>
        <xdr:nvPicPr>
          <xdr:cNvPr id="44" name="Graphic 43" descr="Users with solid fill">
            <a:hlinkClick xmlns:r="http://schemas.openxmlformats.org/officeDocument/2006/relationships" r:id="rId9"/>
            <a:extLst>
              <a:ext uri="{FF2B5EF4-FFF2-40B4-BE49-F238E27FC236}">
                <a16:creationId xmlns:a16="http://schemas.microsoft.com/office/drawing/2014/main" id="{C4734020-CFD8-3DCD-9D39-3D986D399C4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431792" y="2293620"/>
            <a:ext cx="310896" cy="310896"/>
          </a:xfrm>
          <a:prstGeom prst="rect">
            <a:avLst/>
          </a:prstGeom>
        </xdr:spPr>
      </xdr:pic>
    </xdr:grpSp>
    <xdr:clientData/>
  </xdr:twoCellAnchor>
  <xdr:twoCellAnchor>
    <xdr:from>
      <xdr:col>11</xdr:col>
      <xdr:colOff>74506</xdr:colOff>
      <xdr:row>12</xdr:row>
      <xdr:rowOff>161544</xdr:rowOff>
    </xdr:from>
    <xdr:to>
      <xdr:col>13</xdr:col>
      <xdr:colOff>104986</xdr:colOff>
      <xdr:row>16</xdr:row>
      <xdr:rowOff>21336</xdr:rowOff>
    </xdr:to>
    <xdr:grpSp>
      <xdr:nvGrpSpPr>
        <xdr:cNvPr id="59" name="Group 58">
          <a:hlinkClick xmlns:r="http://schemas.openxmlformats.org/officeDocument/2006/relationships" r:id="rId30"/>
          <a:extLst>
            <a:ext uri="{FF2B5EF4-FFF2-40B4-BE49-F238E27FC236}">
              <a16:creationId xmlns:a16="http://schemas.microsoft.com/office/drawing/2014/main" id="{5C3D17DF-6EDD-F16E-73C4-B1A32A274900}"/>
            </a:ext>
          </a:extLst>
        </xdr:cNvPr>
        <xdr:cNvGrpSpPr/>
      </xdr:nvGrpSpPr>
      <xdr:grpSpPr>
        <a:xfrm>
          <a:off x="3917927" y="2267070"/>
          <a:ext cx="743463" cy="583915"/>
          <a:chOff x="4183380" y="2319528"/>
          <a:chExt cx="746760" cy="560832"/>
        </a:xfrm>
      </xdr:grpSpPr>
      <xdr:sp macro="" textlink="">
        <xdr:nvSpPr>
          <xdr:cNvPr id="46" name="TextBox 45">
            <a:extLst>
              <a:ext uri="{FF2B5EF4-FFF2-40B4-BE49-F238E27FC236}">
                <a16:creationId xmlns:a16="http://schemas.microsoft.com/office/drawing/2014/main" id="{3BDC60B5-BABF-78B9-27FB-5B1675635EAD}"/>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Term 1 Card </a:t>
            </a:r>
          </a:p>
        </xdr:txBody>
      </xdr:sp>
      <xdr:pic>
        <xdr:nvPicPr>
          <xdr:cNvPr id="47" name="Graphic 46" descr="Open book with solid fill">
            <a:extLst>
              <a:ext uri="{FF2B5EF4-FFF2-40B4-BE49-F238E27FC236}">
                <a16:creationId xmlns:a16="http://schemas.microsoft.com/office/drawing/2014/main" id="{9C86C6F6-2A85-B203-5DFA-2F3A5B53BC21}"/>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401312" y="2354580"/>
            <a:ext cx="310896" cy="310896"/>
          </a:xfrm>
          <a:prstGeom prst="rect">
            <a:avLst/>
          </a:prstGeom>
        </xdr:spPr>
      </xdr:pic>
    </xdr:grpSp>
    <xdr:clientData/>
  </xdr:twoCellAnchor>
  <xdr:twoCellAnchor>
    <xdr:from>
      <xdr:col>6</xdr:col>
      <xdr:colOff>92202</xdr:colOff>
      <xdr:row>18</xdr:row>
      <xdr:rowOff>8382</xdr:rowOff>
    </xdr:from>
    <xdr:to>
      <xdr:col>7</xdr:col>
      <xdr:colOff>44958</xdr:colOff>
      <xdr:row>21</xdr:row>
      <xdr:rowOff>22860</xdr:rowOff>
    </xdr:to>
    <xdr:grpSp>
      <xdr:nvGrpSpPr>
        <xdr:cNvPr id="122" name="Group 121">
          <a:hlinkClick xmlns:r="http://schemas.openxmlformats.org/officeDocument/2006/relationships" r:id="rId23"/>
          <a:extLst>
            <a:ext uri="{FF2B5EF4-FFF2-40B4-BE49-F238E27FC236}">
              <a16:creationId xmlns:a16="http://schemas.microsoft.com/office/drawing/2014/main" id="{DCD81EAA-51C4-AF1D-2BBE-7AA3E035BEF2}"/>
            </a:ext>
          </a:extLst>
        </xdr:cNvPr>
        <xdr:cNvGrpSpPr/>
      </xdr:nvGrpSpPr>
      <xdr:grpSpPr>
        <a:xfrm>
          <a:off x="2231149" y="3194522"/>
          <a:ext cx="309248" cy="549215"/>
          <a:chOff x="2423922" y="3224022"/>
          <a:chExt cx="310896" cy="540258"/>
        </a:xfrm>
      </xdr:grpSpPr>
      <xdr:sp macro="" textlink="">
        <xdr:nvSpPr>
          <xdr:cNvPr id="52" name="TextBox 51">
            <a:extLst>
              <a:ext uri="{FF2B5EF4-FFF2-40B4-BE49-F238E27FC236}">
                <a16:creationId xmlns:a16="http://schemas.microsoft.com/office/drawing/2014/main" id="{9A4EBDAD-4FA9-7AF7-5CC3-5862C99C1573}"/>
              </a:ext>
            </a:extLst>
          </xdr:cNvPr>
          <xdr:cNvSpPr txBox="1"/>
        </xdr:nvSpPr>
        <xdr:spPr>
          <a:xfrm>
            <a:off x="2446020" y="3508248"/>
            <a:ext cx="266700"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June</a:t>
            </a:r>
          </a:p>
        </xdr:txBody>
      </xdr:sp>
      <xdr:pic>
        <xdr:nvPicPr>
          <xdr:cNvPr id="53" name="Graphic 52" descr="Checklist with solid fill">
            <a:extLst>
              <a:ext uri="{FF2B5EF4-FFF2-40B4-BE49-F238E27FC236}">
                <a16:creationId xmlns:a16="http://schemas.microsoft.com/office/drawing/2014/main" id="{213405E4-DCB6-6594-8725-F86638731A7C}"/>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2423922" y="3224022"/>
            <a:ext cx="310896" cy="310896"/>
          </a:xfrm>
          <a:prstGeom prst="rect">
            <a:avLst/>
          </a:prstGeom>
        </xdr:spPr>
      </xdr:pic>
    </xdr:grpSp>
    <xdr:clientData/>
  </xdr:twoCellAnchor>
  <xdr:twoCellAnchor>
    <xdr:from>
      <xdr:col>13</xdr:col>
      <xdr:colOff>35559</xdr:colOff>
      <xdr:row>12</xdr:row>
      <xdr:rowOff>161544</xdr:rowOff>
    </xdr:from>
    <xdr:to>
      <xdr:col>15</xdr:col>
      <xdr:colOff>66039</xdr:colOff>
      <xdr:row>16</xdr:row>
      <xdr:rowOff>21336</xdr:rowOff>
    </xdr:to>
    <xdr:grpSp>
      <xdr:nvGrpSpPr>
        <xdr:cNvPr id="61" name="Group 60">
          <a:hlinkClick xmlns:r="http://schemas.openxmlformats.org/officeDocument/2006/relationships" r:id="rId34"/>
          <a:extLst>
            <a:ext uri="{FF2B5EF4-FFF2-40B4-BE49-F238E27FC236}">
              <a16:creationId xmlns:a16="http://schemas.microsoft.com/office/drawing/2014/main" id="{05C84A87-B7DB-4A12-BA76-24737DC2E744}"/>
            </a:ext>
          </a:extLst>
        </xdr:cNvPr>
        <xdr:cNvGrpSpPr/>
      </xdr:nvGrpSpPr>
      <xdr:grpSpPr>
        <a:xfrm>
          <a:off x="4591963" y="2267070"/>
          <a:ext cx="743462" cy="583915"/>
          <a:chOff x="4183380" y="2319528"/>
          <a:chExt cx="746760" cy="560832"/>
        </a:xfrm>
      </xdr:grpSpPr>
      <xdr:sp macro="" textlink="">
        <xdr:nvSpPr>
          <xdr:cNvPr id="62" name="TextBox 61">
            <a:extLst>
              <a:ext uri="{FF2B5EF4-FFF2-40B4-BE49-F238E27FC236}">
                <a16:creationId xmlns:a16="http://schemas.microsoft.com/office/drawing/2014/main" id="{B6C64E1C-113E-B1BC-8457-2E0F0325E764}"/>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Term 2 Card </a:t>
            </a:r>
          </a:p>
        </xdr:txBody>
      </xdr:sp>
      <xdr:pic>
        <xdr:nvPicPr>
          <xdr:cNvPr id="63" name="Graphic 62" descr="Open book with solid fill">
            <a:extLst>
              <a:ext uri="{FF2B5EF4-FFF2-40B4-BE49-F238E27FC236}">
                <a16:creationId xmlns:a16="http://schemas.microsoft.com/office/drawing/2014/main" id="{26F527E5-1D3F-6A7C-0BBC-A1D0625678C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401312" y="2354580"/>
            <a:ext cx="310896" cy="310896"/>
          </a:xfrm>
          <a:prstGeom prst="rect">
            <a:avLst/>
          </a:prstGeom>
        </xdr:spPr>
      </xdr:pic>
    </xdr:grpSp>
    <xdr:clientData/>
  </xdr:twoCellAnchor>
  <xdr:twoCellAnchor>
    <xdr:from>
      <xdr:col>14</xdr:col>
      <xdr:colOff>354752</xdr:colOff>
      <xdr:row>12</xdr:row>
      <xdr:rowOff>161544</xdr:rowOff>
    </xdr:from>
    <xdr:to>
      <xdr:col>16</xdr:col>
      <xdr:colOff>385232</xdr:colOff>
      <xdr:row>16</xdr:row>
      <xdr:rowOff>21336</xdr:rowOff>
    </xdr:to>
    <xdr:grpSp>
      <xdr:nvGrpSpPr>
        <xdr:cNvPr id="64" name="Group 63">
          <a:hlinkClick xmlns:r="http://schemas.openxmlformats.org/officeDocument/2006/relationships" r:id="rId35"/>
          <a:extLst>
            <a:ext uri="{FF2B5EF4-FFF2-40B4-BE49-F238E27FC236}">
              <a16:creationId xmlns:a16="http://schemas.microsoft.com/office/drawing/2014/main" id="{4FB937AE-6774-4B38-8A65-56657B67B2FC}"/>
            </a:ext>
          </a:extLst>
        </xdr:cNvPr>
        <xdr:cNvGrpSpPr/>
      </xdr:nvGrpSpPr>
      <xdr:grpSpPr>
        <a:xfrm>
          <a:off x="5267647" y="2267070"/>
          <a:ext cx="743462" cy="583915"/>
          <a:chOff x="4183380" y="2319528"/>
          <a:chExt cx="746760" cy="560832"/>
        </a:xfrm>
      </xdr:grpSpPr>
      <xdr:sp macro="" textlink="">
        <xdr:nvSpPr>
          <xdr:cNvPr id="65" name="TextBox 64">
            <a:extLst>
              <a:ext uri="{FF2B5EF4-FFF2-40B4-BE49-F238E27FC236}">
                <a16:creationId xmlns:a16="http://schemas.microsoft.com/office/drawing/2014/main" id="{F8ABD9AD-338A-010E-CABC-7670E6D256F0}"/>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Term 3 Card </a:t>
            </a:r>
          </a:p>
        </xdr:txBody>
      </xdr:sp>
      <xdr:pic>
        <xdr:nvPicPr>
          <xdr:cNvPr id="66" name="Graphic 65" descr="Open book with solid fill">
            <a:extLst>
              <a:ext uri="{FF2B5EF4-FFF2-40B4-BE49-F238E27FC236}">
                <a16:creationId xmlns:a16="http://schemas.microsoft.com/office/drawing/2014/main" id="{91CFD10D-6443-00B5-8BA0-058D52C7C24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401312" y="2354580"/>
            <a:ext cx="310896" cy="310896"/>
          </a:xfrm>
          <a:prstGeom prst="rect">
            <a:avLst/>
          </a:prstGeom>
        </xdr:spPr>
      </xdr:pic>
    </xdr:grpSp>
    <xdr:clientData/>
  </xdr:twoCellAnchor>
  <xdr:twoCellAnchor>
    <xdr:from>
      <xdr:col>7</xdr:col>
      <xdr:colOff>159470</xdr:colOff>
      <xdr:row>18</xdr:row>
      <xdr:rowOff>8382</xdr:rowOff>
    </xdr:from>
    <xdr:to>
      <xdr:col>8</xdr:col>
      <xdr:colOff>112226</xdr:colOff>
      <xdr:row>21</xdr:row>
      <xdr:rowOff>22860</xdr:rowOff>
    </xdr:to>
    <xdr:grpSp>
      <xdr:nvGrpSpPr>
        <xdr:cNvPr id="123" name="Group 122">
          <a:hlinkClick xmlns:r="http://schemas.openxmlformats.org/officeDocument/2006/relationships" r:id="rId36"/>
          <a:extLst>
            <a:ext uri="{FF2B5EF4-FFF2-40B4-BE49-F238E27FC236}">
              <a16:creationId xmlns:a16="http://schemas.microsoft.com/office/drawing/2014/main" id="{E7C43F4F-C513-1CD7-E036-04D799DEC54D}"/>
            </a:ext>
          </a:extLst>
        </xdr:cNvPr>
        <xdr:cNvGrpSpPr/>
      </xdr:nvGrpSpPr>
      <xdr:grpSpPr>
        <a:xfrm>
          <a:off x="2654909" y="3194522"/>
          <a:ext cx="309247" cy="549215"/>
          <a:chOff x="2804117" y="3224022"/>
          <a:chExt cx="310896" cy="540258"/>
        </a:xfrm>
      </xdr:grpSpPr>
      <xdr:sp macro="" textlink="">
        <xdr:nvSpPr>
          <xdr:cNvPr id="68" name="TextBox 67">
            <a:extLst>
              <a:ext uri="{FF2B5EF4-FFF2-40B4-BE49-F238E27FC236}">
                <a16:creationId xmlns:a16="http://schemas.microsoft.com/office/drawing/2014/main" id="{EEDE2ABF-5142-7214-2555-D9F5102BBA66}"/>
              </a:ext>
            </a:extLst>
          </xdr:cNvPr>
          <xdr:cNvSpPr txBox="1"/>
        </xdr:nvSpPr>
        <xdr:spPr>
          <a:xfrm>
            <a:off x="2841455" y="3508248"/>
            <a:ext cx="236221"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July</a:t>
            </a:r>
          </a:p>
        </xdr:txBody>
      </xdr:sp>
      <xdr:pic>
        <xdr:nvPicPr>
          <xdr:cNvPr id="69" name="Graphic 68" descr="Checklist with solid fill">
            <a:extLst>
              <a:ext uri="{FF2B5EF4-FFF2-40B4-BE49-F238E27FC236}">
                <a16:creationId xmlns:a16="http://schemas.microsoft.com/office/drawing/2014/main" id="{6ADDA1FF-93EB-3B0A-B69C-49B4E66DFA5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2804117" y="3224022"/>
            <a:ext cx="310896" cy="310896"/>
          </a:xfrm>
          <a:prstGeom prst="rect">
            <a:avLst/>
          </a:prstGeom>
        </xdr:spPr>
      </xdr:pic>
    </xdr:grpSp>
    <xdr:clientData/>
  </xdr:twoCellAnchor>
  <xdr:twoCellAnchor>
    <xdr:from>
      <xdr:col>8</xdr:col>
      <xdr:colOff>226738</xdr:colOff>
      <xdr:row>18</xdr:row>
      <xdr:rowOff>8382</xdr:rowOff>
    </xdr:from>
    <xdr:to>
      <xdr:col>9</xdr:col>
      <xdr:colOff>335112</xdr:colOff>
      <xdr:row>21</xdr:row>
      <xdr:rowOff>22860</xdr:rowOff>
    </xdr:to>
    <xdr:grpSp>
      <xdr:nvGrpSpPr>
        <xdr:cNvPr id="124" name="Group 123">
          <a:hlinkClick xmlns:r="http://schemas.openxmlformats.org/officeDocument/2006/relationships" r:id="rId37"/>
          <a:extLst>
            <a:ext uri="{FF2B5EF4-FFF2-40B4-BE49-F238E27FC236}">
              <a16:creationId xmlns:a16="http://schemas.microsoft.com/office/drawing/2014/main" id="{97060B85-E1FC-D8D5-341B-AA96A1EBBF98}"/>
            </a:ext>
          </a:extLst>
        </xdr:cNvPr>
        <xdr:cNvGrpSpPr/>
      </xdr:nvGrpSpPr>
      <xdr:grpSpPr>
        <a:xfrm>
          <a:off x="3078668" y="3194522"/>
          <a:ext cx="386883" cy="549215"/>
          <a:chOff x="3158829" y="3224022"/>
          <a:chExt cx="382694" cy="540258"/>
        </a:xfrm>
      </xdr:grpSpPr>
      <xdr:sp macro="" textlink="">
        <xdr:nvSpPr>
          <xdr:cNvPr id="71" name="TextBox 70">
            <a:extLst>
              <a:ext uri="{FF2B5EF4-FFF2-40B4-BE49-F238E27FC236}">
                <a16:creationId xmlns:a16="http://schemas.microsoft.com/office/drawing/2014/main" id="{E3533114-D5A9-BBB1-5141-D2B84AE5E610}"/>
              </a:ext>
            </a:extLst>
          </xdr:cNvPr>
          <xdr:cNvSpPr txBox="1"/>
        </xdr:nvSpPr>
        <xdr:spPr>
          <a:xfrm>
            <a:off x="3158829" y="3508248"/>
            <a:ext cx="382694"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August</a:t>
            </a:r>
          </a:p>
        </xdr:txBody>
      </xdr:sp>
      <xdr:pic>
        <xdr:nvPicPr>
          <xdr:cNvPr id="72" name="Graphic 71" descr="Checklist with solid fill">
            <a:extLst>
              <a:ext uri="{FF2B5EF4-FFF2-40B4-BE49-F238E27FC236}">
                <a16:creationId xmlns:a16="http://schemas.microsoft.com/office/drawing/2014/main" id="{E9C9BA72-BDCD-62E0-E4E5-A775A0235D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3194728" y="3224022"/>
            <a:ext cx="310896" cy="310896"/>
          </a:xfrm>
          <a:prstGeom prst="rect">
            <a:avLst/>
          </a:prstGeom>
        </xdr:spPr>
      </xdr:pic>
    </xdr:grpSp>
    <xdr:clientData/>
  </xdr:twoCellAnchor>
  <xdr:twoCellAnchor>
    <xdr:from>
      <xdr:col>10</xdr:col>
      <xdr:colOff>91484</xdr:colOff>
      <xdr:row>18</xdr:row>
      <xdr:rowOff>8382</xdr:rowOff>
    </xdr:from>
    <xdr:to>
      <xdr:col>11</xdr:col>
      <xdr:colOff>281984</xdr:colOff>
      <xdr:row>21</xdr:row>
      <xdr:rowOff>22860</xdr:rowOff>
    </xdr:to>
    <xdr:grpSp>
      <xdr:nvGrpSpPr>
        <xdr:cNvPr id="125" name="Group 124">
          <a:hlinkClick xmlns:r="http://schemas.openxmlformats.org/officeDocument/2006/relationships" r:id="rId38"/>
          <a:extLst>
            <a:ext uri="{FF2B5EF4-FFF2-40B4-BE49-F238E27FC236}">
              <a16:creationId xmlns:a16="http://schemas.microsoft.com/office/drawing/2014/main" id="{62B1DB62-E1EA-2710-3DDA-A55E2C5D34C0}"/>
            </a:ext>
          </a:extLst>
        </xdr:cNvPr>
        <xdr:cNvGrpSpPr/>
      </xdr:nvGrpSpPr>
      <xdr:grpSpPr>
        <a:xfrm>
          <a:off x="3578414" y="3194522"/>
          <a:ext cx="546991" cy="549215"/>
          <a:chOff x="3646467" y="3224022"/>
          <a:chExt cx="548640" cy="540258"/>
        </a:xfrm>
      </xdr:grpSpPr>
      <xdr:sp macro="" textlink="">
        <xdr:nvSpPr>
          <xdr:cNvPr id="74" name="TextBox 73">
            <a:extLst>
              <a:ext uri="{FF2B5EF4-FFF2-40B4-BE49-F238E27FC236}">
                <a16:creationId xmlns:a16="http://schemas.microsoft.com/office/drawing/2014/main" id="{A65ECB1B-A4A7-ED0A-CC12-3CFB19222334}"/>
              </a:ext>
            </a:extLst>
          </xdr:cNvPr>
          <xdr:cNvSpPr txBox="1"/>
        </xdr:nvSpPr>
        <xdr:spPr>
          <a:xfrm>
            <a:off x="3646467" y="3508248"/>
            <a:ext cx="548640"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050">
                <a:solidFill>
                  <a:schemeClr val="tx1"/>
                </a:solidFill>
                <a:latin typeface="Bahnschrift Condensed" panose="020B0502040204020203" pitchFamily="34" charset="0"/>
              </a:rPr>
              <a:t>September</a:t>
            </a:r>
            <a:endParaRPr lang="en-US" sz="1100">
              <a:solidFill>
                <a:schemeClr val="tx1"/>
              </a:solidFill>
              <a:latin typeface="Bahnschrift Condensed" panose="020B0502040204020203" pitchFamily="34" charset="0"/>
            </a:endParaRPr>
          </a:p>
        </xdr:txBody>
      </xdr:sp>
      <xdr:pic>
        <xdr:nvPicPr>
          <xdr:cNvPr id="75" name="Graphic 74" descr="Checklist with solid fill">
            <a:extLst>
              <a:ext uri="{FF2B5EF4-FFF2-40B4-BE49-F238E27FC236}">
                <a16:creationId xmlns:a16="http://schemas.microsoft.com/office/drawing/2014/main" id="{BE720341-5E2A-0C89-B85E-D54F3B9673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3765339" y="3224022"/>
            <a:ext cx="310896" cy="310896"/>
          </a:xfrm>
          <a:prstGeom prst="rect">
            <a:avLst/>
          </a:prstGeom>
        </xdr:spPr>
      </xdr:pic>
    </xdr:grpSp>
    <xdr:clientData/>
  </xdr:twoCellAnchor>
  <xdr:twoCellAnchor>
    <xdr:from>
      <xdr:col>12</xdr:col>
      <xdr:colOff>38356</xdr:colOff>
      <xdr:row>18</xdr:row>
      <xdr:rowOff>8382</xdr:rowOff>
    </xdr:from>
    <xdr:to>
      <xdr:col>13</xdr:col>
      <xdr:colOff>57828</xdr:colOff>
      <xdr:row>21</xdr:row>
      <xdr:rowOff>22860</xdr:rowOff>
    </xdr:to>
    <xdr:grpSp>
      <xdr:nvGrpSpPr>
        <xdr:cNvPr id="126" name="Group 125">
          <a:hlinkClick xmlns:r="http://schemas.openxmlformats.org/officeDocument/2006/relationships" r:id="rId39"/>
          <a:extLst>
            <a:ext uri="{FF2B5EF4-FFF2-40B4-BE49-F238E27FC236}">
              <a16:creationId xmlns:a16="http://schemas.microsoft.com/office/drawing/2014/main" id="{3DCDDBB7-32F7-C188-497B-4183956B2AF1}"/>
            </a:ext>
          </a:extLst>
        </xdr:cNvPr>
        <xdr:cNvGrpSpPr/>
      </xdr:nvGrpSpPr>
      <xdr:grpSpPr>
        <a:xfrm>
          <a:off x="4238268" y="3194522"/>
          <a:ext cx="375964" cy="549215"/>
          <a:chOff x="4377436" y="3224022"/>
          <a:chExt cx="377612" cy="540258"/>
        </a:xfrm>
      </xdr:grpSpPr>
      <xdr:sp macro="" textlink="">
        <xdr:nvSpPr>
          <xdr:cNvPr id="77" name="TextBox 76">
            <a:extLst>
              <a:ext uri="{FF2B5EF4-FFF2-40B4-BE49-F238E27FC236}">
                <a16:creationId xmlns:a16="http://schemas.microsoft.com/office/drawing/2014/main" id="{C3DED810-4492-CCAE-C1D7-CB7E0FF27CA9}"/>
              </a:ext>
            </a:extLst>
          </xdr:cNvPr>
          <xdr:cNvSpPr txBox="1"/>
        </xdr:nvSpPr>
        <xdr:spPr>
          <a:xfrm>
            <a:off x="4377436" y="3508248"/>
            <a:ext cx="37761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October</a:t>
            </a:r>
          </a:p>
        </xdr:txBody>
      </xdr:sp>
      <xdr:pic>
        <xdr:nvPicPr>
          <xdr:cNvPr id="78" name="Graphic 77" descr="Checklist with solid fill">
            <a:extLst>
              <a:ext uri="{FF2B5EF4-FFF2-40B4-BE49-F238E27FC236}">
                <a16:creationId xmlns:a16="http://schemas.microsoft.com/office/drawing/2014/main" id="{FD0B9F81-05CC-5831-228B-EB738DBC0CB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4410794" y="3224022"/>
            <a:ext cx="310896" cy="310896"/>
          </a:xfrm>
          <a:prstGeom prst="rect">
            <a:avLst/>
          </a:prstGeom>
        </xdr:spPr>
      </xdr:pic>
    </xdr:grpSp>
    <xdr:clientData/>
  </xdr:twoCellAnchor>
  <xdr:twoCellAnchor>
    <xdr:from>
      <xdr:col>13</xdr:col>
      <xdr:colOff>172340</xdr:colOff>
      <xdr:row>18</xdr:row>
      <xdr:rowOff>8382</xdr:rowOff>
    </xdr:from>
    <xdr:to>
      <xdr:col>14</xdr:col>
      <xdr:colOff>286641</xdr:colOff>
      <xdr:row>21</xdr:row>
      <xdr:rowOff>22860</xdr:rowOff>
    </xdr:to>
    <xdr:grpSp>
      <xdr:nvGrpSpPr>
        <xdr:cNvPr id="127" name="Group 126">
          <a:hlinkClick xmlns:r="http://schemas.openxmlformats.org/officeDocument/2006/relationships" r:id="rId40"/>
          <a:extLst>
            <a:ext uri="{FF2B5EF4-FFF2-40B4-BE49-F238E27FC236}">
              <a16:creationId xmlns:a16="http://schemas.microsoft.com/office/drawing/2014/main" id="{927F9E6B-193A-9630-FF4C-BE062C439FEB}"/>
            </a:ext>
          </a:extLst>
        </xdr:cNvPr>
        <xdr:cNvGrpSpPr/>
      </xdr:nvGrpSpPr>
      <xdr:grpSpPr>
        <a:xfrm>
          <a:off x="4728744" y="3194522"/>
          <a:ext cx="470792" cy="549215"/>
          <a:chOff x="4842657" y="3224022"/>
          <a:chExt cx="472441" cy="540258"/>
        </a:xfrm>
      </xdr:grpSpPr>
      <xdr:sp macro="" textlink="">
        <xdr:nvSpPr>
          <xdr:cNvPr id="80" name="TextBox 79">
            <a:extLst>
              <a:ext uri="{FF2B5EF4-FFF2-40B4-BE49-F238E27FC236}">
                <a16:creationId xmlns:a16="http://schemas.microsoft.com/office/drawing/2014/main" id="{76CBC38C-364D-0E16-2D04-0A3E414D48D5}"/>
              </a:ext>
            </a:extLst>
          </xdr:cNvPr>
          <xdr:cNvSpPr txBox="1"/>
        </xdr:nvSpPr>
        <xdr:spPr>
          <a:xfrm>
            <a:off x="4842657" y="3508248"/>
            <a:ext cx="472441"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November</a:t>
            </a:r>
          </a:p>
        </xdr:txBody>
      </xdr:sp>
      <xdr:pic>
        <xdr:nvPicPr>
          <xdr:cNvPr id="81" name="Graphic 80" descr="Checklist with solid fill">
            <a:extLst>
              <a:ext uri="{FF2B5EF4-FFF2-40B4-BE49-F238E27FC236}">
                <a16:creationId xmlns:a16="http://schemas.microsoft.com/office/drawing/2014/main" id="{52B26A3C-9019-1655-D275-5E34B13D73C2}"/>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4923429" y="3224022"/>
            <a:ext cx="310896" cy="310896"/>
          </a:xfrm>
          <a:prstGeom prst="rect">
            <a:avLst/>
          </a:prstGeom>
        </xdr:spPr>
      </xdr:pic>
    </xdr:grpSp>
    <xdr:clientData/>
  </xdr:twoCellAnchor>
  <xdr:twoCellAnchor>
    <xdr:from>
      <xdr:col>15</xdr:col>
      <xdr:colOff>43013</xdr:colOff>
      <xdr:row>18</xdr:row>
      <xdr:rowOff>8382</xdr:rowOff>
    </xdr:from>
    <xdr:to>
      <xdr:col>16</xdr:col>
      <xdr:colOff>164933</xdr:colOff>
      <xdr:row>21</xdr:row>
      <xdr:rowOff>22860</xdr:rowOff>
    </xdr:to>
    <xdr:grpSp>
      <xdr:nvGrpSpPr>
        <xdr:cNvPr id="128" name="Group 127">
          <a:hlinkClick xmlns:r="http://schemas.openxmlformats.org/officeDocument/2006/relationships" r:id="rId41"/>
          <a:extLst>
            <a:ext uri="{FF2B5EF4-FFF2-40B4-BE49-F238E27FC236}">
              <a16:creationId xmlns:a16="http://schemas.microsoft.com/office/drawing/2014/main" id="{D2295CDA-7E8B-EDFC-AF6E-DDCBDC09CCF1}"/>
            </a:ext>
          </a:extLst>
        </xdr:cNvPr>
        <xdr:cNvGrpSpPr/>
      </xdr:nvGrpSpPr>
      <xdr:grpSpPr>
        <a:xfrm>
          <a:off x="5312399" y="3194522"/>
          <a:ext cx="478411" cy="549215"/>
          <a:chOff x="5382174" y="3224022"/>
          <a:chExt cx="480060" cy="540258"/>
        </a:xfrm>
      </xdr:grpSpPr>
      <xdr:sp macro="" textlink="">
        <xdr:nvSpPr>
          <xdr:cNvPr id="83" name="TextBox 82">
            <a:extLst>
              <a:ext uri="{FF2B5EF4-FFF2-40B4-BE49-F238E27FC236}">
                <a16:creationId xmlns:a16="http://schemas.microsoft.com/office/drawing/2014/main" id="{C7998292-B33E-C06C-930C-9389AE328615}"/>
              </a:ext>
            </a:extLst>
          </xdr:cNvPr>
          <xdr:cNvSpPr txBox="1"/>
        </xdr:nvSpPr>
        <xdr:spPr>
          <a:xfrm>
            <a:off x="5382174" y="3508248"/>
            <a:ext cx="480060"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December</a:t>
            </a:r>
          </a:p>
        </xdr:txBody>
      </xdr:sp>
      <xdr:pic>
        <xdr:nvPicPr>
          <xdr:cNvPr id="84" name="Graphic 83" descr="Checklist with solid fill">
            <a:extLst>
              <a:ext uri="{FF2B5EF4-FFF2-40B4-BE49-F238E27FC236}">
                <a16:creationId xmlns:a16="http://schemas.microsoft.com/office/drawing/2014/main" id="{CBC8FB82-CA72-84EB-0C9C-F33431E9F10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5466756" y="3224022"/>
            <a:ext cx="310896" cy="310896"/>
          </a:xfrm>
          <a:prstGeom prst="rect">
            <a:avLst/>
          </a:prstGeom>
        </xdr:spPr>
      </xdr:pic>
    </xdr:grpSp>
    <xdr:clientData/>
  </xdr:twoCellAnchor>
  <xdr:twoCellAnchor>
    <xdr:from>
      <xdr:col>16</xdr:col>
      <xdr:colOff>279445</xdr:colOff>
      <xdr:row>18</xdr:row>
      <xdr:rowOff>8382</xdr:rowOff>
    </xdr:from>
    <xdr:to>
      <xdr:col>17</xdr:col>
      <xdr:colOff>113496</xdr:colOff>
      <xdr:row>21</xdr:row>
      <xdr:rowOff>22860</xdr:rowOff>
    </xdr:to>
    <xdr:grpSp>
      <xdr:nvGrpSpPr>
        <xdr:cNvPr id="129" name="Group 128">
          <a:hlinkClick xmlns:r="http://schemas.openxmlformats.org/officeDocument/2006/relationships" r:id="rId42"/>
          <a:extLst>
            <a:ext uri="{FF2B5EF4-FFF2-40B4-BE49-F238E27FC236}">
              <a16:creationId xmlns:a16="http://schemas.microsoft.com/office/drawing/2014/main" id="{E14870F3-075B-5730-5E0D-2828D72ECF44}"/>
            </a:ext>
          </a:extLst>
        </xdr:cNvPr>
        <xdr:cNvGrpSpPr/>
      </xdr:nvGrpSpPr>
      <xdr:grpSpPr>
        <a:xfrm>
          <a:off x="5905322" y="3194522"/>
          <a:ext cx="379928" cy="549215"/>
          <a:chOff x="5985827" y="3224022"/>
          <a:chExt cx="382691" cy="540258"/>
        </a:xfrm>
      </xdr:grpSpPr>
      <xdr:sp macro="" textlink="">
        <xdr:nvSpPr>
          <xdr:cNvPr id="86" name="TextBox 85">
            <a:extLst>
              <a:ext uri="{FF2B5EF4-FFF2-40B4-BE49-F238E27FC236}">
                <a16:creationId xmlns:a16="http://schemas.microsoft.com/office/drawing/2014/main" id="{83816382-C119-D2FC-674B-EBE73E34D898}"/>
              </a:ext>
            </a:extLst>
          </xdr:cNvPr>
          <xdr:cNvSpPr txBox="1"/>
        </xdr:nvSpPr>
        <xdr:spPr>
          <a:xfrm>
            <a:off x="5985827" y="3508248"/>
            <a:ext cx="382691"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January</a:t>
            </a:r>
          </a:p>
        </xdr:txBody>
      </xdr:sp>
      <xdr:pic>
        <xdr:nvPicPr>
          <xdr:cNvPr id="87" name="Graphic 86" descr="Checklist with solid fill">
            <a:extLst>
              <a:ext uri="{FF2B5EF4-FFF2-40B4-BE49-F238E27FC236}">
                <a16:creationId xmlns:a16="http://schemas.microsoft.com/office/drawing/2014/main" id="{C1519895-080A-B91B-418E-BD9F625CAC4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6021724" y="3224022"/>
            <a:ext cx="310896" cy="310896"/>
          </a:xfrm>
          <a:prstGeom prst="rect">
            <a:avLst/>
          </a:prstGeom>
        </xdr:spPr>
      </xdr:pic>
    </xdr:grpSp>
    <xdr:clientData/>
  </xdr:twoCellAnchor>
  <xdr:twoCellAnchor>
    <xdr:from>
      <xdr:col>17</xdr:col>
      <xdr:colOff>228008</xdr:colOff>
      <xdr:row>18</xdr:row>
      <xdr:rowOff>8382</xdr:rowOff>
    </xdr:from>
    <xdr:to>
      <xdr:col>18</xdr:col>
      <xdr:colOff>250868</xdr:colOff>
      <xdr:row>21</xdr:row>
      <xdr:rowOff>22860</xdr:rowOff>
    </xdr:to>
    <xdr:grpSp>
      <xdr:nvGrpSpPr>
        <xdr:cNvPr id="130" name="Group 129">
          <a:hlinkClick xmlns:r="http://schemas.openxmlformats.org/officeDocument/2006/relationships" r:id="rId43"/>
          <a:extLst>
            <a:ext uri="{FF2B5EF4-FFF2-40B4-BE49-F238E27FC236}">
              <a16:creationId xmlns:a16="http://schemas.microsoft.com/office/drawing/2014/main" id="{88CB8DCB-B6A3-3A64-C3EE-8241CA63D9CE}"/>
            </a:ext>
          </a:extLst>
        </xdr:cNvPr>
        <xdr:cNvGrpSpPr/>
      </xdr:nvGrpSpPr>
      <xdr:grpSpPr>
        <a:xfrm>
          <a:off x="6399762" y="3194522"/>
          <a:ext cx="435053" cy="549215"/>
          <a:chOff x="6432631" y="3224022"/>
          <a:chExt cx="434340" cy="540258"/>
        </a:xfrm>
      </xdr:grpSpPr>
      <xdr:sp macro="" textlink="">
        <xdr:nvSpPr>
          <xdr:cNvPr id="89" name="TextBox 88">
            <a:extLst>
              <a:ext uri="{FF2B5EF4-FFF2-40B4-BE49-F238E27FC236}">
                <a16:creationId xmlns:a16="http://schemas.microsoft.com/office/drawing/2014/main" id="{B9C750B7-E510-42F9-408E-1E3859B7771E}"/>
              </a:ext>
            </a:extLst>
          </xdr:cNvPr>
          <xdr:cNvSpPr txBox="1"/>
        </xdr:nvSpPr>
        <xdr:spPr>
          <a:xfrm>
            <a:off x="6432631" y="3508248"/>
            <a:ext cx="434340"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February</a:t>
            </a:r>
          </a:p>
        </xdr:txBody>
      </xdr:sp>
      <xdr:pic>
        <xdr:nvPicPr>
          <xdr:cNvPr id="90" name="Graphic 89" descr="Checklist with solid fill">
            <a:extLst>
              <a:ext uri="{FF2B5EF4-FFF2-40B4-BE49-F238E27FC236}">
                <a16:creationId xmlns:a16="http://schemas.microsoft.com/office/drawing/2014/main" id="{3A0C97EB-C2DE-CB29-45FC-EFAB79411D0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6494353" y="3224022"/>
            <a:ext cx="310896" cy="310896"/>
          </a:xfrm>
          <a:prstGeom prst="rect">
            <a:avLst/>
          </a:prstGeom>
        </xdr:spPr>
      </xdr:pic>
    </xdr:grpSp>
    <xdr:clientData/>
  </xdr:twoCellAnchor>
  <xdr:twoCellAnchor>
    <xdr:from>
      <xdr:col>18</xdr:col>
      <xdr:colOff>365379</xdr:colOff>
      <xdr:row>18</xdr:row>
      <xdr:rowOff>8382</xdr:rowOff>
    </xdr:from>
    <xdr:to>
      <xdr:col>19</xdr:col>
      <xdr:colOff>220599</xdr:colOff>
      <xdr:row>21</xdr:row>
      <xdr:rowOff>22860</xdr:rowOff>
    </xdr:to>
    <xdr:grpSp>
      <xdr:nvGrpSpPr>
        <xdr:cNvPr id="131" name="Group 130">
          <a:hlinkClick xmlns:r="http://schemas.openxmlformats.org/officeDocument/2006/relationships" r:id="rId44"/>
          <a:extLst>
            <a:ext uri="{FF2B5EF4-FFF2-40B4-BE49-F238E27FC236}">
              <a16:creationId xmlns:a16="http://schemas.microsoft.com/office/drawing/2014/main" id="{4FB336D3-AC26-443C-E3D7-72F02A8FF94C}"/>
            </a:ext>
          </a:extLst>
        </xdr:cNvPr>
        <xdr:cNvGrpSpPr/>
      </xdr:nvGrpSpPr>
      <xdr:grpSpPr>
        <a:xfrm>
          <a:off x="6949326" y="3194522"/>
          <a:ext cx="367677" cy="549215"/>
          <a:chOff x="6971919" y="3224022"/>
          <a:chExt cx="365760" cy="540258"/>
        </a:xfrm>
      </xdr:grpSpPr>
      <xdr:sp macro="" textlink="">
        <xdr:nvSpPr>
          <xdr:cNvPr id="92" name="TextBox 91">
            <a:extLst>
              <a:ext uri="{FF2B5EF4-FFF2-40B4-BE49-F238E27FC236}">
                <a16:creationId xmlns:a16="http://schemas.microsoft.com/office/drawing/2014/main" id="{903F1915-9600-408B-787C-CDA0BDF9DE6A}"/>
              </a:ext>
            </a:extLst>
          </xdr:cNvPr>
          <xdr:cNvSpPr txBox="1"/>
        </xdr:nvSpPr>
        <xdr:spPr>
          <a:xfrm>
            <a:off x="6971919" y="3508248"/>
            <a:ext cx="365760"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b"/>
          <a:lstStyle/>
          <a:p>
            <a:pPr algn="ctr"/>
            <a:r>
              <a:rPr lang="en-US" sz="1100">
                <a:solidFill>
                  <a:schemeClr val="tx1"/>
                </a:solidFill>
                <a:latin typeface="Bahnschrift Condensed" panose="020B0502040204020203" pitchFamily="34" charset="0"/>
              </a:rPr>
              <a:t>March</a:t>
            </a:r>
          </a:p>
        </xdr:txBody>
      </xdr:sp>
      <xdr:pic>
        <xdr:nvPicPr>
          <xdr:cNvPr id="93" name="Graphic 92" descr="Checklist with solid fill">
            <a:extLst>
              <a:ext uri="{FF2B5EF4-FFF2-40B4-BE49-F238E27FC236}">
                <a16:creationId xmlns:a16="http://schemas.microsoft.com/office/drawing/2014/main" id="{32F18ADF-6C65-4985-3009-AFD1C59F09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33"/>
              </a:ext>
            </a:extLst>
          </a:blip>
          <a:stretch>
            <a:fillRect/>
          </a:stretch>
        </xdr:blipFill>
        <xdr:spPr>
          <a:xfrm>
            <a:off x="6999351" y="3224022"/>
            <a:ext cx="310896" cy="310896"/>
          </a:xfrm>
          <a:prstGeom prst="rect">
            <a:avLst/>
          </a:prstGeom>
        </xdr:spPr>
      </xdr:pic>
    </xdr:grpSp>
    <xdr:clientData/>
  </xdr:twoCellAnchor>
  <xdr:twoCellAnchor>
    <xdr:from>
      <xdr:col>16</xdr:col>
      <xdr:colOff>377150</xdr:colOff>
      <xdr:row>12</xdr:row>
      <xdr:rowOff>161544</xdr:rowOff>
    </xdr:from>
    <xdr:to>
      <xdr:col>17</xdr:col>
      <xdr:colOff>238605</xdr:colOff>
      <xdr:row>16</xdr:row>
      <xdr:rowOff>169333</xdr:rowOff>
    </xdr:to>
    <xdr:grpSp>
      <xdr:nvGrpSpPr>
        <xdr:cNvPr id="67" name="Group 66">
          <a:hlinkClick xmlns:r="http://schemas.openxmlformats.org/officeDocument/2006/relationships" r:id="rId45"/>
          <a:extLst>
            <a:ext uri="{FF2B5EF4-FFF2-40B4-BE49-F238E27FC236}">
              <a16:creationId xmlns:a16="http://schemas.microsoft.com/office/drawing/2014/main" id="{7E66D935-264D-01A7-B1FA-AE7F79080D3C}"/>
            </a:ext>
          </a:extLst>
        </xdr:cNvPr>
        <xdr:cNvGrpSpPr/>
      </xdr:nvGrpSpPr>
      <xdr:grpSpPr>
        <a:xfrm>
          <a:off x="6003027" y="2267070"/>
          <a:ext cx="407332" cy="731912"/>
          <a:chOff x="6149878" y="2339786"/>
          <a:chExt cx="407939" cy="723608"/>
        </a:xfrm>
      </xdr:grpSpPr>
      <xdr:sp macro="" textlink="">
        <xdr:nvSpPr>
          <xdr:cNvPr id="95" name="TextBox 94">
            <a:extLst>
              <a:ext uri="{FF2B5EF4-FFF2-40B4-BE49-F238E27FC236}">
                <a16:creationId xmlns:a16="http://schemas.microsoft.com/office/drawing/2014/main" id="{9D557F01-3A80-DF37-691F-671EC6FFD0F6}"/>
              </a:ext>
            </a:extLst>
          </xdr:cNvPr>
          <xdr:cNvSpPr txBox="1"/>
        </xdr:nvSpPr>
        <xdr:spPr>
          <a:xfrm>
            <a:off x="6149878" y="2339786"/>
            <a:ext cx="407939" cy="723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OLDSF 9</a:t>
            </a:r>
          </a:p>
        </xdr:txBody>
      </xdr:sp>
      <xdr:pic>
        <xdr:nvPicPr>
          <xdr:cNvPr id="96" name="Graphic 95" descr="Credit card with solid fill">
            <a:extLst>
              <a:ext uri="{FF2B5EF4-FFF2-40B4-BE49-F238E27FC236}">
                <a16:creationId xmlns:a16="http://schemas.microsoft.com/office/drawing/2014/main" id="{F172CDCD-439A-A909-5040-530D7D6E9C3B}"/>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rcRect/>
          <a:stretch/>
        </xdr:blipFill>
        <xdr:spPr>
          <a:xfrm>
            <a:off x="6199585" y="2375762"/>
            <a:ext cx="308525" cy="319089"/>
          </a:xfrm>
          <a:prstGeom prst="rect">
            <a:avLst/>
          </a:prstGeom>
        </xdr:spPr>
      </xdr:pic>
    </xdr:grpSp>
    <xdr:clientData/>
  </xdr:twoCellAnchor>
  <xdr:twoCellAnchor>
    <xdr:from>
      <xdr:col>18</xdr:col>
      <xdr:colOff>484909</xdr:colOff>
      <xdr:row>12</xdr:row>
      <xdr:rowOff>161544</xdr:rowOff>
    </xdr:from>
    <xdr:to>
      <xdr:col>19</xdr:col>
      <xdr:colOff>407939</xdr:colOff>
      <xdr:row>16</xdr:row>
      <xdr:rowOff>21336</xdr:rowOff>
    </xdr:to>
    <xdr:grpSp>
      <xdr:nvGrpSpPr>
        <xdr:cNvPr id="70" name="Group 69">
          <a:hlinkClick xmlns:r="http://schemas.openxmlformats.org/officeDocument/2006/relationships" r:id="rId48"/>
          <a:extLst>
            <a:ext uri="{FF2B5EF4-FFF2-40B4-BE49-F238E27FC236}">
              <a16:creationId xmlns:a16="http://schemas.microsoft.com/office/drawing/2014/main" id="{9BB6A02F-542A-485E-E276-890CA9955CCB}"/>
            </a:ext>
          </a:extLst>
        </xdr:cNvPr>
        <xdr:cNvGrpSpPr/>
      </xdr:nvGrpSpPr>
      <xdr:grpSpPr>
        <a:xfrm>
          <a:off x="7068856" y="2267070"/>
          <a:ext cx="435487" cy="583915"/>
          <a:chOff x="7142788" y="2339786"/>
          <a:chExt cx="431030" cy="575611"/>
        </a:xfrm>
      </xdr:grpSpPr>
      <xdr:sp macro="" textlink="">
        <xdr:nvSpPr>
          <xdr:cNvPr id="98" name="TextBox 97">
            <a:extLst>
              <a:ext uri="{FF2B5EF4-FFF2-40B4-BE49-F238E27FC236}">
                <a16:creationId xmlns:a16="http://schemas.microsoft.com/office/drawing/2014/main" id="{F249BD07-42DC-CFEB-FFC4-89ECEEC1CF51}"/>
              </a:ext>
            </a:extLst>
          </xdr:cNvPr>
          <xdr:cNvSpPr txBox="1"/>
        </xdr:nvSpPr>
        <xdr:spPr>
          <a:xfrm>
            <a:off x="7142788" y="2339786"/>
            <a:ext cx="431030" cy="575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SF 10</a:t>
            </a:r>
          </a:p>
        </xdr:txBody>
      </xdr:sp>
      <xdr:pic>
        <xdr:nvPicPr>
          <xdr:cNvPr id="99" name="Graphic 98" descr="Document with solid fill">
            <a:extLst>
              <a:ext uri="{FF2B5EF4-FFF2-40B4-BE49-F238E27FC236}">
                <a16:creationId xmlns:a16="http://schemas.microsoft.com/office/drawing/2014/main" id="{EF29D18F-6D20-C86B-D04E-B65178A9721E}"/>
              </a:ext>
            </a:extLst>
          </xdr:cNvPr>
          <xdr:cNvPicPr>
            <a:picLocks noChangeAspect="1"/>
          </xdr:cNvPicPr>
        </xdr:nvPicPr>
        <xdr:blipFill>
          <a:blip xmlns:r="http://schemas.openxmlformats.org/officeDocument/2006/relationships" r:embed="rId49">
            <a:extLst>
              <a:ext uri="{96DAC541-7B7A-43D3-8B79-37D633B846F1}">
                <asvg:svgBlip xmlns:asvg="http://schemas.microsoft.com/office/drawing/2016/SVG/main" r:embed="rId50"/>
              </a:ext>
            </a:extLst>
          </a:blip>
          <a:srcRect/>
          <a:stretch/>
        </xdr:blipFill>
        <xdr:spPr>
          <a:xfrm>
            <a:off x="7203384" y="2375762"/>
            <a:ext cx="309839" cy="319089"/>
          </a:xfrm>
          <a:prstGeom prst="rect">
            <a:avLst/>
          </a:prstGeom>
        </xdr:spPr>
      </xdr:pic>
    </xdr:grpSp>
    <xdr:clientData/>
  </xdr:twoCellAnchor>
  <xdr:twoCellAnchor>
    <xdr:from>
      <xdr:col>12</xdr:col>
      <xdr:colOff>138696</xdr:colOff>
      <xdr:row>21</xdr:row>
      <xdr:rowOff>146149</xdr:rowOff>
    </xdr:from>
    <xdr:to>
      <xdr:col>14</xdr:col>
      <xdr:colOff>25404</xdr:colOff>
      <xdr:row>25</xdr:row>
      <xdr:rowOff>84666</xdr:rowOff>
    </xdr:to>
    <xdr:grpSp>
      <xdr:nvGrpSpPr>
        <xdr:cNvPr id="106" name="Group 105">
          <a:hlinkClick xmlns:r="http://schemas.openxmlformats.org/officeDocument/2006/relationships" r:id="rId51"/>
          <a:extLst>
            <a:ext uri="{FF2B5EF4-FFF2-40B4-BE49-F238E27FC236}">
              <a16:creationId xmlns:a16="http://schemas.microsoft.com/office/drawing/2014/main" id="{46E20851-4D60-2925-4430-EA1ABF3340DC}"/>
            </a:ext>
          </a:extLst>
        </xdr:cNvPr>
        <xdr:cNvGrpSpPr/>
      </xdr:nvGrpSpPr>
      <xdr:grpSpPr>
        <a:xfrm>
          <a:off x="4338608" y="3867026"/>
          <a:ext cx="599691" cy="651500"/>
          <a:chOff x="4863096" y="3939216"/>
          <a:chExt cx="597908" cy="649717"/>
        </a:xfrm>
      </xdr:grpSpPr>
      <xdr:sp macro="" textlink="">
        <xdr:nvSpPr>
          <xdr:cNvPr id="101" name="TextBox 100">
            <a:extLst>
              <a:ext uri="{FF2B5EF4-FFF2-40B4-BE49-F238E27FC236}">
                <a16:creationId xmlns:a16="http://schemas.microsoft.com/office/drawing/2014/main" id="{310DE39F-77F0-F7B8-9BF0-EC6420911DFA}"/>
              </a:ext>
            </a:extLst>
          </xdr:cNvPr>
          <xdr:cNvSpPr txBox="1"/>
        </xdr:nvSpPr>
        <xdr:spPr>
          <a:xfrm>
            <a:off x="4863096" y="3939216"/>
            <a:ext cx="597908" cy="649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END OF SY Certificate</a:t>
            </a:r>
          </a:p>
        </xdr:txBody>
      </xdr:sp>
      <xdr:pic>
        <xdr:nvPicPr>
          <xdr:cNvPr id="102" name="Graphic 101" descr="Diploma with solid fill">
            <a:extLst>
              <a:ext uri="{FF2B5EF4-FFF2-40B4-BE49-F238E27FC236}">
                <a16:creationId xmlns:a16="http://schemas.microsoft.com/office/drawing/2014/main" id="{DF1A1FBA-D611-9AD6-ABE8-74E0CCD5B6AF}"/>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5007659" y="3975358"/>
            <a:ext cx="308782" cy="320564"/>
          </a:xfrm>
          <a:prstGeom prst="rect">
            <a:avLst/>
          </a:prstGeom>
        </xdr:spPr>
      </xdr:pic>
    </xdr:grpSp>
    <xdr:clientData/>
  </xdr:twoCellAnchor>
  <xdr:twoCellAnchor>
    <xdr:from>
      <xdr:col>0</xdr:col>
      <xdr:colOff>0</xdr:colOff>
      <xdr:row>25</xdr:row>
      <xdr:rowOff>122782</xdr:rowOff>
    </xdr:from>
    <xdr:to>
      <xdr:col>5</xdr:col>
      <xdr:colOff>7620</xdr:colOff>
      <xdr:row>27</xdr:row>
      <xdr:rowOff>83158</xdr:rowOff>
    </xdr:to>
    <xdr:grpSp>
      <xdr:nvGrpSpPr>
        <xdr:cNvPr id="113" name="Group 112">
          <a:hlinkClick xmlns:r="http://schemas.openxmlformats.org/officeDocument/2006/relationships" r:id="rId54"/>
          <a:extLst>
            <a:ext uri="{FF2B5EF4-FFF2-40B4-BE49-F238E27FC236}">
              <a16:creationId xmlns:a16="http://schemas.microsoft.com/office/drawing/2014/main" id="{1379085D-BB99-2E23-F044-DEA2972084CC}"/>
            </a:ext>
          </a:extLst>
        </xdr:cNvPr>
        <xdr:cNvGrpSpPr/>
      </xdr:nvGrpSpPr>
      <xdr:grpSpPr>
        <a:xfrm>
          <a:off x="0" y="4556642"/>
          <a:ext cx="1790076" cy="328007"/>
          <a:chOff x="0" y="4557014"/>
          <a:chExt cx="1798320" cy="310896"/>
        </a:xfrm>
      </xdr:grpSpPr>
      <xdr:sp macro="" textlink="">
        <xdr:nvSpPr>
          <xdr:cNvPr id="26" name="TextBox 25">
            <a:extLst>
              <a:ext uri="{FF2B5EF4-FFF2-40B4-BE49-F238E27FC236}">
                <a16:creationId xmlns:a16="http://schemas.microsoft.com/office/drawing/2014/main" id="{39C1B93F-7378-4C7E-A70B-FAA78FE22262}"/>
              </a:ext>
            </a:extLst>
          </xdr:cNvPr>
          <xdr:cNvSpPr txBox="1"/>
        </xdr:nvSpPr>
        <xdr:spPr>
          <a:xfrm>
            <a:off x="0" y="4567682"/>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Report Cards     &gt;</a:t>
            </a:r>
          </a:p>
        </xdr:txBody>
      </xdr:sp>
      <xdr:pic>
        <xdr:nvPicPr>
          <xdr:cNvPr id="109" name="Graphic 108" descr="Credit card with solid fill">
            <a:extLst>
              <a:ext uri="{FF2B5EF4-FFF2-40B4-BE49-F238E27FC236}">
                <a16:creationId xmlns:a16="http://schemas.microsoft.com/office/drawing/2014/main" id="{A9FCA7D2-D9E2-4864-8DD8-2FC2DC3B4454}"/>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rcRect/>
          <a:stretch/>
        </xdr:blipFill>
        <xdr:spPr>
          <a:xfrm>
            <a:off x="0" y="4557014"/>
            <a:ext cx="310896" cy="310896"/>
          </a:xfrm>
          <a:prstGeom prst="rect">
            <a:avLst/>
          </a:prstGeom>
        </xdr:spPr>
      </xdr:pic>
    </xdr:grpSp>
    <xdr:clientData/>
  </xdr:twoCellAnchor>
  <xdr:twoCellAnchor>
    <xdr:from>
      <xdr:col>0</xdr:col>
      <xdr:colOff>0</xdr:colOff>
      <xdr:row>23</xdr:row>
      <xdr:rowOff>125932</xdr:rowOff>
    </xdr:from>
    <xdr:to>
      <xdr:col>5</xdr:col>
      <xdr:colOff>7620</xdr:colOff>
      <xdr:row>25</xdr:row>
      <xdr:rowOff>86308</xdr:rowOff>
    </xdr:to>
    <xdr:grpSp>
      <xdr:nvGrpSpPr>
        <xdr:cNvPr id="114" name="Group 113">
          <a:hlinkClick xmlns:r="http://schemas.openxmlformats.org/officeDocument/2006/relationships" r:id="rId57"/>
          <a:extLst>
            <a:ext uri="{FF2B5EF4-FFF2-40B4-BE49-F238E27FC236}">
              <a16:creationId xmlns:a16="http://schemas.microsoft.com/office/drawing/2014/main" id="{1C20C436-7AE4-123E-D9C1-980083448F8E}"/>
            </a:ext>
          </a:extLst>
        </xdr:cNvPr>
        <xdr:cNvGrpSpPr/>
      </xdr:nvGrpSpPr>
      <xdr:grpSpPr>
        <a:xfrm>
          <a:off x="0" y="4203300"/>
          <a:ext cx="1790076" cy="316868"/>
          <a:chOff x="0" y="4223004"/>
          <a:chExt cx="1798320" cy="310896"/>
        </a:xfrm>
      </xdr:grpSpPr>
      <xdr:sp macro="" textlink="">
        <xdr:nvSpPr>
          <xdr:cNvPr id="25" name="TextBox 24">
            <a:extLst>
              <a:ext uri="{FF2B5EF4-FFF2-40B4-BE49-F238E27FC236}">
                <a16:creationId xmlns:a16="http://schemas.microsoft.com/office/drawing/2014/main" id="{F69F3992-69A3-4E4A-9E99-DCCEF3235940}"/>
              </a:ext>
            </a:extLst>
          </xdr:cNvPr>
          <xdr:cNvSpPr txBox="1"/>
        </xdr:nvSpPr>
        <xdr:spPr>
          <a:xfrm>
            <a:off x="0" y="4233672"/>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SF 10     &gt;</a:t>
            </a:r>
          </a:p>
        </xdr:txBody>
      </xdr:sp>
      <xdr:pic>
        <xdr:nvPicPr>
          <xdr:cNvPr id="110" name="Graphic 109" descr="Document with solid fill">
            <a:extLst>
              <a:ext uri="{FF2B5EF4-FFF2-40B4-BE49-F238E27FC236}">
                <a16:creationId xmlns:a16="http://schemas.microsoft.com/office/drawing/2014/main" id="{44CA3380-71E5-49F0-B7B6-91E861666EA4}"/>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rcRect/>
          <a:stretch/>
        </xdr:blipFill>
        <xdr:spPr>
          <a:xfrm>
            <a:off x="0" y="4223004"/>
            <a:ext cx="310896" cy="310896"/>
          </a:xfrm>
          <a:prstGeom prst="rect">
            <a:avLst/>
          </a:prstGeom>
        </xdr:spPr>
      </xdr:pic>
    </xdr:grpSp>
    <xdr:clientData/>
  </xdr:twoCellAnchor>
  <xdr:twoCellAnchor>
    <xdr:from>
      <xdr:col>0</xdr:col>
      <xdr:colOff>0</xdr:colOff>
      <xdr:row>27</xdr:row>
      <xdr:rowOff>119634</xdr:rowOff>
    </xdr:from>
    <xdr:to>
      <xdr:col>5</xdr:col>
      <xdr:colOff>7620</xdr:colOff>
      <xdr:row>29</xdr:row>
      <xdr:rowOff>80010</xdr:rowOff>
    </xdr:to>
    <xdr:grpSp>
      <xdr:nvGrpSpPr>
        <xdr:cNvPr id="112" name="Group 111">
          <a:hlinkClick xmlns:r="http://schemas.openxmlformats.org/officeDocument/2006/relationships" r:id="rId60"/>
          <a:extLst>
            <a:ext uri="{FF2B5EF4-FFF2-40B4-BE49-F238E27FC236}">
              <a16:creationId xmlns:a16="http://schemas.microsoft.com/office/drawing/2014/main" id="{535AE84A-F905-19D9-90EE-ABF9AA43EF32}"/>
            </a:ext>
          </a:extLst>
        </xdr:cNvPr>
        <xdr:cNvGrpSpPr/>
      </xdr:nvGrpSpPr>
      <xdr:grpSpPr>
        <a:xfrm>
          <a:off x="0" y="4921125"/>
          <a:ext cx="1790076" cy="328008"/>
          <a:chOff x="0" y="4897374"/>
          <a:chExt cx="1798320" cy="310896"/>
        </a:xfrm>
      </xdr:grpSpPr>
      <xdr:sp macro="" textlink="">
        <xdr:nvSpPr>
          <xdr:cNvPr id="27" name="TextBox 26">
            <a:extLst>
              <a:ext uri="{FF2B5EF4-FFF2-40B4-BE49-F238E27FC236}">
                <a16:creationId xmlns:a16="http://schemas.microsoft.com/office/drawing/2014/main" id="{B8080F2E-89E8-4A2E-8BF0-F1D24F10A9E3}"/>
              </a:ext>
            </a:extLst>
          </xdr:cNvPr>
          <xdr:cNvSpPr txBox="1"/>
        </xdr:nvSpPr>
        <xdr:spPr>
          <a:xfrm>
            <a:off x="0" y="4908042"/>
            <a:ext cx="1798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Certificates     &gt;</a:t>
            </a:r>
          </a:p>
        </xdr:txBody>
      </xdr:sp>
      <xdr:pic>
        <xdr:nvPicPr>
          <xdr:cNvPr id="111" name="Graphic 110" descr="Diploma with solid fill">
            <a:extLst>
              <a:ext uri="{FF2B5EF4-FFF2-40B4-BE49-F238E27FC236}">
                <a16:creationId xmlns:a16="http://schemas.microsoft.com/office/drawing/2014/main" id="{6F98E44A-45A9-4D12-8649-C5324474445F}"/>
              </a:ext>
            </a:extLst>
          </xdr:cNvPr>
          <xdr:cNvPicPr>
            <a:picLocks noChangeAspect="1"/>
          </xdr:cNvPicPr>
        </xdr:nvPicPr>
        <xdr:blipFill>
          <a:blip xmlns:r="http://schemas.openxmlformats.org/officeDocument/2006/relationships" r:embed="rId61">
            <a:extLst>
              <a:ext uri="{96DAC541-7B7A-43D3-8B79-37D633B846F1}">
                <asvg:svgBlip xmlns:asvg="http://schemas.microsoft.com/office/drawing/2016/SVG/main" r:embed="rId62"/>
              </a:ext>
            </a:extLst>
          </a:blip>
          <a:srcRect/>
          <a:stretch/>
        </xdr:blipFill>
        <xdr:spPr>
          <a:xfrm>
            <a:off x="0" y="4897374"/>
            <a:ext cx="310896" cy="310896"/>
          </a:xfrm>
          <a:prstGeom prst="rect">
            <a:avLst/>
          </a:prstGeom>
        </xdr:spPr>
      </xdr:pic>
    </xdr:grpSp>
    <xdr:clientData/>
  </xdr:twoCellAnchor>
  <xdr:twoCellAnchor>
    <xdr:from>
      <xdr:col>20</xdr:col>
      <xdr:colOff>350520</xdr:colOff>
      <xdr:row>12</xdr:row>
      <xdr:rowOff>76200</xdr:rowOff>
    </xdr:from>
    <xdr:to>
      <xdr:col>24</xdr:col>
      <xdr:colOff>312420</xdr:colOff>
      <xdr:row>26</xdr:row>
      <xdr:rowOff>7620</xdr:rowOff>
    </xdr:to>
    <xdr:graphicFrame macro="">
      <xdr:nvGraphicFramePr>
        <xdr:cNvPr id="116" name="Chart 115">
          <a:extLst>
            <a:ext uri="{FF2B5EF4-FFF2-40B4-BE49-F238E27FC236}">
              <a16:creationId xmlns:a16="http://schemas.microsoft.com/office/drawing/2014/main" id="{3E7E8200-0491-D72D-3DCD-F40AC91C20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26</xdr:col>
      <xdr:colOff>631152</xdr:colOff>
      <xdr:row>5</xdr:row>
      <xdr:rowOff>83893</xdr:rowOff>
    </xdr:from>
    <xdr:to>
      <xdr:col>29</xdr:col>
      <xdr:colOff>868603</xdr:colOff>
      <xdr:row>11</xdr:row>
      <xdr:rowOff>76273</xdr:rowOff>
    </xdr:to>
    <xdr:sp macro="" textlink="">
      <xdr:nvSpPr>
        <xdr:cNvPr id="57" name="Rectangle: Rounded Corners 56">
          <a:extLst>
            <a:ext uri="{FF2B5EF4-FFF2-40B4-BE49-F238E27FC236}">
              <a16:creationId xmlns:a16="http://schemas.microsoft.com/office/drawing/2014/main" id="{691A9265-D4AD-439A-A797-655B4BEB67E4}"/>
            </a:ext>
          </a:extLst>
        </xdr:cNvPr>
        <xdr:cNvSpPr/>
      </xdr:nvSpPr>
      <xdr:spPr>
        <a:xfrm>
          <a:off x="10960485" y="969045"/>
          <a:ext cx="2269451" cy="1100743"/>
        </a:xfrm>
        <a:prstGeom prst="roundRect">
          <a:avLst/>
        </a:prstGeom>
        <a:solidFill>
          <a:schemeClr val="bg1">
            <a:lumMod val="95000"/>
            <a:alpha val="2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83820</xdr:colOff>
      <xdr:row>12</xdr:row>
      <xdr:rowOff>0</xdr:rowOff>
    </xdr:from>
    <xdr:to>
      <xdr:col>27</xdr:col>
      <xdr:colOff>426720</xdr:colOff>
      <xdr:row>25</xdr:row>
      <xdr:rowOff>60960</xdr:rowOff>
    </xdr:to>
    <xdr:graphicFrame macro="">
      <xdr:nvGraphicFramePr>
        <xdr:cNvPr id="118" name="Chart 117">
          <a:extLst>
            <a:ext uri="{FF2B5EF4-FFF2-40B4-BE49-F238E27FC236}">
              <a16:creationId xmlns:a16="http://schemas.microsoft.com/office/drawing/2014/main" id="{1FE02900-09CC-437A-9560-4F17D92E0C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28</xdr:col>
      <xdr:colOff>0</xdr:colOff>
      <xdr:row>12</xdr:row>
      <xdr:rowOff>0</xdr:rowOff>
    </xdr:from>
    <xdr:to>
      <xdr:col>29</xdr:col>
      <xdr:colOff>784860</xdr:colOff>
      <xdr:row>25</xdr:row>
      <xdr:rowOff>60960</xdr:rowOff>
    </xdr:to>
    <xdr:graphicFrame macro="">
      <xdr:nvGraphicFramePr>
        <xdr:cNvPr id="119" name="Chart 118">
          <a:extLst>
            <a:ext uri="{FF2B5EF4-FFF2-40B4-BE49-F238E27FC236}">
              <a16:creationId xmlns:a16="http://schemas.microsoft.com/office/drawing/2014/main" id="{E3D980BA-8658-4814-A527-9168F17216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6</xdr:col>
      <xdr:colOff>0</xdr:colOff>
      <xdr:row>28</xdr:row>
      <xdr:rowOff>56388</xdr:rowOff>
    </xdr:from>
    <xdr:to>
      <xdr:col>8</xdr:col>
      <xdr:colOff>30480</xdr:colOff>
      <xdr:row>31</xdr:row>
      <xdr:rowOff>91440</xdr:rowOff>
    </xdr:to>
    <xdr:grpSp>
      <xdr:nvGrpSpPr>
        <xdr:cNvPr id="6" name="Group 5">
          <a:hlinkClick xmlns:r="http://schemas.openxmlformats.org/officeDocument/2006/relationships" r:id="rId66"/>
          <a:extLst>
            <a:ext uri="{FF2B5EF4-FFF2-40B4-BE49-F238E27FC236}">
              <a16:creationId xmlns:a16="http://schemas.microsoft.com/office/drawing/2014/main" id="{E5D8AD21-F5DD-478D-B087-A68D09E476BD}"/>
            </a:ext>
          </a:extLst>
        </xdr:cNvPr>
        <xdr:cNvGrpSpPr/>
      </xdr:nvGrpSpPr>
      <xdr:grpSpPr>
        <a:xfrm>
          <a:off x="2138947" y="5047265"/>
          <a:ext cx="743463" cy="569789"/>
          <a:chOff x="4183380" y="2319528"/>
          <a:chExt cx="746760" cy="560832"/>
        </a:xfrm>
      </xdr:grpSpPr>
      <xdr:sp macro="" textlink="">
        <xdr:nvSpPr>
          <xdr:cNvPr id="9" name="TextBox 8">
            <a:extLst>
              <a:ext uri="{FF2B5EF4-FFF2-40B4-BE49-F238E27FC236}">
                <a16:creationId xmlns:a16="http://schemas.microsoft.com/office/drawing/2014/main" id="{0DF0A758-6E8C-3490-DE92-CC064FF208F3}"/>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1  Awardees</a:t>
            </a:r>
          </a:p>
        </xdr:txBody>
      </xdr:sp>
      <xdr:pic>
        <xdr:nvPicPr>
          <xdr:cNvPr id="14" name="Graphic 13" descr="Medal with solid fill">
            <a:extLst>
              <a:ext uri="{FF2B5EF4-FFF2-40B4-BE49-F238E27FC236}">
                <a16:creationId xmlns:a16="http://schemas.microsoft.com/office/drawing/2014/main" id="{317024ED-F27D-BDE6-B818-DFA73DC269A4}"/>
              </a:ext>
            </a:extLst>
          </xdr:cNvPr>
          <xdr:cNvPicPr>
            <a:picLocks noChangeAspect="1"/>
          </xdr:cNvPicPr>
        </xdr:nvPicPr>
        <xdr:blipFill>
          <a:blip xmlns:r="http://schemas.openxmlformats.org/officeDocument/2006/relationships" r:embed="rId67">
            <a:extLst>
              <a:ext uri="{96DAC541-7B7A-43D3-8B79-37D633B846F1}">
                <asvg:svgBlip xmlns:asvg="http://schemas.microsoft.com/office/drawing/2016/SVG/main" r:embed="rId68"/>
              </a:ext>
            </a:extLst>
          </a:blip>
          <a:srcRect/>
          <a:stretch/>
        </xdr:blipFill>
        <xdr:spPr>
          <a:xfrm>
            <a:off x="4401312" y="2356663"/>
            <a:ext cx="310896" cy="306728"/>
          </a:xfrm>
          <a:prstGeom prst="rect">
            <a:avLst/>
          </a:prstGeom>
        </xdr:spPr>
      </xdr:pic>
    </xdr:grpSp>
    <xdr:clientData/>
  </xdr:twoCellAnchor>
  <xdr:twoCellAnchor>
    <xdr:from>
      <xdr:col>8</xdr:col>
      <xdr:colOff>192476</xdr:colOff>
      <xdr:row>28</xdr:row>
      <xdr:rowOff>56388</xdr:rowOff>
    </xdr:from>
    <xdr:to>
      <xdr:col>10</xdr:col>
      <xdr:colOff>306776</xdr:colOff>
      <xdr:row>31</xdr:row>
      <xdr:rowOff>91440</xdr:rowOff>
    </xdr:to>
    <xdr:grpSp>
      <xdr:nvGrpSpPr>
        <xdr:cNvPr id="15" name="Group 14">
          <a:hlinkClick xmlns:r="http://schemas.openxmlformats.org/officeDocument/2006/relationships" r:id="rId69"/>
          <a:extLst>
            <a:ext uri="{FF2B5EF4-FFF2-40B4-BE49-F238E27FC236}">
              <a16:creationId xmlns:a16="http://schemas.microsoft.com/office/drawing/2014/main" id="{40AC49AB-0D47-4349-9D74-424A7E57A3F8}"/>
            </a:ext>
          </a:extLst>
        </xdr:cNvPr>
        <xdr:cNvGrpSpPr/>
      </xdr:nvGrpSpPr>
      <xdr:grpSpPr>
        <a:xfrm>
          <a:off x="3044406" y="5047265"/>
          <a:ext cx="749300" cy="569789"/>
          <a:chOff x="4183380" y="2319528"/>
          <a:chExt cx="746760" cy="560832"/>
        </a:xfrm>
      </xdr:grpSpPr>
      <xdr:sp macro="" textlink="">
        <xdr:nvSpPr>
          <xdr:cNvPr id="17" name="TextBox 16">
            <a:extLst>
              <a:ext uri="{FF2B5EF4-FFF2-40B4-BE49-F238E27FC236}">
                <a16:creationId xmlns:a16="http://schemas.microsoft.com/office/drawing/2014/main" id="{6A5502DB-045C-6AF8-3435-26C9AF99BE45}"/>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2 Awardees</a:t>
            </a:r>
          </a:p>
        </xdr:txBody>
      </xdr:sp>
      <xdr:pic>
        <xdr:nvPicPr>
          <xdr:cNvPr id="29" name="Graphic 28" descr="Medal with solid fill">
            <a:extLst>
              <a:ext uri="{FF2B5EF4-FFF2-40B4-BE49-F238E27FC236}">
                <a16:creationId xmlns:a16="http://schemas.microsoft.com/office/drawing/2014/main" id="{D7581661-45B5-A19C-D0E7-F4EFC8EAE89B}"/>
              </a:ext>
            </a:extLst>
          </xdr:cNvPr>
          <xdr:cNvPicPr>
            <a:picLocks noChangeAspect="1"/>
          </xdr:cNvPicPr>
        </xdr:nvPicPr>
        <xdr:blipFill>
          <a:blip xmlns:r="http://schemas.openxmlformats.org/officeDocument/2006/relationships" r:embed="rId67">
            <a:extLst>
              <a:ext uri="{96DAC541-7B7A-43D3-8B79-37D633B846F1}">
                <asvg:svgBlip xmlns:asvg="http://schemas.microsoft.com/office/drawing/2016/SVG/main" r:embed="rId68"/>
              </a:ext>
            </a:extLst>
          </a:blip>
          <a:srcRect/>
          <a:stretch/>
        </xdr:blipFill>
        <xdr:spPr>
          <a:xfrm>
            <a:off x="4401312" y="2356663"/>
            <a:ext cx="310896" cy="306728"/>
          </a:xfrm>
          <a:prstGeom prst="rect">
            <a:avLst/>
          </a:prstGeom>
        </xdr:spPr>
      </xdr:pic>
    </xdr:grpSp>
    <xdr:clientData/>
  </xdr:twoCellAnchor>
  <xdr:twoCellAnchor>
    <xdr:from>
      <xdr:col>11</xdr:col>
      <xdr:colOff>110632</xdr:colOff>
      <xdr:row>28</xdr:row>
      <xdr:rowOff>56388</xdr:rowOff>
    </xdr:from>
    <xdr:to>
      <xdr:col>13</xdr:col>
      <xdr:colOff>141112</xdr:colOff>
      <xdr:row>31</xdr:row>
      <xdr:rowOff>91440</xdr:rowOff>
    </xdr:to>
    <xdr:grpSp>
      <xdr:nvGrpSpPr>
        <xdr:cNvPr id="32" name="Group 31">
          <a:hlinkClick xmlns:r="http://schemas.openxmlformats.org/officeDocument/2006/relationships" r:id="rId70"/>
          <a:extLst>
            <a:ext uri="{FF2B5EF4-FFF2-40B4-BE49-F238E27FC236}">
              <a16:creationId xmlns:a16="http://schemas.microsoft.com/office/drawing/2014/main" id="{3BE11A03-FF46-47C5-AD9F-0BCC8DC31F38}"/>
            </a:ext>
          </a:extLst>
        </xdr:cNvPr>
        <xdr:cNvGrpSpPr/>
      </xdr:nvGrpSpPr>
      <xdr:grpSpPr>
        <a:xfrm>
          <a:off x="3954053" y="5047265"/>
          <a:ext cx="743463" cy="569789"/>
          <a:chOff x="4183380" y="2319528"/>
          <a:chExt cx="746760" cy="560832"/>
        </a:xfrm>
      </xdr:grpSpPr>
      <xdr:sp macro="" textlink="">
        <xdr:nvSpPr>
          <xdr:cNvPr id="37" name="TextBox 36">
            <a:extLst>
              <a:ext uri="{FF2B5EF4-FFF2-40B4-BE49-F238E27FC236}">
                <a16:creationId xmlns:a16="http://schemas.microsoft.com/office/drawing/2014/main" id="{E1D9BAA1-D684-571E-B23D-CB7C45A97DA3}"/>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3 Awardees</a:t>
            </a:r>
          </a:p>
        </xdr:txBody>
      </xdr:sp>
      <xdr:pic>
        <xdr:nvPicPr>
          <xdr:cNvPr id="45" name="Graphic 44" descr="Medal with solid fill">
            <a:extLst>
              <a:ext uri="{FF2B5EF4-FFF2-40B4-BE49-F238E27FC236}">
                <a16:creationId xmlns:a16="http://schemas.microsoft.com/office/drawing/2014/main" id="{C1AE3134-FF3E-7951-25D8-697CDCAF49FE}"/>
              </a:ext>
            </a:extLst>
          </xdr:cNvPr>
          <xdr:cNvPicPr>
            <a:picLocks noChangeAspect="1"/>
          </xdr:cNvPicPr>
        </xdr:nvPicPr>
        <xdr:blipFill>
          <a:blip xmlns:r="http://schemas.openxmlformats.org/officeDocument/2006/relationships" r:embed="rId67">
            <a:extLst>
              <a:ext uri="{96DAC541-7B7A-43D3-8B79-37D633B846F1}">
                <asvg:svgBlip xmlns:asvg="http://schemas.microsoft.com/office/drawing/2016/SVG/main" r:embed="rId68"/>
              </a:ext>
            </a:extLst>
          </a:blip>
          <a:srcRect/>
          <a:stretch/>
        </xdr:blipFill>
        <xdr:spPr>
          <a:xfrm>
            <a:off x="4401312" y="2356663"/>
            <a:ext cx="310896" cy="306728"/>
          </a:xfrm>
          <a:prstGeom prst="rect">
            <a:avLst/>
          </a:prstGeom>
        </xdr:spPr>
      </xdr:pic>
    </xdr:grpSp>
    <xdr:clientData/>
  </xdr:twoCellAnchor>
  <xdr:twoCellAnchor>
    <xdr:from>
      <xdr:col>13</xdr:col>
      <xdr:colOff>303108</xdr:colOff>
      <xdr:row>27</xdr:row>
      <xdr:rowOff>175260</xdr:rowOff>
    </xdr:from>
    <xdr:to>
      <xdr:col>16</xdr:col>
      <xdr:colOff>68579</xdr:colOff>
      <xdr:row>31</xdr:row>
      <xdr:rowOff>91440</xdr:rowOff>
    </xdr:to>
    <xdr:grpSp>
      <xdr:nvGrpSpPr>
        <xdr:cNvPr id="48" name="Group 47">
          <a:hlinkClick xmlns:r="http://schemas.openxmlformats.org/officeDocument/2006/relationships" r:id="rId71"/>
          <a:extLst>
            <a:ext uri="{FF2B5EF4-FFF2-40B4-BE49-F238E27FC236}">
              <a16:creationId xmlns:a16="http://schemas.microsoft.com/office/drawing/2014/main" id="{548C489F-F4E8-4C88-9004-805AF908FA83}"/>
            </a:ext>
          </a:extLst>
        </xdr:cNvPr>
        <xdr:cNvGrpSpPr/>
      </xdr:nvGrpSpPr>
      <xdr:grpSpPr>
        <a:xfrm>
          <a:off x="4859512" y="4976751"/>
          <a:ext cx="834944" cy="640303"/>
          <a:chOff x="4183380" y="2319528"/>
          <a:chExt cx="746760" cy="560832"/>
        </a:xfrm>
      </xdr:grpSpPr>
      <xdr:sp macro="" textlink="">
        <xdr:nvSpPr>
          <xdr:cNvPr id="49" name="TextBox 48">
            <a:extLst>
              <a:ext uri="{FF2B5EF4-FFF2-40B4-BE49-F238E27FC236}">
                <a16:creationId xmlns:a16="http://schemas.microsoft.com/office/drawing/2014/main" id="{E2E83802-4261-A2ED-76EA-EC91DD15D5A5}"/>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Final Awardees</a:t>
            </a:r>
          </a:p>
        </xdr:txBody>
      </xdr:sp>
      <xdr:pic>
        <xdr:nvPicPr>
          <xdr:cNvPr id="50" name="Graphic 49" descr="Medal with solid fill">
            <a:extLst>
              <a:ext uri="{FF2B5EF4-FFF2-40B4-BE49-F238E27FC236}">
                <a16:creationId xmlns:a16="http://schemas.microsoft.com/office/drawing/2014/main" id="{4E263AF5-AD3A-95C9-8FAE-3A93321EB754}"/>
              </a:ext>
            </a:extLst>
          </xdr:cNvPr>
          <xdr:cNvPicPr>
            <a:picLocks noChangeAspect="1"/>
          </xdr:cNvPicPr>
        </xdr:nvPicPr>
        <xdr:blipFill>
          <a:blip xmlns:r="http://schemas.openxmlformats.org/officeDocument/2006/relationships" r:embed="rId67">
            <a:extLst>
              <a:ext uri="{96DAC541-7B7A-43D3-8B79-37D633B846F1}">
                <asvg:svgBlip xmlns:asvg="http://schemas.microsoft.com/office/drawing/2016/SVG/main" r:embed="rId68"/>
              </a:ext>
            </a:extLst>
          </a:blip>
          <a:srcRect/>
          <a:stretch/>
        </xdr:blipFill>
        <xdr:spPr>
          <a:xfrm>
            <a:off x="4401312" y="2356663"/>
            <a:ext cx="310896" cy="306728"/>
          </a:xfrm>
          <a:prstGeom prst="rect">
            <a:avLst/>
          </a:prstGeom>
        </xdr:spPr>
      </xdr:pic>
    </xdr:grpSp>
    <xdr:clientData/>
  </xdr:twoCellAnchor>
  <xdr:twoCellAnchor editAs="oneCell">
    <xdr:from>
      <xdr:col>27</xdr:col>
      <xdr:colOff>304800</xdr:colOff>
      <xdr:row>5</xdr:row>
      <xdr:rowOff>106680</xdr:rowOff>
    </xdr:from>
    <xdr:to>
      <xdr:col>27</xdr:col>
      <xdr:colOff>615696</xdr:colOff>
      <xdr:row>7</xdr:row>
      <xdr:rowOff>21336</xdr:rowOff>
    </xdr:to>
    <xdr:pic>
      <xdr:nvPicPr>
        <xdr:cNvPr id="56" name="Graphic 55" descr="Warning with solid fill">
          <a:extLst>
            <a:ext uri="{FF2B5EF4-FFF2-40B4-BE49-F238E27FC236}">
              <a16:creationId xmlns:a16="http://schemas.microsoft.com/office/drawing/2014/main" id="{11540EF3-69BC-4585-B1A1-30B5996B3D1E}"/>
            </a:ext>
          </a:extLst>
        </xdr:cNvPr>
        <xdr:cNvPicPr>
          <a:picLocks noChangeAspect="1"/>
        </xdr:cNvPicPr>
      </xdr:nvPicPr>
      <xdr:blipFill>
        <a:blip xmlns:r="http://schemas.openxmlformats.org/officeDocument/2006/relationships" r:embed="rId72">
          <a:extLst>
            <a:ext uri="{96DAC541-7B7A-43D3-8B79-37D633B846F1}">
              <asvg:svgBlip xmlns:asvg="http://schemas.microsoft.com/office/drawing/2016/SVG/main" r:embed="rId73"/>
            </a:ext>
          </a:extLst>
        </a:blip>
        <a:stretch>
          <a:fillRect/>
        </a:stretch>
      </xdr:blipFill>
      <xdr:spPr>
        <a:xfrm>
          <a:off x="11772900" y="982980"/>
          <a:ext cx="310896" cy="310896"/>
        </a:xfrm>
        <a:prstGeom prst="rect">
          <a:avLst/>
        </a:prstGeom>
      </xdr:spPr>
    </xdr:pic>
    <xdr:clientData/>
  </xdr:twoCellAnchor>
  <xdr:twoCellAnchor>
    <xdr:from>
      <xdr:col>19</xdr:col>
      <xdr:colOff>103148</xdr:colOff>
      <xdr:row>22</xdr:row>
      <xdr:rowOff>67734</xdr:rowOff>
    </xdr:from>
    <xdr:to>
      <xdr:col>20</xdr:col>
      <xdr:colOff>356069</xdr:colOff>
      <xdr:row>25</xdr:row>
      <xdr:rowOff>112254</xdr:rowOff>
    </xdr:to>
    <xdr:grpSp>
      <xdr:nvGrpSpPr>
        <xdr:cNvPr id="51" name="Group 50">
          <a:hlinkClick xmlns:r="http://schemas.openxmlformats.org/officeDocument/2006/relationships" r:id="rId74"/>
          <a:extLst>
            <a:ext uri="{FF2B5EF4-FFF2-40B4-BE49-F238E27FC236}">
              <a16:creationId xmlns:a16="http://schemas.microsoft.com/office/drawing/2014/main" id="{E8FA385A-1796-41CF-9C6C-BFFEBEF1119F}"/>
            </a:ext>
          </a:extLst>
        </xdr:cNvPr>
        <xdr:cNvGrpSpPr/>
      </xdr:nvGrpSpPr>
      <xdr:grpSpPr>
        <a:xfrm>
          <a:off x="7199552" y="3966857"/>
          <a:ext cx="765377" cy="579257"/>
          <a:chOff x="4183380" y="2319528"/>
          <a:chExt cx="746760" cy="560832"/>
        </a:xfrm>
      </xdr:grpSpPr>
      <xdr:sp macro="" textlink="">
        <xdr:nvSpPr>
          <xdr:cNvPr id="54" name="TextBox 53">
            <a:extLst>
              <a:ext uri="{FF2B5EF4-FFF2-40B4-BE49-F238E27FC236}">
                <a16:creationId xmlns:a16="http://schemas.microsoft.com/office/drawing/2014/main" id="{924D3D09-D69A-1103-6573-732BCCB38FAF}"/>
              </a:ext>
            </a:extLst>
          </xdr:cNvPr>
          <xdr:cNvSpPr txBox="1"/>
        </xdr:nvSpPr>
        <xdr:spPr>
          <a:xfrm>
            <a:off x="4183380" y="2319528"/>
            <a:ext cx="746760" cy="56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Class Card</a:t>
            </a:r>
          </a:p>
        </xdr:txBody>
      </xdr:sp>
      <xdr:pic>
        <xdr:nvPicPr>
          <xdr:cNvPr id="60" name="Graphic 59" descr="Open book with solid fill">
            <a:extLst>
              <a:ext uri="{FF2B5EF4-FFF2-40B4-BE49-F238E27FC236}">
                <a16:creationId xmlns:a16="http://schemas.microsoft.com/office/drawing/2014/main" id="{34B550D4-81D0-BC04-4692-485DEF1352C3}"/>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401312" y="2354580"/>
            <a:ext cx="310896" cy="310896"/>
          </a:xfrm>
          <a:prstGeom prst="rect">
            <a:avLst/>
          </a:prstGeom>
        </xdr:spPr>
      </xdr:pic>
    </xdr:grpSp>
    <xdr:clientData/>
  </xdr:twoCellAnchor>
  <xdr:twoCellAnchor>
    <xdr:from>
      <xdr:col>17</xdr:col>
      <xdr:colOff>360218</xdr:colOff>
      <xdr:row>12</xdr:row>
      <xdr:rowOff>160005</xdr:rowOff>
    </xdr:from>
    <xdr:to>
      <xdr:col>18</xdr:col>
      <xdr:colOff>360217</xdr:colOff>
      <xdr:row>16</xdr:row>
      <xdr:rowOff>153939</xdr:rowOff>
    </xdr:to>
    <xdr:grpSp>
      <xdr:nvGrpSpPr>
        <xdr:cNvPr id="79" name="Group 78">
          <a:hlinkClick xmlns:r="http://schemas.openxmlformats.org/officeDocument/2006/relationships" r:id="rId54"/>
          <a:extLst>
            <a:ext uri="{FF2B5EF4-FFF2-40B4-BE49-F238E27FC236}">
              <a16:creationId xmlns:a16="http://schemas.microsoft.com/office/drawing/2014/main" id="{F807E8B3-FAF6-5D0E-17FC-6819FEB54EFF}"/>
            </a:ext>
          </a:extLst>
        </xdr:cNvPr>
        <xdr:cNvGrpSpPr/>
      </xdr:nvGrpSpPr>
      <xdr:grpSpPr>
        <a:xfrm>
          <a:off x="6531972" y="2265531"/>
          <a:ext cx="412192" cy="718057"/>
          <a:chOff x="6494702" y="2338247"/>
          <a:chExt cx="407939" cy="709753"/>
        </a:xfrm>
      </xdr:grpSpPr>
      <xdr:sp macro="" textlink="">
        <xdr:nvSpPr>
          <xdr:cNvPr id="73" name="TextBox 72">
            <a:extLst>
              <a:ext uri="{FF2B5EF4-FFF2-40B4-BE49-F238E27FC236}">
                <a16:creationId xmlns:a16="http://schemas.microsoft.com/office/drawing/2014/main" id="{7FDB1075-B34D-750D-5FA7-9A8555F64384}"/>
              </a:ext>
            </a:extLst>
          </xdr:cNvPr>
          <xdr:cNvSpPr txBox="1"/>
        </xdr:nvSpPr>
        <xdr:spPr>
          <a:xfrm>
            <a:off x="6494702" y="2338247"/>
            <a:ext cx="407939" cy="709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100">
                <a:solidFill>
                  <a:schemeClr val="tx1"/>
                </a:solidFill>
                <a:latin typeface="Bahnschrift Condensed" panose="020B0502040204020203" pitchFamily="34" charset="0"/>
              </a:rPr>
              <a:t>	NEWSF 9</a:t>
            </a:r>
          </a:p>
        </xdr:txBody>
      </xdr:sp>
      <xdr:pic>
        <xdr:nvPicPr>
          <xdr:cNvPr id="76" name="Graphic 75" descr="Credit card with solid fill">
            <a:extLst>
              <a:ext uri="{FF2B5EF4-FFF2-40B4-BE49-F238E27FC236}">
                <a16:creationId xmlns:a16="http://schemas.microsoft.com/office/drawing/2014/main" id="{8BA00CC5-73E6-8486-4F0A-12E4013C266F}"/>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rcRect/>
          <a:stretch/>
        </xdr:blipFill>
        <xdr:spPr>
          <a:xfrm>
            <a:off x="6544409" y="2374223"/>
            <a:ext cx="308525" cy="319089"/>
          </a:xfrm>
          <a:prstGeom prst="rect">
            <a:avLst/>
          </a:prstGeom>
        </xdr:spPr>
      </xdr:pic>
    </xdr:grpSp>
    <xdr:clientData/>
  </xdr:twoCellAnchor>
  <xdr:twoCellAnchor>
    <xdr:from>
      <xdr:col>5</xdr:col>
      <xdr:colOff>338667</xdr:colOff>
      <xdr:row>21</xdr:row>
      <xdr:rowOff>169336</xdr:rowOff>
    </xdr:from>
    <xdr:to>
      <xdr:col>7</xdr:col>
      <xdr:colOff>230603</xdr:colOff>
      <xdr:row>25</xdr:row>
      <xdr:rowOff>84668</xdr:rowOff>
    </xdr:to>
    <xdr:grpSp>
      <xdr:nvGrpSpPr>
        <xdr:cNvPr id="82" name="Group 81">
          <a:hlinkClick xmlns:r="http://schemas.openxmlformats.org/officeDocument/2006/relationships" r:id="rId60"/>
          <a:extLst>
            <a:ext uri="{FF2B5EF4-FFF2-40B4-BE49-F238E27FC236}">
              <a16:creationId xmlns:a16="http://schemas.microsoft.com/office/drawing/2014/main" id="{9BB4299A-0AFA-46E1-8936-B03691FB7EBC}"/>
            </a:ext>
          </a:extLst>
        </xdr:cNvPr>
        <xdr:cNvGrpSpPr/>
      </xdr:nvGrpSpPr>
      <xdr:grpSpPr>
        <a:xfrm>
          <a:off x="2121123" y="3890213"/>
          <a:ext cx="604919" cy="628315"/>
          <a:chOff x="4183380" y="2319528"/>
          <a:chExt cx="746760" cy="607279"/>
        </a:xfrm>
      </xdr:grpSpPr>
      <xdr:sp macro="" textlink="">
        <xdr:nvSpPr>
          <xdr:cNvPr id="85" name="TextBox 84">
            <a:extLst>
              <a:ext uri="{FF2B5EF4-FFF2-40B4-BE49-F238E27FC236}">
                <a16:creationId xmlns:a16="http://schemas.microsoft.com/office/drawing/2014/main" id="{EF4C5A18-44E8-8EF1-69FD-A537A4B7C32D}"/>
              </a:ext>
            </a:extLst>
          </xdr:cNvPr>
          <xdr:cNvSpPr txBox="1"/>
        </xdr:nvSpPr>
        <xdr:spPr>
          <a:xfrm>
            <a:off x="4183380" y="2319528"/>
            <a:ext cx="746760" cy="607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1 Certificate</a:t>
            </a:r>
          </a:p>
        </xdr:txBody>
      </xdr:sp>
      <xdr:pic>
        <xdr:nvPicPr>
          <xdr:cNvPr id="88" name="Graphic 87" descr="Diploma with solid fill">
            <a:extLst>
              <a:ext uri="{FF2B5EF4-FFF2-40B4-BE49-F238E27FC236}">
                <a16:creationId xmlns:a16="http://schemas.microsoft.com/office/drawing/2014/main" id="{6929E1E6-E216-296B-7C97-238DFDFA9F11}"/>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4401312" y="2354580"/>
            <a:ext cx="310897" cy="310896"/>
          </a:xfrm>
          <a:prstGeom prst="rect">
            <a:avLst/>
          </a:prstGeom>
        </xdr:spPr>
      </xdr:pic>
    </xdr:grpSp>
    <xdr:clientData/>
  </xdr:twoCellAnchor>
  <xdr:twoCellAnchor>
    <xdr:from>
      <xdr:col>7</xdr:col>
      <xdr:colOff>354552</xdr:colOff>
      <xdr:row>21</xdr:row>
      <xdr:rowOff>169336</xdr:rowOff>
    </xdr:from>
    <xdr:to>
      <xdr:col>9</xdr:col>
      <xdr:colOff>320014</xdr:colOff>
      <xdr:row>25</xdr:row>
      <xdr:rowOff>84668</xdr:rowOff>
    </xdr:to>
    <xdr:grpSp>
      <xdr:nvGrpSpPr>
        <xdr:cNvPr id="91" name="Group 90">
          <a:hlinkClick xmlns:r="http://schemas.openxmlformats.org/officeDocument/2006/relationships" r:id="rId75"/>
          <a:extLst>
            <a:ext uri="{FF2B5EF4-FFF2-40B4-BE49-F238E27FC236}">
              <a16:creationId xmlns:a16="http://schemas.microsoft.com/office/drawing/2014/main" id="{CEEE4F0C-5493-4E1E-89EB-3D4D1BA0EF01}"/>
            </a:ext>
          </a:extLst>
        </xdr:cNvPr>
        <xdr:cNvGrpSpPr/>
      </xdr:nvGrpSpPr>
      <xdr:grpSpPr>
        <a:xfrm>
          <a:off x="2849991" y="3890213"/>
          <a:ext cx="600462" cy="628315"/>
          <a:chOff x="4183380" y="2319527"/>
          <a:chExt cx="746760" cy="607279"/>
        </a:xfrm>
      </xdr:grpSpPr>
      <xdr:sp macro="" textlink="">
        <xdr:nvSpPr>
          <xdr:cNvPr id="94" name="TextBox 93">
            <a:extLst>
              <a:ext uri="{FF2B5EF4-FFF2-40B4-BE49-F238E27FC236}">
                <a16:creationId xmlns:a16="http://schemas.microsoft.com/office/drawing/2014/main" id="{BF76A198-B609-A0F9-B0AB-74C42EEC0538}"/>
              </a:ext>
            </a:extLst>
          </xdr:cNvPr>
          <xdr:cNvSpPr txBox="1"/>
        </xdr:nvSpPr>
        <xdr:spPr>
          <a:xfrm>
            <a:off x="4183380" y="2319527"/>
            <a:ext cx="746760" cy="607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2 Certificate</a:t>
            </a:r>
          </a:p>
        </xdr:txBody>
      </xdr:sp>
      <xdr:pic>
        <xdr:nvPicPr>
          <xdr:cNvPr id="97" name="Graphic 96" descr="Diploma with solid fill">
            <a:extLst>
              <a:ext uri="{FF2B5EF4-FFF2-40B4-BE49-F238E27FC236}">
                <a16:creationId xmlns:a16="http://schemas.microsoft.com/office/drawing/2014/main" id="{E6FD35BC-AC7B-E100-39A9-AAFAF05FD801}"/>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4401312" y="2354580"/>
            <a:ext cx="310896" cy="310896"/>
          </a:xfrm>
          <a:prstGeom prst="rect">
            <a:avLst/>
          </a:prstGeom>
        </xdr:spPr>
      </xdr:pic>
    </xdr:grpSp>
    <xdr:clientData/>
  </xdr:twoCellAnchor>
  <xdr:twoCellAnchor>
    <xdr:from>
      <xdr:col>10</xdr:col>
      <xdr:colOff>88364</xdr:colOff>
      <xdr:row>21</xdr:row>
      <xdr:rowOff>173570</xdr:rowOff>
    </xdr:from>
    <xdr:to>
      <xdr:col>11</xdr:col>
      <xdr:colOff>313265</xdr:colOff>
      <xdr:row>25</xdr:row>
      <xdr:rowOff>80434</xdr:rowOff>
    </xdr:to>
    <xdr:grpSp>
      <xdr:nvGrpSpPr>
        <xdr:cNvPr id="103" name="Group 102">
          <a:hlinkClick xmlns:r="http://schemas.openxmlformats.org/officeDocument/2006/relationships" r:id="rId76"/>
          <a:extLst>
            <a:ext uri="{FF2B5EF4-FFF2-40B4-BE49-F238E27FC236}">
              <a16:creationId xmlns:a16="http://schemas.microsoft.com/office/drawing/2014/main" id="{218977A3-288B-4771-A125-22742B22E5C1}"/>
            </a:ext>
          </a:extLst>
        </xdr:cNvPr>
        <xdr:cNvGrpSpPr/>
      </xdr:nvGrpSpPr>
      <xdr:grpSpPr>
        <a:xfrm>
          <a:off x="3575294" y="3894447"/>
          <a:ext cx="581392" cy="619847"/>
          <a:chOff x="4183380" y="2319528"/>
          <a:chExt cx="746760" cy="599071"/>
        </a:xfrm>
      </xdr:grpSpPr>
      <xdr:sp macro="" textlink="">
        <xdr:nvSpPr>
          <xdr:cNvPr id="104" name="TextBox 103">
            <a:extLst>
              <a:ext uri="{FF2B5EF4-FFF2-40B4-BE49-F238E27FC236}">
                <a16:creationId xmlns:a16="http://schemas.microsoft.com/office/drawing/2014/main" id="{81B59856-0415-76CD-57F0-CBBEBAE6ACC4}"/>
              </a:ext>
            </a:extLst>
          </xdr:cNvPr>
          <xdr:cNvSpPr txBox="1"/>
        </xdr:nvSpPr>
        <xdr:spPr>
          <a:xfrm>
            <a:off x="4183380" y="2319528"/>
            <a:ext cx="746760" cy="599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3 Certificate</a:t>
            </a:r>
          </a:p>
        </xdr:txBody>
      </xdr:sp>
      <xdr:pic>
        <xdr:nvPicPr>
          <xdr:cNvPr id="105" name="Graphic 104" descr="Diploma with solid fill">
            <a:extLst>
              <a:ext uri="{FF2B5EF4-FFF2-40B4-BE49-F238E27FC236}">
                <a16:creationId xmlns:a16="http://schemas.microsoft.com/office/drawing/2014/main" id="{DD2959B2-4A66-C47D-E0FC-15C5165E2863}"/>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4401312" y="2354580"/>
            <a:ext cx="310896" cy="310896"/>
          </a:xfrm>
          <a:prstGeom prst="rect">
            <a:avLst/>
          </a:prstGeom>
        </xdr:spPr>
      </xdr:pic>
    </xdr:grpSp>
    <xdr:clientData/>
  </xdr:twoCellAnchor>
  <xdr:twoCellAnchor>
    <xdr:from>
      <xdr:col>14</xdr:col>
      <xdr:colOff>118539</xdr:colOff>
      <xdr:row>22</xdr:row>
      <xdr:rowOff>2</xdr:rowOff>
    </xdr:from>
    <xdr:to>
      <xdr:col>16</xdr:col>
      <xdr:colOff>25399</xdr:colOff>
      <xdr:row>26</xdr:row>
      <xdr:rowOff>76201</xdr:rowOff>
    </xdr:to>
    <xdr:grpSp>
      <xdr:nvGrpSpPr>
        <xdr:cNvPr id="139" name="Group 138">
          <a:hlinkClick xmlns:r="http://schemas.openxmlformats.org/officeDocument/2006/relationships" r:id="rId77"/>
          <a:extLst>
            <a:ext uri="{FF2B5EF4-FFF2-40B4-BE49-F238E27FC236}">
              <a16:creationId xmlns:a16="http://schemas.microsoft.com/office/drawing/2014/main" id="{0C556769-31CA-EAB0-841E-9B61B0E106AC}"/>
            </a:ext>
          </a:extLst>
        </xdr:cNvPr>
        <xdr:cNvGrpSpPr/>
      </xdr:nvGrpSpPr>
      <xdr:grpSpPr>
        <a:xfrm>
          <a:off x="5031434" y="3899125"/>
          <a:ext cx="619842" cy="789181"/>
          <a:chOff x="5012272" y="3970869"/>
          <a:chExt cx="618060" cy="787399"/>
        </a:xfrm>
      </xdr:grpSpPr>
      <xdr:sp macro="" textlink="">
        <xdr:nvSpPr>
          <xdr:cNvPr id="108" name="TextBox 107">
            <a:extLst>
              <a:ext uri="{FF2B5EF4-FFF2-40B4-BE49-F238E27FC236}">
                <a16:creationId xmlns:a16="http://schemas.microsoft.com/office/drawing/2014/main" id="{8CB537E5-72DD-36E4-3FB8-D320493E1BDF}"/>
              </a:ext>
            </a:extLst>
          </xdr:cNvPr>
          <xdr:cNvSpPr txBox="1"/>
        </xdr:nvSpPr>
        <xdr:spPr>
          <a:xfrm>
            <a:off x="5012272" y="3970869"/>
            <a:ext cx="618060" cy="78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1 Attendance</a:t>
            </a:r>
            <a:r>
              <a:rPr lang="en-US" sz="900" baseline="0">
                <a:solidFill>
                  <a:schemeClr val="tx1"/>
                </a:solidFill>
                <a:latin typeface="Bahnschrift Condensed" panose="020B0502040204020203" pitchFamily="34" charset="0"/>
              </a:rPr>
              <a:t> </a:t>
            </a:r>
            <a:r>
              <a:rPr lang="en-US" sz="900">
                <a:solidFill>
                  <a:schemeClr val="tx1"/>
                </a:solidFill>
                <a:latin typeface="Bahnschrift Condensed" panose="020B0502040204020203" pitchFamily="34" charset="0"/>
              </a:rPr>
              <a:t>Certificate</a:t>
            </a:r>
          </a:p>
        </xdr:txBody>
      </xdr:sp>
      <xdr:pic>
        <xdr:nvPicPr>
          <xdr:cNvPr id="117" name="Graphic 116" descr="Diploma with solid fill">
            <a:extLst>
              <a:ext uri="{FF2B5EF4-FFF2-40B4-BE49-F238E27FC236}">
                <a16:creationId xmlns:a16="http://schemas.microsoft.com/office/drawing/2014/main" id="{55E38D79-523B-425C-7863-7228731EC68E}"/>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5195751" y="4007033"/>
            <a:ext cx="251102" cy="320753"/>
          </a:xfrm>
          <a:prstGeom prst="rect">
            <a:avLst/>
          </a:prstGeom>
        </xdr:spPr>
      </xdr:pic>
    </xdr:grpSp>
    <xdr:clientData/>
  </xdr:twoCellAnchor>
  <xdr:twoCellAnchor>
    <xdr:from>
      <xdr:col>16</xdr:col>
      <xdr:colOff>134426</xdr:colOff>
      <xdr:row>22</xdr:row>
      <xdr:rowOff>1</xdr:rowOff>
    </xdr:from>
    <xdr:to>
      <xdr:col>17</xdr:col>
      <xdr:colOff>228601</xdr:colOff>
      <xdr:row>26</xdr:row>
      <xdr:rowOff>50800</xdr:rowOff>
    </xdr:to>
    <xdr:grpSp>
      <xdr:nvGrpSpPr>
        <xdr:cNvPr id="138" name="Group 137">
          <a:hlinkClick xmlns:r="http://schemas.openxmlformats.org/officeDocument/2006/relationships" r:id="rId78"/>
          <a:extLst>
            <a:ext uri="{FF2B5EF4-FFF2-40B4-BE49-F238E27FC236}">
              <a16:creationId xmlns:a16="http://schemas.microsoft.com/office/drawing/2014/main" id="{0A8AF3EE-5C68-B4BB-6C5C-BD607C30E92A}"/>
            </a:ext>
          </a:extLst>
        </xdr:cNvPr>
        <xdr:cNvGrpSpPr/>
      </xdr:nvGrpSpPr>
      <xdr:grpSpPr>
        <a:xfrm>
          <a:off x="5760303" y="3899124"/>
          <a:ext cx="640052" cy="763781"/>
          <a:chOff x="5739359" y="3970868"/>
          <a:chExt cx="644509" cy="761999"/>
        </a:xfrm>
      </xdr:grpSpPr>
      <xdr:sp macro="" textlink="">
        <xdr:nvSpPr>
          <xdr:cNvPr id="121" name="TextBox 120">
            <a:extLst>
              <a:ext uri="{FF2B5EF4-FFF2-40B4-BE49-F238E27FC236}">
                <a16:creationId xmlns:a16="http://schemas.microsoft.com/office/drawing/2014/main" id="{4C2A2D78-242E-C7F2-8A4F-4D874E7CFA9B}"/>
              </a:ext>
            </a:extLst>
          </xdr:cNvPr>
          <xdr:cNvSpPr txBox="1"/>
        </xdr:nvSpPr>
        <xdr:spPr>
          <a:xfrm>
            <a:off x="5739359" y="3970868"/>
            <a:ext cx="644509" cy="761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2 </a:t>
            </a:r>
          </a:p>
          <a:p>
            <a:pPr algn="ctr"/>
            <a:r>
              <a:rPr lang="en-US" sz="900">
                <a:solidFill>
                  <a:schemeClr val="tx1"/>
                </a:solidFill>
                <a:latin typeface="Bahnschrift Condensed" panose="020B0502040204020203" pitchFamily="34" charset="0"/>
              </a:rPr>
              <a:t>Attendance Certificate</a:t>
            </a:r>
          </a:p>
        </xdr:txBody>
      </xdr:sp>
      <xdr:pic>
        <xdr:nvPicPr>
          <xdr:cNvPr id="132" name="Graphic 131" descr="Diploma with solid fill">
            <a:extLst>
              <a:ext uri="{FF2B5EF4-FFF2-40B4-BE49-F238E27FC236}">
                <a16:creationId xmlns:a16="http://schemas.microsoft.com/office/drawing/2014/main" id="{EFA37F1E-0FAA-7B8B-F589-95F4055E052B}"/>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5938382" y="4007036"/>
            <a:ext cx="246463" cy="320753"/>
          </a:xfrm>
          <a:prstGeom prst="rect">
            <a:avLst/>
          </a:prstGeom>
        </xdr:spPr>
      </xdr:pic>
    </xdr:grpSp>
    <xdr:clientData/>
  </xdr:twoCellAnchor>
  <xdr:twoCellAnchor>
    <xdr:from>
      <xdr:col>17</xdr:col>
      <xdr:colOff>300034</xdr:colOff>
      <xdr:row>22</xdr:row>
      <xdr:rowOff>4236</xdr:rowOff>
    </xdr:from>
    <xdr:to>
      <xdr:col>19</xdr:col>
      <xdr:colOff>42331</xdr:colOff>
      <xdr:row>26</xdr:row>
      <xdr:rowOff>42334</xdr:rowOff>
    </xdr:to>
    <xdr:grpSp>
      <xdr:nvGrpSpPr>
        <xdr:cNvPr id="137" name="Group 136">
          <a:hlinkClick xmlns:r="http://schemas.openxmlformats.org/officeDocument/2006/relationships" r:id="rId79"/>
          <a:extLst>
            <a:ext uri="{FF2B5EF4-FFF2-40B4-BE49-F238E27FC236}">
              <a16:creationId xmlns:a16="http://schemas.microsoft.com/office/drawing/2014/main" id="{779ECB96-007E-A3F4-ECEB-BDF3444445EB}"/>
            </a:ext>
          </a:extLst>
        </xdr:cNvPr>
        <xdr:cNvGrpSpPr/>
      </xdr:nvGrpSpPr>
      <xdr:grpSpPr>
        <a:xfrm>
          <a:off x="6471788" y="3903359"/>
          <a:ext cx="666947" cy="751080"/>
          <a:chOff x="6455301" y="3975103"/>
          <a:chExt cx="665163" cy="749298"/>
        </a:xfrm>
      </xdr:grpSpPr>
      <xdr:sp macro="" textlink="">
        <xdr:nvSpPr>
          <xdr:cNvPr id="134" name="TextBox 133">
            <a:extLst>
              <a:ext uri="{FF2B5EF4-FFF2-40B4-BE49-F238E27FC236}">
                <a16:creationId xmlns:a16="http://schemas.microsoft.com/office/drawing/2014/main" id="{C23B81DA-1328-8291-E56D-33EEE62E4401}"/>
              </a:ext>
            </a:extLst>
          </xdr:cNvPr>
          <xdr:cNvSpPr txBox="1"/>
        </xdr:nvSpPr>
        <xdr:spPr>
          <a:xfrm>
            <a:off x="6455301" y="3975103"/>
            <a:ext cx="665163" cy="74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900">
                <a:solidFill>
                  <a:schemeClr val="tx1"/>
                </a:solidFill>
                <a:latin typeface="Bahnschrift Condensed" panose="020B0502040204020203" pitchFamily="34" charset="0"/>
              </a:rPr>
              <a:t>T 3 Attendance Certificate</a:t>
            </a:r>
          </a:p>
        </xdr:txBody>
      </xdr:sp>
      <xdr:pic>
        <xdr:nvPicPr>
          <xdr:cNvPr id="135" name="Graphic 134" descr="Diploma with solid fill">
            <a:extLst>
              <a:ext uri="{FF2B5EF4-FFF2-40B4-BE49-F238E27FC236}">
                <a16:creationId xmlns:a16="http://schemas.microsoft.com/office/drawing/2014/main" id="{6E38F525-EEA8-D587-ADB5-F9C13FB83D1D}"/>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rcRect/>
          <a:stretch/>
        </xdr:blipFill>
        <xdr:spPr>
          <a:xfrm>
            <a:off x="6667043" y="4011266"/>
            <a:ext cx="241678" cy="32075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70304</xdr:colOff>
      <xdr:row>30</xdr:row>
      <xdr:rowOff>108858</xdr:rowOff>
    </xdr:from>
    <xdr:to>
      <xdr:col>30</xdr:col>
      <xdr:colOff>503355</xdr:colOff>
      <xdr:row>61</xdr:row>
      <xdr:rowOff>116477</xdr:rowOff>
    </xdr:to>
    <xdr:pic>
      <xdr:nvPicPr>
        <xdr:cNvPr id="2" name="Picture 1">
          <a:extLst>
            <a:ext uri="{FF2B5EF4-FFF2-40B4-BE49-F238E27FC236}">
              <a16:creationId xmlns:a16="http://schemas.microsoft.com/office/drawing/2014/main" id="{47971CC5-8297-4CEF-954A-07B3F1D60487}"/>
            </a:ext>
          </a:extLst>
        </xdr:cNvPr>
        <xdr:cNvPicPr>
          <a:picLocks noChangeAspect="1"/>
        </xdr:cNvPicPr>
      </xdr:nvPicPr>
      <xdr:blipFill>
        <a:blip xmlns:r="http://schemas.openxmlformats.org/officeDocument/2006/relationships" r:embed="rId1"/>
        <a:stretch>
          <a:fillRect/>
        </a:stretch>
      </xdr:blipFill>
      <xdr:spPr>
        <a:xfrm>
          <a:off x="15424604" y="5618118"/>
          <a:ext cx="7626331" cy="5341619"/>
        </a:xfrm>
        <a:prstGeom prst="rect">
          <a:avLst/>
        </a:prstGeom>
      </xdr:spPr>
    </xdr:pic>
    <xdr:clientData/>
  </xdr:twoCellAnchor>
  <xdr:twoCellAnchor editAs="oneCell">
    <xdr:from>
      <xdr:col>19</xdr:col>
      <xdr:colOff>54429</xdr:colOff>
      <xdr:row>1</xdr:row>
      <xdr:rowOff>38554</xdr:rowOff>
    </xdr:from>
    <xdr:to>
      <xdr:col>30</xdr:col>
      <xdr:colOff>487480</xdr:colOff>
      <xdr:row>31</xdr:row>
      <xdr:rowOff>145233</xdr:rowOff>
    </xdr:to>
    <xdr:pic>
      <xdr:nvPicPr>
        <xdr:cNvPr id="3" name="Picture 2">
          <a:extLst>
            <a:ext uri="{FF2B5EF4-FFF2-40B4-BE49-F238E27FC236}">
              <a16:creationId xmlns:a16="http://schemas.microsoft.com/office/drawing/2014/main" id="{532C8403-B32D-4C4A-9B23-9EDD504E8D03}"/>
            </a:ext>
          </a:extLst>
        </xdr:cNvPr>
        <xdr:cNvPicPr>
          <a:picLocks noChangeAspect="1"/>
        </xdr:cNvPicPr>
      </xdr:nvPicPr>
      <xdr:blipFill>
        <a:blip xmlns:r="http://schemas.openxmlformats.org/officeDocument/2006/relationships" r:embed="rId1"/>
        <a:stretch>
          <a:fillRect/>
        </a:stretch>
      </xdr:blipFill>
      <xdr:spPr>
        <a:xfrm>
          <a:off x="15408729" y="221434"/>
          <a:ext cx="7626331" cy="5326379"/>
        </a:xfrm>
        <a:prstGeom prst="rect">
          <a:avLst/>
        </a:prstGeom>
      </xdr:spPr>
    </xdr:pic>
    <xdr:clientData/>
  </xdr:twoCellAnchor>
  <xdr:twoCellAnchor editAs="oneCell">
    <xdr:from>
      <xdr:col>1</xdr:col>
      <xdr:colOff>46182</xdr:colOff>
      <xdr:row>30</xdr:row>
      <xdr:rowOff>125300</xdr:rowOff>
    </xdr:from>
    <xdr:to>
      <xdr:col>12</xdr:col>
      <xdr:colOff>212648</xdr:colOff>
      <xdr:row>61</xdr:row>
      <xdr:rowOff>64769</xdr:rowOff>
    </xdr:to>
    <xdr:pic>
      <xdr:nvPicPr>
        <xdr:cNvPr id="4" name="Picture 3">
          <a:extLst>
            <a:ext uri="{FF2B5EF4-FFF2-40B4-BE49-F238E27FC236}">
              <a16:creationId xmlns:a16="http://schemas.microsoft.com/office/drawing/2014/main" id="{C3FD9B32-60DF-4C75-B083-28304AB3B12C}"/>
            </a:ext>
          </a:extLst>
        </xdr:cNvPr>
        <xdr:cNvPicPr>
          <a:picLocks noChangeAspect="1"/>
        </xdr:cNvPicPr>
      </xdr:nvPicPr>
      <xdr:blipFill>
        <a:blip xmlns:r="http://schemas.openxmlformats.org/officeDocument/2006/relationships" r:embed="rId1"/>
        <a:stretch>
          <a:fillRect/>
        </a:stretch>
      </xdr:blipFill>
      <xdr:spPr>
        <a:xfrm>
          <a:off x="579582" y="5634560"/>
          <a:ext cx="7542626" cy="5273469"/>
        </a:xfrm>
        <a:prstGeom prst="rect">
          <a:avLst/>
        </a:prstGeom>
      </xdr:spPr>
    </xdr:pic>
    <xdr:clientData/>
  </xdr:twoCellAnchor>
  <xdr:twoCellAnchor editAs="oneCell">
    <xdr:from>
      <xdr:col>1</xdr:col>
      <xdr:colOff>46182</xdr:colOff>
      <xdr:row>1</xdr:row>
      <xdr:rowOff>41882</xdr:rowOff>
    </xdr:from>
    <xdr:to>
      <xdr:col>12</xdr:col>
      <xdr:colOff>212648</xdr:colOff>
      <xdr:row>31</xdr:row>
      <xdr:rowOff>82549</xdr:rowOff>
    </xdr:to>
    <xdr:pic>
      <xdr:nvPicPr>
        <xdr:cNvPr id="5" name="Picture 4">
          <a:extLst>
            <a:ext uri="{FF2B5EF4-FFF2-40B4-BE49-F238E27FC236}">
              <a16:creationId xmlns:a16="http://schemas.microsoft.com/office/drawing/2014/main" id="{FDEB32F6-FF9F-4039-A647-0F7D5B6BBD7A}"/>
            </a:ext>
          </a:extLst>
        </xdr:cNvPr>
        <xdr:cNvPicPr>
          <a:picLocks noChangeAspect="1"/>
        </xdr:cNvPicPr>
      </xdr:nvPicPr>
      <xdr:blipFill>
        <a:blip xmlns:r="http://schemas.openxmlformats.org/officeDocument/2006/relationships" r:embed="rId1"/>
        <a:stretch>
          <a:fillRect/>
        </a:stretch>
      </xdr:blipFill>
      <xdr:spPr>
        <a:xfrm>
          <a:off x="579582" y="224762"/>
          <a:ext cx="7542626" cy="5260367"/>
        </a:xfrm>
        <a:prstGeom prst="rect">
          <a:avLst/>
        </a:prstGeom>
      </xdr:spPr>
    </xdr:pic>
    <xdr:clientData/>
  </xdr:twoCellAnchor>
  <xdr:oneCellAnchor>
    <xdr:from>
      <xdr:col>11</xdr:col>
      <xdr:colOff>571500</xdr:colOff>
      <xdr:row>15</xdr:row>
      <xdr:rowOff>114300</xdr:rowOff>
    </xdr:from>
    <xdr:ext cx="184731" cy="264560"/>
    <xdr:sp macro="" textlink="">
      <xdr:nvSpPr>
        <xdr:cNvPr id="6" name="TextBox 5">
          <a:extLst>
            <a:ext uri="{FF2B5EF4-FFF2-40B4-BE49-F238E27FC236}">
              <a16:creationId xmlns:a16="http://schemas.microsoft.com/office/drawing/2014/main" id="{278221BB-46F6-4CE5-AB3F-705C65FD5BB7}"/>
            </a:ext>
          </a:extLst>
        </xdr:cNvPr>
        <xdr:cNvSpPr txBox="1"/>
      </xdr:nvSpPr>
      <xdr:spPr>
        <a:xfrm>
          <a:off x="7429500" y="285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100"/>
        </a:p>
      </xdr:txBody>
    </xdr:sp>
    <xdr:clientData/>
  </xdr:oneCellAnchor>
  <xdr:twoCellAnchor>
    <xdr:from>
      <xdr:col>0</xdr:col>
      <xdr:colOff>531915</xdr:colOff>
      <xdr:row>15</xdr:row>
      <xdr:rowOff>104573</xdr:rowOff>
    </xdr:from>
    <xdr:to>
      <xdr:col>12</xdr:col>
      <xdr:colOff>554594</xdr:colOff>
      <xdr:row>19</xdr:row>
      <xdr:rowOff>3117</xdr:rowOff>
    </xdr:to>
    <xdr:sp macro="" textlink="$Q$24">
      <xdr:nvSpPr>
        <xdr:cNvPr id="7" name="TextBox 6">
          <a:extLst>
            <a:ext uri="{FF2B5EF4-FFF2-40B4-BE49-F238E27FC236}">
              <a16:creationId xmlns:a16="http://schemas.microsoft.com/office/drawing/2014/main" id="{08D2CF34-6225-40C3-A7B9-17272E24CA5F}"/>
            </a:ext>
          </a:extLst>
        </xdr:cNvPr>
        <xdr:cNvSpPr txBox="1">
          <a:spLocks/>
        </xdr:cNvSpPr>
      </xdr:nvSpPr>
      <xdr:spPr>
        <a:xfrm>
          <a:off x="531915" y="2847773"/>
          <a:ext cx="7513139" cy="63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ctr" anchorCtr="0">
          <a:noAutofit/>
        </a:bodyPr>
        <a:lstStyle/>
        <a:p>
          <a:pPr algn="ctr"/>
          <a:fld id="{C1483037-5AF7-4759-8BD8-714868BC2B43}" type="TxLink">
            <a:rPr lang="en-US"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cs typeface="Calibri"/>
            </a:rPr>
            <a:pPr algn="ctr"/>
            <a:t>Zoe D. Salazar</a:t>
          </a:fld>
          <a:endParaRPr lang="en-PH" sz="3000" b="0" u="sng"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xdr:from>
      <xdr:col>4</xdr:col>
      <xdr:colOff>609453</xdr:colOff>
      <xdr:row>20</xdr:row>
      <xdr:rowOff>138868</xdr:rowOff>
    </xdr:from>
    <xdr:to>
      <xdr:col>6</xdr:col>
      <xdr:colOff>237795</xdr:colOff>
      <xdr:row>22</xdr:row>
      <xdr:rowOff>31997</xdr:rowOff>
    </xdr:to>
    <xdr:sp macro="" textlink="$P$28">
      <xdr:nvSpPr>
        <xdr:cNvPr id="8" name="TextBox 7">
          <a:extLst>
            <a:ext uri="{FF2B5EF4-FFF2-40B4-BE49-F238E27FC236}">
              <a16:creationId xmlns:a16="http://schemas.microsoft.com/office/drawing/2014/main" id="{DD0F1B37-D814-4272-B1D3-677377390C8B}"/>
            </a:ext>
          </a:extLst>
        </xdr:cNvPr>
        <xdr:cNvSpPr txBox="1"/>
      </xdr:nvSpPr>
      <xdr:spPr>
        <a:xfrm>
          <a:off x="3040233" y="3651688"/>
          <a:ext cx="893262" cy="258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45A133-C020-4B8C-92C2-F78D5FD84152}" type="TxLink">
            <a:rPr lang="en-US" sz="1300" b="1" i="0" u="none" strike="noStrike">
              <a:solidFill>
                <a:srgbClr val="000000"/>
              </a:solidFill>
              <a:latin typeface="Calibri"/>
              <a:cs typeface="Calibri"/>
            </a:rPr>
            <a:pPr/>
            <a:t>FIRST</a:t>
          </a:fld>
          <a:endParaRPr lang="en-PH" sz="1300" b="1"/>
        </a:p>
      </xdr:txBody>
    </xdr:sp>
    <xdr:clientData/>
  </xdr:twoCellAnchor>
  <xdr:twoCellAnchor>
    <xdr:from>
      <xdr:col>6</xdr:col>
      <xdr:colOff>403534</xdr:colOff>
      <xdr:row>20</xdr:row>
      <xdr:rowOff>167245</xdr:rowOff>
    </xdr:from>
    <xdr:to>
      <xdr:col>8</xdr:col>
      <xdr:colOff>154047</xdr:colOff>
      <xdr:row>22</xdr:row>
      <xdr:rowOff>16016</xdr:rowOff>
    </xdr:to>
    <xdr:sp macro="" textlink="$P$30">
      <xdr:nvSpPr>
        <xdr:cNvPr id="9" name="TextBox 8">
          <a:extLst>
            <a:ext uri="{FF2B5EF4-FFF2-40B4-BE49-F238E27FC236}">
              <a16:creationId xmlns:a16="http://schemas.microsoft.com/office/drawing/2014/main" id="{C3BD3007-BFD6-4490-9292-2F0BCF8F6C89}"/>
            </a:ext>
          </a:extLst>
        </xdr:cNvPr>
        <xdr:cNvSpPr txBox="1"/>
      </xdr:nvSpPr>
      <xdr:spPr>
        <a:xfrm>
          <a:off x="4099234" y="3824845"/>
          <a:ext cx="1015433" cy="214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184FC3-669F-4BBB-9418-4EFEDAAA3983}" type="TxLink">
            <a:rPr lang="en-US" sz="1300" b="1" i="0" u="none" strike="noStrike">
              <a:solidFill>
                <a:srgbClr val="000000"/>
              </a:solidFill>
              <a:latin typeface="Calibri"/>
              <a:cs typeface="Calibri"/>
            </a:rPr>
            <a:pPr/>
            <a:t>2025-2026</a:t>
          </a:fld>
          <a:endParaRPr lang="en-PH" sz="1300" b="1"/>
        </a:p>
      </xdr:txBody>
    </xdr:sp>
    <xdr:clientData/>
  </xdr:twoCellAnchor>
  <xdr:oneCellAnchor>
    <xdr:from>
      <xdr:col>1</xdr:col>
      <xdr:colOff>318302</xdr:colOff>
      <xdr:row>45</xdr:row>
      <xdr:rowOff>1084</xdr:rowOff>
    </xdr:from>
    <xdr:ext cx="7075715" cy="561820"/>
    <xdr:sp macro="" textlink="$T$24">
      <xdr:nvSpPr>
        <xdr:cNvPr id="10" name="TextBox 9">
          <a:extLst>
            <a:ext uri="{FF2B5EF4-FFF2-40B4-BE49-F238E27FC236}">
              <a16:creationId xmlns:a16="http://schemas.microsoft.com/office/drawing/2014/main" id="{0B359D7E-D657-47FF-9F24-4F82A0323223}"/>
            </a:ext>
          </a:extLst>
        </xdr:cNvPr>
        <xdr:cNvSpPr txBox="1">
          <a:spLocks/>
        </xdr:cNvSpPr>
      </xdr:nvSpPr>
      <xdr:spPr>
        <a:xfrm>
          <a:off x="851702" y="8284024"/>
          <a:ext cx="7075715" cy="561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ctr" anchorCtr="0">
          <a:noAutofit/>
        </a:bodyPr>
        <a:lstStyle/>
        <a:p>
          <a:pPr marL="0" indent="0" algn="ctr"/>
          <a:fld id="{4B41F002-9C7B-4B30-83F8-2948AE248287}" type="TxLink">
            <a:rPr lang="en-US"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Engelicah Joy L. Narvas</a:t>
          </a:fld>
          <a:endParaRPr lang="en-PH"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4</xdr:col>
      <xdr:colOff>639951</xdr:colOff>
      <xdr:row>23</xdr:row>
      <xdr:rowOff>14707</xdr:rowOff>
    </xdr:from>
    <xdr:to>
      <xdr:col>5</xdr:col>
      <xdr:colOff>555831</xdr:colOff>
      <xdr:row>24</xdr:row>
      <xdr:rowOff>116280</xdr:rowOff>
    </xdr:to>
    <xdr:sp macro="" textlink="">
      <xdr:nvSpPr>
        <xdr:cNvPr id="11" name="TextBox 10">
          <a:extLst>
            <a:ext uri="{FF2B5EF4-FFF2-40B4-BE49-F238E27FC236}">
              <a16:creationId xmlns:a16="http://schemas.microsoft.com/office/drawing/2014/main" id="{A2CAA2A7-BE31-4AA3-A626-A8F9F06DFBA8}"/>
            </a:ext>
          </a:extLst>
        </xdr:cNvPr>
        <xdr:cNvSpPr txBox="1"/>
      </xdr:nvSpPr>
      <xdr:spPr>
        <a:xfrm>
          <a:off x="3063111" y="4228567"/>
          <a:ext cx="555960" cy="284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t>25</a:t>
          </a:r>
          <a:r>
            <a:rPr lang="en-US" sz="1300" b="1" baseline="30000"/>
            <a:t>th</a:t>
          </a:r>
        </a:p>
      </xdr:txBody>
    </xdr:sp>
    <xdr:clientData/>
  </xdr:twoCellAnchor>
  <xdr:twoCellAnchor>
    <xdr:from>
      <xdr:col>6</xdr:col>
      <xdr:colOff>488149</xdr:colOff>
      <xdr:row>22</xdr:row>
      <xdr:rowOff>177743</xdr:rowOff>
    </xdr:from>
    <xdr:to>
      <xdr:col>8</xdr:col>
      <xdr:colOff>318452</xdr:colOff>
      <xdr:row>24</xdr:row>
      <xdr:rowOff>96095</xdr:rowOff>
    </xdr:to>
    <xdr:sp macro="" textlink="$P$31">
      <xdr:nvSpPr>
        <xdr:cNvPr id="12" name="TextBox 11">
          <a:extLst>
            <a:ext uri="{FF2B5EF4-FFF2-40B4-BE49-F238E27FC236}">
              <a16:creationId xmlns:a16="http://schemas.microsoft.com/office/drawing/2014/main" id="{C107FE80-AB9E-42C5-9288-9D68D7B95B5D}"/>
            </a:ext>
          </a:extLst>
        </xdr:cNvPr>
        <xdr:cNvSpPr txBox="1"/>
      </xdr:nvSpPr>
      <xdr:spPr>
        <a:xfrm>
          <a:off x="4183849" y="4201103"/>
          <a:ext cx="1095223" cy="291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3D5157-F82E-4CA6-8CF4-39AEA2C21BA5}" type="TxLink">
            <a:rPr lang="en-PH" sz="1300" b="1" i="0" u="none" strike="noStrike">
              <a:solidFill>
                <a:srgbClr val="000000"/>
              </a:solidFill>
              <a:latin typeface="Carlito"/>
            </a:rPr>
            <a:pPr/>
            <a:t>AUGUST</a:t>
          </a:fld>
          <a:endParaRPr lang="en-PH" sz="1300" b="1"/>
        </a:p>
      </xdr:txBody>
    </xdr:sp>
    <xdr:clientData/>
  </xdr:twoCellAnchor>
  <xdr:twoCellAnchor>
    <xdr:from>
      <xdr:col>8</xdr:col>
      <xdr:colOff>151992</xdr:colOff>
      <xdr:row>22</xdr:row>
      <xdr:rowOff>186237</xdr:rowOff>
    </xdr:from>
    <xdr:to>
      <xdr:col>9</xdr:col>
      <xdr:colOff>412796</xdr:colOff>
      <xdr:row>24</xdr:row>
      <xdr:rowOff>90868</xdr:rowOff>
    </xdr:to>
    <xdr:sp macro="" textlink="$P$32">
      <xdr:nvSpPr>
        <xdr:cNvPr id="13" name="TextBox 12">
          <a:extLst>
            <a:ext uri="{FF2B5EF4-FFF2-40B4-BE49-F238E27FC236}">
              <a16:creationId xmlns:a16="http://schemas.microsoft.com/office/drawing/2014/main" id="{30017E2E-8154-44ED-84A0-A0D9139775A6}"/>
            </a:ext>
          </a:extLst>
        </xdr:cNvPr>
        <xdr:cNvSpPr txBox="1"/>
      </xdr:nvSpPr>
      <xdr:spPr>
        <a:xfrm>
          <a:off x="5112612" y="4209597"/>
          <a:ext cx="893264" cy="278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8AF105-4800-481D-8C03-DC49073AB988}" type="TxLink">
            <a:rPr lang="en-US" sz="1300" b="1" i="0" u="none" strike="noStrike">
              <a:solidFill>
                <a:srgbClr val="000000"/>
              </a:solidFill>
              <a:latin typeface="Calibri"/>
              <a:cs typeface="Calibri"/>
            </a:rPr>
            <a:pPr/>
            <a:t>2025</a:t>
          </a:fld>
          <a:endParaRPr lang="en-PH" sz="1300" b="1"/>
        </a:p>
      </xdr:txBody>
    </xdr:sp>
    <xdr:clientData/>
  </xdr:twoCellAnchor>
  <xdr:twoCellAnchor>
    <xdr:from>
      <xdr:col>5</xdr:col>
      <xdr:colOff>161710</xdr:colOff>
      <xdr:row>48</xdr:row>
      <xdr:rowOff>173660</xdr:rowOff>
    </xdr:from>
    <xdr:to>
      <xdr:col>6</xdr:col>
      <xdr:colOff>422512</xdr:colOff>
      <xdr:row>50</xdr:row>
      <xdr:rowOff>71606</xdr:rowOff>
    </xdr:to>
    <xdr:sp macro="" textlink="$P$28">
      <xdr:nvSpPr>
        <xdr:cNvPr id="14" name="TextBox 13">
          <a:extLst>
            <a:ext uri="{FF2B5EF4-FFF2-40B4-BE49-F238E27FC236}">
              <a16:creationId xmlns:a16="http://schemas.microsoft.com/office/drawing/2014/main" id="{3A18F4ED-3EC9-4B7D-B1DF-8052465EE9F4}"/>
            </a:ext>
          </a:extLst>
        </xdr:cNvPr>
        <xdr:cNvSpPr txBox="1"/>
      </xdr:nvSpPr>
      <xdr:spPr>
        <a:xfrm>
          <a:off x="3224950" y="9012860"/>
          <a:ext cx="893262" cy="26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45A133-C020-4B8C-92C2-F78D5FD84152}" type="TxLink">
            <a:rPr lang="en-US" sz="1300" b="1" i="0" u="none" strike="noStrike">
              <a:solidFill>
                <a:srgbClr val="000000"/>
              </a:solidFill>
              <a:latin typeface="Calibri"/>
              <a:cs typeface="Calibri"/>
            </a:rPr>
            <a:pPr/>
            <a:t>FIRST</a:t>
          </a:fld>
          <a:endParaRPr lang="en-PH" sz="1300" b="1"/>
        </a:p>
      </xdr:txBody>
    </xdr:sp>
    <xdr:clientData/>
  </xdr:twoCellAnchor>
  <xdr:twoCellAnchor>
    <xdr:from>
      <xdr:col>6</xdr:col>
      <xdr:colOff>464454</xdr:colOff>
      <xdr:row>50</xdr:row>
      <xdr:rowOff>30349</xdr:rowOff>
    </xdr:from>
    <xdr:to>
      <xdr:col>8</xdr:col>
      <xdr:colOff>79513</xdr:colOff>
      <xdr:row>51</xdr:row>
      <xdr:rowOff>109722</xdr:rowOff>
    </xdr:to>
    <xdr:sp macro="" textlink="$S$30">
      <xdr:nvSpPr>
        <xdr:cNvPr id="15" name="TextBox 14">
          <a:extLst>
            <a:ext uri="{FF2B5EF4-FFF2-40B4-BE49-F238E27FC236}">
              <a16:creationId xmlns:a16="http://schemas.microsoft.com/office/drawing/2014/main" id="{2482B928-D65C-4BDC-B52F-1BE8AC5A7ADD}"/>
            </a:ext>
          </a:extLst>
        </xdr:cNvPr>
        <xdr:cNvSpPr txBox="1"/>
      </xdr:nvSpPr>
      <xdr:spPr>
        <a:xfrm>
          <a:off x="4160154" y="9235309"/>
          <a:ext cx="879979" cy="262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2C5568-3458-4064-9329-071BFE383C6A}" type="TxLink">
            <a:rPr lang="en-US" sz="1300" b="1" i="0" u="none" strike="noStrike">
              <a:solidFill>
                <a:srgbClr val="000000"/>
              </a:solidFill>
              <a:latin typeface="Calibri"/>
              <a:cs typeface="Calibri"/>
            </a:rPr>
            <a:pPr/>
            <a:t>2025-2026</a:t>
          </a:fld>
          <a:endParaRPr lang="en-PH" sz="1300" b="1"/>
        </a:p>
      </xdr:txBody>
    </xdr:sp>
    <xdr:clientData/>
  </xdr:twoCellAnchor>
  <xdr:twoCellAnchor>
    <xdr:from>
      <xdr:col>4</xdr:col>
      <xdr:colOff>574314</xdr:colOff>
      <xdr:row>52</xdr:row>
      <xdr:rowOff>78266</xdr:rowOff>
    </xdr:from>
    <xdr:to>
      <xdr:col>5</xdr:col>
      <xdr:colOff>505732</xdr:colOff>
      <xdr:row>53</xdr:row>
      <xdr:rowOff>142875</xdr:rowOff>
    </xdr:to>
    <xdr:sp macro="" textlink="$P$29">
      <xdr:nvSpPr>
        <xdr:cNvPr id="16" name="TextBox 15">
          <a:extLst>
            <a:ext uri="{FF2B5EF4-FFF2-40B4-BE49-F238E27FC236}">
              <a16:creationId xmlns:a16="http://schemas.microsoft.com/office/drawing/2014/main" id="{EA0B2A9A-C741-41C7-A1C9-7E24615A3EEA}"/>
            </a:ext>
          </a:extLst>
        </xdr:cNvPr>
        <xdr:cNvSpPr txBox="1"/>
      </xdr:nvSpPr>
      <xdr:spPr>
        <a:xfrm>
          <a:off x="3005094" y="9648986"/>
          <a:ext cx="563878" cy="24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1C02D7-91E7-4DD0-9537-2912A6939A97}" type="TxLink">
            <a:rPr lang="en-PH" sz="1300" b="1" i="0" u="none" strike="noStrike">
              <a:solidFill>
                <a:srgbClr val="000000"/>
              </a:solidFill>
              <a:latin typeface="Carlito"/>
            </a:rPr>
            <a:pPr/>
            <a:t>25TH</a:t>
          </a:fld>
          <a:endParaRPr lang="en-PH" sz="1300" b="1"/>
        </a:p>
      </xdr:txBody>
    </xdr:sp>
    <xdr:clientData/>
  </xdr:twoCellAnchor>
  <xdr:twoCellAnchor>
    <xdr:from>
      <xdr:col>6</xdr:col>
      <xdr:colOff>557985</xdr:colOff>
      <xdr:row>52</xdr:row>
      <xdr:rowOff>71004</xdr:rowOff>
    </xdr:from>
    <xdr:to>
      <xdr:col>8</xdr:col>
      <xdr:colOff>390067</xdr:colOff>
      <xdr:row>55</xdr:row>
      <xdr:rowOff>83908</xdr:rowOff>
    </xdr:to>
    <xdr:sp macro="" textlink="$S$31">
      <xdr:nvSpPr>
        <xdr:cNvPr id="17" name="TextBox 16">
          <a:extLst>
            <a:ext uri="{FF2B5EF4-FFF2-40B4-BE49-F238E27FC236}">
              <a16:creationId xmlns:a16="http://schemas.microsoft.com/office/drawing/2014/main" id="{255A98C8-4796-4C9A-918D-F1F636B7B41B}"/>
            </a:ext>
          </a:extLst>
        </xdr:cNvPr>
        <xdr:cNvSpPr txBox="1"/>
      </xdr:nvSpPr>
      <xdr:spPr>
        <a:xfrm>
          <a:off x="4253685" y="9641724"/>
          <a:ext cx="1097002" cy="56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BF9005-44FC-472C-BC05-101DABAC1924}" type="TxLink">
            <a:rPr lang="en-PH" sz="1300" b="1" i="0" u="none" strike="noStrike">
              <a:solidFill>
                <a:srgbClr val="000000"/>
              </a:solidFill>
              <a:latin typeface="Carlito"/>
            </a:rPr>
            <a:pPr/>
            <a:t>AUGUST</a:t>
          </a:fld>
          <a:endParaRPr lang="en-PH" sz="1300" b="1"/>
        </a:p>
      </xdr:txBody>
    </xdr:sp>
    <xdr:clientData/>
  </xdr:twoCellAnchor>
  <xdr:twoCellAnchor>
    <xdr:from>
      <xdr:col>8</xdr:col>
      <xdr:colOff>56647</xdr:colOff>
      <xdr:row>52</xdr:row>
      <xdr:rowOff>78263</xdr:rowOff>
    </xdr:from>
    <xdr:to>
      <xdr:col>9</xdr:col>
      <xdr:colOff>306707</xdr:colOff>
      <xdr:row>53</xdr:row>
      <xdr:rowOff>164320</xdr:rowOff>
    </xdr:to>
    <xdr:sp macro="" textlink="$S$32">
      <xdr:nvSpPr>
        <xdr:cNvPr id="18" name="TextBox 17">
          <a:extLst>
            <a:ext uri="{FF2B5EF4-FFF2-40B4-BE49-F238E27FC236}">
              <a16:creationId xmlns:a16="http://schemas.microsoft.com/office/drawing/2014/main" id="{37E94687-7A45-4CA5-99B8-01EF79ADFE0B}"/>
            </a:ext>
          </a:extLst>
        </xdr:cNvPr>
        <xdr:cNvSpPr txBox="1"/>
      </xdr:nvSpPr>
      <xdr:spPr>
        <a:xfrm>
          <a:off x="5017267" y="9648983"/>
          <a:ext cx="882520" cy="268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59F3BA-1410-484E-A678-ACAC161B5520}" type="TxLink">
            <a:rPr lang="en-PH" sz="1300" b="1" i="0" u="none" strike="noStrike">
              <a:solidFill>
                <a:srgbClr val="000000"/>
              </a:solidFill>
              <a:latin typeface="Carlito"/>
            </a:rPr>
            <a:pPr/>
            <a:t>2025</a:t>
          </a:fld>
          <a:endParaRPr lang="en-PH" sz="1300" b="1"/>
        </a:p>
      </xdr:txBody>
    </xdr:sp>
    <xdr:clientData/>
  </xdr:twoCellAnchor>
  <xdr:twoCellAnchor>
    <xdr:from>
      <xdr:col>14</xdr:col>
      <xdr:colOff>283482</xdr:colOff>
      <xdr:row>20</xdr:row>
      <xdr:rowOff>79375</xdr:rowOff>
    </xdr:from>
    <xdr:to>
      <xdr:col>18</xdr:col>
      <xdr:colOff>1859644</xdr:colOff>
      <xdr:row>22</xdr:row>
      <xdr:rowOff>124732</xdr:rowOff>
    </xdr:to>
    <xdr:sp macro="" textlink="">
      <xdr:nvSpPr>
        <xdr:cNvPr id="19" name="Rounded Rectangle 22">
          <a:extLst>
            <a:ext uri="{FF2B5EF4-FFF2-40B4-BE49-F238E27FC236}">
              <a16:creationId xmlns:a16="http://schemas.microsoft.com/office/drawing/2014/main" id="{CC9E4B05-F31F-4A82-8E3B-E6B8815E0501}"/>
            </a:ext>
          </a:extLst>
        </xdr:cNvPr>
        <xdr:cNvSpPr/>
      </xdr:nvSpPr>
      <xdr:spPr>
        <a:xfrm>
          <a:off x="8779782" y="3736975"/>
          <a:ext cx="6224362" cy="41111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2000" b="1"/>
            <a:t>TERM 1</a:t>
          </a:r>
        </a:p>
      </xdr:txBody>
    </xdr:sp>
    <xdr:clientData/>
  </xdr:twoCellAnchor>
  <xdr:twoCellAnchor>
    <xdr:from>
      <xdr:col>14</xdr:col>
      <xdr:colOff>226785</xdr:colOff>
      <xdr:row>34</xdr:row>
      <xdr:rowOff>90714</xdr:rowOff>
    </xdr:from>
    <xdr:to>
      <xdr:col>18</xdr:col>
      <xdr:colOff>1802947</xdr:colOff>
      <xdr:row>36</xdr:row>
      <xdr:rowOff>136071</xdr:rowOff>
    </xdr:to>
    <xdr:sp macro="" textlink="">
      <xdr:nvSpPr>
        <xdr:cNvPr id="20" name="Rounded Rectangle 23">
          <a:extLst>
            <a:ext uri="{FF2B5EF4-FFF2-40B4-BE49-F238E27FC236}">
              <a16:creationId xmlns:a16="http://schemas.microsoft.com/office/drawing/2014/main" id="{B300451E-D225-4DA2-B26E-2646CAC03856}"/>
            </a:ext>
          </a:extLst>
        </xdr:cNvPr>
        <xdr:cNvSpPr/>
      </xdr:nvSpPr>
      <xdr:spPr>
        <a:xfrm>
          <a:off x="8723085" y="6339114"/>
          <a:ext cx="6224362" cy="41111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2000" b="1"/>
            <a:t>SECOND GRADING PREIOD</a:t>
          </a:r>
        </a:p>
      </xdr:txBody>
    </xdr:sp>
    <xdr:clientData/>
  </xdr:twoCellAnchor>
  <xdr:twoCellAnchor>
    <xdr:from>
      <xdr:col>23</xdr:col>
      <xdr:colOff>307171</xdr:colOff>
      <xdr:row>19</xdr:row>
      <xdr:rowOff>150493</xdr:rowOff>
    </xdr:from>
    <xdr:to>
      <xdr:col>24</xdr:col>
      <xdr:colOff>567972</xdr:colOff>
      <xdr:row>21</xdr:row>
      <xdr:rowOff>31729</xdr:rowOff>
    </xdr:to>
    <xdr:sp macro="" textlink="$P$42">
      <xdr:nvSpPr>
        <xdr:cNvPr id="21" name="TextBox 20">
          <a:extLst>
            <a:ext uri="{FF2B5EF4-FFF2-40B4-BE49-F238E27FC236}">
              <a16:creationId xmlns:a16="http://schemas.microsoft.com/office/drawing/2014/main" id="{57DCD5CC-FE8D-4779-8BC4-66F9B014BB92}"/>
            </a:ext>
          </a:extLst>
        </xdr:cNvPr>
        <xdr:cNvSpPr txBox="1"/>
      </xdr:nvSpPr>
      <xdr:spPr>
        <a:xfrm>
          <a:off x="18008431" y="3625213"/>
          <a:ext cx="893261" cy="24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300" b="1" i="0" u="none" strike="noStrike">
              <a:solidFill>
                <a:srgbClr val="000000"/>
              </a:solidFill>
              <a:latin typeface="Calibri"/>
              <a:cs typeface="Calibri"/>
            </a:rPr>
            <a:pPr/>
            <a:t>SECOND</a:t>
          </a:fld>
          <a:endParaRPr lang="en-PH" sz="1300" b="1"/>
        </a:p>
      </xdr:txBody>
    </xdr:sp>
    <xdr:clientData/>
  </xdr:twoCellAnchor>
  <xdr:twoCellAnchor>
    <xdr:from>
      <xdr:col>25</xdr:col>
      <xdr:colOff>46209</xdr:colOff>
      <xdr:row>21</xdr:row>
      <xdr:rowOff>19164</xdr:rowOff>
    </xdr:from>
    <xdr:to>
      <xdr:col>26</xdr:col>
      <xdr:colOff>307011</xdr:colOff>
      <xdr:row>22</xdr:row>
      <xdr:rowOff>104142</xdr:rowOff>
    </xdr:to>
    <xdr:sp macro="" textlink="$P$44">
      <xdr:nvSpPr>
        <xdr:cNvPr id="22" name="TextBox 21">
          <a:extLst>
            <a:ext uri="{FF2B5EF4-FFF2-40B4-BE49-F238E27FC236}">
              <a16:creationId xmlns:a16="http://schemas.microsoft.com/office/drawing/2014/main" id="{0000194A-9C60-4740-8300-2011AECA0463}"/>
            </a:ext>
          </a:extLst>
        </xdr:cNvPr>
        <xdr:cNvSpPr txBox="1"/>
      </xdr:nvSpPr>
      <xdr:spPr>
        <a:xfrm>
          <a:off x="19012389" y="3859644"/>
          <a:ext cx="893262" cy="267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300" b="1" i="0" u="none" strike="noStrike">
              <a:solidFill>
                <a:srgbClr val="000000"/>
              </a:solidFill>
              <a:latin typeface="Calibri"/>
              <a:cs typeface="Calibri"/>
            </a:rPr>
            <a:pPr/>
            <a:t>2025-2026</a:t>
          </a:fld>
          <a:endParaRPr lang="en-PH" sz="1300" b="1"/>
        </a:p>
      </xdr:txBody>
    </xdr:sp>
    <xdr:clientData/>
  </xdr:twoCellAnchor>
  <xdr:twoCellAnchor>
    <xdr:from>
      <xdr:col>23</xdr:col>
      <xdr:colOff>207001</xdr:colOff>
      <xdr:row>23</xdr:row>
      <xdr:rowOff>53512</xdr:rowOff>
    </xdr:from>
    <xdr:to>
      <xdr:col>24</xdr:col>
      <xdr:colOff>135166</xdr:colOff>
      <xdr:row>24</xdr:row>
      <xdr:rowOff>97064</xdr:rowOff>
    </xdr:to>
    <xdr:sp macro="" textlink="$P$43">
      <xdr:nvSpPr>
        <xdr:cNvPr id="23" name="TextBox 22">
          <a:extLst>
            <a:ext uri="{FF2B5EF4-FFF2-40B4-BE49-F238E27FC236}">
              <a16:creationId xmlns:a16="http://schemas.microsoft.com/office/drawing/2014/main" id="{D1195A7F-87FF-4DE5-8468-915356377C8B}"/>
            </a:ext>
          </a:extLst>
        </xdr:cNvPr>
        <xdr:cNvSpPr txBox="1"/>
      </xdr:nvSpPr>
      <xdr:spPr>
        <a:xfrm>
          <a:off x="17908261" y="4267372"/>
          <a:ext cx="560625" cy="226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300" b="1" i="0" u="none" strike="noStrike">
              <a:solidFill>
                <a:srgbClr val="000000"/>
              </a:solidFill>
              <a:latin typeface="Calibri"/>
              <a:cs typeface="Calibri"/>
            </a:rPr>
            <a:pPr/>
            <a:t>8TH</a:t>
          </a:fld>
          <a:endParaRPr lang="en-PH" sz="1300" b="1"/>
        </a:p>
      </xdr:txBody>
    </xdr:sp>
    <xdr:clientData/>
  </xdr:twoCellAnchor>
  <xdr:twoCellAnchor>
    <xdr:from>
      <xdr:col>25</xdr:col>
      <xdr:colOff>224693</xdr:colOff>
      <xdr:row>23</xdr:row>
      <xdr:rowOff>40812</xdr:rowOff>
    </xdr:from>
    <xdr:to>
      <xdr:col>27</xdr:col>
      <xdr:colOff>104084</xdr:colOff>
      <xdr:row>24</xdr:row>
      <xdr:rowOff>125352</xdr:rowOff>
    </xdr:to>
    <xdr:sp macro="" textlink="$P$45">
      <xdr:nvSpPr>
        <xdr:cNvPr id="24" name="TextBox 23">
          <a:extLst>
            <a:ext uri="{FF2B5EF4-FFF2-40B4-BE49-F238E27FC236}">
              <a16:creationId xmlns:a16="http://schemas.microsoft.com/office/drawing/2014/main" id="{7C217A58-FA58-4FA3-A33C-5C426BA415A5}"/>
            </a:ext>
          </a:extLst>
        </xdr:cNvPr>
        <xdr:cNvSpPr txBox="1"/>
      </xdr:nvSpPr>
      <xdr:spPr>
        <a:xfrm>
          <a:off x="19190873" y="4254672"/>
          <a:ext cx="1144311" cy="267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300" b="1" i="0" u="none" strike="noStrike">
              <a:solidFill>
                <a:srgbClr val="000000"/>
              </a:solidFill>
              <a:latin typeface="Calibri"/>
              <a:cs typeface="Calibri"/>
            </a:rPr>
            <a:pPr/>
            <a:t>NOVEMBER</a:t>
          </a:fld>
          <a:endParaRPr lang="en-PH" sz="1300" b="1"/>
        </a:p>
      </xdr:txBody>
    </xdr:sp>
    <xdr:clientData/>
  </xdr:twoCellAnchor>
  <xdr:twoCellAnchor>
    <xdr:from>
      <xdr:col>26</xdr:col>
      <xdr:colOff>504331</xdr:colOff>
      <xdr:row>23</xdr:row>
      <xdr:rowOff>29925</xdr:rowOff>
    </xdr:from>
    <xdr:to>
      <xdr:col>28</xdr:col>
      <xdr:colOff>121064</xdr:colOff>
      <xdr:row>24</xdr:row>
      <xdr:rowOff>104047</xdr:rowOff>
    </xdr:to>
    <xdr:sp macro="" textlink="$P$46">
      <xdr:nvSpPr>
        <xdr:cNvPr id="25" name="TextBox 24">
          <a:extLst>
            <a:ext uri="{FF2B5EF4-FFF2-40B4-BE49-F238E27FC236}">
              <a16:creationId xmlns:a16="http://schemas.microsoft.com/office/drawing/2014/main" id="{A370DCA7-B7FE-4485-8C56-26F8443164DE}"/>
            </a:ext>
          </a:extLst>
        </xdr:cNvPr>
        <xdr:cNvSpPr txBox="1"/>
      </xdr:nvSpPr>
      <xdr:spPr>
        <a:xfrm>
          <a:off x="20102971" y="4243785"/>
          <a:ext cx="881653" cy="257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300" b="1" i="0" u="none" strike="noStrike">
              <a:solidFill>
                <a:srgbClr val="000000"/>
              </a:solidFill>
              <a:latin typeface="Calibri"/>
              <a:cs typeface="Calibri"/>
            </a:rPr>
            <a:pPr/>
            <a:t>2025</a:t>
          </a:fld>
          <a:endParaRPr lang="en-PH" sz="1300" b="1"/>
        </a:p>
      </xdr:txBody>
    </xdr:sp>
    <xdr:clientData/>
  </xdr:twoCellAnchor>
  <xdr:twoCellAnchor>
    <xdr:from>
      <xdr:col>18</xdr:col>
      <xdr:colOff>2223784</xdr:colOff>
      <xdr:row>15</xdr:row>
      <xdr:rowOff>99608</xdr:rowOff>
    </xdr:from>
    <xdr:to>
      <xdr:col>31</xdr:col>
      <xdr:colOff>250438</xdr:colOff>
      <xdr:row>19</xdr:row>
      <xdr:rowOff>22502</xdr:rowOff>
    </xdr:to>
    <xdr:sp macro="" textlink="$Q$38">
      <xdr:nvSpPr>
        <xdr:cNvPr id="26" name="TextBox 25">
          <a:extLst>
            <a:ext uri="{FF2B5EF4-FFF2-40B4-BE49-F238E27FC236}">
              <a16:creationId xmlns:a16="http://schemas.microsoft.com/office/drawing/2014/main" id="{023B2633-35DF-4053-917F-DCFAB7CBAA6A}"/>
            </a:ext>
          </a:extLst>
        </xdr:cNvPr>
        <xdr:cNvSpPr txBox="1">
          <a:spLocks/>
        </xdr:cNvSpPr>
      </xdr:nvSpPr>
      <xdr:spPr>
        <a:xfrm>
          <a:off x="15353044" y="2842808"/>
          <a:ext cx="7658334" cy="654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ctr" anchorCtr="0">
          <a:noAutofit/>
        </a:bodyPr>
        <a:lstStyle/>
        <a:p>
          <a:pPr marL="0" indent="0" algn="ctr"/>
          <a:fld id="{FA819584-D7D0-44F8-8DAD-6E0C3748AF3F}" type="TxLink">
            <a:rPr lang="en-US"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Danica  Kye A. Labata</a:t>
          </a:fld>
          <a:endParaRPr lang="en-PH"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59072</xdr:colOff>
      <xdr:row>44</xdr:row>
      <xdr:rowOff>68035</xdr:rowOff>
    </xdr:from>
    <xdr:ext cx="6780787" cy="789213"/>
    <xdr:sp macro="" textlink="$T$38">
      <xdr:nvSpPr>
        <xdr:cNvPr id="27" name="TextBox 26">
          <a:extLst>
            <a:ext uri="{FF2B5EF4-FFF2-40B4-BE49-F238E27FC236}">
              <a16:creationId xmlns:a16="http://schemas.microsoft.com/office/drawing/2014/main" id="{9704AA88-AE63-4DA7-A757-7F729AC7E614}"/>
            </a:ext>
          </a:extLst>
        </xdr:cNvPr>
        <xdr:cNvSpPr txBox="1">
          <a:spLocks/>
        </xdr:cNvSpPr>
      </xdr:nvSpPr>
      <xdr:spPr>
        <a:xfrm>
          <a:off x="15862952" y="8168095"/>
          <a:ext cx="6780787" cy="789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ctr" anchorCtr="0">
          <a:noAutofit/>
        </a:bodyPr>
        <a:lstStyle/>
        <a:p>
          <a:pPr marL="0" indent="0" algn="ctr"/>
          <a:fld id="{BC83F343-D871-41E8-BD2B-90EF77EC71DC}" type="TxLink">
            <a:rPr lang="en-US"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Kriezel Grace D. Baldonado</a:t>
          </a:fld>
          <a:endParaRPr lang="en-PH" sz="3000" b="0" i="0" u="sng" strike="noStrike"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394168</xdr:colOff>
      <xdr:row>49</xdr:row>
      <xdr:rowOff>22093</xdr:rowOff>
    </xdr:from>
    <xdr:to>
      <xdr:col>25</xdr:col>
      <xdr:colOff>10898</xdr:colOff>
      <xdr:row>50</xdr:row>
      <xdr:rowOff>101467</xdr:rowOff>
    </xdr:to>
    <xdr:sp macro="" textlink="$S$42">
      <xdr:nvSpPr>
        <xdr:cNvPr id="28" name="TextBox 27">
          <a:extLst>
            <a:ext uri="{FF2B5EF4-FFF2-40B4-BE49-F238E27FC236}">
              <a16:creationId xmlns:a16="http://schemas.microsoft.com/office/drawing/2014/main" id="{9FCA5B6A-B442-41D8-830F-D8167F21FB03}"/>
            </a:ext>
          </a:extLst>
        </xdr:cNvPr>
        <xdr:cNvSpPr txBox="1"/>
      </xdr:nvSpPr>
      <xdr:spPr>
        <a:xfrm>
          <a:off x="18095428" y="9044173"/>
          <a:ext cx="881650" cy="26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300" b="1" i="0" u="none" strike="noStrike">
              <a:solidFill>
                <a:srgbClr val="000000"/>
              </a:solidFill>
              <a:latin typeface="Calibri"/>
              <a:cs typeface="Calibri"/>
            </a:rPr>
            <a:pPr/>
            <a:t>SECOND</a:t>
          </a:fld>
          <a:endParaRPr lang="en-PH" sz="1300" b="1"/>
        </a:p>
      </xdr:txBody>
    </xdr:sp>
    <xdr:clientData/>
  </xdr:twoCellAnchor>
  <xdr:twoCellAnchor>
    <xdr:from>
      <xdr:col>25</xdr:col>
      <xdr:colOff>60717</xdr:colOff>
      <xdr:row>50</xdr:row>
      <xdr:rowOff>58170</xdr:rowOff>
    </xdr:from>
    <xdr:to>
      <xdr:col>26</xdr:col>
      <xdr:colOff>321519</xdr:colOff>
      <xdr:row>52</xdr:row>
      <xdr:rowOff>86179</xdr:rowOff>
    </xdr:to>
    <xdr:sp macro="" textlink="$S$44">
      <xdr:nvSpPr>
        <xdr:cNvPr id="29" name="TextBox 28">
          <a:extLst>
            <a:ext uri="{FF2B5EF4-FFF2-40B4-BE49-F238E27FC236}">
              <a16:creationId xmlns:a16="http://schemas.microsoft.com/office/drawing/2014/main" id="{8C0994DF-972A-47B0-80FD-77AD516081D5}"/>
            </a:ext>
          </a:extLst>
        </xdr:cNvPr>
        <xdr:cNvSpPr txBox="1"/>
      </xdr:nvSpPr>
      <xdr:spPr>
        <a:xfrm>
          <a:off x="19026897" y="9263130"/>
          <a:ext cx="893262" cy="393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300" b="1" i="0" u="none" strike="noStrike">
              <a:solidFill>
                <a:srgbClr val="000000"/>
              </a:solidFill>
              <a:latin typeface="Calibri"/>
              <a:cs typeface="Calibri"/>
            </a:rPr>
            <a:pPr/>
            <a:t>2025-2026</a:t>
          </a:fld>
          <a:endParaRPr lang="en-PH" sz="1300" b="1"/>
        </a:p>
      </xdr:txBody>
    </xdr:sp>
    <xdr:clientData/>
  </xdr:twoCellAnchor>
  <xdr:twoCellAnchor>
    <xdr:from>
      <xdr:col>23</xdr:col>
      <xdr:colOff>304982</xdr:colOff>
      <xdr:row>52</xdr:row>
      <xdr:rowOff>103812</xdr:rowOff>
    </xdr:from>
    <xdr:to>
      <xdr:col>24</xdr:col>
      <xdr:colOff>252186</xdr:colOff>
      <xdr:row>54</xdr:row>
      <xdr:rowOff>4537</xdr:rowOff>
    </xdr:to>
    <xdr:sp macro="" textlink="$S$43">
      <xdr:nvSpPr>
        <xdr:cNvPr id="30" name="TextBox 29">
          <a:extLst>
            <a:ext uri="{FF2B5EF4-FFF2-40B4-BE49-F238E27FC236}">
              <a16:creationId xmlns:a16="http://schemas.microsoft.com/office/drawing/2014/main" id="{A0A97100-DEF9-47CC-959C-59A070B9D25F}"/>
            </a:ext>
          </a:extLst>
        </xdr:cNvPr>
        <xdr:cNvSpPr txBox="1"/>
      </xdr:nvSpPr>
      <xdr:spPr>
        <a:xfrm>
          <a:off x="18006242" y="9674532"/>
          <a:ext cx="579664" cy="266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300" b="1" i="0" u="none" strike="noStrike">
              <a:solidFill>
                <a:srgbClr val="000000"/>
              </a:solidFill>
              <a:latin typeface="Calibri"/>
              <a:cs typeface="Calibri"/>
            </a:rPr>
            <a:pPr/>
            <a:t>8TH</a:t>
          </a:fld>
          <a:endParaRPr lang="en-PH" sz="1300" b="1"/>
        </a:p>
      </xdr:txBody>
    </xdr:sp>
    <xdr:clientData/>
  </xdr:twoCellAnchor>
  <xdr:twoCellAnchor>
    <xdr:from>
      <xdr:col>25</xdr:col>
      <xdr:colOff>118953</xdr:colOff>
      <xdr:row>52</xdr:row>
      <xdr:rowOff>92014</xdr:rowOff>
    </xdr:from>
    <xdr:to>
      <xdr:col>27</xdr:col>
      <xdr:colOff>2861</xdr:colOff>
      <xdr:row>54</xdr:row>
      <xdr:rowOff>16730</xdr:rowOff>
    </xdr:to>
    <xdr:sp macro="" textlink="$S$45">
      <xdr:nvSpPr>
        <xdr:cNvPr id="31" name="TextBox 30">
          <a:extLst>
            <a:ext uri="{FF2B5EF4-FFF2-40B4-BE49-F238E27FC236}">
              <a16:creationId xmlns:a16="http://schemas.microsoft.com/office/drawing/2014/main" id="{8A854552-DD81-4194-95B4-DF67B532348B}"/>
            </a:ext>
          </a:extLst>
        </xdr:cNvPr>
        <xdr:cNvSpPr txBox="1"/>
      </xdr:nvSpPr>
      <xdr:spPr>
        <a:xfrm>
          <a:off x="19085133" y="9662734"/>
          <a:ext cx="1148828" cy="29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B76DF1-29CF-4801-A6DF-8E48D2D53A8D}" type="TxLink">
            <a:rPr lang="en-US" sz="1300" b="1" i="0" u="none" strike="noStrike">
              <a:solidFill>
                <a:srgbClr val="000000"/>
              </a:solidFill>
              <a:latin typeface="Calibri"/>
              <a:cs typeface="Calibri"/>
            </a:rPr>
            <a:pPr/>
            <a:t>NOVEMBER</a:t>
          </a:fld>
          <a:endParaRPr lang="en-PH" sz="1300" b="1"/>
        </a:p>
      </xdr:txBody>
    </xdr:sp>
    <xdr:clientData/>
  </xdr:twoCellAnchor>
  <xdr:twoCellAnchor>
    <xdr:from>
      <xdr:col>26</xdr:col>
      <xdr:colOff>430780</xdr:colOff>
      <xdr:row>52</xdr:row>
      <xdr:rowOff>81127</xdr:rowOff>
    </xdr:from>
    <xdr:to>
      <xdr:col>28</xdr:col>
      <xdr:colOff>41327</xdr:colOff>
      <xdr:row>53</xdr:row>
      <xdr:rowOff>158113</xdr:rowOff>
    </xdr:to>
    <xdr:sp macro="" textlink="$S$46">
      <xdr:nvSpPr>
        <xdr:cNvPr id="32" name="TextBox 31">
          <a:extLst>
            <a:ext uri="{FF2B5EF4-FFF2-40B4-BE49-F238E27FC236}">
              <a16:creationId xmlns:a16="http://schemas.microsoft.com/office/drawing/2014/main" id="{454F3F70-B96C-429A-8D30-4876D7C1D905}"/>
            </a:ext>
          </a:extLst>
        </xdr:cNvPr>
        <xdr:cNvSpPr txBox="1"/>
      </xdr:nvSpPr>
      <xdr:spPr>
        <a:xfrm>
          <a:off x="20029420" y="9651847"/>
          <a:ext cx="875467" cy="259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300" b="1" i="0" u="none" strike="noStrike">
              <a:solidFill>
                <a:srgbClr val="000000"/>
              </a:solidFill>
              <a:latin typeface="Calibri"/>
              <a:cs typeface="Calibri"/>
            </a:rPr>
            <a:pPr/>
            <a:t>2025</a:t>
          </a:fld>
          <a:endParaRPr lang="en-PH" sz="1300" b="1"/>
        </a:p>
      </xdr:txBody>
    </xdr:sp>
    <xdr:clientData/>
  </xdr:twoCellAnchor>
  <xdr:twoCellAnchor editAs="oneCell">
    <xdr:from>
      <xdr:col>15</xdr:col>
      <xdr:colOff>1386973</xdr:colOff>
      <xdr:row>47</xdr:row>
      <xdr:rowOff>100264</xdr:rowOff>
    </xdr:from>
    <xdr:to>
      <xdr:col>17</xdr:col>
      <xdr:colOff>349155</xdr:colOff>
      <xdr:row>54</xdr:row>
      <xdr:rowOff>51979</xdr:rowOff>
    </xdr:to>
    <xdr:pic>
      <xdr:nvPicPr>
        <xdr:cNvPr id="33" name="Picture 32">
          <a:hlinkClick xmlns:r="http://schemas.openxmlformats.org/officeDocument/2006/relationships" r:id="rId2"/>
          <a:extLst>
            <a:ext uri="{FF2B5EF4-FFF2-40B4-BE49-F238E27FC236}">
              <a16:creationId xmlns:a16="http://schemas.microsoft.com/office/drawing/2014/main" id="{9678B31D-7899-42BA-9D6E-6DA2B50C15C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49133" y="8756584"/>
          <a:ext cx="1126262" cy="1140435"/>
        </a:xfrm>
        <a:prstGeom prst="rect">
          <a:avLst/>
        </a:prstGeom>
      </xdr:spPr>
    </xdr:pic>
    <xdr:clientData/>
  </xdr:twoCellAnchor>
  <xdr:oneCellAnchor>
    <xdr:from>
      <xdr:col>23</xdr:col>
      <xdr:colOff>557893</xdr:colOff>
      <xdr:row>28</xdr:row>
      <xdr:rowOff>13608</xdr:rowOff>
    </xdr:from>
    <xdr:ext cx="184731" cy="264560"/>
    <xdr:sp macro="" textlink="">
      <xdr:nvSpPr>
        <xdr:cNvPr id="34" name="TextBox 33">
          <a:extLst>
            <a:ext uri="{FF2B5EF4-FFF2-40B4-BE49-F238E27FC236}">
              <a16:creationId xmlns:a16="http://schemas.microsoft.com/office/drawing/2014/main" id="{D1CF4E57-7CC6-4FB9-B6C1-07A7ACFE1A23}"/>
            </a:ext>
          </a:extLst>
        </xdr:cNvPr>
        <xdr:cNvSpPr txBox="1"/>
      </xdr:nvSpPr>
      <xdr:spPr>
        <a:xfrm>
          <a:off x="18259153" y="51571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242765</xdr:colOff>
      <xdr:row>0</xdr:row>
      <xdr:rowOff>125689</xdr:rowOff>
    </xdr:from>
    <xdr:ext cx="354997" cy="341531"/>
    <xdr:pic>
      <xdr:nvPicPr>
        <xdr:cNvPr id="2" name="Picture 1">
          <a:extLst>
            <a:ext uri="{FF2B5EF4-FFF2-40B4-BE49-F238E27FC236}">
              <a16:creationId xmlns:a16="http://schemas.microsoft.com/office/drawing/2014/main" id="{1C617013-E7AE-48B5-A67A-3F38281C7B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9945" y="125689"/>
          <a:ext cx="354997" cy="341531"/>
        </a:xfrm>
        <a:prstGeom prst="rect">
          <a:avLst/>
        </a:prstGeom>
      </xdr:spPr>
    </xdr:pic>
    <xdr:clientData/>
  </xdr:oneCellAnchor>
  <xdr:oneCellAnchor>
    <xdr:from>
      <xdr:col>8</xdr:col>
      <xdr:colOff>251460</xdr:colOff>
      <xdr:row>0</xdr:row>
      <xdr:rowOff>118009</xdr:rowOff>
    </xdr:from>
    <xdr:ext cx="670116" cy="320597"/>
    <xdr:pic>
      <xdr:nvPicPr>
        <xdr:cNvPr id="3" name="Picture 2">
          <a:extLst>
            <a:ext uri="{FF2B5EF4-FFF2-40B4-BE49-F238E27FC236}">
              <a16:creationId xmlns:a16="http://schemas.microsoft.com/office/drawing/2014/main" id="{D5B147E4-E834-4D4E-9823-8910B90E86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35780" y="118009"/>
          <a:ext cx="670116" cy="320597"/>
        </a:xfrm>
        <a:prstGeom prst="rect">
          <a:avLst/>
        </a:prstGeom>
      </xdr:spPr>
    </xdr:pic>
    <xdr:clientData/>
  </xdr:oneCellAnchor>
  <xdr:oneCellAnchor>
    <xdr:from>
      <xdr:col>13</xdr:col>
      <xdr:colOff>225291</xdr:colOff>
      <xdr:row>0</xdr:row>
      <xdr:rowOff>133058</xdr:rowOff>
    </xdr:from>
    <xdr:ext cx="354996" cy="334357"/>
    <xdr:pic>
      <xdr:nvPicPr>
        <xdr:cNvPr id="4" name="Picture 3">
          <a:extLst>
            <a:ext uri="{FF2B5EF4-FFF2-40B4-BE49-F238E27FC236}">
              <a16:creationId xmlns:a16="http://schemas.microsoft.com/office/drawing/2014/main" id="{700FB8CD-18B5-4CEC-8011-397B42D58B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85811" y="133058"/>
          <a:ext cx="354996" cy="334357"/>
        </a:xfrm>
        <a:prstGeom prst="rect">
          <a:avLst/>
        </a:prstGeom>
      </xdr:spPr>
    </xdr:pic>
    <xdr:clientData/>
  </xdr:oneCellAnchor>
  <xdr:oneCellAnchor>
    <xdr:from>
      <xdr:col>19</xdr:col>
      <xdr:colOff>160020</xdr:colOff>
      <xdr:row>0</xdr:row>
      <xdr:rowOff>118007</xdr:rowOff>
    </xdr:from>
    <xdr:ext cx="670115" cy="320597"/>
    <xdr:pic>
      <xdr:nvPicPr>
        <xdr:cNvPr id="5" name="Picture 4">
          <a:extLst>
            <a:ext uri="{FF2B5EF4-FFF2-40B4-BE49-F238E27FC236}">
              <a16:creationId xmlns:a16="http://schemas.microsoft.com/office/drawing/2014/main" id="{7B4338AE-5827-4C00-B39F-4D7B9FE1167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68640" y="118007"/>
          <a:ext cx="670115" cy="320597"/>
        </a:xfrm>
        <a:prstGeom prst="rect">
          <a:avLst/>
        </a:prstGeom>
      </xdr:spPr>
    </xdr:pic>
    <xdr:clientData/>
  </xdr:oneCellAnchor>
  <xdr:oneCellAnchor>
    <xdr:from>
      <xdr:col>2</xdr:col>
      <xdr:colOff>242765</xdr:colOff>
      <xdr:row>32</xdr:row>
      <xdr:rowOff>125689</xdr:rowOff>
    </xdr:from>
    <xdr:ext cx="354997" cy="341531"/>
    <xdr:pic>
      <xdr:nvPicPr>
        <xdr:cNvPr id="6" name="Picture 5">
          <a:extLst>
            <a:ext uri="{FF2B5EF4-FFF2-40B4-BE49-F238E27FC236}">
              <a16:creationId xmlns:a16="http://schemas.microsoft.com/office/drawing/2014/main" id="{92405976-272C-42F7-B6CB-BEA232225A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9945" y="6511249"/>
          <a:ext cx="354997" cy="341531"/>
        </a:xfrm>
        <a:prstGeom prst="rect">
          <a:avLst/>
        </a:prstGeom>
      </xdr:spPr>
    </xdr:pic>
    <xdr:clientData/>
  </xdr:oneCellAnchor>
  <xdr:oneCellAnchor>
    <xdr:from>
      <xdr:col>8</xdr:col>
      <xdr:colOff>0</xdr:colOff>
      <xdr:row>32</xdr:row>
      <xdr:rowOff>118009</xdr:rowOff>
    </xdr:from>
    <xdr:ext cx="670116" cy="320597"/>
    <xdr:pic>
      <xdr:nvPicPr>
        <xdr:cNvPr id="7" name="Picture 6">
          <a:extLst>
            <a:ext uri="{FF2B5EF4-FFF2-40B4-BE49-F238E27FC236}">
              <a16:creationId xmlns:a16="http://schemas.microsoft.com/office/drawing/2014/main" id="{6FD66364-E19B-4EF0-A369-BD4CE125435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16875" y="6503569"/>
          <a:ext cx="670116" cy="320597"/>
        </a:xfrm>
        <a:prstGeom prst="rect">
          <a:avLst/>
        </a:prstGeom>
      </xdr:spPr>
    </xdr:pic>
    <xdr:clientData/>
  </xdr:oneCellAnchor>
  <xdr:oneCellAnchor>
    <xdr:from>
      <xdr:col>13</xdr:col>
      <xdr:colOff>225291</xdr:colOff>
      <xdr:row>32</xdr:row>
      <xdr:rowOff>133058</xdr:rowOff>
    </xdr:from>
    <xdr:ext cx="354996" cy="334357"/>
    <xdr:pic>
      <xdr:nvPicPr>
        <xdr:cNvPr id="8" name="Picture 7">
          <a:extLst>
            <a:ext uri="{FF2B5EF4-FFF2-40B4-BE49-F238E27FC236}">
              <a16:creationId xmlns:a16="http://schemas.microsoft.com/office/drawing/2014/main" id="{3A9E4E24-8E2D-40E6-B66E-5CC33C9671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85811" y="6510998"/>
          <a:ext cx="354996" cy="334357"/>
        </a:xfrm>
        <a:prstGeom prst="rect">
          <a:avLst/>
        </a:prstGeom>
      </xdr:spPr>
    </xdr:pic>
    <xdr:clientData/>
  </xdr:oneCellAnchor>
  <xdr:oneCellAnchor>
    <xdr:from>
      <xdr:col>19</xdr:col>
      <xdr:colOff>0</xdr:colOff>
      <xdr:row>32</xdr:row>
      <xdr:rowOff>118007</xdr:rowOff>
    </xdr:from>
    <xdr:ext cx="670115" cy="320597"/>
    <xdr:pic>
      <xdr:nvPicPr>
        <xdr:cNvPr id="9" name="Picture 8">
          <a:extLst>
            <a:ext uri="{FF2B5EF4-FFF2-40B4-BE49-F238E27FC236}">
              <a16:creationId xmlns:a16="http://schemas.microsoft.com/office/drawing/2014/main" id="{17573CFA-3037-4A05-9900-C755776A16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75075" y="6503567"/>
          <a:ext cx="670115" cy="320597"/>
        </a:xfrm>
        <a:prstGeom prst="rect">
          <a:avLst/>
        </a:prstGeom>
      </xdr:spPr>
    </xdr:pic>
    <xdr:clientData/>
  </xdr:oneCellAnchor>
  <xdr:twoCellAnchor>
    <xdr:from>
      <xdr:col>0</xdr:col>
      <xdr:colOff>0</xdr:colOff>
      <xdr:row>2</xdr:row>
      <xdr:rowOff>0</xdr:rowOff>
    </xdr:from>
    <xdr:to>
      <xdr:col>0</xdr:col>
      <xdr:colOff>1501140</xdr:colOff>
      <xdr:row>3</xdr:row>
      <xdr:rowOff>91440</xdr:rowOff>
    </xdr:to>
    <xdr:sp macro="" textlink="">
      <xdr:nvSpPr>
        <xdr:cNvPr id="10" name="TextBox 9">
          <a:hlinkClick xmlns:r="http://schemas.openxmlformats.org/officeDocument/2006/relationships" r:id="rId4"/>
          <a:extLst>
            <a:ext uri="{FF2B5EF4-FFF2-40B4-BE49-F238E27FC236}">
              <a16:creationId xmlns:a16="http://schemas.microsoft.com/office/drawing/2014/main" id="{01932E41-915C-4E1A-9ECA-DB6519E1D363}"/>
            </a:ext>
          </a:extLst>
        </xdr:cNvPr>
        <xdr:cNvSpPr txBox="1"/>
      </xdr:nvSpPr>
      <xdr:spPr>
        <a:xfrm>
          <a:off x="0" y="396240"/>
          <a:ext cx="1501140" cy="289560"/>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124411</xdr:colOff>
      <xdr:row>5</xdr:row>
      <xdr:rowOff>7776</xdr:rowOff>
    </xdr:from>
    <xdr:to>
      <xdr:col>11</xdr:col>
      <xdr:colOff>585343</xdr:colOff>
      <xdr:row>7</xdr:row>
      <xdr:rowOff>90152</xdr:rowOff>
    </xdr:to>
    <xdr:grpSp>
      <xdr:nvGrpSpPr>
        <xdr:cNvPr id="2" name="Group 1">
          <a:extLst>
            <a:ext uri="{FF2B5EF4-FFF2-40B4-BE49-F238E27FC236}">
              <a16:creationId xmlns:a16="http://schemas.microsoft.com/office/drawing/2014/main" id="{3670C442-C3AD-4989-8E9F-A40D4EE53F45}"/>
            </a:ext>
          </a:extLst>
        </xdr:cNvPr>
        <xdr:cNvGrpSpPr/>
      </xdr:nvGrpSpPr>
      <xdr:grpSpPr>
        <a:xfrm>
          <a:off x="6111554" y="1290735"/>
          <a:ext cx="1808687" cy="302682"/>
          <a:chOff x="0" y="1760220"/>
          <a:chExt cx="1798320" cy="312420"/>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6612AF82-FD5E-5E4E-4DD1-AE5163F0B4EA}"/>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01E5447A-5FB9-7B61-8F95-24E805D2BBB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50800</xdr:colOff>
      <xdr:row>4</xdr:row>
      <xdr:rowOff>0</xdr:rowOff>
    </xdr:from>
    <xdr:to>
      <xdr:col>11</xdr:col>
      <xdr:colOff>502920</xdr:colOff>
      <xdr:row>5</xdr:row>
      <xdr:rowOff>137841</xdr:rowOff>
    </xdr:to>
    <xdr:grpSp>
      <xdr:nvGrpSpPr>
        <xdr:cNvPr id="7" name="Group 6">
          <a:extLst>
            <a:ext uri="{FF2B5EF4-FFF2-40B4-BE49-F238E27FC236}">
              <a16:creationId xmlns:a16="http://schemas.microsoft.com/office/drawing/2014/main" id="{1D7643B4-49DF-4B56-885B-B7093E81ABEC}"/>
            </a:ext>
          </a:extLst>
        </xdr:cNvPr>
        <xdr:cNvGrpSpPr/>
      </xdr:nvGrpSpPr>
      <xdr:grpSpPr>
        <a:xfrm>
          <a:off x="5998633" y="1121833"/>
          <a:ext cx="1806787" cy="307175"/>
          <a:chOff x="0" y="1760220"/>
          <a:chExt cx="1798320" cy="312420"/>
        </a:xfrm>
      </xdr:grpSpPr>
      <xdr:sp macro="" textlink="">
        <xdr:nvSpPr>
          <xdr:cNvPr id="8" name="TextBox 7">
            <a:hlinkClick xmlns:r="http://schemas.openxmlformats.org/officeDocument/2006/relationships" r:id="rId1"/>
            <a:extLst>
              <a:ext uri="{FF2B5EF4-FFF2-40B4-BE49-F238E27FC236}">
                <a16:creationId xmlns:a16="http://schemas.microsoft.com/office/drawing/2014/main" id="{280EFFB4-32EE-4D38-EB4F-2CD45D4B618E}"/>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9" name="Graphic 8" descr="Home with solid fill">
            <a:extLst>
              <a:ext uri="{FF2B5EF4-FFF2-40B4-BE49-F238E27FC236}">
                <a16:creationId xmlns:a16="http://schemas.microsoft.com/office/drawing/2014/main" id="{E3EF6A31-6FCD-9BDE-C37D-F289FBD3A84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64850</xdr:colOff>
      <xdr:row>4</xdr:row>
      <xdr:rowOff>0</xdr:rowOff>
    </xdr:from>
    <xdr:to>
      <xdr:col>11</xdr:col>
      <xdr:colOff>516970</xdr:colOff>
      <xdr:row>5</xdr:row>
      <xdr:rowOff>137841</xdr:rowOff>
    </xdr:to>
    <xdr:grpSp>
      <xdr:nvGrpSpPr>
        <xdr:cNvPr id="4" name="Group 3">
          <a:extLst>
            <a:ext uri="{FF2B5EF4-FFF2-40B4-BE49-F238E27FC236}">
              <a16:creationId xmlns:a16="http://schemas.microsoft.com/office/drawing/2014/main" id="{B0B34DB2-B745-4D9D-BCC5-FB303A778925}"/>
            </a:ext>
          </a:extLst>
        </xdr:cNvPr>
        <xdr:cNvGrpSpPr/>
      </xdr:nvGrpSpPr>
      <xdr:grpSpPr>
        <a:xfrm>
          <a:off x="6056818" y="1114628"/>
          <a:ext cx="1803184" cy="306724"/>
          <a:chOff x="0" y="1760220"/>
          <a:chExt cx="1798320" cy="312420"/>
        </a:xfrm>
      </xdr:grpSpPr>
      <xdr:sp macro="" textlink="">
        <xdr:nvSpPr>
          <xdr:cNvPr id="5" name="TextBox 4">
            <a:hlinkClick xmlns:r="http://schemas.openxmlformats.org/officeDocument/2006/relationships" r:id="rId1"/>
            <a:extLst>
              <a:ext uri="{FF2B5EF4-FFF2-40B4-BE49-F238E27FC236}">
                <a16:creationId xmlns:a16="http://schemas.microsoft.com/office/drawing/2014/main" id="{3015B03C-F65E-D30B-4C2F-1D2E73570CB8}"/>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6" name="Graphic 5" descr="Home with solid fill">
            <a:extLst>
              <a:ext uri="{FF2B5EF4-FFF2-40B4-BE49-F238E27FC236}">
                <a16:creationId xmlns:a16="http://schemas.microsoft.com/office/drawing/2014/main" id="{16C0F189-1AEE-96C4-00CE-0D2FAAF04F2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11</xdr:col>
      <xdr:colOff>452120</xdr:colOff>
      <xdr:row>5</xdr:row>
      <xdr:rowOff>137841</xdr:rowOff>
    </xdr:to>
    <xdr:grpSp>
      <xdr:nvGrpSpPr>
        <xdr:cNvPr id="4" name="Group 3">
          <a:extLst>
            <a:ext uri="{FF2B5EF4-FFF2-40B4-BE49-F238E27FC236}">
              <a16:creationId xmlns:a16="http://schemas.microsoft.com/office/drawing/2014/main" id="{961E9547-0F71-46F6-B3C1-ADB26B418C4E}"/>
            </a:ext>
          </a:extLst>
        </xdr:cNvPr>
        <xdr:cNvGrpSpPr/>
      </xdr:nvGrpSpPr>
      <xdr:grpSpPr>
        <a:xfrm>
          <a:off x="5947833" y="1121833"/>
          <a:ext cx="1806787" cy="307175"/>
          <a:chOff x="0" y="1760220"/>
          <a:chExt cx="1798320" cy="312420"/>
        </a:xfrm>
      </xdr:grpSpPr>
      <xdr:sp macro="" textlink="">
        <xdr:nvSpPr>
          <xdr:cNvPr id="5" name="TextBox 4">
            <a:hlinkClick xmlns:r="http://schemas.openxmlformats.org/officeDocument/2006/relationships" r:id="rId1"/>
            <a:extLst>
              <a:ext uri="{FF2B5EF4-FFF2-40B4-BE49-F238E27FC236}">
                <a16:creationId xmlns:a16="http://schemas.microsoft.com/office/drawing/2014/main" id="{68E4BBF3-D950-E248-A5B2-EFD8710867CB}"/>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6" name="Graphic 5" descr="Home with solid fill">
            <a:extLst>
              <a:ext uri="{FF2B5EF4-FFF2-40B4-BE49-F238E27FC236}">
                <a16:creationId xmlns:a16="http://schemas.microsoft.com/office/drawing/2014/main" id="{B77DFA2B-0366-CA21-D856-311784C47CB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7</xdr:row>
      <xdr:rowOff>25355</xdr:rowOff>
    </xdr:from>
    <xdr:to>
      <xdr:col>0</xdr:col>
      <xdr:colOff>1798320</xdr:colOff>
      <xdr:row>8</xdr:row>
      <xdr:rowOff>93346</xdr:rowOff>
    </xdr:to>
    <xdr:grpSp>
      <xdr:nvGrpSpPr>
        <xdr:cNvPr id="7" name="Group 6">
          <a:extLst>
            <a:ext uri="{FF2B5EF4-FFF2-40B4-BE49-F238E27FC236}">
              <a16:creationId xmlns:a16="http://schemas.microsoft.com/office/drawing/2014/main" id="{3E0022DA-0573-499E-89FB-7E21EC9CF596}"/>
            </a:ext>
          </a:extLst>
        </xdr:cNvPr>
        <xdr:cNvGrpSpPr/>
      </xdr:nvGrpSpPr>
      <xdr:grpSpPr>
        <a:xfrm>
          <a:off x="0" y="374605"/>
          <a:ext cx="1798320" cy="321991"/>
          <a:chOff x="0" y="1760220"/>
          <a:chExt cx="1798320" cy="312420"/>
        </a:xfrm>
      </xdr:grpSpPr>
      <xdr:sp macro="" textlink="">
        <xdr:nvSpPr>
          <xdr:cNvPr id="8" name="TextBox 7">
            <a:hlinkClick xmlns:r="http://schemas.openxmlformats.org/officeDocument/2006/relationships" r:id="rId1"/>
            <a:extLst>
              <a:ext uri="{FF2B5EF4-FFF2-40B4-BE49-F238E27FC236}">
                <a16:creationId xmlns:a16="http://schemas.microsoft.com/office/drawing/2014/main" id="{A096F5C2-2C82-75E5-F269-5D309403F4FF}"/>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9" name="Graphic 8" descr="Home with solid fill">
            <a:extLst>
              <a:ext uri="{FF2B5EF4-FFF2-40B4-BE49-F238E27FC236}">
                <a16:creationId xmlns:a16="http://schemas.microsoft.com/office/drawing/2014/main" id="{354CA713-E675-0538-162E-83C244C0346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9</xdr:row>
      <xdr:rowOff>57150</xdr:rowOff>
    </xdr:from>
    <xdr:to>
      <xdr:col>0</xdr:col>
      <xdr:colOff>1798320</xdr:colOff>
      <xdr:row>10</xdr:row>
      <xdr:rowOff>114300</xdr:rowOff>
    </xdr:to>
    <xdr:grpSp>
      <xdr:nvGrpSpPr>
        <xdr:cNvPr id="10" name="Group 9">
          <a:extLst>
            <a:ext uri="{FF2B5EF4-FFF2-40B4-BE49-F238E27FC236}">
              <a16:creationId xmlns:a16="http://schemas.microsoft.com/office/drawing/2014/main" id="{4A248C7A-6EA5-42CF-9175-3E381675ED85}"/>
            </a:ext>
          </a:extLst>
        </xdr:cNvPr>
        <xdr:cNvGrpSpPr/>
      </xdr:nvGrpSpPr>
      <xdr:grpSpPr>
        <a:xfrm>
          <a:off x="0" y="914400"/>
          <a:ext cx="1798320" cy="311150"/>
          <a:chOff x="0" y="2093722"/>
          <a:chExt cx="1798320" cy="310896"/>
        </a:xfrm>
      </xdr:grpSpPr>
      <xdr:sp macro="" textlink="">
        <xdr:nvSpPr>
          <xdr:cNvPr id="11" name="TextBox 10">
            <a:hlinkClick xmlns:r="http://schemas.openxmlformats.org/officeDocument/2006/relationships" r:id="rId4"/>
            <a:extLst>
              <a:ext uri="{FF2B5EF4-FFF2-40B4-BE49-F238E27FC236}">
                <a16:creationId xmlns:a16="http://schemas.microsoft.com/office/drawing/2014/main" id="{2CC9B24C-DF20-2FE8-92AE-125954D0A982}"/>
              </a:ext>
            </a:extLst>
          </xdr:cNvPr>
          <xdr:cNvSpPr txBox="1"/>
        </xdr:nvSpPr>
        <xdr:spPr>
          <a:xfrm>
            <a:off x="0" y="2104390"/>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Input Data     &gt;</a:t>
            </a:r>
          </a:p>
        </xdr:txBody>
      </xdr:sp>
      <xdr:pic>
        <xdr:nvPicPr>
          <xdr:cNvPr id="12" name="Graphic 11" descr="Database with solid fill">
            <a:extLst>
              <a:ext uri="{FF2B5EF4-FFF2-40B4-BE49-F238E27FC236}">
                <a16:creationId xmlns:a16="http://schemas.microsoft.com/office/drawing/2014/main" id="{00510426-451D-22C0-088C-17B622408C5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2093722"/>
            <a:ext cx="310896" cy="310896"/>
          </a:xfrm>
          <a:prstGeom prst="rect">
            <a:avLst/>
          </a:prstGeom>
        </xdr:spPr>
      </xdr:pic>
    </xdr:grpSp>
    <xdr:clientData/>
  </xdr:twoCellAnchor>
  <xdr:twoCellAnchor>
    <xdr:from>
      <xdr:col>0</xdr:col>
      <xdr:colOff>0</xdr:colOff>
      <xdr:row>10</xdr:row>
      <xdr:rowOff>228600</xdr:rowOff>
    </xdr:from>
    <xdr:to>
      <xdr:col>0</xdr:col>
      <xdr:colOff>1798320</xdr:colOff>
      <xdr:row>12</xdr:row>
      <xdr:rowOff>17182</xdr:rowOff>
    </xdr:to>
    <xdr:sp macro="" textlink="">
      <xdr:nvSpPr>
        <xdr:cNvPr id="13" name="TextBox 12">
          <a:hlinkClick xmlns:r="http://schemas.openxmlformats.org/officeDocument/2006/relationships" r:id="rId7"/>
          <a:extLst>
            <a:ext uri="{FF2B5EF4-FFF2-40B4-BE49-F238E27FC236}">
              <a16:creationId xmlns:a16="http://schemas.microsoft.com/office/drawing/2014/main" id="{E274204A-3A4E-4602-89C5-EA4EBBDDC47A}"/>
            </a:ext>
          </a:extLst>
        </xdr:cNvPr>
        <xdr:cNvSpPr txBox="1"/>
      </xdr:nvSpPr>
      <xdr:spPr>
        <a:xfrm>
          <a:off x="0" y="2028825"/>
          <a:ext cx="1798320" cy="283882"/>
        </a:xfrm>
        <a:prstGeom prst="rect">
          <a:avLst/>
        </a:prstGeom>
        <a:solidFill>
          <a:srgbClr val="6A0A0F"/>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SF</a:t>
          </a:r>
          <a:r>
            <a:rPr lang="en-US" sz="1100" baseline="0">
              <a:solidFill>
                <a:schemeClr val="bg1"/>
              </a:solidFill>
            </a:rPr>
            <a:t> 1</a:t>
          </a:r>
          <a:r>
            <a:rPr lang="en-US" sz="1100">
              <a:solidFill>
                <a:schemeClr val="bg1"/>
              </a:solidFill>
            </a:rPr>
            <a:t>     &gt;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8</xdr:row>
      <xdr:rowOff>118110</xdr:rowOff>
    </xdr:from>
    <xdr:to>
      <xdr:col>1</xdr:col>
      <xdr:colOff>1554480</xdr:colOff>
      <xdr:row>9</xdr:row>
      <xdr:rowOff>148590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44C4D03-8112-401A-8842-0E6AFB5397BC}"/>
            </a:ext>
          </a:extLst>
        </xdr:cNvPr>
        <xdr:cNvSpPr/>
      </xdr:nvSpPr>
      <xdr:spPr>
        <a:xfrm>
          <a:off x="0" y="158877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3</a:t>
          </a:r>
          <a:r>
            <a:rPr lang="en-US" sz="1000" b="0" baseline="0">
              <a:solidFill>
                <a:schemeClr val="bg1"/>
              </a:solidFill>
              <a:latin typeface="Bahnschrift Condensed" panose="020B0502040204020203" pitchFamily="34" charset="0"/>
            </a:rPr>
            <a:t> Grades</a:t>
          </a:r>
          <a:endParaRPr lang="en-US" sz="1000" b="0">
            <a:solidFill>
              <a:schemeClr val="bg1"/>
            </a:solidFill>
            <a:latin typeface="Bahnschrift Condensed" panose="020B0502040204020203" pitchFamily="34" charset="0"/>
          </a:endParaRPr>
        </a:p>
      </xdr:txBody>
    </xdr:sp>
    <xdr:clientData/>
  </xdr:twoCellAnchor>
  <xdr:twoCellAnchor>
    <xdr:from>
      <xdr:col>0</xdr:col>
      <xdr:colOff>0</xdr:colOff>
      <xdr:row>7</xdr:row>
      <xdr:rowOff>194310</xdr:rowOff>
    </xdr:from>
    <xdr:to>
      <xdr:col>1</xdr:col>
      <xdr:colOff>1543050</xdr:colOff>
      <xdr:row>8</xdr:row>
      <xdr:rowOff>83820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A4623673-75B8-4890-8AC3-5FF92AA83207}"/>
            </a:ext>
          </a:extLst>
        </xdr:cNvPr>
        <xdr:cNvSpPr/>
      </xdr:nvSpPr>
      <xdr:spPr>
        <a:xfrm>
          <a:off x="0" y="1329690"/>
          <a:ext cx="1794510" cy="22479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2 Grades</a:t>
          </a:r>
        </a:p>
      </xdr:txBody>
    </xdr:sp>
    <xdr:clientData/>
  </xdr:twoCellAnchor>
  <xdr:twoCellAnchor>
    <xdr:from>
      <xdr:col>0</xdr:col>
      <xdr:colOff>0</xdr:colOff>
      <xdr:row>5</xdr:row>
      <xdr:rowOff>175260</xdr:rowOff>
    </xdr:from>
    <xdr:to>
      <xdr:col>1</xdr:col>
      <xdr:colOff>1546860</xdr:colOff>
      <xdr:row>7</xdr:row>
      <xdr:rowOff>140381</xdr:rowOff>
    </xdr:to>
    <xdr:grpSp>
      <xdr:nvGrpSpPr>
        <xdr:cNvPr id="5" name="Group 4">
          <a:extLst>
            <a:ext uri="{FF2B5EF4-FFF2-40B4-BE49-F238E27FC236}">
              <a16:creationId xmlns:a16="http://schemas.microsoft.com/office/drawing/2014/main" id="{B0F11D43-0AAA-4962-88F1-550E6E1B0E6B}"/>
            </a:ext>
          </a:extLst>
        </xdr:cNvPr>
        <xdr:cNvGrpSpPr/>
      </xdr:nvGrpSpPr>
      <xdr:grpSpPr>
        <a:xfrm>
          <a:off x="0" y="0"/>
          <a:ext cx="1809619" cy="315553"/>
          <a:chOff x="0" y="1760220"/>
          <a:chExt cx="1798320" cy="312420"/>
        </a:xfrm>
      </xdr:grpSpPr>
      <xdr:sp macro="" textlink="">
        <xdr:nvSpPr>
          <xdr:cNvPr id="8" name="TextBox 7">
            <a:hlinkClick xmlns:r="http://schemas.openxmlformats.org/officeDocument/2006/relationships" r:id="rId3"/>
            <a:extLst>
              <a:ext uri="{FF2B5EF4-FFF2-40B4-BE49-F238E27FC236}">
                <a16:creationId xmlns:a16="http://schemas.microsoft.com/office/drawing/2014/main" id="{A620BE05-0E04-2631-A19C-35BDC0976E20}"/>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9" name="Graphic 8" descr="Home with solid fill">
            <a:extLst>
              <a:ext uri="{FF2B5EF4-FFF2-40B4-BE49-F238E27FC236}">
                <a16:creationId xmlns:a16="http://schemas.microsoft.com/office/drawing/2014/main" id="{9DE8050F-B482-E149-CE73-6500B30797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760220"/>
            <a:ext cx="312420" cy="312420"/>
          </a:xfrm>
          <a:prstGeom prst="rect">
            <a:avLst/>
          </a:prstGeom>
        </xdr:spPr>
      </xdr:pic>
    </xdr:grpSp>
    <xdr:clientData/>
  </xdr:twoCellAnchor>
  <xdr:twoCellAnchor>
    <xdr:from>
      <xdr:col>0</xdr:col>
      <xdr:colOff>0</xdr:colOff>
      <xdr:row>11</xdr:row>
      <xdr:rowOff>7620</xdr:rowOff>
    </xdr:from>
    <xdr:to>
      <xdr:col>1</xdr:col>
      <xdr:colOff>1554480</xdr:colOff>
      <xdr:row>12</xdr:row>
      <xdr:rowOff>129540</xdr:rowOff>
    </xdr:to>
    <xdr:sp macro="" textlink="">
      <xdr:nvSpPr>
        <xdr:cNvPr id="3" name="Rectangle 2">
          <a:hlinkClick xmlns:r="http://schemas.openxmlformats.org/officeDocument/2006/relationships" r:id="rId6"/>
          <a:extLst>
            <a:ext uri="{FF2B5EF4-FFF2-40B4-BE49-F238E27FC236}">
              <a16:creationId xmlns:a16="http://schemas.microsoft.com/office/drawing/2014/main" id="{0A18912D-A9D0-46AD-BD25-9EAE3346F305}"/>
            </a:ext>
          </a:extLst>
        </xdr:cNvPr>
        <xdr:cNvSpPr/>
      </xdr:nvSpPr>
      <xdr:spPr>
        <a:xfrm>
          <a:off x="0" y="90678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CONSOLIDATED</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8</xdr:row>
      <xdr:rowOff>125730</xdr:rowOff>
    </xdr:from>
    <xdr:to>
      <xdr:col>1</xdr:col>
      <xdr:colOff>1554480</xdr:colOff>
      <xdr:row>9</xdr:row>
      <xdr:rowOff>156210</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23D18E22-A5B2-4AF7-B1FF-22583CD34CA2}"/>
            </a:ext>
          </a:extLst>
        </xdr:cNvPr>
        <xdr:cNvSpPr/>
      </xdr:nvSpPr>
      <xdr:spPr>
        <a:xfrm>
          <a:off x="0" y="159639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3</a:t>
          </a:r>
          <a:r>
            <a:rPr lang="en-US" sz="1000" b="0" baseline="0">
              <a:solidFill>
                <a:schemeClr val="bg1"/>
              </a:solidFill>
              <a:latin typeface="Bahnschrift Condensed" panose="020B0502040204020203" pitchFamily="34" charset="0"/>
            </a:rPr>
            <a:t> Grades</a:t>
          </a:r>
          <a:endParaRPr lang="en-US" sz="1000" b="0">
            <a:solidFill>
              <a:schemeClr val="bg1"/>
            </a:solidFill>
            <a:latin typeface="Bahnschrift Condensed" panose="020B0502040204020203" pitchFamily="34" charset="0"/>
          </a:endParaRPr>
        </a:p>
      </xdr:txBody>
    </xdr:sp>
    <xdr:clientData/>
  </xdr:twoCellAnchor>
  <xdr:twoCellAnchor>
    <xdr:from>
      <xdr:col>0</xdr:col>
      <xdr:colOff>0</xdr:colOff>
      <xdr:row>7</xdr:row>
      <xdr:rowOff>201930</xdr:rowOff>
    </xdr:from>
    <xdr:to>
      <xdr:col>1</xdr:col>
      <xdr:colOff>1543050</xdr:colOff>
      <xdr:row>8</xdr:row>
      <xdr:rowOff>91440</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BF449A-5D3C-4826-B482-82EFF58B983A}"/>
            </a:ext>
          </a:extLst>
        </xdr:cNvPr>
        <xdr:cNvSpPr/>
      </xdr:nvSpPr>
      <xdr:spPr>
        <a:xfrm>
          <a:off x="0" y="1337310"/>
          <a:ext cx="1794510" cy="22479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1 Grades</a:t>
          </a:r>
        </a:p>
      </xdr:txBody>
    </xdr:sp>
    <xdr:clientData/>
  </xdr:twoCellAnchor>
  <xdr:twoCellAnchor>
    <xdr:from>
      <xdr:col>0</xdr:col>
      <xdr:colOff>0</xdr:colOff>
      <xdr:row>6</xdr:row>
      <xdr:rowOff>0</xdr:rowOff>
    </xdr:from>
    <xdr:to>
      <xdr:col>1</xdr:col>
      <xdr:colOff>1546860</xdr:colOff>
      <xdr:row>7</xdr:row>
      <xdr:rowOff>148001</xdr:rowOff>
    </xdr:to>
    <xdr:grpSp>
      <xdr:nvGrpSpPr>
        <xdr:cNvPr id="11" name="Group 10">
          <a:extLst>
            <a:ext uri="{FF2B5EF4-FFF2-40B4-BE49-F238E27FC236}">
              <a16:creationId xmlns:a16="http://schemas.microsoft.com/office/drawing/2014/main" id="{3DCBF00A-5AF6-48F5-8FE5-337682D2E40E}"/>
            </a:ext>
          </a:extLst>
        </xdr:cNvPr>
        <xdr:cNvGrpSpPr/>
      </xdr:nvGrpSpPr>
      <xdr:grpSpPr>
        <a:xfrm>
          <a:off x="0" y="0"/>
          <a:ext cx="1800860" cy="313101"/>
          <a:chOff x="0" y="1760220"/>
          <a:chExt cx="1798320" cy="312420"/>
        </a:xfrm>
      </xdr:grpSpPr>
      <xdr:sp macro="" textlink="">
        <xdr:nvSpPr>
          <xdr:cNvPr id="12" name="TextBox 11">
            <a:hlinkClick xmlns:r="http://schemas.openxmlformats.org/officeDocument/2006/relationships" r:id="rId3"/>
            <a:extLst>
              <a:ext uri="{FF2B5EF4-FFF2-40B4-BE49-F238E27FC236}">
                <a16:creationId xmlns:a16="http://schemas.microsoft.com/office/drawing/2014/main" id="{9B328848-FEFB-20C2-7FE1-AC73FFBBC94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3" name="Graphic 12" descr="Home with solid fill">
            <a:extLst>
              <a:ext uri="{FF2B5EF4-FFF2-40B4-BE49-F238E27FC236}">
                <a16:creationId xmlns:a16="http://schemas.microsoft.com/office/drawing/2014/main" id="{1653FDA3-A660-2073-B7AF-FF92800F220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760220"/>
            <a:ext cx="312420" cy="312420"/>
          </a:xfrm>
          <a:prstGeom prst="rect">
            <a:avLst/>
          </a:prstGeom>
        </xdr:spPr>
      </xdr:pic>
    </xdr:grpSp>
    <xdr:clientData/>
  </xdr:twoCellAnchor>
  <xdr:twoCellAnchor>
    <xdr:from>
      <xdr:col>0</xdr:col>
      <xdr:colOff>0</xdr:colOff>
      <xdr:row>10</xdr:row>
      <xdr:rowOff>0</xdr:rowOff>
    </xdr:from>
    <xdr:to>
      <xdr:col>1</xdr:col>
      <xdr:colOff>1554480</xdr:colOff>
      <xdr:row>12</xdr:row>
      <xdr:rowOff>121920</xdr:rowOff>
    </xdr:to>
    <xdr:sp macro="" textlink="">
      <xdr:nvSpPr>
        <xdr:cNvPr id="2" name="Rectangle 1">
          <a:hlinkClick xmlns:r="http://schemas.openxmlformats.org/officeDocument/2006/relationships" r:id="rId6"/>
          <a:extLst>
            <a:ext uri="{FF2B5EF4-FFF2-40B4-BE49-F238E27FC236}">
              <a16:creationId xmlns:a16="http://schemas.microsoft.com/office/drawing/2014/main" id="{1A91EAC8-6EB4-432E-B16D-EB347119DE63}"/>
            </a:ext>
          </a:extLst>
        </xdr:cNvPr>
        <xdr:cNvSpPr/>
      </xdr:nvSpPr>
      <xdr:spPr>
        <a:xfrm>
          <a:off x="0" y="186690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CONSOLIDATED</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8</xdr:row>
      <xdr:rowOff>110490</xdr:rowOff>
    </xdr:from>
    <xdr:to>
      <xdr:col>1</xdr:col>
      <xdr:colOff>1554480</xdr:colOff>
      <xdr:row>9</xdr:row>
      <xdr:rowOff>140970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51AA52CA-700A-42AD-AA2B-3118EE1E53BB}"/>
            </a:ext>
          </a:extLst>
        </xdr:cNvPr>
        <xdr:cNvSpPr/>
      </xdr:nvSpPr>
      <xdr:spPr>
        <a:xfrm>
          <a:off x="0" y="158115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2</a:t>
          </a:r>
          <a:r>
            <a:rPr lang="en-US" sz="1000" b="0" baseline="0">
              <a:solidFill>
                <a:schemeClr val="bg1"/>
              </a:solidFill>
              <a:latin typeface="Bahnschrift Condensed" panose="020B0502040204020203" pitchFamily="34" charset="0"/>
            </a:rPr>
            <a:t> Grades</a:t>
          </a:r>
          <a:endParaRPr lang="en-US" sz="1000" b="0">
            <a:solidFill>
              <a:schemeClr val="bg1"/>
            </a:solidFill>
            <a:latin typeface="Bahnschrift Condensed" panose="020B0502040204020203" pitchFamily="34" charset="0"/>
          </a:endParaRPr>
        </a:p>
      </xdr:txBody>
    </xdr:sp>
    <xdr:clientData/>
  </xdr:twoCellAnchor>
  <xdr:twoCellAnchor>
    <xdr:from>
      <xdr:col>0</xdr:col>
      <xdr:colOff>0</xdr:colOff>
      <xdr:row>7</xdr:row>
      <xdr:rowOff>186690</xdr:rowOff>
    </xdr:from>
    <xdr:to>
      <xdr:col>1</xdr:col>
      <xdr:colOff>1543050</xdr:colOff>
      <xdr:row>8</xdr:row>
      <xdr:rowOff>76200</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289D6033-08CB-4116-B1AB-F3649CBA5023}"/>
            </a:ext>
          </a:extLst>
        </xdr:cNvPr>
        <xdr:cNvSpPr/>
      </xdr:nvSpPr>
      <xdr:spPr>
        <a:xfrm>
          <a:off x="0" y="1322070"/>
          <a:ext cx="1794510" cy="22479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Term 1 Grades</a:t>
          </a:r>
        </a:p>
      </xdr:txBody>
    </xdr:sp>
    <xdr:clientData/>
  </xdr:twoCellAnchor>
  <xdr:twoCellAnchor>
    <xdr:from>
      <xdr:col>0</xdr:col>
      <xdr:colOff>0</xdr:colOff>
      <xdr:row>5</xdr:row>
      <xdr:rowOff>167640</xdr:rowOff>
    </xdr:from>
    <xdr:to>
      <xdr:col>1</xdr:col>
      <xdr:colOff>1546860</xdr:colOff>
      <xdr:row>7</xdr:row>
      <xdr:rowOff>132761</xdr:rowOff>
    </xdr:to>
    <xdr:grpSp>
      <xdr:nvGrpSpPr>
        <xdr:cNvPr id="2" name="Group 1">
          <a:extLst>
            <a:ext uri="{FF2B5EF4-FFF2-40B4-BE49-F238E27FC236}">
              <a16:creationId xmlns:a16="http://schemas.microsoft.com/office/drawing/2014/main" id="{B7AC45F0-91AE-4DAD-843D-E61DAEA5EAA6}"/>
            </a:ext>
          </a:extLst>
        </xdr:cNvPr>
        <xdr:cNvGrpSpPr/>
      </xdr:nvGrpSpPr>
      <xdr:grpSpPr>
        <a:xfrm>
          <a:off x="0" y="0"/>
          <a:ext cx="1800860" cy="297861"/>
          <a:chOff x="0" y="1760220"/>
          <a:chExt cx="1798320" cy="312420"/>
        </a:xfrm>
      </xdr:grpSpPr>
      <xdr:sp macro="" textlink="">
        <xdr:nvSpPr>
          <xdr:cNvPr id="7" name="TextBox 6">
            <a:hlinkClick xmlns:r="http://schemas.openxmlformats.org/officeDocument/2006/relationships" r:id="rId3"/>
            <a:extLst>
              <a:ext uri="{FF2B5EF4-FFF2-40B4-BE49-F238E27FC236}">
                <a16:creationId xmlns:a16="http://schemas.microsoft.com/office/drawing/2014/main" id="{4CA19692-6B74-D985-DFBE-5306E88FE2A6}"/>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8" name="Graphic 7" descr="Home with solid fill">
            <a:extLst>
              <a:ext uri="{FF2B5EF4-FFF2-40B4-BE49-F238E27FC236}">
                <a16:creationId xmlns:a16="http://schemas.microsoft.com/office/drawing/2014/main" id="{81F91F81-6DED-F045-BCEF-837B9BC1C09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760220"/>
            <a:ext cx="312420" cy="312420"/>
          </a:xfrm>
          <a:prstGeom prst="rect">
            <a:avLst/>
          </a:prstGeom>
        </xdr:spPr>
      </xdr:pic>
    </xdr:grpSp>
    <xdr:clientData/>
  </xdr:twoCellAnchor>
  <xdr:twoCellAnchor>
    <xdr:from>
      <xdr:col>0</xdr:col>
      <xdr:colOff>15240</xdr:colOff>
      <xdr:row>9</xdr:row>
      <xdr:rowOff>190500</xdr:rowOff>
    </xdr:from>
    <xdr:to>
      <xdr:col>1</xdr:col>
      <xdr:colOff>1569720</xdr:colOff>
      <xdr:row>12</xdr:row>
      <xdr:rowOff>114300</xdr:rowOff>
    </xdr:to>
    <xdr:sp macro="" textlink="">
      <xdr:nvSpPr>
        <xdr:cNvPr id="3" name="Rectangle 2">
          <a:hlinkClick xmlns:r="http://schemas.openxmlformats.org/officeDocument/2006/relationships" r:id="rId6"/>
          <a:extLst>
            <a:ext uri="{FF2B5EF4-FFF2-40B4-BE49-F238E27FC236}">
              <a16:creationId xmlns:a16="http://schemas.microsoft.com/office/drawing/2014/main" id="{21614ECE-A3FF-40A7-93D7-091ADFB4DD05}"/>
            </a:ext>
          </a:extLst>
        </xdr:cNvPr>
        <xdr:cNvSpPr/>
      </xdr:nvSpPr>
      <xdr:spPr>
        <a:xfrm>
          <a:off x="15240" y="891540"/>
          <a:ext cx="1805940" cy="228600"/>
        </a:xfrm>
        <a:prstGeom prst="rect">
          <a:avLst/>
        </a:prstGeom>
        <a:solidFill>
          <a:srgbClr val="FF0000"/>
        </a:solidFill>
        <a:ln w="34925">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r"/>
          <a:r>
            <a:rPr lang="en-US" sz="1000" b="0">
              <a:solidFill>
                <a:schemeClr val="bg1"/>
              </a:solidFill>
              <a:latin typeface="Bahnschrift Condensed" panose="020B0502040204020203" pitchFamily="34" charset="0"/>
            </a:rPr>
            <a:t>CONSOLIDATED</a:t>
          </a:r>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2369819</xdr:colOff>
      <xdr:row>0</xdr:row>
      <xdr:rowOff>83820</xdr:rowOff>
    </xdr:from>
    <xdr:ext cx="731521" cy="701040"/>
    <xdr:pic>
      <xdr:nvPicPr>
        <xdr:cNvPr id="3" name="image1.png">
          <a:extLst>
            <a:ext uri="{FF2B5EF4-FFF2-40B4-BE49-F238E27FC236}">
              <a16:creationId xmlns:a16="http://schemas.microsoft.com/office/drawing/2014/main" id="{002B1858-CCBE-4173-B8E5-16F55DA972DB}"/>
            </a:ext>
          </a:extLst>
        </xdr:cNvPr>
        <xdr:cNvPicPr preferRelativeResize="0"/>
      </xdr:nvPicPr>
      <xdr:blipFill>
        <a:blip xmlns:r="http://schemas.openxmlformats.org/officeDocument/2006/relationships" r:embed="rId1" cstate="print"/>
        <a:stretch>
          <a:fillRect/>
        </a:stretch>
      </xdr:blipFill>
      <xdr:spPr>
        <a:xfrm>
          <a:off x="2621279" y="83820"/>
          <a:ext cx="731521" cy="701040"/>
        </a:xfrm>
        <a:prstGeom prst="rect">
          <a:avLst/>
        </a:prstGeom>
        <a:noFill/>
      </xdr:spPr>
    </xdr:pic>
    <xdr:clientData fLocksWithSheet="0"/>
  </xdr:oneCellAnchor>
  <xdr:twoCellAnchor>
    <xdr:from>
      <xdr:col>11</xdr:col>
      <xdr:colOff>350519</xdr:colOff>
      <xdr:row>0</xdr:row>
      <xdr:rowOff>22299</xdr:rowOff>
    </xdr:from>
    <xdr:to>
      <xdr:col>13</xdr:col>
      <xdr:colOff>45720</xdr:colOff>
      <xdr:row>5</xdr:row>
      <xdr:rowOff>7620</xdr:rowOff>
    </xdr:to>
    <xdr:grpSp>
      <xdr:nvGrpSpPr>
        <xdr:cNvPr id="5" name="Group 4">
          <a:extLst>
            <a:ext uri="{FF2B5EF4-FFF2-40B4-BE49-F238E27FC236}">
              <a16:creationId xmlns:a16="http://schemas.microsoft.com/office/drawing/2014/main" id="{5C5DC30D-5EF9-387D-9E7F-3A2212E335DA}"/>
            </a:ext>
          </a:extLst>
        </xdr:cNvPr>
        <xdr:cNvGrpSpPr/>
      </xdr:nvGrpSpPr>
      <xdr:grpSpPr>
        <a:xfrm>
          <a:off x="6783069" y="22299"/>
          <a:ext cx="819151" cy="728271"/>
          <a:chOff x="0" y="0"/>
          <a:chExt cx="1908474" cy="1908474"/>
        </a:xfrm>
      </xdr:grpSpPr>
      <xdr:sp macro="" textlink="">
        <xdr:nvSpPr>
          <xdr:cNvPr id="6" name="Freeform 16">
            <a:extLst>
              <a:ext uri="{FF2B5EF4-FFF2-40B4-BE49-F238E27FC236}">
                <a16:creationId xmlns:a16="http://schemas.microsoft.com/office/drawing/2014/main" id="{F162C786-5475-447B-63C3-E1B71DE690ED}"/>
              </a:ext>
            </a:extLst>
          </xdr:cNvPr>
          <xdr:cNvSpPr/>
        </xdr:nvSpPr>
        <xdr:spPr>
          <a:xfrm>
            <a:off x="92554" y="146733"/>
            <a:ext cx="1723366" cy="1723366"/>
          </a:xfrm>
          <a:custGeom>
            <a:avLst/>
            <a:gdLst/>
            <a:ahLst/>
            <a:cxnLst/>
            <a:rect l="l" t="t" r="r" b="b"/>
            <a:pathLst>
              <a:path w="1723366" h="1723366">
                <a:moveTo>
                  <a:pt x="0" y="0"/>
                </a:moveTo>
                <a:lnTo>
                  <a:pt x="1723366" y="0"/>
                </a:lnTo>
                <a:lnTo>
                  <a:pt x="1723366" y="1723366"/>
                </a:lnTo>
                <a:lnTo>
                  <a:pt x="0" y="1723366"/>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 name="Freeform 17">
            <a:extLst>
              <a:ext uri="{FF2B5EF4-FFF2-40B4-BE49-F238E27FC236}">
                <a16:creationId xmlns:a16="http://schemas.microsoft.com/office/drawing/2014/main" id="{79468E73-112D-DA5D-95ED-FAA2BA4E491B}"/>
              </a:ext>
            </a:extLst>
          </xdr:cNvPr>
          <xdr:cNvSpPr/>
        </xdr:nvSpPr>
        <xdr:spPr>
          <a:xfrm>
            <a:off x="0" y="0"/>
            <a:ext cx="1908474" cy="1908474"/>
          </a:xfrm>
          <a:custGeom>
            <a:avLst/>
            <a:gdLst/>
            <a:ahLst/>
            <a:cxnLst/>
            <a:rect l="l" t="t" r="r" b="b"/>
            <a:pathLst>
              <a:path w="1908474" h="1908474">
                <a:moveTo>
                  <a:pt x="0" y="0"/>
                </a:moveTo>
                <a:lnTo>
                  <a:pt x="1908474" y="0"/>
                </a:lnTo>
                <a:lnTo>
                  <a:pt x="1908474" y="1908474"/>
                </a:lnTo>
                <a:lnTo>
                  <a:pt x="0" y="1908474"/>
                </a:lnTo>
                <a:lnTo>
                  <a:pt x="0" y="0"/>
                </a:lnTo>
                <a:close/>
              </a:path>
            </a:pathLst>
          </a:custGeom>
          <a:blipFill>
            <a:blip xmlns:r="http://schemas.openxmlformats.org/officeDocument/2006/relationships" r:embed="rId4"/>
            <a:stretch>
              <a:fillRect l="-3602" r="-3924" b="-7526"/>
            </a:stretch>
          </a:blipFill>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1546860</xdr:colOff>
      <xdr:row>9</xdr:row>
      <xdr:rowOff>117521</xdr:rowOff>
    </xdr:to>
    <xdr:grpSp>
      <xdr:nvGrpSpPr>
        <xdr:cNvPr id="2" name="Group 1">
          <a:extLst>
            <a:ext uri="{FF2B5EF4-FFF2-40B4-BE49-F238E27FC236}">
              <a16:creationId xmlns:a16="http://schemas.microsoft.com/office/drawing/2014/main" id="{9034FADD-25B2-4BEA-B58E-820021FAF5F7}"/>
            </a:ext>
          </a:extLst>
        </xdr:cNvPr>
        <xdr:cNvGrpSpPr/>
      </xdr:nvGrpSpPr>
      <xdr:grpSpPr>
        <a:xfrm>
          <a:off x="0" y="0"/>
          <a:ext cx="1800860" cy="314371"/>
          <a:chOff x="0" y="1760220"/>
          <a:chExt cx="1798320" cy="312420"/>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347C69FF-B369-60C6-7410-A1D46554944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B43EACC2-A4EB-0657-DB56-DBA77A05103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363220</xdr:colOff>
      <xdr:row>1</xdr:row>
      <xdr:rowOff>112441</xdr:rowOff>
    </xdr:to>
    <xdr:grpSp>
      <xdr:nvGrpSpPr>
        <xdr:cNvPr id="4" name="Group 3">
          <a:extLst>
            <a:ext uri="{FF2B5EF4-FFF2-40B4-BE49-F238E27FC236}">
              <a16:creationId xmlns:a16="http://schemas.microsoft.com/office/drawing/2014/main" id="{DCABF02F-51E8-4E63-BF80-0187B66E1177}"/>
            </a:ext>
          </a:extLst>
        </xdr:cNvPr>
        <xdr:cNvGrpSpPr/>
      </xdr:nvGrpSpPr>
      <xdr:grpSpPr>
        <a:xfrm>
          <a:off x="0" y="0"/>
          <a:ext cx="1814649" cy="316548"/>
          <a:chOff x="0" y="1760220"/>
          <a:chExt cx="1798320" cy="312420"/>
        </a:xfrm>
      </xdr:grpSpPr>
      <xdr:sp macro="" textlink="">
        <xdr:nvSpPr>
          <xdr:cNvPr id="5" name="TextBox 4">
            <a:hlinkClick xmlns:r="http://schemas.openxmlformats.org/officeDocument/2006/relationships" r:id="rId1"/>
            <a:extLst>
              <a:ext uri="{FF2B5EF4-FFF2-40B4-BE49-F238E27FC236}">
                <a16:creationId xmlns:a16="http://schemas.microsoft.com/office/drawing/2014/main" id="{1A96A644-8FDF-BFC5-3B5E-9583C57107A4}"/>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6" name="Graphic 5" descr="Home with solid fill">
            <a:extLst>
              <a:ext uri="{FF2B5EF4-FFF2-40B4-BE49-F238E27FC236}">
                <a16:creationId xmlns:a16="http://schemas.microsoft.com/office/drawing/2014/main" id="{CC6EBD76-7506-6C95-2CA2-4DBA15F4B36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101600</xdr:rowOff>
    </xdr:from>
    <xdr:to>
      <xdr:col>3</xdr:col>
      <xdr:colOff>363220</xdr:colOff>
      <xdr:row>3</xdr:row>
      <xdr:rowOff>6096</xdr:rowOff>
    </xdr:to>
    <xdr:grpSp>
      <xdr:nvGrpSpPr>
        <xdr:cNvPr id="7" name="Group 6">
          <a:hlinkClick xmlns:r="http://schemas.openxmlformats.org/officeDocument/2006/relationships" r:id="rId4"/>
          <a:extLst>
            <a:ext uri="{FF2B5EF4-FFF2-40B4-BE49-F238E27FC236}">
              <a16:creationId xmlns:a16="http://schemas.microsoft.com/office/drawing/2014/main" id="{E3CD99F5-A208-4626-B537-D7B5684ABBEF}"/>
            </a:ext>
          </a:extLst>
        </xdr:cNvPr>
        <xdr:cNvGrpSpPr/>
      </xdr:nvGrpSpPr>
      <xdr:grpSpPr>
        <a:xfrm>
          <a:off x="0" y="305707"/>
          <a:ext cx="1814649" cy="290032"/>
          <a:chOff x="0" y="4557014"/>
          <a:chExt cx="1798320" cy="310896"/>
        </a:xfrm>
      </xdr:grpSpPr>
      <xdr:sp macro="" textlink="">
        <xdr:nvSpPr>
          <xdr:cNvPr id="8" name="TextBox 7">
            <a:extLst>
              <a:ext uri="{FF2B5EF4-FFF2-40B4-BE49-F238E27FC236}">
                <a16:creationId xmlns:a16="http://schemas.microsoft.com/office/drawing/2014/main" id="{18B36D54-C607-0421-8574-2DC33773355B}"/>
              </a:ext>
            </a:extLst>
          </xdr:cNvPr>
          <xdr:cNvSpPr txBox="1"/>
        </xdr:nvSpPr>
        <xdr:spPr>
          <a:xfrm>
            <a:off x="0" y="4567682"/>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NEW SF9 FRONT</a:t>
            </a:r>
          </a:p>
        </xdr:txBody>
      </xdr:sp>
      <xdr:pic>
        <xdr:nvPicPr>
          <xdr:cNvPr id="9" name="Graphic 8" descr="Credit card with solid fill">
            <a:extLst>
              <a:ext uri="{FF2B5EF4-FFF2-40B4-BE49-F238E27FC236}">
                <a16:creationId xmlns:a16="http://schemas.microsoft.com/office/drawing/2014/main" id="{F24F93CE-5954-94A7-6672-43CB7B2EE41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0" y="4557014"/>
            <a:ext cx="310896" cy="310896"/>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1</xdr:row>
      <xdr:rowOff>115616</xdr:rowOff>
    </xdr:to>
    <xdr:grpSp>
      <xdr:nvGrpSpPr>
        <xdr:cNvPr id="2" name="Group 1">
          <a:extLst>
            <a:ext uri="{FF2B5EF4-FFF2-40B4-BE49-F238E27FC236}">
              <a16:creationId xmlns:a16="http://schemas.microsoft.com/office/drawing/2014/main" id="{A84A54E8-CDF6-4DEE-AFE7-11B0664640C7}"/>
            </a:ext>
          </a:extLst>
        </xdr:cNvPr>
        <xdr:cNvGrpSpPr/>
      </xdr:nvGrpSpPr>
      <xdr:grpSpPr>
        <a:xfrm>
          <a:off x="0" y="0"/>
          <a:ext cx="1563688" cy="321991"/>
          <a:chOff x="0" y="1760220"/>
          <a:chExt cx="1798320" cy="312420"/>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CF380570-D0D5-89D1-EB14-A693E4FCFED5}"/>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A88D13B6-BEC1-9EE4-2FC0-50346BE1A36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123825</xdr:rowOff>
    </xdr:from>
    <xdr:to>
      <xdr:col>2</xdr:col>
      <xdr:colOff>0</xdr:colOff>
      <xdr:row>3</xdr:row>
      <xdr:rowOff>34671</xdr:rowOff>
    </xdr:to>
    <xdr:grpSp>
      <xdr:nvGrpSpPr>
        <xdr:cNvPr id="5" name="Group 4">
          <a:hlinkClick xmlns:r="http://schemas.openxmlformats.org/officeDocument/2006/relationships" r:id="rId4"/>
          <a:extLst>
            <a:ext uri="{FF2B5EF4-FFF2-40B4-BE49-F238E27FC236}">
              <a16:creationId xmlns:a16="http://schemas.microsoft.com/office/drawing/2014/main" id="{975F0695-67F8-43CD-A83F-3AB541486D1B}"/>
            </a:ext>
          </a:extLst>
        </xdr:cNvPr>
        <xdr:cNvGrpSpPr/>
      </xdr:nvGrpSpPr>
      <xdr:grpSpPr>
        <a:xfrm>
          <a:off x="0" y="330200"/>
          <a:ext cx="1563688" cy="307721"/>
          <a:chOff x="0" y="4557014"/>
          <a:chExt cx="1798320" cy="310896"/>
        </a:xfrm>
      </xdr:grpSpPr>
      <xdr:sp macro="" textlink="">
        <xdr:nvSpPr>
          <xdr:cNvPr id="6" name="TextBox 5">
            <a:extLst>
              <a:ext uri="{FF2B5EF4-FFF2-40B4-BE49-F238E27FC236}">
                <a16:creationId xmlns:a16="http://schemas.microsoft.com/office/drawing/2014/main" id="{46131CE8-66FD-D990-8ABE-0B1594C2EE5A}"/>
              </a:ext>
            </a:extLst>
          </xdr:cNvPr>
          <xdr:cNvSpPr txBox="1"/>
        </xdr:nvSpPr>
        <xdr:spPr>
          <a:xfrm>
            <a:off x="0" y="4567682"/>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NEW SF9 back</a:t>
            </a:r>
          </a:p>
        </xdr:txBody>
      </xdr:sp>
      <xdr:pic>
        <xdr:nvPicPr>
          <xdr:cNvPr id="7" name="Graphic 6" descr="Credit card with solid fill">
            <a:extLst>
              <a:ext uri="{FF2B5EF4-FFF2-40B4-BE49-F238E27FC236}">
                <a16:creationId xmlns:a16="http://schemas.microsoft.com/office/drawing/2014/main" id="{FD3B1065-78CA-28D0-520E-8E7DC03D180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0" y="4557014"/>
            <a:ext cx="310896" cy="310896"/>
          </a:xfrm>
          <a:prstGeom prst="rect">
            <a:avLst/>
          </a:prstGeom>
        </xdr:spPr>
      </xdr:pic>
    </xdr:grpSp>
    <xdr:clientData/>
  </xdr:twoCellAnchor>
  <xdr:oneCellAnchor>
    <xdr:from>
      <xdr:col>3</xdr:col>
      <xdr:colOff>251732</xdr:colOff>
      <xdr:row>3</xdr:row>
      <xdr:rowOff>4082</xdr:rowOff>
    </xdr:from>
    <xdr:ext cx="1314450" cy="1314450"/>
    <xdr:pic>
      <xdr:nvPicPr>
        <xdr:cNvPr id="13" name="image3.png" title="Image">
          <a:extLst>
            <a:ext uri="{FF2B5EF4-FFF2-40B4-BE49-F238E27FC236}">
              <a16:creationId xmlns:a16="http://schemas.microsoft.com/office/drawing/2014/main" id="{CF8769C7-7368-4E5A-85FA-60FD12DB6825}"/>
            </a:ext>
          </a:extLst>
        </xdr:cNvPr>
        <xdr:cNvPicPr preferRelativeResize="0"/>
      </xdr:nvPicPr>
      <xdr:blipFill>
        <a:blip xmlns:r="http://schemas.openxmlformats.org/officeDocument/2006/relationships" r:embed="rId7" cstate="print"/>
        <a:stretch>
          <a:fillRect/>
        </a:stretch>
      </xdr:blipFill>
      <xdr:spPr>
        <a:xfrm>
          <a:off x="11567432" y="613682"/>
          <a:ext cx="1314450" cy="1314450"/>
        </a:xfrm>
        <a:prstGeom prst="rect">
          <a:avLst/>
        </a:prstGeom>
        <a:noFill/>
      </xdr:spPr>
    </xdr:pic>
    <xdr:clientData fLocksWithSheet="0"/>
  </xdr:oneCellAnchor>
  <xdr:twoCellAnchor editAs="oneCell">
    <xdr:from>
      <xdr:col>12</xdr:col>
      <xdr:colOff>419100</xdr:colOff>
      <xdr:row>3</xdr:row>
      <xdr:rowOff>23031</xdr:rowOff>
    </xdr:from>
    <xdr:to>
      <xdr:col>13</xdr:col>
      <xdr:colOff>959438</xdr:colOff>
      <xdr:row>8</xdr:row>
      <xdr:rowOff>125901</xdr:rowOff>
    </xdr:to>
    <xdr:pic>
      <xdr:nvPicPr>
        <xdr:cNvPr id="14" name="Picture 13">
          <a:extLst>
            <a:ext uri="{FF2B5EF4-FFF2-40B4-BE49-F238E27FC236}">
              <a16:creationId xmlns:a16="http://schemas.microsoft.com/office/drawing/2014/main" id="{F5C9C1D3-5CE9-4B58-95F6-B0E884F4D04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96150" y="632631"/>
          <a:ext cx="1226138" cy="1188720"/>
        </a:xfrm>
        <a:prstGeom prst="rect">
          <a:avLst/>
        </a:prstGeom>
      </xdr:spPr>
    </xdr:pic>
    <xdr:clientData/>
  </xdr:twoCellAnchor>
  <xdr:oneCellAnchor>
    <xdr:from>
      <xdr:col>18</xdr:col>
      <xdr:colOff>251732</xdr:colOff>
      <xdr:row>3</xdr:row>
      <xdr:rowOff>4082</xdr:rowOff>
    </xdr:from>
    <xdr:ext cx="1314450" cy="1314450"/>
    <xdr:pic>
      <xdr:nvPicPr>
        <xdr:cNvPr id="15" name="image3.png" title="Image">
          <a:extLst>
            <a:ext uri="{FF2B5EF4-FFF2-40B4-BE49-F238E27FC236}">
              <a16:creationId xmlns:a16="http://schemas.microsoft.com/office/drawing/2014/main" id="{18688F5A-6DD6-4A6B-9DC1-410266CB8218}"/>
            </a:ext>
          </a:extLst>
        </xdr:cNvPr>
        <xdr:cNvPicPr preferRelativeResize="0"/>
      </xdr:nvPicPr>
      <xdr:blipFill>
        <a:blip xmlns:r="http://schemas.openxmlformats.org/officeDocument/2006/relationships" r:embed="rId7" cstate="print"/>
        <a:stretch>
          <a:fillRect/>
        </a:stretch>
      </xdr:blipFill>
      <xdr:spPr>
        <a:xfrm>
          <a:off x="1823357" y="613682"/>
          <a:ext cx="1314450" cy="1314450"/>
        </a:xfrm>
        <a:prstGeom prst="rect">
          <a:avLst/>
        </a:prstGeom>
        <a:noFill/>
      </xdr:spPr>
    </xdr:pic>
    <xdr:clientData fLocksWithSheet="0"/>
  </xdr:oneCellAnchor>
  <xdr:oneCellAnchor>
    <xdr:from>
      <xdr:col>27</xdr:col>
      <xdr:colOff>419100</xdr:colOff>
      <xdr:row>3</xdr:row>
      <xdr:rowOff>23031</xdr:rowOff>
    </xdr:from>
    <xdr:ext cx="1226138" cy="1188720"/>
    <xdr:pic>
      <xdr:nvPicPr>
        <xdr:cNvPr id="16" name="Picture 15">
          <a:extLst>
            <a:ext uri="{FF2B5EF4-FFF2-40B4-BE49-F238E27FC236}">
              <a16:creationId xmlns:a16="http://schemas.microsoft.com/office/drawing/2014/main" id="{DDDFBC94-97F9-48F6-8D53-DF0AA446C16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392400" y="632631"/>
          <a:ext cx="1226138" cy="1188720"/>
        </a:xfrm>
        <a:prstGeom prst="rect">
          <a:avLst/>
        </a:prstGeom>
      </xdr:spPr>
    </xdr:pic>
    <xdr:clientData/>
  </xdr:oneCellAnchor>
  <xdr:twoCellAnchor editAs="oneCell">
    <xdr:from>
      <xdr:col>18</xdr:col>
      <xdr:colOff>647700</xdr:colOff>
      <xdr:row>4</xdr:row>
      <xdr:rowOff>7620</xdr:rowOff>
    </xdr:from>
    <xdr:to>
      <xdr:col>30</xdr:col>
      <xdr:colOff>556260</xdr:colOff>
      <xdr:row>61</xdr:row>
      <xdr:rowOff>26670</xdr:rowOff>
    </xdr:to>
    <xdr:sp macro="" textlink="">
      <xdr:nvSpPr>
        <xdr:cNvPr id="44461" name="AutoShape 1453">
          <a:extLst>
            <a:ext uri="{FF2B5EF4-FFF2-40B4-BE49-F238E27FC236}">
              <a16:creationId xmlns:a16="http://schemas.microsoft.com/office/drawing/2014/main" id="{4342691A-7F7F-ACC6-02FC-69693867388E}"/>
            </a:ext>
          </a:extLst>
        </xdr:cNvPr>
        <xdr:cNvSpPr>
          <a:spLocks noChangeAspect="1" noChangeArrowheads="1"/>
        </xdr:cNvSpPr>
      </xdr:nvSpPr>
      <xdr:spPr bwMode="auto">
        <a:xfrm>
          <a:off x="11269980" y="807720"/>
          <a:ext cx="7574280" cy="115671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647700</xdr:colOff>
      <xdr:row>4</xdr:row>
      <xdr:rowOff>7620</xdr:rowOff>
    </xdr:from>
    <xdr:to>
      <xdr:col>16</xdr:col>
      <xdr:colOff>259080</xdr:colOff>
      <xdr:row>61</xdr:row>
      <xdr:rowOff>30480</xdr:rowOff>
    </xdr:to>
    <xdr:sp macro="" textlink="">
      <xdr:nvSpPr>
        <xdr:cNvPr id="43009" name="AutoShape 1">
          <a:extLst>
            <a:ext uri="{FF2B5EF4-FFF2-40B4-BE49-F238E27FC236}">
              <a16:creationId xmlns:a16="http://schemas.microsoft.com/office/drawing/2014/main" id="{0C2E8AFB-0AE7-9C10-5B14-99E54C25AC7F}"/>
            </a:ext>
          </a:extLst>
        </xdr:cNvPr>
        <xdr:cNvSpPr>
          <a:spLocks noChangeAspect="1" noChangeArrowheads="1"/>
        </xdr:cNvSpPr>
      </xdr:nvSpPr>
      <xdr:spPr bwMode="auto">
        <a:xfrm>
          <a:off x="1836420" y="807720"/>
          <a:ext cx="7543800" cy="115671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941070</xdr:colOff>
      <xdr:row>1</xdr:row>
      <xdr:rowOff>115616</xdr:rowOff>
    </xdr:to>
    <xdr:grpSp>
      <xdr:nvGrpSpPr>
        <xdr:cNvPr id="3" name="Group 2">
          <a:extLst>
            <a:ext uri="{FF2B5EF4-FFF2-40B4-BE49-F238E27FC236}">
              <a16:creationId xmlns:a16="http://schemas.microsoft.com/office/drawing/2014/main" id="{77A4DF98-8FFC-4921-BD34-20009750A61F}"/>
            </a:ext>
          </a:extLst>
        </xdr:cNvPr>
        <xdr:cNvGrpSpPr/>
      </xdr:nvGrpSpPr>
      <xdr:grpSpPr>
        <a:xfrm>
          <a:off x="0" y="0"/>
          <a:ext cx="1798320" cy="314054"/>
          <a:chOff x="0" y="1760220"/>
          <a:chExt cx="1798320" cy="312420"/>
        </a:xfrm>
      </xdr:grpSpPr>
      <xdr:sp macro="" textlink="">
        <xdr:nvSpPr>
          <xdr:cNvPr id="4" name="TextBox 3">
            <a:hlinkClick xmlns:r="http://schemas.openxmlformats.org/officeDocument/2006/relationships" r:id="rId1"/>
            <a:extLst>
              <a:ext uri="{FF2B5EF4-FFF2-40B4-BE49-F238E27FC236}">
                <a16:creationId xmlns:a16="http://schemas.microsoft.com/office/drawing/2014/main" id="{F96741CB-AD87-840C-BDCD-6A786680DDA0}"/>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5" name="Graphic 4" descr="Home with solid fill">
            <a:extLst>
              <a:ext uri="{FF2B5EF4-FFF2-40B4-BE49-F238E27FC236}">
                <a16:creationId xmlns:a16="http://schemas.microsoft.com/office/drawing/2014/main" id="{BE077472-9BC4-DB09-FBD1-8B2C0A69AD4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123825</xdr:rowOff>
    </xdr:from>
    <xdr:to>
      <xdr:col>2</xdr:col>
      <xdr:colOff>941070</xdr:colOff>
      <xdr:row>3</xdr:row>
      <xdr:rowOff>34671</xdr:rowOff>
    </xdr:to>
    <xdr:grpSp>
      <xdr:nvGrpSpPr>
        <xdr:cNvPr id="6" name="Group 5">
          <a:hlinkClick xmlns:r="http://schemas.openxmlformats.org/officeDocument/2006/relationships" r:id="rId4"/>
          <a:extLst>
            <a:ext uri="{FF2B5EF4-FFF2-40B4-BE49-F238E27FC236}">
              <a16:creationId xmlns:a16="http://schemas.microsoft.com/office/drawing/2014/main" id="{1CE3E70E-58D1-4C48-9ED4-CD008A169606}"/>
            </a:ext>
          </a:extLst>
        </xdr:cNvPr>
        <xdr:cNvGrpSpPr/>
      </xdr:nvGrpSpPr>
      <xdr:grpSpPr>
        <a:xfrm>
          <a:off x="0" y="322263"/>
          <a:ext cx="1798320" cy="307721"/>
          <a:chOff x="0" y="4557014"/>
          <a:chExt cx="1798320" cy="310896"/>
        </a:xfrm>
      </xdr:grpSpPr>
      <xdr:sp macro="" textlink="">
        <xdr:nvSpPr>
          <xdr:cNvPr id="7" name="TextBox 6">
            <a:extLst>
              <a:ext uri="{FF2B5EF4-FFF2-40B4-BE49-F238E27FC236}">
                <a16:creationId xmlns:a16="http://schemas.microsoft.com/office/drawing/2014/main" id="{E9FC35FD-A1A7-938C-8059-CB371BFF2404}"/>
              </a:ext>
            </a:extLst>
          </xdr:cNvPr>
          <xdr:cNvSpPr txBox="1"/>
        </xdr:nvSpPr>
        <xdr:spPr>
          <a:xfrm>
            <a:off x="0" y="4567682"/>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Report Card</a:t>
            </a:r>
            <a:r>
              <a:rPr lang="en-US" sz="1100" baseline="0">
                <a:solidFill>
                  <a:schemeClr val="bg1"/>
                </a:solidFill>
              </a:rPr>
              <a:t> Front</a:t>
            </a:r>
            <a:endParaRPr lang="en-US" sz="1100">
              <a:solidFill>
                <a:schemeClr val="bg1"/>
              </a:solidFill>
            </a:endParaRPr>
          </a:p>
        </xdr:txBody>
      </xdr:sp>
      <xdr:pic>
        <xdr:nvPicPr>
          <xdr:cNvPr id="8" name="Graphic 7" descr="Credit card with solid fill">
            <a:extLst>
              <a:ext uri="{FF2B5EF4-FFF2-40B4-BE49-F238E27FC236}">
                <a16:creationId xmlns:a16="http://schemas.microsoft.com/office/drawing/2014/main" id="{A8BAC4F9-3826-5673-9074-293A9005F1D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0" y="4557014"/>
            <a:ext cx="310896" cy="310896"/>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17</xdr:col>
      <xdr:colOff>119632</xdr:colOff>
      <xdr:row>4</xdr:row>
      <xdr:rowOff>144659</xdr:rowOff>
    </xdr:from>
    <xdr:to>
      <xdr:col>19</xdr:col>
      <xdr:colOff>224958</xdr:colOff>
      <xdr:row>8</xdr:row>
      <xdr:rowOff>11880</xdr:rowOff>
    </xdr:to>
    <xdr:pic>
      <xdr:nvPicPr>
        <xdr:cNvPr id="2" name="Picture 1">
          <a:extLst>
            <a:ext uri="{FF2B5EF4-FFF2-40B4-BE49-F238E27FC236}">
              <a16:creationId xmlns:a16="http://schemas.microsoft.com/office/drawing/2014/main" id="{C7420B09-6B12-4224-8E68-445AB40B85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34882" y="348766"/>
          <a:ext cx="717647" cy="710864"/>
        </a:xfrm>
        <a:prstGeom prst="rect">
          <a:avLst/>
        </a:prstGeom>
      </xdr:spPr>
    </xdr:pic>
    <xdr:clientData/>
  </xdr:twoCellAnchor>
  <xdr:twoCellAnchor editAs="oneCell">
    <xdr:from>
      <xdr:col>33</xdr:col>
      <xdr:colOff>159888</xdr:colOff>
      <xdr:row>4</xdr:row>
      <xdr:rowOff>196337</xdr:rowOff>
    </xdr:from>
    <xdr:to>
      <xdr:col>38</xdr:col>
      <xdr:colOff>216467</xdr:colOff>
      <xdr:row>7</xdr:row>
      <xdr:rowOff>134464</xdr:rowOff>
    </xdr:to>
    <xdr:pic>
      <xdr:nvPicPr>
        <xdr:cNvPr id="3" name="Picture 2">
          <a:extLst>
            <a:ext uri="{FF2B5EF4-FFF2-40B4-BE49-F238E27FC236}">
              <a16:creationId xmlns:a16="http://schemas.microsoft.com/office/drawing/2014/main" id="{D7BDB3D8-5D8C-41FD-8448-BD44E762F8C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16888" y="1009137"/>
          <a:ext cx="1148779" cy="573127"/>
        </a:xfrm>
        <a:prstGeom prst="rect">
          <a:avLst/>
        </a:prstGeom>
      </xdr:spPr>
    </xdr:pic>
    <xdr:clientData/>
  </xdr:twoCellAnchor>
  <xdr:twoCellAnchor>
    <xdr:from>
      <xdr:col>0</xdr:col>
      <xdr:colOff>0</xdr:colOff>
      <xdr:row>0</xdr:row>
      <xdr:rowOff>0</xdr:rowOff>
    </xdr:from>
    <xdr:to>
      <xdr:col>3</xdr:col>
      <xdr:colOff>363220</xdr:colOff>
      <xdr:row>1</xdr:row>
      <xdr:rowOff>112441</xdr:rowOff>
    </xdr:to>
    <xdr:grpSp>
      <xdr:nvGrpSpPr>
        <xdr:cNvPr id="8" name="Group 7">
          <a:extLst>
            <a:ext uri="{FF2B5EF4-FFF2-40B4-BE49-F238E27FC236}">
              <a16:creationId xmlns:a16="http://schemas.microsoft.com/office/drawing/2014/main" id="{90BB8A35-19D5-47F2-B2D5-109C8008A57F}"/>
            </a:ext>
          </a:extLst>
        </xdr:cNvPr>
        <xdr:cNvGrpSpPr/>
      </xdr:nvGrpSpPr>
      <xdr:grpSpPr>
        <a:xfrm>
          <a:off x="0" y="0"/>
          <a:ext cx="1813137" cy="313524"/>
          <a:chOff x="0" y="1760220"/>
          <a:chExt cx="1798320" cy="312420"/>
        </a:xfrm>
      </xdr:grpSpPr>
      <xdr:sp macro="" textlink="">
        <xdr:nvSpPr>
          <xdr:cNvPr id="9" name="TextBox 8">
            <a:hlinkClick xmlns:r="http://schemas.openxmlformats.org/officeDocument/2006/relationships" r:id="rId3"/>
            <a:extLst>
              <a:ext uri="{FF2B5EF4-FFF2-40B4-BE49-F238E27FC236}">
                <a16:creationId xmlns:a16="http://schemas.microsoft.com/office/drawing/2014/main" id="{699906F7-1BBC-C5ED-52FB-69A368E79200}"/>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0" name="Graphic 9" descr="Home with solid fill">
            <a:extLst>
              <a:ext uri="{FF2B5EF4-FFF2-40B4-BE49-F238E27FC236}">
                <a16:creationId xmlns:a16="http://schemas.microsoft.com/office/drawing/2014/main" id="{BFEEB759-522A-B730-4CEE-75E0D7A3CEA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101600</xdr:rowOff>
    </xdr:from>
    <xdr:to>
      <xdr:col>3</xdr:col>
      <xdr:colOff>363220</xdr:colOff>
      <xdr:row>3</xdr:row>
      <xdr:rowOff>6096</xdr:rowOff>
    </xdr:to>
    <xdr:grpSp>
      <xdr:nvGrpSpPr>
        <xdr:cNvPr id="11" name="Group 10">
          <a:hlinkClick xmlns:r="http://schemas.openxmlformats.org/officeDocument/2006/relationships" r:id="rId6"/>
          <a:extLst>
            <a:ext uri="{FF2B5EF4-FFF2-40B4-BE49-F238E27FC236}">
              <a16:creationId xmlns:a16="http://schemas.microsoft.com/office/drawing/2014/main" id="{CB9FE57E-A0E4-4E7E-B345-F277123FD2EB}"/>
            </a:ext>
          </a:extLst>
        </xdr:cNvPr>
        <xdr:cNvGrpSpPr/>
      </xdr:nvGrpSpPr>
      <xdr:grpSpPr>
        <a:xfrm>
          <a:off x="0" y="302683"/>
          <a:ext cx="1813137" cy="306663"/>
          <a:chOff x="0" y="4557014"/>
          <a:chExt cx="1798320" cy="310896"/>
        </a:xfrm>
      </xdr:grpSpPr>
      <xdr:sp macro="" textlink="">
        <xdr:nvSpPr>
          <xdr:cNvPr id="12" name="TextBox 11">
            <a:extLst>
              <a:ext uri="{FF2B5EF4-FFF2-40B4-BE49-F238E27FC236}">
                <a16:creationId xmlns:a16="http://schemas.microsoft.com/office/drawing/2014/main" id="{06A757F1-2C1A-3B11-6C58-285900AACEA5}"/>
              </a:ext>
            </a:extLst>
          </xdr:cNvPr>
          <xdr:cNvSpPr txBox="1"/>
        </xdr:nvSpPr>
        <xdr:spPr>
          <a:xfrm>
            <a:off x="0" y="4567682"/>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Report Card</a:t>
            </a:r>
            <a:r>
              <a:rPr lang="en-US" sz="1100" baseline="0">
                <a:solidFill>
                  <a:schemeClr val="bg1"/>
                </a:solidFill>
              </a:rPr>
              <a:t> Back</a:t>
            </a:r>
            <a:endParaRPr lang="en-US" sz="1100">
              <a:solidFill>
                <a:schemeClr val="bg1"/>
              </a:solidFill>
            </a:endParaRPr>
          </a:p>
        </xdr:txBody>
      </xdr:sp>
      <xdr:pic>
        <xdr:nvPicPr>
          <xdr:cNvPr id="13" name="Graphic 12" descr="Credit card with solid fill">
            <a:extLst>
              <a:ext uri="{FF2B5EF4-FFF2-40B4-BE49-F238E27FC236}">
                <a16:creationId xmlns:a16="http://schemas.microsoft.com/office/drawing/2014/main" id="{6CF0349C-0A5D-CD20-4FD5-6833924E458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0" y="4557014"/>
            <a:ext cx="310896" cy="310896"/>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91440</xdr:colOff>
      <xdr:row>1</xdr:row>
      <xdr:rowOff>22860</xdr:rowOff>
    </xdr:from>
    <xdr:to>
      <xdr:col>1</xdr:col>
      <xdr:colOff>594360</xdr:colOff>
      <xdr:row>3</xdr:row>
      <xdr:rowOff>129540</xdr:rowOff>
    </xdr:to>
    <xdr:pic>
      <xdr:nvPicPr>
        <xdr:cNvPr id="6" name="Picture 5">
          <a:extLst>
            <a:ext uri="{FF2B5EF4-FFF2-40B4-BE49-F238E27FC236}">
              <a16:creationId xmlns:a16="http://schemas.microsoft.com/office/drawing/2014/main" id="{9DFF4DB1-DC01-7FF6-B0C2-4D657ADE50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198120"/>
          <a:ext cx="502920" cy="502920"/>
        </a:xfrm>
        <a:prstGeom prst="rect">
          <a:avLst/>
        </a:prstGeom>
      </xdr:spPr>
    </xdr:pic>
    <xdr:clientData/>
  </xdr:twoCellAnchor>
  <xdr:oneCellAnchor>
    <xdr:from>
      <xdr:col>1</xdr:col>
      <xdr:colOff>91440</xdr:colOff>
      <xdr:row>49</xdr:row>
      <xdr:rowOff>22860</xdr:rowOff>
    </xdr:from>
    <xdr:ext cx="502920" cy="502621"/>
    <xdr:pic>
      <xdr:nvPicPr>
        <xdr:cNvPr id="9" name="Picture 8">
          <a:extLst>
            <a:ext uri="{FF2B5EF4-FFF2-40B4-BE49-F238E27FC236}">
              <a16:creationId xmlns:a16="http://schemas.microsoft.com/office/drawing/2014/main" id="{BA4F26DD-3274-48DD-83B2-0A0DA17FA2F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087" y="194684"/>
          <a:ext cx="502920" cy="502621"/>
        </a:xfrm>
        <a:prstGeom prst="rect">
          <a:avLst/>
        </a:prstGeom>
      </xdr:spPr>
    </xdr:pic>
    <xdr:clientData/>
  </xdr:oneCellAnchor>
  <xdr:twoCellAnchor>
    <xdr:from>
      <xdr:col>59</xdr:col>
      <xdr:colOff>0</xdr:colOff>
      <xdr:row>6</xdr:row>
      <xdr:rowOff>0</xdr:rowOff>
    </xdr:from>
    <xdr:to>
      <xdr:col>59</xdr:col>
      <xdr:colOff>609600</xdr:colOff>
      <xdr:row>8</xdr:row>
      <xdr:rowOff>91440</xdr:rowOff>
    </xdr:to>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B5D02DB6-E55F-453B-B5C4-3C0027F31F38}"/>
            </a:ext>
          </a:extLst>
        </xdr:cNvPr>
        <xdr:cNvSpPr/>
      </xdr:nvSpPr>
      <xdr:spPr>
        <a:xfrm>
          <a:off x="8755529" y="1083235"/>
          <a:ext cx="609600" cy="435087"/>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Amasis MT Pro Medium" panose="02040604050005020304" pitchFamily="18" charset="0"/>
            </a:rPr>
            <a:t>MAIN</a:t>
          </a:r>
        </a:p>
      </xdr:txBody>
    </xdr:sp>
    <xdr:clientData/>
  </xdr:twoCellAnchor>
  <xdr:twoCellAnchor>
    <xdr:from>
      <xdr:col>59</xdr:col>
      <xdr:colOff>0</xdr:colOff>
      <xdr:row>10</xdr:row>
      <xdr:rowOff>0</xdr:rowOff>
    </xdr:from>
    <xdr:to>
      <xdr:col>60</xdr:col>
      <xdr:colOff>179070</xdr:colOff>
      <xdr:row>12</xdr:row>
      <xdr:rowOff>205740</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59BDA73B-DB39-4D2A-8F90-C607871CB40C}"/>
            </a:ext>
          </a:extLst>
        </xdr:cNvPr>
        <xdr:cNvSpPr/>
      </xdr:nvSpPr>
      <xdr:spPr>
        <a:xfrm>
          <a:off x="8755529" y="1770529"/>
          <a:ext cx="851423" cy="639035"/>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2</a:t>
          </a:r>
        </a:p>
        <a:p>
          <a:pPr algn="ctr"/>
          <a:r>
            <a:rPr lang="en-US" sz="1000" b="0">
              <a:solidFill>
                <a:schemeClr val="bg1"/>
              </a:solidFill>
              <a:latin typeface="Amasis MT Pro Medium" panose="02040604050005020304" pitchFamily="18" charset="0"/>
            </a:rPr>
            <a:t>CARD</a:t>
          </a:r>
        </a:p>
      </xdr:txBody>
    </xdr:sp>
    <xdr:clientData/>
  </xdr:twoCellAnchor>
  <xdr:twoCellAnchor>
    <xdr:from>
      <xdr:col>59</xdr:col>
      <xdr:colOff>0</xdr:colOff>
      <xdr:row>14</xdr:row>
      <xdr:rowOff>0</xdr:rowOff>
    </xdr:from>
    <xdr:to>
      <xdr:col>60</xdr:col>
      <xdr:colOff>179070</xdr:colOff>
      <xdr:row>17</xdr:row>
      <xdr:rowOff>15240</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A11CD9D4-1656-42DD-80E1-0BD3A8C6F686}"/>
            </a:ext>
          </a:extLst>
        </xdr:cNvPr>
        <xdr:cNvSpPr/>
      </xdr:nvSpPr>
      <xdr:spPr>
        <a:xfrm>
          <a:off x="8755529" y="2637118"/>
          <a:ext cx="851423" cy="642769"/>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3</a:t>
          </a:r>
        </a:p>
        <a:p>
          <a:pPr algn="ctr"/>
          <a:r>
            <a:rPr lang="en-US" sz="1000" b="0">
              <a:solidFill>
                <a:schemeClr val="bg1"/>
              </a:solidFill>
              <a:latin typeface="Amasis MT Pro Medium" panose="02040604050005020304" pitchFamily="18" charset="0"/>
            </a:rPr>
            <a:t>CARD</a:t>
          </a:r>
        </a:p>
      </xdr:txBody>
    </xdr:sp>
    <xdr:clientData/>
  </xdr:twoCellAnchor>
  <xdr:oneCellAnchor>
    <xdr:from>
      <xdr:col>30</xdr:col>
      <xdr:colOff>91440</xdr:colOff>
      <xdr:row>1</xdr:row>
      <xdr:rowOff>22860</xdr:rowOff>
    </xdr:from>
    <xdr:ext cx="502920" cy="502621"/>
    <xdr:pic>
      <xdr:nvPicPr>
        <xdr:cNvPr id="13" name="Picture 12">
          <a:extLst>
            <a:ext uri="{FF2B5EF4-FFF2-40B4-BE49-F238E27FC236}">
              <a16:creationId xmlns:a16="http://schemas.microsoft.com/office/drawing/2014/main" id="{1FFDAB8C-3187-438E-8079-40426E7B20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087" y="194684"/>
          <a:ext cx="502920" cy="502621"/>
        </a:xfrm>
        <a:prstGeom prst="rect">
          <a:avLst/>
        </a:prstGeom>
      </xdr:spPr>
    </xdr:pic>
    <xdr:clientData/>
  </xdr:oneCellAnchor>
  <xdr:twoCellAnchor>
    <xdr:from>
      <xdr:col>59</xdr:col>
      <xdr:colOff>0</xdr:colOff>
      <xdr:row>54</xdr:row>
      <xdr:rowOff>0</xdr:rowOff>
    </xdr:from>
    <xdr:to>
      <xdr:col>59</xdr:col>
      <xdr:colOff>609600</xdr:colOff>
      <xdr:row>56</xdr:row>
      <xdr:rowOff>91440</xdr:rowOff>
    </xdr:to>
    <xdr:sp macro="" textlink="">
      <xdr:nvSpPr>
        <xdr:cNvPr id="14" name="Rectangle: Rounded Corners 13">
          <a:hlinkClick xmlns:r="http://schemas.openxmlformats.org/officeDocument/2006/relationships" r:id="rId2"/>
          <a:extLst>
            <a:ext uri="{FF2B5EF4-FFF2-40B4-BE49-F238E27FC236}">
              <a16:creationId xmlns:a16="http://schemas.microsoft.com/office/drawing/2014/main" id="{2DA07B86-02AB-4A9C-941C-2BE261A24C09}"/>
            </a:ext>
          </a:extLst>
        </xdr:cNvPr>
        <xdr:cNvSpPr/>
      </xdr:nvSpPr>
      <xdr:spPr>
        <a:xfrm>
          <a:off x="8755529" y="9973235"/>
          <a:ext cx="609600" cy="435087"/>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Amasis MT Pro Medium" panose="02040604050005020304" pitchFamily="18" charset="0"/>
            </a:rPr>
            <a:t>MAIN</a:t>
          </a:r>
        </a:p>
      </xdr:txBody>
    </xdr:sp>
    <xdr:clientData/>
  </xdr:twoCellAnchor>
  <xdr:twoCellAnchor>
    <xdr:from>
      <xdr:col>59</xdr:col>
      <xdr:colOff>0</xdr:colOff>
      <xdr:row>58</xdr:row>
      <xdr:rowOff>0</xdr:rowOff>
    </xdr:from>
    <xdr:to>
      <xdr:col>60</xdr:col>
      <xdr:colOff>179070</xdr:colOff>
      <xdr:row>60</xdr:row>
      <xdr:rowOff>205740</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89C5100A-DB36-481A-A5A9-6B2FCB5EB82A}"/>
            </a:ext>
          </a:extLst>
        </xdr:cNvPr>
        <xdr:cNvSpPr/>
      </xdr:nvSpPr>
      <xdr:spPr>
        <a:xfrm>
          <a:off x="8755529" y="10660529"/>
          <a:ext cx="851423" cy="639035"/>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2</a:t>
          </a:r>
        </a:p>
        <a:p>
          <a:pPr algn="ctr"/>
          <a:r>
            <a:rPr lang="en-US" sz="1000" b="0">
              <a:solidFill>
                <a:schemeClr val="bg1"/>
              </a:solidFill>
              <a:latin typeface="Amasis MT Pro Medium" panose="02040604050005020304" pitchFamily="18" charset="0"/>
            </a:rPr>
            <a:t>CARD</a:t>
          </a:r>
        </a:p>
      </xdr:txBody>
    </xdr:sp>
    <xdr:clientData/>
  </xdr:twoCellAnchor>
  <xdr:twoCellAnchor>
    <xdr:from>
      <xdr:col>59</xdr:col>
      <xdr:colOff>0</xdr:colOff>
      <xdr:row>62</xdr:row>
      <xdr:rowOff>0</xdr:rowOff>
    </xdr:from>
    <xdr:to>
      <xdr:col>60</xdr:col>
      <xdr:colOff>179070</xdr:colOff>
      <xdr:row>65</xdr:row>
      <xdr:rowOff>15240</xdr:rowOff>
    </xdr:to>
    <xdr:sp macro="" textlink="">
      <xdr:nvSpPr>
        <xdr:cNvPr id="16" name="Rectangle: Rounded Corners 15">
          <a:hlinkClick xmlns:r="http://schemas.openxmlformats.org/officeDocument/2006/relationships" r:id="rId4"/>
          <a:extLst>
            <a:ext uri="{FF2B5EF4-FFF2-40B4-BE49-F238E27FC236}">
              <a16:creationId xmlns:a16="http://schemas.microsoft.com/office/drawing/2014/main" id="{9C075766-C047-48D3-93D6-6F784A5FC1AE}"/>
            </a:ext>
          </a:extLst>
        </xdr:cNvPr>
        <xdr:cNvSpPr/>
      </xdr:nvSpPr>
      <xdr:spPr>
        <a:xfrm>
          <a:off x="8755529" y="11527118"/>
          <a:ext cx="851423" cy="642769"/>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3</a:t>
          </a:r>
        </a:p>
        <a:p>
          <a:pPr algn="ctr"/>
          <a:r>
            <a:rPr lang="en-US" sz="1000" b="0">
              <a:solidFill>
                <a:schemeClr val="bg1"/>
              </a:solidFill>
              <a:latin typeface="Amasis MT Pro Medium" panose="02040604050005020304" pitchFamily="18" charset="0"/>
            </a:rPr>
            <a:t>CARD</a:t>
          </a:r>
        </a:p>
      </xdr:txBody>
    </xdr:sp>
    <xdr:clientData/>
  </xdr:twoCellAnchor>
  <xdr:oneCellAnchor>
    <xdr:from>
      <xdr:col>30</xdr:col>
      <xdr:colOff>91440</xdr:colOff>
      <xdr:row>49</xdr:row>
      <xdr:rowOff>22860</xdr:rowOff>
    </xdr:from>
    <xdr:ext cx="502920" cy="502621"/>
    <xdr:pic>
      <xdr:nvPicPr>
        <xdr:cNvPr id="17" name="Picture 16">
          <a:extLst>
            <a:ext uri="{FF2B5EF4-FFF2-40B4-BE49-F238E27FC236}">
              <a16:creationId xmlns:a16="http://schemas.microsoft.com/office/drawing/2014/main" id="{8EA4ED7A-5553-4BAB-9BA5-A5D108B82C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087" y="9084684"/>
          <a:ext cx="502920" cy="502621"/>
        </a:xfrm>
        <a:prstGeom prst="rect">
          <a:avLst/>
        </a:prstGeom>
      </xdr:spPr>
    </xdr:pic>
    <xdr:clientData/>
  </xdr:oneCellAnchor>
  <xdr:twoCellAnchor>
    <xdr:from>
      <xdr:col>0</xdr:col>
      <xdr:colOff>0</xdr:colOff>
      <xdr:row>0</xdr:row>
      <xdr:rowOff>0</xdr:rowOff>
    </xdr:from>
    <xdr:to>
      <xdr:col>2</xdr:col>
      <xdr:colOff>274320</xdr:colOff>
      <xdr:row>0</xdr:row>
      <xdr:rowOff>315641</xdr:rowOff>
    </xdr:to>
    <xdr:grpSp>
      <xdr:nvGrpSpPr>
        <xdr:cNvPr id="5" name="Group 4">
          <a:extLst>
            <a:ext uri="{FF2B5EF4-FFF2-40B4-BE49-F238E27FC236}">
              <a16:creationId xmlns:a16="http://schemas.microsoft.com/office/drawing/2014/main" id="{0A255E73-DCCC-4ACB-8007-8BD5759D37FF}"/>
            </a:ext>
          </a:extLst>
        </xdr:cNvPr>
        <xdr:cNvGrpSpPr/>
      </xdr:nvGrpSpPr>
      <xdr:grpSpPr>
        <a:xfrm>
          <a:off x="0" y="0"/>
          <a:ext cx="1798320" cy="315641"/>
          <a:chOff x="0" y="1760220"/>
          <a:chExt cx="1798320" cy="312420"/>
        </a:xfrm>
      </xdr:grpSpPr>
      <xdr:sp macro="" textlink="">
        <xdr:nvSpPr>
          <xdr:cNvPr id="7" name="TextBox 6">
            <a:hlinkClick xmlns:r="http://schemas.openxmlformats.org/officeDocument/2006/relationships" r:id="rId5"/>
            <a:extLst>
              <a:ext uri="{FF2B5EF4-FFF2-40B4-BE49-F238E27FC236}">
                <a16:creationId xmlns:a16="http://schemas.microsoft.com/office/drawing/2014/main" id="{9DEF60F5-60EE-A67F-6A14-48FEBD61E3CE}"/>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8" name="Graphic 7" descr="Home with solid fill">
            <a:extLst>
              <a:ext uri="{FF2B5EF4-FFF2-40B4-BE49-F238E27FC236}">
                <a16:creationId xmlns:a16="http://schemas.microsoft.com/office/drawing/2014/main" id="{7F7E435E-3864-43F4-084B-FB5E7F6FC9D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0" y="1760220"/>
            <a:ext cx="312420" cy="31242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91440</xdr:colOff>
      <xdr:row>1</xdr:row>
      <xdr:rowOff>22860</xdr:rowOff>
    </xdr:from>
    <xdr:to>
      <xdr:col>1</xdr:col>
      <xdr:colOff>594360</xdr:colOff>
      <xdr:row>3</xdr:row>
      <xdr:rowOff>129540</xdr:rowOff>
    </xdr:to>
    <xdr:pic>
      <xdr:nvPicPr>
        <xdr:cNvPr id="5" name="Picture 4">
          <a:extLst>
            <a:ext uri="{FF2B5EF4-FFF2-40B4-BE49-F238E27FC236}">
              <a16:creationId xmlns:a16="http://schemas.microsoft.com/office/drawing/2014/main" id="{71E20648-9A6B-4EFA-A0A4-47F2F6C1BD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198120"/>
          <a:ext cx="502920" cy="502920"/>
        </a:xfrm>
        <a:prstGeom prst="rect">
          <a:avLst/>
        </a:prstGeom>
      </xdr:spPr>
    </xdr:pic>
    <xdr:clientData/>
  </xdr:twoCellAnchor>
  <xdr:oneCellAnchor>
    <xdr:from>
      <xdr:col>1</xdr:col>
      <xdr:colOff>91440</xdr:colOff>
      <xdr:row>49</xdr:row>
      <xdr:rowOff>22860</xdr:rowOff>
    </xdr:from>
    <xdr:ext cx="502920" cy="503893"/>
    <xdr:pic>
      <xdr:nvPicPr>
        <xdr:cNvPr id="9" name="Picture 8">
          <a:extLst>
            <a:ext uri="{FF2B5EF4-FFF2-40B4-BE49-F238E27FC236}">
              <a16:creationId xmlns:a16="http://schemas.microsoft.com/office/drawing/2014/main" id="{A953ECC5-A71D-4000-88A9-E0E6A819DA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2206" y="201200"/>
          <a:ext cx="502920" cy="503893"/>
        </a:xfrm>
        <a:prstGeom prst="rect">
          <a:avLst/>
        </a:prstGeom>
      </xdr:spPr>
    </xdr:pic>
    <xdr:clientData/>
  </xdr:oneCellAnchor>
  <xdr:twoCellAnchor>
    <xdr:from>
      <xdr:col>60</xdr:col>
      <xdr:colOff>0</xdr:colOff>
      <xdr:row>8</xdr:row>
      <xdr:rowOff>0</xdr:rowOff>
    </xdr:from>
    <xdr:to>
      <xdr:col>60</xdr:col>
      <xdr:colOff>609600</xdr:colOff>
      <xdr:row>10</xdr:row>
      <xdr:rowOff>91440</xdr:rowOff>
    </xdr:to>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E256DF8E-219F-459E-B847-1129857EDC52}"/>
            </a:ext>
          </a:extLst>
        </xdr:cNvPr>
        <xdr:cNvSpPr/>
      </xdr:nvSpPr>
      <xdr:spPr>
        <a:xfrm>
          <a:off x="8698149" y="1467255"/>
          <a:ext cx="609600" cy="448121"/>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Amasis MT Pro Medium" panose="02040604050005020304" pitchFamily="18" charset="0"/>
            </a:rPr>
            <a:t>MAIN</a:t>
          </a:r>
        </a:p>
      </xdr:txBody>
    </xdr:sp>
    <xdr:clientData/>
  </xdr:twoCellAnchor>
  <xdr:twoCellAnchor>
    <xdr:from>
      <xdr:col>60</xdr:col>
      <xdr:colOff>0</xdr:colOff>
      <xdr:row>12</xdr:row>
      <xdr:rowOff>0</xdr:rowOff>
    </xdr:from>
    <xdr:to>
      <xdr:col>61</xdr:col>
      <xdr:colOff>179070</xdr:colOff>
      <xdr:row>14</xdr:row>
      <xdr:rowOff>205740</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33081D10-0D6E-4626-A44C-2DAB249D3B0C}"/>
            </a:ext>
          </a:extLst>
        </xdr:cNvPr>
        <xdr:cNvSpPr/>
      </xdr:nvSpPr>
      <xdr:spPr>
        <a:xfrm>
          <a:off x="8698149" y="2245468"/>
          <a:ext cx="851900" cy="627272"/>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1</a:t>
          </a:r>
        </a:p>
        <a:p>
          <a:pPr algn="ctr"/>
          <a:r>
            <a:rPr lang="en-US" sz="1000" b="0">
              <a:solidFill>
                <a:schemeClr val="bg1"/>
              </a:solidFill>
              <a:latin typeface="Amasis MT Pro Medium" panose="02040604050005020304" pitchFamily="18" charset="0"/>
            </a:rPr>
            <a:t>CARD</a:t>
          </a:r>
        </a:p>
      </xdr:txBody>
    </xdr:sp>
    <xdr:clientData/>
  </xdr:twoCellAnchor>
  <xdr:twoCellAnchor>
    <xdr:from>
      <xdr:col>60</xdr:col>
      <xdr:colOff>0</xdr:colOff>
      <xdr:row>16</xdr:row>
      <xdr:rowOff>0</xdr:rowOff>
    </xdr:from>
    <xdr:to>
      <xdr:col>61</xdr:col>
      <xdr:colOff>179070</xdr:colOff>
      <xdr:row>19</xdr:row>
      <xdr:rowOff>7620</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7D54A641-665E-4E3F-A7D0-2C26756D6758}"/>
            </a:ext>
          </a:extLst>
        </xdr:cNvPr>
        <xdr:cNvSpPr/>
      </xdr:nvSpPr>
      <xdr:spPr>
        <a:xfrm>
          <a:off x="8698149" y="3088532"/>
          <a:ext cx="851900" cy="631811"/>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3</a:t>
          </a:r>
        </a:p>
        <a:p>
          <a:pPr algn="ctr"/>
          <a:r>
            <a:rPr lang="en-US" sz="1000" b="0">
              <a:solidFill>
                <a:schemeClr val="bg1"/>
              </a:solidFill>
              <a:latin typeface="Amasis MT Pro Medium" panose="02040604050005020304" pitchFamily="18" charset="0"/>
            </a:rPr>
            <a:t>CARD</a:t>
          </a:r>
        </a:p>
      </xdr:txBody>
    </xdr:sp>
    <xdr:clientData/>
  </xdr:twoCellAnchor>
  <xdr:oneCellAnchor>
    <xdr:from>
      <xdr:col>31</xdr:col>
      <xdr:colOff>91440</xdr:colOff>
      <xdr:row>1</xdr:row>
      <xdr:rowOff>22860</xdr:rowOff>
    </xdr:from>
    <xdr:ext cx="502920" cy="503893"/>
    <xdr:pic>
      <xdr:nvPicPr>
        <xdr:cNvPr id="13" name="Picture 12">
          <a:extLst>
            <a:ext uri="{FF2B5EF4-FFF2-40B4-BE49-F238E27FC236}">
              <a16:creationId xmlns:a16="http://schemas.microsoft.com/office/drawing/2014/main" id="{497721B4-118A-4AAE-A0B7-AB78DAD34E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2206" y="201200"/>
          <a:ext cx="502920" cy="503893"/>
        </a:xfrm>
        <a:prstGeom prst="rect">
          <a:avLst/>
        </a:prstGeom>
      </xdr:spPr>
    </xdr:pic>
    <xdr:clientData/>
  </xdr:oneCellAnchor>
  <xdr:twoCellAnchor>
    <xdr:from>
      <xdr:col>60</xdr:col>
      <xdr:colOff>0</xdr:colOff>
      <xdr:row>56</xdr:row>
      <xdr:rowOff>0</xdr:rowOff>
    </xdr:from>
    <xdr:to>
      <xdr:col>60</xdr:col>
      <xdr:colOff>609600</xdr:colOff>
      <xdr:row>58</xdr:row>
      <xdr:rowOff>91440</xdr:rowOff>
    </xdr:to>
    <xdr:sp macro="" textlink="">
      <xdr:nvSpPr>
        <xdr:cNvPr id="14" name="Rectangle: Rounded Corners 13">
          <a:hlinkClick xmlns:r="http://schemas.openxmlformats.org/officeDocument/2006/relationships" r:id="rId2"/>
          <a:extLst>
            <a:ext uri="{FF2B5EF4-FFF2-40B4-BE49-F238E27FC236}">
              <a16:creationId xmlns:a16="http://schemas.microsoft.com/office/drawing/2014/main" id="{DCBB43F7-A2A8-44BD-9B0B-F77CF8A99C96}"/>
            </a:ext>
          </a:extLst>
        </xdr:cNvPr>
        <xdr:cNvSpPr/>
      </xdr:nvSpPr>
      <xdr:spPr>
        <a:xfrm>
          <a:off x="8698149" y="10335638"/>
          <a:ext cx="609600" cy="448121"/>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Amasis MT Pro Medium" panose="02040604050005020304" pitchFamily="18" charset="0"/>
            </a:rPr>
            <a:t>MAIN</a:t>
          </a:r>
        </a:p>
      </xdr:txBody>
    </xdr:sp>
    <xdr:clientData/>
  </xdr:twoCellAnchor>
  <xdr:twoCellAnchor>
    <xdr:from>
      <xdr:col>60</xdr:col>
      <xdr:colOff>0</xdr:colOff>
      <xdr:row>60</xdr:row>
      <xdr:rowOff>0</xdr:rowOff>
    </xdr:from>
    <xdr:to>
      <xdr:col>61</xdr:col>
      <xdr:colOff>179070</xdr:colOff>
      <xdr:row>62</xdr:row>
      <xdr:rowOff>205740</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604833EE-E539-4A1C-BF99-2CA064DA5B14}"/>
            </a:ext>
          </a:extLst>
        </xdr:cNvPr>
        <xdr:cNvSpPr/>
      </xdr:nvSpPr>
      <xdr:spPr>
        <a:xfrm>
          <a:off x="8698149" y="11113851"/>
          <a:ext cx="851900" cy="627272"/>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1</a:t>
          </a:r>
        </a:p>
        <a:p>
          <a:pPr algn="ctr"/>
          <a:r>
            <a:rPr lang="en-US" sz="1000" b="0">
              <a:solidFill>
                <a:schemeClr val="bg1"/>
              </a:solidFill>
              <a:latin typeface="Amasis MT Pro Medium" panose="02040604050005020304" pitchFamily="18" charset="0"/>
            </a:rPr>
            <a:t>CARD</a:t>
          </a:r>
        </a:p>
      </xdr:txBody>
    </xdr:sp>
    <xdr:clientData/>
  </xdr:twoCellAnchor>
  <xdr:twoCellAnchor>
    <xdr:from>
      <xdr:col>60</xdr:col>
      <xdr:colOff>0</xdr:colOff>
      <xdr:row>64</xdr:row>
      <xdr:rowOff>0</xdr:rowOff>
    </xdr:from>
    <xdr:to>
      <xdr:col>61</xdr:col>
      <xdr:colOff>179070</xdr:colOff>
      <xdr:row>67</xdr:row>
      <xdr:rowOff>7620</xdr:rowOff>
    </xdr:to>
    <xdr:sp macro="" textlink="">
      <xdr:nvSpPr>
        <xdr:cNvPr id="16" name="Rectangle: Rounded Corners 15">
          <a:hlinkClick xmlns:r="http://schemas.openxmlformats.org/officeDocument/2006/relationships" r:id="rId4"/>
          <a:extLst>
            <a:ext uri="{FF2B5EF4-FFF2-40B4-BE49-F238E27FC236}">
              <a16:creationId xmlns:a16="http://schemas.microsoft.com/office/drawing/2014/main" id="{FE4A2417-52E8-48F0-B33B-BF88252E16B6}"/>
            </a:ext>
          </a:extLst>
        </xdr:cNvPr>
        <xdr:cNvSpPr/>
      </xdr:nvSpPr>
      <xdr:spPr>
        <a:xfrm>
          <a:off x="8698149" y="11956915"/>
          <a:ext cx="851900" cy="631811"/>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ContrastingRightFacing"/>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Amasis MT Pro Medium" panose="02040604050005020304" pitchFamily="18" charset="0"/>
            </a:rPr>
            <a:t>TERM 3</a:t>
          </a:r>
        </a:p>
        <a:p>
          <a:pPr algn="ctr"/>
          <a:r>
            <a:rPr lang="en-US" sz="1000" b="0">
              <a:solidFill>
                <a:schemeClr val="bg1"/>
              </a:solidFill>
              <a:latin typeface="Amasis MT Pro Medium" panose="02040604050005020304" pitchFamily="18" charset="0"/>
            </a:rPr>
            <a:t>CARD</a:t>
          </a:r>
        </a:p>
      </xdr:txBody>
    </xdr:sp>
    <xdr:clientData/>
  </xdr:twoCellAnchor>
  <xdr:oneCellAnchor>
    <xdr:from>
      <xdr:col>31</xdr:col>
      <xdr:colOff>91440</xdr:colOff>
      <xdr:row>49</xdr:row>
      <xdr:rowOff>22860</xdr:rowOff>
    </xdr:from>
    <xdr:ext cx="502920" cy="503893"/>
    <xdr:pic>
      <xdr:nvPicPr>
        <xdr:cNvPr id="17" name="Picture 16">
          <a:extLst>
            <a:ext uri="{FF2B5EF4-FFF2-40B4-BE49-F238E27FC236}">
              <a16:creationId xmlns:a16="http://schemas.microsoft.com/office/drawing/2014/main" id="{18385EE6-8D85-411E-B29B-8E722F26EB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2206" y="9069583"/>
          <a:ext cx="502920" cy="503893"/>
        </a:xfrm>
        <a:prstGeom prst="rect">
          <a:avLst/>
        </a:prstGeom>
      </xdr:spPr>
    </xdr:pic>
    <xdr:clientData/>
  </xdr:oneCellAnchor>
  <xdr:twoCellAnchor>
    <xdr:from>
      <xdr:col>0</xdr:col>
      <xdr:colOff>0</xdr:colOff>
      <xdr:row>0</xdr:row>
      <xdr:rowOff>0</xdr:rowOff>
    </xdr:from>
    <xdr:to>
      <xdr:col>2</xdr:col>
      <xdr:colOff>274320</xdr:colOff>
      <xdr:row>1</xdr:row>
      <xdr:rowOff>15705</xdr:rowOff>
    </xdr:to>
    <xdr:grpSp>
      <xdr:nvGrpSpPr>
        <xdr:cNvPr id="2" name="Group 1">
          <a:extLst>
            <a:ext uri="{FF2B5EF4-FFF2-40B4-BE49-F238E27FC236}">
              <a16:creationId xmlns:a16="http://schemas.microsoft.com/office/drawing/2014/main" id="{B5CC7A24-F2AC-4714-AD70-AA86213E5A0E}"/>
            </a:ext>
          </a:extLst>
        </xdr:cNvPr>
        <xdr:cNvGrpSpPr/>
      </xdr:nvGrpSpPr>
      <xdr:grpSpPr>
        <a:xfrm>
          <a:off x="0" y="0"/>
          <a:ext cx="1801022" cy="306184"/>
          <a:chOff x="0" y="1760220"/>
          <a:chExt cx="1798320" cy="312420"/>
        </a:xfrm>
      </xdr:grpSpPr>
      <xdr:sp macro="" textlink="">
        <xdr:nvSpPr>
          <xdr:cNvPr id="3" name="TextBox 2">
            <a:hlinkClick xmlns:r="http://schemas.openxmlformats.org/officeDocument/2006/relationships" r:id="rId5"/>
            <a:extLst>
              <a:ext uri="{FF2B5EF4-FFF2-40B4-BE49-F238E27FC236}">
                <a16:creationId xmlns:a16="http://schemas.microsoft.com/office/drawing/2014/main" id="{37484FC5-441F-FCD7-BE89-A9A1F19468D2}"/>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5F3579C6-36E3-A938-CC3E-D6643D102F3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0" y="1760220"/>
            <a:ext cx="312420" cy="31242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91440</xdr:colOff>
      <xdr:row>1</xdr:row>
      <xdr:rowOff>22860</xdr:rowOff>
    </xdr:from>
    <xdr:to>
      <xdr:col>1</xdr:col>
      <xdr:colOff>594360</xdr:colOff>
      <xdr:row>3</xdr:row>
      <xdr:rowOff>129540</xdr:rowOff>
    </xdr:to>
    <xdr:pic>
      <xdr:nvPicPr>
        <xdr:cNvPr id="5" name="Picture 4">
          <a:extLst>
            <a:ext uri="{FF2B5EF4-FFF2-40B4-BE49-F238E27FC236}">
              <a16:creationId xmlns:a16="http://schemas.microsoft.com/office/drawing/2014/main" id="{C84F8459-0E13-4D26-92FD-D106A8ADB6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198120"/>
          <a:ext cx="502920" cy="502920"/>
        </a:xfrm>
        <a:prstGeom prst="rect">
          <a:avLst/>
        </a:prstGeom>
      </xdr:spPr>
    </xdr:pic>
    <xdr:clientData/>
  </xdr:twoCellAnchor>
  <xdr:oneCellAnchor>
    <xdr:from>
      <xdr:col>1</xdr:col>
      <xdr:colOff>91440</xdr:colOff>
      <xdr:row>49</xdr:row>
      <xdr:rowOff>22860</xdr:rowOff>
    </xdr:from>
    <xdr:ext cx="502920" cy="503231"/>
    <xdr:pic>
      <xdr:nvPicPr>
        <xdr:cNvPr id="9" name="Picture 8">
          <a:extLst>
            <a:ext uri="{FF2B5EF4-FFF2-40B4-BE49-F238E27FC236}">
              <a16:creationId xmlns:a16="http://schemas.microsoft.com/office/drawing/2014/main" id="{B1A5DA23-D3BD-4138-869D-F9035196A46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1379" y="201697"/>
          <a:ext cx="502920" cy="503231"/>
        </a:xfrm>
        <a:prstGeom prst="rect">
          <a:avLst/>
        </a:prstGeom>
      </xdr:spPr>
    </xdr:pic>
    <xdr:clientData/>
  </xdr:oneCellAnchor>
  <xdr:oneCellAnchor>
    <xdr:from>
      <xdr:col>30</xdr:col>
      <xdr:colOff>91440</xdr:colOff>
      <xdr:row>1</xdr:row>
      <xdr:rowOff>22860</xdr:rowOff>
    </xdr:from>
    <xdr:ext cx="502920" cy="503231"/>
    <xdr:pic>
      <xdr:nvPicPr>
        <xdr:cNvPr id="10" name="Picture 9">
          <a:extLst>
            <a:ext uri="{FF2B5EF4-FFF2-40B4-BE49-F238E27FC236}">
              <a16:creationId xmlns:a16="http://schemas.microsoft.com/office/drawing/2014/main" id="{9CAE2DE3-6E85-470E-93CF-D634946A0E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1379" y="201697"/>
          <a:ext cx="502920" cy="503231"/>
        </a:xfrm>
        <a:prstGeom prst="rect">
          <a:avLst/>
        </a:prstGeom>
      </xdr:spPr>
    </xdr:pic>
    <xdr:clientData/>
  </xdr:oneCellAnchor>
  <xdr:oneCellAnchor>
    <xdr:from>
      <xdr:col>30</xdr:col>
      <xdr:colOff>91440</xdr:colOff>
      <xdr:row>49</xdr:row>
      <xdr:rowOff>22860</xdr:rowOff>
    </xdr:from>
    <xdr:ext cx="502920" cy="503231"/>
    <xdr:pic>
      <xdr:nvPicPr>
        <xdr:cNvPr id="11" name="Picture 10">
          <a:extLst>
            <a:ext uri="{FF2B5EF4-FFF2-40B4-BE49-F238E27FC236}">
              <a16:creationId xmlns:a16="http://schemas.microsoft.com/office/drawing/2014/main" id="{DB673DC1-B750-45A7-B6C4-6E4CEDB6A0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1379" y="9229064"/>
          <a:ext cx="502920" cy="503231"/>
        </a:xfrm>
        <a:prstGeom prst="rect">
          <a:avLst/>
        </a:prstGeom>
      </xdr:spPr>
    </xdr:pic>
    <xdr:clientData/>
  </xdr:oneCellAnchor>
  <xdr:twoCellAnchor>
    <xdr:from>
      <xdr:col>0</xdr:col>
      <xdr:colOff>0</xdr:colOff>
      <xdr:row>0</xdr:row>
      <xdr:rowOff>0</xdr:rowOff>
    </xdr:from>
    <xdr:to>
      <xdr:col>2</xdr:col>
      <xdr:colOff>274320</xdr:colOff>
      <xdr:row>1</xdr:row>
      <xdr:rowOff>27947</xdr:rowOff>
    </xdr:to>
    <xdr:grpSp>
      <xdr:nvGrpSpPr>
        <xdr:cNvPr id="2" name="Group 1">
          <a:extLst>
            <a:ext uri="{FF2B5EF4-FFF2-40B4-BE49-F238E27FC236}">
              <a16:creationId xmlns:a16="http://schemas.microsoft.com/office/drawing/2014/main" id="{AE494592-B6DC-42EB-81BE-528E526855D2}"/>
            </a:ext>
          </a:extLst>
        </xdr:cNvPr>
        <xdr:cNvGrpSpPr/>
      </xdr:nvGrpSpPr>
      <xdr:grpSpPr>
        <a:xfrm>
          <a:off x="0" y="0"/>
          <a:ext cx="1797024" cy="313049"/>
          <a:chOff x="0" y="1760220"/>
          <a:chExt cx="1798320" cy="312420"/>
        </a:xfrm>
      </xdr:grpSpPr>
      <xdr:sp macro="" textlink="">
        <xdr:nvSpPr>
          <xdr:cNvPr id="3" name="TextBox 2">
            <a:hlinkClick xmlns:r="http://schemas.openxmlformats.org/officeDocument/2006/relationships" r:id="rId2"/>
            <a:extLst>
              <a:ext uri="{FF2B5EF4-FFF2-40B4-BE49-F238E27FC236}">
                <a16:creationId xmlns:a16="http://schemas.microsoft.com/office/drawing/2014/main" id="{FB6B3051-DA15-AF42-F2EA-319CA37F95DF}"/>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579764EC-5DB9-DA0F-B273-93E80CA5D0B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1760220"/>
            <a:ext cx="312420" cy="312420"/>
          </a:xfrm>
          <a:prstGeom prst="rect">
            <a:avLst/>
          </a:prstGeom>
        </xdr:spPr>
      </xdr:pic>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2</xdr:row>
      <xdr:rowOff>0</xdr:rowOff>
    </xdr:from>
    <xdr:to>
      <xdr:col>0</xdr:col>
      <xdr:colOff>1798320</xdr:colOff>
      <xdr:row>3</xdr:row>
      <xdr:rowOff>140381</xdr:rowOff>
    </xdr:to>
    <xdr:grpSp>
      <xdr:nvGrpSpPr>
        <xdr:cNvPr id="3" name="Group 2">
          <a:extLst>
            <a:ext uri="{FF2B5EF4-FFF2-40B4-BE49-F238E27FC236}">
              <a16:creationId xmlns:a16="http://schemas.microsoft.com/office/drawing/2014/main" id="{4FFD80F5-5ADB-4EDE-AE67-4110E0DC9DCC}"/>
            </a:ext>
          </a:extLst>
        </xdr:cNvPr>
        <xdr:cNvGrpSpPr/>
      </xdr:nvGrpSpPr>
      <xdr:grpSpPr>
        <a:xfrm>
          <a:off x="0" y="355600"/>
          <a:ext cx="1798320" cy="318181"/>
          <a:chOff x="0" y="1760220"/>
          <a:chExt cx="1798320" cy="312420"/>
        </a:xfrm>
      </xdr:grpSpPr>
      <xdr:sp macro="" textlink="">
        <xdr:nvSpPr>
          <xdr:cNvPr id="4" name="TextBox 3">
            <a:hlinkClick xmlns:r="http://schemas.openxmlformats.org/officeDocument/2006/relationships" r:id="rId1"/>
            <a:extLst>
              <a:ext uri="{FF2B5EF4-FFF2-40B4-BE49-F238E27FC236}">
                <a16:creationId xmlns:a16="http://schemas.microsoft.com/office/drawing/2014/main" id="{C596A406-E92B-3F2A-3C99-D8A36495547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5" name="Graphic 4" descr="Home with solid fill">
            <a:extLst>
              <a:ext uri="{FF2B5EF4-FFF2-40B4-BE49-F238E27FC236}">
                <a16:creationId xmlns:a16="http://schemas.microsoft.com/office/drawing/2014/main" id="{312CD92E-72DE-1C0C-18C3-6EAE2538266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4E91E046-1B92-47A3-9B9E-E11906A392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6F793BF4-1B67-411A-927B-6A31A1B55DCE}"/>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76078" y="104792"/>
          <a:ext cx="2295571" cy="1123933"/>
        </a:xfrm>
        <a:prstGeom prst="rect">
          <a:avLst/>
        </a:prstGeom>
        <a:noFill/>
        <a:ln w="9525">
          <a:noFill/>
          <a:miter lim="800000"/>
          <a:headEnd/>
          <a:tailEnd/>
        </a:ln>
      </xdr:spPr>
    </xdr:pic>
    <xdr:clientData/>
  </xdr:oneCellAnchor>
  <xdr:oneCellAnchor>
    <xdr:from>
      <xdr:col>40</xdr:col>
      <xdr:colOff>59338</xdr:colOff>
      <xdr:row>12</xdr:row>
      <xdr:rowOff>98475</xdr:rowOff>
    </xdr:from>
    <xdr:ext cx="640080" cy="123175"/>
    <xdr:sp macro="" textlink="">
      <xdr:nvSpPr>
        <xdr:cNvPr id="6" name="Rectangle 5">
          <a:hlinkClick xmlns:r="http://schemas.openxmlformats.org/officeDocument/2006/relationships" r:id="rId3"/>
          <a:extLst>
            <a:ext uri="{FF2B5EF4-FFF2-40B4-BE49-F238E27FC236}">
              <a16:creationId xmlns:a16="http://schemas.microsoft.com/office/drawing/2014/main" id="{1B857165-73EA-4FA7-A003-3CB46008D6A1}"/>
            </a:ext>
          </a:extLst>
        </xdr:cNvPr>
        <xdr:cNvSpPr/>
      </xdr:nvSpPr>
      <xdr:spPr>
        <a:xfrm>
          <a:off x="14892938" y="3032175"/>
          <a:ext cx="640080" cy="123175"/>
        </a:xfrm>
        <a:prstGeom prst="rect">
          <a:avLst/>
        </a:prstGeom>
        <a:solidFill>
          <a:srgbClr val="FFC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13</xdr:row>
      <xdr:rowOff>84716</xdr:rowOff>
    </xdr:from>
    <xdr:ext cx="640080" cy="123175"/>
    <xdr:sp macro="" textlink="">
      <xdr:nvSpPr>
        <xdr:cNvPr id="7" name="Rectangle 6">
          <a:hlinkClick xmlns:r="http://schemas.openxmlformats.org/officeDocument/2006/relationships" r:id="rId4"/>
          <a:extLst>
            <a:ext uri="{FF2B5EF4-FFF2-40B4-BE49-F238E27FC236}">
              <a16:creationId xmlns:a16="http://schemas.microsoft.com/office/drawing/2014/main" id="{C7300C92-127C-4A8A-A388-3D476088C9D6}"/>
            </a:ext>
          </a:extLst>
        </xdr:cNvPr>
        <xdr:cNvSpPr/>
      </xdr:nvSpPr>
      <xdr:spPr>
        <a:xfrm>
          <a:off x="14892938" y="3297816"/>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14</xdr:row>
      <xdr:rowOff>70955</xdr:rowOff>
    </xdr:from>
    <xdr:ext cx="640080" cy="123175"/>
    <xdr:sp macro="" textlink="">
      <xdr:nvSpPr>
        <xdr:cNvPr id="8" name="Rectangle 7">
          <a:hlinkClick xmlns:r="http://schemas.openxmlformats.org/officeDocument/2006/relationships" r:id="rId5"/>
          <a:extLst>
            <a:ext uri="{FF2B5EF4-FFF2-40B4-BE49-F238E27FC236}">
              <a16:creationId xmlns:a16="http://schemas.microsoft.com/office/drawing/2014/main" id="{F34466A3-479D-4CC3-91A5-415F56BC00EC}"/>
            </a:ext>
          </a:extLst>
        </xdr:cNvPr>
        <xdr:cNvSpPr/>
      </xdr:nvSpPr>
      <xdr:spPr>
        <a:xfrm>
          <a:off x="14892938" y="3563455"/>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15</xdr:row>
      <xdr:rowOff>87164</xdr:rowOff>
    </xdr:from>
    <xdr:ext cx="640080" cy="123175"/>
    <xdr:sp macro="" textlink="">
      <xdr:nvSpPr>
        <xdr:cNvPr id="9" name="Rectangle 8">
          <a:hlinkClick xmlns:r="http://schemas.openxmlformats.org/officeDocument/2006/relationships" r:id="rId6"/>
          <a:extLst>
            <a:ext uri="{FF2B5EF4-FFF2-40B4-BE49-F238E27FC236}">
              <a16:creationId xmlns:a16="http://schemas.microsoft.com/office/drawing/2014/main" id="{74DE5783-8DC5-4B31-839A-F3751CA30ABE}"/>
            </a:ext>
          </a:extLst>
        </xdr:cNvPr>
        <xdr:cNvSpPr/>
      </xdr:nvSpPr>
      <xdr:spPr>
        <a:xfrm>
          <a:off x="14892938" y="3859064"/>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16</xdr:row>
      <xdr:rowOff>73332</xdr:rowOff>
    </xdr:from>
    <xdr:ext cx="640080" cy="123175"/>
    <xdr:sp macro="" textlink="">
      <xdr:nvSpPr>
        <xdr:cNvPr id="10" name="Rectangle 9">
          <a:hlinkClick xmlns:r="http://schemas.openxmlformats.org/officeDocument/2006/relationships" r:id="rId7"/>
          <a:extLst>
            <a:ext uri="{FF2B5EF4-FFF2-40B4-BE49-F238E27FC236}">
              <a16:creationId xmlns:a16="http://schemas.microsoft.com/office/drawing/2014/main" id="{5620B902-6731-481C-B17E-C90568CBD4DB}"/>
            </a:ext>
          </a:extLst>
        </xdr:cNvPr>
        <xdr:cNvSpPr/>
      </xdr:nvSpPr>
      <xdr:spPr>
        <a:xfrm>
          <a:off x="14892938" y="4124632"/>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17</xdr:row>
      <xdr:rowOff>79472</xdr:rowOff>
    </xdr:from>
    <xdr:ext cx="640080" cy="123175"/>
    <xdr:sp macro="" textlink="">
      <xdr:nvSpPr>
        <xdr:cNvPr id="11" name="Rectangle 10">
          <a:hlinkClick xmlns:r="http://schemas.openxmlformats.org/officeDocument/2006/relationships" r:id="rId8"/>
          <a:extLst>
            <a:ext uri="{FF2B5EF4-FFF2-40B4-BE49-F238E27FC236}">
              <a16:creationId xmlns:a16="http://schemas.microsoft.com/office/drawing/2014/main" id="{3D102A4A-8ADD-488A-BDFC-C757C53A4FCA}"/>
            </a:ext>
          </a:extLst>
        </xdr:cNvPr>
        <xdr:cNvSpPr/>
      </xdr:nvSpPr>
      <xdr:spPr>
        <a:xfrm>
          <a:off x="14892938" y="4410172"/>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18</xdr:row>
      <xdr:rowOff>86346</xdr:rowOff>
    </xdr:from>
    <xdr:ext cx="640080" cy="123175"/>
    <xdr:sp macro="" textlink="">
      <xdr:nvSpPr>
        <xdr:cNvPr id="12" name="Rectangle 11">
          <a:hlinkClick xmlns:r="http://schemas.openxmlformats.org/officeDocument/2006/relationships" r:id="rId9"/>
          <a:extLst>
            <a:ext uri="{FF2B5EF4-FFF2-40B4-BE49-F238E27FC236}">
              <a16:creationId xmlns:a16="http://schemas.microsoft.com/office/drawing/2014/main" id="{868C0330-961D-4584-B675-03987A58DA23}"/>
            </a:ext>
          </a:extLst>
        </xdr:cNvPr>
        <xdr:cNvSpPr/>
      </xdr:nvSpPr>
      <xdr:spPr>
        <a:xfrm>
          <a:off x="14892938" y="4696446"/>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19</xdr:row>
      <xdr:rowOff>94038</xdr:rowOff>
    </xdr:from>
    <xdr:ext cx="640080" cy="123175"/>
    <xdr:sp macro="" textlink="">
      <xdr:nvSpPr>
        <xdr:cNvPr id="13" name="Rectangle 12">
          <a:hlinkClick xmlns:r="http://schemas.openxmlformats.org/officeDocument/2006/relationships" r:id="rId10"/>
          <a:extLst>
            <a:ext uri="{FF2B5EF4-FFF2-40B4-BE49-F238E27FC236}">
              <a16:creationId xmlns:a16="http://schemas.microsoft.com/office/drawing/2014/main" id="{EF00E098-08B3-4A17-B179-015FD3D168F6}"/>
            </a:ext>
          </a:extLst>
        </xdr:cNvPr>
        <xdr:cNvSpPr/>
      </xdr:nvSpPr>
      <xdr:spPr>
        <a:xfrm>
          <a:off x="14892938" y="4983538"/>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20</xdr:row>
      <xdr:rowOff>81834</xdr:rowOff>
    </xdr:from>
    <xdr:ext cx="640080" cy="123175"/>
    <xdr:sp macro="" textlink="">
      <xdr:nvSpPr>
        <xdr:cNvPr id="14" name="Rectangle 13">
          <a:hlinkClick xmlns:r="http://schemas.openxmlformats.org/officeDocument/2006/relationships" r:id="rId11"/>
          <a:extLst>
            <a:ext uri="{FF2B5EF4-FFF2-40B4-BE49-F238E27FC236}">
              <a16:creationId xmlns:a16="http://schemas.microsoft.com/office/drawing/2014/main" id="{877B6211-F251-4C3E-833C-A9E38943B178}"/>
            </a:ext>
          </a:extLst>
        </xdr:cNvPr>
        <xdr:cNvSpPr/>
      </xdr:nvSpPr>
      <xdr:spPr>
        <a:xfrm>
          <a:off x="14892938" y="5250734"/>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21</xdr:row>
      <xdr:rowOff>84281</xdr:rowOff>
    </xdr:from>
    <xdr:ext cx="640080" cy="123175"/>
    <xdr:sp macro="" textlink="">
      <xdr:nvSpPr>
        <xdr:cNvPr id="15" name="Rectangle 14">
          <a:hlinkClick xmlns:r="http://schemas.openxmlformats.org/officeDocument/2006/relationships" r:id="rId12"/>
          <a:extLst>
            <a:ext uri="{FF2B5EF4-FFF2-40B4-BE49-F238E27FC236}">
              <a16:creationId xmlns:a16="http://schemas.microsoft.com/office/drawing/2014/main" id="{C3FE5880-E27B-4896-A85B-A9F21D392009}"/>
            </a:ext>
          </a:extLst>
        </xdr:cNvPr>
        <xdr:cNvSpPr/>
      </xdr:nvSpPr>
      <xdr:spPr>
        <a:xfrm>
          <a:off x="14892938" y="5532581"/>
          <a:ext cx="640080" cy="123175"/>
        </a:xfrm>
        <a:prstGeom prst="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6</xdr:row>
      <xdr:rowOff>431800</xdr:rowOff>
    </xdr:from>
    <xdr:to>
      <xdr:col>42</xdr:col>
      <xdr:colOff>375920</xdr:colOff>
      <xdr:row>8</xdr:row>
      <xdr:rowOff>150541</xdr:rowOff>
    </xdr:to>
    <xdr:grpSp>
      <xdr:nvGrpSpPr>
        <xdr:cNvPr id="5" name="Group 4">
          <a:extLst>
            <a:ext uri="{FF2B5EF4-FFF2-40B4-BE49-F238E27FC236}">
              <a16:creationId xmlns:a16="http://schemas.microsoft.com/office/drawing/2014/main" id="{8E2EFA85-54A8-4FD9-9D58-9E5AE74BFF67}"/>
            </a:ext>
          </a:extLst>
        </xdr:cNvPr>
        <xdr:cNvGrpSpPr/>
      </xdr:nvGrpSpPr>
      <xdr:grpSpPr>
        <a:xfrm>
          <a:off x="14859000" y="1781175"/>
          <a:ext cx="1804670" cy="321991"/>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F5A88146-5D0E-C367-4B78-04BFDFA15030}"/>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DFB987B3-E7D2-6512-90A4-EBEC02EBACC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4.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68D6C776-AAAC-443F-BDC1-976161F8CD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D5361E67-D638-4753-AF83-6143CC07170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80612</xdr:rowOff>
    </xdr:from>
    <xdr:ext cx="640080" cy="136279"/>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06321C9A-7C86-47D2-B429-49873CD00B79}"/>
            </a:ext>
          </a:extLst>
        </xdr:cNvPr>
        <xdr:cNvSpPr/>
      </xdr:nvSpPr>
      <xdr:spPr>
        <a:xfrm>
          <a:off x="14979298" y="382965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15</xdr:row>
      <xdr:rowOff>66780</xdr:rowOff>
    </xdr:from>
    <xdr:ext cx="640080" cy="136279"/>
    <xdr:sp macro="" textlink="">
      <xdr:nvSpPr>
        <xdr:cNvPr id="11" name="Rectangle: Rounded Corners 10">
          <a:hlinkClick xmlns:r="http://schemas.openxmlformats.org/officeDocument/2006/relationships" r:id="rId4"/>
          <a:extLst>
            <a:ext uri="{FF2B5EF4-FFF2-40B4-BE49-F238E27FC236}">
              <a16:creationId xmlns:a16="http://schemas.microsoft.com/office/drawing/2014/main" id="{D2403C99-C117-445B-95F3-784717C5FA17}"/>
            </a:ext>
          </a:extLst>
        </xdr:cNvPr>
        <xdr:cNvSpPr/>
      </xdr:nvSpPr>
      <xdr:spPr>
        <a:xfrm>
          <a:off x="14979298" y="40901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16</xdr:row>
      <xdr:rowOff>72920</xdr:rowOff>
    </xdr:from>
    <xdr:ext cx="640080" cy="136279"/>
    <xdr:sp macro="" textlink="">
      <xdr:nvSpPr>
        <xdr:cNvPr id="12" name="Rectangle: Rounded Corners 11">
          <a:hlinkClick xmlns:r="http://schemas.openxmlformats.org/officeDocument/2006/relationships" r:id="rId5"/>
          <a:extLst>
            <a:ext uri="{FF2B5EF4-FFF2-40B4-BE49-F238E27FC236}">
              <a16:creationId xmlns:a16="http://schemas.microsoft.com/office/drawing/2014/main" id="{E30E7162-4394-40A1-BD11-9FAB5980852B}"/>
            </a:ext>
          </a:extLst>
        </xdr:cNvPr>
        <xdr:cNvSpPr/>
      </xdr:nvSpPr>
      <xdr:spPr>
        <a:xfrm>
          <a:off x="14979298" y="437060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17</xdr:row>
      <xdr:rowOff>79794</xdr:rowOff>
    </xdr:from>
    <xdr:ext cx="640080" cy="136279"/>
    <xdr:sp macro="" textlink="">
      <xdr:nvSpPr>
        <xdr:cNvPr id="13" name="Rectangle: Rounded Corners 12">
          <a:hlinkClick xmlns:r="http://schemas.openxmlformats.org/officeDocument/2006/relationships" r:id="rId6"/>
          <a:extLst>
            <a:ext uri="{FF2B5EF4-FFF2-40B4-BE49-F238E27FC236}">
              <a16:creationId xmlns:a16="http://schemas.microsoft.com/office/drawing/2014/main" id="{C8B60C34-EBF8-45DE-A8BB-FCCB3BD9E824}"/>
            </a:ext>
          </a:extLst>
        </xdr:cNvPr>
        <xdr:cNvSpPr/>
      </xdr:nvSpPr>
      <xdr:spPr>
        <a:xfrm>
          <a:off x="14979298" y="465179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18</xdr:row>
      <xdr:rowOff>87486</xdr:rowOff>
    </xdr:from>
    <xdr:ext cx="640080" cy="136279"/>
    <xdr:sp macro="" textlink="">
      <xdr:nvSpPr>
        <xdr:cNvPr id="14" name="Rectangle: Rounded Corners 13">
          <a:hlinkClick xmlns:r="http://schemas.openxmlformats.org/officeDocument/2006/relationships" r:id="rId7"/>
          <a:extLst>
            <a:ext uri="{FF2B5EF4-FFF2-40B4-BE49-F238E27FC236}">
              <a16:creationId xmlns:a16="http://schemas.microsoft.com/office/drawing/2014/main" id="{0BD2E8C1-3017-4D70-A67D-326FEF2786EB}"/>
            </a:ext>
          </a:extLst>
        </xdr:cNvPr>
        <xdr:cNvSpPr/>
      </xdr:nvSpPr>
      <xdr:spPr>
        <a:xfrm>
          <a:off x="14979298" y="493380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19</xdr:row>
      <xdr:rowOff>75282</xdr:rowOff>
    </xdr:from>
    <xdr:ext cx="640080" cy="136279"/>
    <xdr:sp macro="" textlink="">
      <xdr:nvSpPr>
        <xdr:cNvPr id="15" name="Rectangle: Rounded Corners 14">
          <a:hlinkClick xmlns:r="http://schemas.openxmlformats.org/officeDocument/2006/relationships" r:id="rId8"/>
          <a:extLst>
            <a:ext uri="{FF2B5EF4-FFF2-40B4-BE49-F238E27FC236}">
              <a16:creationId xmlns:a16="http://schemas.microsoft.com/office/drawing/2014/main" id="{A87B2EA5-F49D-4344-8BB8-CCADD21CFCC6}"/>
            </a:ext>
          </a:extLst>
        </xdr:cNvPr>
        <xdr:cNvSpPr/>
      </xdr:nvSpPr>
      <xdr:spPr>
        <a:xfrm>
          <a:off x="14979298" y="519592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20</xdr:row>
      <xdr:rowOff>77729</xdr:rowOff>
    </xdr:from>
    <xdr:ext cx="640080" cy="136279"/>
    <xdr:sp macro="" textlink="">
      <xdr:nvSpPr>
        <xdr:cNvPr id="16" name="Rectangle: Rounded Corners 15">
          <a:hlinkClick xmlns:r="http://schemas.openxmlformats.org/officeDocument/2006/relationships" r:id="rId9"/>
          <a:extLst>
            <a:ext uri="{FF2B5EF4-FFF2-40B4-BE49-F238E27FC236}">
              <a16:creationId xmlns:a16="http://schemas.microsoft.com/office/drawing/2014/main" id="{8E5A9649-1C37-44E2-8E27-6AAB3154F16E}"/>
            </a:ext>
          </a:extLst>
        </xdr:cNvPr>
        <xdr:cNvSpPr/>
      </xdr:nvSpPr>
      <xdr:spPr>
        <a:xfrm>
          <a:off x="14979298" y="547268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oneCellAnchor>
    <xdr:from>
      <xdr:col>40</xdr:col>
      <xdr:colOff>59338</xdr:colOff>
      <xdr:row>14</xdr:row>
      <xdr:rowOff>91923</xdr:rowOff>
    </xdr:from>
    <xdr:ext cx="640080" cy="136279"/>
    <xdr:sp macro="" textlink="">
      <xdr:nvSpPr>
        <xdr:cNvPr id="17" name="Rectangle: Rounded Corners 16">
          <a:hlinkClick xmlns:r="http://schemas.openxmlformats.org/officeDocument/2006/relationships" r:id="rId10"/>
          <a:extLst>
            <a:ext uri="{FF2B5EF4-FFF2-40B4-BE49-F238E27FC236}">
              <a16:creationId xmlns:a16="http://schemas.microsoft.com/office/drawing/2014/main" id="{5A3EBC46-B3F5-4714-9B8B-4B3D2F5C9266}"/>
            </a:ext>
          </a:extLst>
        </xdr:cNvPr>
        <xdr:cNvSpPr/>
      </xdr:nvSpPr>
      <xdr:spPr>
        <a:xfrm>
          <a:off x="14979298" y="3018003"/>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18" name="Rectangle: Rounded Corners 17">
          <a:hlinkClick xmlns:r="http://schemas.openxmlformats.org/officeDocument/2006/relationships" r:id="rId11"/>
          <a:extLst>
            <a:ext uri="{FF2B5EF4-FFF2-40B4-BE49-F238E27FC236}">
              <a16:creationId xmlns:a16="http://schemas.microsoft.com/office/drawing/2014/main" id="{8E6C96DA-8066-4E1A-803B-4842D400E6FD}"/>
            </a:ext>
          </a:extLst>
        </xdr:cNvPr>
        <xdr:cNvSpPr/>
      </xdr:nvSpPr>
      <xdr:spPr>
        <a:xfrm>
          <a:off x="14979298" y="3278564"/>
          <a:ext cx="640080" cy="136279"/>
        </a:xfrm>
        <a:prstGeom prst="roundRect">
          <a:avLst/>
        </a:prstGeom>
        <a:solidFill>
          <a:srgbClr val="FFC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19" name="Rectangle: Rounded Corners 18">
          <a:hlinkClick xmlns:r="http://schemas.openxmlformats.org/officeDocument/2006/relationships" r:id="rId12"/>
          <a:extLst>
            <a:ext uri="{FF2B5EF4-FFF2-40B4-BE49-F238E27FC236}">
              <a16:creationId xmlns:a16="http://schemas.microsoft.com/office/drawing/2014/main" id="{768A83D3-0CC1-4C12-98F5-98D21F45F84D}"/>
            </a:ext>
          </a:extLst>
        </xdr:cNvPr>
        <xdr:cNvSpPr/>
      </xdr:nvSpPr>
      <xdr:spPr>
        <a:xfrm>
          <a:off x="14979298" y="3539123"/>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20" name="Rectangle: Rounded Corners 19">
          <a:hlinkClick xmlns:r="http://schemas.openxmlformats.org/officeDocument/2006/relationships" r:id="rId3"/>
          <a:extLst>
            <a:ext uri="{FF2B5EF4-FFF2-40B4-BE49-F238E27FC236}">
              <a16:creationId xmlns:a16="http://schemas.microsoft.com/office/drawing/2014/main" id="{D856BE95-04B8-49C6-BDA7-E04996A96538}"/>
            </a:ext>
          </a:extLst>
        </xdr:cNvPr>
        <xdr:cNvSpPr/>
      </xdr:nvSpPr>
      <xdr:spPr>
        <a:xfrm>
          <a:off x="14979298" y="3829652"/>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21" name="Rectangle: Rounded Corners 20">
          <a:hlinkClick xmlns:r="http://schemas.openxmlformats.org/officeDocument/2006/relationships" r:id="rId4"/>
          <a:extLst>
            <a:ext uri="{FF2B5EF4-FFF2-40B4-BE49-F238E27FC236}">
              <a16:creationId xmlns:a16="http://schemas.microsoft.com/office/drawing/2014/main" id="{C6CBF9B7-8F09-40FE-A3B2-864628AAB646}"/>
            </a:ext>
          </a:extLst>
        </xdr:cNvPr>
        <xdr:cNvSpPr/>
      </xdr:nvSpPr>
      <xdr:spPr>
        <a:xfrm>
          <a:off x="14979298" y="409014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22" name="Rectangle: Rounded Corners 21">
          <a:hlinkClick xmlns:r="http://schemas.openxmlformats.org/officeDocument/2006/relationships" r:id="rId5"/>
          <a:extLst>
            <a:ext uri="{FF2B5EF4-FFF2-40B4-BE49-F238E27FC236}">
              <a16:creationId xmlns:a16="http://schemas.microsoft.com/office/drawing/2014/main" id="{4FC6F654-3CA0-4B3F-B527-F4B9E045FA38}"/>
            </a:ext>
          </a:extLst>
        </xdr:cNvPr>
        <xdr:cNvSpPr/>
      </xdr:nvSpPr>
      <xdr:spPr>
        <a:xfrm>
          <a:off x="14979298" y="437060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23" name="Rectangle: Rounded Corners 22">
          <a:hlinkClick xmlns:r="http://schemas.openxmlformats.org/officeDocument/2006/relationships" r:id="rId6"/>
          <a:extLst>
            <a:ext uri="{FF2B5EF4-FFF2-40B4-BE49-F238E27FC236}">
              <a16:creationId xmlns:a16="http://schemas.microsoft.com/office/drawing/2014/main" id="{7015181F-F80D-423F-B857-AF92D512F0D7}"/>
            </a:ext>
          </a:extLst>
        </xdr:cNvPr>
        <xdr:cNvSpPr/>
      </xdr:nvSpPr>
      <xdr:spPr>
        <a:xfrm>
          <a:off x="14979298" y="4651794"/>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24" name="Rectangle: Rounded Corners 23">
          <a:hlinkClick xmlns:r="http://schemas.openxmlformats.org/officeDocument/2006/relationships" r:id="rId7"/>
          <a:extLst>
            <a:ext uri="{FF2B5EF4-FFF2-40B4-BE49-F238E27FC236}">
              <a16:creationId xmlns:a16="http://schemas.microsoft.com/office/drawing/2014/main" id="{DB1AD499-E89C-4D84-A67B-C32B6AA5B0AA}"/>
            </a:ext>
          </a:extLst>
        </xdr:cNvPr>
        <xdr:cNvSpPr/>
      </xdr:nvSpPr>
      <xdr:spPr>
        <a:xfrm>
          <a:off x="14979298" y="4933806"/>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25" name="Rectangle: Rounded Corners 24">
          <a:hlinkClick xmlns:r="http://schemas.openxmlformats.org/officeDocument/2006/relationships" r:id="rId8"/>
          <a:extLst>
            <a:ext uri="{FF2B5EF4-FFF2-40B4-BE49-F238E27FC236}">
              <a16:creationId xmlns:a16="http://schemas.microsoft.com/office/drawing/2014/main" id="{E269AAFA-163C-4029-8FA9-4776AC404236}"/>
            </a:ext>
          </a:extLst>
        </xdr:cNvPr>
        <xdr:cNvSpPr/>
      </xdr:nvSpPr>
      <xdr:spPr>
        <a:xfrm>
          <a:off x="14979298" y="5195922"/>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26" name="Rectangle: Rounded Corners 25">
          <a:hlinkClick xmlns:r="http://schemas.openxmlformats.org/officeDocument/2006/relationships" r:id="rId9"/>
          <a:extLst>
            <a:ext uri="{FF2B5EF4-FFF2-40B4-BE49-F238E27FC236}">
              <a16:creationId xmlns:a16="http://schemas.microsoft.com/office/drawing/2014/main" id="{26592F9D-0B70-453E-A2F8-6353C7C2AB80}"/>
            </a:ext>
          </a:extLst>
        </xdr:cNvPr>
        <xdr:cNvSpPr/>
      </xdr:nvSpPr>
      <xdr:spPr>
        <a:xfrm>
          <a:off x="14979298" y="5472689"/>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9</xdr:row>
      <xdr:rowOff>234462</xdr:rowOff>
    </xdr:from>
    <xdr:to>
      <xdr:col>42</xdr:col>
      <xdr:colOff>372013</xdr:colOff>
      <xdr:row>10</xdr:row>
      <xdr:rowOff>305873</xdr:rowOff>
    </xdr:to>
    <xdr:grpSp>
      <xdr:nvGrpSpPr>
        <xdr:cNvPr id="5" name="Group 4">
          <a:extLst>
            <a:ext uri="{FF2B5EF4-FFF2-40B4-BE49-F238E27FC236}">
              <a16:creationId xmlns:a16="http://schemas.microsoft.com/office/drawing/2014/main" id="{322CA765-3359-4DE0-BF9F-8BB73FE06A24}"/>
            </a:ext>
          </a:extLst>
        </xdr:cNvPr>
        <xdr:cNvGrpSpPr/>
      </xdr:nvGrpSpPr>
      <xdr:grpSpPr>
        <a:xfrm>
          <a:off x="15054146" y="2418242"/>
          <a:ext cx="1796891" cy="319216"/>
          <a:chOff x="0" y="1760220"/>
          <a:chExt cx="1798320" cy="312420"/>
        </a:xfrm>
      </xdr:grpSpPr>
      <xdr:sp macro="" textlink="">
        <xdr:nvSpPr>
          <xdr:cNvPr id="6" name="TextBox 5">
            <a:hlinkClick xmlns:r="http://schemas.openxmlformats.org/officeDocument/2006/relationships" r:id="rId13"/>
            <a:extLst>
              <a:ext uri="{FF2B5EF4-FFF2-40B4-BE49-F238E27FC236}">
                <a16:creationId xmlns:a16="http://schemas.microsoft.com/office/drawing/2014/main" id="{54CF2AA1-3CB7-C781-A0DC-55F4F485A366}"/>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7" name="Graphic 6" descr="Home with solid fill">
            <a:extLst>
              <a:ext uri="{FF2B5EF4-FFF2-40B4-BE49-F238E27FC236}">
                <a16:creationId xmlns:a16="http://schemas.microsoft.com/office/drawing/2014/main" id="{C3A09156-0308-54D2-CC9C-3334584293A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A6B4108A-073F-4B1D-BB1E-3B170CA65F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147FD009-C1CB-4078-9212-218A9D26937F}"/>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1C2BFAC9-5293-4EC4-8911-74538A65FEAE}"/>
            </a:ext>
          </a:extLst>
        </xdr:cNvPr>
        <xdr:cNvSpPr/>
      </xdr:nvSpPr>
      <xdr:spPr>
        <a:xfrm>
          <a:off x="14979298" y="3018003"/>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CFDFC035-2300-439C-A0D0-F16230AF1318}"/>
            </a:ext>
          </a:extLst>
        </xdr:cNvPr>
        <xdr:cNvSpPr/>
      </xdr:nvSpPr>
      <xdr:spPr>
        <a:xfrm>
          <a:off x="14979298" y="3278564"/>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E3C3BC2C-03AC-4233-8918-6F073DF77323}"/>
            </a:ext>
          </a:extLst>
        </xdr:cNvPr>
        <xdr:cNvSpPr/>
      </xdr:nvSpPr>
      <xdr:spPr>
        <a:xfrm>
          <a:off x="14979298" y="3539123"/>
          <a:ext cx="640080" cy="136279"/>
        </a:xfrm>
        <a:prstGeom prst="roundRect">
          <a:avLst/>
        </a:prstGeom>
        <a:solidFill>
          <a:srgbClr val="FFC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C2723933-B62F-4C20-AB4C-51B963D02B93}"/>
            </a:ext>
          </a:extLst>
        </xdr:cNvPr>
        <xdr:cNvSpPr/>
      </xdr:nvSpPr>
      <xdr:spPr>
        <a:xfrm>
          <a:off x="14979298" y="3829652"/>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256879A6-2598-4CFF-9822-08FB1D1B94C1}"/>
            </a:ext>
          </a:extLst>
        </xdr:cNvPr>
        <xdr:cNvSpPr/>
      </xdr:nvSpPr>
      <xdr:spPr>
        <a:xfrm>
          <a:off x="14979298" y="409014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50BD4264-8BF9-404D-8AD6-79C5C2352B2D}"/>
            </a:ext>
          </a:extLst>
        </xdr:cNvPr>
        <xdr:cNvSpPr/>
      </xdr:nvSpPr>
      <xdr:spPr>
        <a:xfrm>
          <a:off x="14979298" y="437060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3" name="Rectangle: Rounded Corners 12">
          <a:hlinkClick xmlns:r="http://schemas.openxmlformats.org/officeDocument/2006/relationships" r:id="rId9"/>
          <a:extLst>
            <a:ext uri="{FF2B5EF4-FFF2-40B4-BE49-F238E27FC236}">
              <a16:creationId xmlns:a16="http://schemas.microsoft.com/office/drawing/2014/main" id="{BF2F0E29-836F-46AF-BA68-ECCEED5EECDD}"/>
            </a:ext>
          </a:extLst>
        </xdr:cNvPr>
        <xdr:cNvSpPr/>
      </xdr:nvSpPr>
      <xdr:spPr>
        <a:xfrm>
          <a:off x="14979298" y="4651794"/>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4" name="Rectangle: Rounded Corners 13">
          <a:hlinkClick xmlns:r="http://schemas.openxmlformats.org/officeDocument/2006/relationships" r:id="rId10"/>
          <a:extLst>
            <a:ext uri="{FF2B5EF4-FFF2-40B4-BE49-F238E27FC236}">
              <a16:creationId xmlns:a16="http://schemas.microsoft.com/office/drawing/2014/main" id="{638C3594-CEDE-4B02-A1F0-58044F3758CE}"/>
            </a:ext>
          </a:extLst>
        </xdr:cNvPr>
        <xdr:cNvSpPr/>
      </xdr:nvSpPr>
      <xdr:spPr>
        <a:xfrm>
          <a:off x="14979298" y="4933806"/>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5" name="Rectangle: Rounded Corners 14">
          <a:hlinkClick xmlns:r="http://schemas.openxmlformats.org/officeDocument/2006/relationships" r:id="rId11"/>
          <a:extLst>
            <a:ext uri="{FF2B5EF4-FFF2-40B4-BE49-F238E27FC236}">
              <a16:creationId xmlns:a16="http://schemas.microsoft.com/office/drawing/2014/main" id="{E7F424BF-5E4D-4AA3-937F-2DFDCE2261E6}"/>
            </a:ext>
          </a:extLst>
        </xdr:cNvPr>
        <xdr:cNvSpPr/>
      </xdr:nvSpPr>
      <xdr:spPr>
        <a:xfrm>
          <a:off x="14979298" y="5195922"/>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6" name="Rectangle: Rounded Corners 15">
          <a:hlinkClick xmlns:r="http://schemas.openxmlformats.org/officeDocument/2006/relationships" r:id="rId12"/>
          <a:extLst>
            <a:ext uri="{FF2B5EF4-FFF2-40B4-BE49-F238E27FC236}">
              <a16:creationId xmlns:a16="http://schemas.microsoft.com/office/drawing/2014/main" id="{6D945DAD-EB94-42C1-BFA2-4D7A29538E81}"/>
            </a:ext>
          </a:extLst>
        </xdr:cNvPr>
        <xdr:cNvSpPr/>
      </xdr:nvSpPr>
      <xdr:spPr>
        <a:xfrm>
          <a:off x="14979298" y="5472689"/>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39</xdr:col>
      <xdr:colOff>317500</xdr:colOff>
      <xdr:row>10</xdr:row>
      <xdr:rowOff>190500</xdr:rowOff>
    </xdr:from>
    <xdr:to>
      <xdr:col>42</xdr:col>
      <xdr:colOff>355600</xdr:colOff>
      <xdr:row>11</xdr:row>
      <xdr:rowOff>188641</xdr:rowOff>
    </xdr:to>
    <xdr:grpSp>
      <xdr:nvGrpSpPr>
        <xdr:cNvPr id="5" name="Group 4">
          <a:extLst>
            <a:ext uri="{FF2B5EF4-FFF2-40B4-BE49-F238E27FC236}">
              <a16:creationId xmlns:a16="http://schemas.microsoft.com/office/drawing/2014/main" id="{B2B642B8-2AC6-40FF-A772-F516047F623A}"/>
            </a:ext>
          </a:extLst>
        </xdr:cNvPr>
        <xdr:cNvGrpSpPr/>
      </xdr:nvGrpSpPr>
      <xdr:grpSpPr>
        <a:xfrm>
          <a:off x="14830323" y="2628081"/>
          <a:ext cx="1789471" cy="305399"/>
          <a:chOff x="0" y="1760220"/>
          <a:chExt cx="1798320" cy="312420"/>
        </a:xfrm>
      </xdr:grpSpPr>
      <xdr:sp macro="" textlink="">
        <xdr:nvSpPr>
          <xdr:cNvPr id="6" name="TextBox 5">
            <a:hlinkClick xmlns:r="http://schemas.openxmlformats.org/officeDocument/2006/relationships" r:id="rId13"/>
            <a:extLst>
              <a:ext uri="{FF2B5EF4-FFF2-40B4-BE49-F238E27FC236}">
                <a16:creationId xmlns:a16="http://schemas.microsoft.com/office/drawing/2014/main" id="{A8894640-233D-73AE-0D31-93A7DDD278B6}"/>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1B3AD266-849A-6CB5-9AF5-4A9C185E28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6.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230C0D10-2446-40DA-9670-43C5AA8E58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B3D58372-FB1D-460C-849F-E76AF9F9B9C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44</xdr:col>
      <xdr:colOff>59338</xdr:colOff>
      <xdr:row>14</xdr:row>
      <xdr:rowOff>91923</xdr:rowOff>
    </xdr:from>
    <xdr:ext cx="640080" cy="136279"/>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0DCF45F-B815-4082-9C6C-2ECFCCC80435}"/>
            </a:ext>
          </a:extLst>
        </xdr:cNvPr>
        <xdr:cNvSpPr/>
      </xdr:nvSpPr>
      <xdr:spPr>
        <a:xfrm>
          <a:off x="14979298" y="3566643"/>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44</xdr:col>
      <xdr:colOff>59338</xdr:colOff>
      <xdr:row>15</xdr:row>
      <xdr:rowOff>78164</xdr:rowOff>
    </xdr:from>
    <xdr:ext cx="640080" cy="136279"/>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C9A22238-E40E-4492-A82B-F1C400C836F9}"/>
            </a:ext>
          </a:extLst>
        </xdr:cNvPr>
        <xdr:cNvSpPr/>
      </xdr:nvSpPr>
      <xdr:spPr>
        <a:xfrm>
          <a:off x="14979298" y="3827204"/>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44</xdr:col>
      <xdr:colOff>59338</xdr:colOff>
      <xdr:row>16</xdr:row>
      <xdr:rowOff>64403</xdr:rowOff>
    </xdr:from>
    <xdr:ext cx="640080" cy="136279"/>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6EA8F2E0-F36E-429E-BD1C-FBFF5C54B397}"/>
            </a:ext>
          </a:extLst>
        </xdr:cNvPr>
        <xdr:cNvSpPr/>
      </xdr:nvSpPr>
      <xdr:spPr>
        <a:xfrm>
          <a:off x="14979298" y="4087763"/>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44</xdr:col>
      <xdr:colOff>59338</xdr:colOff>
      <xdr:row>17</xdr:row>
      <xdr:rowOff>80612</xdr:rowOff>
    </xdr:from>
    <xdr:ext cx="640080" cy="136279"/>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AFAC9743-4268-4DD8-9A00-E73FBC2BC276}"/>
            </a:ext>
          </a:extLst>
        </xdr:cNvPr>
        <xdr:cNvSpPr/>
      </xdr:nvSpPr>
      <xdr:spPr>
        <a:xfrm>
          <a:off x="14979298" y="4378292"/>
          <a:ext cx="640080" cy="136279"/>
        </a:xfrm>
        <a:prstGeom prst="roundRect">
          <a:avLst/>
        </a:prstGeom>
        <a:solidFill>
          <a:srgbClr val="FFC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44</xdr:col>
      <xdr:colOff>59338</xdr:colOff>
      <xdr:row>18</xdr:row>
      <xdr:rowOff>66780</xdr:rowOff>
    </xdr:from>
    <xdr:ext cx="640080" cy="136279"/>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DA233D99-30F4-4B82-AD71-C8FEE83CC50E}"/>
            </a:ext>
          </a:extLst>
        </xdr:cNvPr>
        <xdr:cNvSpPr/>
      </xdr:nvSpPr>
      <xdr:spPr>
        <a:xfrm>
          <a:off x="14979298" y="463878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44</xdr:col>
      <xdr:colOff>59338</xdr:colOff>
      <xdr:row>19</xdr:row>
      <xdr:rowOff>72920</xdr:rowOff>
    </xdr:from>
    <xdr:ext cx="640080" cy="136279"/>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7C31F2F2-651C-4B36-BC84-98F533D15D89}"/>
            </a:ext>
          </a:extLst>
        </xdr:cNvPr>
        <xdr:cNvSpPr/>
      </xdr:nvSpPr>
      <xdr:spPr>
        <a:xfrm>
          <a:off x="14979298" y="4919240"/>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44</xdr:col>
      <xdr:colOff>59338</xdr:colOff>
      <xdr:row>20</xdr:row>
      <xdr:rowOff>79794</xdr:rowOff>
    </xdr:from>
    <xdr:ext cx="640080" cy="136279"/>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D9764CE1-ED00-487F-8072-F99C0E2EEA5C}"/>
            </a:ext>
          </a:extLst>
        </xdr:cNvPr>
        <xdr:cNvSpPr/>
      </xdr:nvSpPr>
      <xdr:spPr>
        <a:xfrm>
          <a:off x="14979298" y="5200434"/>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44</xdr:col>
      <xdr:colOff>59338</xdr:colOff>
      <xdr:row>21</xdr:row>
      <xdr:rowOff>87486</xdr:rowOff>
    </xdr:from>
    <xdr:ext cx="640080" cy="136279"/>
    <xdr:sp macro="" textlink="">
      <xdr:nvSpPr>
        <xdr:cNvPr id="13" name="Rectangle: Rounded Corners 12">
          <a:hlinkClick xmlns:r="http://schemas.openxmlformats.org/officeDocument/2006/relationships" r:id="rId10"/>
          <a:extLst>
            <a:ext uri="{FF2B5EF4-FFF2-40B4-BE49-F238E27FC236}">
              <a16:creationId xmlns:a16="http://schemas.microsoft.com/office/drawing/2014/main" id="{8BBE64CD-07CA-47FE-920D-E03023F977CF}"/>
            </a:ext>
          </a:extLst>
        </xdr:cNvPr>
        <xdr:cNvSpPr/>
      </xdr:nvSpPr>
      <xdr:spPr>
        <a:xfrm>
          <a:off x="14979298" y="5482446"/>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44</xdr:col>
      <xdr:colOff>59338</xdr:colOff>
      <xdr:row>22</xdr:row>
      <xdr:rowOff>75282</xdr:rowOff>
    </xdr:from>
    <xdr:ext cx="640080" cy="136279"/>
    <xdr:sp macro="" textlink="">
      <xdr:nvSpPr>
        <xdr:cNvPr id="14" name="Rectangle: Rounded Corners 13">
          <a:hlinkClick xmlns:r="http://schemas.openxmlformats.org/officeDocument/2006/relationships" r:id="rId11"/>
          <a:extLst>
            <a:ext uri="{FF2B5EF4-FFF2-40B4-BE49-F238E27FC236}">
              <a16:creationId xmlns:a16="http://schemas.microsoft.com/office/drawing/2014/main" id="{2039E54F-0AE7-4D69-8CE1-45204DA23E8C}"/>
            </a:ext>
          </a:extLst>
        </xdr:cNvPr>
        <xdr:cNvSpPr/>
      </xdr:nvSpPr>
      <xdr:spPr>
        <a:xfrm>
          <a:off x="14979298" y="5744562"/>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44</xdr:col>
      <xdr:colOff>59338</xdr:colOff>
      <xdr:row>23</xdr:row>
      <xdr:rowOff>77729</xdr:rowOff>
    </xdr:from>
    <xdr:ext cx="640080" cy="136279"/>
    <xdr:sp macro="" textlink="">
      <xdr:nvSpPr>
        <xdr:cNvPr id="15" name="Rectangle: Rounded Corners 14">
          <a:hlinkClick xmlns:r="http://schemas.openxmlformats.org/officeDocument/2006/relationships" r:id="rId12"/>
          <a:extLst>
            <a:ext uri="{FF2B5EF4-FFF2-40B4-BE49-F238E27FC236}">
              <a16:creationId xmlns:a16="http://schemas.microsoft.com/office/drawing/2014/main" id="{63B899CA-A420-431F-868C-8D4D8D1B8EF9}"/>
            </a:ext>
          </a:extLst>
        </xdr:cNvPr>
        <xdr:cNvSpPr/>
      </xdr:nvSpPr>
      <xdr:spPr>
        <a:xfrm>
          <a:off x="14979298" y="6021329"/>
          <a:ext cx="640080" cy="136279"/>
        </a:xfrm>
        <a:prstGeom prst="roundRect">
          <a:avLst/>
        </a:prstGeom>
        <a:solidFill>
          <a:srgbClr val="CC0000"/>
        </a:solidFill>
        <a:ln w="34925">
          <a:noFill/>
        </a:ln>
        <a:effectLst/>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0"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127000</xdr:rowOff>
    </xdr:from>
    <xdr:to>
      <xdr:col>46</xdr:col>
      <xdr:colOff>375920</xdr:colOff>
      <xdr:row>11</xdr:row>
      <xdr:rowOff>125141</xdr:rowOff>
    </xdr:to>
    <xdr:grpSp>
      <xdr:nvGrpSpPr>
        <xdr:cNvPr id="5" name="Group 4">
          <a:extLst>
            <a:ext uri="{FF2B5EF4-FFF2-40B4-BE49-F238E27FC236}">
              <a16:creationId xmlns:a16="http://schemas.microsoft.com/office/drawing/2014/main" id="{1BB0C09A-427F-4350-B8A2-596E4BCAF7A2}"/>
            </a:ext>
          </a:extLst>
        </xdr:cNvPr>
        <xdr:cNvGrpSpPr/>
      </xdr:nvGrpSpPr>
      <xdr:grpSpPr>
        <a:xfrm>
          <a:off x="14859000" y="2561167"/>
          <a:ext cx="1794087" cy="305057"/>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C68E0EC3-CEC3-3E30-CB8F-585261C8C0B7}"/>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26B77998-8052-5181-532A-65365CF1B73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32F4DAB1-5730-4A14-9E20-8CAEF7BA49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2CDF3D46-17BF-439B-9498-5A3E2D4911F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C9D9206A-17C9-4052-9FCF-4303B8B63D58}"/>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1E10B747-EE46-493C-AB15-9E021DD5AAB5}"/>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84DF9AD3-DEC7-418C-9367-BA0697DB5F0D}"/>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BA5E7AE8-7FAB-49B9-9200-F9D7A98D8CC1}"/>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9E5C94C-E080-437D-89EC-DDC0EA16DC65}"/>
            </a:ext>
          </a:extLst>
        </xdr:cNvPr>
        <xdr:cNvSpPr/>
      </xdr:nvSpPr>
      <xdr:spPr>
        <a:xfrm>
          <a:off x="14979298" y="4638780"/>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B86ADFFC-9031-48D1-84DD-29D7490EADDA}"/>
            </a:ext>
          </a:extLst>
        </xdr:cNvPr>
        <xdr:cNvSpPr/>
      </xdr:nvSpPr>
      <xdr:spPr>
        <a:xfrm>
          <a:off x="14979298" y="49192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31A78596-EC1D-4F67-A8A4-026D06BBFB05}"/>
            </a:ext>
          </a:extLst>
        </xdr:cNvPr>
        <xdr:cNvSpPr/>
      </xdr:nvSpPr>
      <xdr:spPr>
        <a:xfrm>
          <a:off x="14979298" y="520043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3" name="Rectangle: Rounded Corners 12">
          <a:hlinkClick xmlns:r="http://schemas.openxmlformats.org/officeDocument/2006/relationships" r:id="rId10"/>
          <a:extLst>
            <a:ext uri="{FF2B5EF4-FFF2-40B4-BE49-F238E27FC236}">
              <a16:creationId xmlns:a16="http://schemas.microsoft.com/office/drawing/2014/main" id="{F7D15193-6BEA-4B8B-BF7D-BC71E864DE7D}"/>
            </a:ext>
          </a:extLst>
        </xdr:cNvPr>
        <xdr:cNvSpPr/>
      </xdr:nvSpPr>
      <xdr:spPr>
        <a:xfrm>
          <a:off x="14979298" y="548244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4" name="Rectangle: Rounded Corners 13">
          <a:hlinkClick xmlns:r="http://schemas.openxmlformats.org/officeDocument/2006/relationships" r:id="rId11"/>
          <a:extLst>
            <a:ext uri="{FF2B5EF4-FFF2-40B4-BE49-F238E27FC236}">
              <a16:creationId xmlns:a16="http://schemas.microsoft.com/office/drawing/2014/main" id="{ACB98C4F-3D0D-4CF6-92B0-DC894CFDC67D}"/>
            </a:ext>
          </a:extLst>
        </xdr:cNvPr>
        <xdr:cNvSpPr/>
      </xdr:nvSpPr>
      <xdr:spPr>
        <a:xfrm>
          <a:off x="14979298" y="574456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5" name="Rectangle: Rounded Corners 14">
          <a:hlinkClick xmlns:r="http://schemas.openxmlformats.org/officeDocument/2006/relationships" r:id="rId12"/>
          <a:extLst>
            <a:ext uri="{FF2B5EF4-FFF2-40B4-BE49-F238E27FC236}">
              <a16:creationId xmlns:a16="http://schemas.microsoft.com/office/drawing/2014/main" id="{240C1A12-1A78-44C7-B4F7-4165A8F5A531}"/>
            </a:ext>
          </a:extLst>
        </xdr:cNvPr>
        <xdr:cNvSpPr/>
      </xdr:nvSpPr>
      <xdr:spPr>
        <a:xfrm>
          <a:off x="14979298" y="602132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76200</xdr:rowOff>
    </xdr:from>
    <xdr:to>
      <xdr:col>42</xdr:col>
      <xdr:colOff>375920</xdr:colOff>
      <xdr:row>11</xdr:row>
      <xdr:rowOff>74341</xdr:rowOff>
    </xdr:to>
    <xdr:grpSp>
      <xdr:nvGrpSpPr>
        <xdr:cNvPr id="5" name="Group 4">
          <a:extLst>
            <a:ext uri="{FF2B5EF4-FFF2-40B4-BE49-F238E27FC236}">
              <a16:creationId xmlns:a16="http://schemas.microsoft.com/office/drawing/2014/main" id="{80BC9FBF-0879-406F-AB14-D96177156921}"/>
            </a:ext>
          </a:extLst>
        </xdr:cNvPr>
        <xdr:cNvGrpSpPr/>
      </xdr:nvGrpSpPr>
      <xdr:grpSpPr>
        <a:xfrm>
          <a:off x="14859000" y="2510367"/>
          <a:ext cx="1794087" cy="305057"/>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BD7ED382-E442-238D-C45C-2AD1DF3290EA}"/>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7B026C84-5BF3-3DAC-6BCA-9E8E108166B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8.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84AC2B9C-1A91-4057-93FB-D2D033BA1A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997AFAA1-24AE-423A-8D73-8E06634B2F7F}"/>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6BB9D175-F31F-4021-92FC-970EA271BA57}"/>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35289500-76CD-4429-96A2-4E46D2E3DAB1}"/>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11" name="Rectangle: Rounded Corners 10">
          <a:hlinkClick xmlns:r="http://schemas.openxmlformats.org/officeDocument/2006/relationships" r:id="rId5"/>
          <a:extLst>
            <a:ext uri="{FF2B5EF4-FFF2-40B4-BE49-F238E27FC236}">
              <a16:creationId xmlns:a16="http://schemas.microsoft.com/office/drawing/2014/main" id="{593A73C3-8BA3-4082-B377-A063B7EF41A9}"/>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12" name="Rectangle: Rounded Corners 11">
          <a:hlinkClick xmlns:r="http://schemas.openxmlformats.org/officeDocument/2006/relationships" r:id="rId6"/>
          <a:extLst>
            <a:ext uri="{FF2B5EF4-FFF2-40B4-BE49-F238E27FC236}">
              <a16:creationId xmlns:a16="http://schemas.microsoft.com/office/drawing/2014/main" id="{43BBBBB1-9DDC-48E3-B501-9E8FC87E5AB2}"/>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13" name="Rectangle: Rounded Corners 12">
          <a:hlinkClick xmlns:r="http://schemas.openxmlformats.org/officeDocument/2006/relationships" r:id="rId7"/>
          <a:extLst>
            <a:ext uri="{FF2B5EF4-FFF2-40B4-BE49-F238E27FC236}">
              <a16:creationId xmlns:a16="http://schemas.microsoft.com/office/drawing/2014/main" id="{58544818-4BE4-4568-9829-AE4C19E2DA39}"/>
            </a:ext>
          </a:extLst>
        </xdr:cNvPr>
        <xdr:cNvSpPr/>
      </xdr:nvSpPr>
      <xdr:spPr>
        <a:xfrm>
          <a:off x="14979298" y="463878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5A8F23C7-C436-4518-A8E5-F1A17BD1A80F}"/>
            </a:ext>
          </a:extLst>
        </xdr:cNvPr>
        <xdr:cNvSpPr/>
      </xdr:nvSpPr>
      <xdr:spPr>
        <a:xfrm>
          <a:off x="14979298" y="4919240"/>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5" name="Rectangle: Rounded Corners 14">
          <a:hlinkClick xmlns:r="http://schemas.openxmlformats.org/officeDocument/2006/relationships" r:id="rId9"/>
          <a:extLst>
            <a:ext uri="{FF2B5EF4-FFF2-40B4-BE49-F238E27FC236}">
              <a16:creationId xmlns:a16="http://schemas.microsoft.com/office/drawing/2014/main" id="{5FE1BE9B-8764-4776-A220-EEA810FA085A}"/>
            </a:ext>
          </a:extLst>
        </xdr:cNvPr>
        <xdr:cNvSpPr/>
      </xdr:nvSpPr>
      <xdr:spPr>
        <a:xfrm>
          <a:off x="14979298" y="520043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6" name="Rectangle: Rounded Corners 15">
          <a:hlinkClick xmlns:r="http://schemas.openxmlformats.org/officeDocument/2006/relationships" r:id="rId10"/>
          <a:extLst>
            <a:ext uri="{FF2B5EF4-FFF2-40B4-BE49-F238E27FC236}">
              <a16:creationId xmlns:a16="http://schemas.microsoft.com/office/drawing/2014/main" id="{6F665827-C2B7-49AF-8C83-E0E1F025B675}"/>
            </a:ext>
          </a:extLst>
        </xdr:cNvPr>
        <xdr:cNvSpPr/>
      </xdr:nvSpPr>
      <xdr:spPr>
        <a:xfrm>
          <a:off x="14979298" y="548244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7" name="Rectangle: Rounded Corners 16">
          <a:hlinkClick xmlns:r="http://schemas.openxmlformats.org/officeDocument/2006/relationships" r:id="rId11"/>
          <a:extLst>
            <a:ext uri="{FF2B5EF4-FFF2-40B4-BE49-F238E27FC236}">
              <a16:creationId xmlns:a16="http://schemas.microsoft.com/office/drawing/2014/main" id="{F30E037D-60EE-4A56-B351-90D3AAEB24E7}"/>
            </a:ext>
          </a:extLst>
        </xdr:cNvPr>
        <xdr:cNvSpPr/>
      </xdr:nvSpPr>
      <xdr:spPr>
        <a:xfrm>
          <a:off x="14979298" y="574456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8" name="Rectangle: Rounded Corners 17">
          <a:hlinkClick xmlns:r="http://schemas.openxmlformats.org/officeDocument/2006/relationships" r:id="rId12"/>
          <a:extLst>
            <a:ext uri="{FF2B5EF4-FFF2-40B4-BE49-F238E27FC236}">
              <a16:creationId xmlns:a16="http://schemas.microsoft.com/office/drawing/2014/main" id="{39BABE00-6851-451B-BC63-A0B4261CF209}"/>
            </a:ext>
          </a:extLst>
        </xdr:cNvPr>
        <xdr:cNvSpPr/>
      </xdr:nvSpPr>
      <xdr:spPr>
        <a:xfrm>
          <a:off x="14979298" y="602132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0</xdr:rowOff>
    </xdr:from>
    <xdr:to>
      <xdr:col>42</xdr:col>
      <xdr:colOff>375920</xdr:colOff>
      <xdr:row>10</xdr:row>
      <xdr:rowOff>315641</xdr:rowOff>
    </xdr:to>
    <xdr:grpSp>
      <xdr:nvGrpSpPr>
        <xdr:cNvPr id="4" name="Group 3">
          <a:extLst>
            <a:ext uri="{FF2B5EF4-FFF2-40B4-BE49-F238E27FC236}">
              <a16:creationId xmlns:a16="http://schemas.microsoft.com/office/drawing/2014/main" id="{90AA31C2-B9D1-4D36-9A65-A115B68CAC55}"/>
            </a:ext>
          </a:extLst>
        </xdr:cNvPr>
        <xdr:cNvGrpSpPr/>
      </xdr:nvGrpSpPr>
      <xdr:grpSpPr>
        <a:xfrm>
          <a:off x="14859000" y="2434167"/>
          <a:ext cx="1794087" cy="309291"/>
          <a:chOff x="0" y="1760220"/>
          <a:chExt cx="1798320" cy="312420"/>
        </a:xfrm>
      </xdr:grpSpPr>
      <xdr:sp macro="" textlink="">
        <xdr:nvSpPr>
          <xdr:cNvPr id="5" name="TextBox 4">
            <a:hlinkClick xmlns:r="http://schemas.openxmlformats.org/officeDocument/2006/relationships" r:id="rId13"/>
            <a:extLst>
              <a:ext uri="{FF2B5EF4-FFF2-40B4-BE49-F238E27FC236}">
                <a16:creationId xmlns:a16="http://schemas.microsoft.com/office/drawing/2014/main" id="{D8AAD47E-D5DE-7480-57E1-5E5E9163043F}"/>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6" name="Graphic 5" descr="Home with solid fill">
            <a:extLst>
              <a:ext uri="{FF2B5EF4-FFF2-40B4-BE49-F238E27FC236}">
                <a16:creationId xmlns:a16="http://schemas.microsoft.com/office/drawing/2014/main" id="{50336A9A-6063-CA05-DB50-6C51A819D6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0B183264-9CAB-4D94-8429-7D53802F5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EE2F402D-6304-48F5-9DD6-2E18DBF06B2F}"/>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213FFE9C-B8AC-4DFE-BC46-AC22B887AAAF}"/>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4FB2F1B9-8263-4015-AD4E-D6BA4F8C036C}"/>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9ABB6E5C-BC51-4838-AE58-0A8BC5B4B76E}"/>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528CDDFC-5548-4A50-905E-27F8903D3A93}"/>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61DA8732-9B34-437A-BE88-03125C2E09D4}"/>
            </a:ext>
          </a:extLst>
        </xdr:cNvPr>
        <xdr:cNvSpPr/>
      </xdr:nvSpPr>
      <xdr:spPr>
        <a:xfrm>
          <a:off x="14979298" y="463878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F08F0B87-041A-4402-86A0-14BF405E3975}"/>
            </a:ext>
          </a:extLst>
        </xdr:cNvPr>
        <xdr:cNvSpPr/>
      </xdr:nvSpPr>
      <xdr:spPr>
        <a:xfrm>
          <a:off x="14979298" y="49192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1" name="Rectangle: Rounded Corners 10">
          <a:hlinkClick xmlns:r="http://schemas.openxmlformats.org/officeDocument/2006/relationships" r:id="rId9"/>
          <a:extLst>
            <a:ext uri="{FF2B5EF4-FFF2-40B4-BE49-F238E27FC236}">
              <a16:creationId xmlns:a16="http://schemas.microsoft.com/office/drawing/2014/main" id="{FD60D6AE-8C5E-43F7-A940-986F0DDCDAF3}"/>
            </a:ext>
          </a:extLst>
        </xdr:cNvPr>
        <xdr:cNvSpPr/>
      </xdr:nvSpPr>
      <xdr:spPr>
        <a:xfrm>
          <a:off x="14979298" y="5200434"/>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2" name="Rectangle: Rounded Corners 11">
          <a:hlinkClick xmlns:r="http://schemas.openxmlformats.org/officeDocument/2006/relationships" r:id="rId10"/>
          <a:extLst>
            <a:ext uri="{FF2B5EF4-FFF2-40B4-BE49-F238E27FC236}">
              <a16:creationId xmlns:a16="http://schemas.microsoft.com/office/drawing/2014/main" id="{E7F12BEB-29F8-4776-92D0-576BCED6C0B7}"/>
            </a:ext>
          </a:extLst>
        </xdr:cNvPr>
        <xdr:cNvSpPr/>
      </xdr:nvSpPr>
      <xdr:spPr>
        <a:xfrm>
          <a:off x="14979298" y="548244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3" name="Rectangle: Rounded Corners 12">
          <a:hlinkClick xmlns:r="http://schemas.openxmlformats.org/officeDocument/2006/relationships" r:id="rId11"/>
          <a:extLst>
            <a:ext uri="{FF2B5EF4-FFF2-40B4-BE49-F238E27FC236}">
              <a16:creationId xmlns:a16="http://schemas.microsoft.com/office/drawing/2014/main" id="{2B29F096-EEAD-45AA-8BF9-49F4C5697267}"/>
            </a:ext>
          </a:extLst>
        </xdr:cNvPr>
        <xdr:cNvSpPr/>
      </xdr:nvSpPr>
      <xdr:spPr>
        <a:xfrm>
          <a:off x="14979298" y="574456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4" name="Rectangle: Rounded Corners 13">
          <a:hlinkClick xmlns:r="http://schemas.openxmlformats.org/officeDocument/2006/relationships" r:id="rId12"/>
          <a:extLst>
            <a:ext uri="{FF2B5EF4-FFF2-40B4-BE49-F238E27FC236}">
              <a16:creationId xmlns:a16="http://schemas.microsoft.com/office/drawing/2014/main" id="{978EF650-9FF9-4CE4-B870-7E3161F77202}"/>
            </a:ext>
          </a:extLst>
        </xdr:cNvPr>
        <xdr:cNvSpPr/>
      </xdr:nvSpPr>
      <xdr:spPr>
        <a:xfrm>
          <a:off x="14979298" y="602132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0</xdr:rowOff>
    </xdr:from>
    <xdr:to>
      <xdr:col>42</xdr:col>
      <xdr:colOff>375920</xdr:colOff>
      <xdr:row>10</xdr:row>
      <xdr:rowOff>315641</xdr:rowOff>
    </xdr:to>
    <xdr:grpSp>
      <xdr:nvGrpSpPr>
        <xdr:cNvPr id="18" name="Group 17">
          <a:extLst>
            <a:ext uri="{FF2B5EF4-FFF2-40B4-BE49-F238E27FC236}">
              <a16:creationId xmlns:a16="http://schemas.microsoft.com/office/drawing/2014/main" id="{37A9F1D8-1E39-4659-8F01-994D681BFEEF}"/>
            </a:ext>
          </a:extLst>
        </xdr:cNvPr>
        <xdr:cNvGrpSpPr/>
      </xdr:nvGrpSpPr>
      <xdr:grpSpPr>
        <a:xfrm>
          <a:off x="14859000" y="2434167"/>
          <a:ext cx="1794087" cy="309291"/>
          <a:chOff x="0" y="1760220"/>
          <a:chExt cx="1798320" cy="312420"/>
        </a:xfrm>
      </xdr:grpSpPr>
      <xdr:sp macro="" textlink="">
        <xdr:nvSpPr>
          <xdr:cNvPr id="19" name="TextBox 18">
            <a:hlinkClick xmlns:r="http://schemas.openxmlformats.org/officeDocument/2006/relationships" r:id="rId13"/>
            <a:extLst>
              <a:ext uri="{FF2B5EF4-FFF2-40B4-BE49-F238E27FC236}">
                <a16:creationId xmlns:a16="http://schemas.microsoft.com/office/drawing/2014/main" id="{DB759325-B527-EEAB-F172-843806C876A3}"/>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0" name="Graphic 19" descr="Home with solid fill">
            <a:extLst>
              <a:ext uri="{FF2B5EF4-FFF2-40B4-BE49-F238E27FC236}">
                <a16:creationId xmlns:a16="http://schemas.microsoft.com/office/drawing/2014/main" id="{3A45B67D-F87F-D77E-3F3D-139FA831C93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30.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8AB0E266-CB01-4F1C-AF54-08BF4A2E3A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EE5DBC3F-0AD4-4802-AB2C-907487A67B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119C1FA8-72B1-4527-992C-D9DF3573174F}"/>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1A08F740-D342-4389-8141-84D8F4D1418E}"/>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DA1381CD-3DF4-48B0-B1B0-6CEE88ACCABE}"/>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27F78CBA-FC80-465D-9527-C1C95B87944B}"/>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C9BF444D-EB14-4B53-8CF3-0D3F165D97CC}"/>
            </a:ext>
          </a:extLst>
        </xdr:cNvPr>
        <xdr:cNvSpPr/>
      </xdr:nvSpPr>
      <xdr:spPr>
        <a:xfrm>
          <a:off x="14979298" y="463878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AED54416-AA31-4B09-A263-3A964CE2A1AD}"/>
            </a:ext>
          </a:extLst>
        </xdr:cNvPr>
        <xdr:cNvSpPr/>
      </xdr:nvSpPr>
      <xdr:spPr>
        <a:xfrm>
          <a:off x="14979298" y="49192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1" name="Rectangle: Rounded Corners 10">
          <a:hlinkClick xmlns:r="http://schemas.openxmlformats.org/officeDocument/2006/relationships" r:id="rId9"/>
          <a:extLst>
            <a:ext uri="{FF2B5EF4-FFF2-40B4-BE49-F238E27FC236}">
              <a16:creationId xmlns:a16="http://schemas.microsoft.com/office/drawing/2014/main" id="{C6E01D65-279C-4B81-974E-60D8772372E3}"/>
            </a:ext>
          </a:extLst>
        </xdr:cNvPr>
        <xdr:cNvSpPr/>
      </xdr:nvSpPr>
      <xdr:spPr>
        <a:xfrm>
          <a:off x="14979298" y="520043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2" name="Rectangle: Rounded Corners 11">
          <a:hlinkClick xmlns:r="http://schemas.openxmlformats.org/officeDocument/2006/relationships" r:id="rId10"/>
          <a:extLst>
            <a:ext uri="{FF2B5EF4-FFF2-40B4-BE49-F238E27FC236}">
              <a16:creationId xmlns:a16="http://schemas.microsoft.com/office/drawing/2014/main" id="{C2BDA432-847A-450F-B963-376C09A47963}"/>
            </a:ext>
          </a:extLst>
        </xdr:cNvPr>
        <xdr:cNvSpPr/>
      </xdr:nvSpPr>
      <xdr:spPr>
        <a:xfrm>
          <a:off x="14979298" y="5482446"/>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3" name="Rectangle: Rounded Corners 12">
          <a:hlinkClick xmlns:r="http://schemas.openxmlformats.org/officeDocument/2006/relationships" r:id="rId11"/>
          <a:extLst>
            <a:ext uri="{FF2B5EF4-FFF2-40B4-BE49-F238E27FC236}">
              <a16:creationId xmlns:a16="http://schemas.microsoft.com/office/drawing/2014/main" id="{B5879405-5188-45AB-91DA-C8FD50A20FE4}"/>
            </a:ext>
          </a:extLst>
        </xdr:cNvPr>
        <xdr:cNvSpPr/>
      </xdr:nvSpPr>
      <xdr:spPr>
        <a:xfrm>
          <a:off x="14979298" y="574456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4" name="Rectangle: Rounded Corners 13">
          <a:hlinkClick xmlns:r="http://schemas.openxmlformats.org/officeDocument/2006/relationships" r:id="rId12"/>
          <a:extLst>
            <a:ext uri="{FF2B5EF4-FFF2-40B4-BE49-F238E27FC236}">
              <a16:creationId xmlns:a16="http://schemas.microsoft.com/office/drawing/2014/main" id="{D1F0FAF1-322B-4712-9813-8512EC6DBE31}"/>
            </a:ext>
          </a:extLst>
        </xdr:cNvPr>
        <xdr:cNvSpPr/>
      </xdr:nvSpPr>
      <xdr:spPr>
        <a:xfrm>
          <a:off x="14979298" y="602132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0</xdr:rowOff>
    </xdr:from>
    <xdr:to>
      <xdr:col>42</xdr:col>
      <xdr:colOff>375920</xdr:colOff>
      <xdr:row>10</xdr:row>
      <xdr:rowOff>315641</xdr:rowOff>
    </xdr:to>
    <xdr:grpSp>
      <xdr:nvGrpSpPr>
        <xdr:cNvPr id="15" name="Group 14">
          <a:extLst>
            <a:ext uri="{FF2B5EF4-FFF2-40B4-BE49-F238E27FC236}">
              <a16:creationId xmlns:a16="http://schemas.microsoft.com/office/drawing/2014/main" id="{242D2DFB-11F5-488E-8654-CA54DF22F6CE}"/>
            </a:ext>
          </a:extLst>
        </xdr:cNvPr>
        <xdr:cNvGrpSpPr/>
      </xdr:nvGrpSpPr>
      <xdr:grpSpPr>
        <a:xfrm>
          <a:off x="14859000" y="2434167"/>
          <a:ext cx="1794087" cy="309291"/>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90AD46D4-34BC-9D49-83EE-08A8FDA90DCF}"/>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12877EF6-D184-CC8C-9C4E-682D819772F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31.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3755AFA2-4F80-40EF-A790-5AADD91709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2FE6F628-C7A6-4B87-AB12-96C778619FDF}"/>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1C08538C-07AC-44B8-9E93-C0A7112D67F0}"/>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46E32388-B6D3-4836-9C85-FDA60ED88242}"/>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F2902363-9730-4909-8BD4-210D2D1E50D6}"/>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3E8F3955-DAD5-44A5-B864-BE1F18881891}"/>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82ECF4C2-DE22-44AF-97DD-06F317E3B7DC}"/>
            </a:ext>
          </a:extLst>
        </xdr:cNvPr>
        <xdr:cNvSpPr/>
      </xdr:nvSpPr>
      <xdr:spPr>
        <a:xfrm>
          <a:off x="14979298" y="463878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678743E0-60C0-4529-B721-554B37F1F4ED}"/>
            </a:ext>
          </a:extLst>
        </xdr:cNvPr>
        <xdr:cNvSpPr/>
      </xdr:nvSpPr>
      <xdr:spPr>
        <a:xfrm>
          <a:off x="14979298" y="49192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1" name="Rectangle: Rounded Corners 10">
          <a:hlinkClick xmlns:r="http://schemas.openxmlformats.org/officeDocument/2006/relationships" r:id="rId9"/>
          <a:extLst>
            <a:ext uri="{FF2B5EF4-FFF2-40B4-BE49-F238E27FC236}">
              <a16:creationId xmlns:a16="http://schemas.microsoft.com/office/drawing/2014/main" id="{B0D83C2A-E1A9-4AED-8C3B-2A9BF0703703}"/>
            </a:ext>
          </a:extLst>
        </xdr:cNvPr>
        <xdr:cNvSpPr/>
      </xdr:nvSpPr>
      <xdr:spPr>
        <a:xfrm>
          <a:off x="14979298" y="520043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2" name="Rectangle: Rounded Corners 11">
          <a:hlinkClick xmlns:r="http://schemas.openxmlformats.org/officeDocument/2006/relationships" r:id="rId10"/>
          <a:extLst>
            <a:ext uri="{FF2B5EF4-FFF2-40B4-BE49-F238E27FC236}">
              <a16:creationId xmlns:a16="http://schemas.microsoft.com/office/drawing/2014/main" id="{8D9BB531-2204-4157-986B-F400522E40DF}"/>
            </a:ext>
          </a:extLst>
        </xdr:cNvPr>
        <xdr:cNvSpPr/>
      </xdr:nvSpPr>
      <xdr:spPr>
        <a:xfrm>
          <a:off x="14979298" y="548244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3" name="Rectangle: Rounded Corners 12">
          <a:hlinkClick xmlns:r="http://schemas.openxmlformats.org/officeDocument/2006/relationships" r:id="rId11"/>
          <a:extLst>
            <a:ext uri="{FF2B5EF4-FFF2-40B4-BE49-F238E27FC236}">
              <a16:creationId xmlns:a16="http://schemas.microsoft.com/office/drawing/2014/main" id="{8F6A0408-AB7A-480A-B98C-AAA4173F994C}"/>
            </a:ext>
          </a:extLst>
        </xdr:cNvPr>
        <xdr:cNvSpPr/>
      </xdr:nvSpPr>
      <xdr:spPr>
        <a:xfrm>
          <a:off x="14979298" y="5744562"/>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4" name="Rectangle: Rounded Corners 13">
          <a:hlinkClick xmlns:r="http://schemas.openxmlformats.org/officeDocument/2006/relationships" r:id="rId12"/>
          <a:extLst>
            <a:ext uri="{FF2B5EF4-FFF2-40B4-BE49-F238E27FC236}">
              <a16:creationId xmlns:a16="http://schemas.microsoft.com/office/drawing/2014/main" id="{D3FE04A2-F833-4099-9A47-823205ED95BD}"/>
            </a:ext>
          </a:extLst>
        </xdr:cNvPr>
        <xdr:cNvSpPr/>
      </xdr:nvSpPr>
      <xdr:spPr>
        <a:xfrm>
          <a:off x="14979298" y="6021329"/>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0</xdr:rowOff>
    </xdr:from>
    <xdr:to>
      <xdr:col>42</xdr:col>
      <xdr:colOff>375920</xdr:colOff>
      <xdr:row>10</xdr:row>
      <xdr:rowOff>315641</xdr:rowOff>
    </xdr:to>
    <xdr:grpSp>
      <xdr:nvGrpSpPr>
        <xdr:cNvPr id="15" name="Group 14">
          <a:extLst>
            <a:ext uri="{FF2B5EF4-FFF2-40B4-BE49-F238E27FC236}">
              <a16:creationId xmlns:a16="http://schemas.microsoft.com/office/drawing/2014/main" id="{E0C96946-E9E7-4559-A213-77BBDD2B9DA5}"/>
            </a:ext>
          </a:extLst>
        </xdr:cNvPr>
        <xdr:cNvGrpSpPr/>
      </xdr:nvGrpSpPr>
      <xdr:grpSpPr>
        <a:xfrm>
          <a:off x="14859000" y="2434167"/>
          <a:ext cx="1794087" cy="309291"/>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A1835350-6B48-E98D-3E65-DB44ABD9B097}"/>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4666FB63-BC7F-B616-A566-2043C8C54DD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32.xml><?xml version="1.0" encoding="utf-8"?>
<xdr:wsDr xmlns:xdr="http://schemas.openxmlformats.org/drawingml/2006/spreadsheetDrawing" xmlns:a="http://schemas.openxmlformats.org/drawingml/2006/main">
  <xdr:oneCellAnchor>
    <xdr:from>
      <xdr:col>0</xdr:col>
      <xdr:colOff>266700</xdr:colOff>
      <xdr:row>0</xdr:row>
      <xdr:rowOff>140493</xdr:rowOff>
    </xdr:from>
    <xdr:ext cx="1231280" cy="1227243"/>
    <xdr:pic>
      <xdr:nvPicPr>
        <xdr:cNvPr id="2" name="Picture 1">
          <a:extLst>
            <a:ext uri="{FF2B5EF4-FFF2-40B4-BE49-F238E27FC236}">
              <a16:creationId xmlns:a16="http://schemas.microsoft.com/office/drawing/2014/main" id="{8C0444C3-DF0B-4939-88A6-E120A4BF14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41" b="141"/>
        <a:stretch/>
      </xdr:blipFill>
      <xdr:spPr>
        <a:xfrm>
          <a:off x="266700" y="140493"/>
          <a:ext cx="1231280" cy="1227243"/>
        </a:xfrm>
        <a:prstGeom prst="rect">
          <a:avLst/>
        </a:prstGeom>
      </xdr:spPr>
    </xdr:pic>
    <xdr:clientData/>
  </xdr:oneCellAnchor>
  <xdr:oneCellAnchor>
    <xdr:from>
      <xdr:col>33</xdr:col>
      <xdr:colOff>102611</xdr:colOff>
      <xdr:row>0</xdr:row>
      <xdr:rowOff>104792</xdr:rowOff>
    </xdr:from>
    <xdr:ext cx="2295571" cy="1123933"/>
    <xdr:pic>
      <xdr:nvPicPr>
        <xdr:cNvPr id="3" name="Picture 2">
          <a:extLst>
            <a:ext uri="{FF2B5EF4-FFF2-40B4-BE49-F238E27FC236}">
              <a16:creationId xmlns:a16="http://schemas.microsoft.com/office/drawing/2014/main" id="{80E02036-C6E0-4ECC-8D1C-FF4DB76CC0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126971" y="104792"/>
          <a:ext cx="2295571" cy="1123933"/>
        </a:xfrm>
        <a:prstGeom prst="rect">
          <a:avLst/>
        </a:prstGeom>
        <a:noFill/>
        <a:ln w="9525">
          <a:noFill/>
          <a:miter lim="800000"/>
          <a:headEnd/>
          <a:tailEnd/>
        </a:ln>
      </xdr:spPr>
    </xdr:pic>
    <xdr:clientData/>
  </xdr:oneCellAnchor>
  <xdr:oneCellAnchor>
    <xdr:from>
      <xdr:col>40</xdr:col>
      <xdr:colOff>59338</xdr:colOff>
      <xdr:row>14</xdr:row>
      <xdr:rowOff>91923</xdr:rowOff>
    </xdr:from>
    <xdr:ext cx="640080" cy="136279"/>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8A2ABB8B-5E95-4353-8CB4-DDB7790811FD}"/>
            </a:ext>
          </a:extLst>
        </xdr:cNvPr>
        <xdr:cNvSpPr/>
      </xdr:nvSpPr>
      <xdr:spPr>
        <a:xfrm>
          <a:off x="14979298" y="356664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oneCellAnchor>
  <xdr:oneCellAnchor>
    <xdr:from>
      <xdr:col>40</xdr:col>
      <xdr:colOff>59338</xdr:colOff>
      <xdr:row>15</xdr:row>
      <xdr:rowOff>78164</xdr:rowOff>
    </xdr:from>
    <xdr:ext cx="640080" cy="136279"/>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B03CE99-0F98-49AC-A2F7-445EE0DDB2CF}"/>
            </a:ext>
          </a:extLst>
        </xdr:cNvPr>
        <xdr:cNvSpPr/>
      </xdr:nvSpPr>
      <xdr:spPr>
        <a:xfrm>
          <a:off x="14979298" y="382720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oneCellAnchor>
  <xdr:oneCellAnchor>
    <xdr:from>
      <xdr:col>40</xdr:col>
      <xdr:colOff>59338</xdr:colOff>
      <xdr:row>16</xdr:row>
      <xdr:rowOff>64403</xdr:rowOff>
    </xdr:from>
    <xdr:ext cx="640080" cy="136279"/>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56C7F87B-C076-4546-920F-2CD1AFD398FC}"/>
            </a:ext>
          </a:extLst>
        </xdr:cNvPr>
        <xdr:cNvSpPr/>
      </xdr:nvSpPr>
      <xdr:spPr>
        <a:xfrm>
          <a:off x="14979298" y="4087763"/>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oneCellAnchor>
  <xdr:oneCellAnchor>
    <xdr:from>
      <xdr:col>40</xdr:col>
      <xdr:colOff>59338</xdr:colOff>
      <xdr:row>17</xdr:row>
      <xdr:rowOff>80612</xdr:rowOff>
    </xdr:from>
    <xdr:ext cx="640080" cy="136279"/>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62216E39-6334-48ED-9ADC-750D28AFC9B2}"/>
            </a:ext>
          </a:extLst>
        </xdr:cNvPr>
        <xdr:cNvSpPr/>
      </xdr:nvSpPr>
      <xdr:spPr>
        <a:xfrm>
          <a:off x="14979298" y="437829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oneCellAnchor>
  <xdr:oneCellAnchor>
    <xdr:from>
      <xdr:col>40</xdr:col>
      <xdr:colOff>59338</xdr:colOff>
      <xdr:row>18</xdr:row>
      <xdr:rowOff>66780</xdr:rowOff>
    </xdr:from>
    <xdr:ext cx="640080" cy="136279"/>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D9D4FEED-C4AC-4450-8C44-02EF59362F94}"/>
            </a:ext>
          </a:extLst>
        </xdr:cNvPr>
        <xdr:cNvSpPr/>
      </xdr:nvSpPr>
      <xdr:spPr>
        <a:xfrm>
          <a:off x="14979298" y="463878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oneCellAnchor>
  <xdr:oneCellAnchor>
    <xdr:from>
      <xdr:col>40</xdr:col>
      <xdr:colOff>59338</xdr:colOff>
      <xdr:row>19</xdr:row>
      <xdr:rowOff>72920</xdr:rowOff>
    </xdr:from>
    <xdr:ext cx="640080" cy="136279"/>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124F598F-AE93-42F1-B942-5AC036749B41}"/>
            </a:ext>
          </a:extLst>
        </xdr:cNvPr>
        <xdr:cNvSpPr/>
      </xdr:nvSpPr>
      <xdr:spPr>
        <a:xfrm>
          <a:off x="14979298" y="4919240"/>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oneCellAnchor>
  <xdr:oneCellAnchor>
    <xdr:from>
      <xdr:col>40</xdr:col>
      <xdr:colOff>59338</xdr:colOff>
      <xdr:row>20</xdr:row>
      <xdr:rowOff>79794</xdr:rowOff>
    </xdr:from>
    <xdr:ext cx="640080" cy="136279"/>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F066098D-482C-4E88-A5B7-3D64BDD08F25}"/>
            </a:ext>
          </a:extLst>
        </xdr:cNvPr>
        <xdr:cNvSpPr/>
      </xdr:nvSpPr>
      <xdr:spPr>
        <a:xfrm>
          <a:off x="14979298" y="5200434"/>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oneCellAnchor>
  <xdr:oneCellAnchor>
    <xdr:from>
      <xdr:col>40</xdr:col>
      <xdr:colOff>59338</xdr:colOff>
      <xdr:row>21</xdr:row>
      <xdr:rowOff>87486</xdr:rowOff>
    </xdr:from>
    <xdr:ext cx="640080" cy="136279"/>
    <xdr:sp macro="" textlink="">
      <xdr:nvSpPr>
        <xdr:cNvPr id="13" name="Rectangle: Rounded Corners 12">
          <a:hlinkClick xmlns:r="http://schemas.openxmlformats.org/officeDocument/2006/relationships" r:id="rId10"/>
          <a:extLst>
            <a:ext uri="{FF2B5EF4-FFF2-40B4-BE49-F238E27FC236}">
              <a16:creationId xmlns:a16="http://schemas.microsoft.com/office/drawing/2014/main" id="{F3647DA6-C062-4078-B401-62D6966EBF56}"/>
            </a:ext>
          </a:extLst>
        </xdr:cNvPr>
        <xdr:cNvSpPr/>
      </xdr:nvSpPr>
      <xdr:spPr>
        <a:xfrm>
          <a:off x="14979298" y="5482446"/>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oneCellAnchor>
  <xdr:oneCellAnchor>
    <xdr:from>
      <xdr:col>40</xdr:col>
      <xdr:colOff>59338</xdr:colOff>
      <xdr:row>22</xdr:row>
      <xdr:rowOff>75282</xdr:rowOff>
    </xdr:from>
    <xdr:ext cx="640080" cy="136279"/>
    <xdr:sp macro="" textlink="">
      <xdr:nvSpPr>
        <xdr:cNvPr id="14" name="Rectangle: Rounded Corners 13">
          <a:hlinkClick xmlns:r="http://schemas.openxmlformats.org/officeDocument/2006/relationships" r:id="rId11"/>
          <a:extLst>
            <a:ext uri="{FF2B5EF4-FFF2-40B4-BE49-F238E27FC236}">
              <a16:creationId xmlns:a16="http://schemas.microsoft.com/office/drawing/2014/main" id="{E5F3BED5-EA17-4899-B9FD-30A6E51A9349}"/>
            </a:ext>
          </a:extLst>
        </xdr:cNvPr>
        <xdr:cNvSpPr/>
      </xdr:nvSpPr>
      <xdr:spPr>
        <a:xfrm>
          <a:off x="14979298" y="5744562"/>
          <a:ext cx="640080" cy="136279"/>
        </a:xfrm>
        <a:prstGeom prst="roundRect">
          <a:avLst/>
        </a:prstGeom>
        <a:solidFill>
          <a:srgbClr val="CC0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oneCellAnchor>
  <xdr:oneCellAnchor>
    <xdr:from>
      <xdr:col>40</xdr:col>
      <xdr:colOff>59338</xdr:colOff>
      <xdr:row>23</xdr:row>
      <xdr:rowOff>77729</xdr:rowOff>
    </xdr:from>
    <xdr:ext cx="640080" cy="136279"/>
    <xdr:sp macro="" textlink="">
      <xdr:nvSpPr>
        <xdr:cNvPr id="15" name="Rectangle: Rounded Corners 14">
          <a:hlinkClick xmlns:r="http://schemas.openxmlformats.org/officeDocument/2006/relationships" r:id="rId12"/>
          <a:extLst>
            <a:ext uri="{FF2B5EF4-FFF2-40B4-BE49-F238E27FC236}">
              <a16:creationId xmlns:a16="http://schemas.microsoft.com/office/drawing/2014/main" id="{3AC71F51-C9A0-4D6D-935B-26BD0DA0A873}"/>
            </a:ext>
          </a:extLst>
        </xdr:cNvPr>
        <xdr:cNvSpPr/>
      </xdr:nvSpPr>
      <xdr:spPr>
        <a:xfrm>
          <a:off x="14979298" y="6021329"/>
          <a:ext cx="640080" cy="136279"/>
        </a:xfrm>
        <a:prstGeom prst="roundRect">
          <a:avLst/>
        </a:prstGeom>
        <a:solidFill>
          <a:srgbClr val="FFC000"/>
        </a:solidFill>
        <a:ln w="3492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lnRef>
        <a:fillRef idx="1">
          <a:schemeClr val="lt1"/>
        </a:fillRef>
        <a:effectRef idx="0">
          <a:schemeClr val="accent2"/>
        </a:effectRef>
        <a:fontRef idx="minor">
          <a:schemeClr val="dk1"/>
        </a:fontRef>
      </xdr:style>
      <xdr:txBody>
        <a:bodyPr vertOverflow="clip" horzOverflow="clip" lIns="0" tIns="0" rIns="0" bIns="0" rtlCol="0" anchor="ctr">
          <a:spAutoFit/>
        </a:bodyPr>
        <a:lstStyle/>
        <a:p>
          <a:pPr algn="ctr"/>
          <a:r>
            <a:rPr lang="en-US" sz="8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oneCellAnchor>
  <xdr:twoCellAnchor>
    <xdr:from>
      <xdr:col>40</xdr:col>
      <xdr:colOff>0</xdr:colOff>
      <xdr:row>10</xdr:row>
      <xdr:rowOff>0</xdr:rowOff>
    </xdr:from>
    <xdr:to>
      <xdr:col>42</xdr:col>
      <xdr:colOff>375920</xdr:colOff>
      <xdr:row>10</xdr:row>
      <xdr:rowOff>315641</xdr:rowOff>
    </xdr:to>
    <xdr:grpSp>
      <xdr:nvGrpSpPr>
        <xdr:cNvPr id="5" name="Group 4">
          <a:extLst>
            <a:ext uri="{FF2B5EF4-FFF2-40B4-BE49-F238E27FC236}">
              <a16:creationId xmlns:a16="http://schemas.microsoft.com/office/drawing/2014/main" id="{79171A49-336B-48D4-8B05-EF51A2F0BD60}"/>
            </a:ext>
          </a:extLst>
        </xdr:cNvPr>
        <xdr:cNvGrpSpPr/>
      </xdr:nvGrpSpPr>
      <xdr:grpSpPr>
        <a:xfrm>
          <a:off x="14859000" y="2434167"/>
          <a:ext cx="1794087" cy="309291"/>
          <a:chOff x="0" y="1760220"/>
          <a:chExt cx="1798320" cy="312420"/>
        </a:xfrm>
      </xdr:grpSpPr>
      <xdr:sp macro="" textlink="">
        <xdr:nvSpPr>
          <xdr:cNvPr id="16" name="TextBox 15">
            <a:hlinkClick xmlns:r="http://schemas.openxmlformats.org/officeDocument/2006/relationships" r:id="rId13"/>
            <a:extLst>
              <a:ext uri="{FF2B5EF4-FFF2-40B4-BE49-F238E27FC236}">
                <a16:creationId xmlns:a16="http://schemas.microsoft.com/office/drawing/2014/main" id="{20F5C602-1E87-E9F9-2E53-85908619425F}"/>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7" name="Graphic 16" descr="Home with solid fill">
            <a:extLst>
              <a:ext uri="{FF2B5EF4-FFF2-40B4-BE49-F238E27FC236}">
                <a16:creationId xmlns:a16="http://schemas.microsoft.com/office/drawing/2014/main" id="{B10125F9-F26C-D636-C892-831133061A9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0" y="1760220"/>
            <a:ext cx="312420" cy="312420"/>
          </a:xfrm>
          <a:prstGeom prst="rect">
            <a:avLst/>
          </a:prstGeom>
        </xdr:spPr>
      </xdr:pic>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228600</xdr:colOff>
      <xdr:row>1</xdr:row>
      <xdr:rowOff>140381</xdr:rowOff>
    </xdr:to>
    <xdr:grpSp>
      <xdr:nvGrpSpPr>
        <xdr:cNvPr id="2" name="Group 1">
          <a:extLst>
            <a:ext uri="{FF2B5EF4-FFF2-40B4-BE49-F238E27FC236}">
              <a16:creationId xmlns:a16="http://schemas.microsoft.com/office/drawing/2014/main" id="{F45D36B9-8B69-4179-87A3-F5458F91667D}"/>
            </a:ext>
          </a:extLst>
        </xdr:cNvPr>
        <xdr:cNvGrpSpPr/>
      </xdr:nvGrpSpPr>
      <xdr:grpSpPr>
        <a:xfrm>
          <a:off x="0" y="0"/>
          <a:ext cx="3200400" cy="318181"/>
          <a:chOff x="0" y="1760220"/>
          <a:chExt cx="1798320" cy="312420"/>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54CC8B16-FA22-FD33-89D6-403C1B91E19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3A7EFD7C-B681-E8DE-E2B8-DE7C1B7EF2B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4.xml><?xml version="1.0" encoding="utf-8"?>
<xdr:wsDr xmlns:xdr="http://schemas.openxmlformats.org/drawingml/2006/spreadsheetDrawing" xmlns:a="http://schemas.openxmlformats.org/drawingml/2006/main">
  <xdr:twoCellAnchor>
    <xdr:from>
      <xdr:col>24</xdr:col>
      <xdr:colOff>40248</xdr:colOff>
      <xdr:row>20</xdr:row>
      <xdr:rowOff>65454</xdr:rowOff>
    </xdr:from>
    <xdr:to>
      <xdr:col>24</xdr:col>
      <xdr:colOff>577178</xdr:colOff>
      <xdr:row>21</xdr:row>
      <xdr:rowOff>135338</xdr:rowOff>
    </xdr:to>
    <xdr:sp macro="" textlink="#REF!">
      <xdr:nvSpPr>
        <xdr:cNvPr id="2" name="TextBox 1">
          <a:extLst>
            <a:ext uri="{FF2B5EF4-FFF2-40B4-BE49-F238E27FC236}">
              <a16:creationId xmlns:a16="http://schemas.microsoft.com/office/drawing/2014/main" id="{2FF8541F-67A9-41AA-92EF-50E46CBE41B7}"/>
            </a:ext>
          </a:extLst>
        </xdr:cNvPr>
        <xdr:cNvSpPr txBox="1"/>
      </xdr:nvSpPr>
      <xdr:spPr>
        <a:xfrm>
          <a:off x="18594948" y="3928794"/>
          <a:ext cx="536930" cy="214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22</xdr:row>
      <xdr:rowOff>23115</xdr:rowOff>
    </xdr:from>
    <xdr:to>
      <xdr:col>22</xdr:col>
      <xdr:colOff>557979</xdr:colOff>
      <xdr:row>23</xdr:row>
      <xdr:rowOff>70741</xdr:rowOff>
    </xdr:to>
    <xdr:sp macro="" textlink="#REF!">
      <xdr:nvSpPr>
        <xdr:cNvPr id="3" name="TextBox 2">
          <a:extLst>
            <a:ext uri="{FF2B5EF4-FFF2-40B4-BE49-F238E27FC236}">
              <a16:creationId xmlns:a16="http://schemas.microsoft.com/office/drawing/2014/main" id="{10DCAE8A-6CAC-4779-BD04-02AEEE956618}"/>
            </a:ext>
          </a:extLst>
        </xdr:cNvPr>
        <xdr:cNvSpPr txBox="1"/>
      </xdr:nvSpPr>
      <xdr:spPr>
        <a:xfrm>
          <a:off x="17437321" y="431317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22</xdr:row>
      <xdr:rowOff>39651</xdr:rowOff>
    </xdr:from>
    <xdr:to>
      <xdr:col>25</xdr:col>
      <xdr:colOff>100809</xdr:colOff>
      <xdr:row>23</xdr:row>
      <xdr:rowOff>122413</xdr:rowOff>
    </xdr:to>
    <xdr:sp macro="" textlink="#REF!">
      <xdr:nvSpPr>
        <xdr:cNvPr id="4" name="TextBox 3">
          <a:extLst>
            <a:ext uri="{FF2B5EF4-FFF2-40B4-BE49-F238E27FC236}">
              <a16:creationId xmlns:a16="http://schemas.microsoft.com/office/drawing/2014/main" id="{BC0E9588-146A-47CF-B132-B64B9A3B1525}"/>
            </a:ext>
          </a:extLst>
        </xdr:cNvPr>
        <xdr:cNvSpPr txBox="1"/>
      </xdr:nvSpPr>
      <xdr:spPr>
        <a:xfrm>
          <a:off x="18452241" y="432971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22</xdr:row>
      <xdr:rowOff>44294</xdr:rowOff>
    </xdr:from>
    <xdr:to>
      <xdr:col>30</xdr:col>
      <xdr:colOff>121723</xdr:colOff>
      <xdr:row>23</xdr:row>
      <xdr:rowOff>126886</xdr:rowOff>
    </xdr:to>
    <xdr:sp macro="" textlink="#REF!">
      <xdr:nvSpPr>
        <xdr:cNvPr id="5" name="TextBox 4">
          <a:extLst>
            <a:ext uri="{FF2B5EF4-FFF2-40B4-BE49-F238E27FC236}">
              <a16:creationId xmlns:a16="http://schemas.microsoft.com/office/drawing/2014/main" id="{F9BD5AD0-AB16-4167-B492-C10B9DA1F7E6}"/>
            </a:ext>
          </a:extLst>
        </xdr:cNvPr>
        <xdr:cNvSpPr txBox="1"/>
      </xdr:nvSpPr>
      <xdr:spPr>
        <a:xfrm>
          <a:off x="21387632" y="433435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24</xdr:row>
      <xdr:rowOff>93545</xdr:rowOff>
    </xdr:from>
    <xdr:to>
      <xdr:col>25</xdr:col>
      <xdr:colOff>52821</xdr:colOff>
      <xdr:row>25</xdr:row>
      <xdr:rowOff>139204</xdr:rowOff>
    </xdr:to>
    <xdr:sp macro="" textlink="#REF!">
      <xdr:nvSpPr>
        <xdr:cNvPr id="6" name="TextBox 5">
          <a:extLst>
            <a:ext uri="{FF2B5EF4-FFF2-40B4-BE49-F238E27FC236}">
              <a16:creationId xmlns:a16="http://schemas.microsoft.com/office/drawing/2014/main" id="{3D780FCC-686E-407F-B0B4-0458B31FF2C7}"/>
            </a:ext>
          </a:extLst>
        </xdr:cNvPr>
        <xdr:cNvSpPr txBox="1"/>
      </xdr:nvSpPr>
      <xdr:spPr>
        <a:xfrm>
          <a:off x="18630526" y="474936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24</xdr:row>
      <xdr:rowOff>72073</xdr:rowOff>
    </xdr:from>
    <xdr:to>
      <xdr:col>27</xdr:col>
      <xdr:colOff>607787</xdr:colOff>
      <xdr:row>25</xdr:row>
      <xdr:rowOff>148773</xdr:rowOff>
    </xdr:to>
    <xdr:sp macro="" textlink="#REF!">
      <xdr:nvSpPr>
        <xdr:cNvPr id="7" name="TextBox 6">
          <a:extLst>
            <a:ext uri="{FF2B5EF4-FFF2-40B4-BE49-F238E27FC236}">
              <a16:creationId xmlns:a16="http://schemas.microsoft.com/office/drawing/2014/main" id="{995F8570-A7E8-4FC0-AAE8-017B0024A216}"/>
            </a:ext>
          </a:extLst>
        </xdr:cNvPr>
        <xdr:cNvSpPr txBox="1"/>
      </xdr:nvSpPr>
      <xdr:spPr>
        <a:xfrm>
          <a:off x="19913238" y="472789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24</xdr:row>
      <xdr:rowOff>80602</xdr:rowOff>
    </xdr:from>
    <xdr:to>
      <xdr:col>29</xdr:col>
      <xdr:colOff>188193</xdr:colOff>
      <xdr:row>25</xdr:row>
      <xdr:rowOff>150906</xdr:rowOff>
    </xdr:to>
    <xdr:sp macro="" textlink="#REF!">
      <xdr:nvSpPr>
        <xdr:cNvPr id="8" name="TextBox 7">
          <a:extLst>
            <a:ext uri="{FF2B5EF4-FFF2-40B4-BE49-F238E27FC236}">
              <a16:creationId xmlns:a16="http://schemas.microsoft.com/office/drawing/2014/main" id="{ECB56D5C-F954-45F3-9833-E406739B4161}"/>
            </a:ext>
          </a:extLst>
        </xdr:cNvPr>
        <xdr:cNvSpPr txBox="1"/>
      </xdr:nvSpPr>
      <xdr:spPr>
        <a:xfrm>
          <a:off x="20991609" y="473642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17</xdr:row>
      <xdr:rowOff>55652</xdr:rowOff>
    </xdr:from>
    <xdr:to>
      <xdr:col>28</xdr:col>
      <xdr:colOff>526747</xdr:colOff>
      <xdr:row>20</xdr:row>
      <xdr:rowOff>178325</xdr:rowOff>
    </xdr:to>
    <xdr:sp macro="" textlink="$P$31">
      <xdr:nvSpPr>
        <xdr:cNvPr id="9" name="TextBox 8">
          <a:extLst>
            <a:ext uri="{FF2B5EF4-FFF2-40B4-BE49-F238E27FC236}">
              <a16:creationId xmlns:a16="http://schemas.microsoft.com/office/drawing/2014/main" id="{6FEA23F0-D06D-448E-B884-A3FF31934D71}"/>
            </a:ext>
          </a:extLst>
        </xdr:cNvPr>
        <xdr:cNvSpPr txBox="1">
          <a:spLocks/>
        </xdr:cNvSpPr>
      </xdr:nvSpPr>
      <xdr:spPr>
        <a:xfrm>
          <a:off x="18218481" y="3195092"/>
          <a:ext cx="3362326" cy="816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16</xdr:row>
      <xdr:rowOff>79041</xdr:rowOff>
    </xdr:from>
    <xdr:to>
      <xdr:col>31</xdr:col>
      <xdr:colOff>750721</xdr:colOff>
      <xdr:row>17</xdr:row>
      <xdr:rowOff>128327</xdr:rowOff>
    </xdr:to>
    <xdr:sp macro="" textlink="$Q$30">
      <xdr:nvSpPr>
        <xdr:cNvPr id="10" name="TextBox 9">
          <a:extLst>
            <a:ext uri="{FF2B5EF4-FFF2-40B4-BE49-F238E27FC236}">
              <a16:creationId xmlns:a16="http://schemas.microsoft.com/office/drawing/2014/main" id="{AB899AB7-D869-439E-BFB2-89F30DE2E5FA}"/>
            </a:ext>
          </a:extLst>
        </xdr:cNvPr>
        <xdr:cNvSpPr txBox="1">
          <a:spLocks/>
        </xdr:cNvSpPr>
      </xdr:nvSpPr>
      <xdr:spPr>
        <a:xfrm>
          <a:off x="16079952" y="2746041"/>
          <a:ext cx="7599349" cy="521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44</xdr:row>
      <xdr:rowOff>19932</xdr:rowOff>
    </xdr:from>
    <xdr:ext cx="7075715" cy="518732"/>
    <xdr:sp macro="" textlink="#REF!">
      <xdr:nvSpPr>
        <xdr:cNvPr id="11" name="TextBox 10">
          <a:extLst>
            <a:ext uri="{FF2B5EF4-FFF2-40B4-BE49-F238E27FC236}">
              <a16:creationId xmlns:a16="http://schemas.microsoft.com/office/drawing/2014/main" id="{D0DECAC0-1925-4D8F-ABC7-328607C301BF}"/>
            </a:ext>
          </a:extLst>
        </xdr:cNvPr>
        <xdr:cNvSpPr txBox="1">
          <a:spLocks/>
        </xdr:cNvSpPr>
      </xdr:nvSpPr>
      <xdr:spPr>
        <a:xfrm>
          <a:off x="16497745" y="802855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45</xdr:row>
      <xdr:rowOff>82797</xdr:rowOff>
    </xdr:from>
    <xdr:to>
      <xdr:col>28</xdr:col>
      <xdr:colOff>602366</xdr:colOff>
      <xdr:row>49</xdr:row>
      <xdr:rowOff>13810</xdr:rowOff>
    </xdr:to>
    <xdr:sp macro="" textlink="$S$31">
      <xdr:nvSpPr>
        <xdr:cNvPr id="12" name="TextBox 11">
          <a:extLst>
            <a:ext uri="{FF2B5EF4-FFF2-40B4-BE49-F238E27FC236}">
              <a16:creationId xmlns:a16="http://schemas.microsoft.com/office/drawing/2014/main" id="{E4292A49-DC9E-4689-AEC2-4D71204721FD}"/>
            </a:ext>
          </a:extLst>
        </xdr:cNvPr>
        <xdr:cNvSpPr txBox="1">
          <a:spLocks/>
        </xdr:cNvSpPr>
      </xdr:nvSpPr>
      <xdr:spPr>
        <a:xfrm>
          <a:off x="18271422" y="847241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48</xdr:row>
      <xdr:rowOff>52165</xdr:rowOff>
    </xdr:from>
    <xdr:to>
      <xdr:col>24</xdr:col>
      <xdr:colOff>596865</xdr:colOff>
      <xdr:row>49</xdr:row>
      <xdr:rowOff>112420</xdr:rowOff>
    </xdr:to>
    <xdr:sp macro="" textlink="$Q$34">
      <xdr:nvSpPr>
        <xdr:cNvPr id="13" name="TextBox 12">
          <a:extLst>
            <a:ext uri="{FF2B5EF4-FFF2-40B4-BE49-F238E27FC236}">
              <a16:creationId xmlns:a16="http://schemas.microsoft.com/office/drawing/2014/main" id="{06CFFE54-6379-4D4C-8ACB-C72F854B4A7A}"/>
            </a:ext>
          </a:extLst>
        </xdr:cNvPr>
        <xdr:cNvSpPr txBox="1"/>
      </xdr:nvSpPr>
      <xdr:spPr>
        <a:xfrm>
          <a:off x="18639045" y="929522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50</xdr:row>
      <xdr:rowOff>18939</xdr:rowOff>
    </xdr:from>
    <xdr:to>
      <xdr:col>22</xdr:col>
      <xdr:colOff>632046</xdr:colOff>
      <xdr:row>51</xdr:row>
      <xdr:rowOff>68601</xdr:rowOff>
    </xdr:to>
    <xdr:sp macro="" textlink="$S$33">
      <xdr:nvSpPr>
        <xdr:cNvPr id="14" name="TextBox 13">
          <a:extLst>
            <a:ext uri="{FF2B5EF4-FFF2-40B4-BE49-F238E27FC236}">
              <a16:creationId xmlns:a16="http://schemas.microsoft.com/office/drawing/2014/main" id="{1F01A169-CEAF-4D30-8321-D2E7FB63FB62}"/>
            </a:ext>
          </a:extLst>
        </xdr:cNvPr>
        <xdr:cNvSpPr txBox="1"/>
      </xdr:nvSpPr>
      <xdr:spPr>
        <a:xfrm>
          <a:off x="17505220" y="971919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50</xdr:row>
      <xdr:rowOff>29725</xdr:rowOff>
    </xdr:from>
    <xdr:to>
      <xdr:col>25</xdr:col>
      <xdr:colOff>159284</xdr:colOff>
      <xdr:row>51</xdr:row>
      <xdr:rowOff>109100</xdr:rowOff>
    </xdr:to>
    <xdr:sp macro="" textlink="$S$34">
      <xdr:nvSpPr>
        <xdr:cNvPr id="15" name="TextBox 14">
          <a:extLst>
            <a:ext uri="{FF2B5EF4-FFF2-40B4-BE49-F238E27FC236}">
              <a16:creationId xmlns:a16="http://schemas.microsoft.com/office/drawing/2014/main" id="{925FDC88-AC33-4251-80B2-9EE6FE457D29}"/>
            </a:ext>
          </a:extLst>
        </xdr:cNvPr>
        <xdr:cNvSpPr txBox="1"/>
      </xdr:nvSpPr>
      <xdr:spPr>
        <a:xfrm>
          <a:off x="18463343" y="972998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50</xdr:row>
      <xdr:rowOff>16657</xdr:rowOff>
    </xdr:from>
    <xdr:to>
      <xdr:col>30</xdr:col>
      <xdr:colOff>158247</xdr:colOff>
      <xdr:row>51</xdr:row>
      <xdr:rowOff>72846</xdr:rowOff>
    </xdr:to>
    <xdr:sp macro="" textlink="$S$36">
      <xdr:nvSpPr>
        <xdr:cNvPr id="16" name="TextBox 15">
          <a:extLst>
            <a:ext uri="{FF2B5EF4-FFF2-40B4-BE49-F238E27FC236}">
              <a16:creationId xmlns:a16="http://schemas.microsoft.com/office/drawing/2014/main" id="{B6EA61FD-EA79-41CF-B4F7-F96202E1F62F}"/>
            </a:ext>
          </a:extLst>
        </xdr:cNvPr>
        <xdr:cNvSpPr txBox="1"/>
      </xdr:nvSpPr>
      <xdr:spPr>
        <a:xfrm>
          <a:off x="21468317" y="971691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52</xdr:row>
      <xdr:rowOff>74917</xdr:rowOff>
    </xdr:from>
    <xdr:to>
      <xdr:col>25</xdr:col>
      <xdr:colOff>220046</xdr:colOff>
      <xdr:row>53</xdr:row>
      <xdr:rowOff>168428</xdr:rowOff>
    </xdr:to>
    <xdr:sp macro="" textlink="$S$35">
      <xdr:nvSpPr>
        <xdr:cNvPr id="17" name="TextBox 16">
          <a:extLst>
            <a:ext uri="{FF2B5EF4-FFF2-40B4-BE49-F238E27FC236}">
              <a16:creationId xmlns:a16="http://schemas.microsoft.com/office/drawing/2014/main" id="{1398A05A-AAD4-424D-ADDD-4ABAE5168D33}"/>
            </a:ext>
          </a:extLst>
        </xdr:cNvPr>
        <xdr:cNvSpPr txBox="1"/>
      </xdr:nvSpPr>
      <xdr:spPr>
        <a:xfrm>
          <a:off x="18818288" y="1033905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52</xdr:row>
      <xdr:rowOff>64155</xdr:rowOff>
    </xdr:from>
    <xdr:to>
      <xdr:col>28</xdr:col>
      <xdr:colOff>99784</xdr:colOff>
      <xdr:row>53</xdr:row>
      <xdr:rowOff>127000</xdr:rowOff>
    </xdr:to>
    <xdr:sp macro="" textlink="$S$37">
      <xdr:nvSpPr>
        <xdr:cNvPr id="18" name="TextBox 17">
          <a:extLst>
            <a:ext uri="{FF2B5EF4-FFF2-40B4-BE49-F238E27FC236}">
              <a16:creationId xmlns:a16="http://schemas.microsoft.com/office/drawing/2014/main" id="{52FE4DC2-6CB1-469F-80F2-04DDA7BC262E}"/>
            </a:ext>
          </a:extLst>
        </xdr:cNvPr>
        <xdr:cNvSpPr txBox="1"/>
      </xdr:nvSpPr>
      <xdr:spPr>
        <a:xfrm>
          <a:off x="19886022" y="1032829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52</xdr:row>
      <xdr:rowOff>62649</xdr:rowOff>
    </xdr:from>
    <xdr:to>
      <xdr:col>29</xdr:col>
      <xdr:colOff>178826</xdr:colOff>
      <xdr:row>53</xdr:row>
      <xdr:rowOff>142023</xdr:rowOff>
    </xdr:to>
    <xdr:sp macro="" textlink="$S$38">
      <xdr:nvSpPr>
        <xdr:cNvPr id="19" name="TextBox 18">
          <a:extLst>
            <a:ext uri="{FF2B5EF4-FFF2-40B4-BE49-F238E27FC236}">
              <a16:creationId xmlns:a16="http://schemas.microsoft.com/office/drawing/2014/main" id="{638B630B-5044-43F6-9A54-6F6FAEDC0827}"/>
            </a:ext>
          </a:extLst>
        </xdr:cNvPr>
        <xdr:cNvSpPr txBox="1"/>
      </xdr:nvSpPr>
      <xdr:spPr>
        <a:xfrm>
          <a:off x="20988428" y="1032678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44</xdr:row>
      <xdr:rowOff>114300</xdr:rowOff>
    </xdr:from>
    <xdr:ext cx="184731" cy="264560"/>
    <xdr:sp macro="" textlink="">
      <xdr:nvSpPr>
        <xdr:cNvPr id="20" name="TextBox 19">
          <a:extLst>
            <a:ext uri="{FF2B5EF4-FFF2-40B4-BE49-F238E27FC236}">
              <a16:creationId xmlns:a16="http://schemas.microsoft.com/office/drawing/2014/main" id="{AB33156F-6B9D-4586-9584-54B0ED00EC49}"/>
            </a:ext>
          </a:extLst>
        </xdr:cNvPr>
        <xdr:cNvSpPr txBox="1"/>
      </xdr:nvSpPr>
      <xdr:spPr>
        <a:xfrm>
          <a:off x="8282940" y="8122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16</xdr:row>
      <xdr:rowOff>0</xdr:rowOff>
    </xdr:from>
    <xdr:to>
      <xdr:col>15</xdr:col>
      <xdr:colOff>632908</xdr:colOff>
      <xdr:row>16</xdr:row>
      <xdr:rowOff>315641</xdr:rowOff>
    </xdr:to>
    <xdr:grpSp>
      <xdr:nvGrpSpPr>
        <xdr:cNvPr id="21" name="Group 20">
          <a:extLst>
            <a:ext uri="{FF2B5EF4-FFF2-40B4-BE49-F238E27FC236}">
              <a16:creationId xmlns:a16="http://schemas.microsoft.com/office/drawing/2014/main" id="{7392340C-9F1D-442F-AE0D-4FDF13EA89D3}"/>
            </a:ext>
          </a:extLst>
        </xdr:cNvPr>
        <xdr:cNvGrpSpPr/>
      </xdr:nvGrpSpPr>
      <xdr:grpSpPr>
        <a:xfrm>
          <a:off x="8871324" y="2689412"/>
          <a:ext cx="1803300" cy="315641"/>
          <a:chOff x="0" y="1760220"/>
          <a:chExt cx="1798320" cy="312420"/>
        </a:xfrm>
      </xdr:grpSpPr>
      <xdr:sp macro="" textlink="">
        <xdr:nvSpPr>
          <xdr:cNvPr id="22" name="TextBox 21">
            <a:hlinkClick xmlns:r="http://schemas.openxmlformats.org/officeDocument/2006/relationships" r:id="rId1"/>
            <a:extLst>
              <a:ext uri="{FF2B5EF4-FFF2-40B4-BE49-F238E27FC236}">
                <a16:creationId xmlns:a16="http://schemas.microsoft.com/office/drawing/2014/main" id="{0E0B1A51-899D-DE03-10F7-CD8E25D56F9D}"/>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3" name="Graphic 22" descr="Home with solid fill">
            <a:extLst>
              <a:ext uri="{FF2B5EF4-FFF2-40B4-BE49-F238E27FC236}">
                <a16:creationId xmlns:a16="http://schemas.microsoft.com/office/drawing/2014/main" id="{3775E7FA-0F8E-0F16-E3EA-EBF9821EB3C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5.xml><?xml version="1.0" encoding="utf-8"?>
<xdr:wsDr xmlns:xdr="http://schemas.openxmlformats.org/drawingml/2006/spreadsheetDrawing" xmlns:a="http://schemas.openxmlformats.org/drawingml/2006/main">
  <xdr:twoCellAnchor>
    <xdr:from>
      <xdr:col>24</xdr:col>
      <xdr:colOff>40248</xdr:colOff>
      <xdr:row>20</xdr:row>
      <xdr:rowOff>65454</xdr:rowOff>
    </xdr:from>
    <xdr:to>
      <xdr:col>24</xdr:col>
      <xdr:colOff>577178</xdr:colOff>
      <xdr:row>21</xdr:row>
      <xdr:rowOff>135338</xdr:rowOff>
    </xdr:to>
    <xdr:sp macro="" textlink="#REF!">
      <xdr:nvSpPr>
        <xdr:cNvPr id="2" name="TextBox 1">
          <a:extLst>
            <a:ext uri="{FF2B5EF4-FFF2-40B4-BE49-F238E27FC236}">
              <a16:creationId xmlns:a16="http://schemas.microsoft.com/office/drawing/2014/main" id="{77F0D7A5-6250-4072-A8F8-1717F2BB1015}"/>
            </a:ext>
          </a:extLst>
        </xdr:cNvPr>
        <xdr:cNvSpPr txBox="1"/>
      </xdr:nvSpPr>
      <xdr:spPr>
        <a:xfrm>
          <a:off x="18594948" y="3928794"/>
          <a:ext cx="536930" cy="214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22</xdr:row>
      <xdr:rowOff>23115</xdr:rowOff>
    </xdr:from>
    <xdr:to>
      <xdr:col>22</xdr:col>
      <xdr:colOff>557979</xdr:colOff>
      <xdr:row>23</xdr:row>
      <xdr:rowOff>70741</xdr:rowOff>
    </xdr:to>
    <xdr:sp macro="" textlink="#REF!">
      <xdr:nvSpPr>
        <xdr:cNvPr id="3" name="TextBox 2">
          <a:extLst>
            <a:ext uri="{FF2B5EF4-FFF2-40B4-BE49-F238E27FC236}">
              <a16:creationId xmlns:a16="http://schemas.microsoft.com/office/drawing/2014/main" id="{EEF4980A-18B0-41F7-A8D9-8D4FC897B4EC}"/>
            </a:ext>
          </a:extLst>
        </xdr:cNvPr>
        <xdr:cNvSpPr txBox="1"/>
      </xdr:nvSpPr>
      <xdr:spPr>
        <a:xfrm>
          <a:off x="17437321" y="431317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22</xdr:row>
      <xdr:rowOff>39651</xdr:rowOff>
    </xdr:from>
    <xdr:to>
      <xdr:col>25</xdr:col>
      <xdr:colOff>100809</xdr:colOff>
      <xdr:row>23</xdr:row>
      <xdr:rowOff>122413</xdr:rowOff>
    </xdr:to>
    <xdr:sp macro="" textlink="#REF!">
      <xdr:nvSpPr>
        <xdr:cNvPr id="4" name="TextBox 3">
          <a:extLst>
            <a:ext uri="{FF2B5EF4-FFF2-40B4-BE49-F238E27FC236}">
              <a16:creationId xmlns:a16="http://schemas.microsoft.com/office/drawing/2014/main" id="{40276872-5B66-4D2A-9D92-370A5784C0FF}"/>
            </a:ext>
          </a:extLst>
        </xdr:cNvPr>
        <xdr:cNvSpPr txBox="1"/>
      </xdr:nvSpPr>
      <xdr:spPr>
        <a:xfrm>
          <a:off x="18452241" y="432971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22</xdr:row>
      <xdr:rowOff>44294</xdr:rowOff>
    </xdr:from>
    <xdr:to>
      <xdr:col>30</xdr:col>
      <xdr:colOff>121723</xdr:colOff>
      <xdr:row>23</xdr:row>
      <xdr:rowOff>126886</xdr:rowOff>
    </xdr:to>
    <xdr:sp macro="" textlink="#REF!">
      <xdr:nvSpPr>
        <xdr:cNvPr id="5" name="TextBox 4">
          <a:extLst>
            <a:ext uri="{FF2B5EF4-FFF2-40B4-BE49-F238E27FC236}">
              <a16:creationId xmlns:a16="http://schemas.microsoft.com/office/drawing/2014/main" id="{40CD81C6-0372-4FCC-BC72-93589A112D4C}"/>
            </a:ext>
          </a:extLst>
        </xdr:cNvPr>
        <xdr:cNvSpPr txBox="1"/>
      </xdr:nvSpPr>
      <xdr:spPr>
        <a:xfrm>
          <a:off x="21387632" y="433435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24</xdr:row>
      <xdr:rowOff>93545</xdr:rowOff>
    </xdr:from>
    <xdr:to>
      <xdr:col>25</xdr:col>
      <xdr:colOff>52821</xdr:colOff>
      <xdr:row>25</xdr:row>
      <xdr:rowOff>139204</xdr:rowOff>
    </xdr:to>
    <xdr:sp macro="" textlink="#REF!">
      <xdr:nvSpPr>
        <xdr:cNvPr id="6" name="TextBox 5">
          <a:extLst>
            <a:ext uri="{FF2B5EF4-FFF2-40B4-BE49-F238E27FC236}">
              <a16:creationId xmlns:a16="http://schemas.microsoft.com/office/drawing/2014/main" id="{4FA0296F-0AC5-41DF-8579-213BC3272835}"/>
            </a:ext>
          </a:extLst>
        </xdr:cNvPr>
        <xdr:cNvSpPr txBox="1"/>
      </xdr:nvSpPr>
      <xdr:spPr>
        <a:xfrm>
          <a:off x="18630526" y="474936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24</xdr:row>
      <xdr:rowOff>72073</xdr:rowOff>
    </xdr:from>
    <xdr:to>
      <xdr:col>27</xdr:col>
      <xdr:colOff>607787</xdr:colOff>
      <xdr:row>25</xdr:row>
      <xdr:rowOff>148773</xdr:rowOff>
    </xdr:to>
    <xdr:sp macro="" textlink="#REF!">
      <xdr:nvSpPr>
        <xdr:cNvPr id="7" name="TextBox 6">
          <a:extLst>
            <a:ext uri="{FF2B5EF4-FFF2-40B4-BE49-F238E27FC236}">
              <a16:creationId xmlns:a16="http://schemas.microsoft.com/office/drawing/2014/main" id="{8F9543D1-E1F7-4E6D-AF2A-D37FCCB4A9F4}"/>
            </a:ext>
          </a:extLst>
        </xdr:cNvPr>
        <xdr:cNvSpPr txBox="1"/>
      </xdr:nvSpPr>
      <xdr:spPr>
        <a:xfrm>
          <a:off x="19913238" y="472789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24</xdr:row>
      <xdr:rowOff>80602</xdr:rowOff>
    </xdr:from>
    <xdr:to>
      <xdr:col>29</xdr:col>
      <xdr:colOff>188193</xdr:colOff>
      <xdr:row>25</xdr:row>
      <xdr:rowOff>150906</xdr:rowOff>
    </xdr:to>
    <xdr:sp macro="" textlink="#REF!">
      <xdr:nvSpPr>
        <xdr:cNvPr id="8" name="TextBox 7">
          <a:extLst>
            <a:ext uri="{FF2B5EF4-FFF2-40B4-BE49-F238E27FC236}">
              <a16:creationId xmlns:a16="http://schemas.microsoft.com/office/drawing/2014/main" id="{155B8839-3738-491A-AA94-68380BBF200A}"/>
            </a:ext>
          </a:extLst>
        </xdr:cNvPr>
        <xdr:cNvSpPr txBox="1"/>
      </xdr:nvSpPr>
      <xdr:spPr>
        <a:xfrm>
          <a:off x="20991609" y="473642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17</xdr:row>
      <xdr:rowOff>55652</xdr:rowOff>
    </xdr:from>
    <xdr:to>
      <xdr:col>28</xdr:col>
      <xdr:colOff>526747</xdr:colOff>
      <xdr:row>20</xdr:row>
      <xdr:rowOff>178325</xdr:rowOff>
    </xdr:to>
    <xdr:sp macro="" textlink="$P$31">
      <xdr:nvSpPr>
        <xdr:cNvPr id="9" name="TextBox 8">
          <a:extLst>
            <a:ext uri="{FF2B5EF4-FFF2-40B4-BE49-F238E27FC236}">
              <a16:creationId xmlns:a16="http://schemas.microsoft.com/office/drawing/2014/main" id="{B9E3179F-0AD9-41FD-AE09-2F7857331221}"/>
            </a:ext>
          </a:extLst>
        </xdr:cNvPr>
        <xdr:cNvSpPr txBox="1">
          <a:spLocks/>
        </xdr:cNvSpPr>
      </xdr:nvSpPr>
      <xdr:spPr>
        <a:xfrm>
          <a:off x="18218481" y="3195092"/>
          <a:ext cx="3362326" cy="816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16</xdr:row>
      <xdr:rowOff>79041</xdr:rowOff>
    </xdr:from>
    <xdr:to>
      <xdr:col>31</xdr:col>
      <xdr:colOff>750721</xdr:colOff>
      <xdr:row>17</xdr:row>
      <xdr:rowOff>128327</xdr:rowOff>
    </xdr:to>
    <xdr:sp macro="" textlink="$Q$30">
      <xdr:nvSpPr>
        <xdr:cNvPr id="10" name="TextBox 9">
          <a:extLst>
            <a:ext uri="{FF2B5EF4-FFF2-40B4-BE49-F238E27FC236}">
              <a16:creationId xmlns:a16="http://schemas.microsoft.com/office/drawing/2014/main" id="{DDEF9FF8-3C64-4D5F-94B2-89F9F9F2FC25}"/>
            </a:ext>
          </a:extLst>
        </xdr:cNvPr>
        <xdr:cNvSpPr txBox="1">
          <a:spLocks/>
        </xdr:cNvSpPr>
      </xdr:nvSpPr>
      <xdr:spPr>
        <a:xfrm>
          <a:off x="16079952" y="2746041"/>
          <a:ext cx="7599349" cy="521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44</xdr:row>
      <xdr:rowOff>19932</xdr:rowOff>
    </xdr:from>
    <xdr:ext cx="7075715" cy="518732"/>
    <xdr:sp macro="" textlink="#REF!">
      <xdr:nvSpPr>
        <xdr:cNvPr id="11" name="TextBox 10">
          <a:extLst>
            <a:ext uri="{FF2B5EF4-FFF2-40B4-BE49-F238E27FC236}">
              <a16:creationId xmlns:a16="http://schemas.microsoft.com/office/drawing/2014/main" id="{F202B0B0-39F2-486D-BD53-196B2E6027F5}"/>
            </a:ext>
          </a:extLst>
        </xdr:cNvPr>
        <xdr:cNvSpPr txBox="1">
          <a:spLocks/>
        </xdr:cNvSpPr>
      </xdr:nvSpPr>
      <xdr:spPr>
        <a:xfrm>
          <a:off x="16497745" y="802855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45</xdr:row>
      <xdr:rowOff>82797</xdr:rowOff>
    </xdr:from>
    <xdr:to>
      <xdr:col>28</xdr:col>
      <xdr:colOff>602366</xdr:colOff>
      <xdr:row>49</xdr:row>
      <xdr:rowOff>13810</xdr:rowOff>
    </xdr:to>
    <xdr:sp macro="" textlink="$S$31">
      <xdr:nvSpPr>
        <xdr:cNvPr id="12" name="TextBox 11">
          <a:extLst>
            <a:ext uri="{FF2B5EF4-FFF2-40B4-BE49-F238E27FC236}">
              <a16:creationId xmlns:a16="http://schemas.microsoft.com/office/drawing/2014/main" id="{2C92BE62-E8E9-4E1E-BC73-811D65F3A87B}"/>
            </a:ext>
          </a:extLst>
        </xdr:cNvPr>
        <xdr:cNvSpPr txBox="1">
          <a:spLocks/>
        </xdr:cNvSpPr>
      </xdr:nvSpPr>
      <xdr:spPr>
        <a:xfrm>
          <a:off x="18271422" y="847241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48</xdr:row>
      <xdr:rowOff>52165</xdr:rowOff>
    </xdr:from>
    <xdr:to>
      <xdr:col>24</xdr:col>
      <xdr:colOff>596865</xdr:colOff>
      <xdr:row>49</xdr:row>
      <xdr:rowOff>112420</xdr:rowOff>
    </xdr:to>
    <xdr:sp macro="" textlink="$Q$34">
      <xdr:nvSpPr>
        <xdr:cNvPr id="13" name="TextBox 12">
          <a:extLst>
            <a:ext uri="{FF2B5EF4-FFF2-40B4-BE49-F238E27FC236}">
              <a16:creationId xmlns:a16="http://schemas.microsoft.com/office/drawing/2014/main" id="{3D9319F3-FD6A-4509-AE3A-5E0587578EC5}"/>
            </a:ext>
          </a:extLst>
        </xdr:cNvPr>
        <xdr:cNvSpPr txBox="1"/>
      </xdr:nvSpPr>
      <xdr:spPr>
        <a:xfrm>
          <a:off x="18639045" y="929522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50</xdr:row>
      <xdr:rowOff>18939</xdr:rowOff>
    </xdr:from>
    <xdr:to>
      <xdr:col>22</xdr:col>
      <xdr:colOff>632046</xdr:colOff>
      <xdr:row>51</xdr:row>
      <xdr:rowOff>68601</xdr:rowOff>
    </xdr:to>
    <xdr:sp macro="" textlink="$S$33">
      <xdr:nvSpPr>
        <xdr:cNvPr id="14" name="TextBox 13">
          <a:extLst>
            <a:ext uri="{FF2B5EF4-FFF2-40B4-BE49-F238E27FC236}">
              <a16:creationId xmlns:a16="http://schemas.microsoft.com/office/drawing/2014/main" id="{AA7D3D77-E649-4900-8D87-65C21A44BE2F}"/>
            </a:ext>
          </a:extLst>
        </xdr:cNvPr>
        <xdr:cNvSpPr txBox="1"/>
      </xdr:nvSpPr>
      <xdr:spPr>
        <a:xfrm>
          <a:off x="17505220" y="971919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50</xdr:row>
      <xdr:rowOff>29725</xdr:rowOff>
    </xdr:from>
    <xdr:to>
      <xdr:col>25</xdr:col>
      <xdr:colOff>159284</xdr:colOff>
      <xdr:row>51</xdr:row>
      <xdr:rowOff>109100</xdr:rowOff>
    </xdr:to>
    <xdr:sp macro="" textlink="$S$34">
      <xdr:nvSpPr>
        <xdr:cNvPr id="15" name="TextBox 14">
          <a:extLst>
            <a:ext uri="{FF2B5EF4-FFF2-40B4-BE49-F238E27FC236}">
              <a16:creationId xmlns:a16="http://schemas.microsoft.com/office/drawing/2014/main" id="{5DAB519B-663D-4E94-B2AD-D48B2368F60B}"/>
            </a:ext>
          </a:extLst>
        </xdr:cNvPr>
        <xdr:cNvSpPr txBox="1"/>
      </xdr:nvSpPr>
      <xdr:spPr>
        <a:xfrm>
          <a:off x="18463343" y="972998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50</xdr:row>
      <xdr:rowOff>16657</xdr:rowOff>
    </xdr:from>
    <xdr:to>
      <xdr:col>30</xdr:col>
      <xdr:colOff>158247</xdr:colOff>
      <xdr:row>51</xdr:row>
      <xdr:rowOff>72846</xdr:rowOff>
    </xdr:to>
    <xdr:sp macro="" textlink="$S$36">
      <xdr:nvSpPr>
        <xdr:cNvPr id="16" name="TextBox 15">
          <a:extLst>
            <a:ext uri="{FF2B5EF4-FFF2-40B4-BE49-F238E27FC236}">
              <a16:creationId xmlns:a16="http://schemas.microsoft.com/office/drawing/2014/main" id="{FC9770E2-6687-470F-B436-F650C7A46C2A}"/>
            </a:ext>
          </a:extLst>
        </xdr:cNvPr>
        <xdr:cNvSpPr txBox="1"/>
      </xdr:nvSpPr>
      <xdr:spPr>
        <a:xfrm>
          <a:off x="21468317" y="971691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52</xdr:row>
      <xdr:rowOff>74917</xdr:rowOff>
    </xdr:from>
    <xdr:to>
      <xdr:col>25</xdr:col>
      <xdr:colOff>220046</xdr:colOff>
      <xdr:row>53</xdr:row>
      <xdr:rowOff>168428</xdr:rowOff>
    </xdr:to>
    <xdr:sp macro="" textlink="$S$35">
      <xdr:nvSpPr>
        <xdr:cNvPr id="17" name="TextBox 16">
          <a:extLst>
            <a:ext uri="{FF2B5EF4-FFF2-40B4-BE49-F238E27FC236}">
              <a16:creationId xmlns:a16="http://schemas.microsoft.com/office/drawing/2014/main" id="{8E43B82B-1D94-4B63-8559-3820E356C5BD}"/>
            </a:ext>
          </a:extLst>
        </xdr:cNvPr>
        <xdr:cNvSpPr txBox="1"/>
      </xdr:nvSpPr>
      <xdr:spPr>
        <a:xfrm>
          <a:off x="18818288" y="1033905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52</xdr:row>
      <xdr:rowOff>64155</xdr:rowOff>
    </xdr:from>
    <xdr:to>
      <xdr:col>28</xdr:col>
      <xdr:colOff>99784</xdr:colOff>
      <xdr:row>53</xdr:row>
      <xdr:rowOff>127000</xdr:rowOff>
    </xdr:to>
    <xdr:sp macro="" textlink="$S$37">
      <xdr:nvSpPr>
        <xdr:cNvPr id="18" name="TextBox 17">
          <a:extLst>
            <a:ext uri="{FF2B5EF4-FFF2-40B4-BE49-F238E27FC236}">
              <a16:creationId xmlns:a16="http://schemas.microsoft.com/office/drawing/2014/main" id="{C144AB5D-786A-4841-8472-0843AEE0C0F4}"/>
            </a:ext>
          </a:extLst>
        </xdr:cNvPr>
        <xdr:cNvSpPr txBox="1"/>
      </xdr:nvSpPr>
      <xdr:spPr>
        <a:xfrm>
          <a:off x="19886022" y="1032829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52</xdr:row>
      <xdr:rowOff>62649</xdr:rowOff>
    </xdr:from>
    <xdr:to>
      <xdr:col>29</xdr:col>
      <xdr:colOff>178826</xdr:colOff>
      <xdr:row>53</xdr:row>
      <xdr:rowOff>142023</xdr:rowOff>
    </xdr:to>
    <xdr:sp macro="" textlink="$S$38">
      <xdr:nvSpPr>
        <xdr:cNvPr id="19" name="TextBox 18">
          <a:extLst>
            <a:ext uri="{FF2B5EF4-FFF2-40B4-BE49-F238E27FC236}">
              <a16:creationId xmlns:a16="http://schemas.microsoft.com/office/drawing/2014/main" id="{74026FE6-3515-4C7D-976C-83B137A31A89}"/>
            </a:ext>
          </a:extLst>
        </xdr:cNvPr>
        <xdr:cNvSpPr txBox="1"/>
      </xdr:nvSpPr>
      <xdr:spPr>
        <a:xfrm>
          <a:off x="20988428" y="1032678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44</xdr:row>
      <xdr:rowOff>114300</xdr:rowOff>
    </xdr:from>
    <xdr:ext cx="184731" cy="264560"/>
    <xdr:sp macro="" textlink="">
      <xdr:nvSpPr>
        <xdr:cNvPr id="20" name="TextBox 19">
          <a:extLst>
            <a:ext uri="{FF2B5EF4-FFF2-40B4-BE49-F238E27FC236}">
              <a16:creationId xmlns:a16="http://schemas.microsoft.com/office/drawing/2014/main" id="{FBE8FEA4-2D48-4DD6-B9C3-F3CFAD2DFC77}"/>
            </a:ext>
          </a:extLst>
        </xdr:cNvPr>
        <xdr:cNvSpPr txBox="1"/>
      </xdr:nvSpPr>
      <xdr:spPr>
        <a:xfrm>
          <a:off x="8282940" y="8122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16</xdr:row>
      <xdr:rowOff>0</xdr:rowOff>
    </xdr:from>
    <xdr:to>
      <xdr:col>15</xdr:col>
      <xdr:colOff>632908</xdr:colOff>
      <xdr:row>16</xdr:row>
      <xdr:rowOff>315641</xdr:rowOff>
    </xdr:to>
    <xdr:grpSp>
      <xdr:nvGrpSpPr>
        <xdr:cNvPr id="21" name="Group 20">
          <a:extLst>
            <a:ext uri="{FF2B5EF4-FFF2-40B4-BE49-F238E27FC236}">
              <a16:creationId xmlns:a16="http://schemas.microsoft.com/office/drawing/2014/main" id="{C37B9D01-67F9-4B16-A215-FE4BF90CCC13}"/>
            </a:ext>
          </a:extLst>
        </xdr:cNvPr>
        <xdr:cNvGrpSpPr/>
      </xdr:nvGrpSpPr>
      <xdr:grpSpPr>
        <a:xfrm>
          <a:off x="8871324" y="2689412"/>
          <a:ext cx="1803300" cy="315641"/>
          <a:chOff x="0" y="1760220"/>
          <a:chExt cx="1798320" cy="312420"/>
        </a:xfrm>
      </xdr:grpSpPr>
      <xdr:sp macro="" textlink="">
        <xdr:nvSpPr>
          <xdr:cNvPr id="22" name="TextBox 21">
            <a:hlinkClick xmlns:r="http://schemas.openxmlformats.org/officeDocument/2006/relationships" r:id="rId1"/>
            <a:extLst>
              <a:ext uri="{FF2B5EF4-FFF2-40B4-BE49-F238E27FC236}">
                <a16:creationId xmlns:a16="http://schemas.microsoft.com/office/drawing/2014/main" id="{2E64FEDA-836E-3C7C-19FC-B8DAB81A1EF7}"/>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3" name="Graphic 22" descr="Home with solid fill">
            <a:extLst>
              <a:ext uri="{FF2B5EF4-FFF2-40B4-BE49-F238E27FC236}">
                <a16:creationId xmlns:a16="http://schemas.microsoft.com/office/drawing/2014/main" id="{28CCF6CF-A1D5-C45B-2587-73F0472B95E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6.xml><?xml version="1.0" encoding="utf-8"?>
<xdr:wsDr xmlns:xdr="http://schemas.openxmlformats.org/drawingml/2006/spreadsheetDrawing" xmlns:a="http://schemas.openxmlformats.org/drawingml/2006/main">
  <xdr:twoCellAnchor>
    <xdr:from>
      <xdr:col>24</xdr:col>
      <xdr:colOff>40248</xdr:colOff>
      <xdr:row>20</xdr:row>
      <xdr:rowOff>65454</xdr:rowOff>
    </xdr:from>
    <xdr:to>
      <xdr:col>24</xdr:col>
      <xdr:colOff>577178</xdr:colOff>
      <xdr:row>21</xdr:row>
      <xdr:rowOff>135338</xdr:rowOff>
    </xdr:to>
    <xdr:sp macro="" textlink="#REF!">
      <xdr:nvSpPr>
        <xdr:cNvPr id="2" name="TextBox 1">
          <a:extLst>
            <a:ext uri="{FF2B5EF4-FFF2-40B4-BE49-F238E27FC236}">
              <a16:creationId xmlns:a16="http://schemas.microsoft.com/office/drawing/2014/main" id="{0F3E7E8E-6D6B-4FBC-88EC-59C4D6C83F13}"/>
            </a:ext>
          </a:extLst>
        </xdr:cNvPr>
        <xdr:cNvSpPr txBox="1"/>
      </xdr:nvSpPr>
      <xdr:spPr>
        <a:xfrm>
          <a:off x="18594948" y="3966894"/>
          <a:ext cx="536930" cy="351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22</xdr:row>
      <xdr:rowOff>23115</xdr:rowOff>
    </xdr:from>
    <xdr:to>
      <xdr:col>22</xdr:col>
      <xdr:colOff>557979</xdr:colOff>
      <xdr:row>23</xdr:row>
      <xdr:rowOff>70741</xdr:rowOff>
    </xdr:to>
    <xdr:sp macro="" textlink="#REF!">
      <xdr:nvSpPr>
        <xdr:cNvPr id="3" name="TextBox 2">
          <a:extLst>
            <a:ext uri="{FF2B5EF4-FFF2-40B4-BE49-F238E27FC236}">
              <a16:creationId xmlns:a16="http://schemas.microsoft.com/office/drawing/2014/main" id="{A79D4A5D-D9FB-41FF-A0F8-FFA8A7BB0D49}"/>
            </a:ext>
          </a:extLst>
        </xdr:cNvPr>
        <xdr:cNvSpPr txBox="1"/>
      </xdr:nvSpPr>
      <xdr:spPr>
        <a:xfrm>
          <a:off x="17437321" y="448843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22</xdr:row>
      <xdr:rowOff>39651</xdr:rowOff>
    </xdr:from>
    <xdr:to>
      <xdr:col>25</xdr:col>
      <xdr:colOff>100809</xdr:colOff>
      <xdr:row>23</xdr:row>
      <xdr:rowOff>122413</xdr:rowOff>
    </xdr:to>
    <xdr:sp macro="" textlink="#REF!">
      <xdr:nvSpPr>
        <xdr:cNvPr id="4" name="TextBox 3">
          <a:extLst>
            <a:ext uri="{FF2B5EF4-FFF2-40B4-BE49-F238E27FC236}">
              <a16:creationId xmlns:a16="http://schemas.microsoft.com/office/drawing/2014/main" id="{132078AF-EC57-4B25-897A-D46FD49D3796}"/>
            </a:ext>
          </a:extLst>
        </xdr:cNvPr>
        <xdr:cNvSpPr txBox="1"/>
      </xdr:nvSpPr>
      <xdr:spPr>
        <a:xfrm>
          <a:off x="18452241" y="450497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22</xdr:row>
      <xdr:rowOff>44294</xdr:rowOff>
    </xdr:from>
    <xdr:to>
      <xdr:col>30</xdr:col>
      <xdr:colOff>121723</xdr:colOff>
      <xdr:row>23</xdr:row>
      <xdr:rowOff>126886</xdr:rowOff>
    </xdr:to>
    <xdr:sp macro="" textlink="#REF!">
      <xdr:nvSpPr>
        <xdr:cNvPr id="5" name="TextBox 4">
          <a:extLst>
            <a:ext uri="{FF2B5EF4-FFF2-40B4-BE49-F238E27FC236}">
              <a16:creationId xmlns:a16="http://schemas.microsoft.com/office/drawing/2014/main" id="{AF3F6E6D-ADC5-4A38-BB44-E522E85C53C8}"/>
            </a:ext>
          </a:extLst>
        </xdr:cNvPr>
        <xdr:cNvSpPr txBox="1"/>
      </xdr:nvSpPr>
      <xdr:spPr>
        <a:xfrm>
          <a:off x="21387632" y="450961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24</xdr:row>
      <xdr:rowOff>93545</xdr:rowOff>
    </xdr:from>
    <xdr:to>
      <xdr:col>25</xdr:col>
      <xdr:colOff>52821</xdr:colOff>
      <xdr:row>25</xdr:row>
      <xdr:rowOff>139204</xdr:rowOff>
    </xdr:to>
    <xdr:sp macro="" textlink="#REF!">
      <xdr:nvSpPr>
        <xdr:cNvPr id="6" name="TextBox 5">
          <a:extLst>
            <a:ext uri="{FF2B5EF4-FFF2-40B4-BE49-F238E27FC236}">
              <a16:creationId xmlns:a16="http://schemas.microsoft.com/office/drawing/2014/main" id="{1544D36A-E005-4535-A1C0-56116F39B2E0}"/>
            </a:ext>
          </a:extLst>
        </xdr:cNvPr>
        <xdr:cNvSpPr txBox="1"/>
      </xdr:nvSpPr>
      <xdr:spPr>
        <a:xfrm>
          <a:off x="18630526" y="492462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24</xdr:row>
      <xdr:rowOff>72073</xdr:rowOff>
    </xdr:from>
    <xdr:to>
      <xdr:col>27</xdr:col>
      <xdr:colOff>607787</xdr:colOff>
      <xdr:row>25</xdr:row>
      <xdr:rowOff>148773</xdr:rowOff>
    </xdr:to>
    <xdr:sp macro="" textlink="#REF!">
      <xdr:nvSpPr>
        <xdr:cNvPr id="7" name="TextBox 6">
          <a:extLst>
            <a:ext uri="{FF2B5EF4-FFF2-40B4-BE49-F238E27FC236}">
              <a16:creationId xmlns:a16="http://schemas.microsoft.com/office/drawing/2014/main" id="{CDC8DA49-1F99-4FC0-938B-D104336889AA}"/>
            </a:ext>
          </a:extLst>
        </xdr:cNvPr>
        <xdr:cNvSpPr txBox="1"/>
      </xdr:nvSpPr>
      <xdr:spPr>
        <a:xfrm>
          <a:off x="19913238" y="490315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24</xdr:row>
      <xdr:rowOff>80602</xdr:rowOff>
    </xdr:from>
    <xdr:to>
      <xdr:col>29</xdr:col>
      <xdr:colOff>188193</xdr:colOff>
      <xdr:row>25</xdr:row>
      <xdr:rowOff>150906</xdr:rowOff>
    </xdr:to>
    <xdr:sp macro="" textlink="#REF!">
      <xdr:nvSpPr>
        <xdr:cNvPr id="8" name="TextBox 7">
          <a:extLst>
            <a:ext uri="{FF2B5EF4-FFF2-40B4-BE49-F238E27FC236}">
              <a16:creationId xmlns:a16="http://schemas.microsoft.com/office/drawing/2014/main" id="{7E09D398-D1DE-40A6-ABAF-F3C0A2225B87}"/>
            </a:ext>
          </a:extLst>
        </xdr:cNvPr>
        <xdr:cNvSpPr txBox="1"/>
      </xdr:nvSpPr>
      <xdr:spPr>
        <a:xfrm>
          <a:off x="20991609" y="491168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17</xdr:row>
      <xdr:rowOff>55652</xdr:rowOff>
    </xdr:from>
    <xdr:to>
      <xdr:col>28</xdr:col>
      <xdr:colOff>526747</xdr:colOff>
      <xdr:row>20</xdr:row>
      <xdr:rowOff>178325</xdr:rowOff>
    </xdr:to>
    <xdr:sp macro="" textlink="$P$31">
      <xdr:nvSpPr>
        <xdr:cNvPr id="9" name="TextBox 8">
          <a:extLst>
            <a:ext uri="{FF2B5EF4-FFF2-40B4-BE49-F238E27FC236}">
              <a16:creationId xmlns:a16="http://schemas.microsoft.com/office/drawing/2014/main" id="{86504A6C-6668-4B9F-9202-E812DF3E5746}"/>
            </a:ext>
          </a:extLst>
        </xdr:cNvPr>
        <xdr:cNvSpPr txBox="1">
          <a:spLocks/>
        </xdr:cNvSpPr>
      </xdr:nvSpPr>
      <xdr:spPr>
        <a:xfrm>
          <a:off x="18218481" y="3195092"/>
          <a:ext cx="3362326" cy="88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16</xdr:row>
      <xdr:rowOff>79041</xdr:rowOff>
    </xdr:from>
    <xdr:to>
      <xdr:col>31</xdr:col>
      <xdr:colOff>750721</xdr:colOff>
      <xdr:row>17</xdr:row>
      <xdr:rowOff>128327</xdr:rowOff>
    </xdr:to>
    <xdr:sp macro="" textlink="$Q$30">
      <xdr:nvSpPr>
        <xdr:cNvPr id="10" name="TextBox 9">
          <a:extLst>
            <a:ext uri="{FF2B5EF4-FFF2-40B4-BE49-F238E27FC236}">
              <a16:creationId xmlns:a16="http://schemas.microsoft.com/office/drawing/2014/main" id="{CB794680-483F-418C-AFF3-47814EE8E91F}"/>
            </a:ext>
          </a:extLst>
        </xdr:cNvPr>
        <xdr:cNvSpPr txBox="1">
          <a:spLocks/>
        </xdr:cNvSpPr>
      </xdr:nvSpPr>
      <xdr:spPr>
        <a:xfrm>
          <a:off x="16079952" y="2746041"/>
          <a:ext cx="7599349" cy="521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44</xdr:row>
      <xdr:rowOff>19932</xdr:rowOff>
    </xdr:from>
    <xdr:ext cx="7075715" cy="518732"/>
    <xdr:sp macro="" textlink="#REF!">
      <xdr:nvSpPr>
        <xdr:cNvPr id="11" name="TextBox 10">
          <a:extLst>
            <a:ext uri="{FF2B5EF4-FFF2-40B4-BE49-F238E27FC236}">
              <a16:creationId xmlns:a16="http://schemas.microsoft.com/office/drawing/2014/main" id="{36BC6922-7078-4D41-9DEC-1BB77B7DA866}"/>
            </a:ext>
          </a:extLst>
        </xdr:cNvPr>
        <xdr:cNvSpPr txBox="1">
          <a:spLocks/>
        </xdr:cNvSpPr>
      </xdr:nvSpPr>
      <xdr:spPr>
        <a:xfrm>
          <a:off x="16497745" y="820381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45</xdr:row>
      <xdr:rowOff>82797</xdr:rowOff>
    </xdr:from>
    <xdr:to>
      <xdr:col>28</xdr:col>
      <xdr:colOff>602366</xdr:colOff>
      <xdr:row>49</xdr:row>
      <xdr:rowOff>13810</xdr:rowOff>
    </xdr:to>
    <xdr:sp macro="" textlink="$S$31">
      <xdr:nvSpPr>
        <xdr:cNvPr id="12" name="TextBox 11">
          <a:extLst>
            <a:ext uri="{FF2B5EF4-FFF2-40B4-BE49-F238E27FC236}">
              <a16:creationId xmlns:a16="http://schemas.microsoft.com/office/drawing/2014/main" id="{E8A561FD-8D2E-4ED6-8E85-648CEB5B2A14}"/>
            </a:ext>
          </a:extLst>
        </xdr:cNvPr>
        <xdr:cNvSpPr txBox="1">
          <a:spLocks/>
        </xdr:cNvSpPr>
      </xdr:nvSpPr>
      <xdr:spPr>
        <a:xfrm>
          <a:off x="18271422" y="864767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48</xdr:row>
      <xdr:rowOff>52165</xdr:rowOff>
    </xdr:from>
    <xdr:to>
      <xdr:col>24</xdr:col>
      <xdr:colOff>596865</xdr:colOff>
      <xdr:row>49</xdr:row>
      <xdr:rowOff>112420</xdr:rowOff>
    </xdr:to>
    <xdr:sp macro="" textlink="$Q$34">
      <xdr:nvSpPr>
        <xdr:cNvPr id="13" name="TextBox 12">
          <a:extLst>
            <a:ext uri="{FF2B5EF4-FFF2-40B4-BE49-F238E27FC236}">
              <a16:creationId xmlns:a16="http://schemas.microsoft.com/office/drawing/2014/main" id="{223D1888-0840-4246-BA4B-53EF203A3D95}"/>
            </a:ext>
          </a:extLst>
        </xdr:cNvPr>
        <xdr:cNvSpPr txBox="1"/>
      </xdr:nvSpPr>
      <xdr:spPr>
        <a:xfrm>
          <a:off x="18639045" y="947048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50</xdr:row>
      <xdr:rowOff>18939</xdr:rowOff>
    </xdr:from>
    <xdr:to>
      <xdr:col>22</xdr:col>
      <xdr:colOff>632046</xdr:colOff>
      <xdr:row>51</xdr:row>
      <xdr:rowOff>68601</xdr:rowOff>
    </xdr:to>
    <xdr:sp macro="" textlink="$S$33">
      <xdr:nvSpPr>
        <xdr:cNvPr id="14" name="TextBox 13">
          <a:extLst>
            <a:ext uri="{FF2B5EF4-FFF2-40B4-BE49-F238E27FC236}">
              <a16:creationId xmlns:a16="http://schemas.microsoft.com/office/drawing/2014/main" id="{59297F7F-AFFF-458D-9302-BC6C13CB82AC}"/>
            </a:ext>
          </a:extLst>
        </xdr:cNvPr>
        <xdr:cNvSpPr txBox="1"/>
      </xdr:nvSpPr>
      <xdr:spPr>
        <a:xfrm>
          <a:off x="17505220" y="989445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50</xdr:row>
      <xdr:rowOff>29725</xdr:rowOff>
    </xdr:from>
    <xdr:to>
      <xdr:col>25</xdr:col>
      <xdr:colOff>159284</xdr:colOff>
      <xdr:row>51</xdr:row>
      <xdr:rowOff>109100</xdr:rowOff>
    </xdr:to>
    <xdr:sp macro="" textlink="$S$34">
      <xdr:nvSpPr>
        <xdr:cNvPr id="15" name="TextBox 14">
          <a:extLst>
            <a:ext uri="{FF2B5EF4-FFF2-40B4-BE49-F238E27FC236}">
              <a16:creationId xmlns:a16="http://schemas.microsoft.com/office/drawing/2014/main" id="{BE81C17C-BF1C-48A1-B482-D2829DA1537E}"/>
            </a:ext>
          </a:extLst>
        </xdr:cNvPr>
        <xdr:cNvSpPr txBox="1"/>
      </xdr:nvSpPr>
      <xdr:spPr>
        <a:xfrm>
          <a:off x="18463343" y="990524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50</xdr:row>
      <xdr:rowOff>16657</xdr:rowOff>
    </xdr:from>
    <xdr:to>
      <xdr:col>30</xdr:col>
      <xdr:colOff>158247</xdr:colOff>
      <xdr:row>51</xdr:row>
      <xdr:rowOff>72846</xdr:rowOff>
    </xdr:to>
    <xdr:sp macro="" textlink="$S$36">
      <xdr:nvSpPr>
        <xdr:cNvPr id="16" name="TextBox 15">
          <a:extLst>
            <a:ext uri="{FF2B5EF4-FFF2-40B4-BE49-F238E27FC236}">
              <a16:creationId xmlns:a16="http://schemas.microsoft.com/office/drawing/2014/main" id="{9C16D5F8-D5F7-4099-B320-20744EC63CA1}"/>
            </a:ext>
          </a:extLst>
        </xdr:cNvPr>
        <xdr:cNvSpPr txBox="1"/>
      </xdr:nvSpPr>
      <xdr:spPr>
        <a:xfrm>
          <a:off x="21468317" y="989217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52</xdr:row>
      <xdr:rowOff>74917</xdr:rowOff>
    </xdr:from>
    <xdr:to>
      <xdr:col>25</xdr:col>
      <xdr:colOff>220046</xdr:colOff>
      <xdr:row>53</xdr:row>
      <xdr:rowOff>168428</xdr:rowOff>
    </xdr:to>
    <xdr:sp macro="" textlink="$S$35">
      <xdr:nvSpPr>
        <xdr:cNvPr id="17" name="TextBox 16">
          <a:extLst>
            <a:ext uri="{FF2B5EF4-FFF2-40B4-BE49-F238E27FC236}">
              <a16:creationId xmlns:a16="http://schemas.microsoft.com/office/drawing/2014/main" id="{63D398BA-7744-41C5-B5EB-F7B662E6EB1C}"/>
            </a:ext>
          </a:extLst>
        </xdr:cNvPr>
        <xdr:cNvSpPr txBox="1"/>
      </xdr:nvSpPr>
      <xdr:spPr>
        <a:xfrm>
          <a:off x="18818288" y="1051431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52</xdr:row>
      <xdr:rowOff>64155</xdr:rowOff>
    </xdr:from>
    <xdr:to>
      <xdr:col>28</xdr:col>
      <xdr:colOff>99784</xdr:colOff>
      <xdr:row>53</xdr:row>
      <xdr:rowOff>127000</xdr:rowOff>
    </xdr:to>
    <xdr:sp macro="" textlink="$S$37">
      <xdr:nvSpPr>
        <xdr:cNvPr id="18" name="TextBox 17">
          <a:extLst>
            <a:ext uri="{FF2B5EF4-FFF2-40B4-BE49-F238E27FC236}">
              <a16:creationId xmlns:a16="http://schemas.microsoft.com/office/drawing/2014/main" id="{DDBEAAC4-E14F-4B5A-AEEF-F11DA90C517C}"/>
            </a:ext>
          </a:extLst>
        </xdr:cNvPr>
        <xdr:cNvSpPr txBox="1"/>
      </xdr:nvSpPr>
      <xdr:spPr>
        <a:xfrm>
          <a:off x="19886022" y="1050355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52</xdr:row>
      <xdr:rowOff>62649</xdr:rowOff>
    </xdr:from>
    <xdr:to>
      <xdr:col>29</xdr:col>
      <xdr:colOff>178826</xdr:colOff>
      <xdr:row>53</xdr:row>
      <xdr:rowOff>142023</xdr:rowOff>
    </xdr:to>
    <xdr:sp macro="" textlink="$S$38">
      <xdr:nvSpPr>
        <xdr:cNvPr id="19" name="TextBox 18">
          <a:extLst>
            <a:ext uri="{FF2B5EF4-FFF2-40B4-BE49-F238E27FC236}">
              <a16:creationId xmlns:a16="http://schemas.microsoft.com/office/drawing/2014/main" id="{862B99C2-A3A9-4F98-89F4-292B46E32507}"/>
            </a:ext>
          </a:extLst>
        </xdr:cNvPr>
        <xdr:cNvSpPr txBox="1"/>
      </xdr:nvSpPr>
      <xdr:spPr>
        <a:xfrm>
          <a:off x="20988428" y="1050204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44</xdr:row>
      <xdr:rowOff>114300</xdr:rowOff>
    </xdr:from>
    <xdr:ext cx="184731" cy="264560"/>
    <xdr:sp macro="" textlink="">
      <xdr:nvSpPr>
        <xdr:cNvPr id="20" name="TextBox 19">
          <a:extLst>
            <a:ext uri="{FF2B5EF4-FFF2-40B4-BE49-F238E27FC236}">
              <a16:creationId xmlns:a16="http://schemas.microsoft.com/office/drawing/2014/main" id="{0CFF97B7-55A1-4457-8005-8718205B0384}"/>
            </a:ext>
          </a:extLst>
        </xdr:cNvPr>
        <xdr:cNvSpPr txBox="1"/>
      </xdr:nvSpPr>
      <xdr:spPr>
        <a:xfrm>
          <a:off x="8282940" y="8298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16</xdr:row>
      <xdr:rowOff>0</xdr:rowOff>
    </xdr:from>
    <xdr:to>
      <xdr:col>15</xdr:col>
      <xdr:colOff>632908</xdr:colOff>
      <xdr:row>16</xdr:row>
      <xdr:rowOff>315641</xdr:rowOff>
    </xdr:to>
    <xdr:grpSp>
      <xdr:nvGrpSpPr>
        <xdr:cNvPr id="21" name="Group 20">
          <a:extLst>
            <a:ext uri="{FF2B5EF4-FFF2-40B4-BE49-F238E27FC236}">
              <a16:creationId xmlns:a16="http://schemas.microsoft.com/office/drawing/2014/main" id="{371251C8-6C53-498D-9A03-E2DB6239138E}"/>
            </a:ext>
          </a:extLst>
        </xdr:cNvPr>
        <xdr:cNvGrpSpPr/>
      </xdr:nvGrpSpPr>
      <xdr:grpSpPr>
        <a:xfrm>
          <a:off x="8883650" y="2673350"/>
          <a:ext cx="1801308" cy="315641"/>
          <a:chOff x="0" y="1760220"/>
          <a:chExt cx="1798320" cy="312420"/>
        </a:xfrm>
      </xdr:grpSpPr>
      <xdr:sp macro="" textlink="">
        <xdr:nvSpPr>
          <xdr:cNvPr id="22" name="TextBox 21">
            <a:hlinkClick xmlns:r="http://schemas.openxmlformats.org/officeDocument/2006/relationships" r:id="rId1"/>
            <a:extLst>
              <a:ext uri="{FF2B5EF4-FFF2-40B4-BE49-F238E27FC236}">
                <a16:creationId xmlns:a16="http://schemas.microsoft.com/office/drawing/2014/main" id="{8DFC7941-06D3-8C1A-2685-14F6115FB88C}"/>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3" name="Graphic 22" descr="Home with solid fill">
            <a:extLst>
              <a:ext uri="{FF2B5EF4-FFF2-40B4-BE49-F238E27FC236}">
                <a16:creationId xmlns:a16="http://schemas.microsoft.com/office/drawing/2014/main" id="{1E520F77-44D7-6666-89E4-ACB2AE06D92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7.xml><?xml version="1.0" encoding="utf-8"?>
<xdr:wsDr xmlns:xdr="http://schemas.openxmlformats.org/drawingml/2006/spreadsheetDrawing" xmlns:a="http://schemas.openxmlformats.org/drawingml/2006/main">
  <xdr:twoCellAnchor>
    <xdr:from>
      <xdr:col>24</xdr:col>
      <xdr:colOff>40248</xdr:colOff>
      <xdr:row>18</xdr:row>
      <xdr:rowOff>65454</xdr:rowOff>
    </xdr:from>
    <xdr:to>
      <xdr:col>24</xdr:col>
      <xdr:colOff>577178</xdr:colOff>
      <xdr:row>19</xdr:row>
      <xdr:rowOff>135338</xdr:rowOff>
    </xdr:to>
    <xdr:sp macro="" textlink="#REF!">
      <xdr:nvSpPr>
        <xdr:cNvPr id="2" name="TextBox 1">
          <a:extLst>
            <a:ext uri="{FF2B5EF4-FFF2-40B4-BE49-F238E27FC236}">
              <a16:creationId xmlns:a16="http://schemas.microsoft.com/office/drawing/2014/main" id="{A87AB2CC-DA9F-4ABE-84A8-21904E611BFC}"/>
            </a:ext>
          </a:extLst>
        </xdr:cNvPr>
        <xdr:cNvSpPr txBox="1"/>
      </xdr:nvSpPr>
      <xdr:spPr>
        <a:xfrm>
          <a:off x="18594948" y="3966894"/>
          <a:ext cx="536930" cy="351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20</xdr:row>
      <xdr:rowOff>23115</xdr:rowOff>
    </xdr:from>
    <xdr:to>
      <xdr:col>22</xdr:col>
      <xdr:colOff>557979</xdr:colOff>
      <xdr:row>21</xdr:row>
      <xdr:rowOff>70741</xdr:rowOff>
    </xdr:to>
    <xdr:sp macro="" textlink="#REF!">
      <xdr:nvSpPr>
        <xdr:cNvPr id="3" name="TextBox 2">
          <a:extLst>
            <a:ext uri="{FF2B5EF4-FFF2-40B4-BE49-F238E27FC236}">
              <a16:creationId xmlns:a16="http://schemas.microsoft.com/office/drawing/2014/main" id="{4A212F64-AE5D-44BA-8914-502CBAEB0168}"/>
            </a:ext>
          </a:extLst>
        </xdr:cNvPr>
        <xdr:cNvSpPr txBox="1"/>
      </xdr:nvSpPr>
      <xdr:spPr>
        <a:xfrm>
          <a:off x="17437321" y="448843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20</xdr:row>
      <xdr:rowOff>39651</xdr:rowOff>
    </xdr:from>
    <xdr:to>
      <xdr:col>25</xdr:col>
      <xdr:colOff>100809</xdr:colOff>
      <xdr:row>21</xdr:row>
      <xdr:rowOff>122413</xdr:rowOff>
    </xdr:to>
    <xdr:sp macro="" textlink="#REF!">
      <xdr:nvSpPr>
        <xdr:cNvPr id="4" name="TextBox 3">
          <a:extLst>
            <a:ext uri="{FF2B5EF4-FFF2-40B4-BE49-F238E27FC236}">
              <a16:creationId xmlns:a16="http://schemas.microsoft.com/office/drawing/2014/main" id="{7499051F-A784-41A3-A998-8447946A0F89}"/>
            </a:ext>
          </a:extLst>
        </xdr:cNvPr>
        <xdr:cNvSpPr txBox="1"/>
      </xdr:nvSpPr>
      <xdr:spPr>
        <a:xfrm>
          <a:off x="18452241" y="450497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20</xdr:row>
      <xdr:rowOff>44294</xdr:rowOff>
    </xdr:from>
    <xdr:to>
      <xdr:col>30</xdr:col>
      <xdr:colOff>121723</xdr:colOff>
      <xdr:row>21</xdr:row>
      <xdr:rowOff>126886</xdr:rowOff>
    </xdr:to>
    <xdr:sp macro="" textlink="#REF!">
      <xdr:nvSpPr>
        <xdr:cNvPr id="5" name="TextBox 4">
          <a:extLst>
            <a:ext uri="{FF2B5EF4-FFF2-40B4-BE49-F238E27FC236}">
              <a16:creationId xmlns:a16="http://schemas.microsoft.com/office/drawing/2014/main" id="{31DF28FF-FCEA-4E0C-8C73-A0A0B4AEFDA4}"/>
            </a:ext>
          </a:extLst>
        </xdr:cNvPr>
        <xdr:cNvSpPr txBox="1"/>
      </xdr:nvSpPr>
      <xdr:spPr>
        <a:xfrm>
          <a:off x="21387632" y="450961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22</xdr:row>
      <xdr:rowOff>93545</xdr:rowOff>
    </xdr:from>
    <xdr:to>
      <xdr:col>25</xdr:col>
      <xdr:colOff>52821</xdr:colOff>
      <xdr:row>23</xdr:row>
      <xdr:rowOff>139204</xdr:rowOff>
    </xdr:to>
    <xdr:sp macro="" textlink="#REF!">
      <xdr:nvSpPr>
        <xdr:cNvPr id="6" name="TextBox 5">
          <a:extLst>
            <a:ext uri="{FF2B5EF4-FFF2-40B4-BE49-F238E27FC236}">
              <a16:creationId xmlns:a16="http://schemas.microsoft.com/office/drawing/2014/main" id="{828D5523-A78D-401C-B166-746FC37E2F3D}"/>
            </a:ext>
          </a:extLst>
        </xdr:cNvPr>
        <xdr:cNvSpPr txBox="1"/>
      </xdr:nvSpPr>
      <xdr:spPr>
        <a:xfrm>
          <a:off x="18630526" y="492462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22</xdr:row>
      <xdr:rowOff>72073</xdr:rowOff>
    </xdr:from>
    <xdr:to>
      <xdr:col>27</xdr:col>
      <xdr:colOff>607787</xdr:colOff>
      <xdr:row>23</xdr:row>
      <xdr:rowOff>148773</xdr:rowOff>
    </xdr:to>
    <xdr:sp macro="" textlink="#REF!">
      <xdr:nvSpPr>
        <xdr:cNvPr id="7" name="TextBox 6">
          <a:extLst>
            <a:ext uri="{FF2B5EF4-FFF2-40B4-BE49-F238E27FC236}">
              <a16:creationId xmlns:a16="http://schemas.microsoft.com/office/drawing/2014/main" id="{F748C72B-38B7-4B3C-890B-A1DAA6B3A728}"/>
            </a:ext>
          </a:extLst>
        </xdr:cNvPr>
        <xdr:cNvSpPr txBox="1"/>
      </xdr:nvSpPr>
      <xdr:spPr>
        <a:xfrm>
          <a:off x="19913238" y="490315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22</xdr:row>
      <xdr:rowOff>80602</xdr:rowOff>
    </xdr:from>
    <xdr:to>
      <xdr:col>29</xdr:col>
      <xdr:colOff>188193</xdr:colOff>
      <xdr:row>23</xdr:row>
      <xdr:rowOff>150906</xdr:rowOff>
    </xdr:to>
    <xdr:sp macro="" textlink="#REF!">
      <xdr:nvSpPr>
        <xdr:cNvPr id="8" name="TextBox 7">
          <a:extLst>
            <a:ext uri="{FF2B5EF4-FFF2-40B4-BE49-F238E27FC236}">
              <a16:creationId xmlns:a16="http://schemas.microsoft.com/office/drawing/2014/main" id="{E59A2F52-69F8-46FC-A943-D93643FC7102}"/>
            </a:ext>
          </a:extLst>
        </xdr:cNvPr>
        <xdr:cNvSpPr txBox="1"/>
      </xdr:nvSpPr>
      <xdr:spPr>
        <a:xfrm>
          <a:off x="20991609" y="491168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15</xdr:row>
      <xdr:rowOff>55652</xdr:rowOff>
    </xdr:from>
    <xdr:to>
      <xdr:col>28</xdr:col>
      <xdr:colOff>526747</xdr:colOff>
      <xdr:row>18</xdr:row>
      <xdr:rowOff>178325</xdr:rowOff>
    </xdr:to>
    <xdr:sp macro="" textlink="$P$29">
      <xdr:nvSpPr>
        <xdr:cNvPr id="9" name="TextBox 8">
          <a:extLst>
            <a:ext uri="{FF2B5EF4-FFF2-40B4-BE49-F238E27FC236}">
              <a16:creationId xmlns:a16="http://schemas.microsoft.com/office/drawing/2014/main" id="{C4C04BD7-F077-4E0A-8911-817C1AD8012E}"/>
            </a:ext>
          </a:extLst>
        </xdr:cNvPr>
        <xdr:cNvSpPr txBox="1">
          <a:spLocks/>
        </xdr:cNvSpPr>
      </xdr:nvSpPr>
      <xdr:spPr>
        <a:xfrm>
          <a:off x="18218481" y="3195092"/>
          <a:ext cx="3362326" cy="88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13</xdr:row>
      <xdr:rowOff>202906</xdr:rowOff>
    </xdr:from>
    <xdr:to>
      <xdr:col>31</xdr:col>
      <xdr:colOff>750721</xdr:colOff>
      <xdr:row>15</xdr:row>
      <xdr:rowOff>4462</xdr:rowOff>
    </xdr:to>
    <xdr:sp macro="" textlink="$Q$28">
      <xdr:nvSpPr>
        <xdr:cNvPr id="10" name="TextBox 9">
          <a:extLst>
            <a:ext uri="{FF2B5EF4-FFF2-40B4-BE49-F238E27FC236}">
              <a16:creationId xmlns:a16="http://schemas.microsoft.com/office/drawing/2014/main" id="{0A20C8CD-4002-4373-BEC8-727F458EB9B8}"/>
            </a:ext>
          </a:extLst>
        </xdr:cNvPr>
        <xdr:cNvSpPr txBox="1">
          <a:spLocks/>
        </xdr:cNvSpPr>
      </xdr:nvSpPr>
      <xdr:spPr>
        <a:xfrm>
          <a:off x="16108788" y="3146318"/>
          <a:ext cx="7628933"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42</xdr:row>
      <xdr:rowOff>19932</xdr:rowOff>
    </xdr:from>
    <xdr:ext cx="7075715" cy="518732"/>
    <xdr:sp macro="" textlink="#REF!">
      <xdr:nvSpPr>
        <xdr:cNvPr id="11" name="TextBox 10">
          <a:extLst>
            <a:ext uri="{FF2B5EF4-FFF2-40B4-BE49-F238E27FC236}">
              <a16:creationId xmlns:a16="http://schemas.microsoft.com/office/drawing/2014/main" id="{E5D8E0EA-E7AE-410A-A5DF-142958AA17AF}"/>
            </a:ext>
          </a:extLst>
        </xdr:cNvPr>
        <xdr:cNvSpPr txBox="1">
          <a:spLocks/>
        </xdr:cNvSpPr>
      </xdr:nvSpPr>
      <xdr:spPr>
        <a:xfrm>
          <a:off x="16497745" y="820381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43</xdr:row>
      <xdr:rowOff>82797</xdr:rowOff>
    </xdr:from>
    <xdr:to>
      <xdr:col>28</xdr:col>
      <xdr:colOff>602366</xdr:colOff>
      <xdr:row>47</xdr:row>
      <xdr:rowOff>13810</xdr:rowOff>
    </xdr:to>
    <xdr:sp macro="" textlink="$S$29">
      <xdr:nvSpPr>
        <xdr:cNvPr id="12" name="TextBox 11">
          <a:extLst>
            <a:ext uri="{FF2B5EF4-FFF2-40B4-BE49-F238E27FC236}">
              <a16:creationId xmlns:a16="http://schemas.microsoft.com/office/drawing/2014/main" id="{AB13817C-9886-4998-85A1-B3ED8895BD56}"/>
            </a:ext>
          </a:extLst>
        </xdr:cNvPr>
        <xdr:cNvSpPr txBox="1">
          <a:spLocks/>
        </xdr:cNvSpPr>
      </xdr:nvSpPr>
      <xdr:spPr>
        <a:xfrm>
          <a:off x="18271422" y="864767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46</xdr:row>
      <xdr:rowOff>52165</xdr:rowOff>
    </xdr:from>
    <xdr:to>
      <xdr:col>24</xdr:col>
      <xdr:colOff>596865</xdr:colOff>
      <xdr:row>47</xdr:row>
      <xdr:rowOff>112420</xdr:rowOff>
    </xdr:to>
    <xdr:sp macro="" textlink="$Q$32">
      <xdr:nvSpPr>
        <xdr:cNvPr id="13" name="TextBox 12">
          <a:extLst>
            <a:ext uri="{FF2B5EF4-FFF2-40B4-BE49-F238E27FC236}">
              <a16:creationId xmlns:a16="http://schemas.microsoft.com/office/drawing/2014/main" id="{7C4FF5E5-758F-41FB-9FD9-8C0650A9255A}"/>
            </a:ext>
          </a:extLst>
        </xdr:cNvPr>
        <xdr:cNvSpPr txBox="1"/>
      </xdr:nvSpPr>
      <xdr:spPr>
        <a:xfrm>
          <a:off x="18639045" y="947048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48</xdr:row>
      <xdr:rowOff>18939</xdr:rowOff>
    </xdr:from>
    <xdr:to>
      <xdr:col>22</xdr:col>
      <xdr:colOff>632046</xdr:colOff>
      <xdr:row>49</xdr:row>
      <xdr:rowOff>0</xdr:rowOff>
    </xdr:to>
    <xdr:sp macro="" textlink="$S$31">
      <xdr:nvSpPr>
        <xdr:cNvPr id="14" name="TextBox 13">
          <a:extLst>
            <a:ext uri="{FF2B5EF4-FFF2-40B4-BE49-F238E27FC236}">
              <a16:creationId xmlns:a16="http://schemas.microsoft.com/office/drawing/2014/main" id="{51C56FFC-96E4-43F3-B2D0-3C5B52146062}"/>
            </a:ext>
          </a:extLst>
        </xdr:cNvPr>
        <xdr:cNvSpPr txBox="1"/>
      </xdr:nvSpPr>
      <xdr:spPr>
        <a:xfrm>
          <a:off x="17505220" y="989445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48</xdr:row>
      <xdr:rowOff>29725</xdr:rowOff>
    </xdr:from>
    <xdr:to>
      <xdr:col>25</xdr:col>
      <xdr:colOff>159284</xdr:colOff>
      <xdr:row>49</xdr:row>
      <xdr:rowOff>0</xdr:rowOff>
    </xdr:to>
    <xdr:sp macro="" textlink="$S$32">
      <xdr:nvSpPr>
        <xdr:cNvPr id="15" name="TextBox 14">
          <a:extLst>
            <a:ext uri="{FF2B5EF4-FFF2-40B4-BE49-F238E27FC236}">
              <a16:creationId xmlns:a16="http://schemas.microsoft.com/office/drawing/2014/main" id="{8D39E76E-0B43-4719-8A15-501A17C93197}"/>
            </a:ext>
          </a:extLst>
        </xdr:cNvPr>
        <xdr:cNvSpPr txBox="1"/>
      </xdr:nvSpPr>
      <xdr:spPr>
        <a:xfrm>
          <a:off x="18463343" y="990524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48</xdr:row>
      <xdr:rowOff>16657</xdr:rowOff>
    </xdr:from>
    <xdr:to>
      <xdr:col>30</xdr:col>
      <xdr:colOff>158247</xdr:colOff>
      <xdr:row>49</xdr:row>
      <xdr:rowOff>0</xdr:rowOff>
    </xdr:to>
    <xdr:sp macro="" textlink="$S$34">
      <xdr:nvSpPr>
        <xdr:cNvPr id="16" name="TextBox 15">
          <a:extLst>
            <a:ext uri="{FF2B5EF4-FFF2-40B4-BE49-F238E27FC236}">
              <a16:creationId xmlns:a16="http://schemas.microsoft.com/office/drawing/2014/main" id="{1C584B48-3DCC-4BF5-A595-B2E5F9F8BD99}"/>
            </a:ext>
          </a:extLst>
        </xdr:cNvPr>
        <xdr:cNvSpPr txBox="1"/>
      </xdr:nvSpPr>
      <xdr:spPr>
        <a:xfrm>
          <a:off x="21468317" y="989217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49</xdr:row>
      <xdr:rowOff>74917</xdr:rowOff>
    </xdr:from>
    <xdr:to>
      <xdr:col>25</xdr:col>
      <xdr:colOff>220046</xdr:colOff>
      <xdr:row>50</xdr:row>
      <xdr:rowOff>168428</xdr:rowOff>
    </xdr:to>
    <xdr:sp macro="" textlink="$S$33">
      <xdr:nvSpPr>
        <xdr:cNvPr id="17" name="TextBox 16">
          <a:extLst>
            <a:ext uri="{FF2B5EF4-FFF2-40B4-BE49-F238E27FC236}">
              <a16:creationId xmlns:a16="http://schemas.microsoft.com/office/drawing/2014/main" id="{D932339D-7210-47BE-94CA-6D12F8634AAC}"/>
            </a:ext>
          </a:extLst>
        </xdr:cNvPr>
        <xdr:cNvSpPr txBox="1"/>
      </xdr:nvSpPr>
      <xdr:spPr>
        <a:xfrm>
          <a:off x="18818288" y="1051431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49</xdr:row>
      <xdr:rowOff>64155</xdr:rowOff>
    </xdr:from>
    <xdr:to>
      <xdr:col>28</xdr:col>
      <xdr:colOff>99784</xdr:colOff>
      <xdr:row>50</xdr:row>
      <xdr:rowOff>127000</xdr:rowOff>
    </xdr:to>
    <xdr:sp macro="" textlink="$S$35">
      <xdr:nvSpPr>
        <xdr:cNvPr id="18" name="TextBox 17">
          <a:extLst>
            <a:ext uri="{FF2B5EF4-FFF2-40B4-BE49-F238E27FC236}">
              <a16:creationId xmlns:a16="http://schemas.microsoft.com/office/drawing/2014/main" id="{41C98D5F-8855-48C9-949F-A35A41AC6190}"/>
            </a:ext>
          </a:extLst>
        </xdr:cNvPr>
        <xdr:cNvSpPr txBox="1"/>
      </xdr:nvSpPr>
      <xdr:spPr>
        <a:xfrm>
          <a:off x="19886022" y="1050355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49</xdr:row>
      <xdr:rowOff>62649</xdr:rowOff>
    </xdr:from>
    <xdr:to>
      <xdr:col>29</xdr:col>
      <xdr:colOff>178826</xdr:colOff>
      <xdr:row>50</xdr:row>
      <xdr:rowOff>142023</xdr:rowOff>
    </xdr:to>
    <xdr:sp macro="" textlink="$S$36">
      <xdr:nvSpPr>
        <xdr:cNvPr id="19" name="TextBox 18">
          <a:extLst>
            <a:ext uri="{FF2B5EF4-FFF2-40B4-BE49-F238E27FC236}">
              <a16:creationId xmlns:a16="http://schemas.microsoft.com/office/drawing/2014/main" id="{DBFC29F8-A5B9-4CB5-9B45-DE744C9BC4AB}"/>
            </a:ext>
          </a:extLst>
        </xdr:cNvPr>
        <xdr:cNvSpPr txBox="1"/>
      </xdr:nvSpPr>
      <xdr:spPr>
        <a:xfrm>
          <a:off x="20988428" y="1050204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42</xdr:row>
      <xdr:rowOff>114300</xdr:rowOff>
    </xdr:from>
    <xdr:ext cx="184731" cy="264560"/>
    <xdr:sp macro="" textlink="">
      <xdr:nvSpPr>
        <xdr:cNvPr id="20" name="TextBox 19">
          <a:extLst>
            <a:ext uri="{FF2B5EF4-FFF2-40B4-BE49-F238E27FC236}">
              <a16:creationId xmlns:a16="http://schemas.microsoft.com/office/drawing/2014/main" id="{673A42FA-F029-4AF1-B1BA-2A3905656A3A}"/>
            </a:ext>
          </a:extLst>
        </xdr:cNvPr>
        <xdr:cNvSpPr txBox="1"/>
      </xdr:nvSpPr>
      <xdr:spPr>
        <a:xfrm>
          <a:off x="8282940" y="8298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13</xdr:row>
      <xdr:rowOff>0</xdr:rowOff>
    </xdr:from>
    <xdr:to>
      <xdr:col>15</xdr:col>
      <xdr:colOff>632908</xdr:colOff>
      <xdr:row>13</xdr:row>
      <xdr:rowOff>315641</xdr:rowOff>
    </xdr:to>
    <xdr:grpSp>
      <xdr:nvGrpSpPr>
        <xdr:cNvPr id="21" name="Group 20">
          <a:extLst>
            <a:ext uri="{FF2B5EF4-FFF2-40B4-BE49-F238E27FC236}">
              <a16:creationId xmlns:a16="http://schemas.microsoft.com/office/drawing/2014/main" id="{EC7CB3EB-466F-403D-A0ED-B04482EE80E6}"/>
            </a:ext>
          </a:extLst>
        </xdr:cNvPr>
        <xdr:cNvGrpSpPr/>
      </xdr:nvGrpSpPr>
      <xdr:grpSpPr>
        <a:xfrm>
          <a:off x="8853714" y="2830286"/>
          <a:ext cx="1803123" cy="315641"/>
          <a:chOff x="0" y="1760220"/>
          <a:chExt cx="1798320" cy="312420"/>
        </a:xfrm>
      </xdr:grpSpPr>
      <xdr:sp macro="" textlink="">
        <xdr:nvSpPr>
          <xdr:cNvPr id="22" name="TextBox 21">
            <a:hlinkClick xmlns:r="http://schemas.openxmlformats.org/officeDocument/2006/relationships" r:id="rId1"/>
            <a:extLst>
              <a:ext uri="{FF2B5EF4-FFF2-40B4-BE49-F238E27FC236}">
                <a16:creationId xmlns:a16="http://schemas.microsoft.com/office/drawing/2014/main" id="{57B477C5-0831-9205-5D66-1BC0C195DB78}"/>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3" name="Graphic 22" descr="Home with solid fill">
            <a:extLst>
              <a:ext uri="{FF2B5EF4-FFF2-40B4-BE49-F238E27FC236}">
                <a16:creationId xmlns:a16="http://schemas.microsoft.com/office/drawing/2014/main" id="{3804872E-E147-B746-0EA7-3F3A668A597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8.xml><?xml version="1.0" encoding="utf-8"?>
<xdr:wsDr xmlns:xdr="http://schemas.openxmlformats.org/drawingml/2006/spreadsheetDrawing" xmlns:a="http://schemas.openxmlformats.org/drawingml/2006/main">
  <xdr:twoCellAnchor>
    <xdr:from>
      <xdr:col>24</xdr:col>
      <xdr:colOff>40248</xdr:colOff>
      <xdr:row>19</xdr:row>
      <xdr:rowOff>65454</xdr:rowOff>
    </xdr:from>
    <xdr:to>
      <xdr:col>24</xdr:col>
      <xdr:colOff>577178</xdr:colOff>
      <xdr:row>20</xdr:row>
      <xdr:rowOff>135338</xdr:rowOff>
    </xdr:to>
    <xdr:sp macro="" textlink="#REF!">
      <xdr:nvSpPr>
        <xdr:cNvPr id="22" name="TextBox 21">
          <a:extLst>
            <a:ext uri="{FF2B5EF4-FFF2-40B4-BE49-F238E27FC236}">
              <a16:creationId xmlns:a16="http://schemas.microsoft.com/office/drawing/2014/main" id="{49CBC414-9CF1-41B8-8388-C31D71D033E4}"/>
            </a:ext>
          </a:extLst>
        </xdr:cNvPr>
        <xdr:cNvSpPr txBox="1"/>
      </xdr:nvSpPr>
      <xdr:spPr>
        <a:xfrm>
          <a:off x="19006428" y="3784014"/>
          <a:ext cx="536930" cy="252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21</xdr:row>
      <xdr:rowOff>23115</xdr:rowOff>
    </xdr:from>
    <xdr:to>
      <xdr:col>22</xdr:col>
      <xdr:colOff>557979</xdr:colOff>
      <xdr:row>22</xdr:row>
      <xdr:rowOff>70741</xdr:rowOff>
    </xdr:to>
    <xdr:sp macro="" textlink="#REF!">
      <xdr:nvSpPr>
        <xdr:cNvPr id="23" name="TextBox 22">
          <a:extLst>
            <a:ext uri="{FF2B5EF4-FFF2-40B4-BE49-F238E27FC236}">
              <a16:creationId xmlns:a16="http://schemas.microsoft.com/office/drawing/2014/main" id="{AABF3CF5-4A36-48BA-BBB1-1B778A3642CC}"/>
            </a:ext>
          </a:extLst>
        </xdr:cNvPr>
        <xdr:cNvSpPr txBox="1"/>
      </xdr:nvSpPr>
      <xdr:spPr>
        <a:xfrm>
          <a:off x="17848801" y="410743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21</xdr:row>
      <xdr:rowOff>39651</xdr:rowOff>
    </xdr:from>
    <xdr:to>
      <xdr:col>25</xdr:col>
      <xdr:colOff>100809</xdr:colOff>
      <xdr:row>22</xdr:row>
      <xdr:rowOff>122413</xdr:rowOff>
    </xdr:to>
    <xdr:sp macro="" textlink="#REF!">
      <xdr:nvSpPr>
        <xdr:cNvPr id="24" name="TextBox 23">
          <a:extLst>
            <a:ext uri="{FF2B5EF4-FFF2-40B4-BE49-F238E27FC236}">
              <a16:creationId xmlns:a16="http://schemas.microsoft.com/office/drawing/2014/main" id="{C07F914E-7A1E-463D-A4A0-C2A3EC1BDE7F}"/>
            </a:ext>
          </a:extLst>
        </xdr:cNvPr>
        <xdr:cNvSpPr txBox="1"/>
      </xdr:nvSpPr>
      <xdr:spPr>
        <a:xfrm>
          <a:off x="18863721" y="412397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21</xdr:row>
      <xdr:rowOff>44294</xdr:rowOff>
    </xdr:from>
    <xdr:to>
      <xdr:col>30</xdr:col>
      <xdr:colOff>121723</xdr:colOff>
      <xdr:row>22</xdr:row>
      <xdr:rowOff>126886</xdr:rowOff>
    </xdr:to>
    <xdr:sp macro="" textlink="#REF!">
      <xdr:nvSpPr>
        <xdr:cNvPr id="25" name="TextBox 24">
          <a:extLst>
            <a:ext uri="{FF2B5EF4-FFF2-40B4-BE49-F238E27FC236}">
              <a16:creationId xmlns:a16="http://schemas.microsoft.com/office/drawing/2014/main" id="{243357D6-456F-4FEF-89A4-DF58C2BC617F}"/>
            </a:ext>
          </a:extLst>
        </xdr:cNvPr>
        <xdr:cNvSpPr txBox="1"/>
      </xdr:nvSpPr>
      <xdr:spPr>
        <a:xfrm>
          <a:off x="21799112" y="412861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23</xdr:row>
      <xdr:rowOff>93545</xdr:rowOff>
    </xdr:from>
    <xdr:to>
      <xdr:col>25</xdr:col>
      <xdr:colOff>52821</xdr:colOff>
      <xdr:row>24</xdr:row>
      <xdr:rowOff>139204</xdr:rowOff>
    </xdr:to>
    <xdr:sp macro="" textlink="#REF!">
      <xdr:nvSpPr>
        <xdr:cNvPr id="26" name="TextBox 25">
          <a:extLst>
            <a:ext uri="{FF2B5EF4-FFF2-40B4-BE49-F238E27FC236}">
              <a16:creationId xmlns:a16="http://schemas.microsoft.com/office/drawing/2014/main" id="{AD82B2DA-88CD-431C-9A18-5AA65E57817E}"/>
            </a:ext>
          </a:extLst>
        </xdr:cNvPr>
        <xdr:cNvSpPr txBox="1"/>
      </xdr:nvSpPr>
      <xdr:spPr>
        <a:xfrm>
          <a:off x="19042006" y="454362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23</xdr:row>
      <xdr:rowOff>72073</xdr:rowOff>
    </xdr:from>
    <xdr:to>
      <xdr:col>27</xdr:col>
      <xdr:colOff>607787</xdr:colOff>
      <xdr:row>24</xdr:row>
      <xdr:rowOff>148773</xdr:rowOff>
    </xdr:to>
    <xdr:sp macro="" textlink="#REF!">
      <xdr:nvSpPr>
        <xdr:cNvPr id="27" name="TextBox 26">
          <a:extLst>
            <a:ext uri="{FF2B5EF4-FFF2-40B4-BE49-F238E27FC236}">
              <a16:creationId xmlns:a16="http://schemas.microsoft.com/office/drawing/2014/main" id="{EC60CB2F-F8C0-464C-9A63-5F40684C9E9C}"/>
            </a:ext>
          </a:extLst>
        </xdr:cNvPr>
        <xdr:cNvSpPr txBox="1"/>
      </xdr:nvSpPr>
      <xdr:spPr>
        <a:xfrm>
          <a:off x="20324718" y="452215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23</xdr:row>
      <xdr:rowOff>80602</xdr:rowOff>
    </xdr:from>
    <xdr:to>
      <xdr:col>29</xdr:col>
      <xdr:colOff>188193</xdr:colOff>
      <xdr:row>24</xdr:row>
      <xdr:rowOff>150906</xdr:rowOff>
    </xdr:to>
    <xdr:sp macro="" textlink="#REF!">
      <xdr:nvSpPr>
        <xdr:cNvPr id="28" name="TextBox 27">
          <a:extLst>
            <a:ext uri="{FF2B5EF4-FFF2-40B4-BE49-F238E27FC236}">
              <a16:creationId xmlns:a16="http://schemas.microsoft.com/office/drawing/2014/main" id="{E3442423-F0E9-4CE2-BC66-A1CA152375CB}"/>
            </a:ext>
          </a:extLst>
        </xdr:cNvPr>
        <xdr:cNvSpPr txBox="1"/>
      </xdr:nvSpPr>
      <xdr:spPr>
        <a:xfrm>
          <a:off x="21403089" y="453068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16</xdr:row>
      <xdr:rowOff>55652</xdr:rowOff>
    </xdr:from>
    <xdr:to>
      <xdr:col>28</xdr:col>
      <xdr:colOff>526747</xdr:colOff>
      <xdr:row>19</xdr:row>
      <xdr:rowOff>178325</xdr:rowOff>
    </xdr:to>
    <xdr:sp macro="" textlink="#REF!">
      <xdr:nvSpPr>
        <xdr:cNvPr id="29" name="TextBox 28">
          <a:extLst>
            <a:ext uri="{FF2B5EF4-FFF2-40B4-BE49-F238E27FC236}">
              <a16:creationId xmlns:a16="http://schemas.microsoft.com/office/drawing/2014/main" id="{0D64E295-8697-4CF1-93D6-D3E5A7242815}"/>
            </a:ext>
          </a:extLst>
        </xdr:cNvPr>
        <xdr:cNvSpPr txBox="1">
          <a:spLocks/>
        </xdr:cNvSpPr>
      </xdr:nvSpPr>
      <xdr:spPr>
        <a:xfrm>
          <a:off x="18629961" y="3210332"/>
          <a:ext cx="3362326" cy="686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15</xdr:row>
      <xdr:rowOff>79041</xdr:rowOff>
    </xdr:from>
    <xdr:to>
      <xdr:col>31</xdr:col>
      <xdr:colOff>750721</xdr:colOff>
      <xdr:row>16</xdr:row>
      <xdr:rowOff>128327</xdr:rowOff>
    </xdr:to>
    <xdr:sp macro="" textlink="$Q$29">
      <xdr:nvSpPr>
        <xdr:cNvPr id="30" name="TextBox 29">
          <a:extLst>
            <a:ext uri="{FF2B5EF4-FFF2-40B4-BE49-F238E27FC236}">
              <a16:creationId xmlns:a16="http://schemas.microsoft.com/office/drawing/2014/main" id="{7247CEC7-56B5-47D4-819A-4D02400B39C6}"/>
            </a:ext>
          </a:extLst>
        </xdr:cNvPr>
        <xdr:cNvSpPr txBox="1">
          <a:spLocks/>
        </xdr:cNvSpPr>
      </xdr:nvSpPr>
      <xdr:spPr>
        <a:xfrm>
          <a:off x="16754594" y="2752845"/>
          <a:ext cx="7611323"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42</xdr:row>
      <xdr:rowOff>19932</xdr:rowOff>
    </xdr:from>
    <xdr:ext cx="7075715" cy="518732"/>
    <xdr:sp macro="" textlink="#REF!">
      <xdr:nvSpPr>
        <xdr:cNvPr id="31" name="TextBox 30">
          <a:extLst>
            <a:ext uri="{FF2B5EF4-FFF2-40B4-BE49-F238E27FC236}">
              <a16:creationId xmlns:a16="http://schemas.microsoft.com/office/drawing/2014/main" id="{538C5FC3-EE76-4DF8-8B1F-F43ED438D301}"/>
            </a:ext>
          </a:extLst>
        </xdr:cNvPr>
        <xdr:cNvSpPr txBox="1">
          <a:spLocks/>
        </xdr:cNvSpPr>
      </xdr:nvSpPr>
      <xdr:spPr>
        <a:xfrm>
          <a:off x="17172387" y="8197825"/>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43</xdr:row>
      <xdr:rowOff>82797</xdr:rowOff>
    </xdr:from>
    <xdr:to>
      <xdr:col>28</xdr:col>
      <xdr:colOff>602366</xdr:colOff>
      <xdr:row>46</xdr:row>
      <xdr:rowOff>13810</xdr:rowOff>
    </xdr:to>
    <xdr:sp macro="" textlink="#REF!">
      <xdr:nvSpPr>
        <xdr:cNvPr id="32" name="TextBox 31">
          <a:extLst>
            <a:ext uri="{FF2B5EF4-FFF2-40B4-BE49-F238E27FC236}">
              <a16:creationId xmlns:a16="http://schemas.microsoft.com/office/drawing/2014/main" id="{63947C3A-3800-4DA7-A89F-AAE234DCBCF8}"/>
            </a:ext>
          </a:extLst>
        </xdr:cNvPr>
        <xdr:cNvSpPr txBox="1">
          <a:spLocks/>
        </xdr:cNvSpPr>
      </xdr:nvSpPr>
      <xdr:spPr>
        <a:xfrm>
          <a:off x="18682902" y="8792457"/>
          <a:ext cx="3385004" cy="662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45</xdr:row>
      <xdr:rowOff>52165</xdr:rowOff>
    </xdr:from>
    <xdr:to>
      <xdr:col>24</xdr:col>
      <xdr:colOff>596865</xdr:colOff>
      <xdr:row>46</xdr:row>
      <xdr:rowOff>112420</xdr:rowOff>
    </xdr:to>
    <xdr:sp macro="" textlink="$Q$32">
      <xdr:nvSpPr>
        <xdr:cNvPr id="33" name="TextBox 32">
          <a:extLst>
            <a:ext uri="{FF2B5EF4-FFF2-40B4-BE49-F238E27FC236}">
              <a16:creationId xmlns:a16="http://schemas.microsoft.com/office/drawing/2014/main" id="{23F04EA5-6E3A-407D-BDF2-9853CD312596}"/>
            </a:ext>
          </a:extLst>
        </xdr:cNvPr>
        <xdr:cNvSpPr txBox="1"/>
      </xdr:nvSpPr>
      <xdr:spPr>
        <a:xfrm>
          <a:off x="19050525" y="9310465"/>
          <a:ext cx="512520" cy="243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47</xdr:row>
      <xdr:rowOff>18939</xdr:rowOff>
    </xdr:from>
    <xdr:to>
      <xdr:col>22</xdr:col>
      <xdr:colOff>632046</xdr:colOff>
      <xdr:row>48</xdr:row>
      <xdr:rowOff>0</xdr:rowOff>
    </xdr:to>
    <xdr:sp macro="" textlink="$S$31">
      <xdr:nvSpPr>
        <xdr:cNvPr id="34" name="TextBox 33">
          <a:extLst>
            <a:ext uri="{FF2B5EF4-FFF2-40B4-BE49-F238E27FC236}">
              <a16:creationId xmlns:a16="http://schemas.microsoft.com/office/drawing/2014/main" id="{23DE2247-5C37-4A87-9B45-FD1213C1AEA8}"/>
            </a:ext>
          </a:extLst>
        </xdr:cNvPr>
        <xdr:cNvSpPr txBox="1"/>
      </xdr:nvSpPr>
      <xdr:spPr>
        <a:xfrm>
          <a:off x="17916700" y="9642999"/>
          <a:ext cx="424226" cy="232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47</xdr:row>
      <xdr:rowOff>29725</xdr:rowOff>
    </xdr:from>
    <xdr:to>
      <xdr:col>25</xdr:col>
      <xdr:colOff>159284</xdr:colOff>
      <xdr:row>48</xdr:row>
      <xdr:rowOff>0</xdr:rowOff>
    </xdr:to>
    <xdr:sp macro="" textlink="$S$32">
      <xdr:nvSpPr>
        <xdr:cNvPr id="35" name="TextBox 34">
          <a:extLst>
            <a:ext uri="{FF2B5EF4-FFF2-40B4-BE49-F238E27FC236}">
              <a16:creationId xmlns:a16="http://schemas.microsoft.com/office/drawing/2014/main" id="{982DE5A8-900B-4E75-83C1-BF63A47DB2E7}"/>
            </a:ext>
          </a:extLst>
        </xdr:cNvPr>
        <xdr:cNvSpPr txBox="1"/>
      </xdr:nvSpPr>
      <xdr:spPr>
        <a:xfrm>
          <a:off x="18874823" y="9653785"/>
          <a:ext cx="875481" cy="262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47</xdr:row>
      <xdr:rowOff>16657</xdr:rowOff>
    </xdr:from>
    <xdr:to>
      <xdr:col>30</xdr:col>
      <xdr:colOff>158247</xdr:colOff>
      <xdr:row>48</xdr:row>
      <xdr:rowOff>0</xdr:rowOff>
    </xdr:to>
    <xdr:sp macro="" textlink="$S$34">
      <xdr:nvSpPr>
        <xdr:cNvPr id="36" name="TextBox 35">
          <a:extLst>
            <a:ext uri="{FF2B5EF4-FFF2-40B4-BE49-F238E27FC236}">
              <a16:creationId xmlns:a16="http://schemas.microsoft.com/office/drawing/2014/main" id="{5218CD6F-3B84-4E92-94F7-EF4E2E57DB0D}"/>
            </a:ext>
          </a:extLst>
        </xdr:cNvPr>
        <xdr:cNvSpPr txBox="1"/>
      </xdr:nvSpPr>
      <xdr:spPr>
        <a:xfrm>
          <a:off x="21879797" y="9640717"/>
          <a:ext cx="993670" cy="239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48</xdr:row>
      <xdr:rowOff>74917</xdr:rowOff>
    </xdr:from>
    <xdr:to>
      <xdr:col>25</xdr:col>
      <xdr:colOff>220046</xdr:colOff>
      <xdr:row>49</xdr:row>
      <xdr:rowOff>168428</xdr:rowOff>
    </xdr:to>
    <xdr:sp macro="" textlink="$S$33">
      <xdr:nvSpPr>
        <xdr:cNvPr id="37" name="TextBox 36">
          <a:extLst>
            <a:ext uri="{FF2B5EF4-FFF2-40B4-BE49-F238E27FC236}">
              <a16:creationId xmlns:a16="http://schemas.microsoft.com/office/drawing/2014/main" id="{139D9774-F8B6-451A-9DEF-A9B3CD2D0C04}"/>
            </a:ext>
          </a:extLst>
        </xdr:cNvPr>
        <xdr:cNvSpPr txBox="1"/>
      </xdr:nvSpPr>
      <xdr:spPr>
        <a:xfrm>
          <a:off x="19229768" y="10064737"/>
          <a:ext cx="581298" cy="276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48</xdr:row>
      <xdr:rowOff>64155</xdr:rowOff>
    </xdr:from>
    <xdr:to>
      <xdr:col>28</xdr:col>
      <xdr:colOff>99784</xdr:colOff>
      <xdr:row>49</xdr:row>
      <xdr:rowOff>127000</xdr:rowOff>
    </xdr:to>
    <xdr:sp macro="" textlink="$S$35">
      <xdr:nvSpPr>
        <xdr:cNvPr id="38" name="TextBox 37">
          <a:extLst>
            <a:ext uri="{FF2B5EF4-FFF2-40B4-BE49-F238E27FC236}">
              <a16:creationId xmlns:a16="http://schemas.microsoft.com/office/drawing/2014/main" id="{0F63AD14-325B-403E-AE0D-84AA42E5D098}"/>
            </a:ext>
          </a:extLst>
        </xdr:cNvPr>
        <xdr:cNvSpPr txBox="1"/>
      </xdr:nvSpPr>
      <xdr:spPr>
        <a:xfrm>
          <a:off x="20297502" y="10053975"/>
          <a:ext cx="1267822" cy="24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48</xdr:row>
      <xdr:rowOff>62649</xdr:rowOff>
    </xdr:from>
    <xdr:to>
      <xdr:col>29</xdr:col>
      <xdr:colOff>178826</xdr:colOff>
      <xdr:row>49</xdr:row>
      <xdr:rowOff>142023</xdr:rowOff>
    </xdr:to>
    <xdr:sp macro="" textlink="$S$36">
      <xdr:nvSpPr>
        <xdr:cNvPr id="39" name="TextBox 38">
          <a:extLst>
            <a:ext uri="{FF2B5EF4-FFF2-40B4-BE49-F238E27FC236}">
              <a16:creationId xmlns:a16="http://schemas.microsoft.com/office/drawing/2014/main" id="{FE9715F9-64B8-4DD2-8ABF-94FD014AA732}"/>
            </a:ext>
          </a:extLst>
        </xdr:cNvPr>
        <xdr:cNvSpPr txBox="1"/>
      </xdr:nvSpPr>
      <xdr:spPr>
        <a:xfrm>
          <a:off x="21399908" y="10052469"/>
          <a:ext cx="869298" cy="26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42</xdr:row>
      <xdr:rowOff>114300</xdr:rowOff>
    </xdr:from>
    <xdr:ext cx="184731" cy="264560"/>
    <xdr:sp macro="" textlink="">
      <xdr:nvSpPr>
        <xdr:cNvPr id="17" name="TextBox 16">
          <a:extLst>
            <a:ext uri="{FF2B5EF4-FFF2-40B4-BE49-F238E27FC236}">
              <a16:creationId xmlns:a16="http://schemas.microsoft.com/office/drawing/2014/main" id="{F668B4DA-4EB7-4B6A-BC7F-41AD7E92DD2B}"/>
            </a:ext>
          </a:extLst>
        </xdr:cNvPr>
        <xdr:cNvSpPr txBox="1"/>
      </xdr:nvSpPr>
      <xdr:spPr>
        <a:xfrm>
          <a:off x="7348220" y="2197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15</xdr:row>
      <xdr:rowOff>0</xdr:rowOff>
    </xdr:from>
    <xdr:to>
      <xdr:col>15</xdr:col>
      <xdr:colOff>632908</xdr:colOff>
      <xdr:row>15</xdr:row>
      <xdr:rowOff>315641</xdr:rowOff>
    </xdr:to>
    <xdr:grpSp>
      <xdr:nvGrpSpPr>
        <xdr:cNvPr id="2" name="Group 1">
          <a:extLst>
            <a:ext uri="{FF2B5EF4-FFF2-40B4-BE49-F238E27FC236}">
              <a16:creationId xmlns:a16="http://schemas.microsoft.com/office/drawing/2014/main" id="{B09E0A4D-F55B-4530-8CA9-27652EC4DD68}"/>
            </a:ext>
          </a:extLst>
        </xdr:cNvPr>
        <xdr:cNvGrpSpPr/>
      </xdr:nvGrpSpPr>
      <xdr:grpSpPr>
        <a:xfrm>
          <a:off x="8871324" y="3249706"/>
          <a:ext cx="1803300" cy="315641"/>
          <a:chOff x="0" y="1760220"/>
          <a:chExt cx="1798320" cy="312420"/>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D6EC20E3-278C-5D8B-227E-3027D8495345}"/>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4" name="Graphic 3" descr="Home with solid fill">
            <a:extLst>
              <a:ext uri="{FF2B5EF4-FFF2-40B4-BE49-F238E27FC236}">
                <a16:creationId xmlns:a16="http://schemas.microsoft.com/office/drawing/2014/main" id="{88CBE3CA-49C5-DD52-836C-4A1E440CE60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wsDr>
</file>

<file path=xl/drawings/drawing39.xml><?xml version="1.0" encoding="utf-8"?>
<xdr:wsDr xmlns:xdr="http://schemas.openxmlformats.org/drawingml/2006/spreadsheetDrawing" xmlns:a="http://schemas.openxmlformats.org/drawingml/2006/main">
  <xdr:twoCellAnchor>
    <xdr:from>
      <xdr:col>24</xdr:col>
      <xdr:colOff>40248</xdr:colOff>
      <xdr:row>20</xdr:row>
      <xdr:rowOff>65454</xdr:rowOff>
    </xdr:from>
    <xdr:to>
      <xdr:col>24</xdr:col>
      <xdr:colOff>577178</xdr:colOff>
      <xdr:row>21</xdr:row>
      <xdr:rowOff>135338</xdr:rowOff>
    </xdr:to>
    <xdr:sp macro="" textlink="#REF!">
      <xdr:nvSpPr>
        <xdr:cNvPr id="2" name="TextBox 1">
          <a:extLst>
            <a:ext uri="{FF2B5EF4-FFF2-40B4-BE49-F238E27FC236}">
              <a16:creationId xmlns:a16="http://schemas.microsoft.com/office/drawing/2014/main" id="{5FBED030-FA7E-44F5-A2ED-1ED0072B77C8}"/>
            </a:ext>
          </a:extLst>
        </xdr:cNvPr>
        <xdr:cNvSpPr txBox="1"/>
      </xdr:nvSpPr>
      <xdr:spPr>
        <a:xfrm>
          <a:off x="19280748" y="3966894"/>
          <a:ext cx="536930" cy="351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22</xdr:row>
      <xdr:rowOff>23115</xdr:rowOff>
    </xdr:from>
    <xdr:to>
      <xdr:col>22</xdr:col>
      <xdr:colOff>557979</xdr:colOff>
      <xdr:row>23</xdr:row>
      <xdr:rowOff>70741</xdr:rowOff>
    </xdr:to>
    <xdr:sp macro="" textlink="#REF!">
      <xdr:nvSpPr>
        <xdr:cNvPr id="3" name="TextBox 2">
          <a:extLst>
            <a:ext uri="{FF2B5EF4-FFF2-40B4-BE49-F238E27FC236}">
              <a16:creationId xmlns:a16="http://schemas.microsoft.com/office/drawing/2014/main" id="{0A599D4A-06DD-400D-907D-22F2055BEAAD}"/>
            </a:ext>
          </a:extLst>
        </xdr:cNvPr>
        <xdr:cNvSpPr txBox="1"/>
      </xdr:nvSpPr>
      <xdr:spPr>
        <a:xfrm>
          <a:off x="18123121" y="448843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22</xdr:row>
      <xdr:rowOff>39651</xdr:rowOff>
    </xdr:from>
    <xdr:to>
      <xdr:col>25</xdr:col>
      <xdr:colOff>100809</xdr:colOff>
      <xdr:row>23</xdr:row>
      <xdr:rowOff>122413</xdr:rowOff>
    </xdr:to>
    <xdr:sp macro="" textlink="#REF!">
      <xdr:nvSpPr>
        <xdr:cNvPr id="4" name="TextBox 3">
          <a:extLst>
            <a:ext uri="{FF2B5EF4-FFF2-40B4-BE49-F238E27FC236}">
              <a16:creationId xmlns:a16="http://schemas.microsoft.com/office/drawing/2014/main" id="{AA89C278-C248-4C40-91E5-14B7E0516698}"/>
            </a:ext>
          </a:extLst>
        </xdr:cNvPr>
        <xdr:cNvSpPr txBox="1"/>
      </xdr:nvSpPr>
      <xdr:spPr>
        <a:xfrm>
          <a:off x="19138041" y="450497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22</xdr:row>
      <xdr:rowOff>44294</xdr:rowOff>
    </xdr:from>
    <xdr:to>
      <xdr:col>30</xdr:col>
      <xdr:colOff>121723</xdr:colOff>
      <xdr:row>23</xdr:row>
      <xdr:rowOff>126886</xdr:rowOff>
    </xdr:to>
    <xdr:sp macro="" textlink="#REF!">
      <xdr:nvSpPr>
        <xdr:cNvPr id="5" name="TextBox 4">
          <a:extLst>
            <a:ext uri="{FF2B5EF4-FFF2-40B4-BE49-F238E27FC236}">
              <a16:creationId xmlns:a16="http://schemas.microsoft.com/office/drawing/2014/main" id="{4617052F-5E30-4546-9634-F843A8C79B32}"/>
            </a:ext>
          </a:extLst>
        </xdr:cNvPr>
        <xdr:cNvSpPr txBox="1"/>
      </xdr:nvSpPr>
      <xdr:spPr>
        <a:xfrm>
          <a:off x="22073432" y="450961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24</xdr:row>
      <xdr:rowOff>93545</xdr:rowOff>
    </xdr:from>
    <xdr:to>
      <xdr:col>25</xdr:col>
      <xdr:colOff>52821</xdr:colOff>
      <xdr:row>25</xdr:row>
      <xdr:rowOff>139204</xdr:rowOff>
    </xdr:to>
    <xdr:sp macro="" textlink="#REF!">
      <xdr:nvSpPr>
        <xdr:cNvPr id="6" name="TextBox 5">
          <a:extLst>
            <a:ext uri="{FF2B5EF4-FFF2-40B4-BE49-F238E27FC236}">
              <a16:creationId xmlns:a16="http://schemas.microsoft.com/office/drawing/2014/main" id="{EBEEB8D9-E902-46D4-96DA-5F5C055DCA95}"/>
            </a:ext>
          </a:extLst>
        </xdr:cNvPr>
        <xdr:cNvSpPr txBox="1"/>
      </xdr:nvSpPr>
      <xdr:spPr>
        <a:xfrm>
          <a:off x="19316326" y="492462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24</xdr:row>
      <xdr:rowOff>72073</xdr:rowOff>
    </xdr:from>
    <xdr:to>
      <xdr:col>27</xdr:col>
      <xdr:colOff>607787</xdr:colOff>
      <xdr:row>25</xdr:row>
      <xdr:rowOff>148773</xdr:rowOff>
    </xdr:to>
    <xdr:sp macro="" textlink="#REF!">
      <xdr:nvSpPr>
        <xdr:cNvPr id="7" name="TextBox 6">
          <a:extLst>
            <a:ext uri="{FF2B5EF4-FFF2-40B4-BE49-F238E27FC236}">
              <a16:creationId xmlns:a16="http://schemas.microsoft.com/office/drawing/2014/main" id="{4C19951A-2386-4109-B2DE-8740AA4AA1CF}"/>
            </a:ext>
          </a:extLst>
        </xdr:cNvPr>
        <xdr:cNvSpPr txBox="1"/>
      </xdr:nvSpPr>
      <xdr:spPr>
        <a:xfrm>
          <a:off x="20599038" y="490315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24</xdr:row>
      <xdr:rowOff>80602</xdr:rowOff>
    </xdr:from>
    <xdr:to>
      <xdr:col>29</xdr:col>
      <xdr:colOff>188193</xdr:colOff>
      <xdr:row>25</xdr:row>
      <xdr:rowOff>150906</xdr:rowOff>
    </xdr:to>
    <xdr:sp macro="" textlink="#REF!">
      <xdr:nvSpPr>
        <xdr:cNvPr id="8" name="TextBox 7">
          <a:extLst>
            <a:ext uri="{FF2B5EF4-FFF2-40B4-BE49-F238E27FC236}">
              <a16:creationId xmlns:a16="http://schemas.microsoft.com/office/drawing/2014/main" id="{6545246E-AC98-44C4-9D7A-6D887E717118}"/>
            </a:ext>
          </a:extLst>
        </xdr:cNvPr>
        <xdr:cNvSpPr txBox="1"/>
      </xdr:nvSpPr>
      <xdr:spPr>
        <a:xfrm>
          <a:off x="21677409" y="491168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17</xdr:row>
      <xdr:rowOff>55652</xdr:rowOff>
    </xdr:from>
    <xdr:to>
      <xdr:col>28</xdr:col>
      <xdr:colOff>526747</xdr:colOff>
      <xdr:row>20</xdr:row>
      <xdr:rowOff>178325</xdr:rowOff>
    </xdr:to>
    <xdr:sp macro="" textlink="$P$29">
      <xdr:nvSpPr>
        <xdr:cNvPr id="9" name="TextBox 8">
          <a:extLst>
            <a:ext uri="{FF2B5EF4-FFF2-40B4-BE49-F238E27FC236}">
              <a16:creationId xmlns:a16="http://schemas.microsoft.com/office/drawing/2014/main" id="{8354C466-50E8-4F6A-84E6-95A382359F4E}"/>
            </a:ext>
          </a:extLst>
        </xdr:cNvPr>
        <xdr:cNvSpPr txBox="1">
          <a:spLocks/>
        </xdr:cNvSpPr>
      </xdr:nvSpPr>
      <xdr:spPr>
        <a:xfrm>
          <a:off x="18904281" y="3195092"/>
          <a:ext cx="3362326" cy="88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16</xdr:row>
      <xdr:rowOff>79041</xdr:rowOff>
    </xdr:from>
    <xdr:to>
      <xdr:col>31</xdr:col>
      <xdr:colOff>750721</xdr:colOff>
      <xdr:row>17</xdr:row>
      <xdr:rowOff>128327</xdr:rowOff>
    </xdr:to>
    <xdr:sp macro="" textlink="#REF!">
      <xdr:nvSpPr>
        <xdr:cNvPr id="10" name="TextBox 9">
          <a:extLst>
            <a:ext uri="{FF2B5EF4-FFF2-40B4-BE49-F238E27FC236}">
              <a16:creationId xmlns:a16="http://schemas.microsoft.com/office/drawing/2014/main" id="{AA23F3EF-3363-4527-BCEE-65A0C586275B}"/>
            </a:ext>
          </a:extLst>
        </xdr:cNvPr>
        <xdr:cNvSpPr txBox="1">
          <a:spLocks/>
        </xdr:cNvSpPr>
      </xdr:nvSpPr>
      <xdr:spPr>
        <a:xfrm>
          <a:off x="16765752" y="2746041"/>
          <a:ext cx="7599349" cy="521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42</xdr:row>
      <xdr:rowOff>19932</xdr:rowOff>
    </xdr:from>
    <xdr:ext cx="7075715" cy="518732"/>
    <xdr:sp macro="" textlink="#REF!">
      <xdr:nvSpPr>
        <xdr:cNvPr id="11" name="TextBox 10">
          <a:extLst>
            <a:ext uri="{FF2B5EF4-FFF2-40B4-BE49-F238E27FC236}">
              <a16:creationId xmlns:a16="http://schemas.microsoft.com/office/drawing/2014/main" id="{B7C3F964-0D44-48BA-859F-9F1A556EE95F}"/>
            </a:ext>
          </a:extLst>
        </xdr:cNvPr>
        <xdr:cNvSpPr txBox="1">
          <a:spLocks/>
        </xdr:cNvSpPr>
      </xdr:nvSpPr>
      <xdr:spPr>
        <a:xfrm>
          <a:off x="17183545" y="820381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43</xdr:row>
      <xdr:rowOff>82797</xdr:rowOff>
    </xdr:from>
    <xdr:to>
      <xdr:col>28</xdr:col>
      <xdr:colOff>602366</xdr:colOff>
      <xdr:row>47</xdr:row>
      <xdr:rowOff>13810</xdr:rowOff>
    </xdr:to>
    <xdr:sp macro="" textlink="$S$29">
      <xdr:nvSpPr>
        <xdr:cNvPr id="12" name="TextBox 11">
          <a:extLst>
            <a:ext uri="{FF2B5EF4-FFF2-40B4-BE49-F238E27FC236}">
              <a16:creationId xmlns:a16="http://schemas.microsoft.com/office/drawing/2014/main" id="{93C8C3E1-993B-4A17-973E-3A702C49CFEA}"/>
            </a:ext>
          </a:extLst>
        </xdr:cNvPr>
        <xdr:cNvSpPr txBox="1">
          <a:spLocks/>
        </xdr:cNvSpPr>
      </xdr:nvSpPr>
      <xdr:spPr>
        <a:xfrm>
          <a:off x="18957222" y="864767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46</xdr:row>
      <xdr:rowOff>52165</xdr:rowOff>
    </xdr:from>
    <xdr:to>
      <xdr:col>24</xdr:col>
      <xdr:colOff>596865</xdr:colOff>
      <xdr:row>47</xdr:row>
      <xdr:rowOff>112420</xdr:rowOff>
    </xdr:to>
    <xdr:sp macro="" textlink="$Q$32">
      <xdr:nvSpPr>
        <xdr:cNvPr id="13" name="TextBox 12">
          <a:extLst>
            <a:ext uri="{FF2B5EF4-FFF2-40B4-BE49-F238E27FC236}">
              <a16:creationId xmlns:a16="http://schemas.microsoft.com/office/drawing/2014/main" id="{38291A37-0D84-4AA1-8A65-0DBD6230A422}"/>
            </a:ext>
          </a:extLst>
        </xdr:cNvPr>
        <xdr:cNvSpPr txBox="1"/>
      </xdr:nvSpPr>
      <xdr:spPr>
        <a:xfrm>
          <a:off x="19324845" y="947048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48</xdr:row>
      <xdr:rowOff>18939</xdr:rowOff>
    </xdr:from>
    <xdr:to>
      <xdr:col>22</xdr:col>
      <xdr:colOff>632046</xdr:colOff>
      <xdr:row>49</xdr:row>
      <xdr:rowOff>68601</xdr:rowOff>
    </xdr:to>
    <xdr:sp macro="" textlink="$S$31">
      <xdr:nvSpPr>
        <xdr:cNvPr id="14" name="TextBox 13">
          <a:extLst>
            <a:ext uri="{FF2B5EF4-FFF2-40B4-BE49-F238E27FC236}">
              <a16:creationId xmlns:a16="http://schemas.microsoft.com/office/drawing/2014/main" id="{EE2F0F72-8F84-4B80-93BB-8620A82CEDE4}"/>
            </a:ext>
          </a:extLst>
        </xdr:cNvPr>
        <xdr:cNvSpPr txBox="1"/>
      </xdr:nvSpPr>
      <xdr:spPr>
        <a:xfrm>
          <a:off x="18191020" y="989445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48</xdr:row>
      <xdr:rowOff>29725</xdr:rowOff>
    </xdr:from>
    <xdr:to>
      <xdr:col>25</xdr:col>
      <xdr:colOff>159284</xdr:colOff>
      <xdr:row>49</xdr:row>
      <xdr:rowOff>109100</xdr:rowOff>
    </xdr:to>
    <xdr:sp macro="" textlink="$S$32">
      <xdr:nvSpPr>
        <xdr:cNvPr id="15" name="TextBox 14">
          <a:extLst>
            <a:ext uri="{FF2B5EF4-FFF2-40B4-BE49-F238E27FC236}">
              <a16:creationId xmlns:a16="http://schemas.microsoft.com/office/drawing/2014/main" id="{D992AB52-B64F-4CA8-BD0C-669CA3EB2EF9}"/>
            </a:ext>
          </a:extLst>
        </xdr:cNvPr>
        <xdr:cNvSpPr txBox="1"/>
      </xdr:nvSpPr>
      <xdr:spPr>
        <a:xfrm>
          <a:off x="19149143" y="990524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48</xdr:row>
      <xdr:rowOff>16657</xdr:rowOff>
    </xdr:from>
    <xdr:to>
      <xdr:col>30</xdr:col>
      <xdr:colOff>158247</xdr:colOff>
      <xdr:row>49</xdr:row>
      <xdr:rowOff>72846</xdr:rowOff>
    </xdr:to>
    <xdr:sp macro="" textlink="$S$34">
      <xdr:nvSpPr>
        <xdr:cNvPr id="16" name="TextBox 15">
          <a:extLst>
            <a:ext uri="{FF2B5EF4-FFF2-40B4-BE49-F238E27FC236}">
              <a16:creationId xmlns:a16="http://schemas.microsoft.com/office/drawing/2014/main" id="{33AE8802-9FD8-4469-84BB-F0CBC1C763C2}"/>
            </a:ext>
          </a:extLst>
        </xdr:cNvPr>
        <xdr:cNvSpPr txBox="1"/>
      </xdr:nvSpPr>
      <xdr:spPr>
        <a:xfrm>
          <a:off x="22154117" y="989217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50</xdr:row>
      <xdr:rowOff>74917</xdr:rowOff>
    </xdr:from>
    <xdr:to>
      <xdr:col>25</xdr:col>
      <xdr:colOff>220046</xdr:colOff>
      <xdr:row>51</xdr:row>
      <xdr:rowOff>168428</xdr:rowOff>
    </xdr:to>
    <xdr:sp macro="" textlink="$S$33">
      <xdr:nvSpPr>
        <xdr:cNvPr id="17" name="TextBox 16">
          <a:extLst>
            <a:ext uri="{FF2B5EF4-FFF2-40B4-BE49-F238E27FC236}">
              <a16:creationId xmlns:a16="http://schemas.microsoft.com/office/drawing/2014/main" id="{1640D632-3F42-4F32-B3CD-7903E185C525}"/>
            </a:ext>
          </a:extLst>
        </xdr:cNvPr>
        <xdr:cNvSpPr txBox="1"/>
      </xdr:nvSpPr>
      <xdr:spPr>
        <a:xfrm>
          <a:off x="19504088" y="1051431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50</xdr:row>
      <xdr:rowOff>64155</xdr:rowOff>
    </xdr:from>
    <xdr:to>
      <xdr:col>28</xdr:col>
      <xdr:colOff>99784</xdr:colOff>
      <xdr:row>51</xdr:row>
      <xdr:rowOff>127000</xdr:rowOff>
    </xdr:to>
    <xdr:sp macro="" textlink="$S$35">
      <xdr:nvSpPr>
        <xdr:cNvPr id="18" name="TextBox 17">
          <a:extLst>
            <a:ext uri="{FF2B5EF4-FFF2-40B4-BE49-F238E27FC236}">
              <a16:creationId xmlns:a16="http://schemas.microsoft.com/office/drawing/2014/main" id="{9C3AC1BE-8458-4EA2-932A-B2AD954EB425}"/>
            </a:ext>
          </a:extLst>
        </xdr:cNvPr>
        <xdr:cNvSpPr txBox="1"/>
      </xdr:nvSpPr>
      <xdr:spPr>
        <a:xfrm>
          <a:off x="20571822" y="1050355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50</xdr:row>
      <xdr:rowOff>62649</xdr:rowOff>
    </xdr:from>
    <xdr:to>
      <xdr:col>29</xdr:col>
      <xdr:colOff>178826</xdr:colOff>
      <xdr:row>51</xdr:row>
      <xdr:rowOff>142023</xdr:rowOff>
    </xdr:to>
    <xdr:sp macro="" textlink="$S$36">
      <xdr:nvSpPr>
        <xdr:cNvPr id="19" name="TextBox 18">
          <a:extLst>
            <a:ext uri="{FF2B5EF4-FFF2-40B4-BE49-F238E27FC236}">
              <a16:creationId xmlns:a16="http://schemas.microsoft.com/office/drawing/2014/main" id="{A0F03E54-6360-4903-8299-9DDCA2A8FA64}"/>
            </a:ext>
          </a:extLst>
        </xdr:cNvPr>
        <xdr:cNvSpPr txBox="1"/>
      </xdr:nvSpPr>
      <xdr:spPr>
        <a:xfrm>
          <a:off x="21674228" y="1050204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42</xdr:row>
      <xdr:rowOff>114300</xdr:rowOff>
    </xdr:from>
    <xdr:ext cx="184731" cy="264560"/>
    <xdr:sp macro="" textlink="">
      <xdr:nvSpPr>
        <xdr:cNvPr id="21" name="TextBox 20">
          <a:extLst>
            <a:ext uri="{FF2B5EF4-FFF2-40B4-BE49-F238E27FC236}">
              <a16:creationId xmlns:a16="http://schemas.microsoft.com/office/drawing/2014/main" id="{9D3B8AF7-0339-4363-B7FD-39287FB8D307}"/>
            </a:ext>
          </a:extLst>
        </xdr:cNvPr>
        <xdr:cNvSpPr txBox="1"/>
      </xdr:nvSpPr>
      <xdr:spPr>
        <a:xfrm>
          <a:off x="8282940" y="8298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16</xdr:row>
      <xdr:rowOff>0</xdr:rowOff>
    </xdr:from>
    <xdr:to>
      <xdr:col>15</xdr:col>
      <xdr:colOff>634910</xdr:colOff>
      <xdr:row>16</xdr:row>
      <xdr:rowOff>315641</xdr:rowOff>
    </xdr:to>
    <xdr:grpSp>
      <xdr:nvGrpSpPr>
        <xdr:cNvPr id="25" name="Group 24">
          <a:extLst>
            <a:ext uri="{FF2B5EF4-FFF2-40B4-BE49-F238E27FC236}">
              <a16:creationId xmlns:a16="http://schemas.microsoft.com/office/drawing/2014/main" id="{D1EC0F3F-31AD-4E06-8ABC-E66EB958C51C}"/>
            </a:ext>
          </a:extLst>
        </xdr:cNvPr>
        <xdr:cNvGrpSpPr/>
      </xdr:nvGrpSpPr>
      <xdr:grpSpPr>
        <a:xfrm>
          <a:off x="9534071" y="3347357"/>
          <a:ext cx="1805125" cy="315641"/>
          <a:chOff x="0" y="1760220"/>
          <a:chExt cx="1798320" cy="312420"/>
        </a:xfrm>
      </xdr:grpSpPr>
      <xdr:sp macro="" textlink="">
        <xdr:nvSpPr>
          <xdr:cNvPr id="26" name="TextBox 25">
            <a:hlinkClick xmlns:r="http://schemas.openxmlformats.org/officeDocument/2006/relationships" r:id="rId1"/>
            <a:extLst>
              <a:ext uri="{FF2B5EF4-FFF2-40B4-BE49-F238E27FC236}">
                <a16:creationId xmlns:a16="http://schemas.microsoft.com/office/drawing/2014/main" id="{208B6808-7095-DAD2-13E8-664CD545C0C9}"/>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7" name="Graphic 26" descr="Home with solid fill">
            <a:extLst>
              <a:ext uri="{FF2B5EF4-FFF2-40B4-BE49-F238E27FC236}">
                <a16:creationId xmlns:a16="http://schemas.microsoft.com/office/drawing/2014/main" id="{EC487DAE-34D6-9A17-E0CD-5AE1CB3BDFE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oneCellAnchor>
    <xdr:from>
      <xdr:col>11</xdr:col>
      <xdr:colOff>571500</xdr:colOff>
      <xdr:row>40</xdr:row>
      <xdr:rowOff>114300</xdr:rowOff>
    </xdr:from>
    <xdr:ext cx="184731" cy="264560"/>
    <xdr:sp macro="" textlink="">
      <xdr:nvSpPr>
        <xdr:cNvPr id="20" name="TextBox 19">
          <a:extLst>
            <a:ext uri="{FF2B5EF4-FFF2-40B4-BE49-F238E27FC236}">
              <a16:creationId xmlns:a16="http://schemas.microsoft.com/office/drawing/2014/main" id="{DA024667-1DCE-43C0-ACEB-2796368735C0}"/>
            </a:ext>
          </a:extLst>
        </xdr:cNvPr>
        <xdr:cNvSpPr txBox="1"/>
      </xdr:nvSpPr>
      <xdr:spPr>
        <a:xfrm>
          <a:off x="8282940" y="98450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oneCellAnchor>
    <xdr:from>
      <xdr:col>11</xdr:col>
      <xdr:colOff>571500</xdr:colOff>
      <xdr:row>42</xdr:row>
      <xdr:rowOff>114300</xdr:rowOff>
    </xdr:from>
    <xdr:ext cx="184731" cy="264560"/>
    <xdr:sp macro="" textlink="">
      <xdr:nvSpPr>
        <xdr:cNvPr id="22" name="TextBox 21">
          <a:extLst>
            <a:ext uri="{FF2B5EF4-FFF2-40B4-BE49-F238E27FC236}">
              <a16:creationId xmlns:a16="http://schemas.microsoft.com/office/drawing/2014/main" id="{7343A089-457C-4327-A96F-45FA4313C7B8}"/>
            </a:ext>
          </a:extLst>
        </xdr:cNvPr>
        <xdr:cNvSpPr txBox="1"/>
      </xdr:nvSpPr>
      <xdr:spPr>
        <a:xfrm>
          <a:off x="8282940" y="98450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wsDr>
</file>

<file path=xl/drawings/drawing40.xml><?xml version="1.0" encoding="utf-8"?>
<xdr:wsDr xmlns:xdr="http://schemas.openxmlformats.org/drawingml/2006/spreadsheetDrawing" xmlns:a="http://schemas.openxmlformats.org/drawingml/2006/main">
  <xdr:twoCellAnchor>
    <xdr:from>
      <xdr:col>24</xdr:col>
      <xdr:colOff>40248</xdr:colOff>
      <xdr:row>20</xdr:row>
      <xdr:rowOff>65454</xdr:rowOff>
    </xdr:from>
    <xdr:to>
      <xdr:col>24</xdr:col>
      <xdr:colOff>577178</xdr:colOff>
      <xdr:row>21</xdr:row>
      <xdr:rowOff>135338</xdr:rowOff>
    </xdr:to>
    <xdr:sp macro="" textlink="#REF!">
      <xdr:nvSpPr>
        <xdr:cNvPr id="2" name="TextBox 1">
          <a:extLst>
            <a:ext uri="{FF2B5EF4-FFF2-40B4-BE49-F238E27FC236}">
              <a16:creationId xmlns:a16="http://schemas.microsoft.com/office/drawing/2014/main" id="{BA5F4DAB-32BC-4BB9-B58F-C9F79130A5EE}"/>
            </a:ext>
          </a:extLst>
        </xdr:cNvPr>
        <xdr:cNvSpPr txBox="1"/>
      </xdr:nvSpPr>
      <xdr:spPr>
        <a:xfrm>
          <a:off x="19280748" y="3966894"/>
          <a:ext cx="536930" cy="351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C451EE-82B3-49BB-B8C7-15C0416B7A6E}"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132301</xdr:colOff>
      <xdr:row>22</xdr:row>
      <xdr:rowOff>23115</xdr:rowOff>
    </xdr:from>
    <xdr:to>
      <xdr:col>22</xdr:col>
      <xdr:colOff>557979</xdr:colOff>
      <xdr:row>23</xdr:row>
      <xdr:rowOff>70741</xdr:rowOff>
    </xdr:to>
    <xdr:sp macro="" textlink="#REF!">
      <xdr:nvSpPr>
        <xdr:cNvPr id="3" name="TextBox 2">
          <a:extLst>
            <a:ext uri="{FF2B5EF4-FFF2-40B4-BE49-F238E27FC236}">
              <a16:creationId xmlns:a16="http://schemas.microsoft.com/office/drawing/2014/main" id="{47AD2444-5C3F-4092-AFCE-68918E25B069}"/>
            </a:ext>
          </a:extLst>
        </xdr:cNvPr>
        <xdr:cNvSpPr txBox="1"/>
      </xdr:nvSpPr>
      <xdr:spPr>
        <a:xfrm>
          <a:off x="18123121" y="4488435"/>
          <a:ext cx="42567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EAF90E-66CD-4FEB-8CD7-6DBEE7E98838}"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522381</xdr:colOff>
      <xdr:row>22</xdr:row>
      <xdr:rowOff>39651</xdr:rowOff>
    </xdr:from>
    <xdr:to>
      <xdr:col>25</xdr:col>
      <xdr:colOff>100809</xdr:colOff>
      <xdr:row>23</xdr:row>
      <xdr:rowOff>122413</xdr:rowOff>
    </xdr:to>
    <xdr:sp macro="" textlink="#REF!">
      <xdr:nvSpPr>
        <xdr:cNvPr id="4" name="TextBox 3">
          <a:extLst>
            <a:ext uri="{FF2B5EF4-FFF2-40B4-BE49-F238E27FC236}">
              <a16:creationId xmlns:a16="http://schemas.microsoft.com/office/drawing/2014/main" id="{B66E74BB-B8FC-4A5E-9720-4300C086D2D0}"/>
            </a:ext>
          </a:extLst>
        </xdr:cNvPr>
        <xdr:cNvSpPr txBox="1"/>
      </xdr:nvSpPr>
      <xdr:spPr>
        <a:xfrm>
          <a:off x="19138041" y="4504971"/>
          <a:ext cx="828108" cy="265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27D9EF-E55D-400B-AE7D-009C3D70996D}"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333572</xdr:colOff>
      <xdr:row>22</xdr:row>
      <xdr:rowOff>44294</xdr:rowOff>
    </xdr:from>
    <xdr:to>
      <xdr:col>30</xdr:col>
      <xdr:colOff>121723</xdr:colOff>
      <xdr:row>23</xdr:row>
      <xdr:rowOff>126886</xdr:rowOff>
    </xdr:to>
    <xdr:sp macro="" textlink="#REF!">
      <xdr:nvSpPr>
        <xdr:cNvPr id="5" name="TextBox 4">
          <a:extLst>
            <a:ext uri="{FF2B5EF4-FFF2-40B4-BE49-F238E27FC236}">
              <a16:creationId xmlns:a16="http://schemas.microsoft.com/office/drawing/2014/main" id="{D4CBABAE-CF57-4FFC-98AD-BDD4DCDA532E}"/>
            </a:ext>
          </a:extLst>
        </xdr:cNvPr>
        <xdr:cNvSpPr txBox="1"/>
      </xdr:nvSpPr>
      <xdr:spPr>
        <a:xfrm>
          <a:off x="22073432" y="4509614"/>
          <a:ext cx="1037831" cy="26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3D821C-7864-479B-AAE5-650270042B88}"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75826</xdr:colOff>
      <xdr:row>24</xdr:row>
      <xdr:rowOff>93545</xdr:rowOff>
    </xdr:from>
    <xdr:to>
      <xdr:col>25</xdr:col>
      <xdr:colOff>52821</xdr:colOff>
      <xdr:row>25</xdr:row>
      <xdr:rowOff>139204</xdr:rowOff>
    </xdr:to>
    <xdr:sp macro="" textlink="#REF!">
      <xdr:nvSpPr>
        <xdr:cNvPr id="6" name="TextBox 5">
          <a:extLst>
            <a:ext uri="{FF2B5EF4-FFF2-40B4-BE49-F238E27FC236}">
              <a16:creationId xmlns:a16="http://schemas.microsoft.com/office/drawing/2014/main" id="{4D957410-F074-43B6-9A07-3E75AF580F07}"/>
            </a:ext>
          </a:extLst>
        </xdr:cNvPr>
        <xdr:cNvSpPr txBox="1"/>
      </xdr:nvSpPr>
      <xdr:spPr>
        <a:xfrm>
          <a:off x="19316326" y="4924625"/>
          <a:ext cx="601835" cy="228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2ABC7-6C91-4111-8276-27A6AAB31BA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108858</xdr:colOff>
      <xdr:row>24</xdr:row>
      <xdr:rowOff>72073</xdr:rowOff>
    </xdr:from>
    <xdr:to>
      <xdr:col>27</xdr:col>
      <xdr:colOff>607787</xdr:colOff>
      <xdr:row>25</xdr:row>
      <xdr:rowOff>148773</xdr:rowOff>
    </xdr:to>
    <xdr:sp macro="" textlink="#REF!">
      <xdr:nvSpPr>
        <xdr:cNvPr id="7" name="TextBox 6">
          <a:extLst>
            <a:ext uri="{FF2B5EF4-FFF2-40B4-BE49-F238E27FC236}">
              <a16:creationId xmlns:a16="http://schemas.microsoft.com/office/drawing/2014/main" id="{542432CD-1F98-4D58-9046-FD905ABE4E8C}"/>
            </a:ext>
          </a:extLst>
        </xdr:cNvPr>
        <xdr:cNvSpPr txBox="1"/>
      </xdr:nvSpPr>
      <xdr:spPr>
        <a:xfrm>
          <a:off x="20599038" y="4903153"/>
          <a:ext cx="1123769" cy="25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B19F16-8932-42C7-B8BB-E902E0F3394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562389</xdr:colOff>
      <xdr:row>24</xdr:row>
      <xdr:rowOff>80602</xdr:rowOff>
    </xdr:from>
    <xdr:to>
      <xdr:col>29</xdr:col>
      <xdr:colOff>188193</xdr:colOff>
      <xdr:row>25</xdr:row>
      <xdr:rowOff>150906</xdr:rowOff>
    </xdr:to>
    <xdr:sp macro="" textlink="#REF!">
      <xdr:nvSpPr>
        <xdr:cNvPr id="8" name="TextBox 7">
          <a:extLst>
            <a:ext uri="{FF2B5EF4-FFF2-40B4-BE49-F238E27FC236}">
              <a16:creationId xmlns:a16="http://schemas.microsoft.com/office/drawing/2014/main" id="{D20427DF-E61B-4C92-A5FA-3DE32928816C}"/>
            </a:ext>
          </a:extLst>
        </xdr:cNvPr>
        <xdr:cNvSpPr txBox="1"/>
      </xdr:nvSpPr>
      <xdr:spPr>
        <a:xfrm>
          <a:off x="21677409" y="4911682"/>
          <a:ext cx="875484" cy="253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515EA7-8762-439B-9DA8-24EEC1927F49}"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288621</xdr:colOff>
      <xdr:row>17</xdr:row>
      <xdr:rowOff>55652</xdr:rowOff>
    </xdr:from>
    <xdr:to>
      <xdr:col>28</xdr:col>
      <xdr:colOff>526747</xdr:colOff>
      <xdr:row>20</xdr:row>
      <xdr:rowOff>178325</xdr:rowOff>
    </xdr:to>
    <xdr:sp macro="" textlink="$P$30">
      <xdr:nvSpPr>
        <xdr:cNvPr id="9" name="TextBox 8">
          <a:extLst>
            <a:ext uri="{FF2B5EF4-FFF2-40B4-BE49-F238E27FC236}">
              <a16:creationId xmlns:a16="http://schemas.microsoft.com/office/drawing/2014/main" id="{AC5B6F83-ECAB-4733-BF4B-E264C810CE27}"/>
            </a:ext>
          </a:extLst>
        </xdr:cNvPr>
        <xdr:cNvSpPr txBox="1">
          <a:spLocks/>
        </xdr:cNvSpPr>
      </xdr:nvSpPr>
      <xdr:spPr>
        <a:xfrm>
          <a:off x="18904281" y="3195092"/>
          <a:ext cx="3362326" cy="88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882AFE9B-680B-403E-8E1D-D27C00B5A8FC}"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20</xdr:col>
      <xdr:colOff>24612</xdr:colOff>
      <xdr:row>16</xdr:row>
      <xdr:rowOff>42438</xdr:rowOff>
    </xdr:from>
    <xdr:to>
      <xdr:col>31</xdr:col>
      <xdr:colOff>750721</xdr:colOff>
      <xdr:row>17</xdr:row>
      <xdr:rowOff>164930</xdr:rowOff>
    </xdr:to>
    <xdr:sp macro="" textlink="$Q$29">
      <xdr:nvSpPr>
        <xdr:cNvPr id="10" name="TextBox 9">
          <a:extLst>
            <a:ext uri="{FF2B5EF4-FFF2-40B4-BE49-F238E27FC236}">
              <a16:creationId xmlns:a16="http://schemas.microsoft.com/office/drawing/2014/main" id="{C422E311-CECB-43B9-8E59-4546B45DE0CD}"/>
            </a:ext>
          </a:extLst>
        </xdr:cNvPr>
        <xdr:cNvSpPr txBox="1">
          <a:spLocks/>
        </xdr:cNvSpPr>
      </xdr:nvSpPr>
      <xdr:spPr>
        <a:xfrm>
          <a:off x="16110432" y="2976138"/>
          <a:ext cx="7599349"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FA819584-D7D0-44F8-8DAD-6E0C3748AF3F}"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twoCellAnchor>
  <xdr:oneCellAnchor>
    <xdr:from>
      <xdr:col>20</xdr:col>
      <xdr:colOff>442405</xdr:colOff>
      <xdr:row>43</xdr:row>
      <xdr:rowOff>19932</xdr:rowOff>
    </xdr:from>
    <xdr:ext cx="7075715" cy="518732"/>
    <xdr:sp macro="" textlink="#REF!">
      <xdr:nvSpPr>
        <xdr:cNvPr id="11" name="TextBox 10">
          <a:extLst>
            <a:ext uri="{FF2B5EF4-FFF2-40B4-BE49-F238E27FC236}">
              <a16:creationId xmlns:a16="http://schemas.microsoft.com/office/drawing/2014/main" id="{48E0F2B0-6B02-45F8-832D-05AA61376066}"/>
            </a:ext>
          </a:extLst>
        </xdr:cNvPr>
        <xdr:cNvSpPr txBox="1">
          <a:spLocks/>
        </xdr:cNvSpPr>
      </xdr:nvSpPr>
      <xdr:spPr>
        <a:xfrm>
          <a:off x="17183545" y="8203812"/>
          <a:ext cx="7075715" cy="518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spAutoFit/>
        </a:bodyPr>
        <a:lstStyle/>
        <a:p>
          <a:pPr marL="0" indent="0" algn="ctr"/>
          <a:fld id="{BC83F343-D871-41E8-BD2B-90EF77EC71DC}" type="TxLink">
            <a:rPr lang="en-US"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rPr>
            <a:pPr marL="0" indent="0" algn="ctr"/>
            <a:t> </a:t>
          </a:fld>
          <a:endParaRPr lang="en-PH" sz="2800" b="0" i="0" u="sng" strike="noStrike" cap="none" spc="0">
            <a:ln w="0"/>
            <a:solidFill>
              <a:sysClr val="windowText" lastClr="000000"/>
            </a:solidFill>
            <a:effectLst>
              <a:outerShdw blurRad="38100" dist="19050" dir="2700000" algn="tl" rotWithShape="0">
                <a:schemeClr val="dk1">
                  <a:alpha val="40000"/>
                </a:schemeClr>
              </a:outerShdw>
            </a:effectLst>
            <a:latin typeface="Bernard MT Condensed" panose="02050806060905020404" pitchFamily="18" charset="0"/>
            <a:ea typeface="+mn-ea"/>
            <a:cs typeface="Calibri"/>
          </a:endParaRPr>
        </a:p>
      </xdr:txBody>
    </xdr:sp>
    <xdr:clientData/>
  </xdr:oneCellAnchor>
  <xdr:twoCellAnchor>
    <xdr:from>
      <xdr:col>23</xdr:col>
      <xdr:colOff>341562</xdr:colOff>
      <xdr:row>44</xdr:row>
      <xdr:rowOff>82797</xdr:rowOff>
    </xdr:from>
    <xdr:to>
      <xdr:col>28</xdr:col>
      <xdr:colOff>602366</xdr:colOff>
      <xdr:row>48</xdr:row>
      <xdr:rowOff>13810</xdr:rowOff>
    </xdr:to>
    <xdr:sp macro="" textlink="$S$30">
      <xdr:nvSpPr>
        <xdr:cNvPr id="12" name="TextBox 11">
          <a:extLst>
            <a:ext uri="{FF2B5EF4-FFF2-40B4-BE49-F238E27FC236}">
              <a16:creationId xmlns:a16="http://schemas.microsoft.com/office/drawing/2014/main" id="{8F22DC0F-1844-48A7-9891-507D693C9DF5}"/>
            </a:ext>
          </a:extLst>
        </xdr:cNvPr>
        <xdr:cNvSpPr txBox="1">
          <a:spLocks/>
        </xdr:cNvSpPr>
      </xdr:nvSpPr>
      <xdr:spPr>
        <a:xfrm>
          <a:off x="18957222" y="8647677"/>
          <a:ext cx="3385004" cy="95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0">
          <a:noAutofit/>
        </a:bodyPr>
        <a:lstStyle/>
        <a:p>
          <a:pPr marL="0" indent="0" algn="ctr"/>
          <a:fld id="{17A8C6BA-D828-43C3-BAD9-D592840331D1}" type="TxLink">
            <a:rPr lang="en-US"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rPr>
            <a:pPr marL="0" indent="0" algn="ctr"/>
            <a:t> </a:t>
          </a:fld>
          <a:endParaRPr lang="en-PH" sz="2400" b="1" i="0" u="none" strike="noStrike" cap="none" spc="0">
            <a:ln w="0"/>
            <a:solidFill>
              <a:srgbClr val="000000"/>
            </a:solidFill>
            <a:effectLst>
              <a:outerShdw blurRad="38100" dist="19050" dir="2700000" algn="tl" rotWithShape="0">
                <a:schemeClr val="dk1">
                  <a:alpha val="40000"/>
                </a:schemeClr>
              </a:outerShdw>
            </a:effectLst>
            <a:latin typeface="AprilleDisplayCapsSSK" panose="00000400000000000000" pitchFamily="2" charset="0"/>
            <a:ea typeface="+mn-ea"/>
            <a:cs typeface="Calibri"/>
          </a:endParaRPr>
        </a:p>
      </xdr:txBody>
    </xdr:sp>
    <xdr:clientData/>
  </xdr:twoCellAnchor>
  <xdr:twoCellAnchor>
    <xdr:from>
      <xdr:col>24</xdr:col>
      <xdr:colOff>84345</xdr:colOff>
      <xdr:row>47</xdr:row>
      <xdr:rowOff>52165</xdr:rowOff>
    </xdr:from>
    <xdr:to>
      <xdr:col>24</xdr:col>
      <xdr:colOff>596865</xdr:colOff>
      <xdr:row>48</xdr:row>
      <xdr:rowOff>112420</xdr:rowOff>
    </xdr:to>
    <xdr:sp macro="" textlink="$Q$33">
      <xdr:nvSpPr>
        <xdr:cNvPr id="13" name="TextBox 12">
          <a:extLst>
            <a:ext uri="{FF2B5EF4-FFF2-40B4-BE49-F238E27FC236}">
              <a16:creationId xmlns:a16="http://schemas.microsoft.com/office/drawing/2014/main" id="{A4F18CAF-2CDF-4C99-ADC0-A6B4F45B337D}"/>
            </a:ext>
          </a:extLst>
        </xdr:cNvPr>
        <xdr:cNvSpPr txBox="1"/>
      </xdr:nvSpPr>
      <xdr:spPr>
        <a:xfrm>
          <a:off x="19324845" y="9470485"/>
          <a:ext cx="512520" cy="23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2D3F53-5CEC-40FE-BA7E-C953E8C570A4}" type="TxLink">
            <a:rPr lang="en-US" sz="1200" b="1" i="0" u="none" strike="noStrike">
              <a:solidFill>
                <a:srgbClr val="000000"/>
              </a:solidFill>
              <a:latin typeface="Calibri"/>
              <a:cs typeface="Calibri"/>
            </a:rPr>
            <a:pPr/>
            <a:t> </a:t>
          </a:fld>
          <a:endParaRPr lang="en-PH" sz="1200" b="1"/>
        </a:p>
      </xdr:txBody>
    </xdr:sp>
    <xdr:clientData/>
  </xdr:twoCellAnchor>
  <xdr:twoCellAnchor>
    <xdr:from>
      <xdr:col>22</xdr:col>
      <xdr:colOff>200200</xdr:colOff>
      <xdr:row>49</xdr:row>
      <xdr:rowOff>18939</xdr:rowOff>
    </xdr:from>
    <xdr:to>
      <xdr:col>22</xdr:col>
      <xdr:colOff>632046</xdr:colOff>
      <xdr:row>50</xdr:row>
      <xdr:rowOff>68601</xdr:rowOff>
    </xdr:to>
    <xdr:sp macro="" textlink="$S$32">
      <xdr:nvSpPr>
        <xdr:cNvPr id="14" name="TextBox 13">
          <a:extLst>
            <a:ext uri="{FF2B5EF4-FFF2-40B4-BE49-F238E27FC236}">
              <a16:creationId xmlns:a16="http://schemas.microsoft.com/office/drawing/2014/main" id="{7956B070-2AFF-4675-B957-309DF16F9FB7}"/>
            </a:ext>
          </a:extLst>
        </xdr:cNvPr>
        <xdr:cNvSpPr txBox="1"/>
      </xdr:nvSpPr>
      <xdr:spPr>
        <a:xfrm>
          <a:off x="18191020" y="9894459"/>
          <a:ext cx="424226" cy="331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15260-3BEF-4606-BC0A-6AE36BB81A8D}" type="TxLink">
            <a:rPr lang="en-US" sz="1200" b="1" i="0" u="none" strike="noStrike">
              <a:solidFill>
                <a:srgbClr val="000000"/>
              </a:solidFill>
              <a:latin typeface="Calibri"/>
              <a:cs typeface="Calibri"/>
            </a:rPr>
            <a:pPr/>
            <a:t> </a:t>
          </a:fld>
          <a:endParaRPr lang="en-PH" sz="1200" b="1"/>
        </a:p>
      </xdr:txBody>
    </xdr:sp>
    <xdr:clientData/>
  </xdr:twoCellAnchor>
  <xdr:twoCellAnchor>
    <xdr:from>
      <xdr:col>23</xdr:col>
      <xdr:colOff>533483</xdr:colOff>
      <xdr:row>49</xdr:row>
      <xdr:rowOff>29725</xdr:rowOff>
    </xdr:from>
    <xdr:to>
      <xdr:col>25</xdr:col>
      <xdr:colOff>159284</xdr:colOff>
      <xdr:row>50</xdr:row>
      <xdr:rowOff>109100</xdr:rowOff>
    </xdr:to>
    <xdr:sp macro="" textlink="$S$33">
      <xdr:nvSpPr>
        <xdr:cNvPr id="15" name="TextBox 14">
          <a:extLst>
            <a:ext uri="{FF2B5EF4-FFF2-40B4-BE49-F238E27FC236}">
              <a16:creationId xmlns:a16="http://schemas.microsoft.com/office/drawing/2014/main" id="{A2E53C7D-5ECD-4441-87EF-E20EAA962BDA}"/>
            </a:ext>
          </a:extLst>
        </xdr:cNvPr>
        <xdr:cNvSpPr txBox="1"/>
      </xdr:nvSpPr>
      <xdr:spPr>
        <a:xfrm>
          <a:off x="19149143" y="9905245"/>
          <a:ext cx="875481" cy="361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7818F6-B19F-4BA5-B6BB-B7B416EA83E7}" type="TxLink">
            <a:rPr lang="en-US" sz="1200" b="1" i="0" u="none" strike="noStrike">
              <a:solidFill>
                <a:srgbClr val="000000"/>
              </a:solidFill>
              <a:latin typeface="Calibri"/>
              <a:cs typeface="Calibri"/>
            </a:rPr>
            <a:pPr/>
            <a:t> </a:t>
          </a:fld>
          <a:endParaRPr lang="en-PH" sz="1200" b="1"/>
        </a:p>
      </xdr:txBody>
    </xdr:sp>
    <xdr:clientData/>
  </xdr:twoCellAnchor>
  <xdr:twoCellAnchor>
    <xdr:from>
      <xdr:col>28</xdr:col>
      <xdr:colOff>414257</xdr:colOff>
      <xdr:row>49</xdr:row>
      <xdr:rowOff>16657</xdr:rowOff>
    </xdr:from>
    <xdr:to>
      <xdr:col>30</xdr:col>
      <xdr:colOff>158247</xdr:colOff>
      <xdr:row>50</xdr:row>
      <xdr:rowOff>72846</xdr:rowOff>
    </xdr:to>
    <xdr:sp macro="" textlink="$S$35">
      <xdr:nvSpPr>
        <xdr:cNvPr id="16" name="TextBox 15">
          <a:extLst>
            <a:ext uri="{FF2B5EF4-FFF2-40B4-BE49-F238E27FC236}">
              <a16:creationId xmlns:a16="http://schemas.microsoft.com/office/drawing/2014/main" id="{57A29EB7-BCD8-464C-BA59-6696C0A1B1B3}"/>
            </a:ext>
          </a:extLst>
        </xdr:cNvPr>
        <xdr:cNvSpPr txBox="1"/>
      </xdr:nvSpPr>
      <xdr:spPr>
        <a:xfrm>
          <a:off x="22154117" y="9892177"/>
          <a:ext cx="993670" cy="338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CE958-171A-4AA7-A731-352C9D67AE69}" type="TxLink">
            <a:rPr lang="en-US" sz="1200" b="1" i="0" u="none" strike="noStrike">
              <a:solidFill>
                <a:srgbClr val="000000"/>
              </a:solidFill>
              <a:latin typeface="Calibri"/>
              <a:cs typeface="Calibri"/>
            </a:rPr>
            <a:pPr/>
            <a:t> </a:t>
          </a:fld>
          <a:endParaRPr lang="en-PH" sz="1200" b="1"/>
        </a:p>
      </xdr:txBody>
    </xdr:sp>
    <xdr:clientData/>
  </xdr:twoCellAnchor>
  <xdr:twoCellAnchor>
    <xdr:from>
      <xdr:col>24</xdr:col>
      <xdr:colOff>263588</xdr:colOff>
      <xdr:row>51</xdr:row>
      <xdr:rowOff>74917</xdr:rowOff>
    </xdr:from>
    <xdr:to>
      <xdr:col>25</xdr:col>
      <xdr:colOff>220046</xdr:colOff>
      <xdr:row>52</xdr:row>
      <xdr:rowOff>168428</xdr:rowOff>
    </xdr:to>
    <xdr:sp macro="" textlink="$S$34">
      <xdr:nvSpPr>
        <xdr:cNvPr id="17" name="TextBox 16">
          <a:extLst>
            <a:ext uri="{FF2B5EF4-FFF2-40B4-BE49-F238E27FC236}">
              <a16:creationId xmlns:a16="http://schemas.microsoft.com/office/drawing/2014/main" id="{63D2C2D4-AF1B-4F78-9FBC-88EBB45B60D7}"/>
            </a:ext>
          </a:extLst>
        </xdr:cNvPr>
        <xdr:cNvSpPr txBox="1"/>
      </xdr:nvSpPr>
      <xdr:spPr>
        <a:xfrm>
          <a:off x="19504088" y="10514317"/>
          <a:ext cx="581298" cy="268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046236-8A95-4879-9682-749EB8B71AC6}" type="TxLink">
            <a:rPr lang="en-US" sz="1200" b="1" i="0" u="none" strike="noStrike">
              <a:solidFill>
                <a:srgbClr val="000000"/>
              </a:solidFill>
              <a:latin typeface="Calibri"/>
              <a:cs typeface="Calibri"/>
            </a:rPr>
            <a:pPr/>
            <a:t> </a:t>
          </a:fld>
          <a:endParaRPr lang="en-PH" sz="1200" b="1"/>
        </a:p>
      </xdr:txBody>
    </xdr:sp>
    <xdr:clientData/>
  </xdr:twoCellAnchor>
  <xdr:twoCellAnchor>
    <xdr:from>
      <xdr:col>26</xdr:col>
      <xdr:colOff>81642</xdr:colOff>
      <xdr:row>51</xdr:row>
      <xdr:rowOff>64155</xdr:rowOff>
    </xdr:from>
    <xdr:to>
      <xdr:col>28</xdr:col>
      <xdr:colOff>99784</xdr:colOff>
      <xdr:row>52</xdr:row>
      <xdr:rowOff>127000</xdr:rowOff>
    </xdr:to>
    <xdr:sp macro="" textlink="$S$36">
      <xdr:nvSpPr>
        <xdr:cNvPr id="18" name="TextBox 17">
          <a:extLst>
            <a:ext uri="{FF2B5EF4-FFF2-40B4-BE49-F238E27FC236}">
              <a16:creationId xmlns:a16="http://schemas.microsoft.com/office/drawing/2014/main" id="{2B99890A-C585-4ECA-BF85-ABA6E29BBDF5}"/>
            </a:ext>
          </a:extLst>
        </xdr:cNvPr>
        <xdr:cNvSpPr txBox="1"/>
      </xdr:nvSpPr>
      <xdr:spPr>
        <a:xfrm>
          <a:off x="20571822" y="10503555"/>
          <a:ext cx="1267822" cy="238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4AF434-346E-4230-9EF2-238485C25C5A}" type="TxLink">
            <a:rPr lang="en-US" sz="1200" b="1" i="0" u="none" strike="noStrike">
              <a:solidFill>
                <a:srgbClr val="000000"/>
              </a:solidFill>
              <a:latin typeface="Calibri"/>
              <a:cs typeface="Calibri"/>
            </a:rPr>
            <a:pPr/>
            <a:t> </a:t>
          </a:fld>
          <a:endParaRPr lang="en-PH" sz="1200" b="1"/>
        </a:p>
      </xdr:txBody>
    </xdr:sp>
    <xdr:clientData/>
  </xdr:twoCellAnchor>
  <xdr:twoCellAnchor>
    <xdr:from>
      <xdr:col>27</xdr:col>
      <xdr:colOff>559208</xdr:colOff>
      <xdr:row>51</xdr:row>
      <xdr:rowOff>62649</xdr:rowOff>
    </xdr:from>
    <xdr:to>
      <xdr:col>29</xdr:col>
      <xdr:colOff>178826</xdr:colOff>
      <xdr:row>52</xdr:row>
      <xdr:rowOff>142023</xdr:rowOff>
    </xdr:to>
    <xdr:sp macro="" textlink="$S$37">
      <xdr:nvSpPr>
        <xdr:cNvPr id="19" name="TextBox 18">
          <a:extLst>
            <a:ext uri="{FF2B5EF4-FFF2-40B4-BE49-F238E27FC236}">
              <a16:creationId xmlns:a16="http://schemas.microsoft.com/office/drawing/2014/main" id="{A94AD952-FB44-48D1-A661-4992E242B979}"/>
            </a:ext>
          </a:extLst>
        </xdr:cNvPr>
        <xdr:cNvSpPr txBox="1"/>
      </xdr:nvSpPr>
      <xdr:spPr>
        <a:xfrm>
          <a:off x="21674228" y="10502049"/>
          <a:ext cx="869298"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A5155D-BAB0-4983-8E07-D4E931B2A594}" type="TxLink">
            <a:rPr lang="en-US" sz="1200" b="1" i="0" u="none" strike="noStrike">
              <a:solidFill>
                <a:srgbClr val="000000"/>
              </a:solidFill>
              <a:latin typeface="Calibri"/>
              <a:cs typeface="Calibri"/>
            </a:rPr>
            <a:pPr/>
            <a:t> </a:t>
          </a:fld>
          <a:endParaRPr lang="en-PH" sz="1200" b="1"/>
        </a:p>
      </xdr:txBody>
    </xdr:sp>
    <xdr:clientData/>
  </xdr:twoCellAnchor>
  <xdr:oneCellAnchor>
    <xdr:from>
      <xdr:col>11</xdr:col>
      <xdr:colOff>571500</xdr:colOff>
      <xdr:row>43</xdr:row>
      <xdr:rowOff>114300</xdr:rowOff>
    </xdr:from>
    <xdr:ext cx="184731" cy="264560"/>
    <xdr:sp macro="" textlink="">
      <xdr:nvSpPr>
        <xdr:cNvPr id="21" name="TextBox 20">
          <a:extLst>
            <a:ext uri="{FF2B5EF4-FFF2-40B4-BE49-F238E27FC236}">
              <a16:creationId xmlns:a16="http://schemas.microsoft.com/office/drawing/2014/main" id="{93414925-9067-46D5-A623-9FFCAFDA36F0}"/>
            </a:ext>
          </a:extLst>
        </xdr:cNvPr>
        <xdr:cNvSpPr txBox="1"/>
      </xdr:nvSpPr>
      <xdr:spPr>
        <a:xfrm>
          <a:off x="8282940" y="8298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twoCellAnchor>
    <xdr:from>
      <xdr:col>14</xdr:col>
      <xdr:colOff>0</xdr:colOff>
      <xdr:row>16</xdr:row>
      <xdr:rowOff>0</xdr:rowOff>
    </xdr:from>
    <xdr:to>
      <xdr:col>15</xdr:col>
      <xdr:colOff>634909</xdr:colOff>
      <xdr:row>16</xdr:row>
      <xdr:rowOff>315641</xdr:rowOff>
    </xdr:to>
    <xdr:grpSp>
      <xdr:nvGrpSpPr>
        <xdr:cNvPr id="22" name="Group 21">
          <a:extLst>
            <a:ext uri="{FF2B5EF4-FFF2-40B4-BE49-F238E27FC236}">
              <a16:creationId xmlns:a16="http://schemas.microsoft.com/office/drawing/2014/main" id="{9C6541DF-E32B-4996-AE08-71234EAFD927}"/>
            </a:ext>
          </a:extLst>
        </xdr:cNvPr>
        <xdr:cNvGrpSpPr/>
      </xdr:nvGrpSpPr>
      <xdr:grpSpPr>
        <a:xfrm>
          <a:off x="8909050" y="3956050"/>
          <a:ext cx="1803309" cy="315641"/>
          <a:chOff x="0" y="1760220"/>
          <a:chExt cx="1798320" cy="312420"/>
        </a:xfrm>
      </xdr:grpSpPr>
      <xdr:sp macro="" textlink="">
        <xdr:nvSpPr>
          <xdr:cNvPr id="23" name="TextBox 22">
            <a:hlinkClick xmlns:r="http://schemas.openxmlformats.org/officeDocument/2006/relationships" r:id="rId1"/>
            <a:extLst>
              <a:ext uri="{FF2B5EF4-FFF2-40B4-BE49-F238E27FC236}">
                <a16:creationId xmlns:a16="http://schemas.microsoft.com/office/drawing/2014/main" id="{500BD49C-386F-8C52-D5D5-C01028BBC775}"/>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24" name="Graphic 23" descr="Home with solid fill">
            <a:extLst>
              <a:ext uri="{FF2B5EF4-FFF2-40B4-BE49-F238E27FC236}">
                <a16:creationId xmlns:a16="http://schemas.microsoft.com/office/drawing/2014/main" id="{54A064C0-BB94-7F80-0B8A-47F7A2EA4A5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oneCellAnchor>
    <xdr:from>
      <xdr:col>11</xdr:col>
      <xdr:colOff>571500</xdr:colOff>
      <xdr:row>41</xdr:row>
      <xdr:rowOff>114300</xdr:rowOff>
    </xdr:from>
    <xdr:ext cx="184731" cy="264560"/>
    <xdr:sp macro="" textlink="">
      <xdr:nvSpPr>
        <xdr:cNvPr id="20" name="TextBox 19">
          <a:extLst>
            <a:ext uri="{FF2B5EF4-FFF2-40B4-BE49-F238E27FC236}">
              <a16:creationId xmlns:a16="http://schemas.microsoft.com/office/drawing/2014/main" id="{8A9779DC-D72D-472D-AC53-73D4240FF98B}"/>
            </a:ext>
          </a:extLst>
        </xdr:cNvPr>
        <xdr:cNvSpPr txBox="1"/>
      </xdr:nvSpPr>
      <xdr:spPr>
        <a:xfrm>
          <a:off x="8282940" y="948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oneCellAnchor>
    <xdr:from>
      <xdr:col>11</xdr:col>
      <xdr:colOff>571500</xdr:colOff>
      <xdr:row>39</xdr:row>
      <xdr:rowOff>114300</xdr:rowOff>
    </xdr:from>
    <xdr:ext cx="184731" cy="264560"/>
    <xdr:sp macro="" textlink="">
      <xdr:nvSpPr>
        <xdr:cNvPr id="25" name="TextBox 24">
          <a:extLst>
            <a:ext uri="{FF2B5EF4-FFF2-40B4-BE49-F238E27FC236}">
              <a16:creationId xmlns:a16="http://schemas.microsoft.com/office/drawing/2014/main" id="{4A38F474-6D6B-4FAA-986C-EC23FDE9C1A5}"/>
            </a:ext>
          </a:extLst>
        </xdr:cNvPr>
        <xdr:cNvSpPr txBox="1"/>
      </xdr:nvSpPr>
      <xdr:spPr>
        <a:xfrm>
          <a:off x="8282940" y="843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oneCellAnchor>
    <xdr:from>
      <xdr:col>11</xdr:col>
      <xdr:colOff>571500</xdr:colOff>
      <xdr:row>41</xdr:row>
      <xdr:rowOff>114300</xdr:rowOff>
    </xdr:from>
    <xdr:ext cx="184731" cy="264560"/>
    <xdr:sp macro="" textlink="">
      <xdr:nvSpPr>
        <xdr:cNvPr id="26" name="TextBox 25">
          <a:extLst>
            <a:ext uri="{FF2B5EF4-FFF2-40B4-BE49-F238E27FC236}">
              <a16:creationId xmlns:a16="http://schemas.microsoft.com/office/drawing/2014/main" id="{833C9B3A-027C-4BE9-B8BC-FC21E7920E60}"/>
            </a:ext>
          </a:extLst>
        </xdr:cNvPr>
        <xdr:cNvSpPr txBox="1"/>
      </xdr:nvSpPr>
      <xdr:spPr>
        <a:xfrm>
          <a:off x="8282940" y="948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050"/>
        </a:p>
      </xdr:txBody>
    </xdr:sp>
    <xdr:clientData/>
  </xdr:oneCellAnchor>
</xdr:wsDr>
</file>

<file path=xl/drawings/drawing41.xml><?xml version="1.0" encoding="utf-8"?>
<xdr:wsDr xmlns:xdr="http://schemas.openxmlformats.org/drawingml/2006/spreadsheetDrawing" xmlns:a="http://schemas.openxmlformats.org/drawingml/2006/main">
  <xdr:twoCellAnchor>
    <xdr:from>
      <xdr:col>0</xdr:col>
      <xdr:colOff>0</xdr:colOff>
      <xdr:row>7</xdr:row>
      <xdr:rowOff>25355</xdr:rowOff>
    </xdr:from>
    <xdr:to>
      <xdr:col>1</xdr:col>
      <xdr:colOff>0</xdr:colOff>
      <xdr:row>8</xdr:row>
      <xdr:rowOff>93346</xdr:rowOff>
    </xdr:to>
    <xdr:grpSp>
      <xdr:nvGrpSpPr>
        <xdr:cNvPr id="3" name="Group 2">
          <a:extLst>
            <a:ext uri="{FF2B5EF4-FFF2-40B4-BE49-F238E27FC236}">
              <a16:creationId xmlns:a16="http://schemas.microsoft.com/office/drawing/2014/main" id="{643D1D7F-34AB-46AE-9222-92D55DEDD76C}"/>
            </a:ext>
          </a:extLst>
        </xdr:cNvPr>
        <xdr:cNvGrpSpPr/>
      </xdr:nvGrpSpPr>
      <xdr:grpSpPr>
        <a:xfrm>
          <a:off x="0" y="1269955"/>
          <a:ext cx="1828800" cy="245791"/>
          <a:chOff x="0" y="1760220"/>
          <a:chExt cx="1798320" cy="312420"/>
        </a:xfrm>
      </xdr:grpSpPr>
      <xdr:sp macro="" textlink="">
        <xdr:nvSpPr>
          <xdr:cNvPr id="4" name="TextBox 3">
            <a:hlinkClick xmlns:r="http://schemas.openxmlformats.org/officeDocument/2006/relationships" r:id="rId1"/>
            <a:extLst>
              <a:ext uri="{FF2B5EF4-FFF2-40B4-BE49-F238E27FC236}">
                <a16:creationId xmlns:a16="http://schemas.microsoft.com/office/drawing/2014/main" id="{2258C626-B165-D713-1109-64102349BE85}"/>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5" name="Graphic 4" descr="Home with solid fill">
            <a:extLst>
              <a:ext uri="{FF2B5EF4-FFF2-40B4-BE49-F238E27FC236}">
                <a16:creationId xmlns:a16="http://schemas.microsoft.com/office/drawing/2014/main" id="{77223C21-0FB2-1F87-2F03-22FE1079CC4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9</xdr:row>
      <xdr:rowOff>38229</xdr:rowOff>
    </xdr:from>
    <xdr:to>
      <xdr:col>0</xdr:col>
      <xdr:colOff>1798320</xdr:colOff>
      <xdr:row>10</xdr:row>
      <xdr:rowOff>174450</xdr:rowOff>
    </xdr:to>
    <xdr:grpSp>
      <xdr:nvGrpSpPr>
        <xdr:cNvPr id="18" name="Group 17">
          <a:extLst>
            <a:ext uri="{FF2B5EF4-FFF2-40B4-BE49-F238E27FC236}">
              <a16:creationId xmlns:a16="http://schemas.microsoft.com/office/drawing/2014/main" id="{42D4E25F-010B-42E9-BD74-66EA22BB09C7}"/>
            </a:ext>
          </a:extLst>
        </xdr:cNvPr>
        <xdr:cNvGrpSpPr/>
      </xdr:nvGrpSpPr>
      <xdr:grpSpPr>
        <a:xfrm>
          <a:off x="0" y="1638429"/>
          <a:ext cx="1798320" cy="314021"/>
          <a:chOff x="0" y="2453640"/>
          <a:chExt cx="1798320" cy="310896"/>
        </a:xfrm>
      </xdr:grpSpPr>
      <xdr:sp macro="" textlink="">
        <xdr:nvSpPr>
          <xdr:cNvPr id="19" name="TextBox 18">
            <a:hlinkClick xmlns:r="http://schemas.openxmlformats.org/officeDocument/2006/relationships" r:id="rId4"/>
            <a:extLst>
              <a:ext uri="{FF2B5EF4-FFF2-40B4-BE49-F238E27FC236}">
                <a16:creationId xmlns:a16="http://schemas.microsoft.com/office/drawing/2014/main" id="{7CD7833E-CBE6-140A-9A7D-71AA58AB4EDB}"/>
              </a:ext>
            </a:extLst>
          </xdr:cNvPr>
          <xdr:cNvSpPr txBox="1"/>
        </xdr:nvSpPr>
        <xdr:spPr>
          <a:xfrm>
            <a:off x="0" y="2464308"/>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Student Masterlist     &gt;</a:t>
            </a:r>
          </a:p>
        </xdr:txBody>
      </xdr:sp>
      <xdr:pic>
        <xdr:nvPicPr>
          <xdr:cNvPr id="20" name="Graphic 19" descr="Users with solid fill">
            <a:extLst>
              <a:ext uri="{FF2B5EF4-FFF2-40B4-BE49-F238E27FC236}">
                <a16:creationId xmlns:a16="http://schemas.microsoft.com/office/drawing/2014/main" id="{DF7D352E-9F5F-BB83-27A2-09E9B3B82AF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2453640"/>
            <a:ext cx="310896" cy="310896"/>
          </a:xfrm>
          <a:prstGeom prst="rect">
            <a:avLst/>
          </a:prstGeom>
        </xdr:spPr>
      </xdr:pic>
    </xdr:grpSp>
    <xdr:clientData/>
  </xdr:twoCellAnchor>
</xdr:wsDr>
</file>

<file path=xl/drawings/drawing42.xml><?xml version="1.0" encoding="utf-8"?>
<xdr:wsDr xmlns:xdr="http://schemas.openxmlformats.org/drawingml/2006/spreadsheetDrawing" xmlns:a="http://schemas.openxmlformats.org/drawingml/2006/main">
  <xdr:twoCellAnchor>
    <xdr:from>
      <xdr:col>3</xdr:col>
      <xdr:colOff>25400</xdr:colOff>
      <xdr:row>1</xdr:row>
      <xdr:rowOff>9524</xdr:rowOff>
    </xdr:from>
    <xdr:to>
      <xdr:col>7</xdr:col>
      <xdr:colOff>50593</xdr:colOff>
      <xdr:row>4</xdr:row>
      <xdr:rowOff>182259</xdr:rowOff>
    </xdr:to>
    <xdr:pic>
      <xdr:nvPicPr>
        <xdr:cNvPr id="2" name="Picture 3" descr="DEPED-NEW.png">
          <a:extLst>
            <a:ext uri="{FF2B5EF4-FFF2-40B4-BE49-F238E27FC236}">
              <a16:creationId xmlns:a16="http://schemas.microsoft.com/office/drawing/2014/main" id="{53B1B564-17C9-4C33-9D51-1CE1964245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9240" y="169544"/>
          <a:ext cx="848153" cy="8051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43</xdr:col>
      <xdr:colOff>63502</xdr:colOff>
      <xdr:row>1</xdr:row>
      <xdr:rowOff>78016</xdr:rowOff>
    </xdr:from>
    <xdr:to>
      <xdr:col>47</xdr:col>
      <xdr:colOff>7619</xdr:colOff>
      <xdr:row>4</xdr:row>
      <xdr:rowOff>60871</xdr:rowOff>
    </xdr:to>
    <xdr:pic>
      <xdr:nvPicPr>
        <xdr:cNvPr id="3" name="Picture 2">
          <a:extLst>
            <a:ext uri="{FF2B5EF4-FFF2-40B4-BE49-F238E27FC236}">
              <a16:creationId xmlns:a16="http://schemas.microsoft.com/office/drawing/2014/main" id="{C7F4BC7C-5744-4E31-8AD9-14C10B17A3FA}"/>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8376922" y="260896"/>
          <a:ext cx="767077" cy="600075"/>
        </a:xfrm>
        <a:prstGeom prst="rect">
          <a:avLst/>
        </a:prstGeom>
        <a:noFill/>
        <a:ln w="9525">
          <a:noFill/>
          <a:miter lim="800000"/>
          <a:headEnd/>
          <a:tailEnd/>
        </a:ln>
      </xdr:spPr>
    </xdr:pic>
    <xdr:clientData/>
  </xdr:twoCellAnchor>
  <xdr:twoCellAnchor>
    <xdr:from>
      <xdr:col>21</xdr:col>
      <xdr:colOff>114300</xdr:colOff>
      <xdr:row>41</xdr:row>
      <xdr:rowOff>171450</xdr:rowOff>
    </xdr:from>
    <xdr:to>
      <xdr:col>28</xdr:col>
      <xdr:colOff>180975</xdr:colOff>
      <xdr:row>41</xdr:row>
      <xdr:rowOff>171451</xdr:rowOff>
    </xdr:to>
    <xdr:cxnSp macro="">
      <xdr:nvCxnSpPr>
        <xdr:cNvPr id="4" name="Straight Connector 3">
          <a:extLst>
            <a:ext uri="{FF2B5EF4-FFF2-40B4-BE49-F238E27FC236}">
              <a16:creationId xmlns:a16="http://schemas.microsoft.com/office/drawing/2014/main" id="{0156D050-8E69-459C-8F5C-2206D50ADCA6}"/>
            </a:ext>
          </a:extLst>
        </xdr:cNvPr>
        <xdr:cNvCxnSpPr/>
      </xdr:nvCxnSpPr>
      <xdr:spPr>
        <a:xfrm flipV="1">
          <a:off x="4061460" y="8126730"/>
          <a:ext cx="1506855"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57150</xdr:colOff>
      <xdr:row>41</xdr:row>
      <xdr:rowOff>171450</xdr:rowOff>
    </xdr:from>
    <xdr:to>
      <xdr:col>41</xdr:col>
      <xdr:colOff>123825</xdr:colOff>
      <xdr:row>41</xdr:row>
      <xdr:rowOff>171451</xdr:rowOff>
    </xdr:to>
    <xdr:cxnSp macro="">
      <xdr:nvCxnSpPr>
        <xdr:cNvPr id="5" name="Straight Connector 4">
          <a:extLst>
            <a:ext uri="{FF2B5EF4-FFF2-40B4-BE49-F238E27FC236}">
              <a16:creationId xmlns:a16="http://schemas.microsoft.com/office/drawing/2014/main" id="{601D35EC-140A-45A7-A229-F0BBA88F14A7}"/>
            </a:ext>
          </a:extLst>
        </xdr:cNvPr>
        <xdr:cNvCxnSpPr/>
      </xdr:nvCxnSpPr>
      <xdr:spPr>
        <a:xfrm flipV="1">
          <a:off x="6678930" y="8126730"/>
          <a:ext cx="1346835"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114300</xdr:colOff>
      <xdr:row>67</xdr:row>
      <xdr:rowOff>171450</xdr:rowOff>
    </xdr:from>
    <xdr:to>
      <xdr:col>28</xdr:col>
      <xdr:colOff>180975</xdr:colOff>
      <xdr:row>67</xdr:row>
      <xdr:rowOff>171451</xdr:rowOff>
    </xdr:to>
    <xdr:cxnSp macro="">
      <xdr:nvCxnSpPr>
        <xdr:cNvPr id="6" name="Straight Connector 5">
          <a:extLst>
            <a:ext uri="{FF2B5EF4-FFF2-40B4-BE49-F238E27FC236}">
              <a16:creationId xmlns:a16="http://schemas.microsoft.com/office/drawing/2014/main" id="{A0E7E3C7-1CF5-4DDE-AA61-37D9D1369441}"/>
            </a:ext>
          </a:extLst>
        </xdr:cNvPr>
        <xdr:cNvCxnSpPr/>
      </xdr:nvCxnSpPr>
      <xdr:spPr>
        <a:xfrm flipV="1">
          <a:off x="4061460" y="13445490"/>
          <a:ext cx="1506855" cy="1"/>
        </a:xfrm>
        <a:prstGeom prst="line">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57150</xdr:colOff>
      <xdr:row>67</xdr:row>
      <xdr:rowOff>171450</xdr:rowOff>
    </xdr:from>
    <xdr:to>
      <xdr:col>41</xdr:col>
      <xdr:colOff>123825</xdr:colOff>
      <xdr:row>67</xdr:row>
      <xdr:rowOff>171451</xdr:rowOff>
    </xdr:to>
    <xdr:cxnSp macro="">
      <xdr:nvCxnSpPr>
        <xdr:cNvPr id="7" name="Straight Connector 6">
          <a:extLst>
            <a:ext uri="{FF2B5EF4-FFF2-40B4-BE49-F238E27FC236}">
              <a16:creationId xmlns:a16="http://schemas.microsoft.com/office/drawing/2014/main" id="{D2768014-4488-4626-B4FC-AB66728023E7}"/>
            </a:ext>
          </a:extLst>
        </xdr:cNvPr>
        <xdr:cNvCxnSpPr/>
      </xdr:nvCxnSpPr>
      <xdr:spPr>
        <a:xfrm flipV="1">
          <a:off x="6678930" y="13445490"/>
          <a:ext cx="1346835" cy="1"/>
        </a:xfrm>
        <a:prstGeom prst="line">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69850</xdr:colOff>
          <xdr:row>10</xdr:row>
          <xdr:rowOff>177800</xdr:rowOff>
        </xdr:from>
        <xdr:to>
          <xdr:col>4</xdr:col>
          <xdr:colOff>127000</xdr:colOff>
          <xdr:row>12</xdr:row>
          <xdr:rowOff>69850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29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14</xdr:row>
          <xdr:rowOff>114300</xdr:rowOff>
        </xdr:from>
        <xdr:to>
          <xdr:col>3</xdr:col>
          <xdr:colOff>101600</xdr:colOff>
          <xdr:row>16</xdr:row>
          <xdr:rowOff>12700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29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120650</xdr:colOff>
          <xdr:row>14</xdr:row>
          <xdr:rowOff>127000</xdr:rowOff>
        </xdr:from>
        <xdr:to>
          <xdr:col>18</xdr:col>
          <xdr:colOff>0</xdr:colOff>
          <xdr:row>16</xdr:row>
          <xdr:rowOff>25400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29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1798320</xdr:colOff>
      <xdr:row>1</xdr:row>
      <xdr:rowOff>137841</xdr:rowOff>
    </xdr:to>
    <xdr:grpSp>
      <xdr:nvGrpSpPr>
        <xdr:cNvPr id="9" name="Group 8">
          <a:extLst>
            <a:ext uri="{FF2B5EF4-FFF2-40B4-BE49-F238E27FC236}">
              <a16:creationId xmlns:a16="http://schemas.microsoft.com/office/drawing/2014/main" id="{3CC44873-AF71-4446-BCC5-647DA5720D91}"/>
            </a:ext>
          </a:extLst>
        </xdr:cNvPr>
        <xdr:cNvGrpSpPr/>
      </xdr:nvGrpSpPr>
      <xdr:grpSpPr>
        <a:xfrm>
          <a:off x="0" y="0"/>
          <a:ext cx="1798320" cy="312790"/>
          <a:chOff x="0" y="1760220"/>
          <a:chExt cx="1798320" cy="312420"/>
        </a:xfrm>
      </xdr:grpSpPr>
      <xdr:sp macro="" textlink="">
        <xdr:nvSpPr>
          <xdr:cNvPr id="10" name="TextBox 9">
            <a:hlinkClick xmlns:r="http://schemas.openxmlformats.org/officeDocument/2006/relationships" r:id="rId3"/>
            <a:extLst>
              <a:ext uri="{FF2B5EF4-FFF2-40B4-BE49-F238E27FC236}">
                <a16:creationId xmlns:a16="http://schemas.microsoft.com/office/drawing/2014/main" id="{529D69A0-C232-0CEA-05AA-5C77222F27D6}"/>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1" name="Graphic 10" descr="Home with solid fill">
            <a:extLst>
              <a:ext uri="{FF2B5EF4-FFF2-40B4-BE49-F238E27FC236}">
                <a16:creationId xmlns:a16="http://schemas.microsoft.com/office/drawing/2014/main" id="{692BF439-4D27-3217-377D-928EB018587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137668</xdr:rowOff>
    </xdr:from>
    <xdr:to>
      <xdr:col>0</xdr:col>
      <xdr:colOff>1798320</xdr:colOff>
      <xdr:row>3</xdr:row>
      <xdr:rowOff>71628</xdr:rowOff>
    </xdr:to>
    <xdr:sp macro="" textlink="">
      <xdr:nvSpPr>
        <xdr:cNvPr id="13" name="TextBox 12">
          <a:hlinkClick xmlns:r="http://schemas.openxmlformats.org/officeDocument/2006/relationships" r:id="rId6"/>
          <a:extLst>
            <a:ext uri="{FF2B5EF4-FFF2-40B4-BE49-F238E27FC236}">
              <a16:creationId xmlns:a16="http://schemas.microsoft.com/office/drawing/2014/main" id="{29505841-C235-7894-01B5-C1F6B850AF08}"/>
            </a:ext>
          </a:extLst>
        </xdr:cNvPr>
        <xdr:cNvSpPr txBox="1"/>
      </xdr:nvSpPr>
      <xdr:spPr>
        <a:xfrm>
          <a:off x="0" y="315468"/>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aseline="0">
              <a:solidFill>
                <a:schemeClr val="bg1"/>
              </a:solidFill>
            </a:rPr>
            <a:t>SF 10 Back</a:t>
          </a:r>
          <a:endParaRPr lang="en-US" sz="11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21</xdr:col>
      <xdr:colOff>114300</xdr:colOff>
      <xdr:row>23</xdr:row>
      <xdr:rowOff>171450</xdr:rowOff>
    </xdr:from>
    <xdr:to>
      <xdr:col>28</xdr:col>
      <xdr:colOff>180975</xdr:colOff>
      <xdr:row>23</xdr:row>
      <xdr:rowOff>171451</xdr:rowOff>
    </xdr:to>
    <xdr:cxnSp macro="">
      <xdr:nvCxnSpPr>
        <xdr:cNvPr id="2" name="Straight Connector 1">
          <a:extLst>
            <a:ext uri="{FF2B5EF4-FFF2-40B4-BE49-F238E27FC236}">
              <a16:creationId xmlns:a16="http://schemas.microsoft.com/office/drawing/2014/main" id="{ABA05C8B-23A7-454B-887B-6FBC91186742}"/>
            </a:ext>
          </a:extLst>
        </xdr:cNvPr>
        <xdr:cNvCxnSpPr/>
      </xdr:nvCxnSpPr>
      <xdr:spPr>
        <a:xfrm flipV="1">
          <a:off x="4259580" y="4255770"/>
          <a:ext cx="1506855"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57150</xdr:colOff>
      <xdr:row>23</xdr:row>
      <xdr:rowOff>171450</xdr:rowOff>
    </xdr:from>
    <xdr:to>
      <xdr:col>41</xdr:col>
      <xdr:colOff>123825</xdr:colOff>
      <xdr:row>23</xdr:row>
      <xdr:rowOff>171451</xdr:rowOff>
    </xdr:to>
    <xdr:cxnSp macro="">
      <xdr:nvCxnSpPr>
        <xdr:cNvPr id="3" name="Straight Connector 2">
          <a:extLst>
            <a:ext uri="{FF2B5EF4-FFF2-40B4-BE49-F238E27FC236}">
              <a16:creationId xmlns:a16="http://schemas.microsoft.com/office/drawing/2014/main" id="{94E32381-B7FE-4780-806F-0A23B6A1B613}"/>
            </a:ext>
          </a:extLst>
        </xdr:cNvPr>
        <xdr:cNvCxnSpPr/>
      </xdr:nvCxnSpPr>
      <xdr:spPr>
        <a:xfrm flipV="1">
          <a:off x="6877050" y="4255770"/>
          <a:ext cx="1506855"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114300</xdr:colOff>
      <xdr:row>49</xdr:row>
      <xdr:rowOff>171450</xdr:rowOff>
    </xdr:from>
    <xdr:to>
      <xdr:col>28</xdr:col>
      <xdr:colOff>180975</xdr:colOff>
      <xdr:row>49</xdr:row>
      <xdr:rowOff>171451</xdr:rowOff>
    </xdr:to>
    <xdr:cxnSp macro="">
      <xdr:nvCxnSpPr>
        <xdr:cNvPr id="4" name="Straight Connector 3">
          <a:extLst>
            <a:ext uri="{FF2B5EF4-FFF2-40B4-BE49-F238E27FC236}">
              <a16:creationId xmlns:a16="http://schemas.microsoft.com/office/drawing/2014/main" id="{CB65E6F1-2934-44F9-A8B9-F7159BFDE87F}"/>
            </a:ext>
          </a:extLst>
        </xdr:cNvPr>
        <xdr:cNvCxnSpPr/>
      </xdr:nvCxnSpPr>
      <xdr:spPr>
        <a:xfrm flipV="1">
          <a:off x="4259580" y="8987790"/>
          <a:ext cx="1506855" cy="1"/>
        </a:xfrm>
        <a:prstGeom prst="line">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57150</xdr:colOff>
      <xdr:row>49</xdr:row>
      <xdr:rowOff>171450</xdr:rowOff>
    </xdr:from>
    <xdr:to>
      <xdr:col>41</xdr:col>
      <xdr:colOff>123825</xdr:colOff>
      <xdr:row>49</xdr:row>
      <xdr:rowOff>171451</xdr:rowOff>
    </xdr:to>
    <xdr:cxnSp macro="">
      <xdr:nvCxnSpPr>
        <xdr:cNvPr id="5" name="Straight Connector 4">
          <a:extLst>
            <a:ext uri="{FF2B5EF4-FFF2-40B4-BE49-F238E27FC236}">
              <a16:creationId xmlns:a16="http://schemas.microsoft.com/office/drawing/2014/main" id="{BBE7DB31-5DA9-4113-A8CE-855003F1EA99}"/>
            </a:ext>
          </a:extLst>
        </xdr:cNvPr>
        <xdr:cNvCxnSpPr/>
      </xdr:nvCxnSpPr>
      <xdr:spPr>
        <a:xfrm flipV="1">
          <a:off x="6877050" y="8987790"/>
          <a:ext cx="1506855" cy="1"/>
        </a:xfrm>
        <a:prstGeom prst="line">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114300</xdr:colOff>
      <xdr:row>75</xdr:row>
      <xdr:rowOff>171450</xdr:rowOff>
    </xdr:from>
    <xdr:to>
      <xdr:col>28</xdr:col>
      <xdr:colOff>180975</xdr:colOff>
      <xdr:row>75</xdr:row>
      <xdr:rowOff>171451</xdr:rowOff>
    </xdr:to>
    <xdr:cxnSp macro="">
      <xdr:nvCxnSpPr>
        <xdr:cNvPr id="6" name="Straight Connector 5">
          <a:extLst>
            <a:ext uri="{FF2B5EF4-FFF2-40B4-BE49-F238E27FC236}">
              <a16:creationId xmlns:a16="http://schemas.microsoft.com/office/drawing/2014/main" id="{8925E0F1-ECFE-4AD7-B0A3-8F47C08E27A5}"/>
            </a:ext>
          </a:extLst>
        </xdr:cNvPr>
        <xdr:cNvCxnSpPr/>
      </xdr:nvCxnSpPr>
      <xdr:spPr>
        <a:xfrm flipV="1">
          <a:off x="4259580" y="13796010"/>
          <a:ext cx="1506855" cy="1"/>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57150</xdr:colOff>
      <xdr:row>75</xdr:row>
      <xdr:rowOff>171450</xdr:rowOff>
    </xdr:from>
    <xdr:to>
      <xdr:col>41</xdr:col>
      <xdr:colOff>123825</xdr:colOff>
      <xdr:row>75</xdr:row>
      <xdr:rowOff>171451</xdr:rowOff>
    </xdr:to>
    <xdr:cxnSp macro="">
      <xdr:nvCxnSpPr>
        <xdr:cNvPr id="7" name="Straight Connector 6">
          <a:extLst>
            <a:ext uri="{FF2B5EF4-FFF2-40B4-BE49-F238E27FC236}">
              <a16:creationId xmlns:a16="http://schemas.microsoft.com/office/drawing/2014/main" id="{D76CCE5F-E1D6-4EA8-879C-CF3147017772}"/>
            </a:ext>
          </a:extLst>
        </xdr:cNvPr>
        <xdr:cNvCxnSpPr/>
      </xdr:nvCxnSpPr>
      <xdr:spPr>
        <a:xfrm flipV="1">
          <a:off x="6877050" y="13796010"/>
          <a:ext cx="1506855" cy="1"/>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0</xdr:row>
      <xdr:rowOff>0</xdr:rowOff>
    </xdr:from>
    <xdr:to>
      <xdr:col>0</xdr:col>
      <xdr:colOff>1798320</xdr:colOff>
      <xdr:row>1</xdr:row>
      <xdr:rowOff>137841</xdr:rowOff>
    </xdr:to>
    <xdr:grpSp>
      <xdr:nvGrpSpPr>
        <xdr:cNvPr id="13" name="Group 12">
          <a:extLst>
            <a:ext uri="{FF2B5EF4-FFF2-40B4-BE49-F238E27FC236}">
              <a16:creationId xmlns:a16="http://schemas.microsoft.com/office/drawing/2014/main" id="{975DB291-FDE8-4CCD-BBCA-6CD4DAA65A6A}"/>
            </a:ext>
          </a:extLst>
        </xdr:cNvPr>
        <xdr:cNvGrpSpPr/>
      </xdr:nvGrpSpPr>
      <xdr:grpSpPr>
        <a:xfrm>
          <a:off x="0" y="0"/>
          <a:ext cx="1798320" cy="317437"/>
          <a:chOff x="0" y="1760220"/>
          <a:chExt cx="1798320" cy="312420"/>
        </a:xfrm>
      </xdr:grpSpPr>
      <xdr:sp macro="" textlink="">
        <xdr:nvSpPr>
          <xdr:cNvPr id="14" name="TextBox 13">
            <a:hlinkClick xmlns:r="http://schemas.openxmlformats.org/officeDocument/2006/relationships" r:id="rId1"/>
            <a:extLst>
              <a:ext uri="{FF2B5EF4-FFF2-40B4-BE49-F238E27FC236}">
                <a16:creationId xmlns:a16="http://schemas.microsoft.com/office/drawing/2014/main" id="{4B14DDCD-70F9-A1B0-CEFF-1311BEDECFF0}"/>
              </a:ext>
            </a:extLst>
          </xdr:cNvPr>
          <xdr:cNvSpPr txBox="1"/>
        </xdr:nvSpPr>
        <xdr:spPr>
          <a:xfrm>
            <a:off x="0" y="1778492"/>
            <a:ext cx="1798320" cy="286605"/>
          </a:xfrm>
          <a:prstGeom prst="rect">
            <a:avLst/>
          </a:prstGeom>
          <a:solidFill>
            <a:srgbClr val="6A0A0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Home Dashboard     &gt;</a:t>
            </a:r>
          </a:p>
        </xdr:txBody>
      </xdr:sp>
      <xdr:pic>
        <xdr:nvPicPr>
          <xdr:cNvPr id="15" name="Graphic 14" descr="Home with solid fill">
            <a:extLst>
              <a:ext uri="{FF2B5EF4-FFF2-40B4-BE49-F238E27FC236}">
                <a16:creationId xmlns:a16="http://schemas.microsoft.com/office/drawing/2014/main" id="{D7D35199-1070-9B99-3071-D2803604121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760220"/>
            <a:ext cx="312420" cy="312420"/>
          </a:xfrm>
          <a:prstGeom prst="rect">
            <a:avLst/>
          </a:prstGeom>
        </xdr:spPr>
      </xdr:pic>
    </xdr:grpSp>
    <xdr:clientData/>
  </xdr:twoCellAnchor>
  <xdr:twoCellAnchor>
    <xdr:from>
      <xdr:col>0</xdr:col>
      <xdr:colOff>0</xdr:colOff>
      <xdr:row>1</xdr:row>
      <xdr:rowOff>137668</xdr:rowOff>
    </xdr:from>
    <xdr:to>
      <xdr:col>0</xdr:col>
      <xdr:colOff>1798320</xdr:colOff>
      <xdr:row>3</xdr:row>
      <xdr:rowOff>20828</xdr:rowOff>
    </xdr:to>
    <xdr:sp macro="" textlink="">
      <xdr:nvSpPr>
        <xdr:cNvPr id="16" name="TextBox 15">
          <a:hlinkClick xmlns:r="http://schemas.openxmlformats.org/officeDocument/2006/relationships" r:id="rId4"/>
          <a:extLst>
            <a:ext uri="{FF2B5EF4-FFF2-40B4-BE49-F238E27FC236}">
              <a16:creationId xmlns:a16="http://schemas.microsoft.com/office/drawing/2014/main" id="{0490FD79-A5DA-4302-9347-E1C1C3A6B027}"/>
            </a:ext>
          </a:extLst>
        </xdr:cNvPr>
        <xdr:cNvSpPr txBox="1"/>
      </xdr:nvSpPr>
      <xdr:spPr>
        <a:xfrm>
          <a:off x="0" y="315468"/>
          <a:ext cx="1798320" cy="289560"/>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aseline="0">
              <a:solidFill>
                <a:schemeClr val="bg1"/>
              </a:solidFill>
            </a:rPr>
            <a:t>SF 10 Front</a:t>
          </a:r>
          <a:endParaRPr lang="en-US" sz="11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oneCellAnchor>
    <xdr:from>
      <xdr:col>7</xdr:col>
      <xdr:colOff>412377</xdr:colOff>
      <xdr:row>0</xdr:row>
      <xdr:rowOff>22860</xdr:rowOff>
    </xdr:from>
    <xdr:ext cx="4989315" cy="1130505"/>
    <xdr:sp macro="" textlink="">
      <xdr:nvSpPr>
        <xdr:cNvPr id="2" name="Rectangle 1">
          <a:extLst>
            <a:ext uri="{FF2B5EF4-FFF2-40B4-BE49-F238E27FC236}">
              <a16:creationId xmlns:a16="http://schemas.microsoft.com/office/drawing/2014/main" id="{2CA18FA1-5BDB-4A42-BFD7-445E767308B9}"/>
            </a:ext>
          </a:extLst>
        </xdr:cNvPr>
        <xdr:cNvSpPr/>
      </xdr:nvSpPr>
      <xdr:spPr>
        <a:xfrm>
          <a:off x="5106297" y="22860"/>
          <a:ext cx="4989315" cy="1130505"/>
        </a:xfrm>
        <a:prstGeom prst="rect">
          <a:avLst/>
        </a:prstGeom>
        <a:noFill/>
      </xdr:spPr>
      <xdr:txBody>
        <a:bodyPr wrap="none" lIns="91440" tIns="45720" rIns="91440" bIns="45720">
          <a:noAutofit/>
          <a:scene3d>
            <a:camera prst="orthographicFront"/>
            <a:lightRig rig="threePt" dir="t"/>
          </a:scene3d>
          <a:sp3d extrusionH="57150">
            <a:bevelT w="38100" h="38100" prst="angle"/>
          </a:sp3d>
        </a:bodyPr>
        <a:lstStyle/>
        <a:p>
          <a:pPr algn="ctr"/>
          <a:r>
            <a:rPr lang="en-US" sz="8000" b="1" cap="none" spc="50">
              <a:ln w="3175">
                <a:noFill/>
              </a:ln>
              <a:solidFill>
                <a:srgbClr val="FFC000"/>
              </a:solidFill>
              <a:effectLst>
                <a:innerShdw blurRad="63500" dist="50800" dir="13500000">
                  <a:srgbClr val="000000">
                    <a:alpha val="50000"/>
                  </a:srgbClr>
                </a:innerShdw>
              </a:effectLst>
              <a:latin typeface="Britannic Bold" panose="020B0903060703020204" pitchFamily="34" charset="0"/>
              <a:ea typeface="STCaiyun" panose="020B0503020204020204" pitchFamily="2" charset="-122"/>
            </a:rPr>
            <a:t>SF 2</a:t>
          </a:r>
        </a:p>
      </xdr:txBody>
    </xdr:sp>
    <xdr:clientData/>
  </xdr:oneCellAnchor>
  <xdr:twoCellAnchor>
    <xdr:from>
      <xdr:col>0</xdr:col>
      <xdr:colOff>426720</xdr:colOff>
      <xdr:row>13</xdr:row>
      <xdr:rowOff>45720</xdr:rowOff>
    </xdr:from>
    <xdr:to>
      <xdr:col>2</xdr:col>
      <xdr:colOff>182880</xdr:colOff>
      <xdr:row>18</xdr:row>
      <xdr:rowOff>83820</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B98C8622-D771-453C-8B37-357C1E1972B5}"/>
            </a:ext>
          </a:extLst>
        </xdr:cNvPr>
        <xdr:cNvSpPr/>
      </xdr:nvSpPr>
      <xdr:spPr>
        <a:xfrm>
          <a:off x="42672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a:t>
          </a:r>
          <a:r>
            <a:rPr lang="en-US" sz="1400" b="1" cap="none" spc="0" baseline="0">
              <a:ln w="0"/>
              <a:solidFill>
                <a:schemeClr val="bg1"/>
              </a:solidFill>
              <a:effectLst>
                <a:outerShdw blurRad="38100" dist="19050" dir="2700000" algn="tl" rotWithShape="0">
                  <a:schemeClr val="dk1">
                    <a:alpha val="40000"/>
                  </a:schemeClr>
                </a:outerShdw>
              </a:effectLst>
              <a:latin typeface="Bahnschrift" panose="020B0502040204020203" pitchFamily="34" charset="0"/>
            </a:rPr>
            <a:t>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JUNE</a:t>
          </a:r>
        </a:p>
      </xdr:txBody>
    </xdr:sp>
    <xdr:clientData/>
  </xdr:twoCellAnchor>
  <xdr:twoCellAnchor>
    <xdr:from>
      <xdr:col>2</xdr:col>
      <xdr:colOff>441960</xdr:colOff>
      <xdr:row>13</xdr:row>
      <xdr:rowOff>45720</xdr:rowOff>
    </xdr:from>
    <xdr:to>
      <xdr:col>4</xdr:col>
      <xdr:colOff>198120</xdr:colOff>
      <xdr:row>18</xdr:row>
      <xdr:rowOff>83820</xdr:rowOff>
    </xdr:to>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28CD12B9-901E-41CD-A2E6-B2C08E2B0EA1}"/>
            </a:ext>
          </a:extLst>
        </xdr:cNvPr>
        <xdr:cNvSpPr/>
      </xdr:nvSpPr>
      <xdr:spPr>
        <a:xfrm>
          <a:off x="178308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JULY</a:t>
          </a:r>
        </a:p>
      </xdr:txBody>
    </xdr:sp>
    <xdr:clientData/>
  </xdr:twoCellAnchor>
  <xdr:twoCellAnchor>
    <xdr:from>
      <xdr:col>4</xdr:col>
      <xdr:colOff>480060</xdr:colOff>
      <xdr:row>13</xdr:row>
      <xdr:rowOff>45720</xdr:rowOff>
    </xdr:from>
    <xdr:to>
      <xdr:col>6</xdr:col>
      <xdr:colOff>236220</xdr:colOff>
      <xdr:row>18</xdr:row>
      <xdr:rowOff>83820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6B05ACB0-1E5A-40A8-8869-2A583459A7A5}"/>
            </a:ext>
          </a:extLst>
        </xdr:cNvPr>
        <xdr:cNvSpPr/>
      </xdr:nvSpPr>
      <xdr:spPr>
        <a:xfrm>
          <a:off x="316230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AUG</a:t>
          </a:r>
        </a:p>
      </xdr:txBody>
    </xdr:sp>
    <xdr:clientData/>
  </xdr:twoCellAnchor>
  <xdr:twoCellAnchor>
    <xdr:from>
      <xdr:col>6</xdr:col>
      <xdr:colOff>487680</xdr:colOff>
      <xdr:row>13</xdr:row>
      <xdr:rowOff>45720</xdr:rowOff>
    </xdr:from>
    <xdr:to>
      <xdr:col>8</xdr:col>
      <xdr:colOff>243840</xdr:colOff>
      <xdr:row>18</xdr:row>
      <xdr:rowOff>83820</xdr:rowOff>
    </xdr:to>
    <xdr:sp macro="" textlink="">
      <xdr:nvSpPr>
        <xdr:cNvPr id="11" name="Rectangle: Rounded Corners 10">
          <a:hlinkClick xmlns:r="http://schemas.openxmlformats.org/officeDocument/2006/relationships" r:id="rId4"/>
          <a:extLst>
            <a:ext uri="{FF2B5EF4-FFF2-40B4-BE49-F238E27FC236}">
              <a16:creationId xmlns:a16="http://schemas.microsoft.com/office/drawing/2014/main" id="{142582E8-4597-460F-905E-BE69579D7EA3}"/>
            </a:ext>
          </a:extLst>
        </xdr:cNvPr>
        <xdr:cNvSpPr/>
      </xdr:nvSpPr>
      <xdr:spPr>
        <a:xfrm>
          <a:off x="451104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SEPT</a:t>
          </a:r>
        </a:p>
      </xdr:txBody>
    </xdr:sp>
    <xdr:clientData/>
  </xdr:twoCellAnchor>
  <xdr:twoCellAnchor>
    <xdr:from>
      <xdr:col>8</xdr:col>
      <xdr:colOff>537210</xdr:colOff>
      <xdr:row>13</xdr:row>
      <xdr:rowOff>45720</xdr:rowOff>
    </xdr:from>
    <xdr:to>
      <xdr:col>10</xdr:col>
      <xdr:colOff>293370</xdr:colOff>
      <xdr:row>18</xdr:row>
      <xdr:rowOff>83820</xdr:rowOff>
    </xdr:to>
    <xdr:sp macro="" textlink="">
      <xdr:nvSpPr>
        <xdr:cNvPr id="12" name="Rectangle: Rounded Corners 11">
          <a:hlinkClick xmlns:r="http://schemas.openxmlformats.org/officeDocument/2006/relationships" r:id="rId5"/>
          <a:extLst>
            <a:ext uri="{FF2B5EF4-FFF2-40B4-BE49-F238E27FC236}">
              <a16:creationId xmlns:a16="http://schemas.microsoft.com/office/drawing/2014/main" id="{B4EABA2A-D346-4709-A297-6C1F47518313}"/>
            </a:ext>
          </a:extLst>
        </xdr:cNvPr>
        <xdr:cNvSpPr/>
      </xdr:nvSpPr>
      <xdr:spPr>
        <a:xfrm>
          <a:off x="590169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OCT</a:t>
          </a:r>
        </a:p>
      </xdr:txBody>
    </xdr:sp>
    <xdr:clientData/>
  </xdr:twoCellAnchor>
  <xdr:twoCellAnchor>
    <xdr:from>
      <xdr:col>10</xdr:col>
      <xdr:colOff>548640</xdr:colOff>
      <xdr:row>13</xdr:row>
      <xdr:rowOff>45720</xdr:rowOff>
    </xdr:from>
    <xdr:to>
      <xdr:col>12</xdr:col>
      <xdr:colOff>304800</xdr:colOff>
      <xdr:row>18</xdr:row>
      <xdr:rowOff>83820</xdr:rowOff>
    </xdr:to>
    <xdr:sp macro="" textlink="">
      <xdr:nvSpPr>
        <xdr:cNvPr id="13" name="Rectangle: Rounded Corners 12">
          <a:hlinkClick xmlns:r="http://schemas.openxmlformats.org/officeDocument/2006/relationships" r:id="rId6"/>
          <a:extLst>
            <a:ext uri="{FF2B5EF4-FFF2-40B4-BE49-F238E27FC236}">
              <a16:creationId xmlns:a16="http://schemas.microsoft.com/office/drawing/2014/main" id="{FD052793-085A-439D-9DAE-131F1E368313}"/>
            </a:ext>
          </a:extLst>
        </xdr:cNvPr>
        <xdr:cNvSpPr/>
      </xdr:nvSpPr>
      <xdr:spPr>
        <a:xfrm>
          <a:off x="725424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NOV</a:t>
          </a:r>
        </a:p>
      </xdr:txBody>
    </xdr:sp>
    <xdr:clientData/>
  </xdr:twoCellAnchor>
  <xdr:twoCellAnchor>
    <xdr:from>
      <xdr:col>12</xdr:col>
      <xdr:colOff>567690</xdr:colOff>
      <xdr:row>13</xdr:row>
      <xdr:rowOff>45720</xdr:rowOff>
    </xdr:from>
    <xdr:to>
      <xdr:col>14</xdr:col>
      <xdr:colOff>323850</xdr:colOff>
      <xdr:row>18</xdr:row>
      <xdr:rowOff>83820</xdr:rowOff>
    </xdr:to>
    <xdr:sp macro="" textlink="">
      <xdr:nvSpPr>
        <xdr:cNvPr id="14" name="Rectangle: Rounded Corners 13">
          <a:hlinkClick xmlns:r="http://schemas.openxmlformats.org/officeDocument/2006/relationships" r:id="rId7"/>
          <a:extLst>
            <a:ext uri="{FF2B5EF4-FFF2-40B4-BE49-F238E27FC236}">
              <a16:creationId xmlns:a16="http://schemas.microsoft.com/office/drawing/2014/main" id="{B689F260-BD84-44FE-8DB6-21762165B154}"/>
            </a:ext>
          </a:extLst>
        </xdr:cNvPr>
        <xdr:cNvSpPr/>
      </xdr:nvSpPr>
      <xdr:spPr>
        <a:xfrm>
          <a:off x="861441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DEC</a:t>
          </a:r>
        </a:p>
      </xdr:txBody>
    </xdr:sp>
    <xdr:clientData/>
  </xdr:twoCellAnchor>
  <xdr:twoCellAnchor>
    <xdr:from>
      <xdr:col>14</xdr:col>
      <xdr:colOff>548640</xdr:colOff>
      <xdr:row>13</xdr:row>
      <xdr:rowOff>45720</xdr:rowOff>
    </xdr:from>
    <xdr:to>
      <xdr:col>16</xdr:col>
      <xdr:colOff>304800</xdr:colOff>
      <xdr:row>18</xdr:row>
      <xdr:rowOff>83820</xdr:rowOff>
    </xdr:to>
    <xdr:sp macro="" textlink="">
      <xdr:nvSpPr>
        <xdr:cNvPr id="15" name="Rectangle: Rounded Corners 14">
          <a:hlinkClick xmlns:r="http://schemas.openxmlformats.org/officeDocument/2006/relationships" r:id="rId8"/>
          <a:extLst>
            <a:ext uri="{FF2B5EF4-FFF2-40B4-BE49-F238E27FC236}">
              <a16:creationId xmlns:a16="http://schemas.microsoft.com/office/drawing/2014/main" id="{84E7CF44-90C3-4646-95F2-64F08FDF79E7}"/>
            </a:ext>
          </a:extLst>
        </xdr:cNvPr>
        <xdr:cNvSpPr/>
      </xdr:nvSpPr>
      <xdr:spPr>
        <a:xfrm>
          <a:off x="993648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JAN</a:t>
          </a:r>
        </a:p>
      </xdr:txBody>
    </xdr:sp>
    <xdr:clientData/>
  </xdr:twoCellAnchor>
  <xdr:twoCellAnchor>
    <xdr:from>
      <xdr:col>16</xdr:col>
      <xdr:colOff>529590</xdr:colOff>
      <xdr:row>13</xdr:row>
      <xdr:rowOff>45720</xdr:rowOff>
    </xdr:from>
    <xdr:to>
      <xdr:col>18</xdr:col>
      <xdr:colOff>285750</xdr:colOff>
      <xdr:row>18</xdr:row>
      <xdr:rowOff>83820</xdr:rowOff>
    </xdr:to>
    <xdr:sp macro="" textlink="">
      <xdr:nvSpPr>
        <xdr:cNvPr id="16" name="Rectangle: Rounded Corners 15">
          <a:hlinkClick xmlns:r="http://schemas.openxmlformats.org/officeDocument/2006/relationships" r:id="rId9"/>
          <a:extLst>
            <a:ext uri="{FF2B5EF4-FFF2-40B4-BE49-F238E27FC236}">
              <a16:creationId xmlns:a16="http://schemas.microsoft.com/office/drawing/2014/main" id="{52222E49-295A-4451-ABDD-5EC1824C954D}"/>
            </a:ext>
          </a:extLst>
        </xdr:cNvPr>
        <xdr:cNvSpPr/>
      </xdr:nvSpPr>
      <xdr:spPr>
        <a:xfrm>
          <a:off x="1125855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FEB</a:t>
          </a:r>
        </a:p>
      </xdr:txBody>
    </xdr:sp>
    <xdr:clientData/>
  </xdr:twoCellAnchor>
  <xdr:twoCellAnchor>
    <xdr:from>
      <xdr:col>18</xdr:col>
      <xdr:colOff>499110</xdr:colOff>
      <xdr:row>13</xdr:row>
      <xdr:rowOff>45720</xdr:rowOff>
    </xdr:from>
    <xdr:to>
      <xdr:col>20</xdr:col>
      <xdr:colOff>255270</xdr:colOff>
      <xdr:row>18</xdr:row>
      <xdr:rowOff>83820</xdr:rowOff>
    </xdr:to>
    <xdr:sp macro="" textlink="">
      <xdr:nvSpPr>
        <xdr:cNvPr id="17" name="Rectangle: Rounded Corners 16">
          <a:hlinkClick xmlns:r="http://schemas.openxmlformats.org/officeDocument/2006/relationships" r:id="rId10"/>
          <a:extLst>
            <a:ext uri="{FF2B5EF4-FFF2-40B4-BE49-F238E27FC236}">
              <a16:creationId xmlns:a16="http://schemas.microsoft.com/office/drawing/2014/main" id="{AF2073DB-1F14-45E1-83FD-BE1C56D73B97}"/>
            </a:ext>
          </a:extLst>
        </xdr:cNvPr>
        <xdr:cNvSpPr/>
      </xdr:nvSpPr>
      <xdr:spPr>
        <a:xfrm>
          <a:off x="12569190" y="2324100"/>
          <a:ext cx="1097280" cy="914400"/>
        </a:xfrm>
        <a:prstGeom prst="roundRect">
          <a:avLst/>
        </a:prstGeom>
        <a:solidFill>
          <a:srgbClr val="CC0000"/>
        </a:solidFill>
        <a:ln w="34925">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2</a:t>
          </a:r>
        </a:p>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MARCH</a:t>
          </a:r>
        </a:p>
      </xdr:txBody>
    </xdr:sp>
    <xdr:clientData/>
  </xdr:twoCellAnchor>
  <xdr:twoCellAnchor>
    <xdr:from>
      <xdr:col>0</xdr:col>
      <xdr:colOff>586740</xdr:colOff>
      <xdr:row>6</xdr:row>
      <xdr:rowOff>60960</xdr:rowOff>
    </xdr:from>
    <xdr:to>
      <xdr:col>1</xdr:col>
      <xdr:colOff>579120</xdr:colOff>
      <xdr:row>8</xdr:row>
      <xdr:rowOff>152400</xdr:rowOff>
    </xdr:to>
    <xdr:sp macro="" textlink="">
      <xdr:nvSpPr>
        <xdr:cNvPr id="21" name="Rectangle: Rounded Corners 20">
          <a:hlinkClick xmlns:r="http://schemas.openxmlformats.org/officeDocument/2006/relationships" r:id="rId11"/>
          <a:extLst>
            <a:ext uri="{FF2B5EF4-FFF2-40B4-BE49-F238E27FC236}">
              <a16:creationId xmlns:a16="http://schemas.microsoft.com/office/drawing/2014/main" id="{3781725C-1F3B-4EC0-BE0E-16CBB081D2E9}"/>
            </a:ext>
          </a:extLst>
        </xdr:cNvPr>
        <xdr:cNvSpPr/>
      </xdr:nvSpPr>
      <xdr:spPr>
        <a:xfrm>
          <a:off x="586740" y="1112520"/>
          <a:ext cx="662940" cy="441960"/>
        </a:xfrm>
        <a:prstGeom prst="roundRect">
          <a:avLst/>
        </a:prstGeom>
        <a:solidFill>
          <a:srgbClr val="FF0000"/>
        </a:solidFill>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Amasis MT Pro Medium" panose="02040604050005020304" pitchFamily="18" charset="0"/>
            </a:rPr>
            <a:t>MAIN</a:t>
          </a:r>
        </a:p>
      </xdr:txBody>
    </xdr:sp>
    <xdr:clientData/>
  </xdr:twoCellAnchor>
</xdr:wsDr>
</file>

<file path=xl/drawings/drawing45.xml><?xml version="1.0" encoding="utf-8"?>
<xdr:wsDr xmlns:xdr="http://schemas.openxmlformats.org/drawingml/2006/spreadsheetDrawing" xmlns:a="http://schemas.openxmlformats.org/drawingml/2006/main">
  <xdr:oneCellAnchor>
    <xdr:from>
      <xdr:col>1</xdr:col>
      <xdr:colOff>496197</xdr:colOff>
      <xdr:row>0</xdr:row>
      <xdr:rowOff>83820</xdr:rowOff>
    </xdr:from>
    <xdr:ext cx="6095103" cy="1130505"/>
    <xdr:sp macro="" textlink="">
      <xdr:nvSpPr>
        <xdr:cNvPr id="2" name="Rectangle 1">
          <a:extLst>
            <a:ext uri="{FF2B5EF4-FFF2-40B4-BE49-F238E27FC236}">
              <a16:creationId xmlns:a16="http://schemas.microsoft.com/office/drawing/2014/main" id="{760C1216-8716-0E4E-36FC-604883F7C4BB}"/>
            </a:ext>
          </a:extLst>
        </xdr:cNvPr>
        <xdr:cNvSpPr/>
      </xdr:nvSpPr>
      <xdr:spPr>
        <a:xfrm>
          <a:off x="1166757" y="83820"/>
          <a:ext cx="6095103" cy="1130505"/>
        </a:xfrm>
        <a:prstGeom prst="rect">
          <a:avLst/>
        </a:prstGeom>
        <a:noFill/>
      </xdr:spPr>
      <xdr:txBody>
        <a:bodyPr wrap="none" lIns="91440" tIns="45720" rIns="91440" bIns="45720">
          <a:noAutofit/>
          <a:scene3d>
            <a:camera prst="orthographicFront"/>
            <a:lightRig rig="threePt" dir="t"/>
          </a:scene3d>
          <a:sp3d extrusionH="57150">
            <a:bevelT w="38100" h="38100" prst="angle"/>
          </a:sp3d>
        </a:bodyPr>
        <a:lstStyle/>
        <a:p>
          <a:pPr algn="ctr"/>
          <a:r>
            <a:rPr lang="en-US" sz="6600" b="1" cap="none" spc="50">
              <a:ln w="3175">
                <a:noFill/>
              </a:ln>
              <a:solidFill>
                <a:srgbClr val="FFC000"/>
              </a:solidFill>
              <a:effectLst>
                <a:innerShdw blurRad="63500" dist="50800" dir="13500000">
                  <a:srgbClr val="000000">
                    <a:alpha val="50000"/>
                  </a:srgbClr>
                </a:innerShdw>
              </a:effectLst>
              <a:latin typeface="Britannic Bold" panose="020B0903060703020204" pitchFamily="34" charset="0"/>
              <a:ea typeface="STCaiyun" panose="020B0503020204020204" pitchFamily="2" charset="-122"/>
            </a:rPr>
            <a:t>Adviser's</a:t>
          </a:r>
          <a:r>
            <a:rPr lang="en-US" sz="6600" b="1" cap="none" spc="50" baseline="0">
              <a:ln w="3175">
                <a:noFill/>
              </a:ln>
              <a:solidFill>
                <a:srgbClr val="FFC000"/>
              </a:solidFill>
              <a:effectLst>
                <a:innerShdw blurRad="63500" dist="50800" dir="13500000">
                  <a:srgbClr val="000000">
                    <a:alpha val="50000"/>
                  </a:srgbClr>
                </a:innerShdw>
              </a:effectLst>
              <a:latin typeface="Britannic Bold" panose="020B0903060703020204" pitchFamily="34" charset="0"/>
              <a:ea typeface="STCaiyun" panose="020B0503020204020204" pitchFamily="2" charset="-122"/>
            </a:rPr>
            <a:t> Toolkit</a:t>
          </a:r>
          <a:endParaRPr lang="en-US" sz="6600" b="1" cap="none" spc="50">
            <a:ln w="3175">
              <a:noFill/>
            </a:ln>
            <a:solidFill>
              <a:srgbClr val="FFC000"/>
            </a:solidFill>
            <a:effectLst>
              <a:innerShdw blurRad="63500" dist="50800" dir="13500000">
                <a:srgbClr val="000000">
                  <a:alpha val="50000"/>
                </a:srgbClr>
              </a:innerShdw>
            </a:effectLst>
            <a:latin typeface="Britannic Bold" panose="020B0903060703020204" pitchFamily="34" charset="0"/>
            <a:ea typeface="STCaiyun" panose="020B0503020204020204" pitchFamily="2" charset="-122"/>
          </a:endParaRPr>
        </a:p>
      </xdr:txBody>
    </xdr:sp>
    <xdr:clientData/>
  </xdr:oneCellAnchor>
  <xdr:twoCellAnchor>
    <xdr:from>
      <xdr:col>0</xdr:col>
      <xdr:colOff>407670</xdr:colOff>
      <xdr:row>7</xdr:row>
      <xdr:rowOff>171450</xdr:rowOff>
    </xdr:from>
    <xdr:to>
      <xdr:col>2</xdr:col>
      <xdr:colOff>163830</xdr:colOff>
      <xdr:row>13</xdr:row>
      <xdr:rowOff>34290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4E63F87-EAE5-C7B1-E5C7-AB2813BDA484}"/>
            </a:ext>
          </a:extLst>
        </xdr:cNvPr>
        <xdr:cNvSpPr/>
      </xdr:nvSpPr>
      <xdr:spPr>
        <a:xfrm>
          <a:off x="407670" y="122301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INPUT</a:t>
          </a:r>
          <a:r>
            <a:rPr lang="en-US" sz="1400" b="1" cap="none" spc="0" baseline="0">
              <a:ln w="0"/>
              <a:solidFill>
                <a:schemeClr val="bg1"/>
              </a:solidFill>
              <a:effectLst>
                <a:outerShdw blurRad="38100" dist="19050" dir="2700000" algn="tl" rotWithShape="0">
                  <a:schemeClr val="dk1">
                    <a:alpha val="40000"/>
                  </a:schemeClr>
                </a:outerShdw>
              </a:effectLst>
              <a:latin typeface="Bahnschrift" panose="020B0502040204020203" pitchFamily="34" charset="0"/>
            </a:rPr>
            <a:t> DATA</a:t>
          </a:r>
          <a:endPar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endParaRPr>
        </a:p>
      </xdr:txBody>
    </xdr:sp>
    <xdr:clientData/>
  </xdr:twoCellAnchor>
  <xdr:twoCellAnchor>
    <xdr:from>
      <xdr:col>4</xdr:col>
      <xdr:colOff>449580</xdr:colOff>
      <xdr:row>7</xdr:row>
      <xdr:rowOff>171450</xdr:rowOff>
    </xdr:from>
    <xdr:to>
      <xdr:col>6</xdr:col>
      <xdr:colOff>205740</xdr:colOff>
      <xdr:row>13</xdr:row>
      <xdr:rowOff>34290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7C5BCC15-B328-4D7C-B711-E0ADE2FDCB2A}"/>
            </a:ext>
          </a:extLst>
        </xdr:cNvPr>
        <xdr:cNvSpPr/>
      </xdr:nvSpPr>
      <xdr:spPr>
        <a:xfrm>
          <a:off x="3131820" y="122301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TERM GRADES</a:t>
          </a:r>
        </a:p>
      </xdr:txBody>
    </xdr:sp>
    <xdr:clientData/>
  </xdr:twoCellAnchor>
  <xdr:twoCellAnchor>
    <xdr:from>
      <xdr:col>6</xdr:col>
      <xdr:colOff>430530</xdr:colOff>
      <xdr:row>8</xdr:row>
      <xdr:rowOff>3810</xdr:rowOff>
    </xdr:from>
    <xdr:to>
      <xdr:col>8</xdr:col>
      <xdr:colOff>186690</xdr:colOff>
      <xdr:row>13</xdr:row>
      <xdr:rowOff>41910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FBBFC4B3-336A-4051-9274-D95B7CF94A65}"/>
            </a:ext>
          </a:extLst>
        </xdr:cNvPr>
        <xdr:cNvSpPr/>
      </xdr:nvSpPr>
      <xdr:spPr>
        <a:xfrm>
          <a:off x="4453890" y="123063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TERM CARDS</a:t>
          </a:r>
        </a:p>
      </xdr:txBody>
    </xdr:sp>
    <xdr:clientData/>
  </xdr:twoCellAnchor>
  <xdr:twoCellAnchor>
    <xdr:from>
      <xdr:col>0</xdr:col>
      <xdr:colOff>407670</xdr:colOff>
      <xdr:row>15</xdr:row>
      <xdr:rowOff>91440</xdr:rowOff>
    </xdr:from>
    <xdr:to>
      <xdr:col>2</xdr:col>
      <xdr:colOff>163830</xdr:colOff>
      <xdr:row>20</xdr:row>
      <xdr:rowOff>129540</xdr:rowOff>
    </xdr:to>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23D8D6C4-3964-4571-82CA-3EC9815CAB27}"/>
            </a:ext>
          </a:extLst>
        </xdr:cNvPr>
        <xdr:cNvSpPr/>
      </xdr:nvSpPr>
      <xdr:spPr>
        <a:xfrm>
          <a:off x="407670" y="254508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9 FRONT</a:t>
          </a:r>
        </a:p>
      </xdr:txBody>
    </xdr:sp>
    <xdr:clientData/>
  </xdr:twoCellAnchor>
  <xdr:twoCellAnchor>
    <xdr:from>
      <xdr:col>2</xdr:col>
      <xdr:colOff>419100</xdr:colOff>
      <xdr:row>15</xdr:row>
      <xdr:rowOff>91440</xdr:rowOff>
    </xdr:from>
    <xdr:to>
      <xdr:col>4</xdr:col>
      <xdr:colOff>175260</xdr:colOff>
      <xdr:row>20</xdr:row>
      <xdr:rowOff>129540</xdr:rowOff>
    </xdr:to>
    <xdr:sp macro="" textlink="">
      <xdr:nvSpPr>
        <xdr:cNvPr id="14" name="Rectangle: Rounded Corners 13">
          <a:hlinkClick xmlns:r="http://schemas.openxmlformats.org/officeDocument/2006/relationships" r:id="rId5"/>
          <a:extLst>
            <a:ext uri="{FF2B5EF4-FFF2-40B4-BE49-F238E27FC236}">
              <a16:creationId xmlns:a16="http://schemas.microsoft.com/office/drawing/2014/main" id="{C254A23E-2404-42DF-A54B-DF40A635A00B}"/>
            </a:ext>
          </a:extLst>
        </xdr:cNvPr>
        <xdr:cNvSpPr/>
      </xdr:nvSpPr>
      <xdr:spPr>
        <a:xfrm>
          <a:off x="1760220" y="254508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9 BACK</a:t>
          </a:r>
        </a:p>
      </xdr:txBody>
    </xdr:sp>
    <xdr:clientData/>
  </xdr:twoCellAnchor>
  <xdr:twoCellAnchor>
    <xdr:from>
      <xdr:col>2</xdr:col>
      <xdr:colOff>419100</xdr:colOff>
      <xdr:row>8</xdr:row>
      <xdr:rowOff>0</xdr:rowOff>
    </xdr:from>
    <xdr:to>
      <xdr:col>4</xdr:col>
      <xdr:colOff>175260</xdr:colOff>
      <xdr:row>13</xdr:row>
      <xdr:rowOff>38100</xdr:rowOff>
    </xdr:to>
    <xdr:sp macro="" textlink="">
      <xdr:nvSpPr>
        <xdr:cNvPr id="15" name="Rectangle: Rounded Corners 14">
          <a:hlinkClick xmlns:r="http://schemas.openxmlformats.org/officeDocument/2006/relationships" r:id="rId6"/>
          <a:extLst>
            <a:ext uri="{FF2B5EF4-FFF2-40B4-BE49-F238E27FC236}">
              <a16:creationId xmlns:a16="http://schemas.microsoft.com/office/drawing/2014/main" id="{B43EDBA7-4230-465E-A352-9985F3F40F3B}"/>
            </a:ext>
          </a:extLst>
        </xdr:cNvPr>
        <xdr:cNvSpPr/>
      </xdr:nvSpPr>
      <xdr:spPr>
        <a:xfrm>
          <a:off x="1760220" y="122682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a:t>
          </a:r>
          <a:r>
            <a:rPr lang="en-US" sz="1400" b="1" cap="none" spc="0" baseline="0">
              <a:ln w="0"/>
              <a:solidFill>
                <a:schemeClr val="bg1"/>
              </a:solidFill>
              <a:effectLst>
                <a:outerShdw blurRad="38100" dist="19050" dir="2700000" algn="tl" rotWithShape="0">
                  <a:schemeClr val="dk1">
                    <a:alpha val="40000"/>
                  </a:schemeClr>
                </a:outerShdw>
              </a:effectLst>
              <a:latin typeface="Bahnschrift" panose="020B0502040204020203" pitchFamily="34" charset="0"/>
            </a:rPr>
            <a:t> 2</a:t>
          </a:r>
        </a:p>
      </xdr:txBody>
    </xdr:sp>
    <xdr:clientData/>
  </xdr:twoCellAnchor>
  <xdr:twoCellAnchor>
    <xdr:from>
      <xdr:col>4</xdr:col>
      <xdr:colOff>449580</xdr:colOff>
      <xdr:row>15</xdr:row>
      <xdr:rowOff>91440</xdr:rowOff>
    </xdr:from>
    <xdr:to>
      <xdr:col>6</xdr:col>
      <xdr:colOff>205740</xdr:colOff>
      <xdr:row>20</xdr:row>
      <xdr:rowOff>129540</xdr:rowOff>
    </xdr:to>
    <xdr:sp macro="" textlink="">
      <xdr:nvSpPr>
        <xdr:cNvPr id="25" name="Rectangle: Rounded Corners 24">
          <a:hlinkClick xmlns:r="http://schemas.openxmlformats.org/officeDocument/2006/relationships" r:id="rId7"/>
          <a:extLst>
            <a:ext uri="{FF2B5EF4-FFF2-40B4-BE49-F238E27FC236}">
              <a16:creationId xmlns:a16="http://schemas.microsoft.com/office/drawing/2014/main" id="{DB0437AA-D0F4-4747-BF35-F59851131811}"/>
            </a:ext>
          </a:extLst>
        </xdr:cNvPr>
        <xdr:cNvSpPr/>
      </xdr:nvSpPr>
      <xdr:spPr>
        <a:xfrm>
          <a:off x="3131820" y="254508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10 FRONT</a:t>
          </a:r>
        </a:p>
      </xdr:txBody>
    </xdr:sp>
    <xdr:clientData/>
  </xdr:twoCellAnchor>
  <xdr:twoCellAnchor>
    <xdr:from>
      <xdr:col>6</xdr:col>
      <xdr:colOff>430530</xdr:colOff>
      <xdr:row>15</xdr:row>
      <xdr:rowOff>91440</xdr:rowOff>
    </xdr:from>
    <xdr:to>
      <xdr:col>8</xdr:col>
      <xdr:colOff>186690</xdr:colOff>
      <xdr:row>20</xdr:row>
      <xdr:rowOff>129540</xdr:rowOff>
    </xdr:to>
    <xdr:sp macro="" textlink="">
      <xdr:nvSpPr>
        <xdr:cNvPr id="26" name="Rectangle: Rounded Corners 25">
          <a:hlinkClick xmlns:r="http://schemas.openxmlformats.org/officeDocument/2006/relationships" r:id="rId8"/>
          <a:extLst>
            <a:ext uri="{FF2B5EF4-FFF2-40B4-BE49-F238E27FC236}">
              <a16:creationId xmlns:a16="http://schemas.microsoft.com/office/drawing/2014/main" id="{98E3B907-3EA8-4D2B-9F24-4156B82D40E1}"/>
            </a:ext>
          </a:extLst>
        </xdr:cNvPr>
        <xdr:cNvSpPr/>
      </xdr:nvSpPr>
      <xdr:spPr>
        <a:xfrm>
          <a:off x="4453890" y="254508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SF 10 BACK</a:t>
          </a:r>
        </a:p>
      </xdr:txBody>
    </xdr:sp>
    <xdr:clientData/>
  </xdr:twoCellAnchor>
  <xdr:twoCellAnchor>
    <xdr:from>
      <xdr:col>0</xdr:col>
      <xdr:colOff>388620</xdr:colOff>
      <xdr:row>22</xdr:row>
      <xdr:rowOff>129540</xdr:rowOff>
    </xdr:from>
    <xdr:to>
      <xdr:col>2</xdr:col>
      <xdr:colOff>144780</xdr:colOff>
      <xdr:row>27</xdr:row>
      <xdr:rowOff>167640</xdr:rowOff>
    </xdr:to>
    <xdr:sp macro="" textlink="">
      <xdr:nvSpPr>
        <xdr:cNvPr id="28" name="Rectangle: Rounded Corners 27">
          <a:hlinkClick xmlns:r="http://schemas.openxmlformats.org/officeDocument/2006/relationships" r:id="rId9"/>
          <a:extLst>
            <a:ext uri="{FF2B5EF4-FFF2-40B4-BE49-F238E27FC236}">
              <a16:creationId xmlns:a16="http://schemas.microsoft.com/office/drawing/2014/main" id="{3234B512-EE46-4E06-8CD9-75CB9F1FD981}"/>
            </a:ext>
          </a:extLst>
        </xdr:cNvPr>
        <xdr:cNvSpPr/>
      </xdr:nvSpPr>
      <xdr:spPr>
        <a:xfrm>
          <a:off x="388620" y="400812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TERM 1 HONOR CERT</a:t>
          </a:r>
        </a:p>
      </xdr:txBody>
    </xdr:sp>
    <xdr:clientData/>
  </xdr:twoCellAnchor>
  <xdr:twoCellAnchor editAs="oneCell">
    <xdr:from>
      <xdr:col>0</xdr:col>
      <xdr:colOff>129540</xdr:colOff>
      <xdr:row>0</xdr:row>
      <xdr:rowOff>129540</xdr:rowOff>
    </xdr:from>
    <xdr:to>
      <xdr:col>1</xdr:col>
      <xdr:colOff>464820</xdr:colOff>
      <xdr:row>6</xdr:row>
      <xdr:rowOff>83820</xdr:rowOff>
    </xdr:to>
    <xdr:pic>
      <xdr:nvPicPr>
        <xdr:cNvPr id="6" name="Picture 5">
          <a:extLst>
            <a:ext uri="{FF2B5EF4-FFF2-40B4-BE49-F238E27FC236}">
              <a16:creationId xmlns:a16="http://schemas.microsoft.com/office/drawing/2014/main" id="{5DCD940B-C53A-995F-2DD1-E896B6500CB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9540" y="129540"/>
          <a:ext cx="1005840" cy="1005840"/>
        </a:xfrm>
        <a:prstGeom prst="rect">
          <a:avLst/>
        </a:prstGeom>
      </xdr:spPr>
    </xdr:pic>
    <xdr:clientData/>
  </xdr:twoCellAnchor>
  <xdr:twoCellAnchor>
    <xdr:from>
      <xdr:col>2</xdr:col>
      <xdr:colOff>419100</xdr:colOff>
      <xdr:row>22</xdr:row>
      <xdr:rowOff>121920</xdr:rowOff>
    </xdr:from>
    <xdr:to>
      <xdr:col>4</xdr:col>
      <xdr:colOff>175260</xdr:colOff>
      <xdr:row>27</xdr:row>
      <xdr:rowOff>160020</xdr:rowOff>
    </xdr:to>
    <xdr:sp macro="" textlink="">
      <xdr:nvSpPr>
        <xdr:cNvPr id="4" name="Rectangle: Rounded Corners 3">
          <a:hlinkClick xmlns:r="http://schemas.openxmlformats.org/officeDocument/2006/relationships" r:id="rId11"/>
          <a:extLst>
            <a:ext uri="{FF2B5EF4-FFF2-40B4-BE49-F238E27FC236}">
              <a16:creationId xmlns:a16="http://schemas.microsoft.com/office/drawing/2014/main" id="{B00A43B2-84E2-401C-95D1-3D4F74AD3CC6}"/>
            </a:ext>
          </a:extLst>
        </xdr:cNvPr>
        <xdr:cNvSpPr/>
      </xdr:nvSpPr>
      <xdr:spPr>
        <a:xfrm>
          <a:off x="1760220" y="400050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TERM 2 HONOR CERT</a:t>
          </a:r>
        </a:p>
      </xdr:txBody>
    </xdr:sp>
    <xdr:clientData/>
  </xdr:twoCellAnchor>
  <xdr:twoCellAnchor>
    <xdr:from>
      <xdr:col>4</xdr:col>
      <xdr:colOff>441960</xdr:colOff>
      <xdr:row>22</xdr:row>
      <xdr:rowOff>129540</xdr:rowOff>
    </xdr:from>
    <xdr:to>
      <xdr:col>6</xdr:col>
      <xdr:colOff>198120</xdr:colOff>
      <xdr:row>27</xdr:row>
      <xdr:rowOff>167640</xdr:rowOff>
    </xdr:to>
    <xdr:sp macro="" textlink="">
      <xdr:nvSpPr>
        <xdr:cNvPr id="7" name="Rectangle: Rounded Corners 6">
          <a:hlinkClick xmlns:r="http://schemas.openxmlformats.org/officeDocument/2006/relationships" r:id="rId12"/>
          <a:extLst>
            <a:ext uri="{FF2B5EF4-FFF2-40B4-BE49-F238E27FC236}">
              <a16:creationId xmlns:a16="http://schemas.microsoft.com/office/drawing/2014/main" id="{E66FC264-1632-460D-B459-3F0C4AB31D32}"/>
            </a:ext>
          </a:extLst>
        </xdr:cNvPr>
        <xdr:cNvSpPr/>
      </xdr:nvSpPr>
      <xdr:spPr>
        <a:xfrm>
          <a:off x="3124200" y="4008120"/>
          <a:ext cx="1097280" cy="914400"/>
        </a:xfrm>
        <a:prstGeom prst="roundRect">
          <a:avLst/>
        </a:prstGeom>
        <a:solidFill>
          <a:srgbClr val="CC0000"/>
        </a:solidFill>
        <a:ln>
          <a:solidFill>
            <a:srgbClr val="FFC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400" b="1" cap="none" spc="0">
              <a:ln w="0"/>
              <a:solidFill>
                <a:schemeClr val="bg1"/>
              </a:solidFill>
              <a:effectLst>
                <a:outerShdw blurRad="38100" dist="19050" dir="2700000" algn="tl" rotWithShape="0">
                  <a:schemeClr val="dk1">
                    <a:alpha val="40000"/>
                  </a:schemeClr>
                </a:outerShdw>
              </a:effectLst>
              <a:latin typeface="Bahnschrift" panose="020B0502040204020203" pitchFamily="34" charset="0"/>
            </a:rPr>
            <a:t>TERM 3 HONOR CERT</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school%20matters\sy%202025-2026\ecr\KNCHS_GRADE9-10_TOOLKIT_2025-2026%20FINAL.xlsx" TargetMode="External"/><Relationship Id="rId1" Type="http://schemas.openxmlformats.org/officeDocument/2006/relationships/externalLinkPath" Target="file:///D:\school%20matters\sy%202025-2026\ecr\KNCHS_GRADE9-10_TOOLKIT_2025-2026%20FINA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Downloads\KNCHS_GRADE9-10_TOOLKIT_2025-2026%20(1)%20(2).xlsx" TargetMode="External"/><Relationship Id="rId1" Type="http://schemas.openxmlformats.org/officeDocument/2006/relationships/externalLinkPath" Target="KNCHS_GRADE9-10_TOOLKIT_2025-2026%20(1)%20(2).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school%20matters\sy%202026-2027\KNCHS_GRADE9-10_TOOLKIT_2026-2027.xlsx" TargetMode="External"/><Relationship Id="rId1" Type="http://schemas.openxmlformats.org/officeDocument/2006/relationships/externalLinkPath" Target="file:///D:\school%20matters\sy%202026-2027\KNCHS_GRADE9-10_TOOLKIT_2026-202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_new"/>
      <sheetName val="SF7"/>
      <sheetName val="ADVISERS PROFILE"/>
      <sheetName val="WIFA"/>
      <sheetName val="MAIN "/>
      <sheetName val="BEHAVIORAL RECORD"/>
      <sheetName val="SF3"/>
      <sheetName val="SF5"/>
      <sheetName val="SF2_Instruction"/>
      <sheetName val="SF2_11"/>
      <sheetName val="SF2_10"/>
      <sheetName val="SF2_9"/>
      <sheetName val="SF2_8"/>
      <sheetName val="SF2_7"/>
      <sheetName val="SF2_6"/>
      <sheetName val="SF2_5"/>
      <sheetName val="SF2_4"/>
      <sheetName val="SF2_3"/>
      <sheetName val="SF2_2"/>
      <sheetName val="SF2_1"/>
      <sheetName val="SF1"/>
      <sheetName val="School Form 2 (SF2)_OLD"/>
      <sheetName val="RAW_DATA_INFO"/>
      <sheetName val="ATT2"/>
      <sheetName val="ATT1"/>
      <sheetName val="AWARD2"/>
      <sheetName val="AWARD1"/>
      <sheetName val="CARDBACK"/>
      <sheetName val="CARDFRONT"/>
      <sheetName val="CLASS_CARD_1ST"/>
      <sheetName val="back"/>
      <sheetName val="SF10_FRONT_FULL"/>
      <sheetName val="SF10_BACK_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6">
          <cell r="C6" t="str">
            <v>ALAP</v>
          </cell>
          <cell r="D6" t="str">
            <v>HARON</v>
          </cell>
          <cell r="E6" t="str">
            <v>GEPTE</v>
          </cell>
          <cell r="F6" t="str">
            <v>G.</v>
          </cell>
          <cell r="G6" t="str">
            <v>131406150453</v>
          </cell>
          <cell r="H6" t="str">
            <v>03-13-2010</v>
          </cell>
          <cell r="I6" t="str">
            <v>MALE</v>
          </cell>
          <cell r="J6">
            <v>45824</v>
          </cell>
          <cell r="K6"/>
          <cell r="L6"/>
          <cell r="M6" t="str">
            <v>Ungka II Elem School</v>
          </cell>
          <cell r="N6" t="str">
            <v>KORONADAL CITY</v>
          </cell>
          <cell r="O6">
            <v>116645</v>
          </cell>
          <cell r="P6"/>
          <cell r="Q6" t="str">
            <v>KORONADAL</v>
          </cell>
          <cell r="R6">
            <v>85</v>
          </cell>
          <cell r="S6">
            <v>85</v>
          </cell>
          <cell r="T6"/>
          <cell r="U6"/>
          <cell r="V6" t="str">
            <v/>
          </cell>
          <cell r="W6">
            <v>79</v>
          </cell>
          <cell r="X6">
            <v>83</v>
          </cell>
          <cell r="Y6"/>
          <cell r="Z6"/>
          <cell r="AA6" t="str">
            <v/>
          </cell>
          <cell r="AB6">
            <v>85</v>
          </cell>
          <cell r="AC6">
            <v>82</v>
          </cell>
          <cell r="AD6"/>
          <cell r="AE6"/>
          <cell r="AF6" t="str">
            <v/>
          </cell>
          <cell r="AG6">
            <v>82</v>
          </cell>
          <cell r="AH6">
            <v>78</v>
          </cell>
          <cell r="AI6"/>
          <cell r="AJ6"/>
          <cell r="AK6" t="str">
            <v/>
          </cell>
          <cell r="AL6">
            <v>82</v>
          </cell>
          <cell r="AM6">
            <v>79</v>
          </cell>
          <cell r="AN6"/>
          <cell r="AO6"/>
          <cell r="AP6" t="str">
            <v/>
          </cell>
          <cell r="AQ6">
            <v>89</v>
          </cell>
          <cell r="AR6">
            <v>90</v>
          </cell>
          <cell r="AS6"/>
          <cell r="AT6"/>
          <cell r="AU6" t="str">
            <v/>
          </cell>
          <cell r="AV6">
            <v>89</v>
          </cell>
          <cell r="AW6">
            <v>87</v>
          </cell>
          <cell r="AX6"/>
          <cell r="AY6"/>
          <cell r="AZ6" t="str">
            <v/>
          </cell>
          <cell r="BA6"/>
          <cell r="BB6"/>
          <cell r="BC6"/>
          <cell r="BD6"/>
          <cell r="BE6"/>
          <cell r="BF6">
            <v>90</v>
          </cell>
          <cell r="BG6">
            <v>90</v>
          </cell>
          <cell r="BH6"/>
          <cell r="BI6"/>
          <cell r="BJ6" t="str">
            <v/>
          </cell>
          <cell r="BK6">
            <v>87</v>
          </cell>
          <cell r="BL6">
            <v>89</v>
          </cell>
          <cell r="BM6"/>
          <cell r="BN6"/>
          <cell r="BO6" t="str">
            <v/>
          </cell>
          <cell r="BP6">
            <v>87</v>
          </cell>
          <cell r="BQ6">
            <v>90</v>
          </cell>
          <cell r="BR6"/>
          <cell r="BS6"/>
          <cell r="BT6" t="str">
            <v/>
          </cell>
          <cell r="BU6">
            <v>90</v>
          </cell>
          <cell r="BV6">
            <v>90</v>
          </cell>
          <cell r="BW6"/>
          <cell r="BX6"/>
          <cell r="BY6" t="str">
            <v/>
          </cell>
          <cell r="BZ6"/>
          <cell r="CA6"/>
          <cell r="CB6"/>
          <cell r="CC6"/>
          <cell r="CD6" t="str">
            <v/>
          </cell>
          <cell r="CE6"/>
          <cell r="CF6"/>
          <cell r="CG6"/>
          <cell r="CH6"/>
          <cell r="CI6" t="str">
            <v/>
          </cell>
          <cell r="CJ6">
            <v>89</v>
          </cell>
          <cell r="CK6">
            <v>90</v>
          </cell>
          <cell r="CL6" t="str">
            <v/>
          </cell>
          <cell r="CM6" t="str">
            <v/>
          </cell>
          <cell r="CN6" t="str">
            <v/>
          </cell>
          <cell r="CO6"/>
          <cell r="CP6"/>
          <cell r="CQ6"/>
          <cell r="CR6"/>
          <cell r="CS6" t="str">
            <v/>
          </cell>
          <cell r="CT6"/>
          <cell r="CU6"/>
          <cell r="CV6"/>
          <cell r="CW6"/>
          <cell r="CX6" t="str">
            <v/>
          </cell>
          <cell r="CY6"/>
          <cell r="CZ6"/>
          <cell r="DA6"/>
          <cell r="DB6"/>
          <cell r="DC6" t="str">
            <v/>
          </cell>
          <cell r="DD6" t="str">
            <v>HARON G. ALAP</v>
          </cell>
          <cell r="DE6">
            <v>85</v>
          </cell>
          <cell r="DF6" t="str">
            <v>NO</v>
          </cell>
          <cell r="DG6">
            <v>84</v>
          </cell>
          <cell r="DH6" t="str">
            <v>NO</v>
          </cell>
          <cell r="DI6" t="e">
            <v>#DIV/0!</v>
          </cell>
          <cell r="DJ6" t="e">
            <v>#DIV/0!</v>
          </cell>
          <cell r="DK6" t="e">
            <v>#DIV/0!</v>
          </cell>
          <cell r="DL6" t="e">
            <v>#DIV/0!</v>
          </cell>
          <cell r="DM6" t="str">
            <v/>
          </cell>
          <cell r="DN6" t="str">
            <v/>
          </cell>
          <cell r="DO6">
            <v>89</v>
          </cell>
          <cell r="DP6">
            <v>91</v>
          </cell>
          <cell r="DQ6">
            <v>90</v>
          </cell>
          <cell r="DR6">
            <v>90</v>
          </cell>
          <cell r="DS6">
            <v>93</v>
          </cell>
          <cell r="DT6">
            <v>92</v>
          </cell>
          <cell r="DU6">
            <v>90</v>
          </cell>
          <cell r="DV6">
            <v>91</v>
          </cell>
          <cell r="DW6">
            <v>91</v>
          </cell>
          <cell r="DX6">
            <v>86</v>
          </cell>
          <cell r="DY6">
            <v>93</v>
          </cell>
          <cell r="DZ6">
            <v>90</v>
          </cell>
          <cell r="EA6">
            <v>91</v>
          </cell>
          <cell r="EB6">
            <v>94</v>
          </cell>
          <cell r="EC6">
            <v>93</v>
          </cell>
          <cell r="ED6">
            <v>86</v>
          </cell>
          <cell r="EE6">
            <v>96</v>
          </cell>
          <cell r="EF6">
            <v>91</v>
          </cell>
          <cell r="EG6">
            <v>78</v>
          </cell>
          <cell r="EH6">
            <v>89</v>
          </cell>
          <cell r="EI6">
            <v>84</v>
          </cell>
          <cell r="EJ6">
            <v>77</v>
          </cell>
          <cell r="EK6">
            <v>80</v>
          </cell>
          <cell r="EL6">
            <v>79</v>
          </cell>
          <cell r="EM6">
            <v>90</v>
          </cell>
          <cell r="EN6">
            <v>94</v>
          </cell>
          <cell r="EO6">
            <v>92</v>
          </cell>
          <cell r="EP6">
            <v>88</v>
          </cell>
          <cell r="EQ6">
            <v>94</v>
          </cell>
          <cell r="ER6">
            <v>91</v>
          </cell>
          <cell r="ES6">
            <v>82</v>
          </cell>
          <cell r="ET6">
            <v>86</v>
          </cell>
          <cell r="EU6">
            <v>84</v>
          </cell>
          <cell r="EV6">
            <v>90</v>
          </cell>
          <cell r="EW6">
            <v>87</v>
          </cell>
          <cell r="EX6">
            <v>89</v>
          </cell>
          <cell r="EY6"/>
          <cell r="EZ6"/>
          <cell r="FA6">
            <v>86</v>
          </cell>
          <cell r="FB6" t="str">
            <v>NO</v>
          </cell>
          <cell r="FC6">
            <v>91</v>
          </cell>
          <cell r="FD6" t="str">
            <v>WITH HONORS</v>
          </cell>
          <cell r="FE6">
            <v>89</v>
          </cell>
          <cell r="FF6" t="str">
            <v>NO</v>
          </cell>
          <cell r="FH6" t="str">
            <v>SO</v>
          </cell>
          <cell r="FI6" t="str">
            <v>SO</v>
          </cell>
          <cell r="FJ6"/>
          <cell r="FK6"/>
          <cell r="FL6" t="str">
            <v>SO</v>
          </cell>
          <cell r="FM6" t="str">
            <v>SO</v>
          </cell>
          <cell r="FN6"/>
          <cell r="FO6"/>
          <cell r="FP6" t="str">
            <v>SO</v>
          </cell>
          <cell r="FQ6" t="str">
            <v>SO</v>
          </cell>
          <cell r="FR6"/>
          <cell r="FS6"/>
          <cell r="FT6" t="str">
            <v>SO</v>
          </cell>
          <cell r="FU6" t="str">
            <v>SO</v>
          </cell>
          <cell r="FV6"/>
          <cell r="FW6"/>
          <cell r="FX6" t="str">
            <v>SO</v>
          </cell>
          <cell r="FY6" t="str">
            <v>SO</v>
          </cell>
          <cell r="FZ6"/>
          <cell r="GA6"/>
          <cell r="GB6" t="str">
            <v>SO</v>
          </cell>
          <cell r="GC6" t="str">
            <v>SO</v>
          </cell>
          <cell r="GD6"/>
          <cell r="GE6"/>
          <cell r="GF6" t="str">
            <v>SO</v>
          </cell>
          <cell r="GG6" t="str">
            <v>SO</v>
          </cell>
          <cell r="GH6"/>
          <cell r="GI6"/>
          <cell r="GJ6">
            <v>0</v>
          </cell>
        </row>
        <row r="7">
          <cell r="C7" t="str">
            <v>BALBUENA</v>
          </cell>
          <cell r="D7" t="str">
            <v>CHARLEXTER</v>
          </cell>
          <cell r="E7" t="str">
            <v>APURA</v>
          </cell>
          <cell r="F7" t="str">
            <v>A.</v>
          </cell>
          <cell r="G7" t="str">
            <v>131402150016</v>
          </cell>
          <cell r="H7" t="str">
            <v>11-06-2009</v>
          </cell>
          <cell r="I7" t="str">
            <v>MALE</v>
          </cell>
          <cell r="J7">
            <v>45824</v>
          </cell>
          <cell r="K7"/>
          <cell r="L7"/>
          <cell r="M7" t="str">
            <v>Carpenter Elem</v>
          </cell>
          <cell r="N7" t="str">
            <v>KORONADAL CITY</v>
          </cell>
          <cell r="O7">
            <v>131402</v>
          </cell>
          <cell r="P7"/>
          <cell r="Q7"/>
          <cell r="R7">
            <v>81</v>
          </cell>
          <cell r="S7">
            <v>83</v>
          </cell>
          <cell r="T7">
            <v>83</v>
          </cell>
          <cell r="U7">
            <v>84</v>
          </cell>
          <cell r="V7">
            <v>83</v>
          </cell>
          <cell r="W7">
            <v>77</v>
          </cell>
          <cell r="X7">
            <v>80</v>
          </cell>
          <cell r="Y7">
            <v>80</v>
          </cell>
          <cell r="Z7">
            <v>84</v>
          </cell>
          <cell r="AA7">
            <v>80</v>
          </cell>
          <cell r="AB7">
            <v>79</v>
          </cell>
          <cell r="AC7">
            <v>82</v>
          </cell>
          <cell r="AD7">
            <v>82</v>
          </cell>
          <cell r="AE7">
            <v>83</v>
          </cell>
          <cell r="AF7">
            <v>82</v>
          </cell>
          <cell r="AG7">
            <v>80</v>
          </cell>
          <cell r="AH7">
            <v>81</v>
          </cell>
          <cell r="AI7">
            <v>83</v>
          </cell>
          <cell r="AJ7">
            <v>89</v>
          </cell>
          <cell r="AK7">
            <v>83</v>
          </cell>
          <cell r="AL7">
            <v>79</v>
          </cell>
          <cell r="AM7">
            <v>80</v>
          </cell>
          <cell r="AN7">
            <v>79</v>
          </cell>
          <cell r="AO7">
            <v>83</v>
          </cell>
          <cell r="AP7">
            <v>80</v>
          </cell>
          <cell r="AQ7">
            <v>84</v>
          </cell>
          <cell r="AR7">
            <v>88</v>
          </cell>
          <cell r="AS7">
            <v>90</v>
          </cell>
          <cell r="AT7">
            <v>92</v>
          </cell>
          <cell r="AU7">
            <v>89</v>
          </cell>
          <cell r="AV7">
            <v>83</v>
          </cell>
          <cell r="AW7">
            <v>90</v>
          </cell>
          <cell r="AX7">
            <v>88</v>
          </cell>
          <cell r="AY7">
            <v>87</v>
          </cell>
          <cell r="AZ7">
            <v>87</v>
          </cell>
          <cell r="BA7"/>
          <cell r="BB7"/>
          <cell r="BC7"/>
          <cell r="BD7"/>
          <cell r="BE7" t="str">
            <v/>
          </cell>
          <cell r="BF7">
            <v>85</v>
          </cell>
          <cell r="BG7">
            <v>85</v>
          </cell>
          <cell r="BH7">
            <v>90</v>
          </cell>
          <cell r="BI7">
            <v>91</v>
          </cell>
          <cell r="BJ7">
            <v>88</v>
          </cell>
          <cell r="BK7">
            <v>88</v>
          </cell>
          <cell r="BL7">
            <v>89</v>
          </cell>
          <cell r="BM7">
            <v>91</v>
          </cell>
          <cell r="BN7">
            <v>92</v>
          </cell>
          <cell r="BO7">
            <v>90</v>
          </cell>
          <cell r="BP7">
            <v>85</v>
          </cell>
          <cell r="BQ7">
            <v>89</v>
          </cell>
          <cell r="BR7">
            <v>91</v>
          </cell>
          <cell r="BS7">
            <v>92</v>
          </cell>
          <cell r="BT7">
            <v>89</v>
          </cell>
          <cell r="BU7">
            <v>86</v>
          </cell>
          <cell r="BV7">
            <v>88</v>
          </cell>
          <cell r="BW7">
            <v>87</v>
          </cell>
          <cell r="BX7">
            <v>89</v>
          </cell>
          <cell r="BY7">
            <v>88</v>
          </cell>
          <cell r="BZ7"/>
          <cell r="CA7"/>
          <cell r="CB7"/>
          <cell r="CC7"/>
          <cell r="CD7" t="str">
            <v/>
          </cell>
          <cell r="CE7"/>
          <cell r="CF7"/>
          <cell r="CG7"/>
          <cell r="CH7"/>
          <cell r="CI7" t="str">
            <v/>
          </cell>
          <cell r="CJ7">
            <v>86</v>
          </cell>
          <cell r="CK7">
            <v>88</v>
          </cell>
          <cell r="CL7">
            <v>90</v>
          </cell>
          <cell r="CM7">
            <v>91</v>
          </cell>
          <cell r="CN7">
            <v>89</v>
          </cell>
          <cell r="CO7"/>
          <cell r="CP7"/>
          <cell r="CQ7"/>
          <cell r="CR7"/>
          <cell r="CS7" t="str">
            <v/>
          </cell>
          <cell r="CT7"/>
          <cell r="CU7"/>
          <cell r="CV7"/>
          <cell r="CW7"/>
          <cell r="CX7" t="str">
            <v/>
          </cell>
          <cell r="CY7"/>
          <cell r="CZ7"/>
          <cell r="DA7"/>
          <cell r="DB7"/>
          <cell r="DC7" t="str">
            <v/>
          </cell>
          <cell r="DD7" t="str">
            <v>CHARLEXTER A. BALBUENA</v>
          </cell>
          <cell r="DE7">
            <v>81</v>
          </cell>
          <cell r="DF7" t="str">
            <v>NO</v>
          </cell>
          <cell r="DG7">
            <v>84</v>
          </cell>
          <cell r="DH7" t="str">
            <v>NO</v>
          </cell>
          <cell r="DI7">
            <v>84</v>
          </cell>
          <cell r="DJ7" t="str">
            <v>NO</v>
          </cell>
          <cell r="DK7">
            <v>87</v>
          </cell>
          <cell r="DL7" t="str">
            <v>NO</v>
          </cell>
          <cell r="DM7">
            <v>84</v>
          </cell>
          <cell r="DN7" t="str">
            <v>NO</v>
          </cell>
          <cell r="DO7">
            <v>89</v>
          </cell>
          <cell r="DP7">
            <v>92</v>
          </cell>
          <cell r="DQ7">
            <v>91</v>
          </cell>
          <cell r="DR7">
            <v>88</v>
          </cell>
          <cell r="DS7">
            <v>93</v>
          </cell>
          <cell r="DT7">
            <v>91</v>
          </cell>
          <cell r="DU7">
            <v>90</v>
          </cell>
          <cell r="DV7">
            <v>89</v>
          </cell>
          <cell r="DW7">
            <v>90</v>
          </cell>
          <cell r="DX7">
            <v>88</v>
          </cell>
          <cell r="DY7">
            <v>94</v>
          </cell>
          <cell r="DZ7">
            <v>91</v>
          </cell>
          <cell r="EA7">
            <v>89</v>
          </cell>
          <cell r="EB7">
            <v>94</v>
          </cell>
          <cell r="EC7">
            <v>92</v>
          </cell>
          <cell r="ED7">
            <v>91</v>
          </cell>
          <cell r="EE7">
            <v>94</v>
          </cell>
          <cell r="EF7">
            <v>93</v>
          </cell>
          <cell r="EG7"/>
          <cell r="EH7"/>
          <cell r="EI7" t="str">
            <v/>
          </cell>
          <cell r="EJ7"/>
          <cell r="EK7"/>
          <cell r="EL7" t="str">
            <v/>
          </cell>
          <cell r="EM7">
            <v>93</v>
          </cell>
          <cell r="EN7">
            <v>92</v>
          </cell>
          <cell r="EO7">
            <v>93</v>
          </cell>
          <cell r="EP7">
            <v>87</v>
          </cell>
          <cell r="EQ7">
            <v>87</v>
          </cell>
          <cell r="ER7">
            <v>87</v>
          </cell>
          <cell r="ES7">
            <v>92</v>
          </cell>
          <cell r="ET7">
            <v>85</v>
          </cell>
          <cell r="EU7">
            <v>89</v>
          </cell>
          <cell r="EV7"/>
          <cell r="EW7"/>
          <cell r="EX7" t="str">
            <v/>
          </cell>
          <cell r="EY7"/>
          <cell r="EZ7"/>
          <cell r="FA7">
            <v>90</v>
          </cell>
          <cell r="FB7" t="str">
            <v>WITH HONORS</v>
          </cell>
          <cell r="FC7">
            <v>91</v>
          </cell>
          <cell r="FD7" t="str">
            <v>WITH HONORS</v>
          </cell>
          <cell r="FE7">
            <v>91</v>
          </cell>
          <cell r="FF7" t="str">
            <v>WITH HONORS</v>
          </cell>
          <cell r="FH7" t="str">
            <v>SO</v>
          </cell>
          <cell r="FI7" t="str">
            <v>SO</v>
          </cell>
          <cell r="FJ7" t="str">
            <v>SO</v>
          </cell>
          <cell r="FK7" t="str">
            <v>SO</v>
          </cell>
          <cell r="FL7" t="str">
            <v>SO</v>
          </cell>
          <cell r="FM7" t="str">
            <v>SO</v>
          </cell>
          <cell r="FN7" t="str">
            <v>SO</v>
          </cell>
          <cell r="FO7" t="str">
            <v>SO</v>
          </cell>
          <cell r="FP7" t="str">
            <v>SO</v>
          </cell>
          <cell r="FQ7" t="str">
            <v>SO</v>
          </cell>
          <cell r="FR7" t="str">
            <v>SO</v>
          </cell>
          <cell r="FS7" t="str">
            <v>SO</v>
          </cell>
          <cell r="FT7" t="str">
            <v>SO</v>
          </cell>
          <cell r="FU7" t="str">
            <v>SO</v>
          </cell>
          <cell r="FV7" t="str">
            <v>SO</v>
          </cell>
          <cell r="FW7" t="str">
            <v>SO</v>
          </cell>
          <cell r="FX7" t="str">
            <v>SO</v>
          </cell>
          <cell r="FY7" t="str">
            <v>SO</v>
          </cell>
          <cell r="FZ7" t="str">
            <v>SO</v>
          </cell>
          <cell r="GA7" t="str">
            <v>SO</v>
          </cell>
          <cell r="GB7" t="str">
            <v>SO</v>
          </cell>
          <cell r="GC7" t="str">
            <v>SO</v>
          </cell>
          <cell r="GD7" t="str">
            <v>SO</v>
          </cell>
          <cell r="GE7" t="str">
            <v>SO</v>
          </cell>
          <cell r="GF7" t="str">
            <v>SO</v>
          </cell>
          <cell r="GG7" t="str">
            <v>SO</v>
          </cell>
          <cell r="GH7" t="str">
            <v>SO</v>
          </cell>
          <cell r="GI7" t="str">
            <v>SO</v>
          </cell>
          <cell r="GJ7">
            <v>0</v>
          </cell>
        </row>
        <row r="8">
          <cell r="C8" t="str">
            <v>CUARESMA</v>
          </cell>
          <cell r="D8" t="str">
            <v>JOHN MARK</v>
          </cell>
          <cell r="E8" t="str">
            <v>LAGUNA</v>
          </cell>
          <cell r="F8" t="str">
            <v>L.</v>
          </cell>
          <cell r="G8" t="str">
            <v>131414150002</v>
          </cell>
          <cell r="H8" t="str">
            <v>05-11-2008</v>
          </cell>
          <cell r="I8" t="str">
            <v>MALE</v>
          </cell>
          <cell r="J8">
            <v>45824</v>
          </cell>
          <cell r="K8"/>
          <cell r="L8"/>
          <cell r="M8" t="str">
            <v>Marbel Evangelical Fellowship Christian Academy</v>
          </cell>
          <cell r="N8" t="str">
            <v>KORONADAL CITY</v>
          </cell>
          <cell r="O8">
            <v>471013</v>
          </cell>
          <cell r="P8"/>
          <cell r="Q8"/>
          <cell r="R8">
            <v>75</v>
          </cell>
          <cell r="S8">
            <v>75</v>
          </cell>
          <cell r="T8">
            <v>75</v>
          </cell>
          <cell r="U8">
            <v>78</v>
          </cell>
          <cell r="V8">
            <v>76</v>
          </cell>
          <cell r="W8">
            <v>76</v>
          </cell>
          <cell r="X8">
            <v>75</v>
          </cell>
          <cell r="Y8">
            <v>79</v>
          </cell>
          <cell r="Z8">
            <v>81</v>
          </cell>
          <cell r="AA8">
            <v>78</v>
          </cell>
          <cell r="AB8">
            <v>78</v>
          </cell>
          <cell r="AC8">
            <v>75</v>
          </cell>
          <cell r="AD8">
            <v>78</v>
          </cell>
          <cell r="AE8">
            <v>78</v>
          </cell>
          <cell r="AF8">
            <v>77</v>
          </cell>
          <cell r="AG8">
            <v>75</v>
          </cell>
          <cell r="AH8">
            <v>75</v>
          </cell>
          <cell r="AI8">
            <v>75</v>
          </cell>
          <cell r="AJ8">
            <v>77</v>
          </cell>
          <cell r="AK8">
            <v>76</v>
          </cell>
          <cell r="AL8">
            <v>75</v>
          </cell>
          <cell r="AM8">
            <v>75</v>
          </cell>
          <cell r="AN8">
            <v>75</v>
          </cell>
          <cell r="AO8">
            <v>75</v>
          </cell>
          <cell r="AP8">
            <v>75</v>
          </cell>
          <cell r="AQ8">
            <v>80</v>
          </cell>
          <cell r="AR8">
            <v>80</v>
          </cell>
          <cell r="AS8">
            <v>81</v>
          </cell>
          <cell r="AT8">
            <v>81</v>
          </cell>
          <cell r="AU8">
            <v>81</v>
          </cell>
          <cell r="AV8">
            <v>75</v>
          </cell>
          <cell r="AW8">
            <v>75</v>
          </cell>
          <cell r="AX8">
            <v>75</v>
          </cell>
          <cell r="AY8">
            <v>82</v>
          </cell>
          <cell r="AZ8">
            <v>77</v>
          </cell>
          <cell r="BA8"/>
          <cell r="BB8"/>
          <cell r="BC8"/>
          <cell r="BD8"/>
          <cell r="BE8" t="str">
            <v/>
          </cell>
          <cell r="BF8">
            <v>85</v>
          </cell>
          <cell r="BG8">
            <v>85</v>
          </cell>
          <cell r="BH8">
            <v>90</v>
          </cell>
          <cell r="BI8">
            <v>91</v>
          </cell>
          <cell r="BJ8">
            <v>88</v>
          </cell>
          <cell r="BK8">
            <v>85</v>
          </cell>
          <cell r="BL8">
            <v>85</v>
          </cell>
          <cell r="BM8">
            <v>85</v>
          </cell>
          <cell r="BN8">
            <v>88</v>
          </cell>
          <cell r="BO8">
            <v>86</v>
          </cell>
          <cell r="BP8">
            <v>85</v>
          </cell>
          <cell r="BQ8">
            <v>85</v>
          </cell>
          <cell r="BR8">
            <v>87</v>
          </cell>
          <cell r="BS8">
            <v>89</v>
          </cell>
          <cell r="BT8">
            <v>87</v>
          </cell>
          <cell r="BU8">
            <v>85</v>
          </cell>
          <cell r="BV8">
            <v>85</v>
          </cell>
          <cell r="BW8">
            <v>87</v>
          </cell>
          <cell r="BX8">
            <v>89</v>
          </cell>
          <cell r="BY8">
            <v>87</v>
          </cell>
          <cell r="BZ8"/>
          <cell r="CA8"/>
          <cell r="CB8"/>
          <cell r="CC8"/>
          <cell r="CD8" t="str">
            <v/>
          </cell>
          <cell r="CE8"/>
          <cell r="CF8"/>
          <cell r="CG8"/>
          <cell r="CH8"/>
          <cell r="CI8" t="str">
            <v/>
          </cell>
          <cell r="CJ8">
            <v>85</v>
          </cell>
          <cell r="CK8">
            <v>85</v>
          </cell>
          <cell r="CL8">
            <v>87</v>
          </cell>
          <cell r="CM8">
            <v>89</v>
          </cell>
          <cell r="CN8">
            <v>87</v>
          </cell>
          <cell r="CO8"/>
          <cell r="CP8"/>
          <cell r="CQ8"/>
          <cell r="CR8"/>
          <cell r="CS8" t="str">
            <v/>
          </cell>
          <cell r="CT8"/>
          <cell r="CU8"/>
          <cell r="CV8"/>
          <cell r="CW8"/>
          <cell r="CX8" t="str">
            <v/>
          </cell>
          <cell r="CY8"/>
          <cell r="CZ8"/>
          <cell r="DA8"/>
          <cell r="DB8"/>
          <cell r="DC8" t="str">
            <v/>
          </cell>
          <cell r="DD8" t="str">
            <v>JOHN MARK L. CUARESMA</v>
          </cell>
          <cell r="DE8">
            <v>77</v>
          </cell>
          <cell r="DF8" t="str">
            <v>NO</v>
          </cell>
          <cell r="DG8">
            <v>77</v>
          </cell>
          <cell r="DH8" t="str">
            <v>NO</v>
          </cell>
          <cell r="DI8">
            <v>78</v>
          </cell>
          <cell r="DJ8" t="str">
            <v>NO</v>
          </cell>
          <cell r="DK8">
            <v>80</v>
          </cell>
          <cell r="DL8" t="str">
            <v>NO</v>
          </cell>
          <cell r="DM8">
            <v>78</v>
          </cell>
          <cell r="DN8" t="str">
            <v>NO</v>
          </cell>
          <cell r="DO8">
            <v>88</v>
          </cell>
          <cell r="DP8">
            <v>93</v>
          </cell>
          <cell r="DQ8">
            <v>91</v>
          </cell>
          <cell r="DR8">
            <v>91</v>
          </cell>
          <cell r="DS8">
            <v>93</v>
          </cell>
          <cell r="DT8">
            <v>92</v>
          </cell>
          <cell r="DU8">
            <v>88</v>
          </cell>
          <cell r="DV8">
            <v>90</v>
          </cell>
          <cell r="DW8">
            <v>89</v>
          </cell>
          <cell r="DX8">
            <v>86</v>
          </cell>
          <cell r="DY8">
            <v>93</v>
          </cell>
          <cell r="DZ8">
            <v>90</v>
          </cell>
          <cell r="EA8">
            <v>89</v>
          </cell>
          <cell r="EB8">
            <v>94</v>
          </cell>
          <cell r="EC8">
            <v>92</v>
          </cell>
          <cell r="ED8">
            <v>92</v>
          </cell>
          <cell r="EE8">
            <v>93</v>
          </cell>
          <cell r="EF8">
            <v>93</v>
          </cell>
          <cell r="EG8"/>
          <cell r="EH8"/>
          <cell r="EI8" t="str">
            <v/>
          </cell>
          <cell r="EJ8"/>
          <cell r="EK8"/>
          <cell r="EL8" t="str">
            <v/>
          </cell>
          <cell r="EM8">
            <v>90</v>
          </cell>
          <cell r="EN8">
            <v>91</v>
          </cell>
          <cell r="EO8">
            <v>91</v>
          </cell>
          <cell r="EP8">
            <v>83</v>
          </cell>
          <cell r="EQ8">
            <v>84</v>
          </cell>
          <cell r="ER8">
            <v>84</v>
          </cell>
          <cell r="ES8">
            <v>90</v>
          </cell>
          <cell r="ET8">
            <v>87</v>
          </cell>
          <cell r="EU8">
            <v>89</v>
          </cell>
          <cell r="EV8"/>
          <cell r="EW8"/>
          <cell r="EX8" t="str">
            <v/>
          </cell>
          <cell r="EY8"/>
          <cell r="EZ8"/>
          <cell r="FA8">
            <v>89</v>
          </cell>
          <cell r="FB8" t="str">
            <v>NO</v>
          </cell>
          <cell r="FC8">
            <v>91</v>
          </cell>
          <cell r="FD8" t="str">
            <v>WITH HONORS</v>
          </cell>
          <cell r="FE8">
            <v>90</v>
          </cell>
          <cell r="FF8" t="str">
            <v>WITH HONORS</v>
          </cell>
          <cell r="FH8" t="str">
            <v>SO</v>
          </cell>
          <cell r="FI8" t="str">
            <v>SO</v>
          </cell>
          <cell r="FJ8" t="str">
            <v>SO</v>
          </cell>
          <cell r="FK8" t="str">
            <v>SO</v>
          </cell>
          <cell r="FL8" t="str">
            <v>SO</v>
          </cell>
          <cell r="FM8" t="str">
            <v>SO</v>
          </cell>
          <cell r="FN8" t="str">
            <v>SO</v>
          </cell>
          <cell r="FO8" t="str">
            <v>SO</v>
          </cell>
          <cell r="FP8" t="str">
            <v>SO</v>
          </cell>
          <cell r="FQ8" t="str">
            <v>SO</v>
          </cell>
          <cell r="FR8" t="str">
            <v>SO</v>
          </cell>
          <cell r="FS8" t="str">
            <v>SO</v>
          </cell>
          <cell r="FT8" t="str">
            <v>SO</v>
          </cell>
          <cell r="FU8" t="str">
            <v>SO</v>
          </cell>
          <cell r="FV8" t="str">
            <v>SO</v>
          </cell>
          <cell r="FW8" t="str">
            <v>SO</v>
          </cell>
          <cell r="FX8" t="str">
            <v>SO</v>
          </cell>
          <cell r="FY8" t="str">
            <v>SO</v>
          </cell>
          <cell r="FZ8" t="str">
            <v>SO</v>
          </cell>
          <cell r="GA8" t="str">
            <v>SO</v>
          </cell>
          <cell r="GB8" t="str">
            <v>SO</v>
          </cell>
          <cell r="GC8" t="str">
            <v>SO</v>
          </cell>
          <cell r="GD8" t="str">
            <v>SO</v>
          </cell>
          <cell r="GE8" t="str">
            <v>SO</v>
          </cell>
          <cell r="GF8" t="str">
            <v>SO</v>
          </cell>
          <cell r="GG8" t="str">
            <v>SO</v>
          </cell>
          <cell r="GH8" t="str">
            <v>SO</v>
          </cell>
          <cell r="GI8" t="str">
            <v>SO</v>
          </cell>
          <cell r="GJ8">
            <v>0</v>
          </cell>
        </row>
        <row r="9">
          <cell r="C9" t="str">
            <v>DELGADO</v>
          </cell>
          <cell r="D9" t="str">
            <v>RAVEN KIAN</v>
          </cell>
          <cell r="E9" t="str">
            <v>PEN</v>
          </cell>
          <cell r="F9" t="str">
            <v>P.</v>
          </cell>
          <cell r="G9" t="str">
            <v>131378150055</v>
          </cell>
          <cell r="H9" t="str">
            <v>03-01-2010</v>
          </cell>
          <cell r="I9" t="str">
            <v>MALE</v>
          </cell>
          <cell r="J9">
            <v>45824</v>
          </cell>
          <cell r="K9"/>
          <cell r="L9"/>
          <cell r="M9" t="str">
            <v xml:space="preserve">Marbel  1 Central Elem  </v>
          </cell>
          <cell r="N9" t="str">
            <v>KORONADAL CITY</v>
          </cell>
          <cell r="O9">
            <v>131394</v>
          </cell>
          <cell r="P9"/>
          <cell r="Q9"/>
          <cell r="R9">
            <v>86</v>
          </cell>
          <cell r="S9">
            <v>87</v>
          </cell>
          <cell r="T9">
            <v>83</v>
          </cell>
          <cell r="U9">
            <v>85</v>
          </cell>
          <cell r="V9">
            <v>85</v>
          </cell>
          <cell r="W9">
            <v>85</v>
          </cell>
          <cell r="X9">
            <v>82</v>
          </cell>
          <cell r="Y9">
            <v>79</v>
          </cell>
          <cell r="Z9">
            <v>83</v>
          </cell>
          <cell r="AA9">
            <v>82</v>
          </cell>
          <cell r="AB9">
            <v>84</v>
          </cell>
          <cell r="AC9">
            <v>83</v>
          </cell>
          <cell r="AD9">
            <v>80</v>
          </cell>
          <cell r="AE9">
            <v>83</v>
          </cell>
          <cell r="AF9">
            <v>83</v>
          </cell>
          <cell r="AG9">
            <v>82</v>
          </cell>
          <cell r="AH9">
            <v>78</v>
          </cell>
          <cell r="AI9">
            <v>78</v>
          </cell>
          <cell r="AJ9">
            <v>87</v>
          </cell>
          <cell r="AK9">
            <v>81</v>
          </cell>
          <cell r="AL9">
            <v>86</v>
          </cell>
          <cell r="AM9">
            <v>84</v>
          </cell>
          <cell r="AN9">
            <v>80</v>
          </cell>
          <cell r="AO9">
            <v>84</v>
          </cell>
          <cell r="AP9">
            <v>84</v>
          </cell>
          <cell r="AQ9">
            <v>84</v>
          </cell>
          <cell r="AR9">
            <v>87</v>
          </cell>
          <cell r="AS9">
            <v>88</v>
          </cell>
          <cell r="AT9">
            <v>90</v>
          </cell>
          <cell r="AU9">
            <v>87</v>
          </cell>
          <cell r="AV9">
            <v>86</v>
          </cell>
          <cell r="AW9">
            <v>84</v>
          </cell>
          <cell r="AX9">
            <v>84</v>
          </cell>
          <cell r="AY9">
            <v>86</v>
          </cell>
          <cell r="AZ9">
            <v>85</v>
          </cell>
          <cell r="BA9"/>
          <cell r="BB9"/>
          <cell r="BC9"/>
          <cell r="BD9"/>
          <cell r="BE9" t="str">
            <v/>
          </cell>
          <cell r="BF9">
            <v>90</v>
          </cell>
          <cell r="BG9">
            <v>90</v>
          </cell>
          <cell r="BH9">
            <v>90</v>
          </cell>
          <cell r="BI9">
            <v>91</v>
          </cell>
          <cell r="BJ9">
            <v>90</v>
          </cell>
          <cell r="BK9">
            <v>83</v>
          </cell>
          <cell r="BL9">
            <v>86</v>
          </cell>
          <cell r="BM9">
            <v>87</v>
          </cell>
          <cell r="BN9">
            <v>89</v>
          </cell>
          <cell r="BO9">
            <v>86</v>
          </cell>
          <cell r="BP9">
            <v>87</v>
          </cell>
          <cell r="BQ9">
            <v>90</v>
          </cell>
          <cell r="BR9">
            <v>90</v>
          </cell>
          <cell r="BS9">
            <v>91</v>
          </cell>
          <cell r="BT9">
            <v>90</v>
          </cell>
          <cell r="BU9">
            <v>90</v>
          </cell>
          <cell r="BV9">
            <v>90</v>
          </cell>
          <cell r="BW9">
            <v>88</v>
          </cell>
          <cell r="BX9">
            <v>90</v>
          </cell>
          <cell r="BY9">
            <v>90</v>
          </cell>
          <cell r="BZ9"/>
          <cell r="CA9"/>
          <cell r="CB9"/>
          <cell r="CC9"/>
          <cell r="CD9" t="str">
            <v/>
          </cell>
          <cell r="CE9"/>
          <cell r="CF9"/>
          <cell r="CG9"/>
          <cell r="CH9"/>
          <cell r="CI9" t="str">
            <v/>
          </cell>
          <cell r="CJ9">
            <v>88</v>
          </cell>
          <cell r="CK9">
            <v>89</v>
          </cell>
          <cell r="CL9">
            <v>89</v>
          </cell>
          <cell r="CM9">
            <v>90</v>
          </cell>
          <cell r="CN9">
            <v>89</v>
          </cell>
          <cell r="CO9"/>
          <cell r="CP9"/>
          <cell r="CQ9"/>
          <cell r="CR9"/>
          <cell r="CS9" t="str">
            <v/>
          </cell>
          <cell r="CT9"/>
          <cell r="CU9"/>
          <cell r="CV9"/>
          <cell r="CW9"/>
          <cell r="CX9" t="str">
            <v/>
          </cell>
          <cell r="CY9"/>
          <cell r="CZ9"/>
          <cell r="DA9"/>
          <cell r="DB9"/>
          <cell r="DC9" t="str">
            <v/>
          </cell>
          <cell r="DD9" t="str">
            <v>RAVEN KIAN P. DELGADO</v>
          </cell>
          <cell r="DE9">
            <v>85</v>
          </cell>
          <cell r="DF9" t="str">
            <v>NO</v>
          </cell>
          <cell r="DG9">
            <v>84</v>
          </cell>
          <cell r="DH9" t="str">
            <v>NO</v>
          </cell>
          <cell r="DI9">
            <v>83</v>
          </cell>
          <cell r="DJ9" t="str">
            <v>NO</v>
          </cell>
          <cell r="DK9">
            <v>86</v>
          </cell>
          <cell r="DL9" t="str">
            <v>NO</v>
          </cell>
          <cell r="DM9">
            <v>85</v>
          </cell>
          <cell r="DN9" t="str">
            <v>NO</v>
          </cell>
          <cell r="DO9">
            <v>89</v>
          </cell>
          <cell r="DP9">
            <v>89</v>
          </cell>
          <cell r="DQ9">
            <v>89</v>
          </cell>
          <cell r="DR9">
            <v>89</v>
          </cell>
          <cell r="DS9">
            <v>89</v>
          </cell>
          <cell r="DT9">
            <v>89</v>
          </cell>
          <cell r="DU9">
            <v>91</v>
          </cell>
          <cell r="DV9">
            <v>91</v>
          </cell>
          <cell r="DW9">
            <v>91</v>
          </cell>
          <cell r="DX9">
            <v>85</v>
          </cell>
          <cell r="DY9">
            <v>85</v>
          </cell>
          <cell r="DZ9">
            <v>85</v>
          </cell>
          <cell r="EA9">
            <v>91</v>
          </cell>
          <cell r="EB9">
            <v>91</v>
          </cell>
          <cell r="EC9">
            <v>91</v>
          </cell>
          <cell r="ED9">
            <v>88</v>
          </cell>
          <cell r="EE9">
            <v>88</v>
          </cell>
          <cell r="EF9">
            <v>88</v>
          </cell>
          <cell r="EG9"/>
          <cell r="EH9"/>
          <cell r="EI9" t="str">
            <v/>
          </cell>
          <cell r="EJ9"/>
          <cell r="EK9"/>
          <cell r="EL9" t="str">
            <v/>
          </cell>
          <cell r="EM9">
            <v>89</v>
          </cell>
          <cell r="EN9">
            <v>89</v>
          </cell>
          <cell r="EO9">
            <v>89</v>
          </cell>
          <cell r="EP9">
            <v>83</v>
          </cell>
          <cell r="EQ9">
            <v>83</v>
          </cell>
          <cell r="ER9">
            <v>83</v>
          </cell>
          <cell r="ES9">
            <v>83</v>
          </cell>
          <cell r="ET9">
            <v>83</v>
          </cell>
          <cell r="EU9">
            <v>83</v>
          </cell>
          <cell r="EV9"/>
          <cell r="EW9"/>
          <cell r="EX9" t="str">
            <v/>
          </cell>
          <cell r="EY9"/>
          <cell r="EZ9"/>
          <cell r="FA9">
            <v>88</v>
          </cell>
          <cell r="FB9" t="str">
            <v>NO</v>
          </cell>
          <cell r="FC9">
            <v>88</v>
          </cell>
          <cell r="FD9" t="str">
            <v>NO</v>
          </cell>
          <cell r="FE9">
            <v>88</v>
          </cell>
          <cell r="FF9" t="str">
            <v>NO</v>
          </cell>
          <cell r="FH9" t="str">
            <v>SO</v>
          </cell>
          <cell r="FI9" t="str">
            <v>SO</v>
          </cell>
          <cell r="FJ9" t="str">
            <v>SO</v>
          </cell>
          <cell r="FK9" t="str">
            <v>SO</v>
          </cell>
          <cell r="FL9" t="str">
            <v>SO</v>
          </cell>
          <cell r="FM9" t="str">
            <v>SO</v>
          </cell>
          <cell r="FN9" t="str">
            <v>SO</v>
          </cell>
          <cell r="FO9" t="str">
            <v>SO</v>
          </cell>
          <cell r="FP9" t="str">
            <v>SO</v>
          </cell>
          <cell r="FQ9" t="str">
            <v>SO</v>
          </cell>
          <cell r="FR9" t="str">
            <v>SO</v>
          </cell>
          <cell r="FS9" t="str">
            <v>SO</v>
          </cell>
          <cell r="FT9" t="str">
            <v>SO</v>
          </cell>
          <cell r="FU9" t="str">
            <v>SO</v>
          </cell>
          <cell r="FV9" t="str">
            <v>SO</v>
          </cell>
          <cell r="FW9" t="str">
            <v>SO</v>
          </cell>
          <cell r="FX9" t="str">
            <v>SO</v>
          </cell>
          <cell r="FY9" t="str">
            <v>SO</v>
          </cell>
          <cell r="FZ9" t="str">
            <v>SO</v>
          </cell>
          <cell r="GA9" t="str">
            <v>SO</v>
          </cell>
          <cell r="GB9" t="str">
            <v>SO</v>
          </cell>
          <cell r="GC9" t="str">
            <v>SO</v>
          </cell>
          <cell r="GD9" t="str">
            <v>SO</v>
          </cell>
          <cell r="GE9" t="str">
            <v>SO</v>
          </cell>
          <cell r="GF9" t="str">
            <v>SO</v>
          </cell>
          <cell r="GG9" t="str">
            <v>SO</v>
          </cell>
          <cell r="GH9" t="str">
            <v>SO</v>
          </cell>
          <cell r="GI9" t="str">
            <v>SO</v>
          </cell>
          <cell r="GJ9">
            <v>0</v>
          </cell>
        </row>
        <row r="10">
          <cell r="C10" t="str">
            <v>ESCOSURA</v>
          </cell>
          <cell r="D10" t="str">
            <v>MARK DAVE</v>
          </cell>
          <cell r="E10" t="str">
            <v>PAGARIGAN</v>
          </cell>
          <cell r="F10" t="str">
            <v>P.</v>
          </cell>
          <cell r="G10" t="str">
            <v>131400150010</v>
          </cell>
          <cell r="H10" t="str">
            <v>03-11-2010</v>
          </cell>
          <cell r="I10" t="str">
            <v>MALE</v>
          </cell>
          <cell r="J10">
            <v>45824</v>
          </cell>
          <cell r="K10"/>
          <cell r="L10"/>
          <cell r="M10" t="str">
            <v>Morales Elem</v>
          </cell>
          <cell r="N10" t="str">
            <v>KORONADAL CITY</v>
          </cell>
          <cell r="O10">
            <v>131410</v>
          </cell>
          <cell r="P10"/>
          <cell r="Q10"/>
          <cell r="R10">
            <v>84</v>
          </cell>
          <cell r="S10">
            <v>86</v>
          </cell>
          <cell r="T10">
            <v>85</v>
          </cell>
          <cell r="U10">
            <v>89</v>
          </cell>
          <cell r="V10">
            <v>86</v>
          </cell>
          <cell r="W10">
            <v>81</v>
          </cell>
          <cell r="X10">
            <v>81</v>
          </cell>
          <cell r="Y10">
            <v>86</v>
          </cell>
          <cell r="Z10">
            <v>87</v>
          </cell>
          <cell r="AA10">
            <v>84</v>
          </cell>
          <cell r="AB10">
            <v>85</v>
          </cell>
          <cell r="AC10">
            <v>83</v>
          </cell>
          <cell r="AD10">
            <v>83</v>
          </cell>
          <cell r="AE10">
            <v>85</v>
          </cell>
          <cell r="AF10">
            <v>84</v>
          </cell>
          <cell r="AG10">
            <v>88</v>
          </cell>
          <cell r="AH10">
            <v>89</v>
          </cell>
          <cell r="AI10">
            <v>85</v>
          </cell>
          <cell r="AJ10">
            <v>92</v>
          </cell>
          <cell r="AK10">
            <v>89</v>
          </cell>
          <cell r="AL10">
            <v>84</v>
          </cell>
          <cell r="AM10">
            <v>86</v>
          </cell>
          <cell r="AN10">
            <v>82</v>
          </cell>
          <cell r="AO10">
            <v>87</v>
          </cell>
          <cell r="AP10">
            <v>85</v>
          </cell>
          <cell r="AQ10">
            <v>86</v>
          </cell>
          <cell r="AR10">
            <v>90</v>
          </cell>
          <cell r="AS10">
            <v>90</v>
          </cell>
          <cell r="AT10">
            <v>92</v>
          </cell>
          <cell r="AU10">
            <v>90</v>
          </cell>
          <cell r="AV10">
            <v>88</v>
          </cell>
          <cell r="AW10">
            <v>88</v>
          </cell>
          <cell r="AX10">
            <v>91</v>
          </cell>
          <cell r="AY10">
            <v>94</v>
          </cell>
          <cell r="AZ10">
            <v>90</v>
          </cell>
          <cell r="BA10"/>
          <cell r="BB10"/>
          <cell r="BC10"/>
          <cell r="BD10"/>
          <cell r="BE10" t="str">
            <v/>
          </cell>
          <cell r="BF10">
            <v>91</v>
          </cell>
          <cell r="BG10">
            <v>91</v>
          </cell>
          <cell r="BH10">
            <v>91</v>
          </cell>
          <cell r="BI10">
            <v>91</v>
          </cell>
          <cell r="BJ10">
            <v>91</v>
          </cell>
          <cell r="BK10">
            <v>90</v>
          </cell>
          <cell r="BL10">
            <v>88</v>
          </cell>
          <cell r="BM10">
            <v>90</v>
          </cell>
          <cell r="BN10">
            <v>91</v>
          </cell>
          <cell r="BO10">
            <v>90</v>
          </cell>
          <cell r="BP10">
            <v>87</v>
          </cell>
          <cell r="BQ10">
            <v>87</v>
          </cell>
          <cell r="BR10">
            <v>90</v>
          </cell>
          <cell r="BS10">
            <v>91</v>
          </cell>
          <cell r="BT10">
            <v>89</v>
          </cell>
          <cell r="BU10">
            <v>90</v>
          </cell>
          <cell r="BV10">
            <v>90</v>
          </cell>
          <cell r="BW10">
            <v>90</v>
          </cell>
          <cell r="BX10">
            <v>92</v>
          </cell>
          <cell r="BY10">
            <v>91</v>
          </cell>
          <cell r="BZ10"/>
          <cell r="CA10"/>
          <cell r="CB10"/>
          <cell r="CC10"/>
          <cell r="CD10" t="str">
            <v/>
          </cell>
          <cell r="CE10"/>
          <cell r="CF10"/>
          <cell r="CG10"/>
          <cell r="CH10"/>
          <cell r="CI10" t="str">
            <v/>
          </cell>
          <cell r="CJ10">
            <v>90</v>
          </cell>
          <cell r="CK10">
            <v>89</v>
          </cell>
          <cell r="CL10">
            <v>90</v>
          </cell>
          <cell r="CM10">
            <v>91</v>
          </cell>
          <cell r="CN10">
            <v>90</v>
          </cell>
          <cell r="CO10"/>
          <cell r="CP10"/>
          <cell r="CQ10"/>
          <cell r="CR10"/>
          <cell r="CS10" t="str">
            <v/>
          </cell>
          <cell r="CT10"/>
          <cell r="CU10"/>
          <cell r="CV10"/>
          <cell r="CW10"/>
          <cell r="CX10" t="str">
            <v/>
          </cell>
          <cell r="CY10"/>
          <cell r="CZ10"/>
          <cell r="DA10"/>
          <cell r="DB10"/>
          <cell r="DC10" t="str">
            <v/>
          </cell>
          <cell r="DD10" t="str">
            <v>MARK DAVE P. ESCOSURA</v>
          </cell>
          <cell r="DE10">
            <v>86</v>
          </cell>
          <cell r="DF10" t="str">
            <v>NO</v>
          </cell>
          <cell r="DG10">
            <v>87</v>
          </cell>
          <cell r="DH10" t="str">
            <v>NO</v>
          </cell>
          <cell r="DI10">
            <v>87</v>
          </cell>
          <cell r="DJ10" t="str">
            <v>NO</v>
          </cell>
          <cell r="DK10">
            <v>90</v>
          </cell>
          <cell r="DL10" t="str">
            <v>WITH HONORS</v>
          </cell>
          <cell r="DM10">
            <v>87</v>
          </cell>
          <cell r="DN10" t="str">
            <v>NO</v>
          </cell>
          <cell r="DO10">
            <v>90</v>
          </cell>
          <cell r="DP10">
            <v>95</v>
          </cell>
          <cell r="DQ10">
            <v>93</v>
          </cell>
          <cell r="DR10">
            <v>91</v>
          </cell>
          <cell r="DS10">
            <v>95</v>
          </cell>
          <cell r="DT10">
            <v>93</v>
          </cell>
          <cell r="DU10">
            <v>91</v>
          </cell>
          <cell r="DV10">
            <v>89</v>
          </cell>
          <cell r="DW10">
            <v>90</v>
          </cell>
          <cell r="DX10">
            <v>80</v>
          </cell>
          <cell r="DY10">
            <v>88</v>
          </cell>
          <cell r="DZ10">
            <v>84</v>
          </cell>
          <cell r="EA10">
            <v>91</v>
          </cell>
          <cell r="EB10">
            <v>90</v>
          </cell>
          <cell r="EC10">
            <v>91</v>
          </cell>
          <cell r="ED10">
            <v>93</v>
          </cell>
          <cell r="EE10">
            <v>81</v>
          </cell>
          <cell r="EF10">
            <v>87</v>
          </cell>
          <cell r="EG10"/>
          <cell r="EH10"/>
          <cell r="EI10" t="str">
            <v/>
          </cell>
          <cell r="EJ10"/>
          <cell r="EK10"/>
          <cell r="EL10" t="str">
            <v/>
          </cell>
          <cell r="EM10">
            <v>92</v>
          </cell>
          <cell r="EN10">
            <v>92</v>
          </cell>
          <cell r="EO10">
            <v>92</v>
          </cell>
          <cell r="EP10">
            <v>91</v>
          </cell>
          <cell r="EQ10">
            <v>91</v>
          </cell>
          <cell r="ER10">
            <v>91</v>
          </cell>
          <cell r="ES10">
            <v>80</v>
          </cell>
          <cell r="ET10">
            <v>78</v>
          </cell>
          <cell r="EU10">
            <v>79</v>
          </cell>
          <cell r="EV10"/>
          <cell r="EW10"/>
          <cell r="EX10" t="str">
            <v/>
          </cell>
          <cell r="EY10"/>
          <cell r="EZ10"/>
          <cell r="FA10">
            <v>89</v>
          </cell>
          <cell r="FB10" t="str">
            <v>NO</v>
          </cell>
          <cell r="FC10">
            <v>89</v>
          </cell>
          <cell r="FD10" t="str">
            <v>NO</v>
          </cell>
          <cell r="FE10">
            <v>89</v>
          </cell>
          <cell r="FF10" t="str">
            <v>NO</v>
          </cell>
          <cell r="FH10" t="str">
            <v>SO</v>
          </cell>
          <cell r="FI10" t="str">
            <v>SO</v>
          </cell>
          <cell r="FJ10" t="str">
            <v>SO</v>
          </cell>
          <cell r="FK10" t="str">
            <v>SO</v>
          </cell>
          <cell r="FL10" t="str">
            <v>SO</v>
          </cell>
          <cell r="FM10" t="str">
            <v>SO</v>
          </cell>
          <cell r="FN10" t="str">
            <v>SO</v>
          </cell>
          <cell r="FO10" t="str">
            <v>SO</v>
          </cell>
          <cell r="FP10" t="str">
            <v>SO</v>
          </cell>
          <cell r="FQ10" t="str">
            <v>SO</v>
          </cell>
          <cell r="FR10" t="str">
            <v>SO</v>
          </cell>
          <cell r="FS10" t="str">
            <v>SO</v>
          </cell>
          <cell r="FT10" t="str">
            <v>SO</v>
          </cell>
          <cell r="FU10" t="str">
            <v>SO</v>
          </cell>
          <cell r="FV10" t="str">
            <v>SO</v>
          </cell>
          <cell r="FW10" t="str">
            <v>SO</v>
          </cell>
          <cell r="FX10" t="str">
            <v>SO</v>
          </cell>
          <cell r="FY10" t="str">
            <v>SO</v>
          </cell>
          <cell r="FZ10" t="str">
            <v>SO</v>
          </cell>
          <cell r="GA10" t="str">
            <v>SO</v>
          </cell>
          <cell r="GB10" t="str">
            <v>SO</v>
          </cell>
          <cell r="GC10" t="str">
            <v>SO</v>
          </cell>
          <cell r="GD10" t="str">
            <v>SO</v>
          </cell>
          <cell r="GE10" t="str">
            <v>SO</v>
          </cell>
          <cell r="GF10" t="str">
            <v>SO</v>
          </cell>
          <cell r="GG10" t="str">
            <v>SO</v>
          </cell>
          <cell r="GH10" t="str">
            <v>SO</v>
          </cell>
          <cell r="GI10" t="str">
            <v>SO</v>
          </cell>
          <cell r="GJ10">
            <v>0</v>
          </cell>
        </row>
        <row r="11">
          <cell r="C11" t="str">
            <v>GONZALES</v>
          </cell>
          <cell r="D11" t="str">
            <v>RANIEL</v>
          </cell>
          <cell r="E11" t="str">
            <v>JIMENEZ</v>
          </cell>
          <cell r="F11" t="str">
            <v>J.</v>
          </cell>
          <cell r="G11" t="str">
            <v>130757150006</v>
          </cell>
          <cell r="H11" t="str">
            <v>04-13-2010</v>
          </cell>
          <cell r="I11" t="str">
            <v>MALE</v>
          </cell>
          <cell r="J11">
            <v>45824</v>
          </cell>
          <cell r="K11"/>
          <cell r="L11"/>
          <cell r="M11" t="str">
            <v>KCES I</v>
          </cell>
          <cell r="N11" t="str">
            <v>KORONADAL CITY</v>
          </cell>
          <cell r="O11">
            <v>131406</v>
          </cell>
          <cell r="P11"/>
          <cell r="Q11"/>
          <cell r="R11">
            <v>90</v>
          </cell>
          <cell r="S11">
            <v>89</v>
          </cell>
          <cell r="T11">
            <v>90</v>
          </cell>
          <cell r="U11">
            <v>92</v>
          </cell>
          <cell r="V11">
            <v>90</v>
          </cell>
          <cell r="W11">
            <v>89</v>
          </cell>
          <cell r="X11">
            <v>88</v>
          </cell>
          <cell r="Y11">
            <v>88</v>
          </cell>
          <cell r="Z11">
            <v>87</v>
          </cell>
          <cell r="AA11">
            <v>88</v>
          </cell>
          <cell r="AB11">
            <v>90</v>
          </cell>
          <cell r="AC11">
            <v>90</v>
          </cell>
          <cell r="AD11">
            <v>90</v>
          </cell>
          <cell r="AE11">
            <v>92</v>
          </cell>
          <cell r="AF11">
            <v>91</v>
          </cell>
          <cell r="AG11">
            <v>88</v>
          </cell>
          <cell r="AH11">
            <v>91</v>
          </cell>
          <cell r="AI11">
            <v>93</v>
          </cell>
          <cell r="AJ11">
            <v>90</v>
          </cell>
          <cell r="AK11">
            <v>91</v>
          </cell>
          <cell r="AL11">
            <v>88</v>
          </cell>
          <cell r="AM11">
            <v>87</v>
          </cell>
          <cell r="AN11">
            <v>88</v>
          </cell>
          <cell r="AO11">
            <v>90</v>
          </cell>
          <cell r="AP11">
            <v>88</v>
          </cell>
          <cell r="AQ11">
            <v>89</v>
          </cell>
          <cell r="AR11">
            <v>93</v>
          </cell>
          <cell r="AS11">
            <v>93</v>
          </cell>
          <cell r="AT11">
            <v>95</v>
          </cell>
          <cell r="AU11">
            <v>93</v>
          </cell>
          <cell r="AV11">
            <v>83</v>
          </cell>
          <cell r="AW11">
            <v>82</v>
          </cell>
          <cell r="AX11">
            <v>85</v>
          </cell>
          <cell r="AY11">
            <v>85</v>
          </cell>
          <cell r="AZ11">
            <v>84</v>
          </cell>
          <cell r="BA11"/>
          <cell r="BB11"/>
          <cell r="BC11"/>
          <cell r="BD11"/>
          <cell r="BE11" t="str">
            <v/>
          </cell>
          <cell r="BF11">
            <v>84</v>
          </cell>
          <cell r="BG11">
            <v>90</v>
          </cell>
          <cell r="BH11">
            <v>90</v>
          </cell>
          <cell r="BI11">
            <v>91</v>
          </cell>
          <cell r="BJ11">
            <v>89</v>
          </cell>
          <cell r="BK11">
            <v>87</v>
          </cell>
          <cell r="BL11">
            <v>90</v>
          </cell>
          <cell r="BM11">
            <v>86</v>
          </cell>
          <cell r="BN11">
            <v>89</v>
          </cell>
          <cell r="BO11">
            <v>88</v>
          </cell>
          <cell r="BP11">
            <v>90</v>
          </cell>
          <cell r="BQ11">
            <v>90</v>
          </cell>
          <cell r="BR11">
            <v>90</v>
          </cell>
          <cell r="BS11">
            <v>91</v>
          </cell>
          <cell r="BT11">
            <v>90</v>
          </cell>
          <cell r="BU11">
            <v>90</v>
          </cell>
          <cell r="BV11">
            <v>90</v>
          </cell>
          <cell r="BW11">
            <v>90</v>
          </cell>
          <cell r="BX11">
            <v>91</v>
          </cell>
          <cell r="BY11">
            <v>90</v>
          </cell>
          <cell r="BZ11"/>
          <cell r="CA11"/>
          <cell r="CB11"/>
          <cell r="CC11"/>
          <cell r="CD11" t="str">
            <v/>
          </cell>
          <cell r="CE11"/>
          <cell r="CF11"/>
          <cell r="CG11"/>
          <cell r="CH11"/>
          <cell r="CI11" t="str">
            <v/>
          </cell>
          <cell r="CJ11">
            <v>88</v>
          </cell>
          <cell r="CK11">
            <v>90</v>
          </cell>
          <cell r="CL11">
            <v>89</v>
          </cell>
          <cell r="CM11">
            <v>91</v>
          </cell>
          <cell r="CN11">
            <v>89</v>
          </cell>
          <cell r="CO11"/>
          <cell r="CP11"/>
          <cell r="CQ11"/>
          <cell r="CR11"/>
          <cell r="CS11" t="str">
            <v/>
          </cell>
          <cell r="CT11"/>
          <cell r="CU11"/>
          <cell r="CV11"/>
          <cell r="CW11"/>
          <cell r="CX11" t="str">
            <v/>
          </cell>
          <cell r="CY11"/>
          <cell r="CZ11"/>
          <cell r="DA11"/>
          <cell r="DB11"/>
          <cell r="DC11" t="str">
            <v/>
          </cell>
          <cell r="DD11" t="str">
            <v>RANIEL J. GONZALES</v>
          </cell>
          <cell r="DE11">
            <v>88</v>
          </cell>
          <cell r="DF11" t="str">
            <v>NO</v>
          </cell>
          <cell r="DG11">
            <v>89</v>
          </cell>
          <cell r="DH11" t="str">
            <v>NO</v>
          </cell>
          <cell r="DI11">
            <v>90</v>
          </cell>
          <cell r="DJ11" t="str">
            <v>WITH HONORS</v>
          </cell>
          <cell r="DK11">
            <v>90</v>
          </cell>
          <cell r="DL11" t="str">
            <v>WITH HONORS</v>
          </cell>
          <cell r="DM11">
            <v>89</v>
          </cell>
          <cell r="DN11" t="str">
            <v>NO</v>
          </cell>
          <cell r="DO11">
            <v>88</v>
          </cell>
          <cell r="DP11">
            <v>94</v>
          </cell>
          <cell r="DQ11">
            <v>91</v>
          </cell>
          <cell r="DR11">
            <v>87</v>
          </cell>
          <cell r="DS11">
            <v>94</v>
          </cell>
          <cell r="DT11">
            <v>91</v>
          </cell>
          <cell r="DU11">
            <v>91</v>
          </cell>
          <cell r="DV11">
            <v>92</v>
          </cell>
          <cell r="DW11">
            <v>92</v>
          </cell>
          <cell r="DX11">
            <v>89</v>
          </cell>
          <cell r="DY11">
            <v>93</v>
          </cell>
          <cell r="DZ11">
            <v>91</v>
          </cell>
          <cell r="EA11">
            <v>92</v>
          </cell>
          <cell r="EB11">
            <v>94</v>
          </cell>
          <cell r="EC11">
            <v>93</v>
          </cell>
          <cell r="ED11">
            <v>91</v>
          </cell>
          <cell r="EE11">
            <v>95</v>
          </cell>
          <cell r="EF11">
            <v>93</v>
          </cell>
          <cell r="EG11"/>
          <cell r="EH11"/>
          <cell r="EI11" t="str">
            <v/>
          </cell>
          <cell r="EJ11"/>
          <cell r="EK11"/>
          <cell r="EL11" t="str">
            <v/>
          </cell>
          <cell r="EM11">
            <v>91</v>
          </cell>
          <cell r="EN11">
            <v>92</v>
          </cell>
          <cell r="EO11">
            <v>92</v>
          </cell>
          <cell r="EP11">
            <v>86</v>
          </cell>
          <cell r="EQ11">
            <v>85</v>
          </cell>
          <cell r="ER11">
            <v>86</v>
          </cell>
          <cell r="ES11">
            <v>84</v>
          </cell>
          <cell r="ET11">
            <v>88</v>
          </cell>
          <cell r="EU11">
            <v>86</v>
          </cell>
          <cell r="EV11"/>
          <cell r="EW11"/>
          <cell r="EX11" t="str">
            <v/>
          </cell>
          <cell r="EY11"/>
          <cell r="EZ11"/>
          <cell r="FA11">
            <v>89</v>
          </cell>
          <cell r="FB11" t="str">
            <v>NO</v>
          </cell>
          <cell r="FC11">
            <v>92</v>
          </cell>
          <cell r="FD11" t="str">
            <v>WITH HONORS</v>
          </cell>
          <cell r="FE11">
            <v>91</v>
          </cell>
          <cell r="FF11" t="str">
            <v>WITH HONORS</v>
          </cell>
          <cell r="FG11"/>
          <cell r="FH11" t="str">
            <v>SO</v>
          </cell>
          <cell r="FI11" t="str">
            <v>SO</v>
          </cell>
          <cell r="FJ11" t="str">
            <v>SO</v>
          </cell>
          <cell r="FK11" t="str">
            <v>SO</v>
          </cell>
          <cell r="FL11" t="str">
            <v>SO</v>
          </cell>
          <cell r="FM11" t="str">
            <v>SO</v>
          </cell>
          <cell r="FN11" t="str">
            <v>SO</v>
          </cell>
          <cell r="FO11" t="str">
            <v>SO</v>
          </cell>
          <cell r="FP11" t="str">
            <v>SO</v>
          </cell>
          <cell r="FQ11" t="str">
            <v>SO</v>
          </cell>
          <cell r="FR11" t="str">
            <v>SO</v>
          </cell>
          <cell r="FS11" t="str">
            <v>SO</v>
          </cell>
          <cell r="FT11" t="str">
            <v>SO</v>
          </cell>
          <cell r="FU11" t="str">
            <v>SO</v>
          </cell>
          <cell r="FV11" t="str">
            <v>SO</v>
          </cell>
          <cell r="FW11" t="str">
            <v>SO</v>
          </cell>
          <cell r="FX11" t="str">
            <v>SO</v>
          </cell>
          <cell r="FY11" t="str">
            <v>SO</v>
          </cell>
          <cell r="FZ11" t="str">
            <v>SO</v>
          </cell>
          <cell r="GA11" t="str">
            <v>SO</v>
          </cell>
          <cell r="GB11" t="str">
            <v>SO</v>
          </cell>
          <cell r="GC11" t="str">
            <v>SO</v>
          </cell>
          <cell r="GD11" t="str">
            <v>SO</v>
          </cell>
          <cell r="GE11" t="str">
            <v>SO</v>
          </cell>
          <cell r="GF11" t="str">
            <v>SO</v>
          </cell>
          <cell r="GG11" t="str">
            <v>SO</v>
          </cell>
          <cell r="GH11" t="str">
            <v>SO</v>
          </cell>
          <cell r="GI11" t="str">
            <v>SO</v>
          </cell>
          <cell r="GJ11">
            <v>0</v>
          </cell>
        </row>
        <row r="12">
          <cell r="C12" t="str">
            <v>JAMERO</v>
          </cell>
          <cell r="D12" t="str">
            <v>MARK GIELYN</v>
          </cell>
          <cell r="E12" t="str">
            <v>MARTIN</v>
          </cell>
          <cell r="F12" t="str">
            <v>M.</v>
          </cell>
          <cell r="G12" t="str">
            <v>131394150198</v>
          </cell>
          <cell r="H12" t="str">
            <v>05-19-2010</v>
          </cell>
          <cell r="I12" t="str">
            <v>MALE</v>
          </cell>
          <cell r="J12">
            <v>45824</v>
          </cell>
          <cell r="K12"/>
          <cell r="L12"/>
          <cell r="M12" t="str">
            <v>KCES I</v>
          </cell>
          <cell r="N12" t="str">
            <v>KORONADAL CITY</v>
          </cell>
          <cell r="O12">
            <v>131406</v>
          </cell>
          <cell r="P12"/>
          <cell r="Q12"/>
          <cell r="R12">
            <v>75</v>
          </cell>
          <cell r="S12">
            <v>75</v>
          </cell>
          <cell r="T12">
            <v>75</v>
          </cell>
          <cell r="U12">
            <v>82</v>
          </cell>
          <cell r="V12">
            <v>77</v>
          </cell>
          <cell r="W12">
            <v>76</v>
          </cell>
          <cell r="X12">
            <v>78</v>
          </cell>
          <cell r="Y12">
            <v>80</v>
          </cell>
          <cell r="Z12">
            <v>82</v>
          </cell>
          <cell r="AA12">
            <v>79</v>
          </cell>
          <cell r="AB12">
            <v>77</v>
          </cell>
          <cell r="AC12">
            <v>76</v>
          </cell>
          <cell r="AD12">
            <v>77</v>
          </cell>
          <cell r="AE12">
            <v>78</v>
          </cell>
          <cell r="AF12">
            <v>77</v>
          </cell>
          <cell r="AG12">
            <v>75</v>
          </cell>
          <cell r="AH12">
            <v>75</v>
          </cell>
          <cell r="AI12">
            <v>78</v>
          </cell>
          <cell r="AJ12">
            <v>78</v>
          </cell>
          <cell r="AK12">
            <v>77</v>
          </cell>
          <cell r="AL12">
            <v>75</v>
          </cell>
          <cell r="AM12">
            <v>75</v>
          </cell>
          <cell r="AN12">
            <v>75</v>
          </cell>
          <cell r="AO12">
            <v>75</v>
          </cell>
          <cell r="AP12">
            <v>75</v>
          </cell>
          <cell r="AQ12">
            <v>80</v>
          </cell>
          <cell r="AR12">
            <v>81</v>
          </cell>
          <cell r="AS12">
            <v>83</v>
          </cell>
          <cell r="AT12">
            <v>84</v>
          </cell>
          <cell r="AU12">
            <v>82</v>
          </cell>
          <cell r="AV12">
            <v>78</v>
          </cell>
          <cell r="AW12">
            <v>75</v>
          </cell>
          <cell r="AX12">
            <v>76</v>
          </cell>
          <cell r="AY12">
            <v>80</v>
          </cell>
          <cell r="AZ12">
            <v>77</v>
          </cell>
          <cell r="BA12"/>
          <cell r="BB12"/>
          <cell r="BC12"/>
          <cell r="BD12"/>
          <cell r="BE12" t="str">
            <v/>
          </cell>
          <cell r="BF12">
            <v>85</v>
          </cell>
          <cell r="BG12">
            <v>85</v>
          </cell>
          <cell r="BH12">
            <v>85</v>
          </cell>
          <cell r="BI12">
            <v>88</v>
          </cell>
          <cell r="BJ12">
            <v>86</v>
          </cell>
          <cell r="BK12">
            <v>85</v>
          </cell>
          <cell r="BL12">
            <v>85</v>
          </cell>
          <cell r="BM12">
            <v>85</v>
          </cell>
          <cell r="BN12">
            <v>89</v>
          </cell>
          <cell r="BO12">
            <v>86</v>
          </cell>
          <cell r="BP12">
            <v>85</v>
          </cell>
          <cell r="BQ12">
            <v>85</v>
          </cell>
          <cell r="BR12">
            <v>85</v>
          </cell>
          <cell r="BS12">
            <v>87</v>
          </cell>
          <cell r="BT12">
            <v>86</v>
          </cell>
          <cell r="BU12">
            <v>85</v>
          </cell>
          <cell r="BV12">
            <v>85</v>
          </cell>
          <cell r="BW12">
            <v>85</v>
          </cell>
          <cell r="BX12">
            <v>89</v>
          </cell>
          <cell r="BY12">
            <v>86</v>
          </cell>
          <cell r="BZ12"/>
          <cell r="CA12"/>
          <cell r="CB12"/>
          <cell r="CC12"/>
          <cell r="CD12" t="str">
            <v/>
          </cell>
          <cell r="CE12"/>
          <cell r="CF12"/>
          <cell r="CG12"/>
          <cell r="CH12"/>
          <cell r="CI12" t="str">
            <v/>
          </cell>
          <cell r="CJ12">
            <v>85</v>
          </cell>
          <cell r="CK12">
            <v>85</v>
          </cell>
          <cell r="CL12">
            <v>85</v>
          </cell>
          <cell r="CM12">
            <v>88</v>
          </cell>
          <cell r="CN12">
            <v>86</v>
          </cell>
          <cell r="CO12"/>
          <cell r="CP12"/>
          <cell r="CQ12"/>
          <cell r="CR12"/>
          <cell r="CS12" t="str">
            <v/>
          </cell>
          <cell r="CT12"/>
          <cell r="CU12"/>
          <cell r="CV12"/>
          <cell r="CW12"/>
          <cell r="CX12" t="str">
            <v/>
          </cell>
          <cell r="CY12"/>
          <cell r="CZ12"/>
          <cell r="DA12"/>
          <cell r="DB12"/>
          <cell r="DC12" t="str">
            <v/>
          </cell>
          <cell r="DD12" t="str">
            <v>MARK GIELYN M. JAMERO</v>
          </cell>
          <cell r="DE12">
            <v>78</v>
          </cell>
          <cell r="DF12" t="str">
            <v>NO</v>
          </cell>
          <cell r="DG12">
            <v>78</v>
          </cell>
          <cell r="DH12" t="str">
            <v>NO</v>
          </cell>
          <cell r="DI12">
            <v>79</v>
          </cell>
          <cell r="DJ12" t="str">
            <v>NO</v>
          </cell>
          <cell r="DK12">
            <v>81</v>
          </cell>
          <cell r="DL12" t="str">
            <v>NO</v>
          </cell>
          <cell r="DM12">
            <v>79</v>
          </cell>
          <cell r="DN12" t="str">
            <v>NO</v>
          </cell>
          <cell r="DO12">
            <v>91</v>
          </cell>
          <cell r="DP12">
            <v>92</v>
          </cell>
          <cell r="DQ12">
            <v>92</v>
          </cell>
          <cell r="DR12">
            <v>91</v>
          </cell>
          <cell r="DS12">
            <v>93</v>
          </cell>
          <cell r="DT12">
            <v>92</v>
          </cell>
          <cell r="DU12">
            <v>89</v>
          </cell>
          <cell r="DV12">
            <v>90</v>
          </cell>
          <cell r="DW12">
            <v>90</v>
          </cell>
          <cell r="DX12">
            <v>89</v>
          </cell>
          <cell r="DY12">
            <v>88</v>
          </cell>
          <cell r="DZ12">
            <v>89</v>
          </cell>
          <cell r="EA12">
            <v>92</v>
          </cell>
          <cell r="EB12">
            <v>94</v>
          </cell>
          <cell r="EC12">
            <v>93</v>
          </cell>
          <cell r="ED12">
            <v>92</v>
          </cell>
          <cell r="EE12">
            <v>96</v>
          </cell>
          <cell r="EF12">
            <v>94</v>
          </cell>
          <cell r="EG12"/>
          <cell r="EH12"/>
          <cell r="EI12" t="str">
            <v/>
          </cell>
          <cell r="EJ12"/>
          <cell r="EK12"/>
          <cell r="EL12" t="str">
            <v/>
          </cell>
          <cell r="EM12">
            <v>90</v>
          </cell>
          <cell r="EN12">
            <v>92</v>
          </cell>
          <cell r="EO12">
            <v>91</v>
          </cell>
          <cell r="EP12">
            <v>84</v>
          </cell>
          <cell r="EQ12">
            <v>89</v>
          </cell>
          <cell r="ER12">
            <v>87</v>
          </cell>
          <cell r="ES12">
            <v>86</v>
          </cell>
          <cell r="ET12">
            <v>89</v>
          </cell>
          <cell r="EU12">
            <v>88</v>
          </cell>
          <cell r="EV12"/>
          <cell r="EW12"/>
          <cell r="EX12" t="str">
            <v/>
          </cell>
          <cell r="EY12"/>
          <cell r="EZ12"/>
          <cell r="FA12">
            <v>89</v>
          </cell>
          <cell r="FB12" t="str">
            <v>NO</v>
          </cell>
          <cell r="FC12">
            <v>91</v>
          </cell>
          <cell r="FD12" t="str">
            <v>WITH HONORS</v>
          </cell>
          <cell r="FE12">
            <v>91</v>
          </cell>
          <cell r="FF12" t="str">
            <v>WITH HONORS</v>
          </cell>
          <cell r="FH12" t="str">
            <v>SO</v>
          </cell>
          <cell r="FI12" t="str">
            <v>SO</v>
          </cell>
          <cell r="FJ12" t="str">
            <v>SO</v>
          </cell>
          <cell r="FK12" t="str">
            <v>SO</v>
          </cell>
          <cell r="FL12" t="str">
            <v>SO</v>
          </cell>
          <cell r="FM12" t="str">
            <v>SO</v>
          </cell>
          <cell r="FN12" t="str">
            <v>SO</v>
          </cell>
          <cell r="FO12" t="str">
            <v>SO</v>
          </cell>
          <cell r="FP12" t="str">
            <v>SO</v>
          </cell>
          <cell r="FQ12" t="str">
            <v>SO</v>
          </cell>
          <cell r="FR12" t="str">
            <v>SO</v>
          </cell>
          <cell r="FS12" t="str">
            <v>SO</v>
          </cell>
          <cell r="FT12" t="str">
            <v>SO</v>
          </cell>
          <cell r="FU12" t="str">
            <v>SO</v>
          </cell>
          <cell r="FV12" t="str">
            <v>SO</v>
          </cell>
          <cell r="FW12" t="str">
            <v>SO</v>
          </cell>
          <cell r="FX12" t="str">
            <v>SO</v>
          </cell>
          <cell r="FY12" t="str">
            <v>SO</v>
          </cell>
          <cell r="FZ12" t="str">
            <v>SO</v>
          </cell>
          <cell r="GA12" t="str">
            <v>SO</v>
          </cell>
          <cell r="GB12" t="str">
            <v>SO</v>
          </cell>
          <cell r="GC12" t="str">
            <v>SO</v>
          </cell>
          <cell r="GD12" t="str">
            <v>SO</v>
          </cell>
          <cell r="GE12" t="str">
            <v>SO</v>
          </cell>
          <cell r="GF12" t="str">
            <v>SO</v>
          </cell>
          <cell r="GG12" t="str">
            <v>SO</v>
          </cell>
          <cell r="GH12" t="str">
            <v>SO</v>
          </cell>
          <cell r="GI12" t="str">
            <v>SO</v>
          </cell>
          <cell r="GJ12">
            <v>0</v>
          </cell>
        </row>
        <row r="13">
          <cell r="C13" t="str">
            <v>JUNIO</v>
          </cell>
          <cell r="D13" t="str">
            <v>EDGARDO III</v>
          </cell>
          <cell r="E13" t="str">
            <v>BACAN</v>
          </cell>
          <cell r="F13" t="str">
            <v>B.</v>
          </cell>
          <cell r="G13" t="str">
            <v>131394150234</v>
          </cell>
          <cell r="H13" t="str">
            <v>03-23-2010</v>
          </cell>
          <cell r="I13" t="str">
            <v>MALE</v>
          </cell>
          <cell r="J13">
            <v>45824</v>
          </cell>
          <cell r="K13"/>
          <cell r="L13"/>
          <cell r="M13" t="str">
            <v>New  Iloilo  Elem</v>
          </cell>
          <cell r="N13" t="str">
            <v>KORONADAL CITY</v>
          </cell>
          <cell r="O13">
            <v>130879</v>
          </cell>
          <cell r="P13"/>
          <cell r="Q13"/>
          <cell r="R13">
            <v>88</v>
          </cell>
          <cell r="S13">
            <v>89</v>
          </cell>
          <cell r="T13">
            <v>87</v>
          </cell>
          <cell r="U13">
            <v>90</v>
          </cell>
          <cell r="V13">
            <v>89</v>
          </cell>
          <cell r="W13">
            <v>81</v>
          </cell>
          <cell r="X13">
            <v>83</v>
          </cell>
          <cell r="Y13">
            <v>89</v>
          </cell>
          <cell r="Z13">
            <v>88</v>
          </cell>
          <cell r="AA13">
            <v>85</v>
          </cell>
          <cell r="AB13">
            <v>87</v>
          </cell>
          <cell r="AC13">
            <v>90</v>
          </cell>
          <cell r="AD13">
            <v>90</v>
          </cell>
          <cell r="AE13">
            <v>91</v>
          </cell>
          <cell r="AF13">
            <v>90</v>
          </cell>
          <cell r="AG13">
            <v>83</v>
          </cell>
          <cell r="AH13">
            <v>90</v>
          </cell>
          <cell r="AI13">
            <v>96</v>
          </cell>
          <cell r="AJ13">
            <v>92</v>
          </cell>
          <cell r="AK13">
            <v>90</v>
          </cell>
          <cell r="AL13">
            <v>87</v>
          </cell>
          <cell r="AM13">
            <v>85</v>
          </cell>
          <cell r="AN13">
            <v>81</v>
          </cell>
          <cell r="AO13">
            <v>86</v>
          </cell>
          <cell r="AP13">
            <v>85</v>
          </cell>
          <cell r="AQ13">
            <v>88</v>
          </cell>
          <cell r="AR13">
            <v>91</v>
          </cell>
          <cell r="AS13">
            <v>91</v>
          </cell>
          <cell r="AT13">
            <v>93</v>
          </cell>
          <cell r="AU13">
            <v>91</v>
          </cell>
          <cell r="AV13">
            <v>87</v>
          </cell>
          <cell r="AW13">
            <v>88</v>
          </cell>
          <cell r="AX13">
            <v>89</v>
          </cell>
          <cell r="AY13">
            <v>89</v>
          </cell>
          <cell r="AZ13">
            <v>88</v>
          </cell>
          <cell r="BA13"/>
          <cell r="BB13"/>
          <cell r="BC13"/>
          <cell r="BD13"/>
          <cell r="BE13" t="str">
            <v/>
          </cell>
          <cell r="BF13">
            <v>87</v>
          </cell>
          <cell r="BG13">
            <v>90</v>
          </cell>
          <cell r="BH13">
            <v>93</v>
          </cell>
          <cell r="BI13">
            <v>91</v>
          </cell>
          <cell r="BJ13">
            <v>90</v>
          </cell>
          <cell r="BK13">
            <v>90</v>
          </cell>
          <cell r="BL13">
            <v>87</v>
          </cell>
          <cell r="BM13">
            <v>92</v>
          </cell>
          <cell r="BN13">
            <v>92</v>
          </cell>
          <cell r="BO13">
            <v>90</v>
          </cell>
          <cell r="BP13">
            <v>86</v>
          </cell>
          <cell r="BQ13">
            <v>90</v>
          </cell>
          <cell r="BR13">
            <v>93</v>
          </cell>
          <cell r="BS13">
            <v>92</v>
          </cell>
          <cell r="BT13">
            <v>90</v>
          </cell>
          <cell r="BU13">
            <v>90</v>
          </cell>
          <cell r="BV13">
            <v>90</v>
          </cell>
          <cell r="BW13">
            <v>92</v>
          </cell>
          <cell r="BX13">
            <v>92</v>
          </cell>
          <cell r="BY13">
            <v>91</v>
          </cell>
          <cell r="BZ13"/>
          <cell r="CA13"/>
          <cell r="CB13"/>
          <cell r="CC13"/>
          <cell r="CD13" t="str">
            <v/>
          </cell>
          <cell r="CE13"/>
          <cell r="CF13"/>
          <cell r="CG13"/>
          <cell r="CH13"/>
          <cell r="CI13" t="str">
            <v/>
          </cell>
          <cell r="CJ13">
            <v>88</v>
          </cell>
          <cell r="CK13">
            <v>89</v>
          </cell>
          <cell r="CL13">
            <v>93</v>
          </cell>
          <cell r="CM13">
            <v>92</v>
          </cell>
          <cell r="CN13">
            <v>90</v>
          </cell>
          <cell r="CO13"/>
          <cell r="CP13"/>
          <cell r="CQ13"/>
          <cell r="CR13"/>
          <cell r="CS13" t="str">
            <v/>
          </cell>
          <cell r="CT13"/>
          <cell r="CU13"/>
          <cell r="CV13"/>
          <cell r="CW13"/>
          <cell r="CX13" t="str">
            <v/>
          </cell>
          <cell r="CY13"/>
          <cell r="CZ13"/>
          <cell r="DA13"/>
          <cell r="DB13"/>
          <cell r="DC13" t="str">
            <v/>
          </cell>
          <cell r="DD13" t="str">
            <v>EDGARDO III B. JUNIO</v>
          </cell>
          <cell r="DE13">
            <v>86</v>
          </cell>
          <cell r="DF13" t="str">
            <v>NO</v>
          </cell>
          <cell r="DG13">
            <v>88</v>
          </cell>
          <cell r="DH13" t="str">
            <v>NO</v>
          </cell>
          <cell r="DI13">
            <v>90</v>
          </cell>
          <cell r="DJ13" t="str">
            <v>WITH HONORS</v>
          </cell>
          <cell r="DK13">
            <v>90</v>
          </cell>
          <cell r="DL13" t="str">
            <v>WITH HONORS</v>
          </cell>
          <cell r="DM13">
            <v>89</v>
          </cell>
          <cell r="DN13" t="str">
            <v>NO</v>
          </cell>
          <cell r="DO13">
            <v>87</v>
          </cell>
          <cell r="DP13">
            <v>94</v>
          </cell>
          <cell r="DQ13">
            <v>91</v>
          </cell>
          <cell r="DR13">
            <v>92</v>
          </cell>
          <cell r="DS13">
            <v>92</v>
          </cell>
          <cell r="DT13">
            <v>92</v>
          </cell>
          <cell r="DU13">
            <v>87</v>
          </cell>
          <cell r="DV13">
            <v>91</v>
          </cell>
          <cell r="DW13">
            <v>89</v>
          </cell>
          <cell r="DX13">
            <v>86</v>
          </cell>
          <cell r="DY13">
            <v>94</v>
          </cell>
          <cell r="DZ13">
            <v>90</v>
          </cell>
          <cell r="EA13">
            <v>88</v>
          </cell>
          <cell r="EB13">
            <v>92</v>
          </cell>
          <cell r="EC13">
            <v>90</v>
          </cell>
          <cell r="ED13">
            <v>90</v>
          </cell>
          <cell r="EE13">
            <v>96</v>
          </cell>
          <cell r="EF13">
            <v>93</v>
          </cell>
          <cell r="EG13"/>
          <cell r="EH13"/>
          <cell r="EI13" t="str">
            <v/>
          </cell>
          <cell r="EJ13"/>
          <cell r="EK13"/>
          <cell r="EL13" t="str">
            <v/>
          </cell>
          <cell r="EM13">
            <v>89</v>
          </cell>
          <cell r="EN13">
            <v>92</v>
          </cell>
          <cell r="EO13">
            <v>91</v>
          </cell>
          <cell r="EP13">
            <v>86</v>
          </cell>
          <cell r="EQ13">
            <v>84</v>
          </cell>
          <cell r="ER13">
            <v>85</v>
          </cell>
          <cell r="ES13">
            <v>87</v>
          </cell>
          <cell r="ET13">
            <v>86</v>
          </cell>
          <cell r="EU13">
            <v>87</v>
          </cell>
          <cell r="EV13"/>
          <cell r="EW13"/>
          <cell r="EX13" t="str">
            <v/>
          </cell>
          <cell r="EY13"/>
          <cell r="EZ13"/>
          <cell r="FA13">
            <v>88</v>
          </cell>
          <cell r="FB13" t="str">
            <v>NO</v>
          </cell>
          <cell r="FC13">
            <v>91</v>
          </cell>
          <cell r="FD13" t="str">
            <v>WITH HONORS</v>
          </cell>
          <cell r="FE13">
            <v>90</v>
          </cell>
          <cell r="FF13" t="str">
            <v>WITH HONORS</v>
          </cell>
          <cell r="FH13" t="str">
            <v>SO</v>
          </cell>
          <cell r="FI13" t="str">
            <v>SO</v>
          </cell>
          <cell r="FJ13" t="str">
            <v>SO</v>
          </cell>
          <cell r="FK13" t="str">
            <v>SO</v>
          </cell>
          <cell r="FL13" t="str">
            <v>SO</v>
          </cell>
          <cell r="FM13" t="str">
            <v>SO</v>
          </cell>
          <cell r="FN13" t="str">
            <v>SO</v>
          </cell>
          <cell r="FO13" t="str">
            <v>SO</v>
          </cell>
          <cell r="FP13" t="str">
            <v>SO</v>
          </cell>
          <cell r="FQ13" t="str">
            <v>SO</v>
          </cell>
          <cell r="FR13" t="str">
            <v>SO</v>
          </cell>
          <cell r="FS13" t="str">
            <v>SO</v>
          </cell>
          <cell r="FT13" t="str">
            <v>SO</v>
          </cell>
          <cell r="FU13" t="str">
            <v>SO</v>
          </cell>
          <cell r="FV13" t="str">
            <v>SO</v>
          </cell>
          <cell r="FW13" t="str">
            <v>SO</v>
          </cell>
          <cell r="FX13" t="str">
            <v>SO</v>
          </cell>
          <cell r="FY13" t="str">
            <v>SO</v>
          </cell>
          <cell r="FZ13" t="str">
            <v>SO</v>
          </cell>
          <cell r="GA13" t="str">
            <v>SO</v>
          </cell>
          <cell r="GB13" t="str">
            <v>SO</v>
          </cell>
          <cell r="GC13" t="str">
            <v>SO</v>
          </cell>
          <cell r="GD13" t="str">
            <v>SO</v>
          </cell>
          <cell r="GE13" t="str">
            <v>SO</v>
          </cell>
          <cell r="GF13" t="str">
            <v>SO</v>
          </cell>
          <cell r="GG13" t="str">
            <v>SO</v>
          </cell>
          <cell r="GH13" t="str">
            <v>SO</v>
          </cell>
          <cell r="GI13" t="str">
            <v>SO</v>
          </cell>
          <cell r="GJ13">
            <v>0</v>
          </cell>
        </row>
        <row r="14">
          <cell r="C14" t="str">
            <v>LAPITAN</v>
          </cell>
          <cell r="D14" t="str">
            <v>CHRISTIAN DAVE</v>
          </cell>
          <cell r="E14" t="str">
            <v>DECENORIO</v>
          </cell>
          <cell r="F14" t="str">
            <v>D.</v>
          </cell>
          <cell r="G14" t="str">
            <v>131388150039</v>
          </cell>
          <cell r="H14" t="str">
            <v>03-05-2007</v>
          </cell>
          <cell r="I14" t="str">
            <v>MALE</v>
          </cell>
          <cell r="J14">
            <v>45824</v>
          </cell>
          <cell r="K14"/>
          <cell r="L14"/>
          <cell r="M14" t="str">
            <v>Marbel  I Central Elem</v>
          </cell>
          <cell r="N14" t="str">
            <v>KORONADAL CITY</v>
          </cell>
          <cell r="O14">
            <v>131394</v>
          </cell>
          <cell r="P14"/>
          <cell r="Q14"/>
          <cell r="R14">
            <v>78</v>
          </cell>
          <cell r="S14">
            <v>78</v>
          </cell>
          <cell r="T14">
            <v>82</v>
          </cell>
          <cell r="U14">
            <v>85</v>
          </cell>
          <cell r="V14">
            <v>81</v>
          </cell>
          <cell r="W14">
            <v>80</v>
          </cell>
          <cell r="X14">
            <v>76</v>
          </cell>
          <cell r="Y14">
            <v>84</v>
          </cell>
          <cell r="Z14">
            <v>84</v>
          </cell>
          <cell r="AA14">
            <v>81</v>
          </cell>
          <cell r="AB14">
            <v>83</v>
          </cell>
          <cell r="AC14">
            <v>86</v>
          </cell>
          <cell r="AD14">
            <v>84</v>
          </cell>
          <cell r="AE14">
            <v>84</v>
          </cell>
          <cell r="AF14">
            <v>84</v>
          </cell>
          <cell r="AG14">
            <v>85</v>
          </cell>
          <cell r="AH14">
            <v>81</v>
          </cell>
          <cell r="AI14">
            <v>82</v>
          </cell>
          <cell r="AJ14">
            <v>89</v>
          </cell>
          <cell r="AK14">
            <v>84</v>
          </cell>
          <cell r="AL14">
            <v>81</v>
          </cell>
          <cell r="AM14">
            <v>78</v>
          </cell>
          <cell r="AN14">
            <v>76</v>
          </cell>
          <cell r="AO14">
            <v>80</v>
          </cell>
          <cell r="AP14">
            <v>79</v>
          </cell>
          <cell r="AQ14">
            <v>80</v>
          </cell>
          <cell r="AR14">
            <v>84</v>
          </cell>
          <cell r="AS14">
            <v>84</v>
          </cell>
          <cell r="AT14">
            <v>89</v>
          </cell>
          <cell r="AU14">
            <v>84</v>
          </cell>
          <cell r="AV14">
            <v>84</v>
          </cell>
          <cell r="AW14">
            <v>84</v>
          </cell>
          <cell r="AX14">
            <v>86</v>
          </cell>
          <cell r="AY14">
            <v>88</v>
          </cell>
          <cell r="AZ14">
            <v>86</v>
          </cell>
          <cell r="BA14"/>
          <cell r="BB14"/>
          <cell r="BC14"/>
          <cell r="BD14"/>
          <cell r="BE14" t="str">
            <v/>
          </cell>
          <cell r="BF14">
            <v>85</v>
          </cell>
          <cell r="BG14">
            <v>88</v>
          </cell>
          <cell r="BH14">
            <v>90</v>
          </cell>
          <cell r="BI14">
            <v>91</v>
          </cell>
          <cell r="BJ14">
            <v>89</v>
          </cell>
          <cell r="BK14">
            <v>84</v>
          </cell>
          <cell r="BL14">
            <v>89</v>
          </cell>
          <cell r="BM14">
            <v>88</v>
          </cell>
          <cell r="BN14">
            <v>90</v>
          </cell>
          <cell r="BO14">
            <v>88</v>
          </cell>
          <cell r="BP14">
            <v>90</v>
          </cell>
          <cell r="BQ14">
            <v>90</v>
          </cell>
          <cell r="BR14">
            <v>90</v>
          </cell>
          <cell r="BS14">
            <v>91</v>
          </cell>
          <cell r="BT14">
            <v>90</v>
          </cell>
          <cell r="BU14">
            <v>88</v>
          </cell>
          <cell r="BV14">
            <v>90</v>
          </cell>
          <cell r="BW14">
            <v>90</v>
          </cell>
          <cell r="BX14">
            <v>91</v>
          </cell>
          <cell r="BY14">
            <v>90</v>
          </cell>
          <cell r="BZ14"/>
          <cell r="CA14"/>
          <cell r="CB14"/>
          <cell r="CC14"/>
          <cell r="CD14" t="str">
            <v/>
          </cell>
          <cell r="CE14"/>
          <cell r="CF14"/>
          <cell r="CG14"/>
          <cell r="CH14"/>
          <cell r="CI14" t="str">
            <v/>
          </cell>
          <cell r="CJ14">
            <v>87</v>
          </cell>
          <cell r="CK14">
            <v>89</v>
          </cell>
          <cell r="CL14">
            <v>90</v>
          </cell>
          <cell r="CM14">
            <v>91</v>
          </cell>
          <cell r="CN14">
            <v>89</v>
          </cell>
          <cell r="CO14"/>
          <cell r="CP14"/>
          <cell r="CQ14"/>
          <cell r="CR14"/>
          <cell r="CS14" t="str">
            <v/>
          </cell>
          <cell r="CT14"/>
          <cell r="CU14"/>
          <cell r="CV14"/>
          <cell r="CW14"/>
          <cell r="CX14" t="str">
            <v/>
          </cell>
          <cell r="CY14"/>
          <cell r="CZ14"/>
          <cell r="DA14"/>
          <cell r="DB14"/>
          <cell r="DC14" t="str">
            <v/>
          </cell>
          <cell r="DD14" t="str">
            <v>CHRISTIAN DAVE D. LAPITAN</v>
          </cell>
          <cell r="DE14">
            <v>82</v>
          </cell>
          <cell r="DF14" t="str">
            <v>NO</v>
          </cell>
          <cell r="DG14">
            <v>82</v>
          </cell>
          <cell r="DH14" t="str">
            <v>NO</v>
          </cell>
          <cell r="DI14">
            <v>84</v>
          </cell>
          <cell r="DJ14" t="str">
            <v>NO</v>
          </cell>
          <cell r="DK14">
            <v>86</v>
          </cell>
          <cell r="DL14" t="str">
            <v>NO</v>
          </cell>
          <cell r="DM14">
            <v>84</v>
          </cell>
          <cell r="DN14" t="str">
            <v>NO</v>
          </cell>
          <cell r="DO14">
            <v>86</v>
          </cell>
          <cell r="DP14">
            <v>90</v>
          </cell>
          <cell r="DQ14">
            <v>88</v>
          </cell>
          <cell r="DR14">
            <v>90</v>
          </cell>
          <cell r="DS14">
            <v>92</v>
          </cell>
          <cell r="DT14">
            <v>91</v>
          </cell>
          <cell r="DU14">
            <v>92</v>
          </cell>
          <cell r="DV14">
            <v>91</v>
          </cell>
          <cell r="DW14">
            <v>92</v>
          </cell>
          <cell r="DX14">
            <v>83</v>
          </cell>
          <cell r="DY14">
            <v>94</v>
          </cell>
          <cell r="DZ14">
            <v>89</v>
          </cell>
          <cell r="EA14">
            <v>91</v>
          </cell>
          <cell r="EB14">
            <v>93</v>
          </cell>
          <cell r="EC14">
            <v>92</v>
          </cell>
          <cell r="ED14">
            <v>91</v>
          </cell>
          <cell r="EE14">
            <v>94</v>
          </cell>
          <cell r="EF14">
            <v>93</v>
          </cell>
          <cell r="EG14"/>
          <cell r="EH14"/>
          <cell r="EI14" t="str">
            <v/>
          </cell>
          <cell r="EJ14"/>
          <cell r="EK14"/>
          <cell r="EL14" t="str">
            <v/>
          </cell>
          <cell r="EM14">
            <v>91</v>
          </cell>
          <cell r="EN14">
            <v>94</v>
          </cell>
          <cell r="EO14">
            <v>93</v>
          </cell>
          <cell r="EP14">
            <v>86</v>
          </cell>
          <cell r="EQ14">
            <v>86</v>
          </cell>
          <cell r="ER14">
            <v>86</v>
          </cell>
          <cell r="ES14">
            <v>83</v>
          </cell>
          <cell r="ET14">
            <v>89</v>
          </cell>
          <cell r="EU14">
            <v>86</v>
          </cell>
          <cell r="EV14"/>
          <cell r="EW14"/>
          <cell r="EX14" t="str">
            <v/>
          </cell>
          <cell r="EY14"/>
          <cell r="EZ14"/>
          <cell r="FA14">
            <v>88</v>
          </cell>
          <cell r="FB14" t="str">
            <v>NO</v>
          </cell>
          <cell r="FC14">
            <v>91</v>
          </cell>
          <cell r="FD14" t="str">
            <v>WITH HONORS</v>
          </cell>
          <cell r="FE14">
            <v>90</v>
          </cell>
          <cell r="FF14" t="str">
            <v>WITH HONORS</v>
          </cell>
          <cell r="FH14" t="str">
            <v>SO</v>
          </cell>
          <cell r="FI14" t="str">
            <v>SO</v>
          </cell>
          <cell r="FJ14" t="str">
            <v>SO</v>
          </cell>
          <cell r="FK14" t="str">
            <v>SO</v>
          </cell>
          <cell r="FL14" t="str">
            <v>SO</v>
          </cell>
          <cell r="FM14" t="str">
            <v>SO</v>
          </cell>
          <cell r="FN14" t="str">
            <v>SO</v>
          </cell>
          <cell r="FO14" t="str">
            <v>SO</v>
          </cell>
          <cell r="FP14" t="str">
            <v>SO</v>
          </cell>
          <cell r="FQ14" t="str">
            <v>SO</v>
          </cell>
          <cell r="FR14" t="str">
            <v>SO</v>
          </cell>
          <cell r="FS14" t="str">
            <v>SO</v>
          </cell>
          <cell r="FT14" t="str">
            <v>SO</v>
          </cell>
          <cell r="FU14" t="str">
            <v>SO</v>
          </cell>
          <cell r="FV14" t="str">
            <v>SO</v>
          </cell>
          <cell r="FW14" t="str">
            <v>SO</v>
          </cell>
          <cell r="FX14" t="str">
            <v>SO</v>
          </cell>
          <cell r="FY14" t="str">
            <v>SO</v>
          </cell>
          <cell r="FZ14" t="str">
            <v>SO</v>
          </cell>
          <cell r="GA14" t="str">
            <v>SO</v>
          </cell>
          <cell r="GB14" t="str">
            <v>SO</v>
          </cell>
          <cell r="GC14" t="str">
            <v>SO</v>
          </cell>
          <cell r="GD14" t="str">
            <v>SO</v>
          </cell>
          <cell r="GE14" t="str">
            <v>SO</v>
          </cell>
          <cell r="GF14" t="str">
            <v>SO</v>
          </cell>
          <cell r="GG14" t="str">
            <v>SO</v>
          </cell>
          <cell r="GH14" t="str">
            <v>SO</v>
          </cell>
          <cell r="GI14" t="str">
            <v>SO</v>
          </cell>
          <cell r="GJ14">
            <v>0</v>
          </cell>
        </row>
        <row r="15">
          <cell r="C15" t="str">
            <v>MANALO</v>
          </cell>
          <cell r="D15" t="str">
            <v>KENTH CYRUS</v>
          </cell>
          <cell r="E15" t="str">
            <v>NASIS</v>
          </cell>
          <cell r="F15" t="str">
            <v>N.</v>
          </cell>
          <cell r="G15" t="str">
            <v>471010150083</v>
          </cell>
          <cell r="H15" t="str">
            <v>05-18-2010</v>
          </cell>
          <cell r="I15" t="str">
            <v>MALE</v>
          </cell>
          <cell r="J15">
            <v>45824</v>
          </cell>
          <cell r="K15"/>
          <cell r="L15"/>
          <cell r="M15" t="str">
            <v>New  Iloilo  Elem</v>
          </cell>
          <cell r="N15" t="str">
            <v>KORONADAL CITY</v>
          </cell>
          <cell r="O15">
            <v>130879</v>
          </cell>
          <cell r="P15"/>
          <cell r="Q15"/>
          <cell r="R15">
            <v>82</v>
          </cell>
          <cell r="S15">
            <v>81</v>
          </cell>
          <cell r="T15">
            <v>80</v>
          </cell>
          <cell r="U15">
            <v>79</v>
          </cell>
          <cell r="V15">
            <v>81</v>
          </cell>
          <cell r="W15">
            <v>83</v>
          </cell>
          <cell r="X15">
            <v>80</v>
          </cell>
          <cell r="Y15">
            <v>83</v>
          </cell>
          <cell r="Z15">
            <v>82</v>
          </cell>
          <cell r="AA15">
            <v>82</v>
          </cell>
          <cell r="AB15">
            <v>86</v>
          </cell>
          <cell r="AC15">
            <v>86</v>
          </cell>
          <cell r="AD15">
            <v>85</v>
          </cell>
          <cell r="AE15">
            <v>86</v>
          </cell>
          <cell r="AF15">
            <v>86</v>
          </cell>
          <cell r="AG15">
            <v>83</v>
          </cell>
          <cell r="AH15">
            <v>79</v>
          </cell>
          <cell r="AI15">
            <v>78</v>
          </cell>
          <cell r="AJ15">
            <v>77</v>
          </cell>
          <cell r="AK15">
            <v>79</v>
          </cell>
          <cell r="AL15">
            <v>79</v>
          </cell>
          <cell r="AM15">
            <v>83</v>
          </cell>
          <cell r="AN15">
            <v>80</v>
          </cell>
          <cell r="AO15">
            <v>79</v>
          </cell>
          <cell r="AP15">
            <v>80</v>
          </cell>
          <cell r="AQ15">
            <v>84</v>
          </cell>
          <cell r="AR15">
            <v>89</v>
          </cell>
          <cell r="AS15">
            <v>90</v>
          </cell>
          <cell r="AT15">
            <v>91</v>
          </cell>
          <cell r="AU15">
            <v>89</v>
          </cell>
          <cell r="AV15">
            <v>80</v>
          </cell>
          <cell r="AW15">
            <v>80</v>
          </cell>
          <cell r="AX15">
            <v>82</v>
          </cell>
          <cell r="AY15">
            <v>82</v>
          </cell>
          <cell r="AZ15">
            <v>81</v>
          </cell>
          <cell r="BA15"/>
          <cell r="BB15"/>
          <cell r="BC15"/>
          <cell r="BD15"/>
          <cell r="BE15" t="str">
            <v/>
          </cell>
          <cell r="BF15">
            <v>91</v>
          </cell>
          <cell r="BG15">
            <v>91</v>
          </cell>
          <cell r="BH15">
            <v>91</v>
          </cell>
          <cell r="BI15">
            <v>92</v>
          </cell>
          <cell r="BJ15">
            <v>91</v>
          </cell>
          <cell r="BK15">
            <v>90</v>
          </cell>
          <cell r="BL15">
            <v>87</v>
          </cell>
          <cell r="BM15">
            <v>90</v>
          </cell>
          <cell r="BN15">
            <v>93</v>
          </cell>
          <cell r="BO15">
            <v>90</v>
          </cell>
          <cell r="BP15">
            <v>90</v>
          </cell>
          <cell r="BQ15">
            <v>90</v>
          </cell>
          <cell r="BR15">
            <v>91</v>
          </cell>
          <cell r="BS15">
            <v>92</v>
          </cell>
          <cell r="BT15">
            <v>91</v>
          </cell>
          <cell r="BU15">
            <v>88</v>
          </cell>
          <cell r="BV15">
            <v>90</v>
          </cell>
          <cell r="BW15">
            <v>90</v>
          </cell>
          <cell r="BX15">
            <v>93</v>
          </cell>
          <cell r="BY15">
            <v>90</v>
          </cell>
          <cell r="BZ15"/>
          <cell r="CA15"/>
          <cell r="CB15"/>
          <cell r="CC15"/>
          <cell r="CD15" t="str">
            <v/>
          </cell>
          <cell r="CE15"/>
          <cell r="CF15"/>
          <cell r="CG15"/>
          <cell r="CH15"/>
          <cell r="CI15" t="str">
            <v/>
          </cell>
          <cell r="CJ15">
            <v>90</v>
          </cell>
          <cell r="CK15">
            <v>90</v>
          </cell>
          <cell r="CL15">
            <v>91</v>
          </cell>
          <cell r="CM15">
            <v>93</v>
          </cell>
          <cell r="CN15">
            <v>91</v>
          </cell>
          <cell r="CO15"/>
          <cell r="CP15"/>
          <cell r="CQ15"/>
          <cell r="CR15"/>
          <cell r="CS15" t="str">
            <v/>
          </cell>
          <cell r="CT15"/>
          <cell r="CU15"/>
          <cell r="CV15"/>
          <cell r="CW15"/>
          <cell r="CX15" t="str">
            <v/>
          </cell>
          <cell r="CY15"/>
          <cell r="CZ15"/>
          <cell r="DA15"/>
          <cell r="DB15"/>
          <cell r="DC15" t="str">
            <v/>
          </cell>
          <cell r="DD15" t="str">
            <v>KENTH CYRUS N. MANALO</v>
          </cell>
          <cell r="DE15">
            <v>83</v>
          </cell>
          <cell r="DF15" t="str">
            <v>NO</v>
          </cell>
          <cell r="DG15">
            <v>84</v>
          </cell>
          <cell r="DH15" t="str">
            <v>NO</v>
          </cell>
          <cell r="DI15">
            <v>84</v>
          </cell>
          <cell r="DJ15" t="str">
            <v>NO</v>
          </cell>
          <cell r="DK15">
            <v>84</v>
          </cell>
          <cell r="DL15" t="str">
            <v>NO</v>
          </cell>
          <cell r="DM15">
            <v>84</v>
          </cell>
          <cell r="DN15" t="str">
            <v>NO</v>
          </cell>
          <cell r="DO15">
            <v>87</v>
          </cell>
          <cell r="DP15">
            <v>93</v>
          </cell>
          <cell r="DQ15">
            <v>90</v>
          </cell>
          <cell r="DR15">
            <v>89</v>
          </cell>
          <cell r="DS15">
            <v>94</v>
          </cell>
          <cell r="DT15">
            <v>92</v>
          </cell>
          <cell r="DU15">
            <v>85</v>
          </cell>
          <cell r="DV15">
            <v>90</v>
          </cell>
          <cell r="DW15">
            <v>88</v>
          </cell>
          <cell r="DX15">
            <v>82</v>
          </cell>
          <cell r="DY15">
            <v>86</v>
          </cell>
          <cell r="DZ15">
            <v>84</v>
          </cell>
          <cell r="EA15">
            <v>91</v>
          </cell>
          <cell r="EB15">
            <v>89</v>
          </cell>
          <cell r="EC15">
            <v>90</v>
          </cell>
          <cell r="ED15">
            <v>92</v>
          </cell>
          <cell r="EE15">
            <v>94</v>
          </cell>
          <cell r="EF15">
            <v>93</v>
          </cell>
          <cell r="EG15"/>
          <cell r="EH15"/>
          <cell r="EI15" t="str">
            <v/>
          </cell>
          <cell r="EJ15"/>
          <cell r="EK15"/>
          <cell r="EL15" t="str">
            <v/>
          </cell>
          <cell r="EM15">
            <v>88</v>
          </cell>
          <cell r="EN15">
            <v>92</v>
          </cell>
          <cell r="EO15">
            <v>90</v>
          </cell>
          <cell r="EP15">
            <v>83</v>
          </cell>
          <cell r="EQ15">
            <v>80</v>
          </cell>
          <cell r="ER15">
            <v>82</v>
          </cell>
          <cell r="ES15">
            <v>85</v>
          </cell>
          <cell r="ET15">
            <v>85</v>
          </cell>
          <cell r="EU15">
            <v>85</v>
          </cell>
          <cell r="EV15"/>
          <cell r="EW15"/>
          <cell r="EX15" t="str">
            <v/>
          </cell>
          <cell r="EY15"/>
          <cell r="EZ15"/>
          <cell r="FA15">
            <v>87</v>
          </cell>
          <cell r="FB15" t="str">
            <v>NO</v>
          </cell>
          <cell r="FC15">
            <v>89</v>
          </cell>
          <cell r="FD15" t="str">
            <v>NO</v>
          </cell>
          <cell r="FE15">
            <v>88</v>
          </cell>
          <cell r="FF15" t="str">
            <v>NO</v>
          </cell>
          <cell r="FH15" t="str">
            <v>SO</v>
          </cell>
          <cell r="FI15" t="str">
            <v>SO</v>
          </cell>
          <cell r="FJ15" t="str">
            <v>SO</v>
          </cell>
          <cell r="FK15" t="str">
            <v>SO</v>
          </cell>
          <cell r="FL15" t="str">
            <v>SO</v>
          </cell>
          <cell r="FM15" t="str">
            <v>SO</v>
          </cell>
          <cell r="FN15" t="str">
            <v>SO</v>
          </cell>
          <cell r="FO15" t="str">
            <v>SO</v>
          </cell>
          <cell r="FP15" t="str">
            <v>SO</v>
          </cell>
          <cell r="FQ15" t="str">
            <v>SO</v>
          </cell>
          <cell r="FR15" t="str">
            <v>SO</v>
          </cell>
          <cell r="FS15" t="str">
            <v>SO</v>
          </cell>
          <cell r="FT15" t="str">
            <v>SO</v>
          </cell>
          <cell r="FU15" t="str">
            <v>SO</v>
          </cell>
          <cell r="FV15" t="str">
            <v>SO</v>
          </cell>
          <cell r="FW15" t="str">
            <v>SO</v>
          </cell>
          <cell r="FX15" t="str">
            <v>SO</v>
          </cell>
          <cell r="FY15" t="str">
            <v>SO</v>
          </cell>
          <cell r="FZ15" t="str">
            <v>SO</v>
          </cell>
          <cell r="GA15" t="str">
            <v>SO</v>
          </cell>
          <cell r="GB15" t="str">
            <v>SO</v>
          </cell>
          <cell r="GC15" t="str">
            <v>SO</v>
          </cell>
          <cell r="GD15" t="str">
            <v>SO</v>
          </cell>
          <cell r="GE15" t="str">
            <v>SO</v>
          </cell>
          <cell r="GF15" t="str">
            <v>SO</v>
          </cell>
          <cell r="GG15" t="str">
            <v>SO</v>
          </cell>
          <cell r="GH15" t="str">
            <v>SO</v>
          </cell>
          <cell r="GI15" t="str">
            <v>SO</v>
          </cell>
          <cell r="GJ15">
            <v>0</v>
          </cell>
        </row>
        <row r="16">
          <cell r="C16" t="str">
            <v>MANCAO</v>
          </cell>
          <cell r="D16" t="str">
            <v>PRINCE ANGELO</v>
          </cell>
          <cell r="E16" t="str">
            <v>CABAILO</v>
          </cell>
          <cell r="F16" t="str">
            <v>C.</v>
          </cell>
          <cell r="G16" t="str">
            <v>131414150053</v>
          </cell>
          <cell r="H16" t="str">
            <v>07-07-2010</v>
          </cell>
          <cell r="I16" t="str">
            <v>MALE</v>
          </cell>
          <cell r="J16">
            <v>45824</v>
          </cell>
          <cell r="K16"/>
          <cell r="L16"/>
          <cell r="M16" t="str">
            <v>Notre Dame Village Central Elem</v>
          </cell>
          <cell r="N16" t="str">
            <v>KORONADAL CITY</v>
          </cell>
          <cell r="O16">
            <v>131252</v>
          </cell>
          <cell r="P16"/>
          <cell r="Q16"/>
          <cell r="R16">
            <v>88</v>
          </cell>
          <cell r="S16">
            <v>90</v>
          </cell>
          <cell r="T16">
            <v>88</v>
          </cell>
          <cell r="U16">
            <v>88</v>
          </cell>
          <cell r="V16">
            <v>89</v>
          </cell>
          <cell r="W16">
            <v>86</v>
          </cell>
          <cell r="X16">
            <v>82</v>
          </cell>
          <cell r="Y16">
            <v>86</v>
          </cell>
          <cell r="Z16">
            <v>87</v>
          </cell>
          <cell r="AA16">
            <v>85</v>
          </cell>
          <cell r="AB16">
            <v>88</v>
          </cell>
          <cell r="AC16">
            <v>87</v>
          </cell>
          <cell r="AD16">
            <v>88</v>
          </cell>
          <cell r="AE16">
            <v>89</v>
          </cell>
          <cell r="AF16">
            <v>88</v>
          </cell>
          <cell r="AG16">
            <v>81</v>
          </cell>
          <cell r="AH16">
            <v>87</v>
          </cell>
          <cell r="AI16">
            <v>93</v>
          </cell>
          <cell r="AJ16">
            <v>94</v>
          </cell>
          <cell r="AK16">
            <v>89</v>
          </cell>
          <cell r="AL16">
            <v>85</v>
          </cell>
          <cell r="AM16">
            <v>88</v>
          </cell>
          <cell r="AN16">
            <v>85</v>
          </cell>
          <cell r="AO16">
            <v>82</v>
          </cell>
          <cell r="AP16">
            <v>85</v>
          </cell>
          <cell r="AQ16">
            <v>88</v>
          </cell>
          <cell r="AR16">
            <v>93</v>
          </cell>
          <cell r="AS16">
            <v>93</v>
          </cell>
          <cell r="AT16">
            <v>95</v>
          </cell>
          <cell r="AU16">
            <v>92</v>
          </cell>
          <cell r="AV16">
            <v>90</v>
          </cell>
          <cell r="AW16">
            <v>91</v>
          </cell>
          <cell r="AX16">
            <v>92</v>
          </cell>
          <cell r="AY16">
            <v>92</v>
          </cell>
          <cell r="AZ16">
            <v>91</v>
          </cell>
          <cell r="BA16"/>
          <cell r="BB16"/>
          <cell r="BC16"/>
          <cell r="BD16"/>
          <cell r="BE16" t="str">
            <v/>
          </cell>
          <cell r="BF16">
            <v>91</v>
          </cell>
          <cell r="BG16">
            <v>91</v>
          </cell>
          <cell r="BH16">
            <v>91</v>
          </cell>
          <cell r="BI16">
            <v>92</v>
          </cell>
          <cell r="BJ16">
            <v>91</v>
          </cell>
          <cell r="BK16">
            <v>90</v>
          </cell>
          <cell r="BL16">
            <v>90</v>
          </cell>
          <cell r="BM16">
            <v>91</v>
          </cell>
          <cell r="BN16">
            <v>93</v>
          </cell>
          <cell r="BO16">
            <v>91</v>
          </cell>
          <cell r="BP16">
            <v>90</v>
          </cell>
          <cell r="BQ16">
            <v>90</v>
          </cell>
          <cell r="BR16">
            <v>91</v>
          </cell>
          <cell r="BS16">
            <v>92</v>
          </cell>
          <cell r="BT16">
            <v>91</v>
          </cell>
          <cell r="BU16">
            <v>90</v>
          </cell>
          <cell r="BV16">
            <v>91</v>
          </cell>
          <cell r="BW16">
            <v>90</v>
          </cell>
          <cell r="BX16">
            <v>93</v>
          </cell>
          <cell r="BY16">
            <v>91</v>
          </cell>
          <cell r="BZ16"/>
          <cell r="CA16"/>
          <cell r="CB16"/>
          <cell r="CC16"/>
          <cell r="CD16" t="str">
            <v/>
          </cell>
          <cell r="CE16"/>
          <cell r="CF16"/>
          <cell r="CG16"/>
          <cell r="CH16"/>
          <cell r="CI16" t="str">
            <v/>
          </cell>
          <cell r="CJ16">
            <v>90</v>
          </cell>
          <cell r="CK16">
            <v>91</v>
          </cell>
          <cell r="CL16">
            <v>91</v>
          </cell>
          <cell r="CM16">
            <v>93</v>
          </cell>
          <cell r="CN16">
            <v>91</v>
          </cell>
          <cell r="CO16"/>
          <cell r="CP16"/>
          <cell r="CQ16"/>
          <cell r="CR16"/>
          <cell r="CS16" t="str">
            <v/>
          </cell>
          <cell r="CT16"/>
          <cell r="CU16"/>
          <cell r="CV16"/>
          <cell r="CW16"/>
          <cell r="CX16" t="str">
            <v/>
          </cell>
          <cell r="CY16"/>
          <cell r="CZ16"/>
          <cell r="DA16"/>
          <cell r="DB16"/>
          <cell r="DC16" t="str">
            <v/>
          </cell>
          <cell r="DD16" t="str">
            <v>PRINCE ANGELO C. MANCAO</v>
          </cell>
          <cell r="DE16">
            <v>87</v>
          </cell>
          <cell r="DF16" t="str">
            <v>NO</v>
          </cell>
          <cell r="DG16">
            <v>89</v>
          </cell>
          <cell r="DH16" t="str">
            <v>NO</v>
          </cell>
          <cell r="DI16">
            <v>90</v>
          </cell>
          <cell r="DJ16" t="str">
            <v>WITH HONORS</v>
          </cell>
          <cell r="DK16">
            <v>90</v>
          </cell>
          <cell r="DL16" t="str">
            <v>WITH HONORS</v>
          </cell>
          <cell r="DM16">
            <v>89</v>
          </cell>
          <cell r="DN16" t="str">
            <v>NO</v>
          </cell>
          <cell r="DO16">
            <v>90</v>
          </cell>
          <cell r="DP16">
            <v>91</v>
          </cell>
          <cell r="DQ16">
            <v>91</v>
          </cell>
          <cell r="DR16">
            <v>90</v>
          </cell>
          <cell r="DS16">
            <v>93</v>
          </cell>
          <cell r="DT16">
            <v>92</v>
          </cell>
          <cell r="DU16">
            <v>92</v>
          </cell>
          <cell r="DV16">
            <v>93</v>
          </cell>
          <cell r="DW16">
            <v>93</v>
          </cell>
          <cell r="DX16">
            <v>89</v>
          </cell>
          <cell r="DY16">
            <v>94</v>
          </cell>
          <cell r="DZ16">
            <v>92</v>
          </cell>
          <cell r="EA16">
            <v>92</v>
          </cell>
          <cell r="EB16">
            <v>94</v>
          </cell>
          <cell r="EC16">
            <v>93</v>
          </cell>
          <cell r="ED16">
            <v>90</v>
          </cell>
          <cell r="EE16">
            <v>95</v>
          </cell>
          <cell r="EF16">
            <v>93</v>
          </cell>
          <cell r="EG16"/>
          <cell r="EH16"/>
          <cell r="EI16" t="str">
            <v/>
          </cell>
          <cell r="EJ16"/>
          <cell r="EK16"/>
          <cell r="EL16" t="str">
            <v/>
          </cell>
          <cell r="EM16">
            <v>91</v>
          </cell>
          <cell r="EN16">
            <v>92</v>
          </cell>
          <cell r="EO16">
            <v>92</v>
          </cell>
          <cell r="EP16">
            <v>86</v>
          </cell>
          <cell r="EQ16">
            <v>84</v>
          </cell>
          <cell r="ER16">
            <v>85</v>
          </cell>
          <cell r="ES16">
            <v>88</v>
          </cell>
          <cell r="ET16">
            <v>88</v>
          </cell>
          <cell r="EU16">
            <v>88</v>
          </cell>
          <cell r="EV16"/>
          <cell r="EW16"/>
          <cell r="EX16" t="str">
            <v/>
          </cell>
          <cell r="EY16"/>
          <cell r="EZ16"/>
          <cell r="FA16">
            <v>90</v>
          </cell>
          <cell r="FB16" t="str">
            <v>WITH HONORS</v>
          </cell>
          <cell r="FC16">
            <v>92</v>
          </cell>
          <cell r="FD16" t="str">
            <v>WITH HONORS</v>
          </cell>
          <cell r="FE16">
            <v>91</v>
          </cell>
          <cell r="FF16" t="str">
            <v>WITH HONORS</v>
          </cell>
          <cell r="FH16" t="str">
            <v>SO</v>
          </cell>
          <cell r="FI16" t="str">
            <v>SO</v>
          </cell>
          <cell r="FJ16" t="str">
            <v>SO</v>
          </cell>
          <cell r="FK16" t="str">
            <v>SO</v>
          </cell>
          <cell r="FL16" t="str">
            <v>SO</v>
          </cell>
          <cell r="FM16" t="str">
            <v>SO</v>
          </cell>
          <cell r="FN16" t="str">
            <v>SO</v>
          </cell>
          <cell r="FO16" t="str">
            <v>SO</v>
          </cell>
          <cell r="FP16" t="str">
            <v>SO</v>
          </cell>
          <cell r="FQ16" t="str">
            <v>SO</v>
          </cell>
          <cell r="FR16" t="str">
            <v>SO</v>
          </cell>
          <cell r="FS16" t="str">
            <v>SO</v>
          </cell>
          <cell r="FT16" t="str">
            <v>SO</v>
          </cell>
          <cell r="FU16" t="str">
            <v>SO</v>
          </cell>
          <cell r="FV16" t="str">
            <v>SO</v>
          </cell>
          <cell r="FW16" t="str">
            <v>SO</v>
          </cell>
          <cell r="FX16" t="str">
            <v>SO</v>
          </cell>
          <cell r="FY16" t="str">
            <v>SO</v>
          </cell>
          <cell r="FZ16" t="str">
            <v>SO</v>
          </cell>
          <cell r="GA16" t="str">
            <v>SO</v>
          </cell>
          <cell r="GB16" t="str">
            <v>SO</v>
          </cell>
          <cell r="GC16" t="str">
            <v>SO</v>
          </cell>
          <cell r="GD16" t="str">
            <v>SO</v>
          </cell>
          <cell r="GE16" t="str">
            <v>SO</v>
          </cell>
          <cell r="GF16" t="str">
            <v>SO</v>
          </cell>
          <cell r="GG16" t="str">
            <v>SO</v>
          </cell>
          <cell r="GH16" t="str">
            <v>SO</v>
          </cell>
          <cell r="GI16" t="str">
            <v>SO</v>
          </cell>
          <cell r="GJ16">
            <v>0</v>
          </cell>
        </row>
        <row r="17">
          <cell r="C17" t="str">
            <v>NALDOZA</v>
          </cell>
          <cell r="D17" t="str">
            <v>JOSH</v>
          </cell>
          <cell r="E17" t="str">
            <v>DARIA</v>
          </cell>
          <cell r="F17" t="str">
            <v>D.</v>
          </cell>
          <cell r="G17" t="str">
            <v>471021150017</v>
          </cell>
          <cell r="H17" t="str">
            <v>10-02-2009</v>
          </cell>
          <cell r="I17" t="str">
            <v>MALE</v>
          </cell>
          <cell r="J17">
            <v>45824</v>
          </cell>
          <cell r="K17"/>
          <cell r="L17"/>
          <cell r="M17" t="str">
            <v>Osita Central Elem</v>
          </cell>
          <cell r="N17" t="str">
            <v>KORONADAL CITY</v>
          </cell>
          <cell r="O17">
            <v>131397</v>
          </cell>
          <cell r="P17"/>
          <cell r="Q17"/>
          <cell r="R17">
            <v>85</v>
          </cell>
          <cell r="S17">
            <v>85</v>
          </cell>
          <cell r="T17">
            <v>81</v>
          </cell>
          <cell r="U17">
            <v>80</v>
          </cell>
          <cell r="V17">
            <v>83</v>
          </cell>
          <cell r="W17">
            <v>80</v>
          </cell>
          <cell r="X17">
            <v>81</v>
          </cell>
          <cell r="Y17">
            <v>80</v>
          </cell>
          <cell r="Z17">
            <v>83</v>
          </cell>
          <cell r="AA17">
            <v>81</v>
          </cell>
          <cell r="AB17">
            <v>82</v>
          </cell>
          <cell r="AC17">
            <v>84</v>
          </cell>
          <cell r="AD17">
            <v>85</v>
          </cell>
          <cell r="AE17">
            <v>87</v>
          </cell>
          <cell r="AF17">
            <v>85</v>
          </cell>
          <cell r="AG17">
            <v>85</v>
          </cell>
          <cell r="AH17">
            <v>85</v>
          </cell>
          <cell r="AI17">
            <v>84</v>
          </cell>
          <cell r="AJ17">
            <v>80</v>
          </cell>
          <cell r="AK17">
            <v>84</v>
          </cell>
          <cell r="AL17">
            <v>89</v>
          </cell>
          <cell r="AM17">
            <v>89</v>
          </cell>
          <cell r="AN17">
            <v>86</v>
          </cell>
          <cell r="AO17">
            <v>84</v>
          </cell>
          <cell r="AP17">
            <v>87</v>
          </cell>
          <cell r="AQ17">
            <v>89</v>
          </cell>
          <cell r="AR17">
            <v>92</v>
          </cell>
          <cell r="AS17">
            <v>93</v>
          </cell>
          <cell r="AT17">
            <v>96</v>
          </cell>
          <cell r="AU17">
            <v>93</v>
          </cell>
          <cell r="AV17">
            <v>80</v>
          </cell>
          <cell r="AW17">
            <v>86</v>
          </cell>
          <cell r="AX17">
            <v>91</v>
          </cell>
          <cell r="AY17">
            <v>95</v>
          </cell>
          <cell r="AZ17">
            <v>88</v>
          </cell>
          <cell r="BA17"/>
          <cell r="BB17"/>
          <cell r="BC17"/>
          <cell r="BD17"/>
          <cell r="BE17" t="str">
            <v/>
          </cell>
          <cell r="BF17">
            <v>90</v>
          </cell>
          <cell r="BG17">
            <v>88</v>
          </cell>
          <cell r="BH17">
            <v>90</v>
          </cell>
          <cell r="BI17">
            <v>91</v>
          </cell>
          <cell r="BJ17">
            <v>90</v>
          </cell>
          <cell r="BK17">
            <v>90</v>
          </cell>
          <cell r="BL17">
            <v>87</v>
          </cell>
          <cell r="BM17">
            <v>87</v>
          </cell>
          <cell r="BN17">
            <v>89</v>
          </cell>
          <cell r="BO17">
            <v>88</v>
          </cell>
          <cell r="BP17">
            <v>90</v>
          </cell>
          <cell r="BQ17">
            <v>89</v>
          </cell>
          <cell r="BR17">
            <v>90</v>
          </cell>
          <cell r="BS17">
            <v>91</v>
          </cell>
          <cell r="BT17">
            <v>90</v>
          </cell>
          <cell r="BU17">
            <v>90</v>
          </cell>
          <cell r="BV17">
            <v>89</v>
          </cell>
          <cell r="BW17">
            <v>90</v>
          </cell>
          <cell r="BX17">
            <v>92</v>
          </cell>
          <cell r="BY17">
            <v>90</v>
          </cell>
          <cell r="BZ17"/>
          <cell r="CA17"/>
          <cell r="CB17"/>
          <cell r="CC17"/>
          <cell r="CD17" t="str">
            <v/>
          </cell>
          <cell r="CE17"/>
          <cell r="CF17"/>
          <cell r="CG17"/>
          <cell r="CH17"/>
          <cell r="CI17" t="str">
            <v/>
          </cell>
          <cell r="CJ17">
            <v>90</v>
          </cell>
          <cell r="CK17">
            <v>88</v>
          </cell>
          <cell r="CL17">
            <v>89</v>
          </cell>
          <cell r="CM17">
            <v>91</v>
          </cell>
          <cell r="CN17">
            <v>90</v>
          </cell>
          <cell r="CO17"/>
          <cell r="CP17"/>
          <cell r="CQ17"/>
          <cell r="CR17"/>
          <cell r="CS17" t="str">
            <v/>
          </cell>
          <cell r="CT17"/>
          <cell r="CU17"/>
          <cell r="CV17"/>
          <cell r="CW17"/>
          <cell r="CX17" t="str">
            <v/>
          </cell>
          <cell r="CY17"/>
          <cell r="CZ17"/>
          <cell r="DA17"/>
          <cell r="DB17"/>
          <cell r="DC17" t="str">
            <v/>
          </cell>
          <cell r="DD17" t="str">
            <v>JOSH D. NALDOZA</v>
          </cell>
          <cell r="DE17">
            <v>85</v>
          </cell>
          <cell r="DF17" t="str">
            <v>NO</v>
          </cell>
          <cell r="DG17">
            <v>86</v>
          </cell>
          <cell r="DH17" t="str">
            <v>NO</v>
          </cell>
          <cell r="DI17">
            <v>86</v>
          </cell>
          <cell r="DJ17" t="str">
            <v>NO</v>
          </cell>
          <cell r="DK17">
            <v>87</v>
          </cell>
          <cell r="DL17" t="str">
            <v>NO</v>
          </cell>
          <cell r="DM17">
            <v>86</v>
          </cell>
          <cell r="DN17" t="str">
            <v>NO</v>
          </cell>
          <cell r="DO17">
            <v>81</v>
          </cell>
          <cell r="DP17">
            <v>87</v>
          </cell>
          <cell r="DQ17">
            <v>84</v>
          </cell>
          <cell r="DR17">
            <v>78</v>
          </cell>
          <cell r="DS17">
            <v>72</v>
          </cell>
          <cell r="DT17">
            <v>75</v>
          </cell>
          <cell r="DU17">
            <v>76</v>
          </cell>
          <cell r="DV17">
            <v>84</v>
          </cell>
          <cell r="DW17">
            <v>80</v>
          </cell>
          <cell r="DX17">
            <v>75</v>
          </cell>
          <cell r="DY17">
            <v>75</v>
          </cell>
          <cell r="DZ17">
            <v>75</v>
          </cell>
          <cell r="EA17">
            <v>84</v>
          </cell>
          <cell r="EB17">
            <v>86</v>
          </cell>
          <cell r="EC17">
            <v>85</v>
          </cell>
          <cell r="ED17">
            <v>83</v>
          </cell>
          <cell r="EE17">
            <v>75</v>
          </cell>
          <cell r="EF17">
            <v>79</v>
          </cell>
          <cell r="EG17"/>
          <cell r="EH17"/>
          <cell r="EI17" t="str">
            <v/>
          </cell>
          <cell r="EJ17"/>
          <cell r="EK17"/>
          <cell r="EL17" t="str">
            <v/>
          </cell>
          <cell r="EM17">
            <v>88</v>
          </cell>
          <cell r="EN17">
            <v>78</v>
          </cell>
          <cell r="EO17">
            <v>83</v>
          </cell>
          <cell r="EP17">
            <v>79</v>
          </cell>
          <cell r="EQ17">
            <v>75</v>
          </cell>
          <cell r="ER17">
            <v>77</v>
          </cell>
          <cell r="ES17">
            <v>83</v>
          </cell>
          <cell r="ET17">
            <v>70</v>
          </cell>
          <cell r="EU17">
            <v>77</v>
          </cell>
          <cell r="EV17"/>
          <cell r="EW17"/>
          <cell r="EX17" t="str">
            <v/>
          </cell>
          <cell r="EY17"/>
          <cell r="EZ17"/>
          <cell r="FA17">
            <v>81</v>
          </cell>
          <cell r="FB17" t="str">
            <v>NO</v>
          </cell>
          <cell r="FC17">
            <v>78</v>
          </cell>
          <cell r="FD17" t="str">
            <v>NO</v>
          </cell>
          <cell r="FE17">
            <v>79</v>
          </cell>
          <cell r="FF17" t="str">
            <v>NO</v>
          </cell>
          <cell r="FH17" t="str">
            <v>SO</v>
          </cell>
          <cell r="FI17" t="str">
            <v>SO</v>
          </cell>
          <cell r="FJ17" t="str">
            <v>SO</v>
          </cell>
          <cell r="FK17" t="str">
            <v>SO</v>
          </cell>
          <cell r="FL17" t="str">
            <v>SO</v>
          </cell>
          <cell r="FM17" t="str">
            <v>SO</v>
          </cell>
          <cell r="FN17" t="str">
            <v>SO</v>
          </cell>
          <cell r="FO17" t="str">
            <v>SO</v>
          </cell>
          <cell r="FP17" t="str">
            <v>SO</v>
          </cell>
          <cell r="FQ17" t="str">
            <v>SO</v>
          </cell>
          <cell r="FR17" t="str">
            <v>SO</v>
          </cell>
          <cell r="FS17" t="str">
            <v>SO</v>
          </cell>
          <cell r="FT17" t="str">
            <v>SO</v>
          </cell>
          <cell r="FU17" t="str">
            <v>SO</v>
          </cell>
          <cell r="FV17" t="str">
            <v>SO</v>
          </cell>
          <cell r="FW17" t="str">
            <v>SO</v>
          </cell>
          <cell r="FX17" t="str">
            <v>SO</v>
          </cell>
          <cell r="FY17" t="str">
            <v>SO</v>
          </cell>
          <cell r="FZ17" t="str">
            <v>SO</v>
          </cell>
          <cell r="GA17" t="str">
            <v>SO</v>
          </cell>
          <cell r="GB17" t="str">
            <v>SO</v>
          </cell>
          <cell r="GC17" t="str">
            <v>SO</v>
          </cell>
          <cell r="GD17" t="str">
            <v>SO</v>
          </cell>
          <cell r="GE17" t="str">
            <v>SO</v>
          </cell>
          <cell r="GF17" t="str">
            <v>SO</v>
          </cell>
          <cell r="GG17" t="str">
            <v>SO</v>
          </cell>
          <cell r="GH17" t="str">
            <v>SO</v>
          </cell>
          <cell r="GI17" t="str">
            <v>SO</v>
          </cell>
          <cell r="GJ17">
            <v>0</v>
          </cell>
        </row>
        <row r="18">
          <cell r="C18" t="str">
            <v>NASIS</v>
          </cell>
          <cell r="D18" t="str">
            <v>KHARL J</v>
          </cell>
          <cell r="E18" t="str">
            <v>CASTAÑO</v>
          </cell>
          <cell r="F18" t="str">
            <v>C.</v>
          </cell>
          <cell r="G18" t="str">
            <v>131406150140</v>
          </cell>
          <cell r="H18" t="str">
            <v>12-23-2009</v>
          </cell>
          <cell r="I18" t="str">
            <v>MALE</v>
          </cell>
          <cell r="J18">
            <v>45824</v>
          </cell>
          <cell r="K18"/>
          <cell r="L18"/>
          <cell r="M18" t="str">
            <v>KCES II</v>
          </cell>
          <cell r="N18" t="str">
            <v>KORONADAL CITY</v>
          </cell>
          <cell r="O18">
            <v>131407</v>
          </cell>
          <cell r="P18"/>
          <cell r="Q18"/>
          <cell r="R18">
            <v>85</v>
          </cell>
          <cell r="S18">
            <v>90</v>
          </cell>
          <cell r="T18">
            <v>89</v>
          </cell>
          <cell r="U18">
            <v>90</v>
          </cell>
          <cell r="V18">
            <v>89</v>
          </cell>
          <cell r="W18">
            <v>83</v>
          </cell>
          <cell r="X18">
            <v>80</v>
          </cell>
          <cell r="Y18">
            <v>86</v>
          </cell>
          <cell r="Z18">
            <v>86</v>
          </cell>
          <cell r="AA18">
            <v>84</v>
          </cell>
          <cell r="AB18">
            <v>86</v>
          </cell>
          <cell r="AC18">
            <v>84</v>
          </cell>
          <cell r="AD18">
            <v>84</v>
          </cell>
          <cell r="AE18">
            <v>85</v>
          </cell>
          <cell r="AF18">
            <v>85</v>
          </cell>
          <cell r="AG18">
            <v>81</v>
          </cell>
          <cell r="AH18">
            <v>85</v>
          </cell>
          <cell r="AI18">
            <v>86</v>
          </cell>
          <cell r="AJ18">
            <v>93</v>
          </cell>
          <cell r="AK18">
            <v>86</v>
          </cell>
          <cell r="AL18">
            <v>83</v>
          </cell>
          <cell r="AM18">
            <v>82</v>
          </cell>
          <cell r="AN18">
            <v>82</v>
          </cell>
          <cell r="AO18">
            <v>84</v>
          </cell>
          <cell r="AP18">
            <v>83</v>
          </cell>
          <cell r="AQ18">
            <v>90</v>
          </cell>
          <cell r="AR18">
            <v>92</v>
          </cell>
          <cell r="AS18">
            <v>92</v>
          </cell>
          <cell r="AT18">
            <v>94</v>
          </cell>
          <cell r="AU18">
            <v>92</v>
          </cell>
          <cell r="AV18">
            <v>89</v>
          </cell>
          <cell r="AW18">
            <v>86</v>
          </cell>
          <cell r="AX18">
            <v>86</v>
          </cell>
          <cell r="AY18">
            <v>87</v>
          </cell>
          <cell r="AZ18">
            <v>87</v>
          </cell>
          <cell r="BA18"/>
          <cell r="BB18"/>
          <cell r="BC18"/>
          <cell r="BD18"/>
          <cell r="BE18" t="str">
            <v/>
          </cell>
          <cell r="BF18">
            <v>90</v>
          </cell>
          <cell r="BG18">
            <v>90</v>
          </cell>
          <cell r="BH18">
            <v>90</v>
          </cell>
          <cell r="BI18">
            <v>91</v>
          </cell>
          <cell r="BJ18">
            <v>90</v>
          </cell>
          <cell r="BK18">
            <v>88</v>
          </cell>
          <cell r="BL18">
            <v>87</v>
          </cell>
          <cell r="BM18">
            <v>90</v>
          </cell>
          <cell r="BN18">
            <v>91</v>
          </cell>
          <cell r="BO18">
            <v>89</v>
          </cell>
          <cell r="BP18">
            <v>87</v>
          </cell>
          <cell r="BQ18">
            <v>90</v>
          </cell>
          <cell r="BR18">
            <v>90</v>
          </cell>
          <cell r="BS18">
            <v>91</v>
          </cell>
          <cell r="BT18">
            <v>90</v>
          </cell>
          <cell r="BU18">
            <v>90</v>
          </cell>
          <cell r="BV18">
            <v>91</v>
          </cell>
          <cell r="BW18">
            <v>91</v>
          </cell>
          <cell r="BX18">
            <v>92</v>
          </cell>
          <cell r="BY18">
            <v>91</v>
          </cell>
          <cell r="BZ18"/>
          <cell r="CA18"/>
          <cell r="CB18"/>
          <cell r="CC18"/>
          <cell r="CD18" t="str">
            <v/>
          </cell>
          <cell r="CE18"/>
          <cell r="CF18"/>
          <cell r="CG18"/>
          <cell r="CH18"/>
          <cell r="CI18" t="str">
            <v/>
          </cell>
          <cell r="CJ18">
            <v>89</v>
          </cell>
          <cell r="CK18">
            <v>90</v>
          </cell>
          <cell r="CL18">
            <v>90</v>
          </cell>
          <cell r="CM18">
            <v>91</v>
          </cell>
          <cell r="CN18">
            <v>90</v>
          </cell>
          <cell r="CO18"/>
          <cell r="CP18"/>
          <cell r="CQ18"/>
          <cell r="CR18"/>
          <cell r="CS18" t="str">
            <v/>
          </cell>
          <cell r="CT18"/>
          <cell r="CU18"/>
          <cell r="CV18"/>
          <cell r="CW18"/>
          <cell r="CX18" t="str">
            <v/>
          </cell>
          <cell r="CY18"/>
          <cell r="CZ18"/>
          <cell r="DA18"/>
          <cell r="DB18"/>
          <cell r="DC18" t="str">
            <v/>
          </cell>
          <cell r="DD18" t="str">
            <v>KHARL J C. NASIS</v>
          </cell>
          <cell r="DE18">
            <v>86</v>
          </cell>
          <cell r="DF18" t="str">
            <v>NO</v>
          </cell>
          <cell r="DG18">
            <v>86</v>
          </cell>
          <cell r="DH18" t="str">
            <v>NO</v>
          </cell>
          <cell r="DI18">
            <v>87</v>
          </cell>
          <cell r="DJ18" t="str">
            <v>NO</v>
          </cell>
          <cell r="DK18">
            <v>89</v>
          </cell>
          <cell r="DL18" t="str">
            <v>NO</v>
          </cell>
          <cell r="DM18">
            <v>87</v>
          </cell>
          <cell r="DN18" t="str">
            <v>NO</v>
          </cell>
          <cell r="DO18">
            <v>90</v>
          </cell>
          <cell r="DP18">
            <v>93</v>
          </cell>
          <cell r="DQ18">
            <v>92</v>
          </cell>
          <cell r="DR18">
            <v>92</v>
          </cell>
          <cell r="DS18">
            <v>96</v>
          </cell>
          <cell r="DT18">
            <v>94</v>
          </cell>
          <cell r="DU18">
            <v>92</v>
          </cell>
          <cell r="DV18">
            <v>93</v>
          </cell>
          <cell r="DW18">
            <v>93</v>
          </cell>
          <cell r="DX18">
            <v>90</v>
          </cell>
          <cell r="DY18">
            <v>94</v>
          </cell>
          <cell r="DZ18">
            <v>92</v>
          </cell>
          <cell r="EA18">
            <v>93</v>
          </cell>
          <cell r="EB18">
            <v>93</v>
          </cell>
          <cell r="EC18">
            <v>93</v>
          </cell>
          <cell r="ED18">
            <v>91</v>
          </cell>
          <cell r="EE18">
            <v>96</v>
          </cell>
          <cell r="EF18">
            <v>94</v>
          </cell>
          <cell r="EG18"/>
          <cell r="EH18"/>
          <cell r="EI18" t="str">
            <v/>
          </cell>
          <cell r="EJ18"/>
          <cell r="EK18"/>
          <cell r="EL18" t="str">
            <v/>
          </cell>
          <cell r="EM18">
            <v>92</v>
          </cell>
          <cell r="EN18">
            <v>92</v>
          </cell>
          <cell r="EO18">
            <v>92</v>
          </cell>
          <cell r="EP18">
            <v>85</v>
          </cell>
          <cell r="EQ18">
            <v>85</v>
          </cell>
          <cell r="ER18">
            <v>85</v>
          </cell>
          <cell r="ES18">
            <v>88</v>
          </cell>
          <cell r="ET18">
            <v>91</v>
          </cell>
          <cell r="EU18">
            <v>90</v>
          </cell>
          <cell r="EV18"/>
          <cell r="EW18"/>
          <cell r="EX18" t="str">
            <v/>
          </cell>
          <cell r="EY18"/>
          <cell r="EZ18"/>
          <cell r="FA18">
            <v>90</v>
          </cell>
          <cell r="FB18" t="str">
            <v>WITH HONORS</v>
          </cell>
          <cell r="FC18">
            <v>93</v>
          </cell>
          <cell r="FD18" t="str">
            <v>WITH HONORS</v>
          </cell>
          <cell r="FE18">
            <v>92</v>
          </cell>
          <cell r="FF18" t="str">
            <v>WITH HONORS</v>
          </cell>
          <cell r="FH18" t="str">
            <v>SO</v>
          </cell>
          <cell r="FI18" t="str">
            <v>SO</v>
          </cell>
          <cell r="FJ18" t="str">
            <v>SO</v>
          </cell>
          <cell r="FK18" t="str">
            <v>SO</v>
          </cell>
          <cell r="FL18" t="str">
            <v>SO</v>
          </cell>
          <cell r="FM18" t="str">
            <v>SO</v>
          </cell>
          <cell r="FN18" t="str">
            <v>SO</v>
          </cell>
          <cell r="FO18" t="str">
            <v>SO</v>
          </cell>
          <cell r="FP18" t="str">
            <v>SO</v>
          </cell>
          <cell r="FQ18" t="str">
            <v>SO</v>
          </cell>
          <cell r="FR18" t="str">
            <v>SO</v>
          </cell>
          <cell r="FS18" t="str">
            <v>SO</v>
          </cell>
          <cell r="FT18" t="str">
            <v>SO</v>
          </cell>
          <cell r="FU18" t="str">
            <v>SO</v>
          </cell>
          <cell r="FV18" t="str">
            <v>SO</v>
          </cell>
          <cell r="FW18" t="str">
            <v>SO</v>
          </cell>
          <cell r="FX18" t="str">
            <v>SO</v>
          </cell>
          <cell r="FY18" t="str">
            <v>SO</v>
          </cell>
          <cell r="FZ18" t="str">
            <v>SO</v>
          </cell>
          <cell r="GA18" t="str">
            <v>SO</v>
          </cell>
          <cell r="GB18" t="str">
            <v>SO</v>
          </cell>
          <cell r="GC18" t="str">
            <v>SO</v>
          </cell>
          <cell r="GD18" t="str">
            <v>SO</v>
          </cell>
          <cell r="GE18" t="str">
            <v>SO</v>
          </cell>
          <cell r="GF18" t="str">
            <v>SO</v>
          </cell>
          <cell r="GG18" t="str">
            <v>SO</v>
          </cell>
          <cell r="GH18" t="str">
            <v>SO</v>
          </cell>
          <cell r="GI18" t="str">
            <v>SO</v>
          </cell>
          <cell r="GJ18">
            <v>0</v>
          </cell>
        </row>
        <row r="19">
          <cell r="C19" t="str">
            <v>PACHOCO</v>
          </cell>
          <cell r="D19" t="str">
            <v>JOSHUA</v>
          </cell>
          <cell r="E19" t="str">
            <v>BOYOC</v>
          </cell>
          <cell r="F19" t="str">
            <v>B.</v>
          </cell>
          <cell r="G19" t="str">
            <v>131296150144</v>
          </cell>
          <cell r="H19" t="str">
            <v>06-28-2010</v>
          </cell>
          <cell r="I19" t="str">
            <v>MALE</v>
          </cell>
          <cell r="J19">
            <v>45824</v>
          </cell>
          <cell r="K19"/>
          <cell r="L19"/>
          <cell r="M19" t="str">
            <v>Mary Land School , Inc.</v>
          </cell>
          <cell r="N19" t="str">
            <v>KORONADAL CITY</v>
          </cell>
          <cell r="O19">
            <v>405886</v>
          </cell>
          <cell r="P19"/>
          <cell r="Q19"/>
          <cell r="R19">
            <v>82</v>
          </cell>
          <cell r="S19">
            <v>79</v>
          </cell>
          <cell r="T19">
            <v>80</v>
          </cell>
          <cell r="U19">
            <v>81</v>
          </cell>
          <cell r="V19">
            <v>81</v>
          </cell>
          <cell r="W19">
            <v>76</v>
          </cell>
          <cell r="X19">
            <v>77</v>
          </cell>
          <cell r="Y19">
            <v>78</v>
          </cell>
          <cell r="Z19">
            <v>83</v>
          </cell>
          <cell r="AA19">
            <v>79</v>
          </cell>
          <cell r="AB19">
            <v>81</v>
          </cell>
          <cell r="AC19">
            <v>81</v>
          </cell>
          <cell r="AD19">
            <v>82</v>
          </cell>
          <cell r="AE19">
            <v>83</v>
          </cell>
          <cell r="AF19">
            <v>82</v>
          </cell>
          <cell r="AG19">
            <v>80</v>
          </cell>
          <cell r="AH19">
            <v>76</v>
          </cell>
          <cell r="AI19">
            <v>75</v>
          </cell>
          <cell r="AJ19">
            <v>75</v>
          </cell>
          <cell r="AK19">
            <v>77</v>
          </cell>
          <cell r="AL19">
            <v>81</v>
          </cell>
          <cell r="AM19">
            <v>78</v>
          </cell>
          <cell r="AN19">
            <v>78</v>
          </cell>
          <cell r="AO19">
            <v>81</v>
          </cell>
          <cell r="AP19">
            <v>80</v>
          </cell>
          <cell r="AQ19">
            <v>84</v>
          </cell>
          <cell r="AR19">
            <v>89</v>
          </cell>
          <cell r="AS19">
            <v>90</v>
          </cell>
          <cell r="AT19">
            <v>92</v>
          </cell>
          <cell r="AU19">
            <v>89</v>
          </cell>
          <cell r="AV19">
            <v>86</v>
          </cell>
          <cell r="AW19">
            <v>85</v>
          </cell>
          <cell r="AX19">
            <v>85</v>
          </cell>
          <cell r="AY19">
            <v>87</v>
          </cell>
          <cell r="AZ19">
            <v>86</v>
          </cell>
          <cell r="BA19"/>
          <cell r="BB19"/>
          <cell r="BC19"/>
          <cell r="BD19"/>
          <cell r="BE19" t="str">
            <v/>
          </cell>
          <cell r="BF19">
            <v>88</v>
          </cell>
          <cell r="BG19">
            <v>89</v>
          </cell>
          <cell r="BH19">
            <v>90</v>
          </cell>
          <cell r="BI19">
            <v>91</v>
          </cell>
          <cell r="BJ19">
            <v>90</v>
          </cell>
          <cell r="BK19">
            <v>84</v>
          </cell>
          <cell r="BL19">
            <v>89</v>
          </cell>
          <cell r="BM19">
            <v>89</v>
          </cell>
          <cell r="BN19">
            <v>90</v>
          </cell>
          <cell r="BO19">
            <v>88</v>
          </cell>
          <cell r="BP19">
            <v>85</v>
          </cell>
          <cell r="BQ19">
            <v>88</v>
          </cell>
          <cell r="BR19">
            <v>90</v>
          </cell>
          <cell r="BS19">
            <v>91</v>
          </cell>
          <cell r="BT19">
            <v>89</v>
          </cell>
          <cell r="BU19">
            <v>87</v>
          </cell>
          <cell r="BV19">
            <v>86</v>
          </cell>
          <cell r="BW19">
            <v>87</v>
          </cell>
          <cell r="BX19">
            <v>88</v>
          </cell>
          <cell r="BY19">
            <v>87</v>
          </cell>
          <cell r="BZ19"/>
          <cell r="CA19"/>
          <cell r="CB19"/>
          <cell r="CC19"/>
          <cell r="CD19" t="str">
            <v/>
          </cell>
          <cell r="CE19"/>
          <cell r="CF19"/>
          <cell r="CG19"/>
          <cell r="CH19"/>
          <cell r="CI19" t="str">
            <v/>
          </cell>
          <cell r="CJ19">
            <v>86</v>
          </cell>
          <cell r="CK19">
            <v>88</v>
          </cell>
          <cell r="CL19">
            <v>89</v>
          </cell>
          <cell r="CM19">
            <v>90</v>
          </cell>
          <cell r="CN19">
            <v>89</v>
          </cell>
          <cell r="CO19"/>
          <cell r="CP19"/>
          <cell r="CQ19"/>
          <cell r="CR19"/>
          <cell r="CS19" t="str">
            <v/>
          </cell>
          <cell r="CT19"/>
          <cell r="CU19"/>
          <cell r="CV19"/>
          <cell r="CW19"/>
          <cell r="CX19" t="str">
            <v/>
          </cell>
          <cell r="CY19"/>
          <cell r="CZ19"/>
          <cell r="DA19"/>
          <cell r="DB19"/>
          <cell r="DC19" t="str">
            <v/>
          </cell>
          <cell r="DD19" t="str">
            <v>JOSHUA B. PACHOCO</v>
          </cell>
          <cell r="DE19">
            <v>82</v>
          </cell>
          <cell r="DF19" t="str">
            <v>NO</v>
          </cell>
          <cell r="DG19">
            <v>82</v>
          </cell>
          <cell r="DH19" t="str">
            <v>NO</v>
          </cell>
          <cell r="DI19">
            <v>82</v>
          </cell>
          <cell r="DJ19" t="str">
            <v>NO</v>
          </cell>
          <cell r="DK19">
            <v>84</v>
          </cell>
          <cell r="DL19" t="str">
            <v>NO</v>
          </cell>
          <cell r="DM19">
            <v>83</v>
          </cell>
          <cell r="DN19" t="str">
            <v>NO</v>
          </cell>
          <cell r="DO19">
            <v>90</v>
          </cell>
          <cell r="DP19">
            <v>93</v>
          </cell>
          <cell r="DQ19">
            <v>92</v>
          </cell>
          <cell r="DR19">
            <v>91</v>
          </cell>
          <cell r="DS19">
            <v>94</v>
          </cell>
          <cell r="DT19">
            <v>93</v>
          </cell>
          <cell r="DU19">
            <v>88</v>
          </cell>
          <cell r="DV19">
            <v>91</v>
          </cell>
          <cell r="DW19">
            <v>90</v>
          </cell>
          <cell r="DX19">
            <v>91</v>
          </cell>
          <cell r="DY19">
            <v>95</v>
          </cell>
          <cell r="DZ19">
            <v>93</v>
          </cell>
          <cell r="EA19">
            <v>92</v>
          </cell>
          <cell r="EB19">
            <v>93</v>
          </cell>
          <cell r="EC19">
            <v>93</v>
          </cell>
          <cell r="ED19">
            <v>91</v>
          </cell>
          <cell r="EE19">
            <v>95</v>
          </cell>
          <cell r="EF19">
            <v>93</v>
          </cell>
          <cell r="EG19"/>
          <cell r="EH19"/>
          <cell r="EI19" t="str">
            <v/>
          </cell>
          <cell r="EJ19"/>
          <cell r="EK19"/>
          <cell r="EL19" t="str">
            <v/>
          </cell>
          <cell r="EM19">
            <v>90</v>
          </cell>
          <cell r="EN19">
            <v>91</v>
          </cell>
          <cell r="EO19">
            <v>91</v>
          </cell>
          <cell r="EP19">
            <v>84</v>
          </cell>
          <cell r="EQ19">
            <v>84</v>
          </cell>
          <cell r="ER19">
            <v>84</v>
          </cell>
          <cell r="ES19">
            <v>90</v>
          </cell>
          <cell r="ET19">
            <v>90</v>
          </cell>
          <cell r="EU19">
            <v>90</v>
          </cell>
          <cell r="EV19"/>
          <cell r="EW19"/>
          <cell r="EX19" t="str">
            <v/>
          </cell>
          <cell r="EY19"/>
          <cell r="EZ19"/>
          <cell r="FA19">
            <v>90</v>
          </cell>
          <cell r="FB19" t="str">
            <v>WITH HONORS</v>
          </cell>
          <cell r="FC19">
            <v>92</v>
          </cell>
          <cell r="FD19" t="str">
            <v>WITH HONORS</v>
          </cell>
          <cell r="FE19">
            <v>91</v>
          </cell>
          <cell r="FF19" t="str">
            <v>WITH HONORS</v>
          </cell>
          <cell r="FH19" t="str">
            <v>SO</v>
          </cell>
          <cell r="FI19" t="str">
            <v>SO</v>
          </cell>
          <cell r="FJ19" t="str">
            <v>SO</v>
          </cell>
          <cell r="FK19" t="str">
            <v>SO</v>
          </cell>
          <cell r="FL19" t="str">
            <v>SO</v>
          </cell>
          <cell r="FM19" t="str">
            <v>SO</v>
          </cell>
          <cell r="FN19" t="str">
            <v>SO</v>
          </cell>
          <cell r="FO19" t="str">
            <v>SO</v>
          </cell>
          <cell r="FP19" t="str">
            <v>SO</v>
          </cell>
          <cell r="FQ19" t="str">
            <v>SO</v>
          </cell>
          <cell r="FR19" t="str">
            <v>SO</v>
          </cell>
          <cell r="FS19" t="str">
            <v>SO</v>
          </cell>
          <cell r="FT19" t="str">
            <v>SO</v>
          </cell>
          <cell r="FU19" t="str">
            <v>SO</v>
          </cell>
          <cell r="FV19" t="str">
            <v>SO</v>
          </cell>
          <cell r="FW19" t="str">
            <v>SO</v>
          </cell>
          <cell r="FX19" t="str">
            <v>SO</v>
          </cell>
          <cell r="FY19" t="str">
            <v>SO</v>
          </cell>
          <cell r="FZ19" t="str">
            <v>SO</v>
          </cell>
          <cell r="GA19" t="str">
            <v>SO</v>
          </cell>
          <cell r="GB19" t="str">
            <v>SO</v>
          </cell>
          <cell r="GC19" t="str">
            <v>SO</v>
          </cell>
          <cell r="GD19" t="str">
            <v>SO</v>
          </cell>
          <cell r="GE19" t="str">
            <v>SO</v>
          </cell>
          <cell r="GF19" t="str">
            <v>SO</v>
          </cell>
          <cell r="GG19" t="str">
            <v>SO</v>
          </cell>
          <cell r="GH19" t="str">
            <v>SO</v>
          </cell>
          <cell r="GI19" t="str">
            <v>SO</v>
          </cell>
          <cell r="GJ19">
            <v>0</v>
          </cell>
        </row>
        <row r="20">
          <cell r="C20" t="str">
            <v>PEDROSO</v>
          </cell>
          <cell r="D20" t="str">
            <v>RAIN JUSTINE</v>
          </cell>
          <cell r="E20" t="str">
            <v>DELA CRUZ</v>
          </cell>
          <cell r="F20" t="str">
            <v>D.</v>
          </cell>
          <cell r="G20" t="str">
            <v>405710150010</v>
          </cell>
          <cell r="H20" t="str">
            <v>06-09-2010</v>
          </cell>
          <cell r="I20" t="str">
            <v>MALE</v>
          </cell>
          <cell r="J20">
            <v>45824</v>
          </cell>
          <cell r="K20"/>
          <cell r="L20"/>
          <cell r="M20" t="str">
            <v>Godwino Integrate School</v>
          </cell>
          <cell r="N20" t="str">
            <v>KORONADAL CITY</v>
          </cell>
          <cell r="O20">
            <v>130769</v>
          </cell>
          <cell r="P20"/>
          <cell r="Q20"/>
          <cell r="R20">
            <v>77</v>
          </cell>
          <cell r="S20">
            <v>81</v>
          </cell>
          <cell r="T20">
            <v>80</v>
          </cell>
          <cell r="U20">
            <v>85</v>
          </cell>
          <cell r="V20">
            <v>81</v>
          </cell>
          <cell r="W20">
            <v>79</v>
          </cell>
          <cell r="X20">
            <v>78</v>
          </cell>
          <cell r="Y20">
            <v>79</v>
          </cell>
          <cell r="Z20">
            <v>82</v>
          </cell>
          <cell r="AA20">
            <v>80</v>
          </cell>
          <cell r="AB20">
            <v>79</v>
          </cell>
          <cell r="AC20">
            <v>83</v>
          </cell>
          <cell r="AD20">
            <v>83</v>
          </cell>
          <cell r="AE20">
            <v>84</v>
          </cell>
          <cell r="AF20">
            <v>82</v>
          </cell>
          <cell r="AG20">
            <v>79</v>
          </cell>
          <cell r="AH20">
            <v>76</v>
          </cell>
          <cell r="AI20">
            <v>79</v>
          </cell>
          <cell r="AJ20">
            <v>90</v>
          </cell>
          <cell r="AK20">
            <v>81</v>
          </cell>
          <cell r="AL20">
            <v>83</v>
          </cell>
          <cell r="AM20">
            <v>81</v>
          </cell>
          <cell r="AN20">
            <v>80</v>
          </cell>
          <cell r="AO20">
            <v>84</v>
          </cell>
          <cell r="AP20">
            <v>82</v>
          </cell>
          <cell r="AQ20">
            <v>84</v>
          </cell>
          <cell r="AR20">
            <v>91</v>
          </cell>
          <cell r="AS20">
            <v>91</v>
          </cell>
          <cell r="AT20">
            <v>92</v>
          </cell>
          <cell r="AU20">
            <v>90</v>
          </cell>
          <cell r="AV20">
            <v>87</v>
          </cell>
          <cell r="AW20">
            <v>81</v>
          </cell>
          <cell r="AX20">
            <v>90</v>
          </cell>
          <cell r="AY20">
            <v>90</v>
          </cell>
          <cell r="AZ20">
            <v>87</v>
          </cell>
          <cell r="BA20"/>
          <cell r="BB20"/>
          <cell r="BC20"/>
          <cell r="BD20"/>
          <cell r="BE20" t="str">
            <v/>
          </cell>
          <cell r="BF20">
            <v>88</v>
          </cell>
          <cell r="BG20">
            <v>90</v>
          </cell>
          <cell r="BH20">
            <v>91</v>
          </cell>
          <cell r="BI20">
            <v>92</v>
          </cell>
          <cell r="BJ20">
            <v>90</v>
          </cell>
          <cell r="BK20">
            <v>85</v>
          </cell>
          <cell r="BL20">
            <v>86</v>
          </cell>
          <cell r="BM20">
            <v>90</v>
          </cell>
          <cell r="BN20">
            <v>92</v>
          </cell>
          <cell r="BO20">
            <v>88</v>
          </cell>
          <cell r="BP20">
            <v>86</v>
          </cell>
          <cell r="BQ20">
            <v>90</v>
          </cell>
          <cell r="BR20">
            <v>90</v>
          </cell>
          <cell r="BS20">
            <v>91</v>
          </cell>
          <cell r="BT20">
            <v>89</v>
          </cell>
          <cell r="BU20">
            <v>87</v>
          </cell>
          <cell r="BV20">
            <v>90</v>
          </cell>
          <cell r="BW20">
            <v>90</v>
          </cell>
          <cell r="BX20">
            <v>91</v>
          </cell>
          <cell r="BY20">
            <v>90</v>
          </cell>
          <cell r="BZ20"/>
          <cell r="CA20"/>
          <cell r="CB20"/>
          <cell r="CC20"/>
          <cell r="CD20" t="str">
            <v/>
          </cell>
          <cell r="CE20"/>
          <cell r="CF20"/>
          <cell r="CG20"/>
          <cell r="CH20"/>
          <cell r="CI20" t="str">
            <v/>
          </cell>
          <cell r="CJ20">
            <v>87</v>
          </cell>
          <cell r="CK20">
            <v>89</v>
          </cell>
          <cell r="CL20">
            <v>90</v>
          </cell>
          <cell r="CM20">
            <v>92</v>
          </cell>
          <cell r="CN20">
            <v>89</v>
          </cell>
          <cell r="CO20"/>
          <cell r="CP20"/>
          <cell r="CQ20"/>
          <cell r="CR20"/>
          <cell r="CS20" t="str">
            <v/>
          </cell>
          <cell r="CT20"/>
          <cell r="CU20"/>
          <cell r="CV20"/>
          <cell r="CW20"/>
          <cell r="CX20" t="str">
            <v/>
          </cell>
          <cell r="CY20"/>
          <cell r="CZ20"/>
          <cell r="DA20"/>
          <cell r="DB20"/>
          <cell r="DC20" t="str">
            <v/>
          </cell>
          <cell r="DD20" t="str">
            <v>RAIN JUSTINE D. PEDROSO</v>
          </cell>
          <cell r="DE20">
            <v>82</v>
          </cell>
          <cell r="DF20" t="str">
            <v>NO</v>
          </cell>
          <cell r="DG20">
            <v>83</v>
          </cell>
          <cell r="DH20" t="str">
            <v>NO</v>
          </cell>
          <cell r="DI20">
            <v>84</v>
          </cell>
          <cell r="DJ20" t="str">
            <v>NO</v>
          </cell>
          <cell r="DK20">
            <v>87</v>
          </cell>
          <cell r="DL20" t="str">
            <v>NO</v>
          </cell>
          <cell r="DM20">
            <v>84</v>
          </cell>
          <cell r="DN20" t="str">
            <v>NO</v>
          </cell>
          <cell r="DO20">
            <v>88</v>
          </cell>
          <cell r="DP20">
            <v>92</v>
          </cell>
          <cell r="DQ20">
            <v>90</v>
          </cell>
          <cell r="DR20">
            <v>88</v>
          </cell>
          <cell r="DS20">
            <v>94</v>
          </cell>
          <cell r="DT20">
            <v>91</v>
          </cell>
          <cell r="DU20">
            <v>91</v>
          </cell>
          <cell r="DV20">
            <v>92</v>
          </cell>
          <cell r="DW20">
            <v>92</v>
          </cell>
          <cell r="DX20">
            <v>88</v>
          </cell>
          <cell r="DY20">
            <v>92</v>
          </cell>
          <cell r="DZ20">
            <v>90</v>
          </cell>
          <cell r="EA20">
            <v>90</v>
          </cell>
          <cell r="EB20">
            <v>93</v>
          </cell>
          <cell r="EC20">
            <v>92</v>
          </cell>
          <cell r="ED20">
            <v>90</v>
          </cell>
          <cell r="EE20">
            <v>96</v>
          </cell>
          <cell r="EF20">
            <v>93</v>
          </cell>
          <cell r="EG20"/>
          <cell r="EH20"/>
          <cell r="EI20" t="str">
            <v/>
          </cell>
          <cell r="EJ20"/>
          <cell r="EK20"/>
          <cell r="EL20" t="str">
            <v/>
          </cell>
          <cell r="EM20">
            <v>92</v>
          </cell>
          <cell r="EN20">
            <v>92</v>
          </cell>
          <cell r="EO20">
            <v>92</v>
          </cell>
          <cell r="EP20">
            <v>85</v>
          </cell>
          <cell r="EQ20">
            <v>84</v>
          </cell>
          <cell r="ER20">
            <v>85</v>
          </cell>
          <cell r="ES20">
            <v>87</v>
          </cell>
          <cell r="ET20">
            <v>87</v>
          </cell>
          <cell r="EU20">
            <v>87</v>
          </cell>
          <cell r="EV20"/>
          <cell r="EW20"/>
          <cell r="EX20" t="str">
            <v/>
          </cell>
          <cell r="EY20"/>
          <cell r="EZ20"/>
          <cell r="FA20">
            <v>89</v>
          </cell>
          <cell r="FB20" t="str">
            <v>NO</v>
          </cell>
          <cell r="FC20">
            <v>91</v>
          </cell>
          <cell r="FD20" t="str">
            <v>WITH HONORS</v>
          </cell>
          <cell r="FE20">
            <v>90</v>
          </cell>
          <cell r="FF20" t="str">
            <v>WITH HONORS</v>
          </cell>
          <cell r="FH20" t="str">
            <v>SO</v>
          </cell>
          <cell r="FI20" t="str">
            <v>SO</v>
          </cell>
          <cell r="FJ20" t="str">
            <v>SO</v>
          </cell>
          <cell r="FK20" t="str">
            <v>SO</v>
          </cell>
          <cell r="FL20" t="str">
            <v>SO</v>
          </cell>
          <cell r="FM20" t="str">
            <v>SO</v>
          </cell>
          <cell r="FN20" t="str">
            <v>SO</v>
          </cell>
          <cell r="FO20" t="str">
            <v>SO</v>
          </cell>
          <cell r="FP20" t="str">
            <v>SO</v>
          </cell>
          <cell r="FQ20" t="str">
            <v>SO</v>
          </cell>
          <cell r="FR20" t="str">
            <v>SO</v>
          </cell>
          <cell r="FS20" t="str">
            <v>SO</v>
          </cell>
          <cell r="FT20" t="str">
            <v>SO</v>
          </cell>
          <cell r="FU20" t="str">
            <v>SO</v>
          </cell>
          <cell r="FV20" t="str">
            <v>SO</v>
          </cell>
          <cell r="FW20" t="str">
            <v>SO</v>
          </cell>
          <cell r="FX20" t="str">
            <v>SO</v>
          </cell>
          <cell r="FY20" t="str">
            <v>SO</v>
          </cell>
          <cell r="FZ20" t="str">
            <v>SO</v>
          </cell>
          <cell r="GA20" t="str">
            <v>SO</v>
          </cell>
          <cell r="GB20" t="str">
            <v>SO</v>
          </cell>
          <cell r="GC20" t="str">
            <v>SO</v>
          </cell>
          <cell r="GD20" t="str">
            <v>SO</v>
          </cell>
          <cell r="GE20" t="str">
            <v>SO</v>
          </cell>
          <cell r="GF20" t="str">
            <v>SO</v>
          </cell>
          <cell r="GG20" t="str">
            <v>SO</v>
          </cell>
          <cell r="GH20" t="str">
            <v>SO</v>
          </cell>
          <cell r="GI20" t="str">
            <v>SO</v>
          </cell>
          <cell r="GJ20">
            <v>0</v>
          </cell>
        </row>
        <row r="21">
          <cell r="C21" t="str">
            <v>SALVADOR</v>
          </cell>
          <cell r="D21" t="str">
            <v>NEIL ARVY</v>
          </cell>
          <cell r="E21"/>
          <cell r="F21" t="str">
            <v>.</v>
          </cell>
          <cell r="G21" t="str">
            <v>131397150049</v>
          </cell>
          <cell r="H21" t="str">
            <v>05-15-2010</v>
          </cell>
          <cell r="I21" t="str">
            <v>MALE</v>
          </cell>
          <cell r="J21">
            <v>45824</v>
          </cell>
          <cell r="K21"/>
          <cell r="L21"/>
          <cell r="M21" t="str">
            <v>Esimos -Cataluña Elem</v>
          </cell>
          <cell r="N21" t="str">
            <v>KORONADAL CITY</v>
          </cell>
          <cell r="O21">
            <v>131373</v>
          </cell>
          <cell r="P21"/>
          <cell r="Q21"/>
          <cell r="R21">
            <v>84</v>
          </cell>
          <cell r="S21">
            <v>86</v>
          </cell>
          <cell r="T21">
            <v>83</v>
          </cell>
          <cell r="U21">
            <v>84</v>
          </cell>
          <cell r="V21">
            <v>84</v>
          </cell>
          <cell r="W21">
            <v>83</v>
          </cell>
          <cell r="X21">
            <v>82</v>
          </cell>
          <cell r="Y21">
            <v>85</v>
          </cell>
          <cell r="Z21">
            <v>83</v>
          </cell>
          <cell r="AA21">
            <v>83</v>
          </cell>
          <cell r="AB21">
            <v>83</v>
          </cell>
          <cell r="AC21">
            <v>83</v>
          </cell>
          <cell r="AD21">
            <v>84</v>
          </cell>
          <cell r="AE21">
            <v>86</v>
          </cell>
          <cell r="AF21">
            <v>84</v>
          </cell>
          <cell r="AG21">
            <v>89</v>
          </cell>
          <cell r="AH21">
            <v>88</v>
          </cell>
          <cell r="AI21">
            <v>85</v>
          </cell>
          <cell r="AJ21">
            <v>92</v>
          </cell>
          <cell r="AK21">
            <v>89</v>
          </cell>
          <cell r="AL21">
            <v>84</v>
          </cell>
          <cell r="AM21">
            <v>84</v>
          </cell>
          <cell r="AN21">
            <v>82</v>
          </cell>
          <cell r="AO21">
            <v>86</v>
          </cell>
          <cell r="AP21">
            <v>84</v>
          </cell>
          <cell r="AQ21">
            <v>86</v>
          </cell>
          <cell r="AR21">
            <v>87</v>
          </cell>
          <cell r="AS21">
            <v>90</v>
          </cell>
          <cell r="AT21">
            <v>92</v>
          </cell>
          <cell r="AU21">
            <v>89</v>
          </cell>
          <cell r="AV21">
            <v>84</v>
          </cell>
          <cell r="AW21">
            <v>85</v>
          </cell>
          <cell r="AX21">
            <v>89</v>
          </cell>
          <cell r="AY21">
            <v>89</v>
          </cell>
          <cell r="AZ21">
            <v>87</v>
          </cell>
          <cell r="BA21"/>
          <cell r="BB21"/>
          <cell r="BC21"/>
          <cell r="BD21"/>
          <cell r="BE21" t="str">
            <v/>
          </cell>
          <cell r="BF21">
            <v>88</v>
          </cell>
          <cell r="BG21">
            <v>89</v>
          </cell>
          <cell r="BH21">
            <v>90</v>
          </cell>
          <cell r="BI21">
            <v>92</v>
          </cell>
          <cell r="BJ21">
            <v>90</v>
          </cell>
          <cell r="BK21">
            <v>84</v>
          </cell>
          <cell r="BL21">
            <v>88</v>
          </cell>
          <cell r="BM21">
            <v>90</v>
          </cell>
          <cell r="BN21">
            <v>92</v>
          </cell>
          <cell r="BO21">
            <v>89</v>
          </cell>
          <cell r="BP21">
            <v>90</v>
          </cell>
          <cell r="BQ21">
            <v>90</v>
          </cell>
          <cell r="BR21">
            <v>90</v>
          </cell>
          <cell r="BS21">
            <v>91</v>
          </cell>
          <cell r="BT21">
            <v>90</v>
          </cell>
          <cell r="BU21">
            <v>90</v>
          </cell>
          <cell r="BV21">
            <v>90</v>
          </cell>
          <cell r="BW21">
            <v>90</v>
          </cell>
          <cell r="BX21">
            <v>91</v>
          </cell>
          <cell r="BY21">
            <v>90</v>
          </cell>
          <cell r="BZ21"/>
          <cell r="CA21"/>
          <cell r="CB21"/>
          <cell r="CC21"/>
          <cell r="CD21" t="str">
            <v/>
          </cell>
          <cell r="CE21"/>
          <cell r="CF21"/>
          <cell r="CG21"/>
          <cell r="CH21"/>
          <cell r="CI21" t="str">
            <v/>
          </cell>
          <cell r="CJ21">
            <v>88</v>
          </cell>
          <cell r="CK21">
            <v>89</v>
          </cell>
          <cell r="CL21">
            <v>90</v>
          </cell>
          <cell r="CM21">
            <v>92</v>
          </cell>
          <cell r="CN21">
            <v>90</v>
          </cell>
          <cell r="CO21"/>
          <cell r="CP21"/>
          <cell r="CQ21"/>
          <cell r="CR21"/>
          <cell r="CS21" t="str">
            <v/>
          </cell>
          <cell r="CT21"/>
          <cell r="CU21"/>
          <cell r="CV21"/>
          <cell r="CW21"/>
          <cell r="CX21" t="str">
            <v/>
          </cell>
          <cell r="CY21"/>
          <cell r="CZ21"/>
          <cell r="DA21"/>
          <cell r="DB21"/>
          <cell r="DC21" t="str">
            <v/>
          </cell>
          <cell r="DD21" t="str">
            <v>NEIL ARVY . SALVADOR</v>
          </cell>
          <cell r="DE21">
            <v>85</v>
          </cell>
          <cell r="DF21" t="str">
            <v>NO</v>
          </cell>
          <cell r="DG21">
            <v>86</v>
          </cell>
          <cell r="DH21" t="str">
            <v>NO</v>
          </cell>
          <cell r="DI21">
            <v>86</v>
          </cell>
          <cell r="DJ21" t="str">
            <v>NO</v>
          </cell>
          <cell r="DK21">
            <v>88</v>
          </cell>
          <cell r="DL21" t="str">
            <v>NO</v>
          </cell>
          <cell r="DM21">
            <v>86</v>
          </cell>
          <cell r="DN21" t="str">
            <v>NO</v>
          </cell>
          <cell r="DO21">
            <v>89</v>
          </cell>
          <cell r="DP21">
            <v>92</v>
          </cell>
          <cell r="DQ21">
            <v>91</v>
          </cell>
          <cell r="DR21">
            <v>90</v>
          </cell>
          <cell r="DS21">
            <v>94</v>
          </cell>
          <cell r="DT21">
            <v>92</v>
          </cell>
          <cell r="DU21">
            <v>90</v>
          </cell>
          <cell r="DV21">
            <v>91</v>
          </cell>
          <cell r="DW21">
            <v>91</v>
          </cell>
          <cell r="DX21">
            <v>87</v>
          </cell>
          <cell r="DY21">
            <v>94</v>
          </cell>
          <cell r="DZ21">
            <v>91</v>
          </cell>
          <cell r="EA21">
            <v>91</v>
          </cell>
          <cell r="EB21">
            <v>89</v>
          </cell>
          <cell r="EC21">
            <v>90</v>
          </cell>
          <cell r="ED21">
            <v>92</v>
          </cell>
          <cell r="EE21">
            <v>93</v>
          </cell>
          <cell r="EF21">
            <v>93</v>
          </cell>
          <cell r="EG21"/>
          <cell r="EH21"/>
          <cell r="EI21" t="str">
            <v/>
          </cell>
          <cell r="EJ21"/>
          <cell r="EK21"/>
          <cell r="EL21" t="str">
            <v/>
          </cell>
          <cell r="EM21">
            <v>91</v>
          </cell>
          <cell r="EN21">
            <v>95</v>
          </cell>
          <cell r="EO21">
            <v>93</v>
          </cell>
          <cell r="EP21">
            <v>86</v>
          </cell>
          <cell r="EQ21">
            <v>85</v>
          </cell>
          <cell r="ER21">
            <v>86</v>
          </cell>
          <cell r="ES21">
            <v>86</v>
          </cell>
          <cell r="ET21">
            <v>82</v>
          </cell>
          <cell r="EU21">
            <v>84</v>
          </cell>
          <cell r="EV21"/>
          <cell r="EW21"/>
          <cell r="EX21" t="str">
            <v/>
          </cell>
          <cell r="EY21"/>
          <cell r="EZ21"/>
          <cell r="FA21">
            <v>89</v>
          </cell>
          <cell r="FB21" t="str">
            <v>NO</v>
          </cell>
          <cell r="FC21">
            <v>91</v>
          </cell>
          <cell r="FD21" t="str">
            <v>WITH HONORS</v>
          </cell>
          <cell r="FE21">
            <v>90</v>
          </cell>
          <cell r="FF21" t="str">
            <v>WITH HONORS</v>
          </cell>
          <cell r="FH21" t="str">
            <v>SO</v>
          </cell>
          <cell r="FI21" t="str">
            <v>SO</v>
          </cell>
          <cell r="FJ21" t="str">
            <v>SO</v>
          </cell>
          <cell r="FK21" t="str">
            <v>SO</v>
          </cell>
          <cell r="FL21" t="str">
            <v>SO</v>
          </cell>
          <cell r="FM21" t="str">
            <v>SO</v>
          </cell>
          <cell r="FN21" t="str">
            <v>SO</v>
          </cell>
          <cell r="FO21" t="str">
            <v>SO</v>
          </cell>
          <cell r="FP21" t="str">
            <v>SO</v>
          </cell>
          <cell r="FQ21" t="str">
            <v>SO</v>
          </cell>
          <cell r="FR21" t="str">
            <v>SO</v>
          </cell>
          <cell r="FS21" t="str">
            <v>SO</v>
          </cell>
          <cell r="FT21" t="str">
            <v>SO</v>
          </cell>
          <cell r="FU21" t="str">
            <v>SO</v>
          </cell>
          <cell r="FV21" t="str">
            <v>SO</v>
          </cell>
          <cell r="FW21" t="str">
            <v>SO</v>
          </cell>
          <cell r="FX21" t="str">
            <v>SO</v>
          </cell>
          <cell r="FY21" t="str">
            <v>SO</v>
          </cell>
          <cell r="FZ21" t="str">
            <v>SO</v>
          </cell>
          <cell r="GA21" t="str">
            <v>SO</v>
          </cell>
          <cell r="GB21" t="str">
            <v>SO</v>
          </cell>
          <cell r="GC21" t="str">
            <v>SO</v>
          </cell>
          <cell r="GD21" t="str">
            <v>SO</v>
          </cell>
          <cell r="GE21" t="str">
            <v>SO</v>
          </cell>
          <cell r="GF21" t="str">
            <v>SO</v>
          </cell>
          <cell r="GG21" t="str">
            <v>SO</v>
          </cell>
          <cell r="GH21" t="str">
            <v>SO</v>
          </cell>
          <cell r="GI21" t="str">
            <v>SO</v>
          </cell>
          <cell r="GJ21">
            <v>0</v>
          </cell>
        </row>
        <row r="22">
          <cell r="C22" t="str">
            <v>TIANCHON</v>
          </cell>
          <cell r="D22" t="str">
            <v>REYVIR</v>
          </cell>
          <cell r="E22" t="str">
            <v>DUEÑAS</v>
          </cell>
          <cell r="F22" t="str">
            <v>D.</v>
          </cell>
          <cell r="G22" t="str">
            <v>131406150343</v>
          </cell>
          <cell r="H22" t="str">
            <v>08-24-2010</v>
          </cell>
          <cell r="I22" t="str">
            <v>MALE</v>
          </cell>
          <cell r="J22">
            <v>45824</v>
          </cell>
          <cell r="K22"/>
          <cell r="L22"/>
          <cell r="M22" t="str">
            <v>Maranatha Christian Academy</v>
          </cell>
          <cell r="N22" t="str">
            <v>KORONADAL CITY</v>
          </cell>
          <cell r="O22">
            <v>131373</v>
          </cell>
          <cell r="P22"/>
          <cell r="Q22"/>
          <cell r="R22">
            <v>80</v>
          </cell>
          <cell r="S22">
            <v>79</v>
          </cell>
          <cell r="T22">
            <v>78</v>
          </cell>
          <cell r="U22">
            <v>82</v>
          </cell>
          <cell r="V22">
            <v>80</v>
          </cell>
          <cell r="W22">
            <v>77</v>
          </cell>
          <cell r="X22">
            <v>80</v>
          </cell>
          <cell r="Y22">
            <v>84</v>
          </cell>
          <cell r="Z22">
            <v>86</v>
          </cell>
          <cell r="AA22">
            <v>82</v>
          </cell>
          <cell r="AB22">
            <v>83</v>
          </cell>
          <cell r="AC22">
            <v>84</v>
          </cell>
          <cell r="AD22">
            <v>84</v>
          </cell>
          <cell r="AE22">
            <v>84</v>
          </cell>
          <cell r="AF22">
            <v>84</v>
          </cell>
          <cell r="AG22">
            <v>89</v>
          </cell>
          <cell r="AH22">
            <v>85</v>
          </cell>
          <cell r="AI22">
            <v>83</v>
          </cell>
          <cell r="AJ22">
            <v>93</v>
          </cell>
          <cell r="AK22">
            <v>88</v>
          </cell>
          <cell r="AL22">
            <v>79</v>
          </cell>
          <cell r="AM22">
            <v>78</v>
          </cell>
          <cell r="AN22">
            <v>78</v>
          </cell>
          <cell r="AO22">
            <v>81</v>
          </cell>
          <cell r="AP22">
            <v>79</v>
          </cell>
          <cell r="AQ22">
            <v>81</v>
          </cell>
          <cell r="AR22">
            <v>87</v>
          </cell>
          <cell r="AS22">
            <v>87</v>
          </cell>
          <cell r="AT22">
            <v>90</v>
          </cell>
          <cell r="AU22">
            <v>86</v>
          </cell>
          <cell r="AV22">
            <v>84</v>
          </cell>
          <cell r="AW22">
            <v>85</v>
          </cell>
          <cell r="AX22">
            <v>89</v>
          </cell>
          <cell r="AY22">
            <v>89</v>
          </cell>
          <cell r="AZ22">
            <v>87</v>
          </cell>
          <cell r="BA22"/>
          <cell r="BB22"/>
          <cell r="BC22"/>
          <cell r="BD22"/>
          <cell r="BE22" t="str">
            <v/>
          </cell>
          <cell r="BF22">
            <v>91</v>
          </cell>
          <cell r="BG22">
            <v>91</v>
          </cell>
          <cell r="BH22">
            <v>91</v>
          </cell>
          <cell r="BI22">
            <v>91</v>
          </cell>
          <cell r="BJ22">
            <v>91</v>
          </cell>
          <cell r="BK22">
            <v>87</v>
          </cell>
          <cell r="BL22">
            <v>90</v>
          </cell>
          <cell r="BM22">
            <v>91</v>
          </cell>
          <cell r="BN22">
            <v>92</v>
          </cell>
          <cell r="BO22">
            <v>90</v>
          </cell>
          <cell r="BP22">
            <v>84</v>
          </cell>
          <cell r="BQ22">
            <v>88</v>
          </cell>
          <cell r="BR22">
            <v>90</v>
          </cell>
          <cell r="BS22">
            <v>91</v>
          </cell>
          <cell r="BT22">
            <v>88</v>
          </cell>
          <cell r="BU22">
            <v>90</v>
          </cell>
          <cell r="BV22">
            <v>90</v>
          </cell>
          <cell r="BW22">
            <v>90</v>
          </cell>
          <cell r="BX22">
            <v>91</v>
          </cell>
          <cell r="BY22">
            <v>90</v>
          </cell>
          <cell r="BZ22"/>
          <cell r="CA22"/>
          <cell r="CB22"/>
          <cell r="CC22"/>
          <cell r="CD22" t="str">
            <v/>
          </cell>
          <cell r="CE22"/>
          <cell r="CF22"/>
          <cell r="CG22"/>
          <cell r="CH22"/>
          <cell r="CI22" t="str">
            <v/>
          </cell>
          <cell r="CJ22">
            <v>88</v>
          </cell>
          <cell r="CK22">
            <v>90</v>
          </cell>
          <cell r="CL22">
            <v>91</v>
          </cell>
          <cell r="CM22">
            <v>91</v>
          </cell>
          <cell r="CN22">
            <v>90</v>
          </cell>
          <cell r="CO22"/>
          <cell r="CP22"/>
          <cell r="CQ22"/>
          <cell r="CR22"/>
          <cell r="CS22" t="str">
            <v/>
          </cell>
          <cell r="CT22"/>
          <cell r="CU22"/>
          <cell r="CV22"/>
          <cell r="CW22"/>
          <cell r="CX22" t="str">
            <v/>
          </cell>
          <cell r="CY22"/>
          <cell r="CZ22"/>
          <cell r="DA22"/>
          <cell r="DB22"/>
          <cell r="DC22" t="str">
            <v/>
          </cell>
          <cell r="DD22" t="str">
            <v>REYVIR D. TIANCHON</v>
          </cell>
          <cell r="DE22">
            <v>83</v>
          </cell>
          <cell r="DF22" t="str">
            <v>NO</v>
          </cell>
          <cell r="DG22">
            <v>84</v>
          </cell>
          <cell r="DH22" t="str">
            <v>NO</v>
          </cell>
          <cell r="DI22">
            <v>84</v>
          </cell>
          <cell r="DJ22" t="str">
            <v>NO</v>
          </cell>
          <cell r="DK22">
            <v>87</v>
          </cell>
          <cell r="DL22" t="str">
            <v>NO</v>
          </cell>
          <cell r="DM22">
            <v>85</v>
          </cell>
          <cell r="DN22" t="str">
            <v>NO</v>
          </cell>
          <cell r="DO22">
            <v>95</v>
          </cell>
          <cell r="DP22">
            <v>96</v>
          </cell>
          <cell r="DQ22">
            <v>96</v>
          </cell>
          <cell r="DR22">
            <v>95</v>
          </cell>
          <cell r="DS22">
            <v>97</v>
          </cell>
          <cell r="DT22">
            <v>96</v>
          </cell>
          <cell r="DU22">
            <v>92</v>
          </cell>
          <cell r="DV22">
            <v>93</v>
          </cell>
          <cell r="DW22">
            <v>93</v>
          </cell>
          <cell r="DX22">
            <v>97</v>
          </cell>
          <cell r="DY22">
            <v>97</v>
          </cell>
          <cell r="DZ22">
            <v>97</v>
          </cell>
          <cell r="EA22">
            <v>96</v>
          </cell>
          <cell r="EB22">
            <v>95</v>
          </cell>
          <cell r="EC22">
            <v>96</v>
          </cell>
          <cell r="ED22">
            <v>94</v>
          </cell>
          <cell r="EE22">
            <v>96</v>
          </cell>
          <cell r="EF22">
            <v>95</v>
          </cell>
          <cell r="EG22"/>
          <cell r="EH22"/>
          <cell r="EI22" t="str">
            <v/>
          </cell>
          <cell r="EJ22"/>
          <cell r="EK22"/>
          <cell r="EL22" t="str">
            <v/>
          </cell>
          <cell r="EM22">
            <v>94</v>
          </cell>
          <cell r="EN22">
            <v>92</v>
          </cell>
          <cell r="EO22">
            <v>93</v>
          </cell>
          <cell r="EP22">
            <v>95</v>
          </cell>
          <cell r="EQ22">
            <v>94</v>
          </cell>
          <cell r="ER22">
            <v>95</v>
          </cell>
          <cell r="ES22">
            <v>93</v>
          </cell>
          <cell r="ET22">
            <v>96</v>
          </cell>
          <cell r="EU22">
            <v>95</v>
          </cell>
          <cell r="EV22"/>
          <cell r="EW22"/>
          <cell r="EX22" t="str">
            <v/>
          </cell>
          <cell r="EY22"/>
          <cell r="EZ22"/>
          <cell r="FA22">
            <v>95</v>
          </cell>
          <cell r="FB22" t="str">
            <v>HIGH HONORS</v>
          </cell>
          <cell r="FC22">
            <v>95</v>
          </cell>
          <cell r="FD22" t="str">
            <v>HIGH HONORS</v>
          </cell>
          <cell r="FE22">
            <v>95</v>
          </cell>
          <cell r="FF22" t="str">
            <v>HIGH HONORS</v>
          </cell>
          <cell r="FH22" t="str">
            <v>SO</v>
          </cell>
          <cell r="FI22" t="str">
            <v>SO</v>
          </cell>
          <cell r="FJ22" t="str">
            <v>SO</v>
          </cell>
          <cell r="FK22" t="str">
            <v>SO</v>
          </cell>
          <cell r="FL22" t="str">
            <v>SO</v>
          </cell>
          <cell r="FM22" t="str">
            <v>SO</v>
          </cell>
          <cell r="FN22" t="str">
            <v>SO</v>
          </cell>
          <cell r="FO22" t="str">
            <v>SO</v>
          </cell>
          <cell r="FP22" t="str">
            <v>SO</v>
          </cell>
          <cell r="FQ22" t="str">
            <v>SO</v>
          </cell>
          <cell r="FR22" t="str">
            <v>SO</v>
          </cell>
          <cell r="FS22" t="str">
            <v>SO</v>
          </cell>
          <cell r="FT22" t="str">
            <v>SO</v>
          </cell>
          <cell r="FU22" t="str">
            <v>SO</v>
          </cell>
          <cell r="FV22" t="str">
            <v>SO</v>
          </cell>
          <cell r="FW22" t="str">
            <v>SO</v>
          </cell>
          <cell r="FX22" t="str">
            <v>SO</v>
          </cell>
          <cell r="FY22" t="str">
            <v>SO</v>
          </cell>
          <cell r="FZ22" t="str">
            <v>SO</v>
          </cell>
          <cell r="GA22" t="str">
            <v>SO</v>
          </cell>
          <cell r="GB22" t="str">
            <v>SO</v>
          </cell>
          <cell r="GC22" t="str">
            <v>SO</v>
          </cell>
          <cell r="GD22" t="str">
            <v>SO</v>
          </cell>
          <cell r="GE22" t="str">
            <v>SO</v>
          </cell>
          <cell r="GF22" t="str">
            <v>SO</v>
          </cell>
          <cell r="GG22" t="str">
            <v>SO</v>
          </cell>
          <cell r="GH22" t="str">
            <v>SO</v>
          </cell>
          <cell r="GI22" t="str">
            <v>SO</v>
          </cell>
          <cell r="GJ22">
            <v>0</v>
          </cell>
        </row>
        <row r="23">
          <cell r="C23" t="str">
            <v>VILLEGAS</v>
          </cell>
          <cell r="D23" t="str">
            <v>EDDIE JR.</v>
          </cell>
          <cell r="E23" t="str">
            <v>FRANCISCO</v>
          </cell>
          <cell r="F23" t="str">
            <v>F.</v>
          </cell>
          <cell r="G23" t="str">
            <v>131397150081</v>
          </cell>
          <cell r="H23" t="str">
            <v>08-22-2010</v>
          </cell>
          <cell r="I23" t="str">
            <v>MALE</v>
          </cell>
          <cell r="J23">
            <v>45824</v>
          </cell>
          <cell r="K23"/>
          <cell r="L23"/>
          <cell r="M23" t="str">
            <v>Marbel I Central Elem</v>
          </cell>
          <cell r="N23" t="str">
            <v>KORONADAL CITY</v>
          </cell>
          <cell r="O23">
            <v>131394</v>
          </cell>
          <cell r="P23"/>
          <cell r="Q23"/>
          <cell r="R23">
            <v>77</v>
          </cell>
          <cell r="S23">
            <v>81</v>
          </cell>
          <cell r="T23">
            <v>79</v>
          </cell>
          <cell r="U23">
            <v>80</v>
          </cell>
          <cell r="V23">
            <v>79</v>
          </cell>
          <cell r="W23">
            <v>80</v>
          </cell>
          <cell r="X23">
            <v>78</v>
          </cell>
          <cell r="Y23">
            <v>80</v>
          </cell>
          <cell r="Z23">
            <v>86</v>
          </cell>
          <cell r="AA23">
            <v>81</v>
          </cell>
          <cell r="AB23">
            <v>85</v>
          </cell>
          <cell r="AC23">
            <v>81</v>
          </cell>
          <cell r="AD23">
            <v>81</v>
          </cell>
          <cell r="AE23">
            <v>80</v>
          </cell>
          <cell r="AF23">
            <v>82</v>
          </cell>
          <cell r="AG23">
            <v>77</v>
          </cell>
          <cell r="AH23">
            <v>80</v>
          </cell>
          <cell r="AI23">
            <v>83</v>
          </cell>
          <cell r="AJ23">
            <v>91</v>
          </cell>
          <cell r="AK23">
            <v>83</v>
          </cell>
          <cell r="AL23">
            <v>81</v>
          </cell>
          <cell r="AM23">
            <v>77</v>
          </cell>
          <cell r="AN23">
            <v>78</v>
          </cell>
          <cell r="AO23">
            <v>80</v>
          </cell>
          <cell r="AP23">
            <v>79</v>
          </cell>
          <cell r="AQ23">
            <v>81</v>
          </cell>
          <cell r="AR23">
            <v>90</v>
          </cell>
          <cell r="AS23">
            <v>90</v>
          </cell>
          <cell r="AT23">
            <v>90</v>
          </cell>
          <cell r="AU23">
            <v>88</v>
          </cell>
          <cell r="AV23">
            <v>82</v>
          </cell>
          <cell r="AW23">
            <v>80</v>
          </cell>
          <cell r="AX23">
            <v>77</v>
          </cell>
          <cell r="AY23">
            <v>82</v>
          </cell>
          <cell r="AZ23">
            <v>80</v>
          </cell>
          <cell r="BA23"/>
          <cell r="BB23"/>
          <cell r="BC23"/>
          <cell r="BD23"/>
          <cell r="BE23" t="str">
            <v/>
          </cell>
          <cell r="BF23">
            <v>90</v>
          </cell>
          <cell r="BG23">
            <v>90</v>
          </cell>
          <cell r="BH23">
            <v>91</v>
          </cell>
          <cell r="BI23">
            <v>91</v>
          </cell>
          <cell r="BJ23">
            <v>91</v>
          </cell>
          <cell r="BK23">
            <v>87</v>
          </cell>
          <cell r="BL23">
            <v>86</v>
          </cell>
          <cell r="BM23">
            <v>86</v>
          </cell>
          <cell r="BN23">
            <v>89</v>
          </cell>
          <cell r="BO23">
            <v>87</v>
          </cell>
          <cell r="BP23">
            <v>85</v>
          </cell>
          <cell r="BQ23">
            <v>88</v>
          </cell>
          <cell r="BR23">
            <v>90</v>
          </cell>
          <cell r="BS23">
            <v>91</v>
          </cell>
          <cell r="BT23">
            <v>89</v>
          </cell>
          <cell r="BU23">
            <v>88</v>
          </cell>
          <cell r="BV23">
            <v>90</v>
          </cell>
          <cell r="BW23">
            <v>90</v>
          </cell>
          <cell r="BX23">
            <v>91</v>
          </cell>
          <cell r="BY23">
            <v>90</v>
          </cell>
          <cell r="BZ23"/>
          <cell r="CA23"/>
          <cell r="CB23"/>
          <cell r="CC23"/>
          <cell r="CD23" t="str">
            <v/>
          </cell>
          <cell r="CE23"/>
          <cell r="CF23"/>
          <cell r="CG23"/>
          <cell r="CH23"/>
          <cell r="CI23" t="str">
            <v/>
          </cell>
          <cell r="CJ23">
            <v>88</v>
          </cell>
          <cell r="CK23">
            <v>89</v>
          </cell>
          <cell r="CL23">
            <v>89</v>
          </cell>
          <cell r="CM23">
            <v>91</v>
          </cell>
          <cell r="CN23">
            <v>89</v>
          </cell>
          <cell r="CO23"/>
          <cell r="CP23"/>
          <cell r="CQ23"/>
          <cell r="CR23"/>
          <cell r="CS23" t="str">
            <v/>
          </cell>
          <cell r="CT23"/>
          <cell r="CU23"/>
          <cell r="CV23"/>
          <cell r="CW23"/>
          <cell r="CX23" t="str">
            <v/>
          </cell>
          <cell r="CY23"/>
          <cell r="CZ23"/>
          <cell r="DA23"/>
          <cell r="DB23"/>
          <cell r="DC23" t="str">
            <v/>
          </cell>
          <cell r="DD23" t="str">
            <v>EDDIE JR. F. VILLEGAS</v>
          </cell>
          <cell r="DE23">
            <v>81</v>
          </cell>
          <cell r="DF23" t="str">
            <v>NO</v>
          </cell>
          <cell r="DG23">
            <v>82</v>
          </cell>
          <cell r="DH23" t="str">
            <v>NO</v>
          </cell>
          <cell r="DI23">
            <v>82</v>
          </cell>
          <cell r="DJ23" t="str">
            <v>NO</v>
          </cell>
          <cell r="DK23">
            <v>85</v>
          </cell>
          <cell r="DL23" t="str">
            <v>NO</v>
          </cell>
          <cell r="DM23">
            <v>83</v>
          </cell>
          <cell r="DN23" t="str">
            <v>NO</v>
          </cell>
          <cell r="DO23">
            <v>90</v>
          </cell>
          <cell r="DP23">
            <v>94</v>
          </cell>
          <cell r="DQ23">
            <v>92</v>
          </cell>
          <cell r="DR23">
            <v>90</v>
          </cell>
          <cell r="DS23">
            <v>94</v>
          </cell>
          <cell r="DT23">
            <v>92</v>
          </cell>
          <cell r="DU23">
            <v>91</v>
          </cell>
          <cell r="DV23">
            <v>91</v>
          </cell>
          <cell r="DW23">
            <v>91</v>
          </cell>
          <cell r="DX23">
            <v>87</v>
          </cell>
          <cell r="DY23">
            <v>93</v>
          </cell>
          <cell r="DZ23">
            <v>90</v>
          </cell>
          <cell r="EA23">
            <v>93</v>
          </cell>
          <cell r="EB23">
            <v>94</v>
          </cell>
          <cell r="EC23">
            <v>94</v>
          </cell>
          <cell r="ED23">
            <v>91</v>
          </cell>
          <cell r="EE23">
            <v>94</v>
          </cell>
          <cell r="EF23">
            <v>93</v>
          </cell>
          <cell r="EG23"/>
          <cell r="EH23"/>
          <cell r="EI23" t="str">
            <v/>
          </cell>
          <cell r="EJ23"/>
          <cell r="EK23"/>
          <cell r="EL23" t="str">
            <v/>
          </cell>
          <cell r="EM23">
            <v>90</v>
          </cell>
          <cell r="EN23">
            <v>92</v>
          </cell>
          <cell r="EO23">
            <v>91</v>
          </cell>
          <cell r="EP23">
            <v>87</v>
          </cell>
          <cell r="EQ23">
            <v>90</v>
          </cell>
          <cell r="ER23">
            <v>89</v>
          </cell>
          <cell r="ES23">
            <v>89</v>
          </cell>
          <cell r="ET23">
            <v>88</v>
          </cell>
          <cell r="EU23">
            <v>89</v>
          </cell>
          <cell r="EV23"/>
          <cell r="EW23"/>
          <cell r="EX23" t="str">
            <v/>
          </cell>
          <cell r="EY23"/>
          <cell r="EZ23"/>
          <cell r="FA23">
            <v>90</v>
          </cell>
          <cell r="FB23" t="str">
            <v>WITH HONORS</v>
          </cell>
          <cell r="FC23">
            <v>92</v>
          </cell>
          <cell r="FD23" t="str">
            <v>WITH HONORS</v>
          </cell>
          <cell r="FE23">
            <v>91</v>
          </cell>
          <cell r="FF23" t="str">
            <v>WITH HONORS</v>
          </cell>
          <cell r="FH23" t="str">
            <v>SO</v>
          </cell>
          <cell r="FI23" t="str">
            <v>SO</v>
          </cell>
          <cell r="FJ23" t="str">
            <v>SO</v>
          </cell>
          <cell r="FK23" t="str">
            <v>SO</v>
          </cell>
          <cell r="FL23" t="str">
            <v>SO</v>
          </cell>
          <cell r="FM23" t="str">
            <v>SO</v>
          </cell>
          <cell r="FN23" t="str">
            <v>SO</v>
          </cell>
          <cell r="FO23" t="str">
            <v>SO</v>
          </cell>
          <cell r="FP23" t="str">
            <v>SO</v>
          </cell>
          <cell r="FQ23" t="str">
            <v>SO</v>
          </cell>
          <cell r="FR23" t="str">
            <v>SO</v>
          </cell>
          <cell r="FS23" t="str">
            <v>SO</v>
          </cell>
          <cell r="FT23" t="str">
            <v>SO</v>
          </cell>
          <cell r="FU23" t="str">
            <v>SO</v>
          </cell>
          <cell r="FV23" t="str">
            <v>SO</v>
          </cell>
          <cell r="FW23" t="str">
            <v>SO</v>
          </cell>
          <cell r="FX23" t="str">
            <v>SO</v>
          </cell>
          <cell r="FY23" t="str">
            <v>SO</v>
          </cell>
          <cell r="FZ23" t="str">
            <v>SO</v>
          </cell>
          <cell r="GA23" t="str">
            <v>SO</v>
          </cell>
          <cell r="GB23" t="str">
            <v>SO</v>
          </cell>
          <cell r="GC23" t="str">
            <v>SO</v>
          </cell>
          <cell r="GD23" t="str">
            <v>SO</v>
          </cell>
          <cell r="GE23" t="str">
            <v>SO</v>
          </cell>
          <cell r="GF23" t="str">
            <v>SO</v>
          </cell>
          <cell r="GG23" t="str">
            <v>SO</v>
          </cell>
          <cell r="GH23" t="str">
            <v>SO</v>
          </cell>
          <cell r="GI23" t="str">
            <v>SO</v>
          </cell>
          <cell r="GJ23">
            <v>0</v>
          </cell>
        </row>
        <row r="24">
          <cell r="C24"/>
          <cell r="D24"/>
          <cell r="E24"/>
          <cell r="F24" t="str">
            <v>.</v>
          </cell>
          <cell r="G24"/>
          <cell r="H24"/>
          <cell r="I24"/>
          <cell r="J24"/>
          <cell r="K24"/>
          <cell r="L24"/>
          <cell r="M24" t="str">
            <v>Marbel I Central Elem</v>
          </cell>
          <cell r="N24" t="str">
            <v>KORONADAL CITY</v>
          </cell>
          <cell r="O24">
            <v>131395</v>
          </cell>
          <cell r="P24"/>
          <cell r="Q24"/>
          <cell r="R24"/>
          <cell r="S24"/>
          <cell r="T24"/>
          <cell r="U24"/>
          <cell r="V24" t="str">
            <v/>
          </cell>
          <cell r="W24"/>
          <cell r="X24"/>
          <cell r="Y24"/>
          <cell r="Z24"/>
          <cell r="AA24" t="str">
            <v/>
          </cell>
          <cell r="AB24"/>
          <cell r="AC24"/>
          <cell r="AD24"/>
          <cell r="AE24"/>
          <cell r="AF24" t="str">
            <v/>
          </cell>
          <cell r="AG24"/>
          <cell r="AH24"/>
          <cell r="AI24"/>
          <cell r="AJ24"/>
          <cell r="AK24" t="str">
            <v/>
          </cell>
          <cell r="AL24"/>
          <cell r="AM24"/>
          <cell r="AN24"/>
          <cell r="AO24"/>
          <cell r="AP24" t="str">
            <v/>
          </cell>
          <cell r="AQ24"/>
          <cell r="AR24"/>
          <cell r="AS24"/>
          <cell r="AT24"/>
          <cell r="AU24" t="str">
            <v/>
          </cell>
          <cell r="AV24"/>
          <cell r="AW24"/>
          <cell r="AX24"/>
          <cell r="AY24"/>
          <cell r="AZ24" t="str">
            <v/>
          </cell>
          <cell r="BA24"/>
          <cell r="BB24"/>
          <cell r="BC24"/>
          <cell r="BD24"/>
          <cell r="BE24" t="str">
            <v/>
          </cell>
          <cell r="BF24"/>
          <cell r="BG24"/>
          <cell r="BH24"/>
          <cell r="BI24"/>
          <cell r="BJ24" t="str">
            <v/>
          </cell>
          <cell r="BK24"/>
          <cell r="BL24"/>
          <cell r="BM24"/>
          <cell r="BN24"/>
          <cell r="BO24" t="str">
            <v/>
          </cell>
          <cell r="BP24"/>
          <cell r="BQ24"/>
          <cell r="BR24"/>
          <cell r="BS24"/>
          <cell r="BT24" t="str">
            <v/>
          </cell>
          <cell r="BU24"/>
          <cell r="BV24"/>
          <cell r="BW24"/>
          <cell r="BX24"/>
          <cell r="BY24" t="str">
            <v/>
          </cell>
          <cell r="BZ24"/>
          <cell r="CA24"/>
          <cell r="CB24"/>
          <cell r="CC24"/>
          <cell r="CD24" t="str">
            <v/>
          </cell>
          <cell r="CE24"/>
          <cell r="CF24"/>
          <cell r="CG24"/>
          <cell r="CH24"/>
          <cell r="CI24" t="str">
            <v/>
          </cell>
          <cell r="CJ24" t="str">
            <v/>
          </cell>
          <cell r="CK24" t="str">
            <v/>
          </cell>
          <cell r="CL24" t="str">
            <v/>
          </cell>
          <cell r="CM24" t="str">
            <v/>
          </cell>
          <cell r="CN24" t="str">
            <v/>
          </cell>
          <cell r="CO24"/>
          <cell r="CP24"/>
          <cell r="CQ24"/>
          <cell r="CR24"/>
          <cell r="CS24" t="str">
            <v/>
          </cell>
          <cell r="CT24"/>
          <cell r="CU24"/>
          <cell r="CV24"/>
          <cell r="CW24"/>
          <cell r="CX24" t="str">
            <v/>
          </cell>
          <cell r="CY24"/>
          <cell r="CZ24"/>
          <cell r="DA24"/>
          <cell r="DB24"/>
          <cell r="DC24" t="str">
            <v/>
          </cell>
          <cell r="DD24" t="str">
            <v xml:space="preserve"> . </v>
          </cell>
          <cell r="DE24" t="e">
            <v>#DIV/0!</v>
          </cell>
          <cell r="DF24" t="e">
            <v>#DIV/0!</v>
          </cell>
          <cell r="DG24" t="e">
            <v>#DIV/0!</v>
          </cell>
          <cell r="DH24" t="e">
            <v>#DIV/0!</v>
          </cell>
          <cell r="DI24" t="e">
            <v>#DIV/0!</v>
          </cell>
          <cell r="DJ24" t="e">
            <v>#DIV/0!</v>
          </cell>
          <cell r="DK24" t="e">
            <v>#DIV/0!</v>
          </cell>
          <cell r="DL24" t="e">
            <v>#DIV/0!</v>
          </cell>
          <cell r="DM24" t="str">
            <v/>
          </cell>
          <cell r="DN24" t="str">
            <v/>
          </cell>
          <cell r="DO24"/>
          <cell r="DP24"/>
          <cell r="DQ24" t="str">
            <v/>
          </cell>
          <cell r="DR24"/>
          <cell r="DS24"/>
          <cell r="DT24" t="str">
            <v/>
          </cell>
          <cell r="DU24"/>
          <cell r="DV24"/>
          <cell r="DW24" t="str">
            <v/>
          </cell>
          <cell r="DX24"/>
          <cell r="DY24"/>
          <cell r="DZ24" t="str">
            <v/>
          </cell>
          <cell r="EA24"/>
          <cell r="EB24"/>
          <cell r="EC24" t="str">
            <v/>
          </cell>
          <cell r="ED24"/>
          <cell r="EE24"/>
          <cell r="EF24" t="str">
            <v/>
          </cell>
          <cell r="EG24"/>
          <cell r="EH24"/>
          <cell r="EI24" t="str">
            <v/>
          </cell>
          <cell r="EJ24"/>
          <cell r="EK24"/>
          <cell r="EL24" t="str">
            <v/>
          </cell>
          <cell r="EM24"/>
          <cell r="EN24"/>
          <cell r="EO24" t="str">
            <v/>
          </cell>
          <cell r="EP24"/>
          <cell r="EQ24"/>
          <cell r="ER24" t="str">
            <v/>
          </cell>
          <cell r="ES24"/>
          <cell r="ET24"/>
          <cell r="EU24" t="str">
            <v/>
          </cell>
          <cell r="EV24"/>
          <cell r="EW24"/>
          <cell r="EX24" t="str">
            <v/>
          </cell>
          <cell r="EY24"/>
          <cell r="EZ24"/>
          <cell r="FA24" t="e">
            <v>#DIV/0!</v>
          </cell>
          <cell r="FB24" t="e">
            <v>#DIV/0!</v>
          </cell>
          <cell r="FC24" t="e">
            <v>#DIV/0!</v>
          </cell>
          <cell r="FD24" t="e">
            <v>#DIV/0!</v>
          </cell>
          <cell r="FE24" t="e">
            <v>#DIV/0!</v>
          </cell>
          <cell r="FF24" t="e">
            <v>#DIV/0!</v>
          </cell>
          <cell r="FH24"/>
          <cell r="FI24"/>
          <cell r="FJ24"/>
          <cell r="FK24"/>
          <cell r="FL24"/>
          <cell r="FM24"/>
          <cell r="FN24"/>
          <cell r="FO24"/>
          <cell r="FP24"/>
          <cell r="FQ24"/>
          <cell r="FR24"/>
          <cell r="FS24"/>
          <cell r="FT24"/>
          <cell r="FU24"/>
          <cell r="FV24"/>
          <cell r="FW24"/>
          <cell r="FX24"/>
          <cell r="FY24"/>
          <cell r="FZ24"/>
          <cell r="GA24"/>
          <cell r="GB24"/>
          <cell r="GC24"/>
          <cell r="GD24"/>
          <cell r="GE24"/>
          <cell r="GF24"/>
          <cell r="GG24"/>
          <cell r="GH24"/>
          <cell r="GI24"/>
          <cell r="GJ24">
            <v>0</v>
          </cell>
        </row>
        <row r="25">
          <cell r="C25"/>
          <cell r="D25"/>
          <cell r="E25"/>
          <cell r="F25" t="str">
            <v>.</v>
          </cell>
          <cell r="G25"/>
          <cell r="H25"/>
          <cell r="I25"/>
          <cell r="J25"/>
          <cell r="K25"/>
          <cell r="L25"/>
          <cell r="M25" t="str">
            <v>Marbel I Central Elem</v>
          </cell>
          <cell r="N25" t="str">
            <v>KORONADAL CITY</v>
          </cell>
          <cell r="O25">
            <v>131396</v>
          </cell>
          <cell r="P25"/>
          <cell r="Q25"/>
          <cell r="R25"/>
          <cell r="S25"/>
          <cell r="T25"/>
          <cell r="U25"/>
          <cell r="V25" t="str">
            <v/>
          </cell>
          <cell r="W25"/>
          <cell r="X25"/>
          <cell r="Y25"/>
          <cell r="Z25"/>
          <cell r="AA25" t="str">
            <v/>
          </cell>
          <cell r="AB25"/>
          <cell r="AC25"/>
          <cell r="AD25"/>
          <cell r="AE25"/>
          <cell r="AF25" t="str">
            <v/>
          </cell>
          <cell r="AG25"/>
          <cell r="AH25"/>
          <cell r="AI25"/>
          <cell r="AJ25"/>
          <cell r="AK25" t="str">
            <v/>
          </cell>
          <cell r="AL25"/>
          <cell r="AM25"/>
          <cell r="AN25"/>
          <cell r="AO25"/>
          <cell r="AP25" t="str">
            <v/>
          </cell>
          <cell r="AQ25"/>
          <cell r="AR25"/>
          <cell r="AS25"/>
          <cell r="AT25"/>
          <cell r="AU25" t="str">
            <v/>
          </cell>
          <cell r="AV25"/>
          <cell r="AW25"/>
          <cell r="AX25"/>
          <cell r="AY25"/>
          <cell r="AZ25" t="str">
            <v/>
          </cell>
          <cell r="BA25"/>
          <cell r="BB25"/>
          <cell r="BC25"/>
          <cell r="BD25"/>
          <cell r="BE25" t="str">
            <v/>
          </cell>
          <cell r="BF25"/>
          <cell r="BG25"/>
          <cell r="BH25"/>
          <cell r="BI25"/>
          <cell r="BJ25" t="str">
            <v/>
          </cell>
          <cell r="BK25"/>
          <cell r="BL25"/>
          <cell r="BM25"/>
          <cell r="BN25"/>
          <cell r="BO25" t="str">
            <v/>
          </cell>
          <cell r="BP25"/>
          <cell r="BQ25"/>
          <cell r="BR25"/>
          <cell r="BS25"/>
          <cell r="BT25" t="str">
            <v/>
          </cell>
          <cell r="BU25"/>
          <cell r="BV25"/>
          <cell r="BW25"/>
          <cell r="BX25"/>
          <cell r="BY25" t="str">
            <v/>
          </cell>
          <cell r="BZ25"/>
          <cell r="CA25"/>
          <cell r="CB25"/>
          <cell r="CC25"/>
          <cell r="CD25" t="str">
            <v/>
          </cell>
          <cell r="CE25"/>
          <cell r="CF25"/>
          <cell r="CG25"/>
          <cell r="CH25"/>
          <cell r="CI25" t="str">
            <v/>
          </cell>
          <cell r="CJ25" t="str">
            <v/>
          </cell>
          <cell r="CK25" t="str">
            <v/>
          </cell>
          <cell r="CL25" t="str">
            <v/>
          </cell>
          <cell r="CM25" t="str">
            <v/>
          </cell>
          <cell r="CN25" t="str">
            <v/>
          </cell>
          <cell r="CO25"/>
          <cell r="CP25"/>
          <cell r="CQ25"/>
          <cell r="CR25"/>
          <cell r="CS25" t="str">
            <v/>
          </cell>
          <cell r="CT25"/>
          <cell r="CU25"/>
          <cell r="CV25"/>
          <cell r="CW25"/>
          <cell r="CX25" t="str">
            <v/>
          </cell>
          <cell r="CY25"/>
          <cell r="CZ25"/>
          <cell r="DA25"/>
          <cell r="DB25"/>
          <cell r="DC25" t="str">
            <v/>
          </cell>
          <cell r="DD25" t="str">
            <v xml:space="preserve"> . </v>
          </cell>
          <cell r="DE25" t="e">
            <v>#DIV/0!</v>
          </cell>
          <cell r="DF25" t="e">
            <v>#DIV/0!</v>
          </cell>
          <cell r="DG25" t="e">
            <v>#DIV/0!</v>
          </cell>
          <cell r="DH25" t="e">
            <v>#DIV/0!</v>
          </cell>
          <cell r="DI25" t="e">
            <v>#DIV/0!</v>
          </cell>
          <cell r="DJ25" t="e">
            <v>#DIV/0!</v>
          </cell>
          <cell r="DK25" t="e">
            <v>#DIV/0!</v>
          </cell>
          <cell r="DL25" t="e">
            <v>#DIV/0!</v>
          </cell>
          <cell r="DM25" t="str">
            <v/>
          </cell>
          <cell r="DN25" t="str">
            <v/>
          </cell>
          <cell r="DO25">
            <v>91</v>
          </cell>
          <cell r="DP25">
            <v>91</v>
          </cell>
          <cell r="DQ25">
            <v>91</v>
          </cell>
          <cell r="DR25">
            <v>92</v>
          </cell>
          <cell r="DS25">
            <v>95</v>
          </cell>
          <cell r="DT25">
            <v>94</v>
          </cell>
          <cell r="DU25">
            <v>88</v>
          </cell>
          <cell r="DV25">
            <v>93</v>
          </cell>
          <cell r="DW25">
            <v>91</v>
          </cell>
          <cell r="DX25">
            <v>90</v>
          </cell>
          <cell r="DY25">
            <v>95</v>
          </cell>
          <cell r="DZ25">
            <v>93</v>
          </cell>
          <cell r="EA25">
            <v>93</v>
          </cell>
          <cell r="EB25">
            <v>95</v>
          </cell>
          <cell r="EC25">
            <v>94</v>
          </cell>
          <cell r="ED25">
            <v>90</v>
          </cell>
          <cell r="EE25">
            <v>93</v>
          </cell>
          <cell r="EF25">
            <v>92</v>
          </cell>
          <cell r="EG25"/>
          <cell r="EH25"/>
          <cell r="EI25" t="str">
            <v/>
          </cell>
          <cell r="EJ25"/>
          <cell r="EK25"/>
          <cell r="EL25" t="str">
            <v/>
          </cell>
          <cell r="EM25">
            <v>93</v>
          </cell>
          <cell r="EN25">
            <v>92</v>
          </cell>
          <cell r="EO25">
            <v>93</v>
          </cell>
          <cell r="EP25">
            <v>87</v>
          </cell>
          <cell r="EQ25">
            <v>87</v>
          </cell>
          <cell r="ER25">
            <v>87</v>
          </cell>
          <cell r="ES25">
            <v>91</v>
          </cell>
          <cell r="ET25">
            <v>93</v>
          </cell>
          <cell r="EU25">
            <v>92</v>
          </cell>
          <cell r="EV25"/>
          <cell r="EW25"/>
          <cell r="EX25" t="str">
            <v/>
          </cell>
          <cell r="EY25"/>
          <cell r="EZ25"/>
          <cell r="FA25">
            <v>91</v>
          </cell>
          <cell r="FB25" t="str">
            <v>WITH HONORS</v>
          </cell>
          <cell r="FC25">
            <v>93</v>
          </cell>
          <cell r="FD25" t="str">
            <v>WITH HONORS</v>
          </cell>
          <cell r="FE25">
            <v>92</v>
          </cell>
          <cell r="FF25" t="str">
            <v>WITH HONORS</v>
          </cell>
          <cell r="FH25"/>
          <cell r="FI25"/>
          <cell r="FJ25"/>
          <cell r="FK25"/>
          <cell r="FL25"/>
          <cell r="FM25"/>
          <cell r="FN25"/>
          <cell r="FO25"/>
          <cell r="FP25"/>
          <cell r="FQ25"/>
          <cell r="FR25"/>
          <cell r="FS25"/>
          <cell r="FT25"/>
          <cell r="FU25"/>
          <cell r="FV25"/>
          <cell r="FW25"/>
          <cell r="FX25"/>
          <cell r="FY25"/>
          <cell r="FZ25"/>
          <cell r="GA25"/>
          <cell r="GB25"/>
          <cell r="GC25"/>
          <cell r="GD25"/>
          <cell r="GE25"/>
          <cell r="GF25"/>
          <cell r="GG25"/>
          <cell r="GH25"/>
          <cell r="GI25"/>
          <cell r="GJ25">
            <v>0</v>
          </cell>
        </row>
        <row r="26">
          <cell r="C26"/>
          <cell r="D26"/>
          <cell r="E26"/>
          <cell r="F26" t="str">
            <v>.</v>
          </cell>
          <cell r="G26"/>
          <cell r="H26"/>
          <cell r="I26"/>
          <cell r="J26"/>
          <cell r="K26"/>
          <cell r="L26"/>
          <cell r="M26" t="str">
            <v>Marbel I Central Elem</v>
          </cell>
          <cell r="N26" t="str">
            <v>KORONADAL CITY</v>
          </cell>
          <cell r="O26">
            <v>131397</v>
          </cell>
          <cell r="P26"/>
          <cell r="Q26"/>
          <cell r="R26"/>
          <cell r="S26"/>
          <cell r="T26"/>
          <cell r="U26"/>
          <cell r="V26" t="str">
            <v/>
          </cell>
          <cell r="W26"/>
          <cell r="X26"/>
          <cell r="Y26"/>
          <cell r="Z26"/>
          <cell r="AA26" t="str">
            <v/>
          </cell>
          <cell r="AB26"/>
          <cell r="AC26"/>
          <cell r="AD26"/>
          <cell r="AE26"/>
          <cell r="AF26" t="str">
            <v/>
          </cell>
          <cell r="AG26"/>
          <cell r="AH26"/>
          <cell r="AI26"/>
          <cell r="AJ26"/>
          <cell r="AK26" t="str">
            <v/>
          </cell>
          <cell r="AL26"/>
          <cell r="AM26"/>
          <cell r="AN26"/>
          <cell r="AO26"/>
          <cell r="AP26" t="str">
            <v/>
          </cell>
          <cell r="AQ26"/>
          <cell r="AR26"/>
          <cell r="AS26"/>
          <cell r="AT26"/>
          <cell r="AU26" t="str">
            <v/>
          </cell>
          <cell r="AV26"/>
          <cell r="AW26"/>
          <cell r="AX26"/>
          <cell r="AY26"/>
          <cell r="AZ26" t="str">
            <v/>
          </cell>
          <cell r="BA26"/>
          <cell r="BB26"/>
          <cell r="BC26"/>
          <cell r="BD26"/>
          <cell r="BE26" t="str">
            <v/>
          </cell>
          <cell r="BF26"/>
          <cell r="BG26"/>
          <cell r="BH26"/>
          <cell r="BI26"/>
          <cell r="BJ26" t="str">
            <v/>
          </cell>
          <cell r="BK26"/>
          <cell r="BL26"/>
          <cell r="BM26"/>
          <cell r="BN26"/>
          <cell r="BO26" t="str">
            <v/>
          </cell>
          <cell r="BP26"/>
          <cell r="BQ26"/>
          <cell r="BR26"/>
          <cell r="BS26"/>
          <cell r="BT26" t="str">
            <v/>
          </cell>
          <cell r="BU26"/>
          <cell r="BV26"/>
          <cell r="BW26"/>
          <cell r="BX26"/>
          <cell r="BY26" t="str">
            <v/>
          </cell>
          <cell r="BZ26"/>
          <cell r="CA26"/>
          <cell r="CB26"/>
          <cell r="CC26"/>
          <cell r="CD26" t="str">
            <v/>
          </cell>
          <cell r="CE26"/>
          <cell r="CF26"/>
          <cell r="CG26"/>
          <cell r="CH26"/>
          <cell r="CI26" t="str">
            <v/>
          </cell>
          <cell r="CJ26" t="str">
            <v/>
          </cell>
          <cell r="CK26" t="str">
            <v/>
          </cell>
          <cell r="CL26" t="str">
            <v/>
          </cell>
          <cell r="CM26" t="str">
            <v/>
          </cell>
          <cell r="CN26" t="str">
            <v/>
          </cell>
          <cell r="CO26"/>
          <cell r="CP26"/>
          <cell r="CQ26"/>
          <cell r="CR26"/>
          <cell r="CS26" t="str">
            <v/>
          </cell>
          <cell r="CT26"/>
          <cell r="CU26"/>
          <cell r="CV26"/>
          <cell r="CW26"/>
          <cell r="CX26" t="str">
            <v/>
          </cell>
          <cell r="CY26"/>
          <cell r="CZ26"/>
          <cell r="DA26"/>
          <cell r="DB26"/>
          <cell r="DC26" t="str">
            <v/>
          </cell>
          <cell r="DD26" t="str">
            <v xml:space="preserve"> . </v>
          </cell>
          <cell r="DE26" t="e">
            <v>#DIV/0!</v>
          </cell>
          <cell r="DF26" t="e">
            <v>#DIV/0!</v>
          </cell>
          <cell r="DG26" t="e">
            <v>#DIV/0!</v>
          </cell>
          <cell r="DH26" t="e">
            <v>#DIV/0!</v>
          </cell>
          <cell r="DI26" t="e">
            <v>#DIV/0!</v>
          </cell>
          <cell r="DJ26" t="e">
            <v>#DIV/0!</v>
          </cell>
          <cell r="DK26" t="e">
            <v>#DIV/0!</v>
          </cell>
          <cell r="DL26" t="e">
            <v>#DIV/0!</v>
          </cell>
          <cell r="DM26" t="str">
            <v/>
          </cell>
          <cell r="DN26" t="str">
            <v/>
          </cell>
          <cell r="DO26">
            <v>91</v>
          </cell>
          <cell r="DP26">
            <v>93</v>
          </cell>
          <cell r="DQ26">
            <v>92</v>
          </cell>
          <cell r="DR26">
            <v>89</v>
          </cell>
          <cell r="DS26">
            <v>95</v>
          </cell>
          <cell r="DT26">
            <v>92</v>
          </cell>
          <cell r="DU26">
            <v>91</v>
          </cell>
          <cell r="DV26">
            <v>92</v>
          </cell>
          <cell r="DW26">
            <v>92</v>
          </cell>
          <cell r="DX26">
            <v>84</v>
          </cell>
          <cell r="DY26">
            <v>94</v>
          </cell>
          <cell r="DZ26">
            <v>89</v>
          </cell>
          <cell r="EA26">
            <v>94</v>
          </cell>
          <cell r="EB26">
            <v>95</v>
          </cell>
          <cell r="EC26">
            <v>95</v>
          </cell>
          <cell r="ED26">
            <v>90</v>
          </cell>
          <cell r="EE26">
            <v>96</v>
          </cell>
          <cell r="EF26">
            <v>93</v>
          </cell>
          <cell r="EG26"/>
          <cell r="EH26"/>
          <cell r="EI26" t="str">
            <v/>
          </cell>
          <cell r="EJ26"/>
          <cell r="EK26"/>
          <cell r="EL26" t="str">
            <v/>
          </cell>
          <cell r="EM26">
            <v>92</v>
          </cell>
          <cell r="EN26">
            <v>92</v>
          </cell>
          <cell r="EO26">
            <v>92</v>
          </cell>
          <cell r="EP26">
            <v>88</v>
          </cell>
          <cell r="EQ26">
            <v>85</v>
          </cell>
          <cell r="ER26">
            <v>87</v>
          </cell>
          <cell r="ES26">
            <v>90</v>
          </cell>
          <cell r="ET26">
            <v>92</v>
          </cell>
          <cell r="EU26">
            <v>91</v>
          </cell>
          <cell r="EV26"/>
          <cell r="EW26"/>
          <cell r="EX26" t="str">
            <v/>
          </cell>
          <cell r="EY26"/>
          <cell r="EZ26"/>
          <cell r="FA26">
            <v>90</v>
          </cell>
          <cell r="FB26" t="str">
            <v>WITH HONORS</v>
          </cell>
          <cell r="FC26">
            <v>93</v>
          </cell>
          <cell r="FD26" t="str">
            <v>WITH HONORS</v>
          </cell>
          <cell r="FE26">
            <v>91</v>
          </cell>
          <cell r="FF26" t="str">
            <v>WITH HONORS</v>
          </cell>
          <cell r="FH26"/>
          <cell r="FI26"/>
          <cell r="FJ26"/>
          <cell r="FK26"/>
          <cell r="FL26"/>
          <cell r="FM26"/>
          <cell r="FN26"/>
          <cell r="FO26"/>
          <cell r="FP26"/>
          <cell r="FQ26"/>
          <cell r="FR26"/>
          <cell r="FS26"/>
          <cell r="FT26"/>
          <cell r="FU26"/>
          <cell r="FV26"/>
          <cell r="FW26"/>
          <cell r="FX26"/>
          <cell r="FY26"/>
          <cell r="FZ26"/>
          <cell r="GA26"/>
          <cell r="GB26"/>
          <cell r="GC26"/>
          <cell r="GD26"/>
          <cell r="GE26"/>
          <cell r="GF26"/>
          <cell r="GG26"/>
          <cell r="GH26"/>
          <cell r="GI26"/>
          <cell r="GJ26">
            <v>0</v>
          </cell>
        </row>
        <row r="27">
          <cell r="C27"/>
          <cell r="D27"/>
          <cell r="E27"/>
          <cell r="F27" t="str">
            <v>.</v>
          </cell>
          <cell r="G27"/>
          <cell r="H27"/>
          <cell r="I27"/>
          <cell r="J27"/>
          <cell r="K27"/>
          <cell r="L27"/>
          <cell r="M27" t="str">
            <v>Marbel I Central Elem</v>
          </cell>
          <cell r="N27" t="str">
            <v>KORONADAL CITY</v>
          </cell>
          <cell r="O27">
            <v>131398</v>
          </cell>
          <cell r="P27"/>
          <cell r="Q27"/>
          <cell r="R27"/>
          <cell r="S27"/>
          <cell r="T27"/>
          <cell r="U27"/>
          <cell r="V27" t="str">
            <v/>
          </cell>
          <cell r="W27"/>
          <cell r="X27"/>
          <cell r="Y27"/>
          <cell r="Z27"/>
          <cell r="AA27" t="str">
            <v/>
          </cell>
          <cell r="AB27"/>
          <cell r="AC27"/>
          <cell r="AD27"/>
          <cell r="AE27"/>
          <cell r="AF27" t="str">
            <v/>
          </cell>
          <cell r="AG27"/>
          <cell r="AH27"/>
          <cell r="AI27"/>
          <cell r="AJ27"/>
          <cell r="AK27" t="str">
            <v/>
          </cell>
          <cell r="AL27"/>
          <cell r="AM27"/>
          <cell r="AN27"/>
          <cell r="AO27"/>
          <cell r="AP27" t="str">
            <v/>
          </cell>
          <cell r="AQ27"/>
          <cell r="AR27"/>
          <cell r="AS27"/>
          <cell r="AT27"/>
          <cell r="AU27" t="str">
            <v/>
          </cell>
          <cell r="AV27"/>
          <cell r="AW27"/>
          <cell r="AX27"/>
          <cell r="AY27"/>
          <cell r="AZ27" t="str">
            <v/>
          </cell>
          <cell r="BA27"/>
          <cell r="BB27"/>
          <cell r="BC27"/>
          <cell r="BD27"/>
          <cell r="BE27" t="str">
            <v/>
          </cell>
          <cell r="BF27"/>
          <cell r="BG27"/>
          <cell r="BH27"/>
          <cell r="BI27"/>
          <cell r="BJ27" t="str">
            <v/>
          </cell>
          <cell r="BK27"/>
          <cell r="BL27"/>
          <cell r="BM27"/>
          <cell r="BN27"/>
          <cell r="BO27" t="str">
            <v/>
          </cell>
          <cell r="BP27"/>
          <cell r="BQ27"/>
          <cell r="BR27"/>
          <cell r="BS27"/>
          <cell r="BT27" t="str">
            <v/>
          </cell>
          <cell r="BU27"/>
          <cell r="BV27"/>
          <cell r="BW27"/>
          <cell r="BX27"/>
          <cell r="BY27" t="str">
            <v/>
          </cell>
          <cell r="BZ27"/>
          <cell r="CA27"/>
          <cell r="CB27"/>
          <cell r="CC27"/>
          <cell r="CD27" t="str">
            <v/>
          </cell>
          <cell r="CE27"/>
          <cell r="CF27"/>
          <cell r="CG27"/>
          <cell r="CH27"/>
          <cell r="CI27" t="str">
            <v/>
          </cell>
          <cell r="CJ27" t="str">
            <v/>
          </cell>
          <cell r="CK27" t="str">
            <v/>
          </cell>
          <cell r="CL27" t="str">
            <v/>
          </cell>
          <cell r="CM27" t="str">
            <v/>
          </cell>
          <cell r="CN27" t="str">
            <v/>
          </cell>
          <cell r="CO27"/>
          <cell r="CP27"/>
          <cell r="CQ27"/>
          <cell r="CR27"/>
          <cell r="CS27" t="str">
            <v/>
          </cell>
          <cell r="CT27"/>
          <cell r="CU27"/>
          <cell r="CV27"/>
          <cell r="CW27"/>
          <cell r="CX27" t="str">
            <v/>
          </cell>
          <cell r="CY27"/>
          <cell r="CZ27"/>
          <cell r="DA27"/>
          <cell r="DB27"/>
          <cell r="DC27" t="str">
            <v/>
          </cell>
          <cell r="DD27" t="str">
            <v xml:space="preserve"> . </v>
          </cell>
          <cell r="DE27" t="e">
            <v>#DIV/0!</v>
          </cell>
          <cell r="DF27" t="e">
            <v>#DIV/0!</v>
          </cell>
          <cell r="DG27" t="e">
            <v>#DIV/0!</v>
          </cell>
          <cell r="DH27" t="e">
            <v>#DIV/0!</v>
          </cell>
          <cell r="DI27" t="e">
            <v>#DIV/0!</v>
          </cell>
          <cell r="DJ27" t="e">
            <v>#DIV/0!</v>
          </cell>
          <cell r="DK27" t="e">
            <v>#DIV/0!</v>
          </cell>
          <cell r="DL27" t="e">
            <v>#DIV/0!</v>
          </cell>
          <cell r="DM27" t="str">
            <v/>
          </cell>
          <cell r="DN27" t="str">
            <v/>
          </cell>
          <cell r="DO27">
            <v>94</v>
          </cell>
          <cell r="DP27">
            <v>94</v>
          </cell>
          <cell r="DQ27">
            <v>94</v>
          </cell>
          <cell r="DR27">
            <v>94</v>
          </cell>
          <cell r="DS27">
            <v>97</v>
          </cell>
          <cell r="DT27">
            <v>96</v>
          </cell>
          <cell r="DU27">
            <v>94</v>
          </cell>
          <cell r="DV27">
            <v>93</v>
          </cell>
          <cell r="DW27">
            <v>94</v>
          </cell>
          <cell r="DX27">
            <v>95</v>
          </cell>
          <cell r="DY27">
            <v>96</v>
          </cell>
          <cell r="DZ27">
            <v>96</v>
          </cell>
          <cell r="EA27">
            <v>96</v>
          </cell>
          <cell r="EB27">
            <v>94</v>
          </cell>
          <cell r="EC27">
            <v>95</v>
          </cell>
          <cell r="ED27">
            <v>92</v>
          </cell>
          <cell r="EE27">
            <v>94</v>
          </cell>
          <cell r="EF27">
            <v>93</v>
          </cell>
          <cell r="EG27"/>
          <cell r="EH27"/>
          <cell r="EI27" t="str">
            <v/>
          </cell>
          <cell r="EJ27"/>
          <cell r="EK27"/>
          <cell r="EL27" t="str">
            <v/>
          </cell>
          <cell r="EM27">
            <v>94</v>
          </cell>
          <cell r="EN27">
            <v>95</v>
          </cell>
          <cell r="EO27">
            <v>95</v>
          </cell>
          <cell r="EP27">
            <v>93</v>
          </cell>
          <cell r="EQ27">
            <v>92</v>
          </cell>
          <cell r="ER27">
            <v>93</v>
          </cell>
          <cell r="ES27">
            <v>91</v>
          </cell>
          <cell r="ET27">
            <v>89</v>
          </cell>
          <cell r="EU27">
            <v>90</v>
          </cell>
          <cell r="EV27"/>
          <cell r="EW27"/>
          <cell r="EX27" t="str">
            <v/>
          </cell>
          <cell r="EY27"/>
          <cell r="EZ27"/>
          <cell r="FA27">
            <v>94</v>
          </cell>
          <cell r="FB27" t="str">
            <v>WITH HONORS</v>
          </cell>
          <cell r="FC27">
            <v>94</v>
          </cell>
          <cell r="FD27" t="str">
            <v>WITH HONORS</v>
          </cell>
          <cell r="FE27">
            <v>94</v>
          </cell>
          <cell r="FF27" t="str">
            <v>WITH HONORS</v>
          </cell>
          <cell r="FH27"/>
          <cell r="FI27"/>
          <cell r="FJ27"/>
          <cell r="FK27"/>
          <cell r="FL27"/>
          <cell r="FM27"/>
          <cell r="FN27"/>
          <cell r="FO27"/>
          <cell r="FP27"/>
          <cell r="FQ27"/>
          <cell r="FR27"/>
          <cell r="FS27"/>
          <cell r="FT27"/>
          <cell r="FU27"/>
          <cell r="FV27"/>
          <cell r="FW27"/>
          <cell r="FX27"/>
          <cell r="FY27"/>
          <cell r="FZ27"/>
          <cell r="GA27"/>
          <cell r="GB27"/>
          <cell r="GC27"/>
          <cell r="GD27"/>
          <cell r="GE27"/>
          <cell r="GF27"/>
          <cell r="GG27"/>
          <cell r="GH27"/>
          <cell r="GI27"/>
          <cell r="GJ27">
            <v>0</v>
          </cell>
        </row>
        <row r="28">
          <cell r="C28"/>
          <cell r="D28"/>
          <cell r="E28"/>
          <cell r="F28" t="str">
            <v>.</v>
          </cell>
          <cell r="G28"/>
          <cell r="H28"/>
          <cell r="I28"/>
          <cell r="J28"/>
          <cell r="K28"/>
          <cell r="L28"/>
          <cell r="M28" t="str">
            <v>Marbel I Central Elem</v>
          </cell>
          <cell r="N28" t="str">
            <v>KORONADAL CITY</v>
          </cell>
          <cell r="O28">
            <v>131399</v>
          </cell>
          <cell r="P28"/>
          <cell r="Q28"/>
          <cell r="R28"/>
          <cell r="S28"/>
          <cell r="T28"/>
          <cell r="U28"/>
          <cell r="V28" t="str">
            <v/>
          </cell>
          <cell r="W28"/>
          <cell r="X28"/>
          <cell r="Y28"/>
          <cell r="Z28"/>
          <cell r="AA28" t="str">
            <v/>
          </cell>
          <cell r="AB28"/>
          <cell r="AC28"/>
          <cell r="AD28"/>
          <cell r="AE28"/>
          <cell r="AF28" t="str">
            <v/>
          </cell>
          <cell r="AG28"/>
          <cell r="AH28"/>
          <cell r="AI28"/>
          <cell r="AJ28"/>
          <cell r="AK28" t="str">
            <v/>
          </cell>
          <cell r="AL28"/>
          <cell r="AM28"/>
          <cell r="AN28"/>
          <cell r="AO28"/>
          <cell r="AP28" t="str">
            <v/>
          </cell>
          <cell r="AQ28"/>
          <cell r="AR28"/>
          <cell r="AS28"/>
          <cell r="AT28"/>
          <cell r="AU28" t="str">
            <v/>
          </cell>
          <cell r="AV28"/>
          <cell r="AW28"/>
          <cell r="AX28"/>
          <cell r="AY28"/>
          <cell r="AZ28" t="str">
            <v/>
          </cell>
          <cell r="BA28"/>
          <cell r="BB28"/>
          <cell r="BC28"/>
          <cell r="BD28"/>
          <cell r="BE28" t="str">
            <v/>
          </cell>
          <cell r="BF28"/>
          <cell r="BG28"/>
          <cell r="BH28"/>
          <cell r="BI28"/>
          <cell r="BJ28" t="str">
            <v/>
          </cell>
          <cell r="BK28"/>
          <cell r="BL28"/>
          <cell r="BM28"/>
          <cell r="BN28"/>
          <cell r="BO28" t="str">
            <v/>
          </cell>
          <cell r="BP28"/>
          <cell r="BQ28"/>
          <cell r="BR28"/>
          <cell r="BS28"/>
          <cell r="BT28" t="str">
            <v/>
          </cell>
          <cell r="BU28"/>
          <cell r="BV28"/>
          <cell r="BW28"/>
          <cell r="BX28"/>
          <cell r="BY28" t="str">
            <v/>
          </cell>
          <cell r="BZ28"/>
          <cell r="CA28"/>
          <cell r="CB28"/>
          <cell r="CC28"/>
          <cell r="CD28" t="str">
            <v/>
          </cell>
          <cell r="CE28"/>
          <cell r="CF28"/>
          <cell r="CG28"/>
          <cell r="CH28"/>
          <cell r="CI28" t="str">
            <v/>
          </cell>
          <cell r="CJ28" t="str">
            <v/>
          </cell>
          <cell r="CK28" t="str">
            <v/>
          </cell>
          <cell r="CL28" t="str">
            <v/>
          </cell>
          <cell r="CM28" t="str">
            <v/>
          </cell>
          <cell r="CN28" t="str">
            <v/>
          </cell>
          <cell r="CO28"/>
          <cell r="CP28"/>
          <cell r="CQ28"/>
          <cell r="CR28"/>
          <cell r="CS28" t="str">
            <v/>
          </cell>
          <cell r="CT28"/>
          <cell r="CU28"/>
          <cell r="CV28"/>
          <cell r="CW28"/>
          <cell r="CX28" t="str">
            <v/>
          </cell>
          <cell r="CY28"/>
          <cell r="CZ28"/>
          <cell r="DA28"/>
          <cell r="DB28"/>
          <cell r="DC28" t="str">
            <v/>
          </cell>
          <cell r="DD28" t="str">
            <v xml:space="preserve"> . </v>
          </cell>
          <cell r="DE28" t="e">
            <v>#DIV/0!</v>
          </cell>
          <cell r="DF28" t="e">
            <v>#DIV/0!</v>
          </cell>
          <cell r="DG28" t="e">
            <v>#DIV/0!</v>
          </cell>
          <cell r="DH28" t="e">
            <v>#DIV/0!</v>
          </cell>
          <cell r="DI28" t="e">
            <v>#DIV/0!</v>
          </cell>
          <cell r="DJ28" t="e">
            <v>#DIV/0!</v>
          </cell>
          <cell r="DK28" t="e">
            <v>#DIV/0!</v>
          </cell>
          <cell r="DL28" t="e">
            <v>#DIV/0!</v>
          </cell>
          <cell r="DM28" t="str">
            <v/>
          </cell>
          <cell r="DN28" t="str">
            <v/>
          </cell>
          <cell r="DO28"/>
          <cell r="DP28"/>
          <cell r="DQ28" t="str">
            <v/>
          </cell>
          <cell r="DR28"/>
          <cell r="DS28"/>
          <cell r="DT28" t="str">
            <v/>
          </cell>
          <cell r="DU28"/>
          <cell r="DV28"/>
          <cell r="DW28" t="str">
            <v/>
          </cell>
          <cell r="DX28"/>
          <cell r="DY28"/>
          <cell r="DZ28" t="str">
            <v/>
          </cell>
          <cell r="EA28"/>
          <cell r="EB28"/>
          <cell r="EC28" t="str">
            <v/>
          </cell>
          <cell r="ED28"/>
          <cell r="EE28"/>
          <cell r="EF28" t="str">
            <v/>
          </cell>
          <cell r="EG28"/>
          <cell r="EH28"/>
          <cell r="EI28" t="str">
            <v/>
          </cell>
          <cell r="EJ28"/>
          <cell r="EK28"/>
          <cell r="EL28" t="str">
            <v/>
          </cell>
          <cell r="EM28"/>
          <cell r="EN28"/>
          <cell r="EO28" t="str">
            <v/>
          </cell>
          <cell r="EP28"/>
          <cell r="EQ28"/>
          <cell r="ER28" t="str">
            <v/>
          </cell>
          <cell r="ES28"/>
          <cell r="ET28"/>
          <cell r="EU28" t="str">
            <v/>
          </cell>
          <cell r="EV28"/>
          <cell r="EW28"/>
          <cell r="EX28" t="str">
            <v/>
          </cell>
          <cell r="EY28"/>
          <cell r="EZ28"/>
          <cell r="FA28" t="e">
            <v>#DIV/0!</v>
          </cell>
          <cell r="FB28" t="e">
            <v>#DIV/0!</v>
          </cell>
          <cell r="FC28" t="e">
            <v>#DIV/0!</v>
          </cell>
          <cell r="FD28" t="e">
            <v>#DIV/0!</v>
          </cell>
          <cell r="FE28" t="e">
            <v>#DIV/0!</v>
          </cell>
          <cell r="FF28" t="e">
            <v>#DIV/0!</v>
          </cell>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v>0</v>
          </cell>
        </row>
        <row r="29">
          <cell r="C29"/>
          <cell r="D29"/>
          <cell r="E29"/>
          <cell r="F29" t="str">
            <v>.</v>
          </cell>
          <cell r="G29"/>
          <cell r="H29"/>
          <cell r="I29"/>
          <cell r="J29"/>
          <cell r="K29"/>
          <cell r="L29"/>
          <cell r="M29" t="str">
            <v>Marbel I Central Elem</v>
          </cell>
          <cell r="N29" t="str">
            <v>KORONADAL CITY</v>
          </cell>
          <cell r="O29">
            <v>131400</v>
          </cell>
          <cell r="P29"/>
          <cell r="Q29"/>
          <cell r="R29"/>
          <cell r="S29"/>
          <cell r="T29"/>
          <cell r="U29"/>
          <cell r="V29" t="str">
            <v/>
          </cell>
          <cell r="W29"/>
          <cell r="X29"/>
          <cell r="Y29"/>
          <cell r="Z29"/>
          <cell r="AA29" t="str">
            <v/>
          </cell>
          <cell r="AB29"/>
          <cell r="AC29"/>
          <cell r="AD29"/>
          <cell r="AE29"/>
          <cell r="AF29" t="str">
            <v/>
          </cell>
          <cell r="AG29"/>
          <cell r="AH29"/>
          <cell r="AI29"/>
          <cell r="AJ29"/>
          <cell r="AK29" t="str">
            <v/>
          </cell>
          <cell r="AL29"/>
          <cell r="AM29"/>
          <cell r="AN29"/>
          <cell r="AO29"/>
          <cell r="AP29" t="str">
            <v/>
          </cell>
          <cell r="AQ29"/>
          <cell r="AR29"/>
          <cell r="AS29"/>
          <cell r="AT29"/>
          <cell r="AU29" t="str">
            <v/>
          </cell>
          <cell r="AV29"/>
          <cell r="AW29"/>
          <cell r="AX29"/>
          <cell r="AY29"/>
          <cell r="AZ29" t="str">
            <v/>
          </cell>
          <cell r="BA29"/>
          <cell r="BB29"/>
          <cell r="BC29"/>
          <cell r="BD29"/>
          <cell r="BE29" t="str">
            <v/>
          </cell>
          <cell r="BF29"/>
          <cell r="BG29"/>
          <cell r="BH29"/>
          <cell r="BI29"/>
          <cell r="BJ29" t="str">
            <v/>
          </cell>
          <cell r="BK29"/>
          <cell r="BL29"/>
          <cell r="BM29"/>
          <cell r="BN29"/>
          <cell r="BO29" t="str">
            <v/>
          </cell>
          <cell r="BP29"/>
          <cell r="BQ29"/>
          <cell r="BR29"/>
          <cell r="BS29"/>
          <cell r="BT29" t="str">
            <v/>
          </cell>
          <cell r="BU29"/>
          <cell r="BV29"/>
          <cell r="BW29"/>
          <cell r="BX29"/>
          <cell r="BY29" t="str">
            <v/>
          </cell>
          <cell r="BZ29"/>
          <cell r="CA29"/>
          <cell r="CB29"/>
          <cell r="CC29"/>
          <cell r="CD29" t="str">
            <v/>
          </cell>
          <cell r="CE29"/>
          <cell r="CF29"/>
          <cell r="CG29"/>
          <cell r="CH29"/>
          <cell r="CI29" t="str">
            <v/>
          </cell>
          <cell r="CJ29" t="str">
            <v/>
          </cell>
          <cell r="CK29" t="str">
            <v/>
          </cell>
          <cell r="CL29" t="str">
            <v/>
          </cell>
          <cell r="CM29" t="str">
            <v/>
          </cell>
          <cell r="CN29" t="str">
            <v/>
          </cell>
          <cell r="CO29"/>
          <cell r="CP29"/>
          <cell r="CQ29"/>
          <cell r="CR29"/>
          <cell r="CS29" t="str">
            <v/>
          </cell>
          <cell r="CT29"/>
          <cell r="CU29"/>
          <cell r="CV29"/>
          <cell r="CW29"/>
          <cell r="CX29" t="str">
            <v/>
          </cell>
          <cell r="CY29"/>
          <cell r="CZ29"/>
          <cell r="DA29"/>
          <cell r="DB29"/>
          <cell r="DC29" t="str">
            <v/>
          </cell>
          <cell r="DD29" t="str">
            <v xml:space="preserve"> . </v>
          </cell>
          <cell r="DE29" t="e">
            <v>#DIV/0!</v>
          </cell>
          <cell r="DF29" t="e">
            <v>#DIV/0!</v>
          </cell>
          <cell r="DG29" t="e">
            <v>#DIV/0!</v>
          </cell>
          <cell r="DH29" t="e">
            <v>#DIV/0!</v>
          </cell>
          <cell r="DI29" t="e">
            <v>#DIV/0!</v>
          </cell>
          <cell r="DJ29" t="e">
            <v>#DIV/0!</v>
          </cell>
          <cell r="DK29" t="e">
            <v>#DIV/0!</v>
          </cell>
          <cell r="DL29" t="e">
            <v>#DIV/0!</v>
          </cell>
          <cell r="DM29" t="str">
            <v/>
          </cell>
          <cell r="DN29" t="str">
            <v/>
          </cell>
          <cell r="DO29"/>
          <cell r="DP29"/>
          <cell r="DQ29" t="str">
            <v/>
          </cell>
          <cell r="DR29"/>
          <cell r="DS29"/>
          <cell r="DT29" t="str">
            <v/>
          </cell>
          <cell r="DU29"/>
          <cell r="DV29"/>
          <cell r="DW29" t="str">
            <v/>
          </cell>
          <cell r="DX29"/>
          <cell r="DY29"/>
          <cell r="DZ29" t="str">
            <v/>
          </cell>
          <cell r="EA29"/>
          <cell r="EB29"/>
          <cell r="EC29" t="str">
            <v/>
          </cell>
          <cell r="ED29"/>
          <cell r="EE29"/>
          <cell r="EF29" t="str">
            <v/>
          </cell>
          <cell r="EG29"/>
          <cell r="EH29"/>
          <cell r="EI29" t="str">
            <v/>
          </cell>
          <cell r="EJ29"/>
          <cell r="EK29"/>
          <cell r="EL29" t="str">
            <v/>
          </cell>
          <cell r="EM29"/>
          <cell r="EN29"/>
          <cell r="EO29" t="str">
            <v/>
          </cell>
          <cell r="EP29"/>
          <cell r="EQ29"/>
          <cell r="ER29" t="str">
            <v/>
          </cell>
          <cell r="ES29"/>
          <cell r="ET29"/>
          <cell r="EU29" t="str">
            <v/>
          </cell>
          <cell r="EV29"/>
          <cell r="EW29"/>
          <cell r="EX29" t="str">
            <v/>
          </cell>
          <cell r="EY29"/>
          <cell r="EZ29"/>
          <cell r="FA29" t="e">
            <v>#DIV/0!</v>
          </cell>
          <cell r="FB29" t="e">
            <v>#DIV/0!</v>
          </cell>
          <cell r="FC29" t="e">
            <v>#DIV/0!</v>
          </cell>
          <cell r="FD29" t="e">
            <v>#DIV/0!</v>
          </cell>
          <cell r="FE29" t="e">
            <v>#DIV/0!</v>
          </cell>
          <cell r="FF29" t="e">
            <v>#DIV/0!</v>
          </cell>
          <cell r="FH29"/>
          <cell r="FI29"/>
          <cell r="FJ29"/>
          <cell r="FK29"/>
          <cell r="FL29"/>
          <cell r="FM29"/>
          <cell r="FN29"/>
          <cell r="FO29"/>
          <cell r="FP29"/>
          <cell r="FQ29"/>
          <cell r="FR29"/>
          <cell r="FS29"/>
          <cell r="FT29"/>
          <cell r="FU29"/>
          <cell r="FV29"/>
          <cell r="FW29"/>
          <cell r="FX29"/>
          <cell r="FY29"/>
          <cell r="FZ29"/>
          <cell r="GA29"/>
          <cell r="GB29"/>
          <cell r="GC29"/>
          <cell r="GD29"/>
          <cell r="GE29"/>
          <cell r="GF29"/>
          <cell r="GG29"/>
          <cell r="GH29"/>
          <cell r="GI29"/>
          <cell r="GJ29">
            <v>0</v>
          </cell>
        </row>
        <row r="30">
          <cell r="C30"/>
          <cell r="D30"/>
          <cell r="E30"/>
          <cell r="F30" t="str">
            <v>.</v>
          </cell>
          <cell r="G30"/>
          <cell r="H30"/>
          <cell r="I30"/>
          <cell r="J30"/>
          <cell r="K30"/>
          <cell r="L30"/>
          <cell r="M30" t="str">
            <v>Marbel I Central Elem</v>
          </cell>
          <cell r="N30" t="str">
            <v>KORONADAL CITY</v>
          </cell>
          <cell r="O30">
            <v>131401</v>
          </cell>
          <cell r="P30"/>
          <cell r="Q30"/>
          <cell r="R30"/>
          <cell r="S30"/>
          <cell r="T30"/>
          <cell r="U30"/>
          <cell r="V30" t="str">
            <v/>
          </cell>
          <cell r="W30"/>
          <cell r="X30"/>
          <cell r="Y30"/>
          <cell r="Z30"/>
          <cell r="AA30" t="str">
            <v/>
          </cell>
          <cell r="AB30"/>
          <cell r="AC30"/>
          <cell r="AD30"/>
          <cell r="AE30"/>
          <cell r="AF30" t="str">
            <v/>
          </cell>
          <cell r="AG30"/>
          <cell r="AH30"/>
          <cell r="AI30"/>
          <cell r="AJ30"/>
          <cell r="AK30" t="str">
            <v/>
          </cell>
          <cell r="AL30"/>
          <cell r="AM30"/>
          <cell r="AN30"/>
          <cell r="AO30"/>
          <cell r="AP30" t="str">
            <v/>
          </cell>
          <cell r="AQ30"/>
          <cell r="AR30"/>
          <cell r="AS30"/>
          <cell r="AT30"/>
          <cell r="AU30" t="str">
            <v/>
          </cell>
          <cell r="AV30"/>
          <cell r="AW30"/>
          <cell r="AX30"/>
          <cell r="AY30"/>
          <cell r="AZ30" t="str">
            <v/>
          </cell>
          <cell r="BA30"/>
          <cell r="BB30"/>
          <cell r="BC30"/>
          <cell r="BD30"/>
          <cell r="BE30" t="str">
            <v/>
          </cell>
          <cell r="BF30"/>
          <cell r="BG30"/>
          <cell r="BH30"/>
          <cell r="BI30"/>
          <cell r="BJ30" t="str">
            <v/>
          </cell>
          <cell r="BK30"/>
          <cell r="BL30"/>
          <cell r="BM30"/>
          <cell r="BN30"/>
          <cell r="BO30" t="str">
            <v/>
          </cell>
          <cell r="BP30"/>
          <cell r="BQ30"/>
          <cell r="BR30"/>
          <cell r="BS30"/>
          <cell r="BT30" t="str">
            <v/>
          </cell>
          <cell r="BU30"/>
          <cell r="BV30"/>
          <cell r="BW30"/>
          <cell r="BX30"/>
          <cell r="BY30" t="str">
            <v/>
          </cell>
          <cell r="BZ30"/>
          <cell r="CA30"/>
          <cell r="CB30"/>
          <cell r="CC30"/>
          <cell r="CD30" t="str">
            <v/>
          </cell>
          <cell r="CE30"/>
          <cell r="CF30"/>
          <cell r="CG30"/>
          <cell r="CH30"/>
          <cell r="CI30" t="str">
            <v/>
          </cell>
          <cell r="CJ30" t="str">
            <v/>
          </cell>
          <cell r="CK30" t="str">
            <v/>
          </cell>
          <cell r="CL30" t="str">
            <v/>
          </cell>
          <cell r="CM30" t="str">
            <v/>
          </cell>
          <cell r="CN30" t="str">
            <v/>
          </cell>
          <cell r="CO30"/>
          <cell r="CP30"/>
          <cell r="CQ30"/>
          <cell r="CR30"/>
          <cell r="CS30" t="str">
            <v/>
          </cell>
          <cell r="CT30"/>
          <cell r="CU30"/>
          <cell r="CV30"/>
          <cell r="CW30"/>
          <cell r="CX30" t="str">
            <v/>
          </cell>
          <cell r="CY30"/>
          <cell r="CZ30"/>
          <cell r="DA30"/>
          <cell r="DB30"/>
          <cell r="DC30" t="str">
            <v/>
          </cell>
          <cell r="DD30" t="str">
            <v xml:space="preserve"> . </v>
          </cell>
          <cell r="DE30" t="e">
            <v>#DIV/0!</v>
          </cell>
          <cell r="DF30" t="e">
            <v>#DIV/0!</v>
          </cell>
          <cell r="DG30" t="e">
            <v>#DIV/0!</v>
          </cell>
          <cell r="DH30" t="e">
            <v>#DIV/0!</v>
          </cell>
          <cell r="DI30" t="e">
            <v>#DIV/0!</v>
          </cell>
          <cell r="DJ30" t="e">
            <v>#DIV/0!</v>
          </cell>
          <cell r="DK30" t="e">
            <v>#DIV/0!</v>
          </cell>
          <cell r="DL30" t="e">
            <v>#DIV/0!</v>
          </cell>
          <cell r="DM30" t="str">
            <v/>
          </cell>
          <cell r="DN30" t="str">
            <v/>
          </cell>
          <cell r="DO30"/>
          <cell r="DP30"/>
          <cell r="DQ30" t="str">
            <v/>
          </cell>
          <cell r="DR30"/>
          <cell r="DS30"/>
          <cell r="DT30" t="str">
            <v/>
          </cell>
          <cell r="DU30"/>
          <cell r="DV30"/>
          <cell r="DW30" t="str">
            <v/>
          </cell>
          <cell r="DX30"/>
          <cell r="DY30"/>
          <cell r="DZ30" t="str">
            <v/>
          </cell>
          <cell r="EA30"/>
          <cell r="EB30"/>
          <cell r="EC30" t="str">
            <v/>
          </cell>
          <cell r="ED30"/>
          <cell r="EE30"/>
          <cell r="EF30" t="str">
            <v/>
          </cell>
          <cell r="EG30"/>
          <cell r="EH30"/>
          <cell r="EI30" t="str">
            <v/>
          </cell>
          <cell r="EJ30"/>
          <cell r="EK30"/>
          <cell r="EL30" t="str">
            <v/>
          </cell>
          <cell r="EM30"/>
          <cell r="EN30"/>
          <cell r="EO30" t="str">
            <v/>
          </cell>
          <cell r="EP30"/>
          <cell r="EQ30"/>
          <cell r="ER30" t="str">
            <v/>
          </cell>
          <cell r="ES30"/>
          <cell r="ET30"/>
          <cell r="EU30" t="str">
            <v/>
          </cell>
          <cell r="EV30"/>
          <cell r="EW30"/>
          <cell r="EX30" t="str">
            <v/>
          </cell>
          <cell r="EY30"/>
          <cell r="EZ30"/>
          <cell r="FA30" t="e">
            <v>#DIV/0!</v>
          </cell>
          <cell r="FB30" t="e">
            <v>#DIV/0!</v>
          </cell>
          <cell r="FC30" t="e">
            <v>#DIV/0!</v>
          </cell>
          <cell r="FD30" t="e">
            <v>#DIV/0!</v>
          </cell>
          <cell r="FE30" t="e">
            <v>#DIV/0!</v>
          </cell>
          <cell r="FF30" t="e">
            <v>#DIV/0!</v>
          </cell>
          <cell r="FH30"/>
          <cell r="FI30"/>
          <cell r="FJ30"/>
          <cell r="FK30"/>
          <cell r="FL30"/>
          <cell r="FM30"/>
          <cell r="FN30"/>
          <cell r="FO30"/>
          <cell r="FP30"/>
          <cell r="FQ30"/>
          <cell r="FR30"/>
          <cell r="FS30"/>
          <cell r="FT30"/>
          <cell r="FU30"/>
          <cell r="FV30"/>
          <cell r="FW30"/>
          <cell r="FX30"/>
          <cell r="FY30"/>
          <cell r="FZ30"/>
          <cell r="GA30"/>
          <cell r="GB30"/>
          <cell r="GC30"/>
          <cell r="GD30"/>
          <cell r="GE30"/>
          <cell r="GF30"/>
          <cell r="GG30"/>
          <cell r="GH30"/>
          <cell r="GI30"/>
          <cell r="GJ30">
            <v>0</v>
          </cell>
        </row>
        <row r="31">
          <cell r="C31"/>
          <cell r="D31"/>
          <cell r="E31"/>
          <cell r="F31" t="str">
            <v>.</v>
          </cell>
          <cell r="G31"/>
          <cell r="H31"/>
          <cell r="I31"/>
          <cell r="J31"/>
          <cell r="K31"/>
          <cell r="L31"/>
          <cell r="M31" t="str">
            <v>Marbel I Central Elem</v>
          </cell>
          <cell r="N31" t="str">
            <v>KORONADAL CITY</v>
          </cell>
          <cell r="O31">
            <v>131402</v>
          </cell>
          <cell r="P31"/>
          <cell r="Q31"/>
          <cell r="R31"/>
          <cell r="S31"/>
          <cell r="T31"/>
          <cell r="U31"/>
          <cell r="V31" t="str">
            <v/>
          </cell>
          <cell r="W31"/>
          <cell r="X31"/>
          <cell r="Y31"/>
          <cell r="Z31"/>
          <cell r="AA31" t="str">
            <v/>
          </cell>
          <cell r="AB31"/>
          <cell r="AC31"/>
          <cell r="AD31"/>
          <cell r="AE31"/>
          <cell r="AF31" t="str">
            <v/>
          </cell>
          <cell r="AG31"/>
          <cell r="AH31"/>
          <cell r="AI31"/>
          <cell r="AJ31"/>
          <cell r="AK31" t="str">
            <v/>
          </cell>
          <cell r="AL31"/>
          <cell r="AM31"/>
          <cell r="AN31"/>
          <cell r="AO31"/>
          <cell r="AP31" t="str">
            <v/>
          </cell>
          <cell r="AQ31"/>
          <cell r="AR31"/>
          <cell r="AS31"/>
          <cell r="AT31"/>
          <cell r="AU31" t="str">
            <v/>
          </cell>
          <cell r="AV31"/>
          <cell r="AW31"/>
          <cell r="AX31"/>
          <cell r="AY31"/>
          <cell r="AZ31" t="str">
            <v/>
          </cell>
          <cell r="BA31"/>
          <cell r="BB31"/>
          <cell r="BC31"/>
          <cell r="BD31"/>
          <cell r="BE31" t="str">
            <v/>
          </cell>
          <cell r="BF31"/>
          <cell r="BG31"/>
          <cell r="BH31"/>
          <cell r="BI31"/>
          <cell r="BJ31" t="str">
            <v/>
          </cell>
          <cell r="BK31"/>
          <cell r="BL31"/>
          <cell r="BM31"/>
          <cell r="BN31"/>
          <cell r="BO31" t="str">
            <v/>
          </cell>
          <cell r="BP31"/>
          <cell r="BQ31"/>
          <cell r="BR31"/>
          <cell r="BS31"/>
          <cell r="BT31" t="str">
            <v/>
          </cell>
          <cell r="BU31"/>
          <cell r="BV31"/>
          <cell r="BW31"/>
          <cell r="BX31"/>
          <cell r="BY31" t="str">
            <v/>
          </cell>
          <cell r="BZ31"/>
          <cell r="CA31"/>
          <cell r="CB31"/>
          <cell r="CC31"/>
          <cell r="CD31" t="str">
            <v/>
          </cell>
          <cell r="CE31"/>
          <cell r="CF31"/>
          <cell r="CG31"/>
          <cell r="CH31"/>
          <cell r="CI31" t="str">
            <v/>
          </cell>
          <cell r="CJ31" t="str">
            <v/>
          </cell>
          <cell r="CK31" t="str">
            <v/>
          </cell>
          <cell r="CL31" t="str">
            <v/>
          </cell>
          <cell r="CM31" t="str">
            <v/>
          </cell>
          <cell r="CN31" t="str">
            <v/>
          </cell>
          <cell r="CO31"/>
          <cell r="CP31"/>
          <cell r="CQ31"/>
          <cell r="CR31"/>
          <cell r="CS31" t="str">
            <v/>
          </cell>
          <cell r="CT31"/>
          <cell r="CU31"/>
          <cell r="CV31"/>
          <cell r="CW31"/>
          <cell r="CX31" t="str">
            <v/>
          </cell>
          <cell r="CY31"/>
          <cell r="CZ31"/>
          <cell r="DA31"/>
          <cell r="DB31"/>
          <cell r="DC31" t="str">
            <v/>
          </cell>
          <cell r="DD31" t="str">
            <v xml:space="preserve"> . </v>
          </cell>
          <cell r="DE31" t="e">
            <v>#DIV/0!</v>
          </cell>
          <cell r="DF31" t="e">
            <v>#DIV/0!</v>
          </cell>
          <cell r="DG31" t="e">
            <v>#DIV/0!</v>
          </cell>
          <cell r="DH31" t="e">
            <v>#DIV/0!</v>
          </cell>
          <cell r="DI31" t="e">
            <v>#DIV/0!</v>
          </cell>
          <cell r="DJ31" t="e">
            <v>#DIV/0!</v>
          </cell>
          <cell r="DK31" t="e">
            <v>#DIV/0!</v>
          </cell>
          <cell r="DL31" t="e">
            <v>#DIV/0!</v>
          </cell>
          <cell r="DM31" t="str">
            <v/>
          </cell>
          <cell r="DN31" t="str">
            <v/>
          </cell>
          <cell r="DO31"/>
          <cell r="DP31"/>
          <cell r="DQ31" t="str">
            <v/>
          </cell>
          <cell r="DR31"/>
          <cell r="DS31"/>
          <cell r="DT31" t="str">
            <v/>
          </cell>
          <cell r="DU31"/>
          <cell r="DV31"/>
          <cell r="DW31" t="str">
            <v/>
          </cell>
          <cell r="DX31"/>
          <cell r="DY31"/>
          <cell r="DZ31" t="str">
            <v/>
          </cell>
          <cell r="EA31"/>
          <cell r="EB31"/>
          <cell r="EC31" t="str">
            <v/>
          </cell>
          <cell r="ED31"/>
          <cell r="EE31"/>
          <cell r="EF31" t="str">
            <v/>
          </cell>
          <cell r="EG31"/>
          <cell r="EH31"/>
          <cell r="EI31" t="str">
            <v/>
          </cell>
          <cell r="EJ31"/>
          <cell r="EK31"/>
          <cell r="EL31" t="str">
            <v/>
          </cell>
          <cell r="EM31"/>
          <cell r="EN31"/>
          <cell r="EO31" t="str">
            <v/>
          </cell>
          <cell r="EP31"/>
          <cell r="EQ31"/>
          <cell r="ER31" t="str">
            <v/>
          </cell>
          <cell r="ES31"/>
          <cell r="ET31"/>
          <cell r="EU31" t="str">
            <v/>
          </cell>
          <cell r="EV31"/>
          <cell r="EW31"/>
          <cell r="EX31" t="str">
            <v/>
          </cell>
          <cell r="EY31"/>
          <cell r="EZ31"/>
          <cell r="FA31" t="e">
            <v>#DIV/0!</v>
          </cell>
          <cell r="FB31" t="e">
            <v>#DIV/0!</v>
          </cell>
          <cell r="FC31" t="e">
            <v>#DIV/0!</v>
          </cell>
          <cell r="FD31" t="e">
            <v>#DIV/0!</v>
          </cell>
          <cell r="FE31" t="e">
            <v>#DIV/0!</v>
          </cell>
          <cell r="FF31" t="e">
            <v>#DIV/0!</v>
          </cell>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v>0</v>
          </cell>
        </row>
        <row r="32">
          <cell r="C32"/>
          <cell r="D32"/>
          <cell r="E32"/>
          <cell r="F32" t="str">
            <v>.</v>
          </cell>
          <cell r="G32"/>
          <cell r="H32"/>
          <cell r="I32"/>
          <cell r="J32"/>
          <cell r="K32"/>
          <cell r="L32"/>
          <cell r="M32" t="str">
            <v>Marbel I Central Elem</v>
          </cell>
          <cell r="N32" t="str">
            <v>KORONADAL CITY</v>
          </cell>
          <cell r="O32">
            <v>131403</v>
          </cell>
          <cell r="P32"/>
          <cell r="Q32"/>
          <cell r="R32"/>
          <cell r="S32"/>
          <cell r="T32"/>
          <cell r="U32"/>
          <cell r="V32" t="str">
            <v/>
          </cell>
          <cell r="W32"/>
          <cell r="X32"/>
          <cell r="Y32"/>
          <cell r="Z32"/>
          <cell r="AA32" t="str">
            <v/>
          </cell>
          <cell r="AB32"/>
          <cell r="AC32"/>
          <cell r="AD32"/>
          <cell r="AE32"/>
          <cell r="AF32" t="str">
            <v/>
          </cell>
          <cell r="AG32"/>
          <cell r="AH32"/>
          <cell r="AI32"/>
          <cell r="AJ32"/>
          <cell r="AK32" t="str">
            <v/>
          </cell>
          <cell r="AL32"/>
          <cell r="AM32"/>
          <cell r="AN32"/>
          <cell r="AO32"/>
          <cell r="AP32" t="str">
            <v/>
          </cell>
          <cell r="AQ32"/>
          <cell r="AR32"/>
          <cell r="AS32"/>
          <cell r="AT32"/>
          <cell r="AU32" t="str">
            <v/>
          </cell>
          <cell r="AV32"/>
          <cell r="AW32"/>
          <cell r="AX32"/>
          <cell r="AY32"/>
          <cell r="AZ32" t="str">
            <v/>
          </cell>
          <cell r="BA32"/>
          <cell r="BB32"/>
          <cell r="BC32"/>
          <cell r="BD32"/>
          <cell r="BE32"/>
          <cell r="BF32"/>
          <cell r="BG32"/>
          <cell r="BH32"/>
          <cell r="BI32"/>
          <cell r="BJ32" t="str">
            <v/>
          </cell>
          <cell r="BK32"/>
          <cell r="BL32"/>
          <cell r="BM32"/>
          <cell r="BN32"/>
          <cell r="BO32" t="str">
            <v/>
          </cell>
          <cell r="BP32"/>
          <cell r="BQ32"/>
          <cell r="BR32"/>
          <cell r="BS32"/>
          <cell r="BT32" t="str">
            <v/>
          </cell>
          <cell r="BU32"/>
          <cell r="BV32"/>
          <cell r="BW32"/>
          <cell r="BX32"/>
          <cell r="BY32" t="str">
            <v/>
          </cell>
          <cell r="BZ32"/>
          <cell r="CA32"/>
          <cell r="CB32"/>
          <cell r="CC32"/>
          <cell r="CD32" t="str">
            <v/>
          </cell>
          <cell r="CE32"/>
          <cell r="CF32"/>
          <cell r="CG32"/>
          <cell r="CH32"/>
          <cell r="CI32" t="str">
            <v/>
          </cell>
          <cell r="CJ32" t="str">
            <v/>
          </cell>
          <cell r="CK32" t="str">
            <v/>
          </cell>
          <cell r="CL32" t="str">
            <v/>
          </cell>
          <cell r="CM32" t="str">
            <v/>
          </cell>
          <cell r="CN32" t="str">
            <v/>
          </cell>
          <cell r="CO32"/>
          <cell r="CP32"/>
          <cell r="CQ32"/>
          <cell r="CR32"/>
          <cell r="CS32" t="str">
            <v/>
          </cell>
          <cell r="CT32"/>
          <cell r="CU32"/>
          <cell r="CV32"/>
          <cell r="CW32"/>
          <cell r="CX32" t="str">
            <v/>
          </cell>
          <cell r="CY32"/>
          <cell r="CZ32"/>
          <cell r="DA32"/>
          <cell r="DB32"/>
          <cell r="DC32" t="str">
            <v/>
          </cell>
          <cell r="DD32" t="str">
            <v xml:space="preserve"> . </v>
          </cell>
          <cell r="DE32" t="e">
            <v>#DIV/0!</v>
          </cell>
          <cell r="DF32" t="e">
            <v>#DIV/0!</v>
          </cell>
          <cell r="DG32" t="e">
            <v>#DIV/0!</v>
          </cell>
          <cell r="DH32" t="e">
            <v>#DIV/0!</v>
          </cell>
          <cell r="DI32" t="e">
            <v>#DIV/0!</v>
          </cell>
          <cell r="DJ32" t="e">
            <v>#DIV/0!</v>
          </cell>
          <cell r="DK32" t="e">
            <v>#DIV/0!</v>
          </cell>
          <cell r="DL32" t="e">
            <v>#DIV/0!</v>
          </cell>
          <cell r="DM32" t="str">
            <v/>
          </cell>
          <cell r="DN32" t="str">
            <v/>
          </cell>
          <cell r="DO32"/>
          <cell r="DP32"/>
          <cell r="DQ32"/>
          <cell r="DR32"/>
          <cell r="DS32"/>
          <cell r="DT32"/>
          <cell r="DU32"/>
          <cell r="DV32"/>
          <cell r="DW32"/>
          <cell r="DX32"/>
          <cell r="DY32"/>
          <cell r="DZ32"/>
          <cell r="EA32"/>
          <cell r="EB32"/>
          <cell r="EC32"/>
          <cell r="ED32"/>
          <cell r="EE32"/>
          <cell r="EF32"/>
          <cell r="EG32"/>
          <cell r="EH32"/>
          <cell r="EI32"/>
          <cell r="EJ32"/>
          <cell r="EK32"/>
          <cell r="EL32"/>
          <cell r="EM32"/>
          <cell r="EN32"/>
          <cell r="EO32"/>
          <cell r="EP32"/>
          <cell r="EQ32"/>
          <cell r="ER32"/>
          <cell r="ES32"/>
          <cell r="ET32"/>
          <cell r="EU32"/>
          <cell r="EV32"/>
          <cell r="EW32"/>
          <cell r="EX32"/>
          <cell r="EY32"/>
          <cell r="EZ32"/>
          <cell r="FA32"/>
          <cell r="FB32"/>
          <cell r="FC32"/>
          <cell r="FD32"/>
          <cell r="FE32"/>
          <cell r="FF32"/>
          <cell r="FH32"/>
          <cell r="FI32"/>
          <cell r="FJ32"/>
          <cell r="FK32"/>
          <cell r="FL32"/>
          <cell r="FM32"/>
          <cell r="FN32"/>
          <cell r="FO32"/>
          <cell r="FP32"/>
          <cell r="FQ32"/>
          <cell r="FR32"/>
          <cell r="FS32"/>
          <cell r="FT32"/>
          <cell r="FU32"/>
          <cell r="FV32"/>
          <cell r="FW32"/>
          <cell r="FX32"/>
          <cell r="FY32"/>
          <cell r="FZ32"/>
          <cell r="GA32"/>
          <cell r="GB32"/>
          <cell r="GC32"/>
          <cell r="GD32"/>
          <cell r="GE32"/>
          <cell r="GF32"/>
          <cell r="GG32"/>
          <cell r="GH32"/>
          <cell r="GI32"/>
        </row>
        <row r="33">
          <cell r="C33"/>
          <cell r="D33"/>
          <cell r="E33"/>
          <cell r="F33" t="str">
            <v>.</v>
          </cell>
          <cell r="G33"/>
          <cell r="H33"/>
          <cell r="I33"/>
          <cell r="J33"/>
          <cell r="K33"/>
          <cell r="L33"/>
          <cell r="M33" t="str">
            <v>Marbel I Central Elem</v>
          </cell>
          <cell r="N33" t="str">
            <v>KORONADAL CITY</v>
          </cell>
          <cell r="O33">
            <v>131404</v>
          </cell>
          <cell r="P33"/>
          <cell r="Q33"/>
          <cell r="R33"/>
          <cell r="S33"/>
          <cell r="T33"/>
          <cell r="U33"/>
          <cell r="V33" t="str">
            <v/>
          </cell>
          <cell r="W33"/>
          <cell r="X33"/>
          <cell r="Y33"/>
          <cell r="Z33"/>
          <cell r="AA33" t="str">
            <v/>
          </cell>
          <cell r="AB33"/>
          <cell r="AC33"/>
          <cell r="AD33"/>
          <cell r="AE33"/>
          <cell r="AF33" t="str">
            <v/>
          </cell>
          <cell r="AG33"/>
          <cell r="AH33"/>
          <cell r="AI33"/>
          <cell r="AJ33"/>
          <cell r="AK33" t="str">
            <v/>
          </cell>
          <cell r="AL33"/>
          <cell r="AM33"/>
          <cell r="AN33"/>
          <cell r="AO33"/>
          <cell r="AP33" t="str">
            <v/>
          </cell>
          <cell r="AQ33"/>
          <cell r="AR33"/>
          <cell r="AS33"/>
          <cell r="AT33"/>
          <cell r="AU33" t="str">
            <v/>
          </cell>
          <cell r="AV33"/>
          <cell r="AW33"/>
          <cell r="AX33"/>
          <cell r="AY33"/>
          <cell r="AZ33" t="str">
            <v/>
          </cell>
          <cell r="BA33"/>
          <cell r="BB33"/>
          <cell r="BC33"/>
          <cell r="BD33"/>
          <cell r="BE33"/>
          <cell r="BF33"/>
          <cell r="BG33"/>
          <cell r="BH33"/>
          <cell r="BI33"/>
          <cell r="BJ33" t="str">
            <v/>
          </cell>
          <cell r="BK33"/>
          <cell r="BL33"/>
          <cell r="BM33"/>
          <cell r="BN33"/>
          <cell r="BO33" t="str">
            <v/>
          </cell>
          <cell r="BP33"/>
          <cell r="BQ33"/>
          <cell r="BR33"/>
          <cell r="BS33"/>
          <cell r="BT33" t="str">
            <v/>
          </cell>
          <cell r="BU33"/>
          <cell r="BV33"/>
          <cell r="BW33"/>
          <cell r="BX33"/>
          <cell r="BY33" t="str">
            <v/>
          </cell>
          <cell r="BZ33"/>
          <cell r="CA33"/>
          <cell r="CB33"/>
          <cell r="CC33"/>
          <cell r="CD33" t="str">
            <v/>
          </cell>
          <cell r="CE33"/>
          <cell r="CF33"/>
          <cell r="CG33"/>
          <cell r="CH33"/>
          <cell r="CI33" t="str">
            <v/>
          </cell>
          <cell r="CJ33" t="str">
            <v/>
          </cell>
          <cell r="CK33" t="str">
            <v/>
          </cell>
          <cell r="CL33" t="str">
            <v/>
          </cell>
          <cell r="CM33" t="str">
            <v/>
          </cell>
          <cell r="CN33" t="str">
            <v/>
          </cell>
          <cell r="CO33"/>
          <cell r="CP33"/>
          <cell r="CQ33"/>
          <cell r="CR33"/>
          <cell r="CS33" t="str">
            <v/>
          </cell>
          <cell r="CT33"/>
          <cell r="CU33"/>
          <cell r="CV33"/>
          <cell r="CW33"/>
          <cell r="CX33" t="str">
            <v/>
          </cell>
          <cell r="CY33"/>
          <cell r="CZ33"/>
          <cell r="DA33"/>
          <cell r="DB33"/>
          <cell r="DC33" t="str">
            <v/>
          </cell>
          <cell r="DD33" t="str">
            <v xml:space="preserve"> . </v>
          </cell>
          <cell r="DE33" t="e">
            <v>#DIV/0!</v>
          </cell>
          <cell r="DF33" t="e">
            <v>#DIV/0!</v>
          </cell>
          <cell r="DG33" t="e">
            <v>#DIV/0!</v>
          </cell>
          <cell r="DH33" t="e">
            <v>#DIV/0!</v>
          </cell>
          <cell r="DI33" t="e">
            <v>#DIV/0!</v>
          </cell>
          <cell r="DJ33" t="e">
            <v>#DIV/0!</v>
          </cell>
          <cell r="DK33" t="e">
            <v>#DIV/0!</v>
          </cell>
          <cell r="DL33" t="e">
            <v>#DIV/0!</v>
          </cell>
          <cell r="DM33" t="str">
            <v/>
          </cell>
          <cell r="DN33" t="str">
            <v/>
          </cell>
          <cell r="DO33"/>
          <cell r="DP33"/>
          <cell r="DQ33"/>
          <cell r="DR33"/>
          <cell r="DS33"/>
          <cell r="DT33"/>
          <cell r="DU33"/>
          <cell r="DV33"/>
          <cell r="DW33"/>
          <cell r="DX33"/>
          <cell r="DY33"/>
          <cell r="DZ33"/>
          <cell r="EA33"/>
          <cell r="EB33"/>
          <cell r="EC33"/>
          <cell r="ED33"/>
          <cell r="EE33"/>
          <cell r="EF33"/>
          <cell r="EG33"/>
          <cell r="EH33"/>
          <cell r="EI33"/>
          <cell r="EJ33"/>
          <cell r="EK33"/>
          <cell r="EL33"/>
          <cell r="EM33"/>
          <cell r="EN33"/>
          <cell r="EO33"/>
          <cell r="EP33"/>
          <cell r="EQ33"/>
          <cell r="ER33"/>
          <cell r="ES33"/>
          <cell r="ET33"/>
          <cell r="EU33"/>
          <cell r="EV33"/>
          <cell r="EW33"/>
          <cell r="EX33"/>
          <cell r="EY33"/>
          <cell r="EZ33"/>
          <cell r="FA33"/>
          <cell r="FB33"/>
          <cell r="FC33"/>
          <cell r="FD33"/>
          <cell r="FE33"/>
          <cell r="FF33"/>
          <cell r="FH33"/>
          <cell r="FI33"/>
          <cell r="FJ33"/>
          <cell r="FK33"/>
          <cell r="FL33"/>
          <cell r="FM33"/>
          <cell r="FN33"/>
          <cell r="FO33"/>
          <cell r="FP33"/>
          <cell r="FQ33"/>
          <cell r="FR33"/>
          <cell r="FS33"/>
          <cell r="FT33"/>
          <cell r="FU33"/>
          <cell r="FV33"/>
          <cell r="FW33"/>
          <cell r="FX33"/>
          <cell r="FY33"/>
          <cell r="FZ33"/>
          <cell r="GA33"/>
          <cell r="GB33"/>
          <cell r="GC33"/>
          <cell r="GD33"/>
          <cell r="GE33"/>
          <cell r="GF33"/>
          <cell r="GG33"/>
          <cell r="GH33"/>
          <cell r="GI33"/>
        </row>
        <row r="34">
          <cell r="C34"/>
          <cell r="D34"/>
          <cell r="E34"/>
          <cell r="F34" t="str">
            <v>.</v>
          </cell>
          <cell r="G34"/>
          <cell r="H34"/>
          <cell r="I34"/>
          <cell r="J34"/>
          <cell r="K34"/>
          <cell r="L34"/>
          <cell r="M34" t="str">
            <v>Marbel I Central Elem</v>
          </cell>
          <cell r="N34" t="str">
            <v>KORONADAL CITY</v>
          </cell>
          <cell r="O34">
            <v>131405</v>
          </cell>
          <cell r="P34"/>
          <cell r="Q34"/>
          <cell r="R34"/>
          <cell r="S34"/>
          <cell r="T34"/>
          <cell r="U34"/>
          <cell r="V34" t="str">
            <v/>
          </cell>
          <cell r="W34"/>
          <cell r="X34"/>
          <cell r="Y34"/>
          <cell r="Z34"/>
          <cell r="AA34" t="str">
            <v/>
          </cell>
          <cell r="AB34"/>
          <cell r="AC34"/>
          <cell r="AD34"/>
          <cell r="AE34"/>
          <cell r="AF34" t="str">
            <v/>
          </cell>
          <cell r="AG34"/>
          <cell r="AH34"/>
          <cell r="AI34"/>
          <cell r="AJ34"/>
          <cell r="AK34" t="str">
            <v/>
          </cell>
          <cell r="AL34"/>
          <cell r="AM34"/>
          <cell r="AN34"/>
          <cell r="AO34"/>
          <cell r="AP34" t="str">
            <v/>
          </cell>
          <cell r="AQ34"/>
          <cell r="AR34"/>
          <cell r="AS34"/>
          <cell r="AT34"/>
          <cell r="AU34" t="str">
            <v/>
          </cell>
          <cell r="AV34"/>
          <cell r="AW34"/>
          <cell r="AX34"/>
          <cell r="AY34"/>
          <cell r="AZ34" t="str">
            <v/>
          </cell>
          <cell r="BA34"/>
          <cell r="BB34"/>
          <cell r="BC34"/>
          <cell r="BD34"/>
          <cell r="BE34"/>
          <cell r="BF34"/>
          <cell r="BG34"/>
          <cell r="BH34"/>
          <cell r="BI34"/>
          <cell r="BJ34" t="str">
            <v/>
          </cell>
          <cell r="BK34"/>
          <cell r="BL34"/>
          <cell r="BM34"/>
          <cell r="BN34"/>
          <cell r="BO34" t="str">
            <v/>
          </cell>
          <cell r="BP34"/>
          <cell r="BQ34"/>
          <cell r="BR34"/>
          <cell r="BS34"/>
          <cell r="BT34" t="str">
            <v/>
          </cell>
          <cell r="BU34"/>
          <cell r="BV34"/>
          <cell r="BW34"/>
          <cell r="BX34"/>
          <cell r="BY34" t="str">
            <v/>
          </cell>
          <cell r="BZ34"/>
          <cell r="CA34"/>
          <cell r="CB34"/>
          <cell r="CC34"/>
          <cell r="CD34" t="str">
            <v/>
          </cell>
          <cell r="CE34"/>
          <cell r="CF34"/>
          <cell r="CG34"/>
          <cell r="CH34"/>
          <cell r="CI34" t="str">
            <v/>
          </cell>
          <cell r="CJ34" t="str">
            <v/>
          </cell>
          <cell r="CK34" t="str">
            <v/>
          </cell>
          <cell r="CL34" t="str">
            <v/>
          </cell>
          <cell r="CM34" t="str">
            <v/>
          </cell>
          <cell r="CN34" t="str">
            <v/>
          </cell>
          <cell r="CO34"/>
          <cell r="CP34"/>
          <cell r="CQ34"/>
          <cell r="CR34"/>
          <cell r="CS34" t="str">
            <v/>
          </cell>
          <cell r="CT34"/>
          <cell r="CU34"/>
          <cell r="CV34"/>
          <cell r="CW34"/>
          <cell r="CX34" t="str">
            <v/>
          </cell>
          <cell r="CY34"/>
          <cell r="CZ34"/>
          <cell r="DA34"/>
          <cell r="DB34"/>
          <cell r="DC34" t="str">
            <v/>
          </cell>
          <cell r="DD34" t="str">
            <v xml:space="preserve"> . </v>
          </cell>
          <cell r="DE34" t="e">
            <v>#DIV/0!</v>
          </cell>
          <cell r="DF34" t="e">
            <v>#DIV/0!</v>
          </cell>
          <cell r="DG34" t="e">
            <v>#DIV/0!</v>
          </cell>
          <cell r="DH34" t="e">
            <v>#DIV/0!</v>
          </cell>
          <cell r="DI34" t="e">
            <v>#DIV/0!</v>
          </cell>
          <cell r="DJ34" t="e">
            <v>#DIV/0!</v>
          </cell>
          <cell r="DK34" t="e">
            <v>#DIV/0!</v>
          </cell>
          <cell r="DL34" t="e">
            <v>#DIV/0!</v>
          </cell>
          <cell r="DM34" t="str">
            <v/>
          </cell>
          <cell r="DN34" t="str">
            <v/>
          </cell>
          <cell r="DO34"/>
          <cell r="DP34"/>
          <cell r="DQ34"/>
          <cell r="DR34"/>
          <cell r="DS34"/>
          <cell r="DT34"/>
          <cell r="DU34"/>
          <cell r="DV34"/>
          <cell r="DW34"/>
          <cell r="DX34"/>
          <cell r="DY34"/>
          <cell r="DZ34"/>
          <cell r="EA34"/>
          <cell r="EB34"/>
          <cell r="EC34"/>
          <cell r="ED34"/>
          <cell r="EE34"/>
          <cell r="EF34"/>
          <cell r="EG34"/>
          <cell r="EH34"/>
          <cell r="EI34"/>
          <cell r="EJ34"/>
          <cell r="EK34"/>
          <cell r="EL34"/>
          <cell r="EM34"/>
          <cell r="EN34"/>
          <cell r="EO34"/>
          <cell r="EP34"/>
          <cell r="EQ34"/>
          <cell r="ER34"/>
          <cell r="ES34"/>
          <cell r="ET34"/>
          <cell r="EU34"/>
          <cell r="EV34"/>
          <cell r="EW34"/>
          <cell r="EX34"/>
          <cell r="EY34"/>
          <cell r="EZ34"/>
          <cell r="FA34"/>
          <cell r="FB34"/>
          <cell r="FC34"/>
          <cell r="FD34"/>
          <cell r="FE34"/>
          <cell r="FF34"/>
          <cell r="FH34"/>
          <cell r="FI34"/>
          <cell r="FJ34"/>
          <cell r="FK34"/>
          <cell r="FL34"/>
          <cell r="FM34"/>
          <cell r="FN34"/>
          <cell r="FO34"/>
          <cell r="FP34"/>
          <cell r="FQ34"/>
          <cell r="FR34"/>
          <cell r="FS34"/>
          <cell r="FT34"/>
          <cell r="FU34"/>
          <cell r="FV34"/>
          <cell r="FW34"/>
          <cell r="FX34"/>
          <cell r="FY34"/>
          <cell r="FZ34"/>
          <cell r="GA34"/>
          <cell r="GB34"/>
          <cell r="GC34"/>
          <cell r="GD34"/>
          <cell r="GE34"/>
          <cell r="GF34"/>
          <cell r="GG34"/>
          <cell r="GH34"/>
          <cell r="GI34"/>
        </row>
        <row r="35">
          <cell r="C35"/>
          <cell r="D35"/>
          <cell r="E35"/>
          <cell r="F35" t="str">
            <v>.</v>
          </cell>
          <cell r="G35"/>
          <cell r="H35"/>
          <cell r="I35"/>
          <cell r="J35"/>
          <cell r="K35"/>
          <cell r="L35"/>
          <cell r="M35" t="str">
            <v>Marbel I Central Elem</v>
          </cell>
          <cell r="N35" t="str">
            <v>KORONADAL CITY</v>
          </cell>
          <cell r="O35">
            <v>131406</v>
          </cell>
          <cell r="P35"/>
          <cell r="Q35"/>
          <cell r="R35"/>
          <cell r="S35"/>
          <cell r="T35"/>
          <cell r="U35"/>
          <cell r="V35" t="str">
            <v/>
          </cell>
          <cell r="W35"/>
          <cell r="X35"/>
          <cell r="Y35"/>
          <cell r="Z35"/>
          <cell r="AA35" t="str">
            <v/>
          </cell>
          <cell r="AB35"/>
          <cell r="AC35"/>
          <cell r="AD35"/>
          <cell r="AE35"/>
          <cell r="AF35" t="str">
            <v/>
          </cell>
          <cell r="AG35"/>
          <cell r="AH35"/>
          <cell r="AI35"/>
          <cell r="AJ35"/>
          <cell r="AK35" t="str">
            <v/>
          </cell>
          <cell r="AL35"/>
          <cell r="AM35"/>
          <cell r="AN35"/>
          <cell r="AO35"/>
          <cell r="AP35" t="str">
            <v/>
          </cell>
          <cell r="AQ35"/>
          <cell r="AR35"/>
          <cell r="AS35"/>
          <cell r="AT35"/>
          <cell r="AU35" t="str">
            <v/>
          </cell>
          <cell r="AV35"/>
          <cell r="AW35"/>
          <cell r="AX35"/>
          <cell r="AY35"/>
          <cell r="AZ35" t="str">
            <v/>
          </cell>
          <cell r="BA35"/>
          <cell r="BB35"/>
          <cell r="BC35"/>
          <cell r="BD35"/>
          <cell r="BE35"/>
          <cell r="BF35"/>
          <cell r="BG35"/>
          <cell r="BH35"/>
          <cell r="BI35"/>
          <cell r="BJ35" t="str">
            <v/>
          </cell>
          <cell r="BK35"/>
          <cell r="BL35"/>
          <cell r="BM35"/>
          <cell r="BN35"/>
          <cell r="BO35" t="str">
            <v/>
          </cell>
          <cell r="BP35"/>
          <cell r="BQ35"/>
          <cell r="BR35"/>
          <cell r="BS35"/>
          <cell r="BT35" t="str">
            <v/>
          </cell>
          <cell r="BU35"/>
          <cell r="BV35"/>
          <cell r="BW35"/>
          <cell r="BX35"/>
          <cell r="BY35" t="str">
            <v/>
          </cell>
          <cell r="BZ35"/>
          <cell r="CA35"/>
          <cell r="CB35"/>
          <cell r="CC35"/>
          <cell r="CD35" t="str">
            <v/>
          </cell>
          <cell r="CE35"/>
          <cell r="CF35"/>
          <cell r="CG35"/>
          <cell r="CH35"/>
          <cell r="CI35" t="str">
            <v/>
          </cell>
          <cell r="CJ35" t="str">
            <v/>
          </cell>
          <cell r="CK35" t="str">
            <v/>
          </cell>
          <cell r="CL35" t="str">
            <v/>
          </cell>
          <cell r="CM35" t="str">
            <v/>
          </cell>
          <cell r="CN35" t="str">
            <v/>
          </cell>
          <cell r="CO35"/>
          <cell r="CP35"/>
          <cell r="CQ35"/>
          <cell r="CR35"/>
          <cell r="CS35" t="str">
            <v/>
          </cell>
          <cell r="CT35"/>
          <cell r="CU35"/>
          <cell r="CV35"/>
          <cell r="CW35"/>
          <cell r="CX35" t="str">
            <v/>
          </cell>
          <cell r="CY35"/>
          <cell r="CZ35"/>
          <cell r="DA35"/>
          <cell r="DB35"/>
          <cell r="DC35" t="str">
            <v/>
          </cell>
          <cell r="DD35" t="str">
            <v xml:space="preserve"> . </v>
          </cell>
          <cell r="DE35" t="e">
            <v>#DIV/0!</v>
          </cell>
          <cell r="DF35" t="e">
            <v>#DIV/0!</v>
          </cell>
          <cell r="DG35" t="e">
            <v>#DIV/0!</v>
          </cell>
          <cell r="DH35" t="e">
            <v>#DIV/0!</v>
          </cell>
          <cell r="DI35" t="e">
            <v>#DIV/0!</v>
          </cell>
          <cell r="DJ35" t="e">
            <v>#DIV/0!</v>
          </cell>
          <cell r="DK35" t="e">
            <v>#DIV/0!</v>
          </cell>
          <cell r="DL35" t="e">
            <v>#DIV/0!</v>
          </cell>
          <cell r="DM35" t="str">
            <v/>
          </cell>
          <cell r="DN35" t="str">
            <v/>
          </cell>
          <cell r="DO35"/>
          <cell r="DP35"/>
          <cell r="DQ35"/>
          <cell r="DR35"/>
          <cell r="DS35"/>
          <cell r="DT35"/>
          <cell r="DU35"/>
          <cell r="DV35"/>
          <cell r="DW35"/>
          <cell r="DX35"/>
          <cell r="DY35"/>
          <cell r="DZ35"/>
          <cell r="EA35"/>
          <cell r="EB35"/>
          <cell r="EC35"/>
          <cell r="ED35"/>
          <cell r="EE35"/>
          <cell r="EF35"/>
          <cell r="EG35"/>
          <cell r="EH35"/>
          <cell r="EI35"/>
          <cell r="EJ35"/>
          <cell r="EK35"/>
          <cell r="EL35"/>
          <cell r="EM35"/>
          <cell r="EN35"/>
          <cell r="EO35"/>
          <cell r="EP35"/>
          <cell r="EQ35"/>
          <cell r="ER35"/>
          <cell r="ES35"/>
          <cell r="ET35"/>
          <cell r="EU35"/>
          <cell r="EV35"/>
          <cell r="EW35"/>
          <cell r="EX35"/>
          <cell r="EY35"/>
          <cell r="EZ35"/>
          <cell r="FA35"/>
          <cell r="FB35"/>
          <cell r="FC35"/>
          <cell r="FD35"/>
          <cell r="FE35"/>
          <cell r="FF35"/>
          <cell r="FH35"/>
          <cell r="FI35"/>
          <cell r="FJ35"/>
          <cell r="FK35"/>
          <cell r="FL35"/>
          <cell r="FM35"/>
          <cell r="FN35"/>
          <cell r="FO35"/>
          <cell r="FP35"/>
          <cell r="FQ35"/>
          <cell r="FR35"/>
          <cell r="FS35"/>
          <cell r="FT35"/>
          <cell r="FU35"/>
          <cell r="FV35"/>
          <cell r="FW35"/>
          <cell r="FX35"/>
          <cell r="FY35"/>
          <cell r="FZ35"/>
          <cell r="GA35"/>
          <cell r="GB35"/>
          <cell r="GC35"/>
          <cell r="GD35"/>
          <cell r="GE35"/>
          <cell r="GF35"/>
          <cell r="GG35"/>
          <cell r="GH35"/>
          <cell r="GI35"/>
        </row>
        <row r="36">
          <cell r="C36"/>
          <cell r="D36"/>
          <cell r="E36"/>
          <cell r="F36" t="str">
            <v>.</v>
          </cell>
          <cell r="G36"/>
          <cell r="H36"/>
          <cell r="I36"/>
          <cell r="J36"/>
          <cell r="K36"/>
          <cell r="L36"/>
          <cell r="M36" t="str">
            <v>Marbel I Central Elem</v>
          </cell>
          <cell r="N36" t="str">
            <v>KORONADAL CITY</v>
          </cell>
          <cell r="O36">
            <v>131407</v>
          </cell>
          <cell r="P36"/>
          <cell r="Q36"/>
          <cell r="R36"/>
          <cell r="S36"/>
          <cell r="T36"/>
          <cell r="U36"/>
          <cell r="V36" t="str">
            <v/>
          </cell>
          <cell r="W36"/>
          <cell r="X36"/>
          <cell r="Y36"/>
          <cell r="Z36"/>
          <cell r="AA36" t="str">
            <v/>
          </cell>
          <cell r="AB36"/>
          <cell r="AC36"/>
          <cell r="AD36"/>
          <cell r="AE36"/>
          <cell r="AF36" t="str">
            <v/>
          </cell>
          <cell r="AG36"/>
          <cell r="AH36"/>
          <cell r="AI36"/>
          <cell r="AJ36"/>
          <cell r="AK36" t="str">
            <v/>
          </cell>
          <cell r="AL36"/>
          <cell r="AM36"/>
          <cell r="AN36"/>
          <cell r="AO36"/>
          <cell r="AP36" t="str">
            <v/>
          </cell>
          <cell r="AQ36"/>
          <cell r="AR36"/>
          <cell r="AS36"/>
          <cell r="AT36"/>
          <cell r="AU36" t="str">
            <v/>
          </cell>
          <cell r="AV36"/>
          <cell r="AW36"/>
          <cell r="AX36"/>
          <cell r="AY36"/>
          <cell r="AZ36" t="str">
            <v/>
          </cell>
          <cell r="BA36"/>
          <cell r="BB36"/>
          <cell r="BC36"/>
          <cell r="BD36"/>
          <cell r="BE36"/>
          <cell r="BF36"/>
          <cell r="BG36"/>
          <cell r="BH36"/>
          <cell r="BI36"/>
          <cell r="BJ36" t="str">
            <v/>
          </cell>
          <cell r="BK36"/>
          <cell r="BL36"/>
          <cell r="BM36"/>
          <cell r="BN36"/>
          <cell r="BO36" t="str">
            <v/>
          </cell>
          <cell r="BP36"/>
          <cell r="BQ36"/>
          <cell r="BR36"/>
          <cell r="BS36"/>
          <cell r="BT36" t="str">
            <v/>
          </cell>
          <cell r="BU36"/>
          <cell r="BV36"/>
          <cell r="BW36"/>
          <cell r="BX36"/>
          <cell r="BY36" t="str">
            <v/>
          </cell>
          <cell r="BZ36"/>
          <cell r="CA36"/>
          <cell r="CB36"/>
          <cell r="CC36"/>
          <cell r="CD36" t="str">
            <v/>
          </cell>
          <cell r="CE36"/>
          <cell r="CF36"/>
          <cell r="CG36"/>
          <cell r="CH36"/>
          <cell r="CI36" t="str">
            <v/>
          </cell>
          <cell r="CJ36" t="str">
            <v/>
          </cell>
          <cell r="CK36" t="str">
            <v/>
          </cell>
          <cell r="CL36" t="str">
            <v/>
          </cell>
          <cell r="CM36" t="str">
            <v/>
          </cell>
          <cell r="CN36" t="str">
            <v/>
          </cell>
          <cell r="CO36"/>
          <cell r="CP36"/>
          <cell r="CQ36"/>
          <cell r="CR36"/>
          <cell r="CS36" t="str">
            <v/>
          </cell>
          <cell r="CT36"/>
          <cell r="CU36"/>
          <cell r="CV36"/>
          <cell r="CW36"/>
          <cell r="CX36" t="str">
            <v/>
          </cell>
          <cell r="CY36"/>
          <cell r="CZ36"/>
          <cell r="DA36"/>
          <cell r="DB36"/>
          <cell r="DC36" t="str">
            <v/>
          </cell>
          <cell r="DD36" t="str">
            <v xml:space="preserve"> . </v>
          </cell>
          <cell r="DE36" t="e">
            <v>#DIV/0!</v>
          </cell>
          <cell r="DF36" t="e">
            <v>#DIV/0!</v>
          </cell>
          <cell r="DG36" t="e">
            <v>#DIV/0!</v>
          </cell>
          <cell r="DH36" t="e">
            <v>#DIV/0!</v>
          </cell>
          <cell r="DI36" t="e">
            <v>#DIV/0!</v>
          </cell>
          <cell r="DJ36" t="e">
            <v>#DIV/0!</v>
          </cell>
          <cell r="DK36" t="e">
            <v>#DIV/0!</v>
          </cell>
          <cell r="DL36" t="e">
            <v>#DIV/0!</v>
          </cell>
          <cell r="DM36" t="str">
            <v/>
          </cell>
          <cell r="DN36" t="str">
            <v/>
          </cell>
          <cell r="DO36"/>
          <cell r="DP36"/>
          <cell r="DQ36"/>
          <cell r="DR36"/>
          <cell r="DS36"/>
          <cell r="DT36"/>
          <cell r="DU36"/>
          <cell r="DV36"/>
          <cell r="DW36"/>
          <cell r="DX36"/>
          <cell r="DY36"/>
          <cell r="DZ36"/>
          <cell r="EA36"/>
          <cell r="EB36"/>
          <cell r="EC36"/>
          <cell r="ED36"/>
          <cell r="EE36"/>
          <cell r="EF36"/>
          <cell r="EG36"/>
          <cell r="EH36"/>
          <cell r="EI36"/>
          <cell r="EJ36"/>
          <cell r="EK36"/>
          <cell r="EL36"/>
          <cell r="EM36"/>
          <cell r="EN36"/>
          <cell r="EO36"/>
          <cell r="EP36"/>
          <cell r="EQ36"/>
          <cell r="ER36"/>
          <cell r="ES36"/>
          <cell r="ET36"/>
          <cell r="EU36"/>
          <cell r="EV36"/>
          <cell r="EW36"/>
          <cell r="EX36"/>
          <cell r="EY36"/>
          <cell r="EZ36"/>
          <cell r="FA36"/>
          <cell r="FB36"/>
          <cell r="FC36"/>
          <cell r="FD36"/>
          <cell r="FE36"/>
          <cell r="FF36"/>
          <cell r="FH36"/>
          <cell r="FI36"/>
          <cell r="FJ36"/>
          <cell r="FK36"/>
          <cell r="FL36"/>
          <cell r="FM36"/>
          <cell r="FN36"/>
          <cell r="FO36"/>
          <cell r="FP36"/>
          <cell r="FQ36"/>
          <cell r="FR36"/>
          <cell r="FS36"/>
          <cell r="FT36"/>
          <cell r="FU36"/>
          <cell r="FV36"/>
          <cell r="FW36"/>
          <cell r="FX36"/>
          <cell r="FY36"/>
          <cell r="FZ36"/>
          <cell r="GA36"/>
          <cell r="GB36"/>
          <cell r="GC36"/>
          <cell r="GD36"/>
          <cell r="GE36"/>
          <cell r="GF36"/>
          <cell r="GG36"/>
          <cell r="GH36"/>
          <cell r="GI36"/>
        </row>
        <row r="37">
          <cell r="C37"/>
          <cell r="D37"/>
          <cell r="E37"/>
          <cell r="F37" t="str">
            <v>.</v>
          </cell>
          <cell r="G37"/>
          <cell r="H37"/>
          <cell r="I37"/>
          <cell r="J37"/>
          <cell r="K37"/>
          <cell r="L37"/>
          <cell r="M37" t="str">
            <v>Marbel I Central Elem</v>
          </cell>
          <cell r="N37" t="str">
            <v>KORONADAL CITY</v>
          </cell>
          <cell r="O37">
            <v>131408</v>
          </cell>
          <cell r="P37"/>
          <cell r="Q37"/>
          <cell r="R37"/>
          <cell r="S37"/>
          <cell r="T37"/>
          <cell r="U37"/>
          <cell r="V37" t="str">
            <v/>
          </cell>
          <cell r="W37"/>
          <cell r="X37"/>
          <cell r="Y37"/>
          <cell r="Z37"/>
          <cell r="AA37" t="str">
            <v/>
          </cell>
          <cell r="AB37"/>
          <cell r="AC37"/>
          <cell r="AD37"/>
          <cell r="AE37"/>
          <cell r="AF37" t="str">
            <v/>
          </cell>
          <cell r="AG37"/>
          <cell r="AH37"/>
          <cell r="AI37"/>
          <cell r="AJ37"/>
          <cell r="AK37" t="str">
            <v/>
          </cell>
          <cell r="AL37"/>
          <cell r="AM37"/>
          <cell r="AN37"/>
          <cell r="AO37"/>
          <cell r="AP37" t="str">
            <v/>
          </cell>
          <cell r="AQ37"/>
          <cell r="AR37"/>
          <cell r="AS37"/>
          <cell r="AT37"/>
          <cell r="AU37" t="str">
            <v/>
          </cell>
          <cell r="AV37"/>
          <cell r="AW37"/>
          <cell r="AX37"/>
          <cell r="AY37"/>
          <cell r="AZ37" t="str">
            <v/>
          </cell>
          <cell r="BA37"/>
          <cell r="BB37"/>
          <cell r="BC37"/>
          <cell r="BD37"/>
          <cell r="BE37"/>
          <cell r="BF37"/>
          <cell r="BG37"/>
          <cell r="BH37"/>
          <cell r="BI37"/>
          <cell r="BJ37" t="str">
            <v/>
          </cell>
          <cell r="BK37"/>
          <cell r="BL37"/>
          <cell r="BM37"/>
          <cell r="BN37"/>
          <cell r="BO37" t="str">
            <v/>
          </cell>
          <cell r="BP37"/>
          <cell r="BQ37"/>
          <cell r="BR37"/>
          <cell r="BS37"/>
          <cell r="BT37" t="str">
            <v/>
          </cell>
          <cell r="BU37"/>
          <cell r="BV37"/>
          <cell r="BW37"/>
          <cell r="BX37"/>
          <cell r="BY37" t="str">
            <v/>
          </cell>
          <cell r="BZ37"/>
          <cell r="CA37"/>
          <cell r="CB37"/>
          <cell r="CC37"/>
          <cell r="CD37" t="str">
            <v/>
          </cell>
          <cell r="CE37"/>
          <cell r="CF37"/>
          <cell r="CG37"/>
          <cell r="CH37"/>
          <cell r="CI37" t="str">
            <v/>
          </cell>
          <cell r="CJ37" t="str">
            <v/>
          </cell>
          <cell r="CK37" t="str">
            <v/>
          </cell>
          <cell r="CL37" t="str">
            <v/>
          </cell>
          <cell r="CM37" t="str">
            <v/>
          </cell>
          <cell r="CN37" t="str">
            <v/>
          </cell>
          <cell r="CO37"/>
          <cell r="CP37"/>
          <cell r="CQ37"/>
          <cell r="CR37"/>
          <cell r="CS37" t="str">
            <v/>
          </cell>
          <cell r="CT37"/>
          <cell r="CU37"/>
          <cell r="CV37"/>
          <cell r="CW37"/>
          <cell r="CX37" t="str">
            <v/>
          </cell>
          <cell r="CY37"/>
          <cell r="CZ37"/>
          <cell r="DA37"/>
          <cell r="DB37"/>
          <cell r="DC37" t="str">
            <v/>
          </cell>
          <cell r="DD37" t="str">
            <v xml:space="preserve"> . </v>
          </cell>
          <cell r="DE37" t="e">
            <v>#DIV/0!</v>
          </cell>
          <cell r="DF37" t="e">
            <v>#DIV/0!</v>
          </cell>
          <cell r="DG37" t="e">
            <v>#DIV/0!</v>
          </cell>
          <cell r="DH37" t="e">
            <v>#DIV/0!</v>
          </cell>
          <cell r="DI37" t="e">
            <v>#DIV/0!</v>
          </cell>
          <cell r="DJ37" t="e">
            <v>#DIV/0!</v>
          </cell>
          <cell r="DK37" t="e">
            <v>#DIV/0!</v>
          </cell>
          <cell r="DL37" t="e">
            <v>#DIV/0!</v>
          </cell>
          <cell r="DM37" t="str">
            <v/>
          </cell>
          <cell r="DN37" t="str">
            <v/>
          </cell>
          <cell r="DO37"/>
          <cell r="DP37"/>
          <cell r="DQ37"/>
          <cell r="DR37"/>
          <cell r="DS37"/>
          <cell r="DT37"/>
          <cell r="DU37"/>
          <cell r="DV37"/>
          <cell r="DW37"/>
          <cell r="DX37"/>
          <cell r="DY37"/>
          <cell r="DZ37"/>
          <cell r="EA37"/>
          <cell r="EB37"/>
          <cell r="EC37"/>
          <cell r="ED37"/>
          <cell r="EE37"/>
          <cell r="EF37"/>
          <cell r="EG37"/>
          <cell r="EH37"/>
          <cell r="EI37"/>
          <cell r="EJ37"/>
          <cell r="EK37"/>
          <cell r="EL37"/>
          <cell r="EM37"/>
          <cell r="EN37"/>
          <cell r="EO37"/>
          <cell r="EP37"/>
          <cell r="EQ37"/>
          <cell r="ER37"/>
          <cell r="ES37"/>
          <cell r="ET37"/>
          <cell r="EU37"/>
          <cell r="EV37"/>
          <cell r="EW37"/>
          <cell r="EX37"/>
          <cell r="EY37"/>
          <cell r="EZ37"/>
          <cell r="FA37"/>
          <cell r="FB37"/>
          <cell r="FC37"/>
          <cell r="FD37"/>
          <cell r="FE37"/>
          <cell r="FF37"/>
          <cell r="FH37"/>
          <cell r="FI37"/>
          <cell r="FJ37"/>
          <cell r="FK37"/>
          <cell r="FL37"/>
          <cell r="FM37"/>
          <cell r="FN37"/>
          <cell r="FO37"/>
          <cell r="FP37"/>
          <cell r="FQ37"/>
          <cell r="FR37"/>
          <cell r="FS37"/>
          <cell r="FT37"/>
          <cell r="FU37"/>
          <cell r="FV37"/>
          <cell r="FW37"/>
          <cell r="FX37"/>
          <cell r="FY37"/>
          <cell r="FZ37"/>
          <cell r="GA37"/>
          <cell r="GB37"/>
          <cell r="GC37"/>
          <cell r="GD37"/>
          <cell r="GE37"/>
          <cell r="GF37"/>
          <cell r="GG37"/>
          <cell r="GH37"/>
          <cell r="GI37"/>
        </row>
        <row r="38">
          <cell r="C38"/>
          <cell r="D38"/>
          <cell r="E38"/>
          <cell r="F38" t="str">
            <v>.</v>
          </cell>
          <cell r="G38"/>
          <cell r="H38"/>
          <cell r="I38"/>
          <cell r="J38"/>
          <cell r="K38"/>
          <cell r="L38"/>
          <cell r="M38" t="str">
            <v>Marbel I Central Elem</v>
          </cell>
          <cell r="N38" t="str">
            <v>KORONADAL CITY</v>
          </cell>
          <cell r="O38">
            <v>131409</v>
          </cell>
          <cell r="P38"/>
          <cell r="Q38"/>
          <cell r="R38"/>
          <cell r="S38"/>
          <cell r="T38"/>
          <cell r="U38"/>
          <cell r="V38" t="str">
            <v/>
          </cell>
          <cell r="W38"/>
          <cell r="X38"/>
          <cell r="Y38"/>
          <cell r="Z38"/>
          <cell r="AA38" t="str">
            <v/>
          </cell>
          <cell r="AB38">
            <v>89</v>
          </cell>
          <cell r="AC38"/>
          <cell r="AD38"/>
          <cell r="AE38"/>
          <cell r="AF38" t="str">
            <v/>
          </cell>
          <cell r="AG38"/>
          <cell r="AH38"/>
          <cell r="AI38"/>
          <cell r="AJ38"/>
          <cell r="AK38" t="str">
            <v/>
          </cell>
          <cell r="AL38"/>
          <cell r="AM38"/>
          <cell r="AN38"/>
          <cell r="AO38"/>
          <cell r="AP38" t="str">
            <v/>
          </cell>
          <cell r="AQ38"/>
          <cell r="AR38"/>
          <cell r="AS38"/>
          <cell r="AT38"/>
          <cell r="AU38" t="str">
            <v/>
          </cell>
          <cell r="AV38"/>
          <cell r="AW38"/>
          <cell r="AX38"/>
          <cell r="AY38"/>
          <cell r="AZ38" t="str">
            <v/>
          </cell>
          <cell r="BA38"/>
          <cell r="BB38"/>
          <cell r="BC38"/>
          <cell r="BD38"/>
          <cell r="BE38"/>
          <cell r="BF38"/>
          <cell r="BG38"/>
          <cell r="BH38"/>
          <cell r="BI38"/>
          <cell r="BJ38" t="str">
            <v/>
          </cell>
          <cell r="BK38"/>
          <cell r="BL38"/>
          <cell r="BM38"/>
          <cell r="BN38"/>
          <cell r="BO38" t="str">
            <v/>
          </cell>
          <cell r="BP38"/>
          <cell r="BQ38"/>
          <cell r="BR38"/>
          <cell r="BS38"/>
          <cell r="BT38" t="str">
            <v/>
          </cell>
          <cell r="BU38"/>
          <cell r="BV38"/>
          <cell r="BW38"/>
          <cell r="BX38"/>
          <cell r="BY38" t="str">
            <v/>
          </cell>
          <cell r="BZ38"/>
          <cell r="CA38"/>
          <cell r="CB38"/>
          <cell r="CC38"/>
          <cell r="CD38" t="str">
            <v/>
          </cell>
          <cell r="CE38"/>
          <cell r="CF38"/>
          <cell r="CG38"/>
          <cell r="CH38"/>
          <cell r="CI38" t="str">
            <v/>
          </cell>
          <cell r="CJ38" t="str">
            <v/>
          </cell>
          <cell r="CK38" t="str">
            <v/>
          </cell>
          <cell r="CL38" t="str">
            <v/>
          </cell>
          <cell r="CM38" t="str">
            <v/>
          </cell>
          <cell r="CN38" t="str">
            <v/>
          </cell>
          <cell r="CO38"/>
          <cell r="CP38"/>
          <cell r="CQ38"/>
          <cell r="CR38"/>
          <cell r="CS38" t="str">
            <v/>
          </cell>
          <cell r="CT38"/>
          <cell r="CU38"/>
          <cell r="CV38"/>
          <cell r="CW38"/>
          <cell r="CX38" t="str">
            <v/>
          </cell>
          <cell r="CY38"/>
          <cell r="CZ38"/>
          <cell r="DA38"/>
          <cell r="DB38"/>
          <cell r="DC38" t="str">
            <v/>
          </cell>
          <cell r="DD38" t="str">
            <v xml:space="preserve"> . </v>
          </cell>
          <cell r="DE38">
            <v>89</v>
          </cell>
          <cell r="DF38" t="str">
            <v>NO</v>
          </cell>
          <cell r="DG38" t="e">
            <v>#DIV/0!</v>
          </cell>
          <cell r="DH38" t="e">
            <v>#DIV/0!</v>
          </cell>
          <cell r="DI38" t="e">
            <v>#DIV/0!</v>
          </cell>
          <cell r="DJ38" t="e">
            <v>#DIV/0!</v>
          </cell>
          <cell r="DK38" t="e">
            <v>#DIV/0!</v>
          </cell>
          <cell r="DL38" t="e">
            <v>#DIV/0!</v>
          </cell>
          <cell r="DM38" t="str">
            <v/>
          </cell>
          <cell r="DN38" t="str">
            <v/>
          </cell>
          <cell r="DO38"/>
          <cell r="DP38"/>
          <cell r="DQ38"/>
          <cell r="DR38"/>
          <cell r="DS38"/>
          <cell r="DT38"/>
          <cell r="DU38"/>
          <cell r="DV38"/>
          <cell r="DW38"/>
          <cell r="DX38"/>
          <cell r="DY38"/>
          <cell r="DZ38"/>
          <cell r="EA38"/>
          <cell r="EB38"/>
          <cell r="EC38"/>
          <cell r="ED38"/>
          <cell r="EE38"/>
          <cell r="EF38"/>
          <cell r="EG38"/>
          <cell r="EH38"/>
          <cell r="EI38"/>
          <cell r="EJ38"/>
          <cell r="EK38"/>
          <cell r="EL38"/>
          <cell r="EM38"/>
          <cell r="EN38"/>
          <cell r="EO38"/>
          <cell r="EP38"/>
          <cell r="EQ38"/>
          <cell r="ER38"/>
          <cell r="ES38"/>
          <cell r="ET38"/>
          <cell r="EU38"/>
          <cell r="EV38"/>
          <cell r="EW38"/>
          <cell r="EX38"/>
          <cell r="EY38"/>
          <cell r="EZ38"/>
          <cell r="FA38"/>
          <cell r="FB38"/>
          <cell r="FC38"/>
          <cell r="FD38"/>
          <cell r="FE38"/>
          <cell r="FF38"/>
          <cell r="FH38"/>
          <cell r="FI38"/>
          <cell r="FJ38"/>
          <cell r="FK38"/>
          <cell r="FL38"/>
          <cell r="FM38"/>
          <cell r="FN38"/>
          <cell r="FO38"/>
          <cell r="FP38"/>
          <cell r="FQ38"/>
          <cell r="FR38"/>
          <cell r="FS38"/>
          <cell r="FT38"/>
          <cell r="FU38"/>
          <cell r="FV38"/>
          <cell r="FW38"/>
          <cell r="FX38"/>
          <cell r="FY38"/>
          <cell r="FZ38"/>
          <cell r="GA38"/>
          <cell r="GB38"/>
          <cell r="GC38"/>
          <cell r="GD38"/>
          <cell r="GE38"/>
          <cell r="GF38"/>
          <cell r="GG38"/>
          <cell r="GH38"/>
          <cell r="GI38"/>
        </row>
        <row r="39">
          <cell r="C39"/>
          <cell r="D39"/>
          <cell r="E39"/>
          <cell r="F39"/>
          <cell r="G39"/>
          <cell r="H39"/>
          <cell r="I39"/>
          <cell r="J39"/>
          <cell r="K39"/>
          <cell r="L39"/>
          <cell r="M39"/>
          <cell r="N39"/>
          <cell r="O39"/>
          <cell r="P39"/>
          <cell r="Q39"/>
          <cell r="R39"/>
          <cell r="S39"/>
          <cell r="T39"/>
          <cell r="U39"/>
          <cell r="V39" t="str">
            <v/>
          </cell>
          <cell r="W39"/>
          <cell r="X39"/>
          <cell r="Y39"/>
          <cell r="Z39"/>
          <cell r="AA39" t="str">
            <v/>
          </cell>
          <cell r="AB39"/>
          <cell r="AC39"/>
          <cell r="AD39"/>
          <cell r="AE39"/>
          <cell r="AF39" t="str">
            <v/>
          </cell>
          <cell r="AG39"/>
          <cell r="AH39"/>
          <cell r="AI39"/>
          <cell r="AJ39"/>
          <cell r="AK39" t="str">
            <v/>
          </cell>
          <cell r="AL39"/>
          <cell r="AM39"/>
          <cell r="AN39"/>
          <cell r="AO39"/>
          <cell r="AP39" t="str">
            <v/>
          </cell>
          <cell r="AQ39"/>
          <cell r="AR39"/>
          <cell r="AS39"/>
          <cell r="AT39"/>
          <cell r="AU39" t="str">
            <v/>
          </cell>
          <cell r="AV39"/>
          <cell r="AW39"/>
          <cell r="AX39"/>
          <cell r="AY39"/>
          <cell r="AZ39" t="str">
            <v/>
          </cell>
          <cell r="BA39"/>
          <cell r="BB39"/>
          <cell r="BC39"/>
          <cell r="BD39"/>
          <cell r="BE39"/>
          <cell r="BF39"/>
          <cell r="BG39"/>
          <cell r="BH39"/>
          <cell r="BI39"/>
          <cell r="BJ39" t="str">
            <v/>
          </cell>
          <cell r="BK39"/>
          <cell r="BL39"/>
          <cell r="BM39"/>
          <cell r="BN39"/>
          <cell r="BO39" t="str">
            <v/>
          </cell>
          <cell r="BP39"/>
          <cell r="BQ39"/>
          <cell r="BR39"/>
          <cell r="BS39"/>
          <cell r="BT39" t="str">
            <v/>
          </cell>
          <cell r="BU39"/>
          <cell r="BV39"/>
          <cell r="BW39"/>
          <cell r="BX39"/>
          <cell r="BY39" t="str">
            <v/>
          </cell>
          <cell r="BZ39"/>
          <cell r="CA39"/>
          <cell r="CB39"/>
          <cell r="CC39"/>
          <cell r="CD39" t="str">
            <v/>
          </cell>
          <cell r="CE39"/>
          <cell r="CF39"/>
          <cell r="CG39"/>
          <cell r="CH39"/>
          <cell r="CI39" t="str">
            <v/>
          </cell>
          <cell r="CJ39" t="str">
            <v/>
          </cell>
          <cell r="CK39" t="str">
            <v/>
          </cell>
          <cell r="CL39" t="str">
            <v/>
          </cell>
          <cell r="CM39" t="str">
            <v/>
          </cell>
          <cell r="CN39" t="str">
            <v/>
          </cell>
          <cell r="CO39"/>
          <cell r="CP39"/>
          <cell r="CQ39"/>
          <cell r="CR39"/>
          <cell r="CS39" t="str">
            <v/>
          </cell>
          <cell r="CT39"/>
          <cell r="CU39"/>
          <cell r="CV39"/>
          <cell r="CW39"/>
          <cell r="CX39" t="str">
            <v/>
          </cell>
          <cell r="CY39"/>
          <cell r="CZ39"/>
          <cell r="DA39"/>
          <cell r="DB39"/>
          <cell r="DC39" t="str">
            <v/>
          </cell>
          <cell r="DD39" t="str">
            <v xml:space="preserve">  </v>
          </cell>
          <cell r="DE39" t="e">
            <v>#DIV/0!</v>
          </cell>
          <cell r="DF39" t="e">
            <v>#DIV/0!</v>
          </cell>
          <cell r="DG39" t="e">
            <v>#DIV/0!</v>
          </cell>
          <cell r="DH39" t="e">
            <v>#DIV/0!</v>
          </cell>
          <cell r="DI39" t="e">
            <v>#DIV/0!</v>
          </cell>
          <cell r="DJ39" t="e">
            <v>#DIV/0!</v>
          </cell>
          <cell r="DK39" t="e">
            <v>#DIV/0!</v>
          </cell>
          <cell r="DL39" t="e">
            <v>#DIV/0!</v>
          </cell>
          <cell r="DM39" t="str">
            <v/>
          </cell>
          <cell r="DN39" t="str">
            <v/>
          </cell>
          <cell r="DO39"/>
          <cell r="DP39"/>
          <cell r="DQ39"/>
          <cell r="DR39"/>
          <cell r="DS39"/>
          <cell r="DT39"/>
          <cell r="DU39"/>
          <cell r="DV39"/>
          <cell r="DW39"/>
          <cell r="DX39"/>
          <cell r="DY39"/>
          <cell r="DZ39"/>
          <cell r="EA39"/>
          <cell r="EB39"/>
          <cell r="EC39"/>
          <cell r="ED39"/>
          <cell r="EE39"/>
          <cell r="EF39"/>
          <cell r="EG39"/>
          <cell r="EH39"/>
          <cell r="EI39"/>
          <cell r="EJ39"/>
          <cell r="EK39"/>
          <cell r="EL39"/>
          <cell r="EM39"/>
          <cell r="EN39"/>
          <cell r="EO39"/>
          <cell r="EP39"/>
          <cell r="EQ39"/>
          <cell r="ER39"/>
          <cell r="ES39"/>
          <cell r="ET39"/>
          <cell r="EU39"/>
          <cell r="EV39"/>
          <cell r="EW39"/>
          <cell r="EX39"/>
          <cell r="EY39"/>
          <cell r="EZ39"/>
          <cell r="FA39"/>
          <cell r="FB39"/>
          <cell r="FC39"/>
          <cell r="FD39"/>
          <cell r="FE39"/>
          <cell r="FF39"/>
          <cell r="FH39"/>
          <cell r="FI39"/>
          <cell r="FJ39"/>
          <cell r="FK39"/>
          <cell r="FL39"/>
          <cell r="FM39"/>
          <cell r="FN39"/>
          <cell r="FO39"/>
          <cell r="FP39"/>
          <cell r="FQ39"/>
          <cell r="FR39"/>
          <cell r="FS39"/>
          <cell r="FT39"/>
          <cell r="FU39"/>
          <cell r="FV39"/>
          <cell r="FW39"/>
          <cell r="FX39"/>
          <cell r="FY39"/>
          <cell r="FZ39"/>
          <cell r="GA39"/>
          <cell r="GB39"/>
          <cell r="GC39"/>
          <cell r="GD39"/>
          <cell r="GE39"/>
          <cell r="GF39"/>
          <cell r="GG39"/>
          <cell r="GH39"/>
          <cell r="GI39"/>
        </row>
        <row r="40">
          <cell r="C40"/>
          <cell r="D40"/>
          <cell r="E40"/>
          <cell r="F40"/>
          <cell r="G40"/>
          <cell r="H40"/>
          <cell r="I40"/>
          <cell r="J40"/>
          <cell r="K40"/>
          <cell r="L40"/>
          <cell r="M40"/>
          <cell r="N40"/>
          <cell r="O40"/>
          <cell r="P40"/>
          <cell r="Q40"/>
          <cell r="R40"/>
          <cell r="S40"/>
          <cell r="T40"/>
          <cell r="U40"/>
          <cell r="V40" t="str">
            <v/>
          </cell>
          <cell r="W40"/>
          <cell r="X40"/>
          <cell r="Y40"/>
          <cell r="Z40"/>
          <cell r="AA40" t="str">
            <v/>
          </cell>
          <cell r="AB40"/>
          <cell r="AC40"/>
          <cell r="AD40"/>
          <cell r="AE40"/>
          <cell r="AF40" t="str">
            <v/>
          </cell>
          <cell r="AG40"/>
          <cell r="AH40"/>
          <cell r="AI40"/>
          <cell r="AJ40"/>
          <cell r="AK40" t="str">
            <v/>
          </cell>
          <cell r="AL40"/>
          <cell r="AM40"/>
          <cell r="AN40"/>
          <cell r="AO40"/>
          <cell r="AP40" t="str">
            <v/>
          </cell>
          <cell r="AQ40"/>
          <cell r="AR40"/>
          <cell r="AS40"/>
          <cell r="AT40"/>
          <cell r="AU40" t="str">
            <v/>
          </cell>
          <cell r="AV40"/>
          <cell r="AW40"/>
          <cell r="AX40"/>
          <cell r="AY40"/>
          <cell r="AZ40" t="str">
            <v/>
          </cell>
          <cell r="BA40"/>
          <cell r="BB40"/>
          <cell r="BC40"/>
          <cell r="BD40"/>
          <cell r="BE40"/>
          <cell r="BF40"/>
          <cell r="BG40"/>
          <cell r="BH40"/>
          <cell r="BI40"/>
          <cell r="BJ40" t="str">
            <v/>
          </cell>
          <cell r="BK40"/>
          <cell r="BL40"/>
          <cell r="BM40"/>
          <cell r="BN40"/>
          <cell r="BO40" t="str">
            <v/>
          </cell>
          <cell r="BP40"/>
          <cell r="BQ40"/>
          <cell r="BR40"/>
          <cell r="BS40"/>
          <cell r="BT40" t="str">
            <v/>
          </cell>
          <cell r="BU40"/>
          <cell r="BV40"/>
          <cell r="BW40"/>
          <cell r="BX40"/>
          <cell r="BY40" t="str">
            <v/>
          </cell>
          <cell r="BZ40"/>
          <cell r="CA40"/>
          <cell r="CB40"/>
          <cell r="CC40"/>
          <cell r="CD40" t="str">
            <v/>
          </cell>
          <cell r="CE40"/>
          <cell r="CF40"/>
          <cell r="CG40"/>
          <cell r="CH40"/>
          <cell r="CI40" t="str">
            <v/>
          </cell>
          <cell r="CJ40" t="str">
            <v/>
          </cell>
          <cell r="CK40" t="str">
            <v/>
          </cell>
          <cell r="CL40" t="str">
            <v/>
          </cell>
          <cell r="CM40" t="str">
            <v/>
          </cell>
          <cell r="CN40" t="str">
            <v/>
          </cell>
          <cell r="CO40"/>
          <cell r="CP40"/>
          <cell r="CQ40"/>
          <cell r="CR40"/>
          <cell r="CS40" t="str">
            <v/>
          </cell>
          <cell r="CT40"/>
          <cell r="CU40"/>
          <cell r="CV40"/>
          <cell r="CW40"/>
          <cell r="CX40" t="str">
            <v/>
          </cell>
          <cell r="CY40"/>
          <cell r="CZ40"/>
          <cell r="DA40"/>
          <cell r="DB40"/>
          <cell r="DC40" t="str">
            <v/>
          </cell>
          <cell r="DD40" t="str">
            <v xml:space="preserve">  </v>
          </cell>
          <cell r="DE40" t="e">
            <v>#DIV/0!</v>
          </cell>
          <cell r="DF40" t="e">
            <v>#DIV/0!</v>
          </cell>
          <cell r="DG40" t="e">
            <v>#DIV/0!</v>
          </cell>
          <cell r="DH40" t="e">
            <v>#DIV/0!</v>
          </cell>
          <cell r="DI40" t="e">
            <v>#DIV/0!</v>
          </cell>
          <cell r="DJ40" t="e">
            <v>#DIV/0!</v>
          </cell>
          <cell r="DK40" t="e">
            <v>#DIV/0!</v>
          </cell>
          <cell r="DL40" t="e">
            <v>#DIV/0!</v>
          </cell>
          <cell r="DM40" t="str">
            <v/>
          </cell>
          <cell r="DN40" t="str">
            <v/>
          </cell>
          <cell r="DO40"/>
          <cell r="DP40"/>
          <cell r="DQ40"/>
          <cell r="DR40"/>
          <cell r="DS40"/>
          <cell r="DT40"/>
          <cell r="DU40"/>
          <cell r="DV40"/>
          <cell r="DW40"/>
          <cell r="DX40"/>
          <cell r="DY40"/>
          <cell r="DZ40"/>
          <cell r="EA40"/>
          <cell r="EB40"/>
          <cell r="EC40"/>
          <cell r="ED40"/>
          <cell r="EE40"/>
          <cell r="EF40"/>
          <cell r="EG40"/>
          <cell r="EH40"/>
          <cell r="EI40"/>
          <cell r="EJ40"/>
          <cell r="EK40"/>
          <cell r="EL40"/>
          <cell r="EM40"/>
          <cell r="EN40"/>
          <cell r="EO40"/>
          <cell r="EP40"/>
          <cell r="EQ40"/>
          <cell r="ER40"/>
          <cell r="ES40"/>
          <cell r="ET40"/>
          <cell r="EU40"/>
          <cell r="EV40"/>
          <cell r="EW40"/>
          <cell r="EX40"/>
          <cell r="EY40"/>
          <cell r="EZ40"/>
          <cell r="FA40"/>
          <cell r="FB40"/>
          <cell r="FC40"/>
          <cell r="FD40"/>
          <cell r="FE40"/>
          <cell r="FF40"/>
          <cell r="FH40"/>
          <cell r="FI40"/>
          <cell r="FJ40"/>
          <cell r="FK40"/>
          <cell r="FL40"/>
          <cell r="FM40"/>
          <cell r="FN40"/>
          <cell r="FO40"/>
          <cell r="FP40"/>
          <cell r="FQ40"/>
          <cell r="FR40"/>
          <cell r="FS40"/>
          <cell r="FT40"/>
          <cell r="FU40"/>
          <cell r="FV40"/>
          <cell r="FW40"/>
          <cell r="FX40"/>
          <cell r="FY40"/>
          <cell r="FZ40"/>
          <cell r="GA40"/>
          <cell r="GB40"/>
          <cell r="GC40"/>
          <cell r="GD40"/>
          <cell r="GE40"/>
          <cell r="GF40"/>
          <cell r="GG40"/>
          <cell r="GH40"/>
          <cell r="GI40"/>
        </row>
        <row r="41">
          <cell r="C41"/>
          <cell r="D41"/>
          <cell r="E41"/>
          <cell r="F41"/>
          <cell r="G41"/>
          <cell r="H41"/>
          <cell r="I41"/>
          <cell r="J41"/>
          <cell r="K41"/>
          <cell r="L41"/>
          <cell r="M41"/>
          <cell r="N41"/>
          <cell r="O41"/>
          <cell r="P41"/>
          <cell r="Q41"/>
          <cell r="R41"/>
          <cell r="S41"/>
          <cell r="T41"/>
          <cell r="U41"/>
          <cell r="V41" t="str">
            <v/>
          </cell>
          <cell r="W41"/>
          <cell r="X41"/>
          <cell r="Y41"/>
          <cell r="Z41"/>
          <cell r="AA41" t="str">
            <v/>
          </cell>
          <cell r="AB41"/>
          <cell r="AC41"/>
          <cell r="AD41"/>
          <cell r="AE41"/>
          <cell r="AF41" t="str">
            <v/>
          </cell>
          <cell r="AG41"/>
          <cell r="AH41"/>
          <cell r="AI41"/>
          <cell r="AJ41"/>
          <cell r="AK41" t="str">
            <v/>
          </cell>
          <cell r="AL41"/>
          <cell r="AM41"/>
          <cell r="AN41"/>
          <cell r="AO41"/>
          <cell r="AP41" t="str">
            <v/>
          </cell>
          <cell r="AQ41"/>
          <cell r="AR41"/>
          <cell r="AS41"/>
          <cell r="AT41"/>
          <cell r="AU41" t="str">
            <v/>
          </cell>
          <cell r="AV41"/>
          <cell r="AW41"/>
          <cell r="AX41"/>
          <cell r="AY41"/>
          <cell r="AZ41" t="str">
            <v/>
          </cell>
          <cell r="BA41"/>
          <cell r="BB41"/>
          <cell r="BC41"/>
          <cell r="BD41"/>
          <cell r="BE41"/>
          <cell r="BF41"/>
          <cell r="BG41"/>
          <cell r="BH41"/>
          <cell r="BI41"/>
          <cell r="BJ41" t="str">
            <v/>
          </cell>
          <cell r="BK41"/>
          <cell r="BL41"/>
          <cell r="BM41"/>
          <cell r="BN41"/>
          <cell r="BO41" t="str">
            <v/>
          </cell>
          <cell r="BP41"/>
          <cell r="BQ41"/>
          <cell r="BR41"/>
          <cell r="BS41"/>
          <cell r="BT41" t="str">
            <v/>
          </cell>
          <cell r="BU41"/>
          <cell r="BV41"/>
          <cell r="BW41"/>
          <cell r="BX41"/>
          <cell r="BY41" t="str">
            <v/>
          </cell>
          <cell r="BZ41"/>
          <cell r="CA41"/>
          <cell r="CB41"/>
          <cell r="CC41"/>
          <cell r="CD41" t="str">
            <v/>
          </cell>
          <cell r="CE41"/>
          <cell r="CF41"/>
          <cell r="CG41"/>
          <cell r="CH41"/>
          <cell r="CI41" t="str">
            <v/>
          </cell>
          <cell r="CJ41" t="str">
            <v/>
          </cell>
          <cell r="CK41" t="str">
            <v/>
          </cell>
          <cell r="CL41" t="str">
            <v/>
          </cell>
          <cell r="CM41" t="str">
            <v/>
          </cell>
          <cell r="CN41" t="str">
            <v/>
          </cell>
          <cell r="CO41"/>
          <cell r="CP41"/>
          <cell r="CQ41"/>
          <cell r="CR41"/>
          <cell r="CS41" t="str">
            <v/>
          </cell>
          <cell r="CT41"/>
          <cell r="CU41"/>
          <cell r="CV41"/>
          <cell r="CW41"/>
          <cell r="CX41" t="str">
            <v/>
          </cell>
          <cell r="CY41"/>
          <cell r="CZ41"/>
          <cell r="DA41"/>
          <cell r="DB41"/>
          <cell r="DC41" t="str">
            <v/>
          </cell>
          <cell r="DD41" t="str">
            <v xml:space="preserve">  </v>
          </cell>
          <cell r="DE41" t="e">
            <v>#DIV/0!</v>
          </cell>
          <cell r="DF41" t="e">
            <v>#DIV/0!</v>
          </cell>
          <cell r="DG41" t="e">
            <v>#DIV/0!</v>
          </cell>
          <cell r="DH41" t="e">
            <v>#DIV/0!</v>
          </cell>
          <cell r="DI41" t="e">
            <v>#DIV/0!</v>
          </cell>
          <cell r="DJ41" t="e">
            <v>#DIV/0!</v>
          </cell>
          <cell r="DK41" t="e">
            <v>#DIV/0!</v>
          </cell>
          <cell r="DL41" t="e">
            <v>#DIV/0!</v>
          </cell>
          <cell r="DM41" t="str">
            <v/>
          </cell>
          <cell r="DN41" t="str">
            <v/>
          </cell>
          <cell r="DO41"/>
          <cell r="DP41"/>
          <cell r="DQ41"/>
          <cell r="DR41"/>
          <cell r="DS41"/>
          <cell r="DT41"/>
          <cell r="DU41"/>
          <cell r="DV41"/>
          <cell r="DW41"/>
          <cell r="DX41"/>
          <cell r="DY41"/>
          <cell r="DZ41"/>
          <cell r="EA41"/>
          <cell r="EB41"/>
          <cell r="EC41"/>
          <cell r="ED41"/>
          <cell r="EE41"/>
          <cell r="EF41"/>
          <cell r="EG41"/>
          <cell r="EH41"/>
          <cell r="EI41"/>
          <cell r="EJ41"/>
          <cell r="EK41"/>
          <cell r="EL41"/>
          <cell r="EM41"/>
          <cell r="EN41"/>
          <cell r="EO41"/>
          <cell r="EP41"/>
          <cell r="EQ41"/>
          <cell r="ER41"/>
          <cell r="ES41"/>
          <cell r="ET41"/>
          <cell r="EU41"/>
          <cell r="EV41"/>
          <cell r="EW41"/>
          <cell r="EX41"/>
          <cell r="EY41"/>
          <cell r="EZ41"/>
          <cell r="FA41"/>
          <cell r="FB41"/>
          <cell r="FC41"/>
          <cell r="FD41"/>
          <cell r="FE41"/>
          <cell r="FF41"/>
          <cell r="FH41"/>
          <cell r="FI41"/>
          <cell r="FJ41"/>
          <cell r="FK41"/>
          <cell r="FL41"/>
          <cell r="FM41"/>
          <cell r="FN41"/>
          <cell r="FO41"/>
          <cell r="FP41"/>
          <cell r="FQ41"/>
          <cell r="FR41"/>
          <cell r="FS41"/>
          <cell r="FT41"/>
          <cell r="FU41"/>
          <cell r="FV41"/>
          <cell r="FW41"/>
          <cell r="FX41"/>
          <cell r="FY41"/>
          <cell r="FZ41"/>
          <cell r="GA41"/>
          <cell r="GB41"/>
          <cell r="GC41"/>
          <cell r="GD41"/>
          <cell r="GE41"/>
          <cell r="GF41"/>
          <cell r="GG41"/>
          <cell r="GH41"/>
          <cell r="GI41"/>
        </row>
        <row r="42">
          <cell r="C42"/>
          <cell r="D42"/>
          <cell r="E42"/>
          <cell r="F42"/>
          <cell r="G42"/>
          <cell r="H42"/>
          <cell r="I42"/>
          <cell r="J42"/>
          <cell r="K42"/>
          <cell r="L42"/>
          <cell r="M42"/>
          <cell r="N42"/>
          <cell r="O42"/>
          <cell r="P42"/>
          <cell r="Q42"/>
          <cell r="R42"/>
          <cell r="S42"/>
          <cell r="T42"/>
          <cell r="U42"/>
          <cell r="V42" t="str">
            <v/>
          </cell>
          <cell r="W42"/>
          <cell r="X42"/>
          <cell r="Y42"/>
          <cell r="Z42"/>
          <cell r="AA42" t="str">
            <v/>
          </cell>
          <cell r="AB42"/>
          <cell r="AC42"/>
          <cell r="AD42"/>
          <cell r="AE42"/>
          <cell r="AF42" t="str">
            <v/>
          </cell>
          <cell r="AG42"/>
          <cell r="AH42"/>
          <cell r="AI42"/>
          <cell r="AJ42"/>
          <cell r="AK42" t="str">
            <v/>
          </cell>
          <cell r="AL42"/>
          <cell r="AM42"/>
          <cell r="AN42"/>
          <cell r="AO42"/>
          <cell r="AP42" t="str">
            <v/>
          </cell>
          <cell r="AQ42"/>
          <cell r="AR42"/>
          <cell r="AS42"/>
          <cell r="AT42"/>
          <cell r="AU42" t="str">
            <v/>
          </cell>
          <cell r="AV42"/>
          <cell r="AW42"/>
          <cell r="AX42"/>
          <cell r="AY42"/>
          <cell r="AZ42" t="str">
            <v/>
          </cell>
          <cell r="BA42"/>
          <cell r="BB42"/>
          <cell r="BC42"/>
          <cell r="BD42"/>
          <cell r="BE42"/>
          <cell r="BF42"/>
          <cell r="BG42"/>
          <cell r="BH42"/>
          <cell r="BI42"/>
          <cell r="BJ42" t="str">
            <v/>
          </cell>
          <cell r="BK42"/>
          <cell r="BL42"/>
          <cell r="BM42"/>
          <cell r="BN42"/>
          <cell r="BO42" t="str">
            <v/>
          </cell>
          <cell r="BP42"/>
          <cell r="BQ42"/>
          <cell r="BR42"/>
          <cell r="BS42"/>
          <cell r="BT42" t="str">
            <v/>
          </cell>
          <cell r="BU42"/>
          <cell r="BV42"/>
          <cell r="BW42"/>
          <cell r="BX42"/>
          <cell r="BY42" t="str">
            <v/>
          </cell>
          <cell r="BZ42"/>
          <cell r="CA42"/>
          <cell r="CB42"/>
          <cell r="CC42"/>
          <cell r="CD42" t="str">
            <v/>
          </cell>
          <cell r="CE42"/>
          <cell r="CF42"/>
          <cell r="CG42"/>
          <cell r="CH42"/>
          <cell r="CI42" t="str">
            <v/>
          </cell>
          <cell r="CJ42" t="str">
            <v/>
          </cell>
          <cell r="CK42" t="str">
            <v/>
          </cell>
          <cell r="CL42" t="str">
            <v/>
          </cell>
          <cell r="CM42" t="str">
            <v/>
          </cell>
          <cell r="CN42" t="str">
            <v/>
          </cell>
          <cell r="CO42"/>
          <cell r="CP42"/>
          <cell r="CQ42"/>
          <cell r="CR42"/>
          <cell r="CS42" t="str">
            <v/>
          </cell>
          <cell r="CT42"/>
          <cell r="CU42"/>
          <cell r="CV42"/>
          <cell r="CW42"/>
          <cell r="CX42" t="str">
            <v/>
          </cell>
          <cell r="CY42"/>
          <cell r="CZ42"/>
          <cell r="DA42"/>
          <cell r="DB42"/>
          <cell r="DC42" t="str">
            <v/>
          </cell>
          <cell r="DD42" t="str">
            <v xml:space="preserve">  </v>
          </cell>
          <cell r="DE42" t="e">
            <v>#DIV/0!</v>
          </cell>
          <cell r="DF42" t="e">
            <v>#DIV/0!</v>
          </cell>
          <cell r="DG42" t="e">
            <v>#DIV/0!</v>
          </cell>
          <cell r="DH42" t="e">
            <v>#DIV/0!</v>
          </cell>
          <cell r="DI42" t="e">
            <v>#DIV/0!</v>
          </cell>
          <cell r="DJ42" t="e">
            <v>#DIV/0!</v>
          </cell>
          <cell r="DK42" t="e">
            <v>#DIV/0!</v>
          </cell>
          <cell r="DL42" t="e">
            <v>#DIV/0!</v>
          </cell>
          <cell r="DM42" t="str">
            <v/>
          </cell>
          <cell r="DN42" t="str">
            <v/>
          </cell>
          <cell r="DO42"/>
          <cell r="DP42"/>
          <cell r="DQ42"/>
          <cell r="DR42"/>
          <cell r="DS42"/>
          <cell r="DT42"/>
          <cell r="DU42"/>
          <cell r="DV42"/>
          <cell r="DW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row>
        <row r="43">
          <cell r="C43"/>
          <cell r="D43"/>
          <cell r="E43"/>
          <cell r="F43"/>
          <cell r="G43"/>
          <cell r="H43"/>
          <cell r="I43"/>
          <cell r="J43"/>
          <cell r="K43"/>
          <cell r="L43"/>
          <cell r="M43"/>
          <cell r="N43"/>
          <cell r="O43"/>
          <cell r="P43"/>
          <cell r="Q43"/>
          <cell r="R43"/>
          <cell r="S43"/>
          <cell r="T43"/>
          <cell r="U43"/>
          <cell r="V43" t="str">
            <v/>
          </cell>
          <cell r="W43"/>
          <cell r="X43"/>
          <cell r="Y43"/>
          <cell r="Z43"/>
          <cell r="AA43" t="str">
            <v/>
          </cell>
          <cell r="AB43"/>
          <cell r="AC43"/>
          <cell r="AD43"/>
          <cell r="AE43"/>
          <cell r="AF43" t="str">
            <v/>
          </cell>
          <cell r="AG43"/>
          <cell r="AH43"/>
          <cell r="AI43"/>
          <cell r="AJ43"/>
          <cell r="AK43" t="str">
            <v/>
          </cell>
          <cell r="AL43"/>
          <cell r="AM43"/>
          <cell r="AN43"/>
          <cell r="AO43"/>
          <cell r="AP43" t="str">
            <v/>
          </cell>
          <cell r="AQ43"/>
          <cell r="AR43"/>
          <cell r="AS43"/>
          <cell r="AT43"/>
          <cell r="AU43" t="str">
            <v/>
          </cell>
          <cell r="AV43"/>
          <cell r="AW43"/>
          <cell r="AX43"/>
          <cell r="AY43"/>
          <cell r="AZ43" t="str">
            <v/>
          </cell>
          <cell r="BA43"/>
          <cell r="BB43"/>
          <cell r="BC43"/>
          <cell r="BD43"/>
          <cell r="BE43"/>
          <cell r="BF43"/>
          <cell r="BG43"/>
          <cell r="BH43"/>
          <cell r="BI43"/>
          <cell r="BJ43" t="str">
            <v/>
          </cell>
          <cell r="BK43"/>
          <cell r="BL43"/>
          <cell r="BM43"/>
          <cell r="BN43"/>
          <cell r="BO43" t="str">
            <v/>
          </cell>
          <cell r="BP43"/>
          <cell r="BQ43"/>
          <cell r="BR43"/>
          <cell r="BS43"/>
          <cell r="BT43" t="str">
            <v/>
          </cell>
          <cell r="BU43"/>
          <cell r="BV43"/>
          <cell r="BW43"/>
          <cell r="BX43"/>
          <cell r="BY43" t="str">
            <v/>
          </cell>
          <cell r="BZ43"/>
          <cell r="CA43"/>
          <cell r="CB43"/>
          <cell r="CC43"/>
          <cell r="CD43" t="str">
            <v/>
          </cell>
          <cell r="CE43"/>
          <cell r="CF43"/>
          <cell r="CG43"/>
          <cell r="CH43"/>
          <cell r="CI43" t="str">
            <v/>
          </cell>
          <cell r="CJ43" t="str">
            <v/>
          </cell>
          <cell r="CK43" t="str">
            <v/>
          </cell>
          <cell r="CL43" t="str">
            <v/>
          </cell>
          <cell r="CM43" t="str">
            <v/>
          </cell>
          <cell r="CN43" t="str">
            <v/>
          </cell>
          <cell r="CO43"/>
          <cell r="CP43"/>
          <cell r="CQ43"/>
          <cell r="CR43"/>
          <cell r="CS43" t="str">
            <v/>
          </cell>
          <cell r="CT43"/>
          <cell r="CU43"/>
          <cell r="CV43"/>
          <cell r="CW43"/>
          <cell r="CX43" t="str">
            <v/>
          </cell>
          <cell r="CY43"/>
          <cell r="CZ43"/>
          <cell r="DA43"/>
          <cell r="DB43"/>
          <cell r="DC43" t="str">
            <v/>
          </cell>
          <cell r="DD43" t="str">
            <v xml:space="preserve">  </v>
          </cell>
          <cell r="DE43" t="e">
            <v>#DIV/0!</v>
          </cell>
          <cell r="DF43" t="e">
            <v>#DIV/0!</v>
          </cell>
          <cell r="DG43" t="e">
            <v>#DIV/0!</v>
          </cell>
          <cell r="DH43" t="e">
            <v>#DIV/0!</v>
          </cell>
          <cell r="DI43" t="e">
            <v>#DIV/0!</v>
          </cell>
          <cell r="DJ43" t="e">
            <v>#DIV/0!</v>
          </cell>
          <cell r="DK43" t="e">
            <v>#DIV/0!</v>
          </cell>
          <cell r="DL43" t="e">
            <v>#DIV/0!</v>
          </cell>
          <cell r="DM43" t="str">
            <v/>
          </cell>
          <cell r="DN43" t="str">
            <v/>
          </cell>
          <cell r="DO43"/>
          <cell r="DP43"/>
          <cell r="DQ43"/>
          <cell r="DR43"/>
          <cell r="DS43"/>
          <cell r="DT43"/>
          <cell r="DU43"/>
          <cell r="DV43"/>
          <cell r="DW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row>
        <row r="44">
          <cell r="C44"/>
          <cell r="D44"/>
          <cell r="E44"/>
          <cell r="F44"/>
          <cell r="G44"/>
          <cell r="H44"/>
          <cell r="I44"/>
          <cell r="J44"/>
          <cell r="K44"/>
          <cell r="L44"/>
          <cell r="M44"/>
          <cell r="N44"/>
          <cell r="O44"/>
          <cell r="P44"/>
          <cell r="Q44"/>
          <cell r="R44"/>
          <cell r="S44"/>
          <cell r="T44"/>
          <cell r="U44"/>
          <cell r="V44" t="str">
            <v/>
          </cell>
          <cell r="W44"/>
          <cell r="X44"/>
          <cell r="Y44"/>
          <cell r="Z44"/>
          <cell r="AA44" t="str">
            <v/>
          </cell>
          <cell r="AB44"/>
          <cell r="AC44"/>
          <cell r="AD44"/>
          <cell r="AE44"/>
          <cell r="AF44" t="str">
            <v/>
          </cell>
          <cell r="AG44"/>
          <cell r="AH44"/>
          <cell r="AI44"/>
          <cell r="AJ44"/>
          <cell r="AK44" t="str">
            <v/>
          </cell>
          <cell r="AL44"/>
          <cell r="AM44"/>
          <cell r="AN44"/>
          <cell r="AO44"/>
          <cell r="AP44" t="str">
            <v/>
          </cell>
          <cell r="AQ44"/>
          <cell r="AR44"/>
          <cell r="AS44"/>
          <cell r="AT44"/>
          <cell r="AU44" t="str">
            <v/>
          </cell>
          <cell r="AV44"/>
          <cell r="AW44"/>
          <cell r="AX44"/>
          <cell r="AY44"/>
          <cell r="AZ44" t="str">
            <v/>
          </cell>
          <cell r="BA44"/>
          <cell r="BB44"/>
          <cell r="BC44"/>
          <cell r="BD44"/>
          <cell r="BE44"/>
          <cell r="BF44"/>
          <cell r="BG44"/>
          <cell r="BH44"/>
          <cell r="BI44"/>
          <cell r="BJ44" t="str">
            <v/>
          </cell>
          <cell r="BK44"/>
          <cell r="BL44"/>
          <cell r="BM44"/>
          <cell r="BN44"/>
          <cell r="BO44" t="str">
            <v/>
          </cell>
          <cell r="BP44"/>
          <cell r="BQ44"/>
          <cell r="BR44"/>
          <cell r="BS44"/>
          <cell r="BT44" t="str">
            <v/>
          </cell>
          <cell r="BU44"/>
          <cell r="BV44"/>
          <cell r="BW44"/>
          <cell r="BX44"/>
          <cell r="BY44" t="str">
            <v/>
          </cell>
          <cell r="BZ44"/>
          <cell r="CA44"/>
          <cell r="CB44"/>
          <cell r="CC44"/>
          <cell r="CD44" t="str">
            <v/>
          </cell>
          <cell r="CE44"/>
          <cell r="CF44"/>
          <cell r="CG44"/>
          <cell r="CH44"/>
          <cell r="CI44" t="str">
            <v/>
          </cell>
          <cell r="CJ44" t="str">
            <v/>
          </cell>
          <cell r="CK44" t="str">
            <v/>
          </cell>
          <cell r="CL44" t="str">
            <v/>
          </cell>
          <cell r="CM44" t="str">
            <v/>
          </cell>
          <cell r="CN44" t="str">
            <v/>
          </cell>
          <cell r="CO44"/>
          <cell r="CP44"/>
          <cell r="CQ44"/>
          <cell r="CR44"/>
          <cell r="CS44" t="str">
            <v/>
          </cell>
          <cell r="CT44"/>
          <cell r="CU44"/>
          <cell r="CV44"/>
          <cell r="CW44"/>
          <cell r="CX44" t="str">
            <v/>
          </cell>
          <cell r="CY44"/>
          <cell r="CZ44"/>
          <cell r="DA44"/>
          <cell r="DB44"/>
          <cell r="DC44" t="str">
            <v/>
          </cell>
          <cell r="DD44" t="str">
            <v xml:space="preserve">  </v>
          </cell>
          <cell r="DE44" t="e">
            <v>#DIV/0!</v>
          </cell>
          <cell r="DF44" t="e">
            <v>#DIV/0!</v>
          </cell>
          <cell r="DG44" t="e">
            <v>#DIV/0!</v>
          </cell>
          <cell r="DH44" t="e">
            <v>#DIV/0!</v>
          </cell>
          <cell r="DI44" t="e">
            <v>#DIV/0!</v>
          </cell>
          <cell r="DJ44" t="e">
            <v>#DIV/0!</v>
          </cell>
          <cell r="DK44" t="e">
            <v>#DIV/0!</v>
          </cell>
          <cell r="DL44" t="e">
            <v>#DIV/0!</v>
          </cell>
          <cell r="DM44" t="str">
            <v/>
          </cell>
          <cell r="DN44" t="str">
            <v/>
          </cell>
          <cell r="DO44"/>
          <cell r="DP44"/>
          <cell r="DQ44"/>
          <cell r="DR44"/>
          <cell r="DS44"/>
          <cell r="DT44"/>
          <cell r="DU44"/>
          <cell r="DV44"/>
          <cell r="DW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row>
        <row r="45">
          <cell r="C45"/>
          <cell r="D45"/>
          <cell r="E45"/>
          <cell r="F45"/>
          <cell r="G45"/>
          <cell r="H45"/>
          <cell r="I45"/>
          <cell r="J45"/>
          <cell r="K45"/>
          <cell r="L45"/>
          <cell r="M45"/>
          <cell r="N45"/>
          <cell r="O45"/>
          <cell r="P45"/>
          <cell r="Q45"/>
          <cell r="R45"/>
          <cell r="S45"/>
          <cell r="T45"/>
          <cell r="U45"/>
          <cell r="V45" t="str">
            <v/>
          </cell>
          <cell r="W45"/>
          <cell r="X45"/>
          <cell r="Y45"/>
          <cell r="Z45"/>
          <cell r="AA45" t="str">
            <v/>
          </cell>
          <cell r="AB45"/>
          <cell r="AC45"/>
          <cell r="AD45"/>
          <cell r="AE45"/>
          <cell r="AF45" t="str">
            <v/>
          </cell>
          <cell r="AG45"/>
          <cell r="AH45"/>
          <cell r="AI45"/>
          <cell r="AJ45"/>
          <cell r="AK45" t="str">
            <v/>
          </cell>
          <cell r="AL45"/>
          <cell r="AM45"/>
          <cell r="AN45"/>
          <cell r="AO45"/>
          <cell r="AP45" t="str">
            <v/>
          </cell>
          <cell r="AQ45"/>
          <cell r="AR45"/>
          <cell r="AS45"/>
          <cell r="AT45"/>
          <cell r="AU45" t="str">
            <v/>
          </cell>
          <cell r="AV45"/>
          <cell r="AW45"/>
          <cell r="AX45"/>
          <cell r="AY45"/>
          <cell r="AZ45" t="str">
            <v/>
          </cell>
          <cell r="BA45"/>
          <cell r="BB45"/>
          <cell r="BC45"/>
          <cell r="BD45"/>
          <cell r="BE45"/>
          <cell r="BF45"/>
          <cell r="BG45"/>
          <cell r="BH45"/>
          <cell r="BI45"/>
          <cell r="BJ45" t="str">
            <v/>
          </cell>
          <cell r="BK45"/>
          <cell r="BL45"/>
          <cell r="BM45"/>
          <cell r="BN45"/>
          <cell r="BO45" t="str">
            <v/>
          </cell>
          <cell r="BP45"/>
          <cell r="BQ45"/>
          <cell r="BR45"/>
          <cell r="BS45"/>
          <cell r="BT45" t="str">
            <v/>
          </cell>
          <cell r="BU45"/>
          <cell r="BV45"/>
          <cell r="BW45"/>
          <cell r="BX45"/>
          <cell r="BY45" t="str">
            <v/>
          </cell>
          <cell r="BZ45"/>
          <cell r="CA45"/>
          <cell r="CB45"/>
          <cell r="CC45"/>
          <cell r="CD45" t="str">
            <v/>
          </cell>
          <cell r="CE45"/>
          <cell r="CF45"/>
          <cell r="CG45"/>
          <cell r="CH45"/>
          <cell r="CI45" t="str">
            <v/>
          </cell>
          <cell r="CJ45" t="str">
            <v/>
          </cell>
          <cell r="CK45" t="str">
            <v/>
          </cell>
          <cell r="CL45" t="str">
            <v/>
          </cell>
          <cell r="CM45" t="str">
            <v/>
          </cell>
          <cell r="CN45" t="str">
            <v/>
          </cell>
          <cell r="CO45"/>
          <cell r="CP45"/>
          <cell r="CQ45"/>
          <cell r="CR45"/>
          <cell r="CS45" t="str">
            <v/>
          </cell>
          <cell r="CT45"/>
          <cell r="CU45"/>
          <cell r="CV45"/>
          <cell r="CW45"/>
          <cell r="CX45" t="str">
            <v/>
          </cell>
          <cell r="CY45"/>
          <cell r="CZ45"/>
          <cell r="DA45"/>
          <cell r="DB45"/>
          <cell r="DC45" t="str">
            <v/>
          </cell>
          <cell r="DD45" t="str">
            <v xml:space="preserve">  </v>
          </cell>
          <cell r="DE45" t="e">
            <v>#DIV/0!</v>
          </cell>
          <cell r="DF45" t="e">
            <v>#DIV/0!</v>
          </cell>
          <cell r="DG45" t="e">
            <v>#DIV/0!</v>
          </cell>
          <cell r="DH45" t="e">
            <v>#DIV/0!</v>
          </cell>
          <cell r="DI45" t="e">
            <v>#DIV/0!</v>
          </cell>
          <cell r="DJ45" t="e">
            <v>#DIV/0!</v>
          </cell>
          <cell r="DK45" t="e">
            <v>#DIV/0!</v>
          </cell>
          <cell r="DL45" t="e">
            <v>#DIV/0!</v>
          </cell>
          <cell r="DM45" t="str">
            <v/>
          </cell>
          <cell r="DN45" t="str">
            <v/>
          </cell>
          <cell r="DO45"/>
          <cell r="DP45"/>
          <cell r="DQ45"/>
          <cell r="DR45"/>
          <cell r="DS45"/>
          <cell r="DT45"/>
          <cell r="DU45"/>
          <cell r="DV45"/>
          <cell r="DW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row>
        <row r="46">
          <cell r="C46"/>
          <cell r="D46"/>
          <cell r="E46"/>
          <cell r="F46"/>
          <cell r="G46"/>
          <cell r="H46"/>
          <cell r="I46"/>
          <cell r="J46"/>
          <cell r="K46"/>
          <cell r="L46"/>
          <cell r="M46"/>
          <cell r="N46"/>
          <cell r="O46"/>
          <cell r="P46"/>
          <cell r="Q46"/>
          <cell r="R46"/>
          <cell r="S46"/>
          <cell r="T46"/>
          <cell r="U46"/>
          <cell r="V46" t="str">
            <v/>
          </cell>
          <cell r="W46"/>
          <cell r="X46"/>
          <cell r="Y46"/>
          <cell r="Z46"/>
          <cell r="AA46" t="str">
            <v/>
          </cell>
          <cell r="AB46"/>
          <cell r="AC46"/>
          <cell r="AD46"/>
          <cell r="AE46"/>
          <cell r="AF46" t="str">
            <v/>
          </cell>
          <cell r="AG46"/>
          <cell r="AH46"/>
          <cell r="AI46"/>
          <cell r="AJ46"/>
          <cell r="AK46" t="str">
            <v/>
          </cell>
          <cell r="AL46"/>
          <cell r="AM46"/>
          <cell r="AN46"/>
          <cell r="AO46"/>
          <cell r="AP46" t="str">
            <v/>
          </cell>
          <cell r="AQ46"/>
          <cell r="AR46"/>
          <cell r="AS46"/>
          <cell r="AT46"/>
          <cell r="AU46" t="str">
            <v/>
          </cell>
          <cell r="AV46"/>
          <cell r="AW46"/>
          <cell r="AX46"/>
          <cell r="AY46"/>
          <cell r="AZ46" t="str">
            <v/>
          </cell>
          <cell r="BA46"/>
          <cell r="BB46"/>
          <cell r="BC46"/>
          <cell r="BD46"/>
          <cell r="BE46"/>
          <cell r="BF46"/>
          <cell r="BG46"/>
          <cell r="BH46"/>
          <cell r="BI46"/>
          <cell r="BJ46" t="str">
            <v/>
          </cell>
          <cell r="BK46"/>
          <cell r="BL46"/>
          <cell r="BM46"/>
          <cell r="BN46"/>
          <cell r="BO46" t="str">
            <v/>
          </cell>
          <cell r="BP46"/>
          <cell r="BQ46"/>
          <cell r="BR46"/>
          <cell r="BS46"/>
          <cell r="BT46" t="str">
            <v/>
          </cell>
          <cell r="BU46"/>
          <cell r="BV46"/>
          <cell r="BW46"/>
          <cell r="BX46"/>
          <cell r="BY46" t="str">
            <v/>
          </cell>
          <cell r="BZ46"/>
          <cell r="CA46"/>
          <cell r="CB46"/>
          <cell r="CC46"/>
          <cell r="CD46" t="str">
            <v/>
          </cell>
          <cell r="CE46"/>
          <cell r="CF46"/>
          <cell r="CG46"/>
          <cell r="CH46"/>
          <cell r="CI46" t="str">
            <v/>
          </cell>
          <cell r="CJ46" t="str">
            <v/>
          </cell>
          <cell r="CK46" t="str">
            <v/>
          </cell>
          <cell r="CL46" t="str">
            <v/>
          </cell>
          <cell r="CM46" t="str">
            <v/>
          </cell>
          <cell r="CN46" t="str">
            <v/>
          </cell>
          <cell r="CO46"/>
          <cell r="CP46"/>
          <cell r="CQ46"/>
          <cell r="CR46"/>
          <cell r="CS46" t="str">
            <v/>
          </cell>
          <cell r="CT46"/>
          <cell r="CU46"/>
          <cell r="CV46"/>
          <cell r="CW46"/>
          <cell r="CX46" t="str">
            <v/>
          </cell>
          <cell r="CY46"/>
          <cell r="CZ46"/>
          <cell r="DA46"/>
          <cell r="DB46"/>
          <cell r="DC46" t="str">
            <v/>
          </cell>
          <cell r="DD46" t="str">
            <v xml:space="preserve">  </v>
          </cell>
          <cell r="DE46" t="e">
            <v>#DIV/0!</v>
          </cell>
          <cell r="DF46" t="e">
            <v>#DIV/0!</v>
          </cell>
          <cell r="DG46" t="e">
            <v>#DIV/0!</v>
          </cell>
          <cell r="DH46" t="e">
            <v>#DIV/0!</v>
          </cell>
          <cell r="DI46" t="e">
            <v>#DIV/0!</v>
          </cell>
          <cell r="DJ46" t="e">
            <v>#DIV/0!</v>
          </cell>
          <cell r="DK46" t="e">
            <v>#DIV/0!</v>
          </cell>
          <cell r="DL46" t="e">
            <v>#DIV/0!</v>
          </cell>
          <cell r="DM46" t="str">
            <v/>
          </cell>
          <cell r="DN46" t="str">
            <v/>
          </cell>
          <cell r="DO46"/>
          <cell r="DP46"/>
          <cell r="DQ46"/>
          <cell r="DR46"/>
          <cell r="DS46"/>
          <cell r="DT46"/>
          <cell r="DU46"/>
          <cell r="DV46"/>
          <cell r="DW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row>
        <row r="47">
          <cell r="C47"/>
          <cell r="D47"/>
          <cell r="E47"/>
          <cell r="F47"/>
          <cell r="G47"/>
          <cell r="H47"/>
          <cell r="I47"/>
          <cell r="J47"/>
          <cell r="K47"/>
          <cell r="L47"/>
          <cell r="M47"/>
          <cell r="N47"/>
          <cell r="O47"/>
          <cell r="P47"/>
          <cell r="Q47"/>
          <cell r="R47"/>
          <cell r="S47"/>
          <cell r="T47"/>
          <cell r="U47"/>
          <cell r="V47" t="str">
            <v/>
          </cell>
          <cell r="W47"/>
          <cell r="X47"/>
          <cell r="Y47"/>
          <cell r="Z47"/>
          <cell r="AA47" t="str">
            <v/>
          </cell>
          <cell r="AB47"/>
          <cell r="AC47"/>
          <cell r="AD47"/>
          <cell r="AE47"/>
          <cell r="AF47" t="str">
            <v/>
          </cell>
          <cell r="AG47"/>
          <cell r="AH47"/>
          <cell r="AI47"/>
          <cell r="AJ47"/>
          <cell r="AK47" t="str">
            <v/>
          </cell>
          <cell r="AL47"/>
          <cell r="AM47"/>
          <cell r="AN47"/>
          <cell r="AO47"/>
          <cell r="AP47" t="str">
            <v/>
          </cell>
          <cell r="AQ47"/>
          <cell r="AR47"/>
          <cell r="AS47"/>
          <cell r="AT47"/>
          <cell r="AU47" t="str">
            <v/>
          </cell>
          <cell r="AV47"/>
          <cell r="AW47"/>
          <cell r="AX47"/>
          <cell r="AY47"/>
          <cell r="AZ47" t="str">
            <v/>
          </cell>
          <cell r="BA47"/>
          <cell r="BB47"/>
          <cell r="BC47"/>
          <cell r="BD47"/>
          <cell r="BE47"/>
          <cell r="BF47"/>
          <cell r="BG47"/>
          <cell r="BH47"/>
          <cell r="BI47"/>
          <cell r="BJ47" t="str">
            <v/>
          </cell>
          <cell r="BK47"/>
          <cell r="BL47"/>
          <cell r="BM47"/>
          <cell r="BN47"/>
          <cell r="BO47" t="str">
            <v/>
          </cell>
          <cell r="BP47"/>
          <cell r="BQ47"/>
          <cell r="BR47"/>
          <cell r="BS47"/>
          <cell r="BT47" t="str">
            <v/>
          </cell>
          <cell r="BU47"/>
          <cell r="BV47"/>
          <cell r="BW47"/>
          <cell r="BX47"/>
          <cell r="BY47" t="str">
            <v/>
          </cell>
          <cell r="BZ47"/>
          <cell r="CA47"/>
          <cell r="CB47"/>
          <cell r="CC47"/>
          <cell r="CD47" t="str">
            <v/>
          </cell>
          <cell r="CE47"/>
          <cell r="CF47"/>
          <cell r="CG47"/>
          <cell r="CH47"/>
          <cell r="CI47" t="str">
            <v/>
          </cell>
          <cell r="CJ47" t="str">
            <v/>
          </cell>
          <cell r="CK47" t="str">
            <v/>
          </cell>
          <cell r="CL47" t="str">
            <v/>
          </cell>
          <cell r="CM47" t="str">
            <v/>
          </cell>
          <cell r="CN47" t="str">
            <v/>
          </cell>
          <cell r="CO47"/>
          <cell r="CP47"/>
          <cell r="CQ47"/>
          <cell r="CR47"/>
          <cell r="CS47" t="str">
            <v/>
          </cell>
          <cell r="CT47"/>
          <cell r="CU47"/>
          <cell r="CV47"/>
          <cell r="CW47"/>
          <cell r="CX47" t="str">
            <v/>
          </cell>
          <cell r="CY47"/>
          <cell r="CZ47"/>
          <cell r="DA47"/>
          <cell r="DB47"/>
          <cell r="DC47" t="str">
            <v/>
          </cell>
          <cell r="DD47" t="str">
            <v xml:space="preserve">  </v>
          </cell>
          <cell r="DE47" t="e">
            <v>#DIV/0!</v>
          </cell>
          <cell r="DF47" t="e">
            <v>#DIV/0!</v>
          </cell>
          <cell r="DG47" t="e">
            <v>#DIV/0!</v>
          </cell>
          <cell r="DH47" t="e">
            <v>#DIV/0!</v>
          </cell>
          <cell r="DI47" t="e">
            <v>#DIV/0!</v>
          </cell>
          <cell r="DJ47" t="e">
            <v>#DIV/0!</v>
          </cell>
          <cell r="DK47" t="e">
            <v>#DIV/0!</v>
          </cell>
          <cell r="DL47" t="e">
            <v>#DIV/0!</v>
          </cell>
          <cell r="DM47" t="str">
            <v/>
          </cell>
          <cell r="DN47" t="str">
            <v/>
          </cell>
          <cell r="DO47"/>
          <cell r="DP47"/>
          <cell r="DQ47"/>
          <cell r="DR47"/>
          <cell r="DS47"/>
          <cell r="DT47"/>
          <cell r="DU47"/>
          <cell r="DV47"/>
          <cell r="DW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row>
        <row r="48">
          <cell r="C48"/>
          <cell r="D48"/>
          <cell r="E48"/>
          <cell r="F48"/>
          <cell r="G48"/>
          <cell r="H48"/>
          <cell r="I48"/>
          <cell r="J48"/>
          <cell r="K48"/>
          <cell r="L48"/>
          <cell r="M48"/>
          <cell r="N48"/>
          <cell r="O48"/>
          <cell r="P48"/>
          <cell r="Q48"/>
          <cell r="R48"/>
          <cell r="S48"/>
          <cell r="T48"/>
          <cell r="U48"/>
          <cell r="V48" t="str">
            <v/>
          </cell>
          <cell r="W48"/>
          <cell r="X48"/>
          <cell r="Y48"/>
          <cell r="Z48"/>
          <cell r="AA48" t="str">
            <v/>
          </cell>
          <cell r="AB48"/>
          <cell r="AC48"/>
          <cell r="AD48"/>
          <cell r="AE48"/>
          <cell r="AF48" t="str">
            <v/>
          </cell>
          <cell r="AG48"/>
          <cell r="AH48"/>
          <cell r="AI48"/>
          <cell r="AJ48"/>
          <cell r="AK48" t="str">
            <v/>
          </cell>
          <cell r="AL48"/>
          <cell r="AM48"/>
          <cell r="AN48"/>
          <cell r="AO48"/>
          <cell r="AP48" t="str">
            <v/>
          </cell>
          <cell r="AQ48"/>
          <cell r="AR48"/>
          <cell r="AS48"/>
          <cell r="AT48"/>
          <cell r="AU48" t="str">
            <v/>
          </cell>
          <cell r="AV48"/>
          <cell r="AW48"/>
          <cell r="AX48"/>
          <cell r="AY48"/>
          <cell r="AZ48" t="str">
            <v/>
          </cell>
          <cell r="BA48"/>
          <cell r="BB48"/>
          <cell r="BC48"/>
          <cell r="BD48"/>
          <cell r="BE48"/>
          <cell r="BF48"/>
          <cell r="BG48"/>
          <cell r="BH48"/>
          <cell r="BI48"/>
          <cell r="BJ48" t="str">
            <v/>
          </cell>
          <cell r="BK48"/>
          <cell r="BL48"/>
          <cell r="BM48"/>
          <cell r="BN48"/>
          <cell r="BO48" t="str">
            <v/>
          </cell>
          <cell r="BP48"/>
          <cell r="BQ48"/>
          <cell r="BR48"/>
          <cell r="BS48"/>
          <cell r="BT48" t="str">
            <v/>
          </cell>
          <cell r="BU48"/>
          <cell r="BV48"/>
          <cell r="BW48"/>
          <cell r="BX48"/>
          <cell r="BY48" t="str">
            <v/>
          </cell>
          <cell r="BZ48"/>
          <cell r="CA48"/>
          <cell r="CB48"/>
          <cell r="CC48"/>
          <cell r="CD48" t="str">
            <v/>
          </cell>
          <cell r="CE48"/>
          <cell r="CF48"/>
          <cell r="CG48"/>
          <cell r="CH48"/>
          <cell r="CI48" t="str">
            <v/>
          </cell>
          <cell r="CJ48" t="str">
            <v/>
          </cell>
          <cell r="CK48" t="str">
            <v/>
          </cell>
          <cell r="CL48" t="str">
            <v/>
          </cell>
          <cell r="CM48" t="str">
            <v/>
          </cell>
          <cell r="CN48" t="str">
            <v/>
          </cell>
          <cell r="CO48"/>
          <cell r="CP48"/>
          <cell r="CQ48"/>
          <cell r="CR48"/>
          <cell r="CS48" t="str">
            <v/>
          </cell>
          <cell r="CT48"/>
          <cell r="CU48"/>
          <cell r="CV48"/>
          <cell r="CW48"/>
          <cell r="CX48" t="str">
            <v/>
          </cell>
          <cell r="CY48"/>
          <cell r="CZ48"/>
          <cell r="DA48"/>
          <cell r="DB48"/>
          <cell r="DC48" t="str">
            <v/>
          </cell>
          <cell r="DD48" t="str">
            <v xml:space="preserve">  </v>
          </cell>
          <cell r="DE48" t="e">
            <v>#DIV/0!</v>
          </cell>
          <cell r="DF48" t="e">
            <v>#DIV/0!</v>
          </cell>
          <cell r="DG48" t="e">
            <v>#DIV/0!</v>
          </cell>
          <cell r="DH48" t="e">
            <v>#DIV/0!</v>
          </cell>
          <cell r="DI48" t="e">
            <v>#DIV/0!</v>
          </cell>
          <cell r="DJ48" t="e">
            <v>#DIV/0!</v>
          </cell>
          <cell r="DK48" t="e">
            <v>#DIV/0!</v>
          </cell>
          <cell r="DL48" t="e">
            <v>#DIV/0!</v>
          </cell>
          <cell r="DM48" t="str">
            <v/>
          </cell>
          <cell r="DN48" t="str">
            <v/>
          </cell>
          <cell r="DO48"/>
          <cell r="DP48"/>
          <cell r="DQ48"/>
          <cell r="DR48"/>
          <cell r="DS48"/>
          <cell r="DT48"/>
          <cell r="DU48"/>
          <cell r="DV48"/>
          <cell r="DW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row>
        <row r="49">
          <cell r="C49"/>
          <cell r="D49"/>
          <cell r="E49"/>
          <cell r="F49"/>
          <cell r="G49"/>
          <cell r="H49"/>
          <cell r="I49"/>
          <cell r="J49"/>
          <cell r="K49"/>
          <cell r="L49"/>
          <cell r="M49"/>
          <cell r="N49"/>
          <cell r="O49"/>
          <cell r="P49"/>
          <cell r="Q49"/>
          <cell r="R49"/>
          <cell r="S49"/>
          <cell r="T49"/>
          <cell r="U49"/>
          <cell r="V49" t="str">
            <v/>
          </cell>
          <cell r="W49"/>
          <cell r="X49"/>
          <cell r="Y49"/>
          <cell r="Z49"/>
          <cell r="AA49" t="str">
            <v/>
          </cell>
          <cell r="AB49"/>
          <cell r="AC49"/>
          <cell r="AD49"/>
          <cell r="AE49"/>
          <cell r="AF49" t="str">
            <v/>
          </cell>
          <cell r="AG49"/>
          <cell r="AH49"/>
          <cell r="AI49"/>
          <cell r="AJ49"/>
          <cell r="AK49" t="str">
            <v/>
          </cell>
          <cell r="AL49"/>
          <cell r="AM49"/>
          <cell r="AN49"/>
          <cell r="AO49"/>
          <cell r="AP49" t="str">
            <v/>
          </cell>
          <cell r="AQ49"/>
          <cell r="AR49"/>
          <cell r="AS49"/>
          <cell r="AT49"/>
          <cell r="AU49" t="str">
            <v/>
          </cell>
          <cell r="AV49"/>
          <cell r="AW49"/>
          <cell r="AX49"/>
          <cell r="AY49"/>
          <cell r="AZ49" t="str">
            <v/>
          </cell>
          <cell r="BA49"/>
          <cell r="BB49"/>
          <cell r="BC49"/>
          <cell r="BD49"/>
          <cell r="BE49"/>
          <cell r="BF49"/>
          <cell r="BG49"/>
          <cell r="BH49"/>
          <cell r="BI49"/>
          <cell r="BJ49" t="str">
            <v/>
          </cell>
          <cell r="BK49"/>
          <cell r="BL49"/>
          <cell r="BM49"/>
          <cell r="BN49"/>
          <cell r="BO49" t="str">
            <v/>
          </cell>
          <cell r="BP49"/>
          <cell r="BQ49"/>
          <cell r="BR49"/>
          <cell r="BS49"/>
          <cell r="BT49" t="str">
            <v/>
          </cell>
          <cell r="BU49"/>
          <cell r="BV49"/>
          <cell r="BW49"/>
          <cell r="BX49"/>
          <cell r="BY49" t="str">
            <v/>
          </cell>
          <cell r="BZ49"/>
          <cell r="CA49"/>
          <cell r="CB49"/>
          <cell r="CC49"/>
          <cell r="CD49" t="str">
            <v/>
          </cell>
          <cell r="CE49"/>
          <cell r="CF49"/>
          <cell r="CG49"/>
          <cell r="CH49"/>
          <cell r="CI49" t="str">
            <v/>
          </cell>
          <cell r="CJ49" t="str">
            <v/>
          </cell>
          <cell r="CK49" t="str">
            <v/>
          </cell>
          <cell r="CL49" t="str">
            <v/>
          </cell>
          <cell r="CM49" t="str">
            <v/>
          </cell>
          <cell r="CN49" t="str">
            <v/>
          </cell>
          <cell r="CO49"/>
          <cell r="CP49"/>
          <cell r="CQ49"/>
          <cell r="CR49"/>
          <cell r="CS49" t="str">
            <v/>
          </cell>
          <cell r="CT49"/>
          <cell r="CU49"/>
          <cell r="CV49"/>
          <cell r="CW49"/>
          <cell r="CX49" t="str">
            <v/>
          </cell>
          <cell r="CY49"/>
          <cell r="CZ49"/>
          <cell r="DA49"/>
          <cell r="DB49"/>
          <cell r="DC49" t="str">
            <v/>
          </cell>
          <cell r="DD49" t="str">
            <v xml:space="preserve">  </v>
          </cell>
          <cell r="DE49" t="e">
            <v>#DIV/0!</v>
          </cell>
          <cell r="DF49" t="e">
            <v>#DIV/0!</v>
          </cell>
          <cell r="DG49" t="e">
            <v>#DIV/0!</v>
          </cell>
          <cell r="DH49" t="e">
            <v>#DIV/0!</v>
          </cell>
          <cell r="DI49" t="e">
            <v>#DIV/0!</v>
          </cell>
          <cell r="DJ49" t="e">
            <v>#DIV/0!</v>
          </cell>
          <cell r="DK49" t="e">
            <v>#DIV/0!</v>
          </cell>
          <cell r="DL49" t="e">
            <v>#DIV/0!</v>
          </cell>
          <cell r="DM49" t="str">
            <v/>
          </cell>
          <cell r="DN49" t="str">
            <v/>
          </cell>
          <cell r="DO49"/>
          <cell r="DP49"/>
          <cell r="DQ49"/>
          <cell r="DR49"/>
          <cell r="DS49"/>
          <cell r="DT49"/>
          <cell r="DU49"/>
          <cell r="DV49"/>
          <cell r="DW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row>
        <row r="50">
          <cell r="C50"/>
          <cell r="D50"/>
          <cell r="E50"/>
          <cell r="F50"/>
          <cell r="G50"/>
          <cell r="H50"/>
          <cell r="I50"/>
          <cell r="J50"/>
          <cell r="K50"/>
          <cell r="L50"/>
          <cell r="M50"/>
          <cell r="N50"/>
          <cell r="O50"/>
          <cell r="P50"/>
          <cell r="Q50"/>
          <cell r="R50"/>
          <cell r="S50"/>
          <cell r="T50"/>
          <cell r="U50"/>
          <cell r="V50" t="str">
            <v/>
          </cell>
          <cell r="W50"/>
          <cell r="X50"/>
          <cell r="Y50"/>
          <cell r="Z50"/>
          <cell r="AA50" t="str">
            <v/>
          </cell>
          <cell r="AB50"/>
          <cell r="AC50"/>
          <cell r="AD50"/>
          <cell r="AE50"/>
          <cell r="AF50" t="str">
            <v/>
          </cell>
          <cell r="AG50"/>
          <cell r="AH50"/>
          <cell r="AI50"/>
          <cell r="AJ50"/>
          <cell r="AK50" t="str">
            <v/>
          </cell>
          <cell r="AL50"/>
          <cell r="AM50"/>
          <cell r="AN50"/>
          <cell r="AO50"/>
          <cell r="AP50" t="str">
            <v/>
          </cell>
          <cell r="AQ50"/>
          <cell r="AR50"/>
          <cell r="AS50"/>
          <cell r="AT50"/>
          <cell r="AU50" t="str">
            <v/>
          </cell>
          <cell r="AV50"/>
          <cell r="AW50"/>
          <cell r="AX50"/>
          <cell r="AY50"/>
          <cell r="AZ50" t="str">
            <v/>
          </cell>
          <cell r="BA50"/>
          <cell r="BB50"/>
          <cell r="BC50"/>
          <cell r="BD50"/>
          <cell r="BE50"/>
          <cell r="BF50"/>
          <cell r="BG50"/>
          <cell r="BH50"/>
          <cell r="BI50"/>
          <cell r="BJ50" t="str">
            <v/>
          </cell>
          <cell r="BK50"/>
          <cell r="BL50"/>
          <cell r="BM50"/>
          <cell r="BN50"/>
          <cell r="BO50" t="str">
            <v/>
          </cell>
          <cell r="BP50"/>
          <cell r="BQ50"/>
          <cell r="BR50"/>
          <cell r="BS50"/>
          <cell r="BT50" t="str">
            <v/>
          </cell>
          <cell r="BU50"/>
          <cell r="BV50"/>
          <cell r="BW50"/>
          <cell r="BX50"/>
          <cell r="BY50" t="str">
            <v/>
          </cell>
          <cell r="BZ50"/>
          <cell r="CA50"/>
          <cell r="CB50"/>
          <cell r="CC50"/>
          <cell r="CD50" t="str">
            <v/>
          </cell>
          <cell r="CE50"/>
          <cell r="CF50"/>
          <cell r="CG50"/>
          <cell r="CH50"/>
          <cell r="CI50" t="str">
            <v/>
          </cell>
          <cell r="CJ50" t="str">
            <v/>
          </cell>
          <cell r="CK50" t="str">
            <v/>
          </cell>
          <cell r="CL50" t="str">
            <v/>
          </cell>
          <cell r="CM50" t="str">
            <v/>
          </cell>
          <cell r="CN50" t="str">
            <v/>
          </cell>
          <cell r="CO50"/>
          <cell r="CP50"/>
          <cell r="CQ50"/>
          <cell r="CR50"/>
          <cell r="CS50" t="str">
            <v/>
          </cell>
          <cell r="CT50"/>
          <cell r="CU50"/>
          <cell r="CV50"/>
          <cell r="CW50"/>
          <cell r="CX50" t="str">
            <v/>
          </cell>
          <cell r="CY50"/>
          <cell r="CZ50"/>
          <cell r="DA50"/>
          <cell r="DB50"/>
          <cell r="DC50" t="str">
            <v/>
          </cell>
          <cell r="DD50" t="str">
            <v xml:space="preserve">  </v>
          </cell>
          <cell r="DE50" t="e">
            <v>#DIV/0!</v>
          </cell>
          <cell r="DF50" t="e">
            <v>#DIV/0!</v>
          </cell>
          <cell r="DG50" t="e">
            <v>#DIV/0!</v>
          </cell>
          <cell r="DH50" t="e">
            <v>#DIV/0!</v>
          </cell>
          <cell r="DI50" t="e">
            <v>#DIV/0!</v>
          </cell>
          <cell r="DJ50" t="e">
            <v>#DIV/0!</v>
          </cell>
          <cell r="DK50" t="e">
            <v>#DIV/0!</v>
          </cell>
          <cell r="DL50" t="e">
            <v>#DIV/0!</v>
          </cell>
          <cell r="DM50" t="str">
            <v/>
          </cell>
          <cell r="DN50" t="str">
            <v/>
          </cell>
          <cell r="DO50"/>
          <cell r="DP50"/>
          <cell r="DQ50"/>
          <cell r="DR50"/>
          <cell r="DS50"/>
          <cell r="DT50"/>
          <cell r="DU50"/>
          <cell r="DV50"/>
          <cell r="DW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row>
        <row r="51">
          <cell r="C51"/>
          <cell r="D51"/>
          <cell r="E51"/>
          <cell r="F51"/>
          <cell r="G51"/>
          <cell r="H51"/>
          <cell r="I51"/>
          <cell r="J51"/>
          <cell r="K51"/>
          <cell r="L51"/>
          <cell r="M51"/>
          <cell r="N51"/>
          <cell r="O51"/>
          <cell r="P51"/>
          <cell r="Q51"/>
          <cell r="R51"/>
          <cell r="S51"/>
          <cell r="T51"/>
          <cell r="U51"/>
          <cell r="V51" t="str">
            <v/>
          </cell>
          <cell r="W51"/>
          <cell r="X51"/>
          <cell r="Y51"/>
          <cell r="Z51"/>
          <cell r="AA51" t="str">
            <v/>
          </cell>
          <cell r="AB51"/>
          <cell r="AC51"/>
          <cell r="AD51"/>
          <cell r="AE51"/>
          <cell r="AF51" t="str">
            <v/>
          </cell>
          <cell r="AG51"/>
          <cell r="AH51"/>
          <cell r="AI51"/>
          <cell r="AJ51"/>
          <cell r="AK51" t="str">
            <v/>
          </cell>
          <cell r="AL51"/>
          <cell r="AM51"/>
          <cell r="AN51"/>
          <cell r="AO51"/>
          <cell r="AP51" t="str">
            <v/>
          </cell>
          <cell r="AQ51"/>
          <cell r="AR51"/>
          <cell r="AS51"/>
          <cell r="AT51"/>
          <cell r="AU51" t="str">
            <v/>
          </cell>
          <cell r="AV51"/>
          <cell r="AW51"/>
          <cell r="AX51"/>
          <cell r="AY51"/>
          <cell r="AZ51" t="str">
            <v/>
          </cell>
          <cell r="BA51"/>
          <cell r="BB51"/>
          <cell r="BC51"/>
          <cell r="BD51"/>
          <cell r="BE51"/>
          <cell r="BF51"/>
          <cell r="BG51"/>
          <cell r="BH51"/>
          <cell r="BI51"/>
          <cell r="BJ51" t="str">
            <v/>
          </cell>
          <cell r="BK51"/>
          <cell r="BL51"/>
          <cell r="BM51"/>
          <cell r="BN51"/>
          <cell r="BO51" t="str">
            <v/>
          </cell>
          <cell r="BP51"/>
          <cell r="BQ51"/>
          <cell r="BR51"/>
          <cell r="BS51"/>
          <cell r="BT51" t="str">
            <v/>
          </cell>
          <cell r="BU51"/>
          <cell r="BV51"/>
          <cell r="BW51"/>
          <cell r="BX51"/>
          <cell r="BY51" t="str">
            <v/>
          </cell>
          <cell r="BZ51"/>
          <cell r="CA51"/>
          <cell r="CB51"/>
          <cell r="CC51"/>
          <cell r="CD51" t="str">
            <v/>
          </cell>
          <cell r="CE51"/>
          <cell r="CF51"/>
          <cell r="CG51"/>
          <cell r="CH51"/>
          <cell r="CI51" t="str">
            <v/>
          </cell>
          <cell r="CJ51" t="str">
            <v/>
          </cell>
          <cell r="CK51" t="str">
            <v/>
          </cell>
          <cell r="CL51" t="str">
            <v/>
          </cell>
          <cell r="CM51" t="str">
            <v/>
          </cell>
          <cell r="CN51" t="str">
            <v/>
          </cell>
          <cell r="CO51"/>
          <cell r="CP51"/>
          <cell r="CQ51"/>
          <cell r="CR51"/>
          <cell r="CS51" t="str">
            <v/>
          </cell>
          <cell r="CT51"/>
          <cell r="CU51"/>
          <cell r="CV51"/>
          <cell r="CW51"/>
          <cell r="CX51" t="str">
            <v/>
          </cell>
          <cell r="CY51"/>
          <cell r="CZ51"/>
          <cell r="DA51"/>
          <cell r="DB51"/>
          <cell r="DC51" t="str">
            <v/>
          </cell>
          <cell r="DD51" t="str">
            <v xml:space="preserve">  </v>
          </cell>
          <cell r="DE51" t="e">
            <v>#DIV/0!</v>
          </cell>
          <cell r="DF51" t="e">
            <v>#DIV/0!</v>
          </cell>
          <cell r="DG51" t="e">
            <v>#DIV/0!</v>
          </cell>
          <cell r="DH51" t="e">
            <v>#DIV/0!</v>
          </cell>
          <cell r="DI51" t="e">
            <v>#DIV/0!</v>
          </cell>
          <cell r="DJ51" t="e">
            <v>#DIV/0!</v>
          </cell>
          <cell r="DK51" t="e">
            <v>#DIV/0!</v>
          </cell>
          <cell r="DL51" t="e">
            <v>#DIV/0!</v>
          </cell>
          <cell r="DM51" t="str">
            <v/>
          </cell>
          <cell r="DN51" t="str">
            <v/>
          </cell>
          <cell r="DO51"/>
          <cell r="DP51"/>
          <cell r="DQ51"/>
          <cell r="DR51"/>
          <cell r="DS51"/>
          <cell r="DT51"/>
          <cell r="DU51"/>
          <cell r="DV51"/>
          <cell r="DW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row>
        <row r="52">
          <cell r="C52"/>
          <cell r="D52"/>
          <cell r="E52"/>
          <cell r="F52"/>
          <cell r="G52"/>
          <cell r="H52"/>
          <cell r="I52"/>
          <cell r="J52"/>
          <cell r="K52"/>
          <cell r="L52"/>
          <cell r="M52"/>
          <cell r="N52"/>
          <cell r="O52"/>
          <cell r="P52"/>
          <cell r="Q52"/>
          <cell r="R52"/>
          <cell r="S52"/>
          <cell r="T52"/>
          <cell r="U52"/>
          <cell r="V52" t="str">
            <v/>
          </cell>
          <cell r="W52"/>
          <cell r="X52"/>
          <cell r="Y52"/>
          <cell r="Z52"/>
          <cell r="AA52" t="str">
            <v/>
          </cell>
          <cell r="AB52"/>
          <cell r="AC52"/>
          <cell r="AD52"/>
          <cell r="AE52"/>
          <cell r="AF52" t="str">
            <v/>
          </cell>
          <cell r="AG52"/>
          <cell r="AH52"/>
          <cell r="AI52"/>
          <cell r="AJ52"/>
          <cell r="AK52" t="str">
            <v/>
          </cell>
          <cell r="AL52"/>
          <cell r="AM52"/>
          <cell r="AN52"/>
          <cell r="AO52"/>
          <cell r="AP52" t="str">
            <v/>
          </cell>
          <cell r="AQ52"/>
          <cell r="AR52"/>
          <cell r="AS52"/>
          <cell r="AT52"/>
          <cell r="AU52" t="str">
            <v/>
          </cell>
          <cell r="AV52"/>
          <cell r="AW52"/>
          <cell r="AX52"/>
          <cell r="AY52"/>
          <cell r="AZ52" t="str">
            <v/>
          </cell>
          <cell r="BA52"/>
          <cell r="BB52"/>
          <cell r="BC52"/>
          <cell r="BD52"/>
          <cell r="BE52"/>
          <cell r="BF52"/>
          <cell r="BG52"/>
          <cell r="BH52"/>
          <cell r="BI52"/>
          <cell r="BJ52" t="str">
            <v/>
          </cell>
          <cell r="BK52"/>
          <cell r="BL52"/>
          <cell r="BM52"/>
          <cell r="BN52"/>
          <cell r="BO52" t="str">
            <v/>
          </cell>
          <cell r="BP52"/>
          <cell r="BQ52"/>
          <cell r="BR52"/>
          <cell r="BS52"/>
          <cell r="BT52" t="str">
            <v/>
          </cell>
          <cell r="BU52"/>
          <cell r="BV52"/>
          <cell r="BW52"/>
          <cell r="BX52"/>
          <cell r="BY52" t="str">
            <v/>
          </cell>
          <cell r="BZ52"/>
          <cell r="CA52"/>
          <cell r="CB52"/>
          <cell r="CC52"/>
          <cell r="CD52" t="str">
            <v/>
          </cell>
          <cell r="CE52"/>
          <cell r="CF52"/>
          <cell r="CG52"/>
          <cell r="CH52"/>
          <cell r="CI52" t="str">
            <v/>
          </cell>
          <cell r="CJ52" t="str">
            <v/>
          </cell>
          <cell r="CK52" t="str">
            <v/>
          </cell>
          <cell r="CL52" t="str">
            <v/>
          </cell>
          <cell r="CM52" t="str">
            <v/>
          </cell>
          <cell r="CN52" t="str">
            <v/>
          </cell>
          <cell r="CO52"/>
          <cell r="CP52"/>
          <cell r="CQ52"/>
          <cell r="CR52"/>
          <cell r="CS52" t="str">
            <v/>
          </cell>
          <cell r="CT52"/>
          <cell r="CU52"/>
          <cell r="CV52"/>
          <cell r="CW52"/>
          <cell r="CX52" t="str">
            <v/>
          </cell>
          <cell r="CY52"/>
          <cell r="CZ52"/>
          <cell r="DA52"/>
          <cell r="DB52"/>
          <cell r="DC52" t="str">
            <v/>
          </cell>
          <cell r="DD52" t="str">
            <v xml:space="preserve">  </v>
          </cell>
          <cell r="DE52" t="e">
            <v>#DIV/0!</v>
          </cell>
          <cell r="DF52" t="e">
            <v>#DIV/0!</v>
          </cell>
          <cell r="DG52" t="e">
            <v>#DIV/0!</v>
          </cell>
          <cell r="DH52" t="e">
            <v>#DIV/0!</v>
          </cell>
          <cell r="DI52" t="e">
            <v>#DIV/0!</v>
          </cell>
          <cell r="DJ52" t="e">
            <v>#DIV/0!</v>
          </cell>
          <cell r="DK52" t="e">
            <v>#DIV/0!</v>
          </cell>
          <cell r="DL52" t="e">
            <v>#DIV/0!</v>
          </cell>
          <cell r="DM52" t="str">
            <v/>
          </cell>
          <cell r="DN52" t="str">
            <v/>
          </cell>
          <cell r="DO52"/>
          <cell r="DP52"/>
          <cell r="DQ52"/>
          <cell r="DR52"/>
          <cell r="DS52"/>
          <cell r="DT52"/>
          <cell r="DU52"/>
          <cell r="DV52"/>
          <cell r="DW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row>
        <row r="53">
          <cell r="C53"/>
          <cell r="D53"/>
          <cell r="E53"/>
          <cell r="F53"/>
          <cell r="G53"/>
          <cell r="H53"/>
          <cell r="I53"/>
          <cell r="J53"/>
          <cell r="K53"/>
          <cell r="L53"/>
          <cell r="M53"/>
          <cell r="N53"/>
          <cell r="O53"/>
          <cell r="P53"/>
          <cell r="Q53"/>
          <cell r="R53"/>
          <cell r="S53"/>
          <cell r="T53"/>
          <cell r="U53"/>
          <cell r="V53" t="str">
            <v/>
          </cell>
          <cell r="W53"/>
          <cell r="X53"/>
          <cell r="Y53"/>
          <cell r="Z53"/>
          <cell r="AA53" t="str">
            <v/>
          </cell>
          <cell r="AB53"/>
          <cell r="AC53"/>
          <cell r="AD53"/>
          <cell r="AE53"/>
          <cell r="AF53" t="str">
            <v/>
          </cell>
          <cell r="AG53"/>
          <cell r="AH53"/>
          <cell r="AI53"/>
          <cell r="AJ53"/>
          <cell r="AK53" t="str">
            <v/>
          </cell>
          <cell r="AL53"/>
          <cell r="AM53"/>
          <cell r="AN53"/>
          <cell r="AO53"/>
          <cell r="AP53" t="str">
            <v/>
          </cell>
          <cell r="AQ53"/>
          <cell r="AR53"/>
          <cell r="AS53"/>
          <cell r="AT53"/>
          <cell r="AU53" t="str">
            <v/>
          </cell>
          <cell r="AV53"/>
          <cell r="AW53"/>
          <cell r="AX53"/>
          <cell r="AY53"/>
          <cell r="AZ53" t="str">
            <v/>
          </cell>
          <cell r="BA53"/>
          <cell r="BB53"/>
          <cell r="BC53"/>
          <cell r="BD53"/>
          <cell r="BE53"/>
          <cell r="BF53"/>
          <cell r="BG53"/>
          <cell r="BH53"/>
          <cell r="BI53"/>
          <cell r="BJ53" t="str">
            <v/>
          </cell>
          <cell r="BK53"/>
          <cell r="BL53"/>
          <cell r="BM53"/>
          <cell r="BN53"/>
          <cell r="BO53" t="str">
            <v/>
          </cell>
          <cell r="BP53"/>
          <cell r="BQ53"/>
          <cell r="BR53"/>
          <cell r="BS53"/>
          <cell r="BT53" t="str">
            <v/>
          </cell>
          <cell r="BU53"/>
          <cell r="BV53"/>
          <cell r="BW53"/>
          <cell r="BX53"/>
          <cell r="BY53" t="str">
            <v/>
          </cell>
          <cell r="BZ53"/>
          <cell r="CA53"/>
          <cell r="CB53"/>
          <cell r="CC53"/>
          <cell r="CD53" t="str">
            <v/>
          </cell>
          <cell r="CE53"/>
          <cell r="CF53"/>
          <cell r="CG53"/>
          <cell r="CH53"/>
          <cell r="CI53" t="str">
            <v/>
          </cell>
          <cell r="CJ53" t="str">
            <v/>
          </cell>
          <cell r="CK53" t="str">
            <v/>
          </cell>
          <cell r="CL53" t="str">
            <v/>
          </cell>
          <cell r="CM53" t="str">
            <v/>
          </cell>
          <cell r="CN53" t="str">
            <v/>
          </cell>
          <cell r="CO53"/>
          <cell r="CP53"/>
          <cell r="CQ53"/>
          <cell r="CR53"/>
          <cell r="CS53" t="str">
            <v/>
          </cell>
          <cell r="CT53"/>
          <cell r="CU53"/>
          <cell r="CV53"/>
          <cell r="CW53"/>
          <cell r="CX53" t="str">
            <v/>
          </cell>
          <cell r="CY53"/>
          <cell r="CZ53"/>
          <cell r="DA53"/>
          <cell r="DB53"/>
          <cell r="DC53" t="str">
            <v/>
          </cell>
          <cell r="DD53" t="str">
            <v xml:space="preserve">  </v>
          </cell>
          <cell r="DE53" t="e">
            <v>#DIV/0!</v>
          </cell>
          <cell r="DF53" t="e">
            <v>#DIV/0!</v>
          </cell>
          <cell r="DG53" t="e">
            <v>#DIV/0!</v>
          </cell>
          <cell r="DH53" t="e">
            <v>#DIV/0!</v>
          </cell>
          <cell r="DI53" t="e">
            <v>#DIV/0!</v>
          </cell>
          <cell r="DJ53" t="e">
            <v>#DIV/0!</v>
          </cell>
          <cell r="DK53" t="e">
            <v>#DIV/0!</v>
          </cell>
          <cell r="DL53" t="e">
            <v>#DIV/0!</v>
          </cell>
          <cell r="DM53" t="str">
            <v/>
          </cell>
          <cell r="DN53" t="str">
            <v/>
          </cell>
          <cell r="DO53"/>
          <cell r="DP53"/>
          <cell r="DQ53"/>
          <cell r="DR53"/>
          <cell r="DS53"/>
          <cell r="DT53"/>
          <cell r="DU53"/>
          <cell r="DV53"/>
          <cell r="DW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row>
        <row r="54">
          <cell r="C54"/>
          <cell r="D54"/>
          <cell r="E54"/>
          <cell r="F54"/>
          <cell r="G54"/>
          <cell r="H54"/>
          <cell r="I54"/>
          <cell r="J54"/>
          <cell r="K54"/>
          <cell r="L54"/>
          <cell r="M54"/>
          <cell r="N54"/>
          <cell r="O54"/>
          <cell r="P54"/>
          <cell r="Q54"/>
          <cell r="R54"/>
          <cell r="S54"/>
          <cell r="T54"/>
          <cell r="U54"/>
          <cell r="V54" t="str">
            <v/>
          </cell>
          <cell r="W54"/>
          <cell r="X54"/>
          <cell r="Y54"/>
          <cell r="Z54"/>
          <cell r="AA54" t="str">
            <v/>
          </cell>
          <cell r="AB54"/>
          <cell r="AC54"/>
          <cell r="AD54"/>
          <cell r="AE54"/>
          <cell r="AF54" t="str">
            <v/>
          </cell>
          <cell r="AG54"/>
          <cell r="AH54"/>
          <cell r="AI54"/>
          <cell r="AJ54"/>
          <cell r="AK54" t="str">
            <v/>
          </cell>
          <cell r="AL54"/>
          <cell r="AM54"/>
          <cell r="AN54"/>
          <cell r="AO54"/>
          <cell r="AP54" t="str">
            <v/>
          </cell>
          <cell r="AQ54"/>
          <cell r="AR54"/>
          <cell r="AS54"/>
          <cell r="AT54"/>
          <cell r="AU54" t="str">
            <v/>
          </cell>
          <cell r="AV54"/>
          <cell r="AW54"/>
          <cell r="AX54"/>
          <cell r="AY54"/>
          <cell r="AZ54" t="str">
            <v/>
          </cell>
          <cell r="BA54"/>
          <cell r="BB54"/>
          <cell r="BC54"/>
          <cell r="BD54"/>
          <cell r="BE54"/>
          <cell r="BF54"/>
          <cell r="BG54"/>
          <cell r="BH54"/>
          <cell r="BI54"/>
          <cell r="BJ54" t="str">
            <v/>
          </cell>
          <cell r="BK54"/>
          <cell r="BL54"/>
          <cell r="BM54"/>
          <cell r="BN54"/>
          <cell r="BO54" t="str">
            <v/>
          </cell>
          <cell r="BP54"/>
          <cell r="BQ54"/>
          <cell r="BR54"/>
          <cell r="BS54"/>
          <cell r="BT54" t="str">
            <v/>
          </cell>
          <cell r="BU54"/>
          <cell r="BV54"/>
          <cell r="BW54"/>
          <cell r="BX54"/>
          <cell r="BY54" t="str">
            <v/>
          </cell>
          <cell r="BZ54"/>
          <cell r="CA54"/>
          <cell r="CB54"/>
          <cell r="CC54"/>
          <cell r="CD54" t="str">
            <v/>
          </cell>
          <cell r="CE54"/>
          <cell r="CF54"/>
          <cell r="CG54"/>
          <cell r="CH54"/>
          <cell r="CI54" t="str">
            <v/>
          </cell>
          <cell r="CJ54" t="str">
            <v/>
          </cell>
          <cell r="CK54" t="str">
            <v/>
          </cell>
          <cell r="CL54" t="str">
            <v/>
          </cell>
          <cell r="CM54" t="str">
            <v/>
          </cell>
          <cell r="CN54" t="str">
            <v/>
          </cell>
          <cell r="CO54"/>
          <cell r="CP54"/>
          <cell r="CQ54"/>
          <cell r="CR54"/>
          <cell r="CS54" t="str">
            <v/>
          </cell>
          <cell r="CT54"/>
          <cell r="CU54"/>
          <cell r="CV54"/>
          <cell r="CW54"/>
          <cell r="CX54" t="str">
            <v/>
          </cell>
          <cell r="CY54"/>
          <cell r="CZ54"/>
          <cell r="DA54"/>
          <cell r="DB54"/>
          <cell r="DC54" t="str">
            <v/>
          </cell>
          <cell r="DD54" t="str">
            <v xml:space="preserve">  </v>
          </cell>
          <cell r="DE54" t="e">
            <v>#DIV/0!</v>
          </cell>
          <cell r="DF54" t="e">
            <v>#DIV/0!</v>
          </cell>
          <cell r="DG54" t="e">
            <v>#DIV/0!</v>
          </cell>
          <cell r="DH54" t="e">
            <v>#DIV/0!</v>
          </cell>
          <cell r="DI54" t="e">
            <v>#DIV/0!</v>
          </cell>
          <cell r="DJ54" t="e">
            <v>#DIV/0!</v>
          </cell>
          <cell r="DK54" t="e">
            <v>#DIV/0!</v>
          </cell>
          <cell r="DL54" t="e">
            <v>#DIV/0!</v>
          </cell>
          <cell r="DM54" t="str">
            <v/>
          </cell>
          <cell r="DN54" t="str">
            <v/>
          </cell>
          <cell r="DO54"/>
          <cell r="DP54"/>
          <cell r="DQ54"/>
          <cell r="DR54"/>
          <cell r="DS54"/>
          <cell r="DT54"/>
          <cell r="DU54"/>
          <cell r="DV54"/>
          <cell r="DW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row>
        <row r="55">
          <cell r="C55"/>
          <cell r="D55"/>
          <cell r="E55"/>
          <cell r="F55"/>
          <cell r="G55"/>
          <cell r="H55"/>
          <cell r="I55"/>
          <cell r="J55"/>
          <cell r="K55"/>
          <cell r="L55"/>
          <cell r="M55"/>
          <cell r="N55"/>
          <cell r="O55"/>
          <cell r="P55"/>
          <cell r="Q55"/>
          <cell r="R55"/>
          <cell r="S55"/>
          <cell r="T55"/>
          <cell r="U55"/>
          <cell r="V55" t="str">
            <v/>
          </cell>
          <cell r="W55"/>
          <cell r="X55"/>
          <cell r="Y55"/>
          <cell r="Z55"/>
          <cell r="AA55" t="str">
            <v/>
          </cell>
          <cell r="AB55"/>
          <cell r="AC55"/>
          <cell r="AD55"/>
          <cell r="AE55"/>
          <cell r="AF55" t="str">
            <v/>
          </cell>
          <cell r="AG55"/>
          <cell r="AH55"/>
          <cell r="AI55"/>
          <cell r="AJ55"/>
          <cell r="AK55" t="str">
            <v/>
          </cell>
          <cell r="AL55"/>
          <cell r="AM55"/>
          <cell r="AN55"/>
          <cell r="AO55"/>
          <cell r="AP55" t="str">
            <v/>
          </cell>
          <cell r="AQ55"/>
          <cell r="AR55"/>
          <cell r="AS55"/>
          <cell r="AT55"/>
          <cell r="AU55" t="str">
            <v/>
          </cell>
          <cell r="AV55"/>
          <cell r="AW55"/>
          <cell r="AX55"/>
          <cell r="AY55"/>
          <cell r="AZ55" t="str">
            <v/>
          </cell>
          <cell r="BA55"/>
          <cell r="BB55"/>
          <cell r="BC55"/>
          <cell r="BD55"/>
          <cell r="BE55"/>
          <cell r="BF55"/>
          <cell r="BG55"/>
          <cell r="BH55"/>
          <cell r="BI55"/>
          <cell r="BJ55" t="str">
            <v/>
          </cell>
          <cell r="BK55"/>
          <cell r="BL55"/>
          <cell r="BM55"/>
          <cell r="BN55"/>
          <cell r="BO55" t="str">
            <v/>
          </cell>
          <cell r="BP55"/>
          <cell r="BQ55"/>
          <cell r="BR55"/>
          <cell r="BS55"/>
          <cell r="BT55" t="str">
            <v/>
          </cell>
          <cell r="BU55"/>
          <cell r="BV55"/>
          <cell r="BW55"/>
          <cell r="BX55"/>
          <cell r="BY55" t="str">
            <v/>
          </cell>
          <cell r="BZ55"/>
          <cell r="CA55"/>
          <cell r="CB55"/>
          <cell r="CC55"/>
          <cell r="CD55" t="str">
            <v/>
          </cell>
          <cell r="CE55"/>
          <cell r="CF55"/>
          <cell r="CG55"/>
          <cell r="CH55"/>
          <cell r="CI55" t="str">
            <v/>
          </cell>
          <cell r="CJ55" t="str">
            <v/>
          </cell>
          <cell r="CK55" t="str">
            <v/>
          </cell>
          <cell r="CL55" t="str">
            <v/>
          </cell>
          <cell r="CM55" t="str">
            <v/>
          </cell>
          <cell r="CN55" t="str">
            <v/>
          </cell>
          <cell r="CO55"/>
          <cell r="CP55"/>
          <cell r="CQ55"/>
          <cell r="CR55"/>
          <cell r="CS55" t="str">
            <v/>
          </cell>
          <cell r="CT55"/>
          <cell r="CU55"/>
          <cell r="CV55"/>
          <cell r="CW55"/>
          <cell r="CX55" t="str">
            <v/>
          </cell>
          <cell r="CY55"/>
          <cell r="CZ55"/>
          <cell r="DA55"/>
          <cell r="DB55"/>
          <cell r="DC55" t="str">
            <v/>
          </cell>
          <cell r="DD55" t="str">
            <v xml:space="preserve">  </v>
          </cell>
          <cell r="DE55" t="e">
            <v>#DIV/0!</v>
          </cell>
          <cell r="DF55" t="e">
            <v>#DIV/0!</v>
          </cell>
          <cell r="DG55" t="e">
            <v>#DIV/0!</v>
          </cell>
          <cell r="DH55" t="e">
            <v>#DIV/0!</v>
          </cell>
          <cell r="DI55" t="e">
            <v>#DIV/0!</v>
          </cell>
          <cell r="DJ55" t="e">
            <v>#DIV/0!</v>
          </cell>
          <cell r="DK55" t="e">
            <v>#DIV/0!</v>
          </cell>
          <cell r="DL55" t="e">
            <v>#DIV/0!</v>
          </cell>
          <cell r="DM55" t="str">
            <v/>
          </cell>
          <cell r="DN55" t="str">
            <v/>
          </cell>
          <cell r="DO55"/>
          <cell r="DP55"/>
          <cell r="DQ55"/>
          <cell r="DR55"/>
          <cell r="DS55"/>
          <cell r="DT55"/>
          <cell r="DU55"/>
          <cell r="DV55"/>
          <cell r="DW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row>
        <row r="56">
          <cell r="C56"/>
          <cell r="D56"/>
          <cell r="E56"/>
          <cell r="F56"/>
          <cell r="G56"/>
          <cell r="H56"/>
          <cell r="I56"/>
          <cell r="J56"/>
          <cell r="K56"/>
          <cell r="L56"/>
          <cell r="M56"/>
          <cell r="N56"/>
          <cell r="O56"/>
          <cell r="P56"/>
          <cell r="Q56"/>
          <cell r="R56"/>
          <cell r="S56"/>
          <cell r="T56"/>
          <cell r="U56"/>
          <cell r="V56" t="str">
            <v/>
          </cell>
          <cell r="W56"/>
          <cell r="X56"/>
          <cell r="Y56"/>
          <cell r="Z56"/>
          <cell r="AA56" t="str">
            <v/>
          </cell>
          <cell r="AB56"/>
          <cell r="AC56"/>
          <cell r="AD56"/>
          <cell r="AE56"/>
          <cell r="AF56" t="str">
            <v/>
          </cell>
          <cell r="AG56"/>
          <cell r="AH56"/>
          <cell r="AI56"/>
          <cell r="AJ56"/>
          <cell r="AK56" t="str">
            <v/>
          </cell>
          <cell r="AL56"/>
          <cell r="AM56"/>
          <cell r="AN56"/>
          <cell r="AO56"/>
          <cell r="AP56" t="str">
            <v/>
          </cell>
          <cell r="AQ56"/>
          <cell r="AR56"/>
          <cell r="AS56"/>
          <cell r="AT56"/>
          <cell r="AU56" t="str">
            <v/>
          </cell>
          <cell r="AV56"/>
          <cell r="AW56"/>
          <cell r="AX56"/>
          <cell r="AY56"/>
          <cell r="AZ56" t="str">
            <v/>
          </cell>
          <cell r="BA56"/>
          <cell r="BB56"/>
          <cell r="BC56"/>
          <cell r="BD56"/>
          <cell r="BE56"/>
          <cell r="BF56"/>
          <cell r="BG56"/>
          <cell r="BH56"/>
          <cell r="BI56"/>
          <cell r="BJ56" t="str">
            <v/>
          </cell>
          <cell r="BK56"/>
          <cell r="BL56"/>
          <cell r="BM56"/>
          <cell r="BN56"/>
          <cell r="BO56" t="str">
            <v/>
          </cell>
          <cell r="BP56"/>
          <cell r="BQ56"/>
          <cell r="BR56"/>
          <cell r="BS56"/>
          <cell r="BT56" t="str">
            <v/>
          </cell>
          <cell r="BU56"/>
          <cell r="BV56"/>
          <cell r="BW56"/>
          <cell r="BX56"/>
          <cell r="BY56" t="str">
            <v/>
          </cell>
          <cell r="BZ56"/>
          <cell r="CA56"/>
          <cell r="CB56"/>
          <cell r="CC56"/>
          <cell r="CD56" t="str">
            <v/>
          </cell>
          <cell r="CE56"/>
          <cell r="CF56"/>
          <cell r="CG56"/>
          <cell r="CH56"/>
          <cell r="CI56" t="str">
            <v/>
          </cell>
          <cell r="CJ56" t="str">
            <v/>
          </cell>
          <cell r="CK56" t="str">
            <v/>
          </cell>
          <cell r="CL56" t="str">
            <v/>
          </cell>
          <cell r="CM56" t="str">
            <v/>
          </cell>
          <cell r="CN56" t="str">
            <v/>
          </cell>
          <cell r="CO56"/>
          <cell r="CP56"/>
          <cell r="CQ56"/>
          <cell r="CR56"/>
          <cell r="CS56" t="str">
            <v/>
          </cell>
          <cell r="CT56"/>
          <cell r="CU56"/>
          <cell r="CV56"/>
          <cell r="CW56"/>
          <cell r="CX56" t="str">
            <v/>
          </cell>
          <cell r="CY56"/>
          <cell r="CZ56"/>
          <cell r="DA56"/>
          <cell r="DB56"/>
          <cell r="DC56" t="str">
            <v/>
          </cell>
          <cell r="DD56" t="str">
            <v xml:space="preserve">  </v>
          </cell>
          <cell r="DE56" t="e">
            <v>#DIV/0!</v>
          </cell>
          <cell r="DF56" t="e">
            <v>#DIV/0!</v>
          </cell>
          <cell r="DG56" t="e">
            <v>#DIV/0!</v>
          </cell>
          <cell r="DH56" t="e">
            <v>#DIV/0!</v>
          </cell>
          <cell r="DI56" t="e">
            <v>#DIV/0!</v>
          </cell>
          <cell r="DJ56" t="e">
            <v>#DIV/0!</v>
          </cell>
          <cell r="DK56" t="e">
            <v>#DIV/0!</v>
          </cell>
          <cell r="DL56" t="e">
            <v>#DIV/0!</v>
          </cell>
          <cell r="DM56" t="str">
            <v/>
          </cell>
          <cell r="DN56" t="str">
            <v/>
          </cell>
          <cell r="DO56"/>
          <cell r="DP56"/>
          <cell r="DQ56"/>
          <cell r="DR56"/>
          <cell r="DS56"/>
          <cell r="DT56"/>
          <cell r="DU56"/>
          <cell r="DV56"/>
          <cell r="DW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row>
        <row r="57">
          <cell r="C57"/>
          <cell r="D57"/>
          <cell r="E57"/>
          <cell r="F57"/>
          <cell r="G57"/>
          <cell r="H57"/>
          <cell r="I57"/>
          <cell r="J57"/>
          <cell r="K57"/>
          <cell r="L57"/>
          <cell r="M57"/>
          <cell r="N57"/>
          <cell r="O57"/>
          <cell r="P57"/>
          <cell r="Q57"/>
          <cell r="R57"/>
          <cell r="S57"/>
          <cell r="T57"/>
          <cell r="U57"/>
          <cell r="V57" t="str">
            <v/>
          </cell>
          <cell r="W57"/>
          <cell r="X57"/>
          <cell r="Y57"/>
          <cell r="Z57"/>
          <cell r="AA57" t="str">
            <v/>
          </cell>
          <cell r="AB57"/>
          <cell r="AC57"/>
          <cell r="AD57"/>
          <cell r="AE57"/>
          <cell r="AF57" t="str">
            <v/>
          </cell>
          <cell r="AG57"/>
          <cell r="AH57"/>
          <cell r="AI57"/>
          <cell r="AJ57"/>
          <cell r="AK57" t="str">
            <v/>
          </cell>
          <cell r="AL57"/>
          <cell r="AM57"/>
          <cell r="AN57"/>
          <cell r="AO57"/>
          <cell r="AP57" t="str">
            <v/>
          </cell>
          <cell r="AQ57"/>
          <cell r="AR57"/>
          <cell r="AS57"/>
          <cell r="AT57"/>
          <cell r="AU57" t="str">
            <v/>
          </cell>
          <cell r="AV57"/>
          <cell r="AW57"/>
          <cell r="AX57"/>
          <cell r="AY57"/>
          <cell r="AZ57" t="str">
            <v/>
          </cell>
          <cell r="BA57"/>
          <cell r="BB57"/>
          <cell r="BC57"/>
          <cell r="BD57"/>
          <cell r="BE57"/>
          <cell r="BF57"/>
          <cell r="BG57"/>
          <cell r="BH57"/>
          <cell r="BI57"/>
          <cell r="BJ57" t="str">
            <v/>
          </cell>
          <cell r="BK57"/>
          <cell r="BL57"/>
          <cell r="BM57"/>
          <cell r="BN57"/>
          <cell r="BO57" t="str">
            <v/>
          </cell>
          <cell r="BP57"/>
          <cell r="BQ57"/>
          <cell r="BR57"/>
          <cell r="BS57"/>
          <cell r="BT57" t="str">
            <v/>
          </cell>
          <cell r="BU57"/>
          <cell r="BV57"/>
          <cell r="BW57"/>
          <cell r="BX57"/>
          <cell r="BY57" t="str">
            <v/>
          </cell>
          <cell r="BZ57"/>
          <cell r="CA57"/>
          <cell r="CB57"/>
          <cell r="CC57"/>
          <cell r="CD57" t="str">
            <v/>
          </cell>
          <cell r="CE57"/>
          <cell r="CF57"/>
          <cell r="CG57"/>
          <cell r="CH57"/>
          <cell r="CI57" t="str">
            <v/>
          </cell>
          <cell r="CJ57" t="str">
            <v/>
          </cell>
          <cell r="CK57" t="str">
            <v/>
          </cell>
          <cell r="CL57" t="str">
            <v/>
          </cell>
          <cell r="CM57" t="str">
            <v/>
          </cell>
          <cell r="CN57" t="str">
            <v/>
          </cell>
          <cell r="CO57"/>
          <cell r="CP57"/>
          <cell r="CQ57"/>
          <cell r="CR57"/>
          <cell r="CS57" t="str">
            <v/>
          </cell>
          <cell r="CT57"/>
          <cell r="CU57"/>
          <cell r="CV57"/>
          <cell r="CW57"/>
          <cell r="CX57" t="str">
            <v/>
          </cell>
          <cell r="CY57"/>
          <cell r="CZ57"/>
          <cell r="DA57"/>
          <cell r="DB57"/>
          <cell r="DC57" t="str">
            <v/>
          </cell>
          <cell r="DD57" t="str">
            <v xml:space="preserve">  </v>
          </cell>
          <cell r="DE57" t="e">
            <v>#DIV/0!</v>
          </cell>
          <cell r="DF57" t="e">
            <v>#DIV/0!</v>
          </cell>
          <cell r="DG57" t="e">
            <v>#DIV/0!</v>
          </cell>
          <cell r="DH57" t="e">
            <v>#DIV/0!</v>
          </cell>
          <cell r="DI57" t="e">
            <v>#DIV/0!</v>
          </cell>
          <cell r="DJ57" t="e">
            <v>#DIV/0!</v>
          </cell>
          <cell r="DK57" t="e">
            <v>#DIV/0!</v>
          </cell>
          <cell r="DL57" t="e">
            <v>#DIV/0!</v>
          </cell>
          <cell r="DM57" t="str">
            <v/>
          </cell>
          <cell r="DN57" t="str">
            <v/>
          </cell>
          <cell r="DO57"/>
          <cell r="DP57"/>
          <cell r="DQ57"/>
          <cell r="DR57"/>
          <cell r="DS57"/>
          <cell r="DT57"/>
          <cell r="DU57"/>
          <cell r="DV57"/>
          <cell r="DW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row>
        <row r="58">
          <cell r="C58"/>
          <cell r="D58"/>
          <cell r="E58"/>
          <cell r="F58"/>
          <cell r="G58"/>
          <cell r="H58"/>
          <cell r="I58"/>
          <cell r="J58"/>
          <cell r="K58"/>
          <cell r="L58"/>
          <cell r="M58"/>
          <cell r="N58"/>
          <cell r="O58"/>
          <cell r="P58"/>
          <cell r="Q58"/>
          <cell r="R58"/>
          <cell r="S58"/>
          <cell r="T58"/>
          <cell r="U58"/>
          <cell r="V58" t="str">
            <v/>
          </cell>
          <cell r="W58"/>
          <cell r="X58"/>
          <cell r="Y58"/>
          <cell r="Z58"/>
          <cell r="AA58" t="str">
            <v/>
          </cell>
          <cell r="AB58"/>
          <cell r="AC58"/>
          <cell r="AD58"/>
          <cell r="AE58"/>
          <cell r="AF58" t="str">
            <v/>
          </cell>
          <cell r="AG58"/>
          <cell r="AH58"/>
          <cell r="AI58"/>
          <cell r="AJ58"/>
          <cell r="AK58" t="str">
            <v/>
          </cell>
          <cell r="AL58"/>
          <cell r="AM58"/>
          <cell r="AN58"/>
          <cell r="AO58"/>
          <cell r="AP58" t="str">
            <v/>
          </cell>
          <cell r="AQ58"/>
          <cell r="AR58"/>
          <cell r="AS58"/>
          <cell r="AT58"/>
          <cell r="AU58" t="str">
            <v/>
          </cell>
          <cell r="AV58"/>
          <cell r="AW58"/>
          <cell r="AX58"/>
          <cell r="AY58"/>
          <cell r="AZ58" t="str">
            <v/>
          </cell>
          <cell r="BA58"/>
          <cell r="BB58"/>
          <cell r="BC58"/>
          <cell r="BD58"/>
          <cell r="BE58"/>
          <cell r="BF58"/>
          <cell r="BG58"/>
          <cell r="BH58"/>
          <cell r="BI58"/>
          <cell r="BJ58" t="str">
            <v/>
          </cell>
          <cell r="BK58"/>
          <cell r="BL58"/>
          <cell r="BM58"/>
          <cell r="BN58"/>
          <cell r="BO58" t="str">
            <v/>
          </cell>
          <cell r="BP58"/>
          <cell r="BQ58"/>
          <cell r="BR58"/>
          <cell r="BS58"/>
          <cell r="BT58" t="str">
            <v/>
          </cell>
          <cell r="BU58"/>
          <cell r="BV58"/>
          <cell r="BW58"/>
          <cell r="BX58"/>
          <cell r="BY58" t="str">
            <v/>
          </cell>
          <cell r="BZ58"/>
          <cell r="CA58"/>
          <cell r="CB58"/>
          <cell r="CC58"/>
          <cell r="CD58" t="str">
            <v/>
          </cell>
          <cell r="CE58"/>
          <cell r="CF58"/>
          <cell r="CG58"/>
          <cell r="CH58"/>
          <cell r="CI58" t="str">
            <v/>
          </cell>
          <cell r="CJ58" t="str">
            <v/>
          </cell>
          <cell r="CK58" t="str">
            <v/>
          </cell>
          <cell r="CL58" t="str">
            <v/>
          </cell>
          <cell r="CM58" t="str">
            <v/>
          </cell>
          <cell r="CN58" t="str">
            <v/>
          </cell>
          <cell r="CO58"/>
          <cell r="CP58"/>
          <cell r="CQ58"/>
          <cell r="CR58"/>
          <cell r="CS58" t="str">
            <v/>
          </cell>
          <cell r="CT58"/>
          <cell r="CU58"/>
          <cell r="CV58"/>
          <cell r="CW58"/>
          <cell r="CX58" t="str">
            <v/>
          </cell>
          <cell r="CY58"/>
          <cell r="CZ58"/>
          <cell r="DA58"/>
          <cell r="DB58"/>
          <cell r="DC58" t="str">
            <v/>
          </cell>
          <cell r="DD58" t="str">
            <v xml:space="preserve">  </v>
          </cell>
          <cell r="DE58" t="e">
            <v>#DIV/0!</v>
          </cell>
          <cell r="DF58" t="e">
            <v>#DIV/0!</v>
          </cell>
          <cell r="DG58" t="e">
            <v>#DIV/0!</v>
          </cell>
          <cell r="DH58" t="e">
            <v>#DIV/0!</v>
          </cell>
          <cell r="DI58" t="e">
            <v>#DIV/0!</v>
          </cell>
          <cell r="DJ58" t="e">
            <v>#DIV/0!</v>
          </cell>
          <cell r="DK58" t="e">
            <v>#DIV/0!</v>
          </cell>
          <cell r="DL58" t="e">
            <v>#DIV/0!</v>
          </cell>
          <cell r="DM58" t="str">
            <v/>
          </cell>
          <cell r="DN58" t="str">
            <v/>
          </cell>
          <cell r="DO58"/>
          <cell r="DP58"/>
          <cell r="DQ58"/>
          <cell r="DR58"/>
          <cell r="DS58"/>
          <cell r="DT58"/>
          <cell r="DU58"/>
          <cell r="DV58"/>
          <cell r="DW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row>
        <row r="59">
          <cell r="C59"/>
          <cell r="D59"/>
          <cell r="E59"/>
          <cell r="F59"/>
          <cell r="G59"/>
          <cell r="H59"/>
          <cell r="I59"/>
          <cell r="J59"/>
          <cell r="K59"/>
          <cell r="L59"/>
          <cell r="M59"/>
          <cell r="N59"/>
          <cell r="O59"/>
          <cell r="P59"/>
          <cell r="Q59"/>
          <cell r="R59"/>
          <cell r="S59"/>
          <cell r="T59"/>
          <cell r="U59"/>
          <cell r="V59" t="str">
            <v/>
          </cell>
          <cell r="W59"/>
          <cell r="X59"/>
          <cell r="Y59"/>
          <cell r="Z59"/>
          <cell r="AA59" t="str">
            <v/>
          </cell>
          <cell r="AB59"/>
          <cell r="AC59"/>
          <cell r="AD59"/>
          <cell r="AE59"/>
          <cell r="AF59" t="str">
            <v/>
          </cell>
          <cell r="AG59"/>
          <cell r="AH59"/>
          <cell r="AI59"/>
          <cell r="AJ59"/>
          <cell r="AK59" t="str">
            <v/>
          </cell>
          <cell r="AL59"/>
          <cell r="AM59"/>
          <cell r="AN59"/>
          <cell r="AO59"/>
          <cell r="AP59" t="str">
            <v/>
          </cell>
          <cell r="AQ59"/>
          <cell r="AR59"/>
          <cell r="AS59"/>
          <cell r="AT59"/>
          <cell r="AU59" t="str">
            <v/>
          </cell>
          <cell r="AV59"/>
          <cell r="AW59"/>
          <cell r="AX59"/>
          <cell r="AY59"/>
          <cell r="AZ59" t="str">
            <v/>
          </cell>
          <cell r="BA59"/>
          <cell r="BB59"/>
          <cell r="BC59"/>
          <cell r="BD59"/>
          <cell r="BE59"/>
          <cell r="BF59"/>
          <cell r="BG59"/>
          <cell r="BH59"/>
          <cell r="BI59"/>
          <cell r="BJ59" t="str">
            <v/>
          </cell>
          <cell r="BK59"/>
          <cell r="BL59"/>
          <cell r="BM59"/>
          <cell r="BN59"/>
          <cell r="BO59" t="str">
            <v/>
          </cell>
          <cell r="BP59"/>
          <cell r="BQ59"/>
          <cell r="BR59"/>
          <cell r="BS59"/>
          <cell r="BT59" t="str">
            <v/>
          </cell>
          <cell r="BU59"/>
          <cell r="BV59"/>
          <cell r="BW59"/>
          <cell r="BX59"/>
          <cell r="BY59" t="str">
            <v/>
          </cell>
          <cell r="BZ59"/>
          <cell r="CA59"/>
          <cell r="CB59"/>
          <cell r="CC59"/>
          <cell r="CD59" t="str">
            <v/>
          </cell>
          <cell r="CE59"/>
          <cell r="CF59"/>
          <cell r="CG59"/>
          <cell r="CH59"/>
          <cell r="CI59" t="str">
            <v/>
          </cell>
          <cell r="CJ59" t="str">
            <v/>
          </cell>
          <cell r="CK59" t="str">
            <v/>
          </cell>
          <cell r="CL59" t="str">
            <v/>
          </cell>
          <cell r="CM59" t="str">
            <v/>
          </cell>
          <cell r="CN59" t="str">
            <v/>
          </cell>
          <cell r="CO59"/>
          <cell r="CP59"/>
          <cell r="CQ59"/>
          <cell r="CR59"/>
          <cell r="CS59" t="str">
            <v/>
          </cell>
          <cell r="CT59"/>
          <cell r="CU59"/>
          <cell r="CV59"/>
          <cell r="CW59"/>
          <cell r="CX59" t="str">
            <v/>
          </cell>
          <cell r="CY59"/>
          <cell r="CZ59"/>
          <cell r="DA59"/>
          <cell r="DB59"/>
          <cell r="DC59" t="str">
            <v/>
          </cell>
          <cell r="DD59" t="str">
            <v xml:space="preserve">  </v>
          </cell>
          <cell r="DE59" t="e">
            <v>#DIV/0!</v>
          </cell>
          <cell r="DF59" t="e">
            <v>#DIV/0!</v>
          </cell>
          <cell r="DG59" t="e">
            <v>#DIV/0!</v>
          </cell>
          <cell r="DH59" t="e">
            <v>#DIV/0!</v>
          </cell>
          <cell r="DI59" t="e">
            <v>#DIV/0!</v>
          </cell>
          <cell r="DJ59" t="e">
            <v>#DIV/0!</v>
          </cell>
          <cell r="DK59" t="e">
            <v>#DIV/0!</v>
          </cell>
          <cell r="DL59" t="e">
            <v>#DIV/0!</v>
          </cell>
          <cell r="DM59" t="str">
            <v/>
          </cell>
          <cell r="DN59" t="str">
            <v/>
          </cell>
          <cell r="DO59"/>
          <cell r="DP59"/>
          <cell r="DQ59"/>
          <cell r="DR59"/>
          <cell r="DS59"/>
          <cell r="DT59"/>
          <cell r="DU59"/>
          <cell r="DV59"/>
          <cell r="DW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row>
        <row r="60">
          <cell r="C60" t="str">
            <v>ABDULLAH</v>
          </cell>
          <cell r="D60" t="str">
            <v>ALYNA</v>
          </cell>
          <cell r="E60" t="str">
            <v>ZAINAL</v>
          </cell>
          <cell r="F60" t="str">
            <v>Z.</v>
          </cell>
          <cell r="G60" t="str">
            <v>131410150043</v>
          </cell>
          <cell r="H60" t="str">
            <v>09-15-2010</v>
          </cell>
          <cell r="I60" t="str">
            <v>FEMALE</v>
          </cell>
          <cell r="J60">
            <v>45824</v>
          </cell>
          <cell r="K60"/>
          <cell r="L60"/>
          <cell r="M60" t="str">
            <v>Osita Central Elementary School</v>
          </cell>
          <cell r="N60" t="str">
            <v>KORONADAL CITY</v>
          </cell>
          <cell r="O60">
            <v>131397</v>
          </cell>
          <cell r="P60"/>
          <cell r="Q60"/>
          <cell r="R60">
            <v>78</v>
          </cell>
          <cell r="S60">
            <v>79</v>
          </cell>
          <cell r="T60">
            <v>77</v>
          </cell>
          <cell r="U60">
            <v>79</v>
          </cell>
          <cell r="V60">
            <v>78</v>
          </cell>
          <cell r="W60">
            <v>78</v>
          </cell>
          <cell r="X60">
            <v>79</v>
          </cell>
          <cell r="Y60">
            <v>80</v>
          </cell>
          <cell r="Z60">
            <v>85</v>
          </cell>
          <cell r="AA60">
            <v>81</v>
          </cell>
          <cell r="AB60">
            <v>79</v>
          </cell>
          <cell r="AC60">
            <v>82</v>
          </cell>
          <cell r="AD60">
            <v>82</v>
          </cell>
          <cell r="AE60">
            <v>82</v>
          </cell>
          <cell r="AF60">
            <v>81</v>
          </cell>
          <cell r="AG60">
            <v>87</v>
          </cell>
          <cell r="AH60">
            <v>83</v>
          </cell>
          <cell r="AI60">
            <v>83</v>
          </cell>
          <cell r="AJ60">
            <v>89</v>
          </cell>
          <cell r="AK60">
            <v>86</v>
          </cell>
          <cell r="AL60">
            <v>77</v>
          </cell>
          <cell r="AM60">
            <v>76</v>
          </cell>
          <cell r="AN60">
            <v>75</v>
          </cell>
          <cell r="AO60">
            <v>82</v>
          </cell>
          <cell r="AP60">
            <v>78</v>
          </cell>
          <cell r="AQ60">
            <v>88</v>
          </cell>
          <cell r="AR60">
            <v>89</v>
          </cell>
          <cell r="AS60">
            <v>89</v>
          </cell>
          <cell r="AT60">
            <v>90</v>
          </cell>
          <cell r="AU60">
            <v>89</v>
          </cell>
          <cell r="AV60">
            <v>83</v>
          </cell>
          <cell r="AW60">
            <v>80</v>
          </cell>
          <cell r="AX60">
            <v>88</v>
          </cell>
          <cell r="AY60">
            <v>90</v>
          </cell>
          <cell r="AZ60">
            <v>85</v>
          </cell>
          <cell r="BA60"/>
          <cell r="BB60"/>
          <cell r="BC60"/>
          <cell r="BD60"/>
          <cell r="BE60" t="str">
            <v/>
          </cell>
          <cell r="BF60">
            <v>89</v>
          </cell>
          <cell r="BG60">
            <v>90</v>
          </cell>
          <cell r="BH60">
            <v>91</v>
          </cell>
          <cell r="BI60">
            <v>92</v>
          </cell>
          <cell r="BJ60">
            <v>91</v>
          </cell>
          <cell r="BK60">
            <v>85</v>
          </cell>
          <cell r="BL60">
            <v>88</v>
          </cell>
          <cell r="BM60">
            <v>88</v>
          </cell>
          <cell r="BN60">
            <v>90</v>
          </cell>
          <cell r="BO60">
            <v>88</v>
          </cell>
          <cell r="BP60">
            <v>87</v>
          </cell>
          <cell r="BQ60">
            <v>89</v>
          </cell>
          <cell r="BR60">
            <v>90</v>
          </cell>
          <cell r="BS60">
            <v>91</v>
          </cell>
          <cell r="BT60">
            <v>89</v>
          </cell>
          <cell r="BU60">
            <v>87</v>
          </cell>
          <cell r="BV60">
            <v>90</v>
          </cell>
          <cell r="BW60">
            <v>90</v>
          </cell>
          <cell r="BX60">
            <v>91</v>
          </cell>
          <cell r="BY60">
            <v>90</v>
          </cell>
          <cell r="BZ60"/>
          <cell r="CA60"/>
          <cell r="CB60"/>
          <cell r="CC60"/>
          <cell r="CD60" t="str">
            <v/>
          </cell>
          <cell r="CE60"/>
          <cell r="CF60"/>
          <cell r="CG60"/>
          <cell r="CH60"/>
          <cell r="CI60" t="str">
            <v/>
          </cell>
          <cell r="CJ60">
            <v>87</v>
          </cell>
          <cell r="CK60">
            <v>89</v>
          </cell>
          <cell r="CL60">
            <v>90</v>
          </cell>
          <cell r="CM60">
            <v>91</v>
          </cell>
          <cell r="CN60">
            <v>90</v>
          </cell>
          <cell r="CO60"/>
          <cell r="CP60"/>
          <cell r="CQ60"/>
          <cell r="CR60"/>
          <cell r="CS60" t="str">
            <v/>
          </cell>
          <cell r="CT60"/>
          <cell r="CU60"/>
          <cell r="CV60"/>
          <cell r="CW60"/>
          <cell r="CX60" t="str">
            <v/>
          </cell>
          <cell r="CY60"/>
          <cell r="CZ60"/>
          <cell r="DA60"/>
          <cell r="DB60"/>
          <cell r="DC60" t="str">
            <v/>
          </cell>
          <cell r="DD60" t="str">
            <v>ALYNA Z. ABDULLAH</v>
          </cell>
          <cell r="DE60">
            <v>82</v>
          </cell>
          <cell r="DF60" t="str">
            <v>NO</v>
          </cell>
          <cell r="DG60">
            <v>82</v>
          </cell>
          <cell r="DH60" t="str">
            <v>NO</v>
          </cell>
          <cell r="DI60">
            <v>83</v>
          </cell>
          <cell r="DJ60" t="str">
            <v>NO</v>
          </cell>
          <cell r="DK60">
            <v>86</v>
          </cell>
          <cell r="DL60" t="str">
            <v>NO</v>
          </cell>
          <cell r="DM60">
            <v>84</v>
          </cell>
          <cell r="DN60" t="str">
            <v>NO</v>
          </cell>
          <cell r="DO60">
            <v>93</v>
          </cell>
          <cell r="DP60">
            <v>94</v>
          </cell>
          <cell r="DQ60">
            <v>94</v>
          </cell>
          <cell r="DR60">
            <v>92</v>
          </cell>
          <cell r="DS60">
            <v>95</v>
          </cell>
          <cell r="DT60">
            <v>94</v>
          </cell>
          <cell r="DU60">
            <v>89</v>
          </cell>
          <cell r="DV60">
            <v>92</v>
          </cell>
          <cell r="DW60">
            <v>91</v>
          </cell>
          <cell r="DX60">
            <v>95</v>
          </cell>
          <cell r="DY60">
            <v>96</v>
          </cell>
          <cell r="DZ60">
            <v>96</v>
          </cell>
          <cell r="EA60">
            <v>96</v>
          </cell>
          <cell r="EB60">
            <v>95</v>
          </cell>
          <cell r="EC60">
            <v>96</v>
          </cell>
          <cell r="ED60">
            <v>91</v>
          </cell>
          <cell r="EE60">
            <v>87</v>
          </cell>
          <cell r="EF60">
            <v>89</v>
          </cell>
          <cell r="EG60"/>
          <cell r="EH60"/>
          <cell r="EI60" t="str">
            <v/>
          </cell>
          <cell r="EJ60"/>
          <cell r="EK60"/>
          <cell r="EL60" t="str">
            <v/>
          </cell>
          <cell r="EM60">
            <v>94</v>
          </cell>
          <cell r="EN60">
            <v>95</v>
          </cell>
          <cell r="EO60">
            <v>95</v>
          </cell>
          <cell r="EP60">
            <v>93</v>
          </cell>
          <cell r="EQ60">
            <v>92</v>
          </cell>
          <cell r="ER60">
            <v>93</v>
          </cell>
          <cell r="ES60">
            <v>93</v>
          </cell>
          <cell r="ET60">
            <v>93</v>
          </cell>
          <cell r="EU60">
            <v>93</v>
          </cell>
          <cell r="EV60"/>
          <cell r="EW60"/>
          <cell r="EX60" t="str">
            <v/>
          </cell>
          <cell r="EY60"/>
          <cell r="EZ60"/>
          <cell r="FA60">
            <v>93</v>
          </cell>
          <cell r="FB60" t="str">
            <v>WITH HONORS</v>
          </cell>
          <cell r="FC60">
            <v>93</v>
          </cell>
          <cell r="FD60" t="str">
            <v>WITH HONORS</v>
          </cell>
          <cell r="FE60">
            <v>93</v>
          </cell>
          <cell r="FF60" t="str">
            <v>WITH HONORS</v>
          </cell>
          <cell r="FH60" t="str">
            <v>SO</v>
          </cell>
          <cell r="FI60" t="str">
            <v>SO</v>
          </cell>
          <cell r="FJ60" t="str">
            <v>SO</v>
          </cell>
          <cell r="FK60" t="str">
            <v>SO</v>
          </cell>
          <cell r="FL60" t="str">
            <v>SO</v>
          </cell>
          <cell r="FM60" t="str">
            <v>SO</v>
          </cell>
          <cell r="FN60" t="str">
            <v>SO</v>
          </cell>
          <cell r="FO60" t="str">
            <v>SO</v>
          </cell>
          <cell r="FP60" t="str">
            <v>SO</v>
          </cell>
          <cell r="FQ60" t="str">
            <v>SO</v>
          </cell>
          <cell r="FR60" t="str">
            <v>SO</v>
          </cell>
          <cell r="FS60" t="str">
            <v>SO</v>
          </cell>
          <cell r="FT60" t="str">
            <v>SO</v>
          </cell>
          <cell r="FU60" t="str">
            <v>SO</v>
          </cell>
          <cell r="FV60" t="str">
            <v>SO</v>
          </cell>
          <cell r="FW60" t="str">
            <v>SO</v>
          </cell>
          <cell r="FX60" t="str">
            <v>SO</v>
          </cell>
          <cell r="FY60" t="str">
            <v>SO</v>
          </cell>
          <cell r="FZ60" t="str">
            <v>SO</v>
          </cell>
          <cell r="GA60" t="str">
            <v>SO</v>
          </cell>
          <cell r="GB60" t="str">
            <v>SO</v>
          </cell>
          <cell r="GC60" t="str">
            <v>SO</v>
          </cell>
          <cell r="GD60" t="str">
            <v>SO</v>
          </cell>
          <cell r="GE60" t="str">
            <v>SO</v>
          </cell>
          <cell r="GF60" t="str">
            <v>SO</v>
          </cell>
          <cell r="GG60" t="str">
            <v>SO</v>
          </cell>
          <cell r="GH60" t="str">
            <v>SO</v>
          </cell>
          <cell r="GI60" t="str">
            <v>SO</v>
          </cell>
          <cell r="GJ60">
            <v>0</v>
          </cell>
        </row>
        <row r="61">
          <cell r="C61" t="str">
            <v>ANGOR</v>
          </cell>
          <cell r="D61" t="str">
            <v>LOVELY GRACE</v>
          </cell>
          <cell r="E61" t="str">
            <v>TUAN</v>
          </cell>
          <cell r="F61" t="str">
            <v>T.</v>
          </cell>
          <cell r="G61" t="str">
            <v>130664150011</v>
          </cell>
          <cell r="H61" t="str">
            <v>04-03-2010</v>
          </cell>
          <cell r="I61" t="str">
            <v>FEMALE</v>
          </cell>
          <cell r="J61">
            <v>45824</v>
          </cell>
          <cell r="K61"/>
          <cell r="L61"/>
          <cell r="M61" t="str">
            <v>KCES I</v>
          </cell>
          <cell r="N61" t="str">
            <v>KORONADAL CITY</v>
          </cell>
          <cell r="O61">
            <v>131406</v>
          </cell>
          <cell r="P61"/>
          <cell r="Q61"/>
          <cell r="R61">
            <v>86</v>
          </cell>
          <cell r="S61">
            <v>88</v>
          </cell>
          <cell r="T61">
            <v>86</v>
          </cell>
          <cell r="U61">
            <v>88</v>
          </cell>
          <cell r="V61">
            <v>87</v>
          </cell>
          <cell r="W61">
            <v>86</v>
          </cell>
          <cell r="X61">
            <v>84</v>
          </cell>
          <cell r="Y61">
            <v>89</v>
          </cell>
          <cell r="Z61">
            <v>88</v>
          </cell>
          <cell r="AA61">
            <v>87</v>
          </cell>
          <cell r="AB61">
            <v>82</v>
          </cell>
          <cell r="AC61">
            <v>84</v>
          </cell>
          <cell r="AD61">
            <v>85</v>
          </cell>
          <cell r="AE61">
            <v>85</v>
          </cell>
          <cell r="AF61">
            <v>84</v>
          </cell>
          <cell r="AG61">
            <v>84</v>
          </cell>
          <cell r="AH61">
            <v>89</v>
          </cell>
          <cell r="AI61">
            <v>90</v>
          </cell>
          <cell r="AJ61">
            <v>93</v>
          </cell>
          <cell r="AK61">
            <v>89</v>
          </cell>
          <cell r="AL61">
            <v>84</v>
          </cell>
          <cell r="AM61">
            <v>88</v>
          </cell>
          <cell r="AN61">
            <v>90</v>
          </cell>
          <cell r="AO61">
            <v>88</v>
          </cell>
          <cell r="AP61">
            <v>88</v>
          </cell>
          <cell r="AQ61">
            <v>89</v>
          </cell>
          <cell r="AR61">
            <v>91</v>
          </cell>
          <cell r="AS61">
            <v>93</v>
          </cell>
          <cell r="AT61">
            <v>95</v>
          </cell>
          <cell r="AU61">
            <v>92</v>
          </cell>
          <cell r="AV61">
            <v>85</v>
          </cell>
          <cell r="AW61">
            <v>90</v>
          </cell>
          <cell r="AX61">
            <v>92</v>
          </cell>
          <cell r="AY61">
            <v>95</v>
          </cell>
          <cell r="AZ61">
            <v>91</v>
          </cell>
          <cell r="BA61"/>
          <cell r="BB61"/>
          <cell r="BC61"/>
          <cell r="BD61"/>
          <cell r="BE61" t="str">
            <v/>
          </cell>
          <cell r="BF61">
            <v>90</v>
          </cell>
          <cell r="BG61">
            <v>92</v>
          </cell>
          <cell r="BH61">
            <v>93</v>
          </cell>
          <cell r="BI61">
            <v>94</v>
          </cell>
          <cell r="BJ61">
            <v>92</v>
          </cell>
          <cell r="BK61">
            <v>90</v>
          </cell>
          <cell r="BL61">
            <v>92</v>
          </cell>
          <cell r="BM61">
            <v>93</v>
          </cell>
          <cell r="BN61">
            <v>94</v>
          </cell>
          <cell r="BO61">
            <v>92</v>
          </cell>
          <cell r="BP61">
            <v>90</v>
          </cell>
          <cell r="BQ61">
            <v>92</v>
          </cell>
          <cell r="BR61">
            <v>94</v>
          </cell>
          <cell r="BS61">
            <v>94</v>
          </cell>
          <cell r="BT61">
            <v>93</v>
          </cell>
          <cell r="BU61">
            <v>90</v>
          </cell>
          <cell r="BV61">
            <v>92</v>
          </cell>
          <cell r="BW61">
            <v>92</v>
          </cell>
          <cell r="BX61">
            <v>94</v>
          </cell>
          <cell r="BY61">
            <v>92</v>
          </cell>
          <cell r="BZ61"/>
          <cell r="CA61"/>
          <cell r="CB61"/>
          <cell r="CC61"/>
          <cell r="CD61" t="str">
            <v/>
          </cell>
          <cell r="CE61"/>
          <cell r="CF61"/>
          <cell r="CG61"/>
          <cell r="CH61"/>
          <cell r="CI61" t="str">
            <v/>
          </cell>
          <cell r="CJ61">
            <v>90</v>
          </cell>
          <cell r="CK61">
            <v>92</v>
          </cell>
          <cell r="CL61">
            <v>93</v>
          </cell>
          <cell r="CM61">
            <v>94</v>
          </cell>
          <cell r="CN61">
            <v>92</v>
          </cell>
          <cell r="CO61"/>
          <cell r="CP61"/>
          <cell r="CQ61"/>
          <cell r="CR61"/>
          <cell r="CS61" t="str">
            <v/>
          </cell>
          <cell r="CT61"/>
          <cell r="CU61"/>
          <cell r="CV61"/>
          <cell r="CW61"/>
          <cell r="CX61" t="str">
            <v/>
          </cell>
          <cell r="CY61"/>
          <cell r="CZ61"/>
          <cell r="DA61"/>
          <cell r="DB61"/>
          <cell r="DC61" t="str">
            <v/>
          </cell>
          <cell r="DD61" t="str">
            <v>LOVELY GRACE T. ANGOR</v>
          </cell>
          <cell r="DE61">
            <v>86</v>
          </cell>
          <cell r="DF61" t="str">
            <v>NO</v>
          </cell>
          <cell r="DG61">
            <v>88</v>
          </cell>
          <cell r="DH61" t="str">
            <v>NO</v>
          </cell>
          <cell r="DI61">
            <v>90</v>
          </cell>
          <cell r="DJ61" t="str">
            <v>WITH HONORS</v>
          </cell>
          <cell r="DK61">
            <v>91</v>
          </cell>
          <cell r="DL61" t="str">
            <v>WITH HONORS</v>
          </cell>
          <cell r="DM61">
            <v>89</v>
          </cell>
          <cell r="DN61" t="str">
            <v>NO</v>
          </cell>
          <cell r="DO61">
            <v>90</v>
          </cell>
          <cell r="DP61">
            <v>90</v>
          </cell>
          <cell r="DQ61">
            <v>90</v>
          </cell>
          <cell r="DR61">
            <v>90</v>
          </cell>
          <cell r="DS61">
            <v>92</v>
          </cell>
          <cell r="DT61">
            <v>91</v>
          </cell>
          <cell r="DU61">
            <v>91</v>
          </cell>
          <cell r="DV61">
            <v>93</v>
          </cell>
          <cell r="DW61">
            <v>92</v>
          </cell>
          <cell r="DX61">
            <v>85</v>
          </cell>
          <cell r="DY61">
            <v>93</v>
          </cell>
          <cell r="DZ61">
            <v>89</v>
          </cell>
          <cell r="EA61">
            <v>92</v>
          </cell>
          <cell r="EB61">
            <v>93</v>
          </cell>
          <cell r="EC61">
            <v>93</v>
          </cell>
          <cell r="ED61">
            <v>90</v>
          </cell>
          <cell r="EE61">
            <v>90</v>
          </cell>
          <cell r="EF61">
            <v>90</v>
          </cell>
          <cell r="EG61"/>
          <cell r="EH61"/>
          <cell r="EI61" t="str">
            <v/>
          </cell>
          <cell r="EJ61"/>
          <cell r="EK61"/>
          <cell r="EL61" t="str">
            <v/>
          </cell>
          <cell r="EM61">
            <v>87</v>
          </cell>
          <cell r="EN61">
            <v>92</v>
          </cell>
          <cell r="EO61">
            <v>90</v>
          </cell>
          <cell r="EP61">
            <v>83</v>
          </cell>
          <cell r="EQ61">
            <v>88</v>
          </cell>
          <cell r="ER61">
            <v>86</v>
          </cell>
          <cell r="ES61">
            <v>89</v>
          </cell>
          <cell r="ET61">
            <v>88</v>
          </cell>
          <cell r="EU61">
            <v>89</v>
          </cell>
          <cell r="EV61"/>
          <cell r="EW61"/>
          <cell r="EX61" t="str">
            <v/>
          </cell>
          <cell r="EY61"/>
          <cell r="EZ61"/>
          <cell r="FA61">
            <v>89</v>
          </cell>
          <cell r="FB61" t="str">
            <v>NO</v>
          </cell>
          <cell r="FC61">
            <v>91</v>
          </cell>
          <cell r="FD61" t="str">
            <v>WITH HONORS</v>
          </cell>
          <cell r="FE61">
            <v>90</v>
          </cell>
          <cell r="FF61" t="str">
            <v>WITH HONORS</v>
          </cell>
          <cell r="FH61" t="str">
            <v>SO</v>
          </cell>
          <cell r="FI61" t="str">
            <v>SO</v>
          </cell>
          <cell r="FJ61" t="str">
            <v>SO</v>
          </cell>
          <cell r="FK61" t="str">
            <v>SO</v>
          </cell>
          <cell r="FL61" t="str">
            <v>SO</v>
          </cell>
          <cell r="FM61" t="str">
            <v>SO</v>
          </cell>
          <cell r="FN61" t="str">
            <v>SO</v>
          </cell>
          <cell r="FO61" t="str">
            <v>SO</v>
          </cell>
          <cell r="FP61" t="str">
            <v>SO</v>
          </cell>
          <cell r="FQ61" t="str">
            <v>SO</v>
          </cell>
          <cell r="FR61" t="str">
            <v>SO</v>
          </cell>
          <cell r="FS61" t="str">
            <v>SO</v>
          </cell>
          <cell r="FT61" t="str">
            <v>SO</v>
          </cell>
          <cell r="FU61" t="str">
            <v>SO</v>
          </cell>
          <cell r="FV61" t="str">
            <v>SO</v>
          </cell>
          <cell r="FW61" t="str">
            <v>SO</v>
          </cell>
          <cell r="FX61" t="str">
            <v>SO</v>
          </cell>
          <cell r="FY61" t="str">
            <v>SO</v>
          </cell>
          <cell r="FZ61" t="str">
            <v>SO</v>
          </cell>
          <cell r="GA61" t="str">
            <v>SO</v>
          </cell>
          <cell r="GB61" t="str">
            <v>SO</v>
          </cell>
          <cell r="GC61" t="str">
            <v>SO</v>
          </cell>
          <cell r="GD61" t="str">
            <v>SO</v>
          </cell>
          <cell r="GE61" t="str">
            <v>SO</v>
          </cell>
          <cell r="GF61" t="str">
            <v>SO</v>
          </cell>
          <cell r="GG61" t="str">
            <v>SO</v>
          </cell>
          <cell r="GH61" t="str">
            <v>SO</v>
          </cell>
          <cell r="GI61" t="str">
            <v>SO</v>
          </cell>
          <cell r="GJ61">
            <v>0</v>
          </cell>
        </row>
        <row r="62">
          <cell r="C62" t="str">
            <v>ARGONIA</v>
          </cell>
          <cell r="D62" t="str">
            <v>PRECIOUS ATASHA</v>
          </cell>
          <cell r="E62" t="str">
            <v>DIAZ</v>
          </cell>
          <cell r="F62" t="str">
            <v>D.</v>
          </cell>
          <cell r="G62" t="str">
            <v>130879150057</v>
          </cell>
          <cell r="H62" t="str">
            <v>06-06-2010</v>
          </cell>
          <cell r="I62" t="str">
            <v>FEMALE</v>
          </cell>
          <cell r="J62">
            <v>45824</v>
          </cell>
          <cell r="K62"/>
          <cell r="L62"/>
          <cell r="M62" t="str">
            <v>Matulas Elem</v>
          </cell>
          <cell r="N62" t="str">
            <v>KORONADAL CITY</v>
          </cell>
          <cell r="O62">
            <v>131409</v>
          </cell>
          <cell r="P62"/>
          <cell r="Q62"/>
          <cell r="R62">
            <v>86</v>
          </cell>
          <cell r="S62">
            <v>84</v>
          </cell>
          <cell r="T62">
            <v>84</v>
          </cell>
          <cell r="U62">
            <v>82</v>
          </cell>
          <cell r="V62">
            <v>84</v>
          </cell>
          <cell r="W62">
            <v>87</v>
          </cell>
          <cell r="X62">
            <v>82</v>
          </cell>
          <cell r="Y62">
            <v>82</v>
          </cell>
          <cell r="Z62">
            <v>84</v>
          </cell>
          <cell r="AA62">
            <v>84</v>
          </cell>
          <cell r="AB62">
            <v>84</v>
          </cell>
          <cell r="AC62">
            <v>84</v>
          </cell>
          <cell r="AD62">
            <v>84</v>
          </cell>
          <cell r="AE62">
            <v>84</v>
          </cell>
          <cell r="AF62">
            <v>84</v>
          </cell>
          <cell r="AG62">
            <v>86</v>
          </cell>
          <cell r="AH62">
            <v>88</v>
          </cell>
          <cell r="AI62">
            <v>88</v>
          </cell>
          <cell r="AJ62">
            <v>90</v>
          </cell>
          <cell r="AK62">
            <v>88</v>
          </cell>
          <cell r="AL62">
            <v>84</v>
          </cell>
          <cell r="AM62">
            <v>83</v>
          </cell>
          <cell r="AN62">
            <v>83</v>
          </cell>
          <cell r="AO62">
            <v>83</v>
          </cell>
          <cell r="AP62">
            <v>83</v>
          </cell>
          <cell r="AQ62">
            <v>87</v>
          </cell>
          <cell r="AR62">
            <v>90</v>
          </cell>
          <cell r="AS62">
            <v>90</v>
          </cell>
          <cell r="AT62">
            <v>91</v>
          </cell>
          <cell r="AU62">
            <v>90</v>
          </cell>
          <cell r="AV62">
            <v>85</v>
          </cell>
          <cell r="AW62">
            <v>85</v>
          </cell>
          <cell r="AX62">
            <v>87</v>
          </cell>
          <cell r="AY62">
            <v>88</v>
          </cell>
          <cell r="AZ62">
            <v>86</v>
          </cell>
          <cell r="BA62"/>
          <cell r="BB62"/>
          <cell r="BC62"/>
          <cell r="BD62"/>
          <cell r="BE62" t="str">
            <v/>
          </cell>
          <cell r="BF62">
            <v>90</v>
          </cell>
          <cell r="BG62">
            <v>90</v>
          </cell>
          <cell r="BH62">
            <v>90</v>
          </cell>
          <cell r="BI62">
            <v>91</v>
          </cell>
          <cell r="BJ62">
            <v>90</v>
          </cell>
          <cell r="BK62">
            <v>90</v>
          </cell>
          <cell r="BL62">
            <v>90</v>
          </cell>
          <cell r="BM62">
            <v>91</v>
          </cell>
          <cell r="BN62">
            <v>92</v>
          </cell>
          <cell r="BO62">
            <v>91</v>
          </cell>
          <cell r="BP62">
            <v>89</v>
          </cell>
          <cell r="BQ62">
            <v>90</v>
          </cell>
          <cell r="BR62">
            <v>90</v>
          </cell>
          <cell r="BS62">
            <v>91</v>
          </cell>
          <cell r="BT62">
            <v>90</v>
          </cell>
          <cell r="BU62">
            <v>90</v>
          </cell>
          <cell r="BV62">
            <v>91</v>
          </cell>
          <cell r="BW62">
            <v>91</v>
          </cell>
          <cell r="BX62">
            <v>91</v>
          </cell>
          <cell r="BY62">
            <v>91</v>
          </cell>
          <cell r="BZ62"/>
          <cell r="CA62"/>
          <cell r="CB62"/>
          <cell r="CC62"/>
          <cell r="CD62" t="str">
            <v/>
          </cell>
          <cell r="CE62"/>
          <cell r="CF62"/>
          <cell r="CG62"/>
          <cell r="CH62"/>
          <cell r="CI62" t="str">
            <v/>
          </cell>
          <cell r="CJ62">
            <v>90</v>
          </cell>
          <cell r="CK62">
            <v>90</v>
          </cell>
          <cell r="CL62">
            <v>91</v>
          </cell>
          <cell r="CM62">
            <v>91</v>
          </cell>
          <cell r="CN62">
            <v>91</v>
          </cell>
          <cell r="CO62"/>
          <cell r="CP62"/>
          <cell r="CQ62"/>
          <cell r="CR62"/>
          <cell r="CS62" t="str">
            <v/>
          </cell>
          <cell r="CT62"/>
          <cell r="CU62"/>
          <cell r="CV62"/>
          <cell r="CW62"/>
          <cell r="CX62" t="str">
            <v/>
          </cell>
          <cell r="CY62"/>
          <cell r="CZ62"/>
          <cell r="DA62"/>
          <cell r="DB62"/>
          <cell r="DC62" t="str">
            <v/>
          </cell>
          <cell r="DD62" t="str">
            <v>PRECIOUS ATASHA D. ARGONIA</v>
          </cell>
          <cell r="DE62">
            <v>86</v>
          </cell>
          <cell r="DF62" t="str">
            <v>NO</v>
          </cell>
          <cell r="DG62">
            <v>86</v>
          </cell>
          <cell r="DH62" t="str">
            <v>NO</v>
          </cell>
          <cell r="DI62">
            <v>86</v>
          </cell>
          <cell r="DJ62" t="str">
            <v>NO</v>
          </cell>
          <cell r="DK62">
            <v>87</v>
          </cell>
          <cell r="DL62" t="str">
            <v>NO</v>
          </cell>
          <cell r="DM62">
            <v>86</v>
          </cell>
          <cell r="DN62" t="str">
            <v>NO</v>
          </cell>
          <cell r="DO62">
            <v>86</v>
          </cell>
          <cell r="DP62">
            <v>87</v>
          </cell>
          <cell r="DQ62">
            <v>87</v>
          </cell>
          <cell r="DR62">
            <v>89</v>
          </cell>
          <cell r="DS62">
            <v>94</v>
          </cell>
          <cell r="DT62">
            <v>92</v>
          </cell>
          <cell r="DU62">
            <v>88</v>
          </cell>
          <cell r="DV62">
            <v>90</v>
          </cell>
          <cell r="DW62">
            <v>89</v>
          </cell>
          <cell r="DX62">
            <v>86</v>
          </cell>
          <cell r="DY62">
            <v>93</v>
          </cell>
          <cell r="DZ62">
            <v>90</v>
          </cell>
          <cell r="EA62">
            <v>89</v>
          </cell>
          <cell r="EB62">
            <v>93</v>
          </cell>
          <cell r="EC62">
            <v>91</v>
          </cell>
          <cell r="ED62">
            <v>86</v>
          </cell>
          <cell r="EE62">
            <v>90</v>
          </cell>
          <cell r="EF62">
            <v>88</v>
          </cell>
          <cell r="EG62"/>
          <cell r="EH62"/>
          <cell r="EI62" t="str">
            <v/>
          </cell>
          <cell r="EJ62"/>
          <cell r="EK62"/>
          <cell r="EL62" t="str">
            <v/>
          </cell>
          <cell r="EM62">
            <v>86</v>
          </cell>
          <cell r="EN62">
            <v>94</v>
          </cell>
          <cell r="EO62">
            <v>90</v>
          </cell>
          <cell r="EP62">
            <v>81</v>
          </cell>
          <cell r="EQ62">
            <v>85</v>
          </cell>
          <cell r="ER62">
            <v>83</v>
          </cell>
          <cell r="ES62">
            <v>83</v>
          </cell>
          <cell r="ET62">
            <v>83</v>
          </cell>
          <cell r="EU62">
            <v>83</v>
          </cell>
          <cell r="EV62"/>
          <cell r="EW62"/>
          <cell r="EX62" t="str">
            <v/>
          </cell>
          <cell r="EY62"/>
          <cell r="EZ62"/>
          <cell r="FA62">
            <v>86</v>
          </cell>
          <cell r="FB62" t="str">
            <v>NO</v>
          </cell>
          <cell r="FC62">
            <v>90</v>
          </cell>
          <cell r="FD62" t="str">
            <v>WITH HONORS</v>
          </cell>
          <cell r="FE62">
            <v>88</v>
          </cell>
          <cell r="FF62" t="str">
            <v>NO</v>
          </cell>
          <cell r="FH62" t="str">
            <v>SO</v>
          </cell>
          <cell r="FI62" t="str">
            <v>SO</v>
          </cell>
          <cell r="FJ62" t="str">
            <v>SO</v>
          </cell>
          <cell r="FK62" t="str">
            <v>SO</v>
          </cell>
          <cell r="FL62" t="str">
            <v>SO</v>
          </cell>
          <cell r="FM62" t="str">
            <v>SO</v>
          </cell>
          <cell r="FN62" t="str">
            <v>SO</v>
          </cell>
          <cell r="FO62" t="str">
            <v>SO</v>
          </cell>
          <cell r="FP62" t="str">
            <v>SO</v>
          </cell>
          <cell r="FQ62" t="str">
            <v>SO</v>
          </cell>
          <cell r="FR62" t="str">
            <v>SO</v>
          </cell>
          <cell r="FS62" t="str">
            <v>SO</v>
          </cell>
          <cell r="FT62" t="str">
            <v>SO</v>
          </cell>
          <cell r="FU62" t="str">
            <v>SO</v>
          </cell>
          <cell r="FV62" t="str">
            <v>SO</v>
          </cell>
          <cell r="FW62" t="str">
            <v>SO</v>
          </cell>
          <cell r="FX62" t="str">
            <v>SO</v>
          </cell>
          <cell r="FY62" t="str">
            <v>SO</v>
          </cell>
          <cell r="FZ62" t="str">
            <v>SO</v>
          </cell>
          <cell r="GA62" t="str">
            <v>SO</v>
          </cell>
          <cell r="GB62" t="str">
            <v>SO</v>
          </cell>
          <cell r="GC62" t="str">
            <v>SO</v>
          </cell>
          <cell r="GD62" t="str">
            <v>SO</v>
          </cell>
          <cell r="GE62" t="str">
            <v>SO</v>
          </cell>
          <cell r="GF62" t="str">
            <v>SO</v>
          </cell>
          <cell r="GG62" t="str">
            <v>SO</v>
          </cell>
          <cell r="GH62" t="str">
            <v>SO</v>
          </cell>
          <cell r="GI62" t="str">
            <v>SO</v>
          </cell>
          <cell r="GJ62">
            <v>0</v>
          </cell>
        </row>
        <row r="63">
          <cell r="C63" t="str">
            <v>BAGAJO</v>
          </cell>
          <cell r="D63" t="str">
            <v>ROSEMARIE</v>
          </cell>
          <cell r="E63"/>
          <cell r="F63" t="str">
            <v>.</v>
          </cell>
          <cell r="G63" t="str">
            <v>128001150146</v>
          </cell>
          <cell r="H63" t="str">
            <v>04-06-2010</v>
          </cell>
          <cell r="I63" t="str">
            <v>FEMALE</v>
          </cell>
          <cell r="J63">
            <v>45824</v>
          </cell>
          <cell r="K63"/>
          <cell r="L63"/>
          <cell r="M63" t="str">
            <v>Notre Dame Village Central Elem</v>
          </cell>
          <cell r="N63" t="str">
            <v>KORONADAL CITY</v>
          </cell>
          <cell r="O63">
            <v>131252</v>
          </cell>
          <cell r="P63"/>
          <cell r="Q63"/>
          <cell r="R63">
            <v>90</v>
          </cell>
          <cell r="S63">
            <v>91</v>
          </cell>
          <cell r="T63">
            <v>89</v>
          </cell>
          <cell r="U63">
            <v>89</v>
          </cell>
          <cell r="V63">
            <v>90</v>
          </cell>
          <cell r="W63">
            <v>83</v>
          </cell>
          <cell r="X63">
            <v>82</v>
          </cell>
          <cell r="Y63">
            <v>83</v>
          </cell>
          <cell r="Z63">
            <v>84</v>
          </cell>
          <cell r="AA63">
            <v>83</v>
          </cell>
          <cell r="AB63">
            <v>80</v>
          </cell>
          <cell r="AC63">
            <v>83</v>
          </cell>
          <cell r="AD63">
            <v>84</v>
          </cell>
          <cell r="AE63">
            <v>86</v>
          </cell>
          <cell r="AF63">
            <v>83</v>
          </cell>
          <cell r="AG63">
            <v>91</v>
          </cell>
          <cell r="AH63">
            <v>87</v>
          </cell>
          <cell r="AI63">
            <v>85</v>
          </cell>
          <cell r="AJ63">
            <v>86</v>
          </cell>
          <cell r="AK63">
            <v>87</v>
          </cell>
          <cell r="AL63">
            <v>82</v>
          </cell>
          <cell r="AM63">
            <v>87</v>
          </cell>
          <cell r="AN63">
            <v>86</v>
          </cell>
          <cell r="AO63">
            <v>86</v>
          </cell>
          <cell r="AP63">
            <v>85</v>
          </cell>
          <cell r="AQ63">
            <v>89</v>
          </cell>
          <cell r="AR63">
            <v>91</v>
          </cell>
          <cell r="AS63">
            <v>92</v>
          </cell>
          <cell r="AT63">
            <v>94</v>
          </cell>
          <cell r="AU63">
            <v>92</v>
          </cell>
          <cell r="AV63">
            <v>87</v>
          </cell>
          <cell r="AW63">
            <v>85</v>
          </cell>
          <cell r="AX63">
            <v>92</v>
          </cell>
          <cell r="AY63">
            <v>94</v>
          </cell>
          <cell r="AZ63">
            <v>90</v>
          </cell>
          <cell r="BA63"/>
          <cell r="BB63"/>
          <cell r="BC63"/>
          <cell r="BD63"/>
          <cell r="BE63" t="str">
            <v/>
          </cell>
          <cell r="BF63">
            <v>86</v>
          </cell>
          <cell r="BG63">
            <v>89</v>
          </cell>
          <cell r="BH63">
            <v>92</v>
          </cell>
          <cell r="BI63">
            <v>94</v>
          </cell>
          <cell r="BJ63">
            <v>90</v>
          </cell>
          <cell r="BK63">
            <v>85</v>
          </cell>
          <cell r="BL63">
            <v>88</v>
          </cell>
          <cell r="BM63">
            <v>91</v>
          </cell>
          <cell r="BN63">
            <v>92</v>
          </cell>
          <cell r="BO63">
            <v>89</v>
          </cell>
          <cell r="BP63">
            <v>85</v>
          </cell>
          <cell r="BQ63">
            <v>90</v>
          </cell>
          <cell r="BR63">
            <v>90</v>
          </cell>
          <cell r="BS63">
            <v>93</v>
          </cell>
          <cell r="BT63">
            <v>90</v>
          </cell>
          <cell r="BU63">
            <v>92</v>
          </cell>
          <cell r="BV63">
            <v>92</v>
          </cell>
          <cell r="BW63">
            <v>92</v>
          </cell>
          <cell r="BX63">
            <v>93</v>
          </cell>
          <cell r="BY63">
            <v>92</v>
          </cell>
          <cell r="BZ63"/>
          <cell r="CA63"/>
          <cell r="CB63"/>
          <cell r="CC63"/>
          <cell r="CD63" t="str">
            <v/>
          </cell>
          <cell r="CE63"/>
          <cell r="CF63"/>
          <cell r="CG63"/>
          <cell r="CH63"/>
          <cell r="CI63" t="str">
            <v/>
          </cell>
          <cell r="CJ63">
            <v>87</v>
          </cell>
          <cell r="CK63">
            <v>90</v>
          </cell>
          <cell r="CL63">
            <v>91</v>
          </cell>
          <cell r="CM63">
            <v>93</v>
          </cell>
          <cell r="CN63">
            <v>90</v>
          </cell>
          <cell r="CO63"/>
          <cell r="CP63"/>
          <cell r="CQ63"/>
          <cell r="CR63"/>
          <cell r="CS63" t="str">
            <v/>
          </cell>
          <cell r="CT63"/>
          <cell r="CU63"/>
          <cell r="CV63"/>
          <cell r="CW63"/>
          <cell r="CX63" t="str">
            <v/>
          </cell>
          <cell r="CY63"/>
          <cell r="CZ63"/>
          <cell r="DA63"/>
          <cell r="DB63"/>
          <cell r="DC63" t="str">
            <v/>
          </cell>
          <cell r="DD63" t="str">
            <v>ROSEMARIE . BAGAJO</v>
          </cell>
          <cell r="DE63">
            <v>86</v>
          </cell>
          <cell r="DF63" t="str">
            <v>NO</v>
          </cell>
          <cell r="DG63">
            <v>87</v>
          </cell>
          <cell r="DH63" t="str">
            <v>NO</v>
          </cell>
          <cell r="DI63">
            <v>88</v>
          </cell>
          <cell r="DJ63" t="str">
            <v>NO</v>
          </cell>
          <cell r="DK63">
            <v>89</v>
          </cell>
          <cell r="DL63" t="str">
            <v>NO</v>
          </cell>
          <cell r="DM63">
            <v>88</v>
          </cell>
          <cell r="DN63" t="str">
            <v>NO</v>
          </cell>
          <cell r="DO63">
            <v>91</v>
          </cell>
          <cell r="DP63">
            <v>93</v>
          </cell>
          <cell r="DQ63">
            <v>92</v>
          </cell>
          <cell r="DR63">
            <v>92</v>
          </cell>
          <cell r="DS63">
            <v>93</v>
          </cell>
          <cell r="DT63">
            <v>93</v>
          </cell>
          <cell r="DU63">
            <v>93</v>
          </cell>
          <cell r="DV63">
            <v>93</v>
          </cell>
          <cell r="DW63">
            <v>93</v>
          </cell>
          <cell r="DX63">
            <v>88</v>
          </cell>
          <cell r="DY63">
            <v>94</v>
          </cell>
          <cell r="DZ63">
            <v>91</v>
          </cell>
          <cell r="EA63">
            <v>92</v>
          </cell>
          <cell r="EB63">
            <v>94</v>
          </cell>
          <cell r="EC63">
            <v>93</v>
          </cell>
          <cell r="ED63">
            <v>92</v>
          </cell>
          <cell r="EE63">
            <v>93</v>
          </cell>
          <cell r="EF63">
            <v>93</v>
          </cell>
          <cell r="EG63"/>
          <cell r="EH63"/>
          <cell r="EI63" t="str">
            <v/>
          </cell>
          <cell r="EJ63"/>
          <cell r="EK63"/>
          <cell r="EL63" t="str">
            <v/>
          </cell>
          <cell r="EM63">
            <v>93</v>
          </cell>
          <cell r="EN63">
            <v>92</v>
          </cell>
          <cell r="EO63">
            <v>93</v>
          </cell>
          <cell r="EP63">
            <v>88</v>
          </cell>
          <cell r="EQ63">
            <v>90</v>
          </cell>
          <cell r="ER63">
            <v>89</v>
          </cell>
          <cell r="ES63">
            <v>88</v>
          </cell>
          <cell r="ET63">
            <v>87</v>
          </cell>
          <cell r="EU63">
            <v>88</v>
          </cell>
          <cell r="EV63"/>
          <cell r="EW63"/>
          <cell r="EX63" t="str">
            <v/>
          </cell>
          <cell r="EY63"/>
          <cell r="EZ63"/>
          <cell r="FA63">
            <v>91</v>
          </cell>
          <cell r="FB63" t="str">
            <v>WITH HONORS</v>
          </cell>
          <cell r="FC63">
            <v>92</v>
          </cell>
          <cell r="FD63" t="str">
            <v>WITH HONORS</v>
          </cell>
          <cell r="FE63">
            <v>92</v>
          </cell>
          <cell r="FF63" t="str">
            <v>WITH HONORS</v>
          </cell>
          <cell r="FH63" t="str">
            <v>SO</v>
          </cell>
          <cell r="FI63" t="str">
            <v>SO</v>
          </cell>
          <cell r="FJ63" t="str">
            <v>SO</v>
          </cell>
          <cell r="FK63" t="str">
            <v>SO</v>
          </cell>
          <cell r="FL63" t="str">
            <v>SO</v>
          </cell>
          <cell r="FM63" t="str">
            <v>SO</v>
          </cell>
          <cell r="FN63" t="str">
            <v>SO</v>
          </cell>
          <cell r="FO63" t="str">
            <v>SO</v>
          </cell>
          <cell r="FP63" t="str">
            <v>SO</v>
          </cell>
          <cell r="FQ63" t="str">
            <v>SO</v>
          </cell>
          <cell r="FR63" t="str">
            <v>SO</v>
          </cell>
          <cell r="FS63" t="str">
            <v>SO</v>
          </cell>
          <cell r="FT63" t="str">
            <v>SO</v>
          </cell>
          <cell r="FU63" t="str">
            <v>SO</v>
          </cell>
          <cell r="FV63" t="str">
            <v>SO</v>
          </cell>
          <cell r="FW63" t="str">
            <v>SO</v>
          </cell>
          <cell r="FX63" t="str">
            <v>SO</v>
          </cell>
          <cell r="FY63" t="str">
            <v>SO</v>
          </cell>
          <cell r="FZ63" t="str">
            <v>SO</v>
          </cell>
          <cell r="GA63" t="str">
            <v>SO</v>
          </cell>
          <cell r="GB63" t="str">
            <v>SO</v>
          </cell>
          <cell r="GC63" t="str">
            <v>SO</v>
          </cell>
          <cell r="GD63" t="str">
            <v>SO</v>
          </cell>
          <cell r="GE63" t="str">
            <v>SO</v>
          </cell>
          <cell r="GF63" t="str">
            <v>SO</v>
          </cell>
          <cell r="GG63" t="str">
            <v>SO</v>
          </cell>
          <cell r="GH63" t="str">
            <v>SO</v>
          </cell>
          <cell r="GI63" t="str">
            <v>SO</v>
          </cell>
          <cell r="GJ63">
            <v>0</v>
          </cell>
        </row>
        <row r="64">
          <cell r="C64" t="str">
            <v xml:space="preserve"> BALBUENA</v>
          </cell>
          <cell r="D64" t="str">
            <v>GLAYDEL KYLE</v>
          </cell>
          <cell r="E64" t="str">
            <v>ERIO</v>
          </cell>
          <cell r="F64" t="str">
            <v>E.</v>
          </cell>
          <cell r="G64"/>
          <cell r="H64" t="str">
            <v>12-01-2008</v>
          </cell>
          <cell r="I64" t="str">
            <v>FEMALE</v>
          </cell>
          <cell r="J64">
            <v>45824</v>
          </cell>
          <cell r="K64"/>
          <cell r="L64"/>
          <cell r="M64" t="str">
            <v>KCES I</v>
          </cell>
          <cell r="N64" t="str">
            <v>KORONADAL CITY</v>
          </cell>
          <cell r="O64">
            <v>131406</v>
          </cell>
          <cell r="P64"/>
          <cell r="Q64"/>
          <cell r="R64">
            <v>75</v>
          </cell>
          <cell r="S64"/>
          <cell r="T64"/>
          <cell r="U64"/>
          <cell r="V64" t="str">
            <v/>
          </cell>
          <cell r="W64">
            <v>75</v>
          </cell>
          <cell r="X64"/>
          <cell r="Y64"/>
          <cell r="Z64"/>
          <cell r="AA64" t="str">
            <v/>
          </cell>
          <cell r="AB64">
            <v>76</v>
          </cell>
          <cell r="AC64"/>
          <cell r="AD64"/>
          <cell r="AE64"/>
          <cell r="AF64" t="str">
            <v/>
          </cell>
          <cell r="AG64">
            <v>75</v>
          </cell>
          <cell r="AH64"/>
          <cell r="AI64" t="str">
            <v/>
          </cell>
          <cell r="AJ64" t="str">
            <v/>
          </cell>
          <cell r="AK64" t="str">
            <v/>
          </cell>
          <cell r="AL64"/>
          <cell r="AM64"/>
          <cell r="AN64"/>
          <cell r="AO64"/>
          <cell r="AP64" t="str">
            <v/>
          </cell>
          <cell r="AQ64">
            <v>77</v>
          </cell>
          <cell r="AR64"/>
          <cell r="AS64"/>
          <cell r="AT64"/>
          <cell r="AU64" t="str">
            <v/>
          </cell>
          <cell r="AV64"/>
          <cell r="AW64"/>
          <cell r="AX64"/>
          <cell r="AY64"/>
          <cell r="AZ64" t="str">
            <v/>
          </cell>
          <cell r="BA64"/>
          <cell r="BB64"/>
          <cell r="BC64"/>
          <cell r="BD64"/>
          <cell r="BE64" t="str">
            <v/>
          </cell>
          <cell r="BF64">
            <v>90</v>
          </cell>
          <cell r="BG64">
            <v>90</v>
          </cell>
          <cell r="BH64"/>
          <cell r="BI64"/>
          <cell r="BJ64" t="str">
            <v/>
          </cell>
          <cell r="BK64">
            <v>88</v>
          </cell>
          <cell r="BL64">
            <v>87</v>
          </cell>
          <cell r="BM64"/>
          <cell r="BN64"/>
          <cell r="BO64" t="str">
            <v/>
          </cell>
          <cell r="BP64">
            <v>87</v>
          </cell>
          <cell r="BQ64">
            <v>86</v>
          </cell>
          <cell r="BR64"/>
          <cell r="BS64"/>
          <cell r="BT64" t="str">
            <v/>
          </cell>
          <cell r="BU64">
            <v>90</v>
          </cell>
          <cell r="BV64">
            <v>89</v>
          </cell>
          <cell r="BW64"/>
          <cell r="BX64"/>
          <cell r="BY64" t="str">
            <v/>
          </cell>
          <cell r="BZ64"/>
          <cell r="CA64"/>
          <cell r="CB64"/>
          <cell r="CC64"/>
          <cell r="CD64" t="str">
            <v/>
          </cell>
          <cell r="CE64"/>
          <cell r="CF64"/>
          <cell r="CG64"/>
          <cell r="CH64"/>
          <cell r="CI64" t="str">
            <v/>
          </cell>
          <cell r="CJ64">
            <v>89</v>
          </cell>
          <cell r="CK64">
            <v>88</v>
          </cell>
          <cell r="CL64" t="str">
            <v/>
          </cell>
          <cell r="CM64" t="str">
            <v/>
          </cell>
          <cell r="CN64" t="str">
            <v/>
          </cell>
          <cell r="CO64"/>
          <cell r="CP64"/>
          <cell r="CQ64"/>
          <cell r="CR64"/>
          <cell r="CS64" t="str">
            <v/>
          </cell>
          <cell r="CT64"/>
          <cell r="CU64"/>
          <cell r="CV64"/>
          <cell r="CW64"/>
          <cell r="CX64" t="str">
            <v/>
          </cell>
          <cell r="CY64"/>
          <cell r="CZ64"/>
          <cell r="DA64"/>
          <cell r="DB64"/>
          <cell r="DC64" t="str">
            <v/>
          </cell>
          <cell r="DD64" t="str">
            <v>GLAYDEL KYLE E.  BALBUENA</v>
          </cell>
          <cell r="DE64">
            <v>78</v>
          </cell>
          <cell r="DF64" t="str">
            <v>NO</v>
          </cell>
          <cell r="DG64">
            <v>88</v>
          </cell>
          <cell r="DH64" t="str">
            <v>NO</v>
          </cell>
          <cell r="DI64" t="e">
            <v>#DIV/0!</v>
          </cell>
          <cell r="DJ64" t="e">
            <v>#DIV/0!</v>
          </cell>
          <cell r="DK64" t="e">
            <v>#DIV/0!</v>
          </cell>
          <cell r="DL64" t="e">
            <v>#DIV/0!</v>
          </cell>
          <cell r="DM64" t="str">
            <v/>
          </cell>
          <cell r="DN64" t="str">
            <v/>
          </cell>
          <cell r="DO64">
            <v>91</v>
          </cell>
          <cell r="DP64">
            <v>93</v>
          </cell>
          <cell r="DQ64">
            <v>92</v>
          </cell>
          <cell r="DR64">
            <v>92</v>
          </cell>
          <cell r="DS64">
            <v>97</v>
          </cell>
          <cell r="DT64">
            <v>95</v>
          </cell>
          <cell r="DU64">
            <v>90</v>
          </cell>
          <cell r="DV64">
            <v>91</v>
          </cell>
          <cell r="DW64">
            <v>91</v>
          </cell>
          <cell r="DX64">
            <v>94</v>
          </cell>
          <cell r="DY64">
            <v>92</v>
          </cell>
          <cell r="DZ64">
            <v>93</v>
          </cell>
          <cell r="EA64">
            <v>94</v>
          </cell>
          <cell r="EB64">
            <v>95</v>
          </cell>
          <cell r="EC64">
            <v>95</v>
          </cell>
          <cell r="ED64">
            <v>93</v>
          </cell>
          <cell r="EE64">
            <v>92</v>
          </cell>
          <cell r="EF64">
            <v>93</v>
          </cell>
          <cell r="EG64"/>
          <cell r="EH64"/>
          <cell r="EI64" t="str">
            <v/>
          </cell>
          <cell r="EJ64"/>
          <cell r="EK64"/>
          <cell r="EL64" t="str">
            <v/>
          </cell>
          <cell r="EM64">
            <v>93</v>
          </cell>
          <cell r="EN64">
            <v>95</v>
          </cell>
          <cell r="EO64">
            <v>94</v>
          </cell>
          <cell r="EP64">
            <v>92</v>
          </cell>
          <cell r="EQ64">
            <v>92</v>
          </cell>
          <cell r="ER64">
            <v>92</v>
          </cell>
          <cell r="ES64">
            <v>88</v>
          </cell>
          <cell r="ET64">
            <v>86</v>
          </cell>
          <cell r="EU64">
            <v>87</v>
          </cell>
          <cell r="EV64"/>
          <cell r="EW64"/>
          <cell r="EX64" t="str">
            <v/>
          </cell>
          <cell r="EY64"/>
          <cell r="EZ64"/>
          <cell r="FA64">
            <v>92</v>
          </cell>
          <cell r="FB64" t="str">
            <v>WITH HONORS</v>
          </cell>
          <cell r="FC64">
            <v>93</v>
          </cell>
          <cell r="FD64" t="str">
            <v>WITH HONORS</v>
          </cell>
          <cell r="FE64">
            <v>92</v>
          </cell>
          <cell r="FF64" t="str">
            <v>WITH HONORS</v>
          </cell>
          <cell r="FH64" t="str">
            <v>SO</v>
          </cell>
          <cell r="FI64" t="str">
            <v>SO</v>
          </cell>
          <cell r="FJ64" t="str">
            <v>SO</v>
          </cell>
          <cell r="FK64" t="str">
            <v>SO</v>
          </cell>
          <cell r="FL64" t="str">
            <v>SO</v>
          </cell>
          <cell r="FM64" t="str">
            <v>SO</v>
          </cell>
          <cell r="FN64" t="str">
            <v>SO</v>
          </cell>
          <cell r="FO64" t="str">
            <v>SO</v>
          </cell>
          <cell r="FP64" t="str">
            <v>SO</v>
          </cell>
          <cell r="FQ64" t="str">
            <v>SO</v>
          </cell>
          <cell r="FR64" t="str">
            <v>SO</v>
          </cell>
          <cell r="FS64" t="str">
            <v>SO</v>
          </cell>
          <cell r="FT64" t="str">
            <v>SO</v>
          </cell>
          <cell r="FU64" t="str">
            <v>SO</v>
          </cell>
          <cell r="FV64" t="str">
            <v>SO</v>
          </cell>
          <cell r="FW64" t="str">
            <v>SO</v>
          </cell>
          <cell r="FX64" t="str">
            <v>SO</v>
          </cell>
          <cell r="FY64" t="str">
            <v>SO</v>
          </cell>
          <cell r="FZ64" t="str">
            <v>SO</v>
          </cell>
          <cell r="GA64" t="str">
            <v>SO</v>
          </cell>
          <cell r="GB64" t="str">
            <v>SO</v>
          </cell>
          <cell r="GC64" t="str">
            <v>SO</v>
          </cell>
          <cell r="GD64" t="str">
            <v>SO</v>
          </cell>
          <cell r="GE64" t="str">
            <v>SO</v>
          </cell>
          <cell r="GF64" t="str">
            <v>SO</v>
          </cell>
          <cell r="GG64" t="str">
            <v>SO</v>
          </cell>
          <cell r="GH64" t="str">
            <v>SO</v>
          </cell>
          <cell r="GI64" t="str">
            <v>SO</v>
          </cell>
          <cell r="GJ64">
            <v>0</v>
          </cell>
        </row>
        <row r="65">
          <cell r="C65" t="str">
            <v>BENDICO</v>
          </cell>
          <cell r="D65" t="str">
            <v>CARLA MICHELLE</v>
          </cell>
          <cell r="E65" t="str">
            <v>RAJAMODA</v>
          </cell>
          <cell r="F65" t="str">
            <v>R.</v>
          </cell>
          <cell r="G65" t="str">
            <v>131407150188</v>
          </cell>
          <cell r="H65" t="str">
            <v>08-24-2010</v>
          </cell>
          <cell r="I65" t="str">
            <v>FEMALE</v>
          </cell>
          <cell r="J65">
            <v>45824</v>
          </cell>
          <cell r="K65"/>
          <cell r="L65"/>
          <cell r="M65" t="str">
            <v>KCES 1</v>
          </cell>
          <cell r="N65" t="str">
            <v>KORONADAL CITY</v>
          </cell>
          <cell r="O65">
            <v>131406</v>
          </cell>
          <cell r="P65"/>
          <cell r="Q65"/>
          <cell r="R65">
            <v>81</v>
          </cell>
          <cell r="S65">
            <v>83</v>
          </cell>
          <cell r="T65">
            <v>82</v>
          </cell>
          <cell r="U65">
            <v>84</v>
          </cell>
          <cell r="V65">
            <v>83</v>
          </cell>
          <cell r="W65">
            <v>81</v>
          </cell>
          <cell r="X65">
            <v>80</v>
          </cell>
          <cell r="Y65">
            <v>82</v>
          </cell>
          <cell r="Z65">
            <v>82</v>
          </cell>
          <cell r="AA65">
            <v>81</v>
          </cell>
          <cell r="AB65">
            <v>81</v>
          </cell>
          <cell r="AC65">
            <v>82</v>
          </cell>
          <cell r="AD65">
            <v>81</v>
          </cell>
          <cell r="AE65">
            <v>83</v>
          </cell>
          <cell r="AF65">
            <v>82</v>
          </cell>
          <cell r="AG65">
            <v>84</v>
          </cell>
          <cell r="AH65">
            <v>81</v>
          </cell>
          <cell r="AI65">
            <v>80</v>
          </cell>
          <cell r="AJ65">
            <v>87</v>
          </cell>
          <cell r="AK65">
            <v>83</v>
          </cell>
          <cell r="AL65">
            <v>78</v>
          </cell>
          <cell r="AM65">
            <v>84</v>
          </cell>
          <cell r="AN65">
            <v>80</v>
          </cell>
          <cell r="AO65">
            <v>82</v>
          </cell>
          <cell r="AP65">
            <v>81</v>
          </cell>
          <cell r="AQ65">
            <v>85</v>
          </cell>
          <cell r="AR65">
            <v>90</v>
          </cell>
          <cell r="AS65">
            <v>90</v>
          </cell>
          <cell r="AT65">
            <v>93</v>
          </cell>
          <cell r="AU65">
            <v>90</v>
          </cell>
          <cell r="AV65">
            <v>86</v>
          </cell>
          <cell r="AW65">
            <v>90</v>
          </cell>
          <cell r="AX65">
            <v>92</v>
          </cell>
          <cell r="AY65">
            <v>95</v>
          </cell>
          <cell r="AZ65">
            <v>91</v>
          </cell>
          <cell r="BA65"/>
          <cell r="BB65"/>
          <cell r="BC65"/>
          <cell r="BD65"/>
          <cell r="BE65" t="str">
            <v/>
          </cell>
          <cell r="BF65">
            <v>90</v>
          </cell>
          <cell r="BG65">
            <v>90</v>
          </cell>
          <cell r="BH65">
            <v>91</v>
          </cell>
          <cell r="BI65">
            <v>92</v>
          </cell>
          <cell r="BJ65">
            <v>91</v>
          </cell>
          <cell r="BK65">
            <v>86</v>
          </cell>
          <cell r="BL65">
            <v>88</v>
          </cell>
          <cell r="BM65">
            <v>90</v>
          </cell>
          <cell r="BN65">
            <v>92</v>
          </cell>
          <cell r="BO65">
            <v>89</v>
          </cell>
          <cell r="BP65">
            <v>87</v>
          </cell>
          <cell r="BQ65">
            <v>90</v>
          </cell>
          <cell r="BR65">
            <v>90</v>
          </cell>
          <cell r="BS65">
            <v>92</v>
          </cell>
          <cell r="BT65">
            <v>90</v>
          </cell>
          <cell r="BU65">
            <v>87</v>
          </cell>
          <cell r="BV65">
            <v>89</v>
          </cell>
          <cell r="BW65">
            <v>90</v>
          </cell>
          <cell r="BX65">
            <v>91</v>
          </cell>
          <cell r="BY65">
            <v>89</v>
          </cell>
          <cell r="BZ65"/>
          <cell r="CA65"/>
          <cell r="CB65"/>
          <cell r="CC65"/>
          <cell r="CD65" t="str">
            <v/>
          </cell>
          <cell r="CE65"/>
          <cell r="CF65"/>
          <cell r="CG65"/>
          <cell r="CH65"/>
          <cell r="CI65" t="str">
            <v/>
          </cell>
          <cell r="CJ65">
            <v>88</v>
          </cell>
          <cell r="CK65">
            <v>89</v>
          </cell>
          <cell r="CL65">
            <v>90</v>
          </cell>
          <cell r="CM65">
            <v>92</v>
          </cell>
          <cell r="CN65">
            <v>90</v>
          </cell>
          <cell r="CO65"/>
          <cell r="CP65"/>
          <cell r="CQ65"/>
          <cell r="CR65"/>
          <cell r="CS65" t="str">
            <v/>
          </cell>
          <cell r="CT65"/>
          <cell r="CU65"/>
          <cell r="CV65"/>
          <cell r="CW65"/>
          <cell r="CX65" t="str">
            <v/>
          </cell>
          <cell r="CY65"/>
          <cell r="CZ65"/>
          <cell r="DA65"/>
          <cell r="DB65"/>
          <cell r="DC65" t="str">
            <v/>
          </cell>
          <cell r="DD65" t="str">
            <v>CARLA MICHELLE R. BENDICO</v>
          </cell>
          <cell r="DE65">
            <v>83</v>
          </cell>
          <cell r="DF65" t="str">
            <v>NO</v>
          </cell>
          <cell r="DG65">
            <v>85</v>
          </cell>
          <cell r="DH65" t="str">
            <v>NO</v>
          </cell>
          <cell r="DI65">
            <v>85</v>
          </cell>
          <cell r="DJ65" t="str">
            <v>NO</v>
          </cell>
          <cell r="DK65">
            <v>87</v>
          </cell>
          <cell r="DL65" t="str">
            <v>NO</v>
          </cell>
          <cell r="DM65">
            <v>85</v>
          </cell>
          <cell r="DN65" t="str">
            <v>NO</v>
          </cell>
          <cell r="DO65">
            <v>94</v>
          </cell>
          <cell r="DP65">
            <v>94</v>
          </cell>
          <cell r="DQ65">
            <v>94</v>
          </cell>
          <cell r="DR65">
            <v>92</v>
          </cell>
          <cell r="DS65">
            <v>94</v>
          </cell>
          <cell r="DT65">
            <v>93</v>
          </cell>
          <cell r="DU65">
            <v>93</v>
          </cell>
          <cell r="DV65">
            <v>93</v>
          </cell>
          <cell r="DW65">
            <v>93</v>
          </cell>
          <cell r="DX65">
            <v>93</v>
          </cell>
          <cell r="DY65">
            <v>97</v>
          </cell>
          <cell r="DZ65">
            <v>95</v>
          </cell>
          <cell r="EA65">
            <v>93</v>
          </cell>
          <cell r="EB65">
            <v>94</v>
          </cell>
          <cell r="EC65">
            <v>94</v>
          </cell>
          <cell r="ED65">
            <v>92</v>
          </cell>
          <cell r="EE65">
            <v>95</v>
          </cell>
          <cell r="EF65">
            <v>94</v>
          </cell>
          <cell r="EG65"/>
          <cell r="EH65"/>
          <cell r="EI65" t="str">
            <v/>
          </cell>
          <cell r="EJ65"/>
          <cell r="EK65"/>
          <cell r="EL65" t="str">
            <v/>
          </cell>
          <cell r="EM65">
            <v>94</v>
          </cell>
          <cell r="EN65">
            <v>96</v>
          </cell>
          <cell r="EO65">
            <v>95</v>
          </cell>
          <cell r="EP65">
            <v>95</v>
          </cell>
          <cell r="EQ65">
            <v>92</v>
          </cell>
          <cell r="ER65">
            <v>94</v>
          </cell>
          <cell r="ES65">
            <v>93</v>
          </cell>
          <cell r="ET65">
            <v>95</v>
          </cell>
          <cell r="EU65">
            <v>94</v>
          </cell>
          <cell r="EV65"/>
          <cell r="EW65"/>
          <cell r="EX65" t="str">
            <v/>
          </cell>
          <cell r="EY65"/>
          <cell r="EZ65"/>
          <cell r="FA65">
            <v>93</v>
          </cell>
          <cell r="FB65" t="str">
            <v>WITH HONORS</v>
          </cell>
          <cell r="FC65">
            <v>94</v>
          </cell>
          <cell r="FD65" t="str">
            <v>WITH HONORS</v>
          </cell>
          <cell r="FE65">
            <v>94</v>
          </cell>
          <cell r="FF65" t="str">
            <v>WITH HONORS</v>
          </cell>
          <cell r="FH65" t="str">
            <v>SO</v>
          </cell>
          <cell r="FI65" t="str">
            <v>SO</v>
          </cell>
          <cell r="FJ65" t="str">
            <v>SO</v>
          </cell>
          <cell r="FK65" t="str">
            <v>SO</v>
          </cell>
          <cell r="FL65" t="str">
            <v>SO</v>
          </cell>
          <cell r="FM65" t="str">
            <v>SO</v>
          </cell>
          <cell r="FN65" t="str">
            <v>SO</v>
          </cell>
          <cell r="FO65" t="str">
            <v>SO</v>
          </cell>
          <cell r="FP65" t="str">
            <v>SO</v>
          </cell>
          <cell r="FQ65" t="str">
            <v>SO</v>
          </cell>
          <cell r="FR65" t="str">
            <v>SO</v>
          </cell>
          <cell r="FS65" t="str">
            <v>SO</v>
          </cell>
          <cell r="FT65" t="str">
            <v>SO</v>
          </cell>
          <cell r="FU65" t="str">
            <v>SO</v>
          </cell>
          <cell r="FV65" t="str">
            <v>SO</v>
          </cell>
          <cell r="FW65" t="str">
            <v>SO</v>
          </cell>
          <cell r="FX65" t="str">
            <v>SO</v>
          </cell>
          <cell r="FY65" t="str">
            <v>SO</v>
          </cell>
          <cell r="FZ65" t="str">
            <v>SO</v>
          </cell>
          <cell r="GA65" t="str">
            <v>SO</v>
          </cell>
          <cell r="GB65" t="str">
            <v>SO</v>
          </cell>
          <cell r="GC65" t="str">
            <v>SO</v>
          </cell>
          <cell r="GD65" t="str">
            <v>SO</v>
          </cell>
          <cell r="GE65" t="str">
            <v>SO</v>
          </cell>
          <cell r="GF65" t="str">
            <v>SO</v>
          </cell>
          <cell r="GG65" t="str">
            <v>SO</v>
          </cell>
          <cell r="GH65" t="str">
            <v>SO</v>
          </cell>
          <cell r="GI65" t="str">
            <v>SO</v>
          </cell>
          <cell r="GJ65">
            <v>0</v>
          </cell>
        </row>
        <row r="66">
          <cell r="C66" t="str">
            <v>BUNAGAN</v>
          </cell>
          <cell r="D66" t="str">
            <v>REIJNE KYLE</v>
          </cell>
          <cell r="E66" t="str">
            <v>MELENDRES</v>
          </cell>
          <cell r="F66" t="str">
            <v>M.</v>
          </cell>
          <cell r="G66" t="str">
            <v>131409150049</v>
          </cell>
          <cell r="H66" t="str">
            <v>06-10-2010</v>
          </cell>
          <cell r="I66" t="str">
            <v>FEMALE</v>
          </cell>
          <cell r="J66">
            <v>45824</v>
          </cell>
          <cell r="K66"/>
          <cell r="L66"/>
          <cell r="M66" t="str">
            <v>Namnama Elem</v>
          </cell>
          <cell r="N66" t="str">
            <v>KORONADAL CITY</v>
          </cell>
          <cell r="O66">
            <v>131382</v>
          </cell>
          <cell r="P66"/>
          <cell r="Q66"/>
          <cell r="R66">
            <v>87</v>
          </cell>
          <cell r="S66">
            <v>86</v>
          </cell>
          <cell r="T66">
            <v>86</v>
          </cell>
          <cell r="U66">
            <v>88</v>
          </cell>
          <cell r="V66">
            <v>87</v>
          </cell>
          <cell r="W66">
            <v>87</v>
          </cell>
          <cell r="X66">
            <v>86</v>
          </cell>
          <cell r="Y66">
            <v>82</v>
          </cell>
          <cell r="Z66">
            <v>87</v>
          </cell>
          <cell r="AA66">
            <v>86</v>
          </cell>
          <cell r="AB66">
            <v>83</v>
          </cell>
          <cell r="AC66">
            <v>84</v>
          </cell>
          <cell r="AD66">
            <v>87</v>
          </cell>
          <cell r="AE66">
            <v>87</v>
          </cell>
          <cell r="AF66">
            <v>85</v>
          </cell>
          <cell r="AG66">
            <v>84</v>
          </cell>
          <cell r="AH66">
            <v>80</v>
          </cell>
          <cell r="AI66">
            <v>87</v>
          </cell>
          <cell r="AJ66">
            <v>93</v>
          </cell>
          <cell r="AK66">
            <v>86</v>
          </cell>
          <cell r="AL66">
            <v>83</v>
          </cell>
          <cell r="AM66">
            <v>87</v>
          </cell>
          <cell r="AN66">
            <v>83</v>
          </cell>
          <cell r="AO66">
            <v>85</v>
          </cell>
          <cell r="AP66">
            <v>85</v>
          </cell>
          <cell r="AQ66">
            <v>87</v>
          </cell>
          <cell r="AR66">
            <v>90</v>
          </cell>
          <cell r="AS66">
            <v>91</v>
          </cell>
          <cell r="AT66">
            <v>93</v>
          </cell>
          <cell r="AU66">
            <v>90</v>
          </cell>
          <cell r="AV66">
            <v>87</v>
          </cell>
          <cell r="AW66">
            <v>88</v>
          </cell>
          <cell r="AX66">
            <v>91</v>
          </cell>
          <cell r="AY66">
            <v>92</v>
          </cell>
          <cell r="AZ66">
            <v>90</v>
          </cell>
          <cell r="BA66"/>
          <cell r="BB66"/>
          <cell r="BC66"/>
          <cell r="BD66"/>
          <cell r="BE66" t="str">
            <v/>
          </cell>
          <cell r="BF66">
            <v>90</v>
          </cell>
          <cell r="BG66">
            <v>90</v>
          </cell>
          <cell r="BH66">
            <v>91</v>
          </cell>
          <cell r="BI66">
            <v>93</v>
          </cell>
          <cell r="BJ66">
            <v>91</v>
          </cell>
          <cell r="BK66">
            <v>90</v>
          </cell>
          <cell r="BL66">
            <v>88</v>
          </cell>
          <cell r="BM66">
            <v>90</v>
          </cell>
          <cell r="BN66">
            <v>92</v>
          </cell>
          <cell r="BO66">
            <v>90</v>
          </cell>
          <cell r="BP66">
            <v>90</v>
          </cell>
          <cell r="BQ66">
            <v>91</v>
          </cell>
          <cell r="BR66">
            <v>91</v>
          </cell>
          <cell r="BS66">
            <v>93</v>
          </cell>
          <cell r="BT66">
            <v>91</v>
          </cell>
          <cell r="BU66">
            <v>90</v>
          </cell>
          <cell r="BV66">
            <v>90</v>
          </cell>
          <cell r="BW66">
            <v>90</v>
          </cell>
          <cell r="BX66">
            <v>93</v>
          </cell>
          <cell r="BY66">
            <v>91</v>
          </cell>
          <cell r="BZ66"/>
          <cell r="CA66"/>
          <cell r="CB66"/>
          <cell r="CC66"/>
          <cell r="CD66" t="str">
            <v/>
          </cell>
          <cell r="CE66"/>
          <cell r="CF66"/>
          <cell r="CG66"/>
          <cell r="CH66"/>
          <cell r="CI66" t="str">
            <v/>
          </cell>
          <cell r="CJ66">
            <v>90</v>
          </cell>
          <cell r="CK66">
            <v>90</v>
          </cell>
          <cell r="CL66">
            <v>91</v>
          </cell>
          <cell r="CM66">
            <v>93</v>
          </cell>
          <cell r="CN66">
            <v>91</v>
          </cell>
          <cell r="CO66"/>
          <cell r="CP66"/>
          <cell r="CQ66"/>
          <cell r="CR66"/>
          <cell r="CS66" t="str">
            <v/>
          </cell>
          <cell r="CT66"/>
          <cell r="CU66"/>
          <cell r="CV66"/>
          <cell r="CW66"/>
          <cell r="CX66" t="str">
            <v/>
          </cell>
          <cell r="CY66"/>
          <cell r="CZ66"/>
          <cell r="DA66"/>
          <cell r="DB66"/>
          <cell r="DC66" t="str">
            <v/>
          </cell>
          <cell r="DD66" t="str">
            <v>REIJNE KYLE M. BUNAGAN</v>
          </cell>
          <cell r="DE66">
            <v>86</v>
          </cell>
          <cell r="DF66" t="str">
            <v>NO</v>
          </cell>
          <cell r="DG66">
            <v>86</v>
          </cell>
          <cell r="DH66" t="str">
            <v>NO</v>
          </cell>
          <cell r="DI66">
            <v>87</v>
          </cell>
          <cell r="DJ66" t="str">
            <v>NO</v>
          </cell>
          <cell r="DK66">
            <v>90</v>
          </cell>
          <cell r="DL66" t="str">
            <v>WITH HONORS</v>
          </cell>
          <cell r="DM66">
            <v>88</v>
          </cell>
          <cell r="DN66" t="str">
            <v>NO</v>
          </cell>
          <cell r="DO66">
            <v>87</v>
          </cell>
          <cell r="DP66">
            <v>93</v>
          </cell>
          <cell r="DQ66">
            <v>90</v>
          </cell>
          <cell r="DR66">
            <v>89</v>
          </cell>
          <cell r="DS66">
            <v>93</v>
          </cell>
          <cell r="DT66">
            <v>91</v>
          </cell>
          <cell r="DU66">
            <v>89</v>
          </cell>
          <cell r="DV66">
            <v>90</v>
          </cell>
          <cell r="DW66">
            <v>90</v>
          </cell>
          <cell r="DX66">
            <v>82</v>
          </cell>
          <cell r="DY66">
            <v>91</v>
          </cell>
          <cell r="DZ66">
            <v>87</v>
          </cell>
          <cell r="EA66">
            <v>92</v>
          </cell>
          <cell r="EB66">
            <v>94</v>
          </cell>
          <cell r="EC66">
            <v>93</v>
          </cell>
          <cell r="ED66">
            <v>93</v>
          </cell>
          <cell r="EE66">
            <v>92</v>
          </cell>
          <cell r="EF66">
            <v>93</v>
          </cell>
          <cell r="EG66"/>
          <cell r="EH66"/>
          <cell r="EI66" t="str">
            <v/>
          </cell>
          <cell r="EJ66"/>
          <cell r="EK66"/>
          <cell r="EL66" t="str">
            <v/>
          </cell>
          <cell r="EM66">
            <v>92</v>
          </cell>
          <cell r="EN66">
            <v>92</v>
          </cell>
          <cell r="EO66">
            <v>92</v>
          </cell>
          <cell r="EP66">
            <v>82</v>
          </cell>
          <cell r="EQ66">
            <v>86</v>
          </cell>
          <cell r="ER66">
            <v>84</v>
          </cell>
          <cell r="ES66">
            <v>87</v>
          </cell>
          <cell r="ET66">
            <v>78</v>
          </cell>
          <cell r="EU66">
            <v>83</v>
          </cell>
          <cell r="EV66"/>
          <cell r="EW66"/>
          <cell r="EX66" t="str">
            <v/>
          </cell>
          <cell r="EY66"/>
          <cell r="EZ66"/>
          <cell r="FA66">
            <v>88</v>
          </cell>
          <cell r="FB66" t="str">
            <v>NO</v>
          </cell>
          <cell r="FC66">
            <v>90</v>
          </cell>
          <cell r="FD66" t="str">
            <v>WITH HONORS</v>
          </cell>
          <cell r="FE66">
            <v>89</v>
          </cell>
          <cell r="FF66" t="str">
            <v>NO</v>
          </cell>
          <cell r="FH66" t="str">
            <v>SO</v>
          </cell>
          <cell r="FI66" t="str">
            <v>SO</v>
          </cell>
          <cell r="FJ66" t="str">
            <v>SO</v>
          </cell>
          <cell r="FK66" t="str">
            <v>SO</v>
          </cell>
          <cell r="FL66" t="str">
            <v>SO</v>
          </cell>
          <cell r="FM66" t="str">
            <v>SO</v>
          </cell>
          <cell r="FN66" t="str">
            <v>SO</v>
          </cell>
          <cell r="FO66" t="str">
            <v>SO</v>
          </cell>
          <cell r="FP66" t="str">
            <v>SO</v>
          </cell>
          <cell r="FQ66" t="str">
            <v>SO</v>
          </cell>
          <cell r="FR66" t="str">
            <v>SO</v>
          </cell>
          <cell r="FS66" t="str">
            <v>SO</v>
          </cell>
          <cell r="FT66" t="str">
            <v>SO</v>
          </cell>
          <cell r="FU66" t="str">
            <v>SO</v>
          </cell>
          <cell r="FV66" t="str">
            <v>SO</v>
          </cell>
          <cell r="FW66" t="str">
            <v>SO</v>
          </cell>
          <cell r="FX66" t="str">
            <v>SO</v>
          </cell>
          <cell r="FY66" t="str">
            <v>SO</v>
          </cell>
          <cell r="FZ66" t="str">
            <v>SO</v>
          </cell>
          <cell r="GA66" t="str">
            <v>SO</v>
          </cell>
          <cell r="GB66" t="str">
            <v>SO</v>
          </cell>
          <cell r="GC66" t="str">
            <v>SO</v>
          </cell>
          <cell r="GD66" t="str">
            <v>SO</v>
          </cell>
          <cell r="GE66" t="str">
            <v>SO</v>
          </cell>
          <cell r="GF66" t="str">
            <v>SO</v>
          </cell>
          <cell r="GG66" t="str">
            <v>SO</v>
          </cell>
          <cell r="GH66" t="str">
            <v>SO</v>
          </cell>
          <cell r="GI66" t="str">
            <v>SO</v>
          </cell>
          <cell r="GJ66">
            <v>0</v>
          </cell>
        </row>
        <row r="67">
          <cell r="C67" t="str">
            <v>CUELA</v>
          </cell>
          <cell r="D67" t="str">
            <v>RAIVEN JOY</v>
          </cell>
          <cell r="E67" t="str">
            <v>ORO</v>
          </cell>
          <cell r="F67" t="str">
            <v>O.</v>
          </cell>
          <cell r="G67" t="str">
            <v>131400150096</v>
          </cell>
          <cell r="H67" t="str">
            <v>11-19-2009</v>
          </cell>
          <cell r="I67" t="str">
            <v>FEMALE</v>
          </cell>
          <cell r="J67">
            <v>45824</v>
          </cell>
          <cell r="K67"/>
          <cell r="L67"/>
          <cell r="M67" t="str">
            <v>Marbel I Central Elem</v>
          </cell>
          <cell r="N67" t="str">
            <v>KORONADAL CITY</v>
          </cell>
          <cell r="O67">
            <v>131394</v>
          </cell>
          <cell r="P67"/>
          <cell r="Q67"/>
          <cell r="R67">
            <v>83</v>
          </cell>
          <cell r="S67">
            <v>87</v>
          </cell>
          <cell r="T67">
            <v>85</v>
          </cell>
          <cell r="U67">
            <v>89</v>
          </cell>
          <cell r="V67">
            <v>86</v>
          </cell>
          <cell r="W67">
            <v>82</v>
          </cell>
          <cell r="X67">
            <v>81</v>
          </cell>
          <cell r="Y67">
            <v>80</v>
          </cell>
          <cell r="Z67">
            <v>82</v>
          </cell>
          <cell r="AA67">
            <v>81</v>
          </cell>
          <cell r="AB67">
            <v>82</v>
          </cell>
          <cell r="AC67">
            <v>82</v>
          </cell>
          <cell r="AD67">
            <v>80</v>
          </cell>
          <cell r="AE67">
            <v>82</v>
          </cell>
          <cell r="AF67">
            <v>82</v>
          </cell>
          <cell r="AG67">
            <v>85</v>
          </cell>
          <cell r="AH67">
            <v>84</v>
          </cell>
          <cell r="AI67">
            <v>84</v>
          </cell>
          <cell r="AJ67">
            <v>90</v>
          </cell>
          <cell r="AK67">
            <v>86</v>
          </cell>
          <cell r="AL67">
            <v>85</v>
          </cell>
          <cell r="AM67">
            <v>83</v>
          </cell>
          <cell r="AN67">
            <v>80</v>
          </cell>
          <cell r="AO67">
            <v>83</v>
          </cell>
          <cell r="AP67">
            <v>83</v>
          </cell>
          <cell r="AQ67">
            <v>88</v>
          </cell>
          <cell r="AR67">
            <v>90</v>
          </cell>
          <cell r="AS67">
            <v>91</v>
          </cell>
          <cell r="AT67">
            <v>93</v>
          </cell>
          <cell r="AU67">
            <v>91</v>
          </cell>
          <cell r="AV67">
            <v>81</v>
          </cell>
          <cell r="AW67">
            <v>86</v>
          </cell>
          <cell r="AX67">
            <v>89</v>
          </cell>
          <cell r="AY67">
            <v>90</v>
          </cell>
          <cell r="AZ67">
            <v>87</v>
          </cell>
          <cell r="BA67"/>
          <cell r="BB67"/>
          <cell r="BC67"/>
          <cell r="BD67"/>
          <cell r="BE67" t="str">
            <v/>
          </cell>
          <cell r="BF67">
            <v>90</v>
          </cell>
          <cell r="BG67">
            <v>90</v>
          </cell>
          <cell r="BH67">
            <v>91</v>
          </cell>
          <cell r="BI67">
            <v>92</v>
          </cell>
          <cell r="BJ67">
            <v>91</v>
          </cell>
          <cell r="BK67">
            <v>90</v>
          </cell>
          <cell r="BL67">
            <v>90</v>
          </cell>
          <cell r="BM67">
            <v>90</v>
          </cell>
          <cell r="BN67">
            <v>92</v>
          </cell>
          <cell r="BO67">
            <v>91</v>
          </cell>
          <cell r="BP67">
            <v>88</v>
          </cell>
          <cell r="BQ67">
            <v>91</v>
          </cell>
          <cell r="BR67">
            <v>91</v>
          </cell>
          <cell r="BS67">
            <v>92</v>
          </cell>
          <cell r="BT67">
            <v>91</v>
          </cell>
          <cell r="BU67">
            <v>90</v>
          </cell>
          <cell r="BV67">
            <v>90</v>
          </cell>
          <cell r="BW67">
            <v>90</v>
          </cell>
          <cell r="BX67">
            <v>91</v>
          </cell>
          <cell r="BY67">
            <v>90</v>
          </cell>
          <cell r="BZ67"/>
          <cell r="CA67"/>
          <cell r="CB67"/>
          <cell r="CC67"/>
          <cell r="CD67" t="str">
            <v/>
          </cell>
          <cell r="CE67"/>
          <cell r="CF67"/>
          <cell r="CG67"/>
          <cell r="CH67"/>
          <cell r="CI67" t="str">
            <v/>
          </cell>
          <cell r="CJ67">
            <v>90</v>
          </cell>
          <cell r="CK67">
            <v>90</v>
          </cell>
          <cell r="CL67">
            <v>91</v>
          </cell>
          <cell r="CM67">
            <v>92</v>
          </cell>
          <cell r="CN67">
            <v>91</v>
          </cell>
          <cell r="CO67"/>
          <cell r="CP67"/>
          <cell r="CQ67"/>
          <cell r="CR67"/>
          <cell r="CS67" t="str">
            <v/>
          </cell>
          <cell r="CT67"/>
          <cell r="CU67"/>
          <cell r="CV67"/>
          <cell r="CW67"/>
          <cell r="CX67" t="str">
            <v/>
          </cell>
          <cell r="CY67"/>
          <cell r="CZ67"/>
          <cell r="DA67"/>
          <cell r="DB67"/>
          <cell r="DC67" t="str">
            <v/>
          </cell>
          <cell r="DD67" t="str">
            <v>RAIVEN JOY O. CUELA</v>
          </cell>
          <cell r="DE67">
            <v>85</v>
          </cell>
          <cell r="DF67" t="str">
            <v>NO</v>
          </cell>
          <cell r="DG67">
            <v>85</v>
          </cell>
          <cell r="DH67" t="str">
            <v>NO</v>
          </cell>
          <cell r="DI67">
            <v>85</v>
          </cell>
          <cell r="DJ67" t="str">
            <v>NO</v>
          </cell>
          <cell r="DK67">
            <v>88</v>
          </cell>
          <cell r="DL67" t="str">
            <v>NO</v>
          </cell>
          <cell r="DM67">
            <v>86</v>
          </cell>
          <cell r="DN67" t="str">
            <v>NO</v>
          </cell>
          <cell r="DO67"/>
          <cell r="DP67"/>
          <cell r="DQ67" t="str">
            <v/>
          </cell>
          <cell r="DR67"/>
          <cell r="DS67"/>
          <cell r="DT67" t="str">
            <v/>
          </cell>
          <cell r="DU67"/>
          <cell r="DV67"/>
          <cell r="DW67" t="str">
            <v/>
          </cell>
          <cell r="DX67"/>
          <cell r="DY67"/>
          <cell r="DZ67" t="str">
            <v/>
          </cell>
          <cell r="EA67"/>
          <cell r="EB67"/>
          <cell r="EC67" t="str">
            <v/>
          </cell>
          <cell r="ED67"/>
          <cell r="EE67"/>
          <cell r="EF67" t="str">
            <v/>
          </cell>
          <cell r="EG67"/>
          <cell r="EH67"/>
          <cell r="EI67" t="str">
            <v/>
          </cell>
          <cell r="EJ67"/>
          <cell r="EK67"/>
          <cell r="EL67" t="str">
            <v/>
          </cell>
          <cell r="EM67"/>
          <cell r="EN67"/>
          <cell r="EO67" t="str">
            <v/>
          </cell>
          <cell r="EP67"/>
          <cell r="EQ67"/>
          <cell r="ER67" t="str">
            <v/>
          </cell>
          <cell r="ES67"/>
          <cell r="ET67"/>
          <cell r="EU67" t="str">
            <v/>
          </cell>
          <cell r="EV67"/>
          <cell r="EW67"/>
          <cell r="EX67" t="str">
            <v/>
          </cell>
          <cell r="EY67"/>
          <cell r="EZ67"/>
          <cell r="FA67" t="e">
            <v>#DIV/0!</v>
          </cell>
          <cell r="FB67" t="e">
            <v>#DIV/0!</v>
          </cell>
          <cell r="FC67" t="e">
            <v>#DIV/0!</v>
          </cell>
          <cell r="FD67" t="e">
            <v>#DIV/0!</v>
          </cell>
          <cell r="FE67" t="e">
            <v>#DIV/0!</v>
          </cell>
          <cell r="FF67" t="e">
            <v>#DIV/0!</v>
          </cell>
          <cell r="FH67" t="str">
            <v>SO</v>
          </cell>
          <cell r="FI67" t="str">
            <v>SO</v>
          </cell>
          <cell r="FJ67" t="str">
            <v>SO</v>
          </cell>
          <cell r="FK67" t="str">
            <v>SO</v>
          </cell>
          <cell r="FL67" t="str">
            <v>SO</v>
          </cell>
          <cell r="FM67" t="str">
            <v>SO</v>
          </cell>
          <cell r="FN67" t="str">
            <v>SO</v>
          </cell>
          <cell r="FO67" t="str">
            <v>SO</v>
          </cell>
          <cell r="FP67" t="str">
            <v>SO</v>
          </cell>
          <cell r="FQ67" t="str">
            <v>SO</v>
          </cell>
          <cell r="FR67" t="str">
            <v>SO</v>
          </cell>
          <cell r="FS67" t="str">
            <v>SO</v>
          </cell>
          <cell r="FT67" t="str">
            <v>SO</v>
          </cell>
          <cell r="FU67" t="str">
            <v>SO</v>
          </cell>
          <cell r="FV67" t="str">
            <v>SO</v>
          </cell>
          <cell r="FW67" t="str">
            <v>SO</v>
          </cell>
          <cell r="FX67" t="str">
            <v>SO</v>
          </cell>
          <cell r="FY67" t="str">
            <v>SO</v>
          </cell>
          <cell r="FZ67" t="str">
            <v>SO</v>
          </cell>
          <cell r="GA67" t="str">
            <v>SO</v>
          </cell>
          <cell r="GB67" t="str">
            <v>SO</v>
          </cell>
          <cell r="GC67" t="str">
            <v>SO</v>
          </cell>
          <cell r="GD67" t="str">
            <v>SO</v>
          </cell>
          <cell r="GE67" t="str">
            <v>SO</v>
          </cell>
          <cell r="GF67" t="str">
            <v>SO</v>
          </cell>
          <cell r="GG67" t="str">
            <v>SO</v>
          </cell>
          <cell r="GH67" t="str">
            <v>SO</v>
          </cell>
          <cell r="GI67" t="str">
            <v>SO</v>
          </cell>
          <cell r="GJ67">
            <v>0</v>
          </cell>
        </row>
        <row r="68">
          <cell r="C68" t="str">
            <v>ENOJAS</v>
          </cell>
          <cell r="D68" t="str">
            <v>APRIL ANN</v>
          </cell>
          <cell r="E68" t="str">
            <v>MONTA</v>
          </cell>
          <cell r="F68" t="str">
            <v>M.</v>
          </cell>
          <cell r="G68" t="str">
            <v>130879150052</v>
          </cell>
          <cell r="H68" t="str">
            <v>04-13-2010</v>
          </cell>
          <cell r="I68" t="str">
            <v>FEMALE</v>
          </cell>
          <cell r="J68">
            <v>45824</v>
          </cell>
          <cell r="K68"/>
          <cell r="L68"/>
          <cell r="M68" t="str">
            <v>Marbel I Central Elem</v>
          </cell>
          <cell r="N68" t="str">
            <v>KORONADAL CITY</v>
          </cell>
          <cell r="O68">
            <v>131394</v>
          </cell>
          <cell r="P68"/>
          <cell r="Q68"/>
          <cell r="R68">
            <v>81</v>
          </cell>
          <cell r="S68">
            <v>84</v>
          </cell>
          <cell r="T68">
            <v>82</v>
          </cell>
          <cell r="U68">
            <v>83</v>
          </cell>
          <cell r="V68">
            <v>83</v>
          </cell>
          <cell r="W68">
            <v>77</v>
          </cell>
          <cell r="X68">
            <v>77</v>
          </cell>
          <cell r="Y68">
            <v>81</v>
          </cell>
          <cell r="Z68">
            <v>82</v>
          </cell>
          <cell r="AA68">
            <v>79</v>
          </cell>
          <cell r="AB68">
            <v>82</v>
          </cell>
          <cell r="AC68">
            <v>83</v>
          </cell>
          <cell r="AD68">
            <v>83</v>
          </cell>
          <cell r="AE68">
            <v>83</v>
          </cell>
          <cell r="AF68">
            <v>83</v>
          </cell>
          <cell r="AG68">
            <v>84</v>
          </cell>
          <cell r="AH68">
            <v>81</v>
          </cell>
          <cell r="AI68">
            <v>77</v>
          </cell>
          <cell r="AJ68">
            <v>88</v>
          </cell>
          <cell r="AK68">
            <v>83</v>
          </cell>
          <cell r="AL68">
            <v>79</v>
          </cell>
          <cell r="AM68">
            <v>78</v>
          </cell>
          <cell r="AN68">
            <v>76</v>
          </cell>
          <cell r="AO68">
            <v>79</v>
          </cell>
          <cell r="AP68">
            <v>78</v>
          </cell>
          <cell r="AQ68">
            <v>87</v>
          </cell>
          <cell r="AR68">
            <v>87</v>
          </cell>
          <cell r="AS68">
            <v>88</v>
          </cell>
          <cell r="AT68">
            <v>90</v>
          </cell>
          <cell r="AU68">
            <v>88</v>
          </cell>
          <cell r="AV68">
            <v>83</v>
          </cell>
          <cell r="AW68">
            <v>85</v>
          </cell>
          <cell r="AX68">
            <v>89</v>
          </cell>
          <cell r="AY68">
            <v>90</v>
          </cell>
          <cell r="AZ68">
            <v>87</v>
          </cell>
          <cell r="BA68"/>
          <cell r="BB68"/>
          <cell r="BC68"/>
          <cell r="BD68"/>
          <cell r="BE68" t="str">
            <v/>
          </cell>
          <cell r="BF68">
            <v>91</v>
          </cell>
          <cell r="BG68">
            <v>90</v>
          </cell>
          <cell r="BH68">
            <v>91</v>
          </cell>
          <cell r="BI68">
            <v>92</v>
          </cell>
          <cell r="BJ68">
            <v>91</v>
          </cell>
          <cell r="BK68">
            <v>84</v>
          </cell>
          <cell r="BL68">
            <v>85</v>
          </cell>
          <cell r="BM68">
            <v>90</v>
          </cell>
          <cell r="BN68">
            <v>92</v>
          </cell>
          <cell r="BO68">
            <v>88</v>
          </cell>
          <cell r="BP68">
            <v>87</v>
          </cell>
          <cell r="BQ68">
            <v>90</v>
          </cell>
          <cell r="BR68">
            <v>91</v>
          </cell>
          <cell r="BS68">
            <v>92</v>
          </cell>
          <cell r="BT68">
            <v>90</v>
          </cell>
          <cell r="BU68">
            <v>85</v>
          </cell>
          <cell r="BV68">
            <v>89</v>
          </cell>
          <cell r="BW68">
            <v>90</v>
          </cell>
          <cell r="BX68">
            <v>91</v>
          </cell>
          <cell r="BY68">
            <v>89</v>
          </cell>
          <cell r="BZ68"/>
          <cell r="CA68"/>
          <cell r="CB68"/>
          <cell r="CC68"/>
          <cell r="CD68" t="str">
            <v/>
          </cell>
          <cell r="CE68"/>
          <cell r="CF68"/>
          <cell r="CG68"/>
          <cell r="CH68"/>
          <cell r="CI68" t="str">
            <v/>
          </cell>
          <cell r="CJ68">
            <v>87</v>
          </cell>
          <cell r="CK68">
            <v>89</v>
          </cell>
          <cell r="CL68">
            <v>91</v>
          </cell>
          <cell r="CM68">
            <v>92</v>
          </cell>
          <cell r="CN68">
            <v>90</v>
          </cell>
          <cell r="CO68"/>
          <cell r="CP68"/>
          <cell r="CQ68"/>
          <cell r="CR68"/>
          <cell r="CS68" t="str">
            <v/>
          </cell>
          <cell r="CT68"/>
          <cell r="CU68"/>
          <cell r="CV68"/>
          <cell r="CW68"/>
          <cell r="CX68" t="str">
            <v/>
          </cell>
          <cell r="CY68"/>
          <cell r="CZ68"/>
          <cell r="DA68"/>
          <cell r="DB68"/>
          <cell r="DC68" t="str">
            <v/>
          </cell>
          <cell r="DD68" t="str">
            <v>APRIL ANN M. ENOJAS</v>
          </cell>
          <cell r="DE68">
            <v>83</v>
          </cell>
          <cell r="DF68" t="str">
            <v>NO</v>
          </cell>
          <cell r="DG68">
            <v>83</v>
          </cell>
          <cell r="DH68" t="str">
            <v>NO</v>
          </cell>
          <cell r="DI68">
            <v>83</v>
          </cell>
          <cell r="DJ68" t="str">
            <v>NO</v>
          </cell>
          <cell r="DK68">
            <v>86</v>
          </cell>
          <cell r="DL68" t="str">
            <v>NO</v>
          </cell>
          <cell r="DM68">
            <v>84</v>
          </cell>
          <cell r="DN68" t="str">
            <v>NO</v>
          </cell>
          <cell r="DO68">
            <v>92</v>
          </cell>
          <cell r="DP68">
            <v>92</v>
          </cell>
          <cell r="DQ68">
            <v>92</v>
          </cell>
          <cell r="DR68">
            <v>92</v>
          </cell>
          <cell r="DS68">
            <v>93</v>
          </cell>
          <cell r="DT68">
            <v>93</v>
          </cell>
          <cell r="DU68">
            <v>89</v>
          </cell>
          <cell r="DV68">
            <v>90</v>
          </cell>
          <cell r="DW68">
            <v>90</v>
          </cell>
          <cell r="DX68">
            <v>89</v>
          </cell>
          <cell r="DY68">
            <v>94</v>
          </cell>
          <cell r="DZ68">
            <v>92</v>
          </cell>
          <cell r="EA68">
            <v>90</v>
          </cell>
          <cell r="EB68">
            <v>94</v>
          </cell>
          <cell r="EC68">
            <v>92</v>
          </cell>
          <cell r="ED68">
            <v>94</v>
          </cell>
          <cell r="EE68">
            <v>88</v>
          </cell>
          <cell r="EF68">
            <v>91</v>
          </cell>
          <cell r="EG68"/>
          <cell r="EH68"/>
          <cell r="EI68" t="str">
            <v/>
          </cell>
          <cell r="EJ68"/>
          <cell r="EK68"/>
          <cell r="EL68" t="str">
            <v/>
          </cell>
          <cell r="EM68">
            <v>94</v>
          </cell>
          <cell r="EN68">
            <v>94</v>
          </cell>
          <cell r="EO68">
            <v>94</v>
          </cell>
          <cell r="EP68">
            <v>87</v>
          </cell>
          <cell r="EQ68">
            <v>86</v>
          </cell>
          <cell r="ER68">
            <v>87</v>
          </cell>
          <cell r="ES68">
            <v>84</v>
          </cell>
          <cell r="ET68">
            <v>89</v>
          </cell>
          <cell r="EU68">
            <v>87</v>
          </cell>
          <cell r="EV68"/>
          <cell r="EW68"/>
          <cell r="EX68" t="str">
            <v/>
          </cell>
          <cell r="EY68"/>
          <cell r="EZ68"/>
          <cell r="FA68">
            <v>90</v>
          </cell>
          <cell r="FB68" t="str">
            <v>WITH HONORS</v>
          </cell>
          <cell r="FC68">
            <v>91</v>
          </cell>
          <cell r="FD68" t="str">
            <v>WITH HONORS</v>
          </cell>
          <cell r="FE68">
            <v>91</v>
          </cell>
          <cell r="FF68" t="str">
            <v>WITH HONORS</v>
          </cell>
          <cell r="FH68" t="str">
            <v>SO</v>
          </cell>
          <cell r="FI68" t="str">
            <v>SO</v>
          </cell>
          <cell r="FJ68" t="str">
            <v>SO</v>
          </cell>
          <cell r="FK68" t="str">
            <v>SO</v>
          </cell>
          <cell r="FL68" t="str">
            <v>SO</v>
          </cell>
          <cell r="FM68" t="str">
            <v>SO</v>
          </cell>
          <cell r="FN68" t="str">
            <v>SO</v>
          </cell>
          <cell r="FO68" t="str">
            <v>SO</v>
          </cell>
          <cell r="FP68" t="str">
            <v>SO</v>
          </cell>
          <cell r="FQ68" t="str">
            <v>SO</v>
          </cell>
          <cell r="FR68" t="str">
            <v>SO</v>
          </cell>
          <cell r="FS68" t="str">
            <v>SO</v>
          </cell>
          <cell r="FT68" t="str">
            <v>SO</v>
          </cell>
          <cell r="FU68" t="str">
            <v>SO</v>
          </cell>
          <cell r="FV68" t="str">
            <v>SO</v>
          </cell>
          <cell r="FW68" t="str">
            <v>SO</v>
          </cell>
          <cell r="FX68" t="str">
            <v>SO</v>
          </cell>
          <cell r="FY68" t="str">
            <v>SO</v>
          </cell>
          <cell r="FZ68" t="str">
            <v>SO</v>
          </cell>
          <cell r="GA68" t="str">
            <v>SO</v>
          </cell>
          <cell r="GB68" t="str">
            <v>SO</v>
          </cell>
          <cell r="GC68" t="str">
            <v>SO</v>
          </cell>
          <cell r="GD68" t="str">
            <v>SO</v>
          </cell>
          <cell r="GE68" t="str">
            <v>SO</v>
          </cell>
          <cell r="GF68" t="str">
            <v>SO</v>
          </cell>
          <cell r="GG68" t="str">
            <v>SO</v>
          </cell>
          <cell r="GH68" t="str">
            <v>SO</v>
          </cell>
          <cell r="GI68" t="str">
            <v>SO</v>
          </cell>
          <cell r="GJ68">
            <v>0</v>
          </cell>
        </row>
        <row r="69">
          <cell r="C69" t="str">
            <v>FABA</v>
          </cell>
          <cell r="D69" t="str">
            <v>LYKA MARIE</v>
          </cell>
          <cell r="E69" t="str">
            <v>GEPONIA</v>
          </cell>
          <cell r="F69" t="str">
            <v>G.</v>
          </cell>
          <cell r="G69" t="str">
            <v>131394150384</v>
          </cell>
          <cell r="H69" t="str">
            <v>02-19-2008</v>
          </cell>
          <cell r="I69" t="str">
            <v>FEMALE</v>
          </cell>
          <cell r="J69">
            <v>45824</v>
          </cell>
          <cell r="K69"/>
          <cell r="L69"/>
          <cell r="M69" t="str">
            <v xml:space="preserve">Koronadal Central Elem. School I </v>
          </cell>
          <cell r="N69" t="str">
            <v>KORONADAL CITY</v>
          </cell>
          <cell r="O69">
            <v>131406</v>
          </cell>
          <cell r="P69"/>
          <cell r="Q69"/>
          <cell r="R69">
            <v>77</v>
          </cell>
          <cell r="S69">
            <v>75</v>
          </cell>
          <cell r="T69">
            <v>75</v>
          </cell>
          <cell r="U69">
            <v>77</v>
          </cell>
          <cell r="V69">
            <v>76</v>
          </cell>
          <cell r="W69">
            <v>76</v>
          </cell>
          <cell r="X69">
            <v>77</v>
          </cell>
          <cell r="Y69">
            <v>76</v>
          </cell>
          <cell r="Z69">
            <v>76</v>
          </cell>
          <cell r="AA69">
            <v>76</v>
          </cell>
          <cell r="AB69">
            <v>78</v>
          </cell>
          <cell r="AC69">
            <v>81</v>
          </cell>
          <cell r="AD69">
            <v>80</v>
          </cell>
          <cell r="AE69">
            <v>80</v>
          </cell>
          <cell r="AF69">
            <v>80</v>
          </cell>
          <cell r="AG69">
            <v>75</v>
          </cell>
          <cell r="AH69">
            <v>75</v>
          </cell>
          <cell r="AI69">
            <v>75</v>
          </cell>
          <cell r="AJ69">
            <v>81</v>
          </cell>
          <cell r="AK69">
            <v>77</v>
          </cell>
          <cell r="AL69">
            <v>75</v>
          </cell>
          <cell r="AM69">
            <v>77</v>
          </cell>
          <cell r="AN69">
            <v>76</v>
          </cell>
          <cell r="AO69">
            <v>75</v>
          </cell>
          <cell r="AP69">
            <v>76</v>
          </cell>
          <cell r="AQ69">
            <v>81</v>
          </cell>
          <cell r="AR69">
            <v>84</v>
          </cell>
          <cell r="AS69">
            <v>86</v>
          </cell>
          <cell r="AT69">
            <v>86</v>
          </cell>
          <cell r="AU69">
            <v>84</v>
          </cell>
          <cell r="AV69">
            <v>78</v>
          </cell>
          <cell r="AW69">
            <v>78</v>
          </cell>
          <cell r="AX69">
            <v>77</v>
          </cell>
          <cell r="AY69">
            <v>79</v>
          </cell>
          <cell r="AZ69">
            <v>78</v>
          </cell>
          <cell r="BA69"/>
          <cell r="BB69"/>
          <cell r="BC69"/>
          <cell r="BD69"/>
          <cell r="BE69" t="str">
            <v/>
          </cell>
          <cell r="BF69">
            <v>87</v>
          </cell>
          <cell r="BG69">
            <v>87</v>
          </cell>
          <cell r="BH69">
            <v>88</v>
          </cell>
          <cell r="BI69">
            <v>89</v>
          </cell>
          <cell r="BJ69">
            <v>88</v>
          </cell>
          <cell r="BK69">
            <v>84</v>
          </cell>
          <cell r="BL69">
            <v>88</v>
          </cell>
          <cell r="BM69">
            <v>88</v>
          </cell>
          <cell r="BN69">
            <v>89</v>
          </cell>
          <cell r="BO69">
            <v>87</v>
          </cell>
          <cell r="BP69">
            <v>88</v>
          </cell>
          <cell r="BQ69">
            <v>89</v>
          </cell>
          <cell r="BR69">
            <v>89</v>
          </cell>
          <cell r="BS69">
            <v>89</v>
          </cell>
          <cell r="BT69">
            <v>89</v>
          </cell>
          <cell r="BU69">
            <v>85</v>
          </cell>
          <cell r="BV69">
            <v>88</v>
          </cell>
          <cell r="BW69">
            <v>88</v>
          </cell>
          <cell r="BX69">
            <v>91</v>
          </cell>
          <cell r="BY69">
            <v>88</v>
          </cell>
          <cell r="BZ69"/>
          <cell r="CA69"/>
          <cell r="CB69"/>
          <cell r="CC69"/>
          <cell r="CD69" t="str">
            <v/>
          </cell>
          <cell r="CE69"/>
          <cell r="CF69"/>
          <cell r="CG69"/>
          <cell r="CH69"/>
          <cell r="CI69" t="str">
            <v/>
          </cell>
          <cell r="CJ69">
            <v>86</v>
          </cell>
          <cell r="CK69">
            <v>88</v>
          </cell>
          <cell r="CL69">
            <v>88</v>
          </cell>
          <cell r="CM69">
            <v>90</v>
          </cell>
          <cell r="CN69">
            <v>88</v>
          </cell>
          <cell r="CO69"/>
          <cell r="CP69"/>
          <cell r="CQ69"/>
          <cell r="CR69"/>
          <cell r="CS69" t="str">
            <v/>
          </cell>
          <cell r="CT69"/>
          <cell r="CU69"/>
          <cell r="CV69"/>
          <cell r="CW69"/>
          <cell r="CX69" t="str">
            <v/>
          </cell>
          <cell r="CY69"/>
          <cell r="CZ69"/>
          <cell r="DA69"/>
          <cell r="DB69"/>
          <cell r="DC69" t="str">
            <v/>
          </cell>
          <cell r="DD69" t="str">
            <v>LYKA MARIE G. FABA</v>
          </cell>
          <cell r="DE69">
            <v>78</v>
          </cell>
          <cell r="DF69" t="str">
            <v>NO</v>
          </cell>
          <cell r="DG69">
            <v>79</v>
          </cell>
          <cell r="DH69" t="str">
            <v>NO</v>
          </cell>
          <cell r="DI69">
            <v>79</v>
          </cell>
          <cell r="DJ69" t="str">
            <v>NO</v>
          </cell>
          <cell r="DK69">
            <v>81</v>
          </cell>
          <cell r="DL69" t="str">
            <v>NO</v>
          </cell>
          <cell r="DM69">
            <v>79</v>
          </cell>
          <cell r="DN69" t="str">
            <v>NO</v>
          </cell>
          <cell r="DO69">
            <v>91</v>
          </cell>
          <cell r="DP69">
            <v>94</v>
          </cell>
          <cell r="DQ69">
            <v>93</v>
          </cell>
          <cell r="DR69">
            <v>90</v>
          </cell>
          <cell r="DS69">
            <v>93</v>
          </cell>
          <cell r="DT69">
            <v>92</v>
          </cell>
          <cell r="DU69">
            <v>91</v>
          </cell>
          <cell r="DV69">
            <v>92</v>
          </cell>
          <cell r="DW69">
            <v>92</v>
          </cell>
          <cell r="DX69">
            <v>90</v>
          </cell>
          <cell r="DY69">
            <v>94</v>
          </cell>
          <cell r="DZ69">
            <v>92</v>
          </cell>
          <cell r="EA69">
            <v>92</v>
          </cell>
          <cell r="EB69">
            <v>94</v>
          </cell>
          <cell r="EC69">
            <v>93</v>
          </cell>
          <cell r="ED69">
            <v>94</v>
          </cell>
          <cell r="EE69">
            <v>97</v>
          </cell>
          <cell r="EF69">
            <v>96</v>
          </cell>
          <cell r="EG69"/>
          <cell r="EH69"/>
          <cell r="EI69" t="str">
            <v/>
          </cell>
          <cell r="EJ69"/>
          <cell r="EK69"/>
          <cell r="EL69" t="str">
            <v/>
          </cell>
          <cell r="EM69">
            <v>93</v>
          </cell>
          <cell r="EN69">
            <v>92</v>
          </cell>
          <cell r="EO69">
            <v>93</v>
          </cell>
          <cell r="EP69">
            <v>82</v>
          </cell>
          <cell r="EQ69">
            <v>85</v>
          </cell>
          <cell r="ER69">
            <v>84</v>
          </cell>
          <cell r="ES69">
            <v>91</v>
          </cell>
          <cell r="ET69">
            <v>90</v>
          </cell>
          <cell r="EU69">
            <v>91</v>
          </cell>
          <cell r="EV69"/>
          <cell r="EW69"/>
          <cell r="EX69" t="str">
            <v/>
          </cell>
          <cell r="EY69"/>
          <cell r="EZ69"/>
          <cell r="FA69">
            <v>90</v>
          </cell>
          <cell r="FB69" t="str">
            <v>WITH HONORS</v>
          </cell>
          <cell r="FC69">
            <v>92</v>
          </cell>
          <cell r="FD69" t="str">
            <v>WITH HONORS</v>
          </cell>
          <cell r="FE69">
            <v>92</v>
          </cell>
          <cell r="FF69" t="str">
            <v>WITH HONORS</v>
          </cell>
          <cell r="FH69" t="str">
            <v>SO</v>
          </cell>
          <cell r="FI69" t="str">
            <v>SO</v>
          </cell>
          <cell r="FJ69" t="str">
            <v>SO</v>
          </cell>
          <cell r="FK69" t="str">
            <v>SO</v>
          </cell>
          <cell r="FL69" t="str">
            <v>SO</v>
          </cell>
          <cell r="FM69" t="str">
            <v>SO</v>
          </cell>
          <cell r="FN69" t="str">
            <v>SO</v>
          </cell>
          <cell r="FO69" t="str">
            <v>SO</v>
          </cell>
          <cell r="FP69" t="str">
            <v>SO</v>
          </cell>
          <cell r="FQ69" t="str">
            <v>SO</v>
          </cell>
          <cell r="FR69" t="str">
            <v>SO</v>
          </cell>
          <cell r="FS69" t="str">
            <v>SO</v>
          </cell>
          <cell r="FT69" t="str">
            <v>SO</v>
          </cell>
          <cell r="FU69" t="str">
            <v>SO</v>
          </cell>
          <cell r="FV69" t="str">
            <v>SO</v>
          </cell>
          <cell r="FW69" t="str">
            <v>SO</v>
          </cell>
          <cell r="FX69" t="str">
            <v>SO</v>
          </cell>
          <cell r="FY69" t="str">
            <v>SO</v>
          </cell>
          <cell r="FZ69" t="str">
            <v>SO</v>
          </cell>
          <cell r="GA69" t="str">
            <v>SO</v>
          </cell>
          <cell r="GB69" t="str">
            <v>SO</v>
          </cell>
          <cell r="GC69" t="str">
            <v>SO</v>
          </cell>
          <cell r="GD69" t="str">
            <v>SO</v>
          </cell>
          <cell r="GE69" t="str">
            <v>SO</v>
          </cell>
          <cell r="GF69" t="str">
            <v>SO</v>
          </cell>
          <cell r="GG69" t="str">
            <v>SO</v>
          </cell>
          <cell r="GH69" t="str">
            <v>SO</v>
          </cell>
          <cell r="GI69" t="str">
            <v>SO</v>
          </cell>
          <cell r="GJ69">
            <v>0</v>
          </cell>
        </row>
        <row r="70">
          <cell r="C70" t="str">
            <v>LOPEZ</v>
          </cell>
          <cell r="D70" t="str">
            <v>JENNY ROSE</v>
          </cell>
          <cell r="E70" t="str">
            <v>ATURDIDO</v>
          </cell>
          <cell r="F70" t="str">
            <v>A.</v>
          </cell>
          <cell r="G70" t="str">
            <v>130869150044</v>
          </cell>
          <cell r="H70" t="str">
            <v>11-23-2009</v>
          </cell>
          <cell r="I70" t="str">
            <v>FEMALE</v>
          </cell>
          <cell r="J70">
            <v>45824</v>
          </cell>
          <cell r="K70"/>
          <cell r="L70"/>
          <cell r="M70" t="str">
            <v>Mambucal Elem.</v>
          </cell>
          <cell r="N70" t="str">
            <v>KORONADAL CITY</v>
          </cell>
          <cell r="O70">
            <v>131408</v>
          </cell>
          <cell r="P70"/>
          <cell r="Q70"/>
          <cell r="R70">
            <v>75</v>
          </cell>
          <cell r="S70">
            <v>79</v>
          </cell>
          <cell r="T70">
            <v>81</v>
          </cell>
          <cell r="U70">
            <v>81</v>
          </cell>
          <cell r="V70">
            <v>79</v>
          </cell>
          <cell r="W70">
            <v>77</v>
          </cell>
          <cell r="X70">
            <v>78</v>
          </cell>
          <cell r="Y70">
            <v>77</v>
          </cell>
          <cell r="Z70">
            <v>81</v>
          </cell>
          <cell r="AA70">
            <v>78</v>
          </cell>
          <cell r="AB70">
            <v>80</v>
          </cell>
          <cell r="AC70">
            <v>80</v>
          </cell>
          <cell r="AD70">
            <v>80</v>
          </cell>
          <cell r="AE70">
            <v>78</v>
          </cell>
          <cell r="AF70">
            <v>80</v>
          </cell>
          <cell r="AG70">
            <v>85</v>
          </cell>
          <cell r="AH70">
            <v>81</v>
          </cell>
          <cell r="AI70">
            <v>80</v>
          </cell>
          <cell r="AJ70">
            <v>82</v>
          </cell>
          <cell r="AK70">
            <v>82</v>
          </cell>
          <cell r="AL70">
            <v>79</v>
          </cell>
          <cell r="AM70">
            <v>76</v>
          </cell>
          <cell r="AN70">
            <v>78</v>
          </cell>
          <cell r="AO70">
            <v>77</v>
          </cell>
          <cell r="AP70">
            <v>78</v>
          </cell>
          <cell r="AQ70">
            <v>83</v>
          </cell>
          <cell r="AR70">
            <v>88</v>
          </cell>
          <cell r="AS70">
            <v>90</v>
          </cell>
          <cell r="AT70">
            <v>92</v>
          </cell>
          <cell r="AU70">
            <v>88</v>
          </cell>
          <cell r="AV70">
            <v>85</v>
          </cell>
          <cell r="AW70">
            <v>82</v>
          </cell>
          <cell r="AX70">
            <v>79</v>
          </cell>
          <cell r="AY70">
            <v>79</v>
          </cell>
          <cell r="AZ70">
            <v>81</v>
          </cell>
          <cell r="BA70"/>
          <cell r="BB70"/>
          <cell r="BC70"/>
          <cell r="BD70"/>
          <cell r="BE70" t="str">
            <v/>
          </cell>
          <cell r="BF70">
            <v>87</v>
          </cell>
          <cell r="BG70">
            <v>90</v>
          </cell>
          <cell r="BH70">
            <v>91</v>
          </cell>
          <cell r="BI70">
            <v>92</v>
          </cell>
          <cell r="BJ70">
            <v>90</v>
          </cell>
          <cell r="BK70">
            <v>81</v>
          </cell>
          <cell r="BL70">
            <v>90</v>
          </cell>
          <cell r="BM70">
            <v>89</v>
          </cell>
          <cell r="BN70">
            <v>91</v>
          </cell>
          <cell r="BO70">
            <v>88</v>
          </cell>
          <cell r="BP70">
            <v>86</v>
          </cell>
          <cell r="BQ70">
            <v>89</v>
          </cell>
          <cell r="BR70">
            <v>89</v>
          </cell>
          <cell r="BS70">
            <v>91</v>
          </cell>
          <cell r="BT70">
            <v>89</v>
          </cell>
          <cell r="BU70">
            <v>83</v>
          </cell>
          <cell r="BV70">
            <v>87</v>
          </cell>
          <cell r="BW70">
            <v>89</v>
          </cell>
          <cell r="BX70">
            <v>91</v>
          </cell>
          <cell r="BY70">
            <v>88</v>
          </cell>
          <cell r="BZ70"/>
          <cell r="CA70"/>
          <cell r="CB70"/>
          <cell r="CC70"/>
          <cell r="CD70" t="str">
            <v/>
          </cell>
          <cell r="CE70"/>
          <cell r="CF70"/>
          <cell r="CG70"/>
          <cell r="CH70"/>
          <cell r="CI70" t="str">
            <v/>
          </cell>
          <cell r="CJ70">
            <v>84</v>
          </cell>
          <cell r="CK70">
            <v>89</v>
          </cell>
          <cell r="CL70">
            <v>90</v>
          </cell>
          <cell r="CM70">
            <v>91</v>
          </cell>
          <cell r="CN70">
            <v>89</v>
          </cell>
          <cell r="CO70"/>
          <cell r="CP70"/>
          <cell r="CQ70"/>
          <cell r="CR70"/>
          <cell r="CS70" t="str">
            <v/>
          </cell>
          <cell r="CT70"/>
          <cell r="CU70"/>
          <cell r="CV70"/>
          <cell r="CW70"/>
          <cell r="CX70" t="str">
            <v/>
          </cell>
          <cell r="CY70"/>
          <cell r="CZ70"/>
          <cell r="DA70"/>
          <cell r="DB70"/>
          <cell r="DC70" t="str">
            <v/>
          </cell>
          <cell r="DD70" t="str">
            <v>JENNY ROSE A. LOPEZ</v>
          </cell>
          <cell r="DE70">
            <v>81</v>
          </cell>
          <cell r="DF70" t="str">
            <v>NO</v>
          </cell>
          <cell r="DG70">
            <v>82</v>
          </cell>
          <cell r="DH70" t="str">
            <v>NO</v>
          </cell>
          <cell r="DI70">
            <v>82</v>
          </cell>
          <cell r="DJ70" t="str">
            <v>NO</v>
          </cell>
          <cell r="DK70">
            <v>83</v>
          </cell>
          <cell r="DL70" t="str">
            <v>NO</v>
          </cell>
          <cell r="DM70">
            <v>82</v>
          </cell>
          <cell r="DN70" t="str">
            <v>NO</v>
          </cell>
          <cell r="DO70">
            <v>90</v>
          </cell>
          <cell r="DP70">
            <v>91</v>
          </cell>
          <cell r="DQ70">
            <v>91</v>
          </cell>
          <cell r="DR70">
            <v>91</v>
          </cell>
          <cell r="DS70">
            <v>92</v>
          </cell>
          <cell r="DT70">
            <v>92</v>
          </cell>
          <cell r="DU70">
            <v>82</v>
          </cell>
          <cell r="DV70">
            <v>87</v>
          </cell>
          <cell r="DW70">
            <v>85</v>
          </cell>
          <cell r="DX70">
            <v>80</v>
          </cell>
          <cell r="DY70">
            <v>91</v>
          </cell>
          <cell r="DZ70">
            <v>86</v>
          </cell>
          <cell r="EA70">
            <v>88</v>
          </cell>
          <cell r="EB70">
            <v>94</v>
          </cell>
          <cell r="EC70">
            <v>91</v>
          </cell>
          <cell r="ED70">
            <v>89</v>
          </cell>
          <cell r="EE70">
            <v>86</v>
          </cell>
          <cell r="EF70">
            <v>88</v>
          </cell>
          <cell r="EG70"/>
          <cell r="EH70"/>
          <cell r="EI70" t="str">
            <v/>
          </cell>
          <cell r="EJ70"/>
          <cell r="EK70"/>
          <cell r="EL70" t="str">
            <v/>
          </cell>
          <cell r="EM70">
            <v>88</v>
          </cell>
          <cell r="EN70">
            <v>92</v>
          </cell>
          <cell r="EO70">
            <v>90</v>
          </cell>
          <cell r="EP70">
            <v>82</v>
          </cell>
          <cell r="EQ70">
            <v>82</v>
          </cell>
          <cell r="ER70">
            <v>82</v>
          </cell>
          <cell r="ES70">
            <v>81</v>
          </cell>
          <cell r="ET70">
            <v>87</v>
          </cell>
          <cell r="EU70">
            <v>84</v>
          </cell>
          <cell r="EV70"/>
          <cell r="EW70"/>
          <cell r="EX70" t="str">
            <v/>
          </cell>
          <cell r="EY70"/>
          <cell r="EZ70"/>
          <cell r="FA70">
            <v>86</v>
          </cell>
          <cell r="FB70" t="str">
            <v>NO</v>
          </cell>
          <cell r="FC70">
            <v>89</v>
          </cell>
          <cell r="FD70" t="str">
            <v>NO</v>
          </cell>
          <cell r="FE70">
            <v>88</v>
          </cell>
          <cell r="FF70" t="str">
            <v>NO</v>
          </cell>
          <cell r="FH70" t="str">
            <v>SO</v>
          </cell>
          <cell r="FI70" t="str">
            <v>SO</v>
          </cell>
          <cell r="FJ70" t="str">
            <v>SO</v>
          </cell>
          <cell r="FK70" t="str">
            <v>SO</v>
          </cell>
          <cell r="FL70" t="str">
            <v>SO</v>
          </cell>
          <cell r="FM70" t="str">
            <v>SO</v>
          </cell>
          <cell r="FN70" t="str">
            <v>SO</v>
          </cell>
          <cell r="FO70" t="str">
            <v>SO</v>
          </cell>
          <cell r="FP70" t="str">
            <v>SO</v>
          </cell>
          <cell r="FQ70" t="str">
            <v>SO</v>
          </cell>
          <cell r="FR70" t="str">
            <v>SO</v>
          </cell>
          <cell r="FS70" t="str">
            <v>SO</v>
          </cell>
          <cell r="FT70" t="str">
            <v>SO</v>
          </cell>
          <cell r="FU70" t="str">
            <v>SO</v>
          </cell>
          <cell r="FV70" t="str">
            <v>SO</v>
          </cell>
          <cell r="FW70" t="str">
            <v>SO</v>
          </cell>
          <cell r="FX70" t="str">
            <v>SO</v>
          </cell>
          <cell r="FY70" t="str">
            <v>SO</v>
          </cell>
          <cell r="FZ70" t="str">
            <v>SO</v>
          </cell>
          <cell r="GA70" t="str">
            <v>SO</v>
          </cell>
          <cell r="GB70" t="str">
            <v>SO</v>
          </cell>
          <cell r="GC70" t="str">
            <v>SO</v>
          </cell>
          <cell r="GD70" t="str">
            <v>SO</v>
          </cell>
          <cell r="GE70" t="str">
            <v>SO</v>
          </cell>
          <cell r="GF70" t="str">
            <v>SO</v>
          </cell>
          <cell r="GG70" t="str">
            <v>SO</v>
          </cell>
          <cell r="GH70" t="str">
            <v>SO</v>
          </cell>
          <cell r="GI70" t="str">
            <v>SO</v>
          </cell>
          <cell r="GJ70">
            <v>0</v>
          </cell>
        </row>
        <row r="71">
          <cell r="C71" t="str">
            <v>MORAL</v>
          </cell>
          <cell r="D71" t="str">
            <v>JANINE</v>
          </cell>
          <cell r="E71" t="str">
            <v>AGUSTIN</v>
          </cell>
          <cell r="F71" t="str">
            <v>A.</v>
          </cell>
          <cell r="G71" t="str">
            <v>131408150012</v>
          </cell>
          <cell r="H71" t="str">
            <v>10-26-2010</v>
          </cell>
          <cell r="I71" t="str">
            <v>FEMALE</v>
          </cell>
          <cell r="J71">
            <v>45824</v>
          </cell>
          <cell r="K71"/>
          <cell r="L71"/>
          <cell r="M71" t="str">
            <v>Dumadalig Integrated School TANTANGAN</v>
          </cell>
          <cell r="N71" t="str">
            <v>KORONADAL CITY</v>
          </cell>
          <cell r="O71">
            <v>130870</v>
          </cell>
          <cell r="P71"/>
          <cell r="Q71"/>
          <cell r="R71">
            <v>83</v>
          </cell>
          <cell r="S71">
            <v>86</v>
          </cell>
          <cell r="T71">
            <v>84</v>
          </cell>
          <cell r="U71">
            <v>85</v>
          </cell>
          <cell r="V71">
            <v>85</v>
          </cell>
          <cell r="W71">
            <v>78</v>
          </cell>
          <cell r="X71">
            <v>82</v>
          </cell>
          <cell r="Y71">
            <v>80</v>
          </cell>
          <cell r="Z71">
            <v>82</v>
          </cell>
          <cell r="AA71">
            <v>81</v>
          </cell>
          <cell r="AB71">
            <v>81</v>
          </cell>
          <cell r="AC71">
            <v>82</v>
          </cell>
          <cell r="AD71">
            <v>83</v>
          </cell>
          <cell r="AE71">
            <v>83</v>
          </cell>
          <cell r="AF71">
            <v>82</v>
          </cell>
          <cell r="AG71">
            <v>87</v>
          </cell>
          <cell r="AH71">
            <v>88</v>
          </cell>
          <cell r="AI71">
            <v>87</v>
          </cell>
          <cell r="AJ71">
            <v>92</v>
          </cell>
          <cell r="AK71">
            <v>89</v>
          </cell>
          <cell r="AL71">
            <v>83</v>
          </cell>
          <cell r="AM71">
            <v>80</v>
          </cell>
          <cell r="AN71">
            <v>77</v>
          </cell>
          <cell r="AO71">
            <v>81</v>
          </cell>
          <cell r="AP71">
            <v>80</v>
          </cell>
          <cell r="AQ71">
            <v>86</v>
          </cell>
          <cell r="AR71">
            <v>91</v>
          </cell>
          <cell r="AS71">
            <v>91</v>
          </cell>
          <cell r="AT71">
            <v>92</v>
          </cell>
          <cell r="AU71">
            <v>90</v>
          </cell>
          <cell r="AV71">
            <v>85</v>
          </cell>
          <cell r="AW71">
            <v>84</v>
          </cell>
          <cell r="AX71">
            <v>88</v>
          </cell>
          <cell r="AY71">
            <v>89</v>
          </cell>
          <cell r="AZ71">
            <v>87</v>
          </cell>
          <cell r="BA71"/>
          <cell r="BB71"/>
          <cell r="BC71"/>
          <cell r="BD71"/>
          <cell r="BE71" t="str">
            <v/>
          </cell>
          <cell r="BF71">
            <v>90</v>
          </cell>
          <cell r="BG71">
            <v>90</v>
          </cell>
          <cell r="BH71">
            <v>91</v>
          </cell>
          <cell r="BI71">
            <v>92</v>
          </cell>
          <cell r="BJ71">
            <v>91</v>
          </cell>
          <cell r="BK71">
            <v>90</v>
          </cell>
          <cell r="BL71">
            <v>88</v>
          </cell>
          <cell r="BM71">
            <v>90</v>
          </cell>
          <cell r="BN71">
            <v>92</v>
          </cell>
          <cell r="BO71">
            <v>90</v>
          </cell>
          <cell r="BP71">
            <v>86</v>
          </cell>
          <cell r="BQ71">
            <v>89</v>
          </cell>
          <cell r="BR71">
            <v>90</v>
          </cell>
          <cell r="BS71">
            <v>92</v>
          </cell>
          <cell r="BT71">
            <v>89</v>
          </cell>
          <cell r="BU71">
            <v>90</v>
          </cell>
          <cell r="BV71">
            <v>89</v>
          </cell>
          <cell r="BW71">
            <v>88</v>
          </cell>
          <cell r="BX71">
            <v>90</v>
          </cell>
          <cell r="BY71">
            <v>89</v>
          </cell>
          <cell r="BZ71"/>
          <cell r="CA71"/>
          <cell r="CB71"/>
          <cell r="CC71"/>
          <cell r="CD71" t="str">
            <v/>
          </cell>
          <cell r="CE71"/>
          <cell r="CF71"/>
          <cell r="CG71"/>
          <cell r="CH71"/>
          <cell r="CI71" t="str">
            <v/>
          </cell>
          <cell r="CJ71">
            <v>89</v>
          </cell>
          <cell r="CK71">
            <v>89</v>
          </cell>
          <cell r="CL71">
            <v>90</v>
          </cell>
          <cell r="CM71">
            <v>92</v>
          </cell>
          <cell r="CN71">
            <v>90</v>
          </cell>
          <cell r="CO71"/>
          <cell r="CP71"/>
          <cell r="CQ71"/>
          <cell r="CR71"/>
          <cell r="CS71" t="str">
            <v/>
          </cell>
          <cell r="CT71"/>
          <cell r="CU71"/>
          <cell r="CV71"/>
          <cell r="CW71"/>
          <cell r="CX71" t="str">
            <v/>
          </cell>
          <cell r="CY71"/>
          <cell r="CZ71"/>
          <cell r="DA71"/>
          <cell r="DB71"/>
          <cell r="DC71" t="str">
            <v/>
          </cell>
          <cell r="DD71" t="str">
            <v>JANINE A. MORAL</v>
          </cell>
          <cell r="DE71">
            <v>84</v>
          </cell>
          <cell r="DF71" t="str">
            <v>NO</v>
          </cell>
          <cell r="DG71">
            <v>85</v>
          </cell>
          <cell r="DH71" t="str">
            <v>NO</v>
          </cell>
          <cell r="DI71">
            <v>85</v>
          </cell>
          <cell r="DJ71" t="str">
            <v>NO</v>
          </cell>
          <cell r="DK71">
            <v>87</v>
          </cell>
          <cell r="DL71" t="str">
            <v>NO</v>
          </cell>
          <cell r="DM71">
            <v>86</v>
          </cell>
          <cell r="DN71" t="str">
            <v>NO</v>
          </cell>
          <cell r="DO71">
            <v>93</v>
          </cell>
          <cell r="DP71">
            <v>93</v>
          </cell>
          <cell r="DQ71">
            <v>93</v>
          </cell>
          <cell r="DR71">
            <v>93</v>
          </cell>
          <cell r="DS71">
            <v>96</v>
          </cell>
          <cell r="DT71">
            <v>95</v>
          </cell>
          <cell r="DU71">
            <v>92</v>
          </cell>
          <cell r="DV71">
            <v>93</v>
          </cell>
          <cell r="DW71">
            <v>93</v>
          </cell>
          <cell r="DX71">
            <v>94</v>
          </cell>
          <cell r="DY71">
            <v>95</v>
          </cell>
          <cell r="DZ71">
            <v>95</v>
          </cell>
          <cell r="EA71">
            <v>93</v>
          </cell>
          <cell r="EB71">
            <v>95</v>
          </cell>
          <cell r="EC71">
            <v>94</v>
          </cell>
          <cell r="ED71">
            <v>90</v>
          </cell>
          <cell r="EE71">
            <v>89</v>
          </cell>
          <cell r="EF71">
            <v>90</v>
          </cell>
          <cell r="EG71"/>
          <cell r="EH71"/>
          <cell r="EI71" t="str">
            <v/>
          </cell>
          <cell r="EJ71"/>
          <cell r="EK71"/>
          <cell r="EL71" t="str">
            <v/>
          </cell>
          <cell r="EM71">
            <v>93</v>
          </cell>
          <cell r="EN71">
            <v>95</v>
          </cell>
          <cell r="EO71">
            <v>94</v>
          </cell>
          <cell r="EP71">
            <v>92</v>
          </cell>
          <cell r="EQ71">
            <v>91</v>
          </cell>
          <cell r="ER71">
            <v>92</v>
          </cell>
          <cell r="ES71">
            <v>91</v>
          </cell>
          <cell r="ET71">
            <v>93</v>
          </cell>
          <cell r="EU71">
            <v>92</v>
          </cell>
          <cell r="EV71"/>
          <cell r="EW71"/>
          <cell r="EX71" t="str">
            <v/>
          </cell>
          <cell r="EY71"/>
          <cell r="EZ71"/>
          <cell r="FA71">
            <v>92</v>
          </cell>
          <cell r="FB71" t="str">
            <v>WITH HONORS</v>
          </cell>
          <cell r="FC71">
            <v>93</v>
          </cell>
          <cell r="FD71" t="str">
            <v>WITH HONORS</v>
          </cell>
          <cell r="FE71">
            <v>93</v>
          </cell>
          <cell r="FF71" t="str">
            <v>WITH HONORS</v>
          </cell>
          <cell r="FH71" t="str">
            <v>SO</v>
          </cell>
          <cell r="FI71" t="str">
            <v>SO</v>
          </cell>
          <cell r="FJ71" t="str">
            <v>SO</v>
          </cell>
          <cell r="FK71" t="str">
            <v>SO</v>
          </cell>
          <cell r="FL71" t="str">
            <v>SO</v>
          </cell>
          <cell r="FM71" t="str">
            <v>SO</v>
          </cell>
          <cell r="FN71" t="str">
            <v>SO</v>
          </cell>
          <cell r="FO71" t="str">
            <v>SO</v>
          </cell>
          <cell r="FP71" t="str">
            <v>SO</v>
          </cell>
          <cell r="FQ71" t="str">
            <v>SO</v>
          </cell>
          <cell r="FR71" t="str">
            <v>SO</v>
          </cell>
          <cell r="FS71" t="str">
            <v>SO</v>
          </cell>
          <cell r="FT71" t="str">
            <v>SO</v>
          </cell>
          <cell r="FU71" t="str">
            <v>SO</v>
          </cell>
          <cell r="FV71" t="str">
            <v>SO</v>
          </cell>
          <cell r="FW71" t="str">
            <v>SO</v>
          </cell>
          <cell r="FX71" t="str">
            <v>SO</v>
          </cell>
          <cell r="FY71" t="str">
            <v>SO</v>
          </cell>
          <cell r="FZ71" t="str">
            <v>SO</v>
          </cell>
          <cell r="GA71" t="str">
            <v>SO</v>
          </cell>
          <cell r="GB71" t="str">
            <v>SO</v>
          </cell>
          <cell r="GC71" t="str">
            <v>SO</v>
          </cell>
          <cell r="GD71" t="str">
            <v>SO</v>
          </cell>
          <cell r="GE71" t="str">
            <v>SO</v>
          </cell>
          <cell r="GF71" t="str">
            <v>SO</v>
          </cell>
          <cell r="GG71" t="str">
            <v>SO</v>
          </cell>
          <cell r="GH71" t="str">
            <v>SO</v>
          </cell>
          <cell r="GI71" t="str">
            <v>SO</v>
          </cell>
          <cell r="GJ71">
            <v>0</v>
          </cell>
        </row>
        <row r="72">
          <cell r="C72" t="str">
            <v>OSANO</v>
          </cell>
          <cell r="D72" t="str">
            <v>MAYCA JEAN</v>
          </cell>
          <cell r="E72" t="str">
            <v>CASPILLO</v>
          </cell>
          <cell r="F72" t="str">
            <v>C.</v>
          </cell>
          <cell r="G72" t="str">
            <v>130881150079</v>
          </cell>
          <cell r="H72" t="str">
            <v>05-07-2010</v>
          </cell>
          <cell r="I72" t="str">
            <v>FEMALE</v>
          </cell>
          <cell r="J72">
            <v>45824</v>
          </cell>
          <cell r="K72"/>
          <cell r="L72"/>
          <cell r="M72" t="str">
            <v>KCES  I</v>
          </cell>
          <cell r="N72" t="str">
            <v>KORONADAL CITY</v>
          </cell>
          <cell r="O72">
            <v>131406</v>
          </cell>
          <cell r="P72"/>
          <cell r="Q72"/>
          <cell r="R72">
            <v>77</v>
          </cell>
          <cell r="S72">
            <v>77</v>
          </cell>
          <cell r="T72">
            <v>75</v>
          </cell>
          <cell r="U72">
            <v>75</v>
          </cell>
          <cell r="V72">
            <v>76</v>
          </cell>
          <cell r="W72">
            <v>77</v>
          </cell>
          <cell r="X72">
            <v>79</v>
          </cell>
          <cell r="Y72">
            <v>75</v>
          </cell>
          <cell r="Z72">
            <v>79</v>
          </cell>
          <cell r="AA72">
            <v>78</v>
          </cell>
          <cell r="AB72">
            <v>80</v>
          </cell>
          <cell r="AC72">
            <v>80</v>
          </cell>
          <cell r="AD72">
            <v>78</v>
          </cell>
          <cell r="AE72">
            <v>78</v>
          </cell>
          <cell r="AF72">
            <v>79</v>
          </cell>
          <cell r="AG72">
            <v>81</v>
          </cell>
          <cell r="AH72">
            <v>80</v>
          </cell>
          <cell r="AI72">
            <v>80</v>
          </cell>
          <cell r="AJ72">
            <v>86</v>
          </cell>
          <cell r="AK72">
            <v>82</v>
          </cell>
          <cell r="AL72">
            <v>78</v>
          </cell>
          <cell r="AM72">
            <v>76</v>
          </cell>
          <cell r="AN72">
            <v>78</v>
          </cell>
          <cell r="AO72">
            <v>76</v>
          </cell>
          <cell r="AP72">
            <v>77</v>
          </cell>
          <cell r="AQ72">
            <v>86</v>
          </cell>
          <cell r="AR72">
            <v>91</v>
          </cell>
          <cell r="AS72">
            <v>91</v>
          </cell>
          <cell r="AT72">
            <v>92</v>
          </cell>
          <cell r="AU72">
            <v>90</v>
          </cell>
          <cell r="AV72">
            <v>82</v>
          </cell>
          <cell r="AW72">
            <v>81</v>
          </cell>
          <cell r="AX72">
            <v>87</v>
          </cell>
          <cell r="AY72">
            <v>87</v>
          </cell>
          <cell r="AZ72">
            <v>84</v>
          </cell>
          <cell r="BA72"/>
          <cell r="BB72"/>
          <cell r="BC72"/>
          <cell r="BD72"/>
          <cell r="BE72" t="str">
            <v/>
          </cell>
          <cell r="BF72">
            <v>90</v>
          </cell>
          <cell r="BG72">
            <v>90</v>
          </cell>
          <cell r="BH72">
            <v>91</v>
          </cell>
          <cell r="BI72">
            <v>92</v>
          </cell>
          <cell r="BJ72">
            <v>91</v>
          </cell>
          <cell r="BK72">
            <v>81</v>
          </cell>
          <cell r="BL72">
            <v>88</v>
          </cell>
          <cell r="BM72">
            <v>90</v>
          </cell>
          <cell r="BN72">
            <v>91</v>
          </cell>
          <cell r="BO72">
            <v>88</v>
          </cell>
          <cell r="BP72">
            <v>86</v>
          </cell>
          <cell r="BQ72">
            <v>89</v>
          </cell>
          <cell r="BR72">
            <v>90</v>
          </cell>
          <cell r="BS72">
            <v>91</v>
          </cell>
          <cell r="BT72">
            <v>89</v>
          </cell>
          <cell r="BU72">
            <v>86</v>
          </cell>
          <cell r="BV72">
            <v>86</v>
          </cell>
          <cell r="BW72">
            <v>89</v>
          </cell>
          <cell r="BX72">
            <v>91</v>
          </cell>
          <cell r="BY72">
            <v>88</v>
          </cell>
          <cell r="BZ72"/>
          <cell r="CA72"/>
          <cell r="CB72"/>
          <cell r="CC72"/>
          <cell r="CD72" t="str">
            <v/>
          </cell>
          <cell r="CE72"/>
          <cell r="CF72"/>
          <cell r="CG72"/>
          <cell r="CH72"/>
          <cell r="CI72" t="str">
            <v/>
          </cell>
          <cell r="CJ72">
            <v>86</v>
          </cell>
          <cell r="CK72">
            <v>88</v>
          </cell>
          <cell r="CL72">
            <v>90</v>
          </cell>
          <cell r="CM72">
            <v>91</v>
          </cell>
          <cell r="CN72">
            <v>89</v>
          </cell>
          <cell r="CO72"/>
          <cell r="CP72"/>
          <cell r="CQ72"/>
          <cell r="CR72"/>
          <cell r="CS72" t="str">
            <v/>
          </cell>
          <cell r="CT72"/>
          <cell r="CU72"/>
          <cell r="CV72"/>
          <cell r="CW72"/>
          <cell r="CX72" t="str">
            <v/>
          </cell>
          <cell r="CY72"/>
          <cell r="CZ72"/>
          <cell r="DA72"/>
          <cell r="DB72"/>
          <cell r="DC72" t="str">
            <v/>
          </cell>
          <cell r="DD72" t="str">
            <v>MAYCA JEAN C. OSANO</v>
          </cell>
          <cell r="DE72">
            <v>81</v>
          </cell>
          <cell r="DF72" t="str">
            <v>NO</v>
          </cell>
          <cell r="DG72">
            <v>82</v>
          </cell>
          <cell r="DH72" t="str">
            <v>NO</v>
          </cell>
          <cell r="DI72">
            <v>82</v>
          </cell>
          <cell r="DJ72" t="str">
            <v>NO</v>
          </cell>
          <cell r="DK72">
            <v>83</v>
          </cell>
          <cell r="DL72" t="str">
            <v>NO</v>
          </cell>
          <cell r="DM72">
            <v>82</v>
          </cell>
          <cell r="DN72" t="str">
            <v>NO</v>
          </cell>
          <cell r="DO72">
            <v>93</v>
          </cell>
          <cell r="DP72">
            <v>94</v>
          </cell>
          <cell r="DQ72">
            <v>94</v>
          </cell>
          <cell r="DR72">
            <v>92</v>
          </cell>
          <cell r="DS72">
            <v>94</v>
          </cell>
          <cell r="DT72">
            <v>93</v>
          </cell>
          <cell r="DU72">
            <v>93</v>
          </cell>
          <cell r="DV72">
            <v>92</v>
          </cell>
          <cell r="DW72">
            <v>93</v>
          </cell>
          <cell r="DX72">
            <v>93</v>
          </cell>
          <cell r="DY72">
            <v>95</v>
          </cell>
          <cell r="DZ72">
            <v>94</v>
          </cell>
          <cell r="EA72">
            <v>95</v>
          </cell>
          <cell r="EB72">
            <v>94</v>
          </cell>
          <cell r="EC72">
            <v>95</v>
          </cell>
          <cell r="ED72">
            <v>90</v>
          </cell>
          <cell r="EE72">
            <v>92</v>
          </cell>
          <cell r="EF72">
            <v>91</v>
          </cell>
          <cell r="EG72"/>
          <cell r="EH72"/>
          <cell r="EI72" t="str">
            <v/>
          </cell>
          <cell r="EJ72"/>
          <cell r="EK72"/>
          <cell r="EL72" t="str">
            <v/>
          </cell>
          <cell r="EM72">
            <v>94</v>
          </cell>
          <cell r="EN72">
            <v>96</v>
          </cell>
          <cell r="EO72">
            <v>95</v>
          </cell>
          <cell r="EP72">
            <v>93</v>
          </cell>
          <cell r="EQ72">
            <v>91</v>
          </cell>
          <cell r="ER72">
            <v>92</v>
          </cell>
          <cell r="ES72">
            <v>89</v>
          </cell>
          <cell r="ET72">
            <v>93</v>
          </cell>
          <cell r="EU72">
            <v>91</v>
          </cell>
          <cell r="EV72"/>
          <cell r="EW72"/>
          <cell r="EX72" t="str">
            <v/>
          </cell>
          <cell r="EY72"/>
          <cell r="EZ72"/>
          <cell r="FA72">
            <v>92</v>
          </cell>
          <cell r="FB72" t="str">
            <v>WITH HONORS</v>
          </cell>
          <cell r="FC72">
            <v>93</v>
          </cell>
          <cell r="FD72" t="str">
            <v>WITH HONORS</v>
          </cell>
          <cell r="FE72">
            <v>93</v>
          </cell>
          <cell r="FF72" t="str">
            <v>WITH HONORS</v>
          </cell>
          <cell r="FH72" t="str">
            <v>SO</v>
          </cell>
          <cell r="FI72" t="str">
            <v>SO</v>
          </cell>
          <cell r="FJ72" t="str">
            <v>SO</v>
          </cell>
          <cell r="FK72" t="str">
            <v>SO</v>
          </cell>
          <cell r="FL72" t="str">
            <v>SO</v>
          </cell>
          <cell r="FM72" t="str">
            <v>SO</v>
          </cell>
          <cell r="FN72" t="str">
            <v>SO</v>
          </cell>
          <cell r="FO72" t="str">
            <v>SO</v>
          </cell>
          <cell r="FP72" t="str">
            <v>SO</v>
          </cell>
          <cell r="FQ72" t="str">
            <v>SO</v>
          </cell>
          <cell r="FR72" t="str">
            <v>SO</v>
          </cell>
          <cell r="FS72" t="str">
            <v>SO</v>
          </cell>
          <cell r="FT72" t="str">
            <v>SO</v>
          </cell>
          <cell r="FU72" t="str">
            <v>SO</v>
          </cell>
          <cell r="FV72" t="str">
            <v>SO</v>
          </cell>
          <cell r="FW72" t="str">
            <v>SO</v>
          </cell>
          <cell r="FX72" t="str">
            <v>SO</v>
          </cell>
          <cell r="FY72" t="str">
            <v>SO</v>
          </cell>
          <cell r="FZ72" t="str">
            <v>SO</v>
          </cell>
          <cell r="GA72" t="str">
            <v>SO</v>
          </cell>
          <cell r="GB72" t="str">
            <v>SO</v>
          </cell>
          <cell r="GC72" t="str">
            <v>SO</v>
          </cell>
          <cell r="GD72" t="str">
            <v>SO</v>
          </cell>
          <cell r="GE72" t="str">
            <v>SO</v>
          </cell>
          <cell r="GF72" t="str">
            <v>SO</v>
          </cell>
          <cell r="GG72" t="str">
            <v>SO</v>
          </cell>
          <cell r="GH72" t="str">
            <v>SO</v>
          </cell>
          <cell r="GI72" t="str">
            <v>SO</v>
          </cell>
          <cell r="GJ72">
            <v>0</v>
          </cell>
        </row>
        <row r="73">
          <cell r="C73" t="str">
            <v>PAMA</v>
          </cell>
          <cell r="D73" t="str">
            <v>RAZEL MAE</v>
          </cell>
          <cell r="E73" t="str">
            <v>BRAMEDA</v>
          </cell>
          <cell r="F73" t="str">
            <v>B.</v>
          </cell>
          <cell r="G73"/>
          <cell r="H73" t="str">
            <v>07-13-2010</v>
          </cell>
          <cell r="I73" t="str">
            <v>FEMALE</v>
          </cell>
          <cell r="J73">
            <v>45824</v>
          </cell>
          <cell r="K73"/>
          <cell r="L73"/>
          <cell r="M73" t="str">
            <v>Marbel I Central Elem</v>
          </cell>
          <cell r="N73" t="str">
            <v>KORONADAL CITY</v>
          </cell>
          <cell r="O73">
            <v>131394</v>
          </cell>
          <cell r="P73"/>
          <cell r="Q73"/>
          <cell r="R73">
            <v>76</v>
          </cell>
          <cell r="S73"/>
          <cell r="T73"/>
          <cell r="U73"/>
          <cell r="V73"/>
          <cell r="W73">
            <v>78</v>
          </cell>
          <cell r="X73"/>
          <cell r="Y73"/>
          <cell r="Z73"/>
          <cell r="AA73"/>
          <cell r="AB73">
            <v>76</v>
          </cell>
          <cell r="AC73"/>
          <cell r="AD73"/>
          <cell r="AE73"/>
          <cell r="AF73" t="str">
            <v/>
          </cell>
          <cell r="AG73">
            <v>75</v>
          </cell>
          <cell r="AH73"/>
          <cell r="AI73" t="str">
            <v/>
          </cell>
          <cell r="AJ73" t="str">
            <v/>
          </cell>
          <cell r="AK73" t="str">
            <v/>
          </cell>
          <cell r="AL73">
            <v>82</v>
          </cell>
          <cell r="AM73"/>
          <cell r="AN73"/>
          <cell r="AO73"/>
          <cell r="AP73" t="str">
            <v/>
          </cell>
          <cell r="AQ73">
            <v>79</v>
          </cell>
          <cell r="AR73"/>
          <cell r="AS73"/>
          <cell r="AT73"/>
          <cell r="AU73" t="str">
            <v/>
          </cell>
          <cell r="AV73">
            <v>79</v>
          </cell>
          <cell r="AW73"/>
          <cell r="AX73"/>
          <cell r="AY73"/>
          <cell r="AZ73" t="str">
            <v/>
          </cell>
          <cell r="BA73"/>
          <cell r="BB73"/>
          <cell r="BC73"/>
          <cell r="BD73"/>
          <cell r="BE73" t="str">
            <v/>
          </cell>
          <cell r="BF73">
            <v>84</v>
          </cell>
          <cell r="BG73"/>
          <cell r="BH73"/>
          <cell r="BI73"/>
          <cell r="BJ73" t="str">
            <v/>
          </cell>
          <cell r="BK73">
            <v>82</v>
          </cell>
          <cell r="BL73"/>
          <cell r="BM73"/>
          <cell r="BN73"/>
          <cell r="BO73" t="str">
            <v/>
          </cell>
          <cell r="BP73">
            <v>87</v>
          </cell>
          <cell r="BQ73"/>
          <cell r="BR73"/>
          <cell r="BS73"/>
          <cell r="BT73" t="str">
            <v/>
          </cell>
          <cell r="BU73">
            <v>87</v>
          </cell>
          <cell r="BV73"/>
          <cell r="BW73"/>
          <cell r="BX73"/>
          <cell r="BY73" t="str">
            <v/>
          </cell>
          <cell r="BZ73"/>
          <cell r="CA73"/>
          <cell r="CB73"/>
          <cell r="CC73"/>
          <cell r="CD73" t="str">
            <v/>
          </cell>
          <cell r="CE73"/>
          <cell r="CF73"/>
          <cell r="CG73"/>
          <cell r="CH73"/>
          <cell r="CI73" t="str">
            <v/>
          </cell>
          <cell r="CJ73">
            <v>85</v>
          </cell>
          <cell r="CK73" t="str">
            <v/>
          </cell>
          <cell r="CL73" t="str">
            <v/>
          </cell>
          <cell r="CM73" t="str">
            <v/>
          </cell>
          <cell r="CN73" t="str">
            <v/>
          </cell>
          <cell r="CO73"/>
          <cell r="CP73"/>
          <cell r="CQ73"/>
          <cell r="CR73"/>
          <cell r="CS73" t="str">
            <v/>
          </cell>
          <cell r="CT73"/>
          <cell r="CU73"/>
          <cell r="CV73"/>
          <cell r="CW73"/>
          <cell r="CX73" t="str">
            <v/>
          </cell>
          <cell r="CY73"/>
          <cell r="CZ73"/>
          <cell r="DA73"/>
          <cell r="DB73"/>
          <cell r="DC73" t="str">
            <v/>
          </cell>
          <cell r="DD73" t="str">
            <v>RAZEL MAE B. PAMA</v>
          </cell>
          <cell r="DE73">
            <v>79</v>
          </cell>
          <cell r="DF73" t="str">
            <v>NO</v>
          </cell>
          <cell r="DG73" t="e">
            <v>#DIV/0!</v>
          </cell>
          <cell r="DH73" t="e">
            <v>#DIV/0!</v>
          </cell>
          <cell r="DI73" t="e">
            <v>#DIV/0!</v>
          </cell>
          <cell r="DJ73" t="e">
            <v>#DIV/0!</v>
          </cell>
          <cell r="DK73" t="e">
            <v>#DIV/0!</v>
          </cell>
          <cell r="DL73" t="e">
            <v>#DIV/0!</v>
          </cell>
          <cell r="DM73" t="str">
            <v/>
          </cell>
          <cell r="DN73" t="str">
            <v/>
          </cell>
          <cell r="DO73">
            <v>90</v>
          </cell>
          <cell r="DP73">
            <v>90</v>
          </cell>
          <cell r="DQ73">
            <v>90</v>
          </cell>
          <cell r="DR73">
            <v>92</v>
          </cell>
          <cell r="DS73">
            <v>96</v>
          </cell>
          <cell r="DT73">
            <v>94</v>
          </cell>
          <cell r="DU73">
            <v>92</v>
          </cell>
          <cell r="DV73">
            <v>94</v>
          </cell>
          <cell r="DW73">
            <v>93</v>
          </cell>
          <cell r="DX73">
            <v>91</v>
          </cell>
          <cell r="DY73">
            <v>95</v>
          </cell>
          <cell r="DZ73">
            <v>93</v>
          </cell>
          <cell r="EA73">
            <v>94</v>
          </cell>
          <cell r="EB73">
            <v>90</v>
          </cell>
          <cell r="EC73">
            <v>92</v>
          </cell>
          <cell r="ED73">
            <v>91</v>
          </cell>
          <cell r="EE73">
            <v>95</v>
          </cell>
          <cell r="EF73">
            <v>93</v>
          </cell>
          <cell r="EG73"/>
          <cell r="EH73"/>
          <cell r="EI73" t="str">
            <v/>
          </cell>
          <cell r="EJ73"/>
          <cell r="EK73"/>
          <cell r="EL73" t="str">
            <v/>
          </cell>
          <cell r="EM73">
            <v>91</v>
          </cell>
          <cell r="EN73">
            <v>92</v>
          </cell>
          <cell r="EO73">
            <v>92</v>
          </cell>
          <cell r="EP73">
            <v>87</v>
          </cell>
          <cell r="EQ73">
            <v>84</v>
          </cell>
          <cell r="ER73">
            <v>86</v>
          </cell>
          <cell r="ES73">
            <v>90</v>
          </cell>
          <cell r="ET73">
            <v>92</v>
          </cell>
          <cell r="EU73">
            <v>91</v>
          </cell>
          <cell r="EV73"/>
          <cell r="EW73"/>
          <cell r="EX73" t="str">
            <v/>
          </cell>
          <cell r="EY73"/>
          <cell r="EZ73"/>
          <cell r="FA73">
            <v>91</v>
          </cell>
          <cell r="FB73" t="str">
            <v>WITH HONORS</v>
          </cell>
          <cell r="FC73">
            <v>92</v>
          </cell>
          <cell r="FD73" t="str">
            <v>WITH HONORS</v>
          </cell>
          <cell r="FE73">
            <v>92</v>
          </cell>
          <cell r="FF73" t="str">
            <v>WITH HONORS</v>
          </cell>
          <cell r="FH73" t="str">
            <v>SO</v>
          </cell>
          <cell r="FI73" t="str">
            <v>SO</v>
          </cell>
          <cell r="FJ73" t="str">
            <v>SO</v>
          </cell>
          <cell r="FK73" t="str">
            <v>SO</v>
          </cell>
          <cell r="FL73" t="str">
            <v>SO</v>
          </cell>
          <cell r="FM73" t="str">
            <v>SO</v>
          </cell>
          <cell r="FN73" t="str">
            <v>SO</v>
          </cell>
          <cell r="FO73" t="str">
            <v>SO</v>
          </cell>
          <cell r="FP73" t="str">
            <v>SO</v>
          </cell>
          <cell r="FQ73" t="str">
            <v>SO</v>
          </cell>
          <cell r="FR73" t="str">
            <v>SO</v>
          </cell>
          <cell r="FS73" t="str">
            <v>SO</v>
          </cell>
          <cell r="FT73" t="str">
            <v>SO</v>
          </cell>
          <cell r="FU73" t="str">
            <v>SO</v>
          </cell>
          <cell r="FV73" t="str">
            <v>SO</v>
          </cell>
          <cell r="FW73" t="str">
            <v>SO</v>
          </cell>
          <cell r="FX73" t="str">
            <v>SO</v>
          </cell>
          <cell r="FY73" t="str">
            <v>SO</v>
          </cell>
          <cell r="FZ73" t="str">
            <v>SO</v>
          </cell>
          <cell r="GA73" t="str">
            <v>SO</v>
          </cell>
          <cell r="GB73" t="str">
            <v>SO</v>
          </cell>
          <cell r="GC73" t="str">
            <v>SO</v>
          </cell>
          <cell r="GD73" t="str">
            <v>SO</v>
          </cell>
          <cell r="GE73" t="str">
            <v>SO</v>
          </cell>
          <cell r="GF73" t="str">
            <v>SO</v>
          </cell>
          <cell r="GG73" t="str">
            <v>SO</v>
          </cell>
          <cell r="GH73" t="str">
            <v>SO</v>
          </cell>
          <cell r="GI73" t="str">
            <v>SO</v>
          </cell>
          <cell r="GJ73">
            <v>0</v>
          </cell>
        </row>
        <row r="74">
          <cell r="C74" t="str">
            <v>QUENOVIVA</v>
          </cell>
          <cell r="D74" t="str">
            <v>JESARIE</v>
          </cell>
          <cell r="E74" t="str">
            <v>BELENARIO</v>
          </cell>
          <cell r="F74" t="str">
            <v>B.</v>
          </cell>
          <cell r="G74" t="str">
            <v>131394150144</v>
          </cell>
          <cell r="H74" t="str">
            <v>11-26-2009</v>
          </cell>
          <cell r="I74" t="str">
            <v>FEMALE</v>
          </cell>
          <cell r="J74">
            <v>45824</v>
          </cell>
          <cell r="K74"/>
          <cell r="L74"/>
          <cell r="M74" t="str">
            <v>Matulas Elem</v>
          </cell>
          <cell r="N74" t="str">
            <v>KORONADAL CITY</v>
          </cell>
          <cell r="O74">
            <v>131409</v>
          </cell>
          <cell r="P74"/>
          <cell r="Q74"/>
          <cell r="R74">
            <v>93</v>
          </cell>
          <cell r="S74">
            <v>93</v>
          </cell>
          <cell r="T74">
            <v>91</v>
          </cell>
          <cell r="U74">
            <v>92</v>
          </cell>
          <cell r="V74">
            <v>92</v>
          </cell>
          <cell r="W74">
            <v>85</v>
          </cell>
          <cell r="X74">
            <v>82</v>
          </cell>
          <cell r="Y74">
            <v>86</v>
          </cell>
          <cell r="Z74">
            <v>88</v>
          </cell>
          <cell r="AA74">
            <v>85</v>
          </cell>
          <cell r="AB74">
            <v>83</v>
          </cell>
          <cell r="AC74">
            <v>85</v>
          </cell>
          <cell r="AD74">
            <v>89</v>
          </cell>
          <cell r="AE74">
            <v>89</v>
          </cell>
          <cell r="AF74">
            <v>87</v>
          </cell>
          <cell r="AG74">
            <v>88</v>
          </cell>
          <cell r="AH74">
            <v>89</v>
          </cell>
          <cell r="AI74">
            <v>91</v>
          </cell>
          <cell r="AJ74">
            <v>92</v>
          </cell>
          <cell r="AK74">
            <v>90</v>
          </cell>
          <cell r="AL74">
            <v>88</v>
          </cell>
          <cell r="AM74">
            <v>87</v>
          </cell>
          <cell r="AN74">
            <v>86</v>
          </cell>
          <cell r="AO74">
            <v>89</v>
          </cell>
          <cell r="AP74">
            <v>88</v>
          </cell>
          <cell r="AQ74">
            <v>89</v>
          </cell>
          <cell r="AR74">
            <v>94</v>
          </cell>
          <cell r="AS74">
            <v>94</v>
          </cell>
          <cell r="AT74">
            <v>97</v>
          </cell>
          <cell r="AU74">
            <v>94</v>
          </cell>
          <cell r="AV74">
            <v>81</v>
          </cell>
          <cell r="AW74">
            <v>86</v>
          </cell>
          <cell r="AX74">
            <v>88</v>
          </cell>
          <cell r="AY74">
            <v>90</v>
          </cell>
          <cell r="AZ74">
            <v>86</v>
          </cell>
          <cell r="BA74"/>
          <cell r="BB74"/>
          <cell r="BC74"/>
          <cell r="BD74"/>
          <cell r="BE74" t="str">
            <v/>
          </cell>
          <cell r="BF74">
            <v>90</v>
          </cell>
          <cell r="BG74">
            <v>91</v>
          </cell>
          <cell r="BH74">
            <v>90</v>
          </cell>
          <cell r="BI74">
            <v>92</v>
          </cell>
          <cell r="BJ74">
            <v>91</v>
          </cell>
          <cell r="BK74">
            <v>90</v>
          </cell>
          <cell r="BL74">
            <v>88</v>
          </cell>
          <cell r="BM74">
            <v>91</v>
          </cell>
          <cell r="BN74">
            <v>92</v>
          </cell>
          <cell r="BO74">
            <v>90</v>
          </cell>
          <cell r="BP74">
            <v>90</v>
          </cell>
          <cell r="BQ74">
            <v>90</v>
          </cell>
          <cell r="BR74">
            <v>91</v>
          </cell>
          <cell r="BS74">
            <v>90</v>
          </cell>
          <cell r="BT74">
            <v>90</v>
          </cell>
          <cell r="BU74">
            <v>91</v>
          </cell>
          <cell r="BV74">
            <v>91</v>
          </cell>
          <cell r="BW74">
            <v>90</v>
          </cell>
          <cell r="BX74">
            <v>92</v>
          </cell>
          <cell r="BY74">
            <v>91</v>
          </cell>
          <cell r="BZ74"/>
          <cell r="CA74"/>
          <cell r="CB74"/>
          <cell r="CC74"/>
          <cell r="CD74" t="str">
            <v/>
          </cell>
          <cell r="CE74"/>
          <cell r="CF74"/>
          <cell r="CG74"/>
          <cell r="CH74"/>
          <cell r="CI74" t="str">
            <v/>
          </cell>
          <cell r="CJ74">
            <v>90</v>
          </cell>
          <cell r="CK74">
            <v>90</v>
          </cell>
          <cell r="CL74">
            <v>91</v>
          </cell>
          <cell r="CM74">
            <v>92</v>
          </cell>
          <cell r="CN74">
            <v>91</v>
          </cell>
          <cell r="CO74"/>
          <cell r="CP74"/>
          <cell r="CQ74"/>
          <cell r="CR74"/>
          <cell r="CS74" t="str">
            <v/>
          </cell>
          <cell r="CT74"/>
          <cell r="CU74"/>
          <cell r="CV74"/>
          <cell r="CW74"/>
          <cell r="CX74" t="str">
            <v/>
          </cell>
          <cell r="CY74"/>
          <cell r="CZ74"/>
          <cell r="DA74"/>
          <cell r="DB74"/>
          <cell r="DC74" t="str">
            <v/>
          </cell>
          <cell r="DD74" t="str">
            <v>JESARIE B. QUENOVIVA</v>
          </cell>
          <cell r="DE74">
            <v>87</v>
          </cell>
          <cell r="DF74" t="str">
            <v>NO</v>
          </cell>
          <cell r="DG74">
            <v>88</v>
          </cell>
          <cell r="DH74" t="str">
            <v>NO</v>
          </cell>
          <cell r="DI74">
            <v>90</v>
          </cell>
          <cell r="DJ74" t="str">
            <v>WITH HONORS</v>
          </cell>
          <cell r="DK74">
            <v>91</v>
          </cell>
          <cell r="DL74" t="str">
            <v>WITH HONORS</v>
          </cell>
          <cell r="DM74">
            <v>89</v>
          </cell>
          <cell r="DN74" t="str">
            <v>NO</v>
          </cell>
          <cell r="DO74">
            <v>92</v>
          </cell>
          <cell r="DP74">
            <v>93</v>
          </cell>
          <cell r="DQ74">
            <v>93</v>
          </cell>
          <cell r="DR74">
            <v>92</v>
          </cell>
          <cell r="DS74">
            <v>91</v>
          </cell>
          <cell r="DT74">
            <v>92</v>
          </cell>
          <cell r="DU74">
            <v>89</v>
          </cell>
          <cell r="DV74">
            <v>91</v>
          </cell>
          <cell r="DW74">
            <v>90</v>
          </cell>
          <cell r="DX74">
            <v>87</v>
          </cell>
          <cell r="DY74">
            <v>93</v>
          </cell>
          <cell r="DZ74">
            <v>90</v>
          </cell>
          <cell r="EA74">
            <v>85</v>
          </cell>
          <cell r="EB74">
            <v>94</v>
          </cell>
          <cell r="EC74">
            <v>90</v>
          </cell>
          <cell r="ED74">
            <v>90</v>
          </cell>
          <cell r="EE74">
            <v>93</v>
          </cell>
          <cell r="EF74">
            <v>92</v>
          </cell>
          <cell r="EG74"/>
          <cell r="EH74"/>
          <cell r="EI74" t="str">
            <v/>
          </cell>
          <cell r="EJ74"/>
          <cell r="EK74"/>
          <cell r="EL74" t="str">
            <v/>
          </cell>
          <cell r="EM74">
            <v>90</v>
          </cell>
          <cell r="EN74">
            <v>92</v>
          </cell>
          <cell r="EO74">
            <v>91</v>
          </cell>
          <cell r="EP74">
            <v>87</v>
          </cell>
          <cell r="EQ74">
            <v>85</v>
          </cell>
          <cell r="ER74">
            <v>86</v>
          </cell>
          <cell r="ES74">
            <v>88</v>
          </cell>
          <cell r="ET74">
            <v>89</v>
          </cell>
          <cell r="EU74">
            <v>89</v>
          </cell>
          <cell r="EV74"/>
          <cell r="EW74"/>
          <cell r="EX74" t="str">
            <v/>
          </cell>
          <cell r="EY74"/>
          <cell r="EZ74"/>
          <cell r="FA74">
            <v>89</v>
          </cell>
          <cell r="FB74" t="str">
            <v>NO</v>
          </cell>
          <cell r="FC74">
            <v>91</v>
          </cell>
          <cell r="FD74" t="str">
            <v>WITH HONORS</v>
          </cell>
          <cell r="FE74">
            <v>90</v>
          </cell>
          <cell r="FF74" t="str">
            <v>WITH HONORS</v>
          </cell>
          <cell r="FH74" t="str">
            <v>SO</v>
          </cell>
          <cell r="FI74" t="str">
            <v>SO</v>
          </cell>
          <cell r="FJ74" t="str">
            <v>SO</v>
          </cell>
          <cell r="FK74" t="str">
            <v>SO</v>
          </cell>
          <cell r="FL74" t="str">
            <v>SO</v>
          </cell>
          <cell r="FM74" t="str">
            <v>SO</v>
          </cell>
          <cell r="FN74" t="str">
            <v>SO</v>
          </cell>
          <cell r="FO74" t="str">
            <v>SO</v>
          </cell>
          <cell r="FP74" t="str">
            <v>SO</v>
          </cell>
          <cell r="FQ74" t="str">
            <v>SO</v>
          </cell>
          <cell r="FR74" t="str">
            <v>SO</v>
          </cell>
          <cell r="FS74" t="str">
            <v>SO</v>
          </cell>
          <cell r="FT74" t="str">
            <v>SO</v>
          </cell>
          <cell r="FU74" t="str">
            <v>SO</v>
          </cell>
          <cell r="FV74" t="str">
            <v>SO</v>
          </cell>
          <cell r="FW74" t="str">
            <v>SO</v>
          </cell>
          <cell r="FX74" t="str">
            <v>SO</v>
          </cell>
          <cell r="FY74" t="str">
            <v>SO</v>
          </cell>
          <cell r="FZ74" t="str">
            <v>SO</v>
          </cell>
          <cell r="GA74" t="str">
            <v>SO</v>
          </cell>
          <cell r="GB74" t="str">
            <v>SO</v>
          </cell>
          <cell r="GC74" t="str">
            <v>SO</v>
          </cell>
          <cell r="GD74" t="str">
            <v>SO</v>
          </cell>
          <cell r="GE74" t="str">
            <v>SO</v>
          </cell>
          <cell r="GF74" t="str">
            <v>SO</v>
          </cell>
          <cell r="GG74" t="str">
            <v>SO</v>
          </cell>
          <cell r="GH74" t="str">
            <v>SO</v>
          </cell>
          <cell r="GI74" t="str">
            <v>SO</v>
          </cell>
          <cell r="GJ74">
            <v>0</v>
          </cell>
        </row>
        <row r="75">
          <cell r="C75" t="str">
            <v>QUIBETE</v>
          </cell>
          <cell r="D75" t="str">
            <v>PRINCESS JOYCE</v>
          </cell>
          <cell r="E75" t="str">
            <v>BULADOLA</v>
          </cell>
          <cell r="F75" t="str">
            <v>B.</v>
          </cell>
          <cell r="G75" t="str">
            <v>131397150090</v>
          </cell>
          <cell r="H75" t="str">
            <v>11-07-2009</v>
          </cell>
          <cell r="I75" t="str">
            <v>FEMALE</v>
          </cell>
          <cell r="J75">
            <v>45824</v>
          </cell>
          <cell r="K75"/>
          <cell r="L75"/>
          <cell r="M75" t="str">
            <v>Namnama Elem</v>
          </cell>
          <cell r="N75" t="str">
            <v>KORONADAL CITY</v>
          </cell>
          <cell r="O75">
            <v>131382</v>
          </cell>
          <cell r="P75"/>
          <cell r="Q75"/>
          <cell r="R75">
            <v>78</v>
          </cell>
          <cell r="S75">
            <v>84</v>
          </cell>
          <cell r="T75">
            <v>83</v>
          </cell>
          <cell r="U75">
            <v>87</v>
          </cell>
          <cell r="V75">
            <v>83</v>
          </cell>
          <cell r="W75">
            <v>84</v>
          </cell>
          <cell r="X75">
            <v>83</v>
          </cell>
          <cell r="Y75">
            <v>87</v>
          </cell>
          <cell r="Z75">
            <v>87</v>
          </cell>
          <cell r="AA75">
            <v>85</v>
          </cell>
          <cell r="AB75">
            <v>83</v>
          </cell>
          <cell r="AC75">
            <v>87</v>
          </cell>
          <cell r="AD75">
            <v>88</v>
          </cell>
          <cell r="AE75">
            <v>88</v>
          </cell>
          <cell r="AF75">
            <v>87</v>
          </cell>
          <cell r="AG75">
            <v>84</v>
          </cell>
          <cell r="AH75">
            <v>80</v>
          </cell>
          <cell r="AI75">
            <v>83</v>
          </cell>
          <cell r="AJ75">
            <v>86</v>
          </cell>
          <cell r="AK75">
            <v>83</v>
          </cell>
          <cell r="AL75">
            <v>80</v>
          </cell>
          <cell r="AM75">
            <v>85</v>
          </cell>
          <cell r="AN75">
            <v>83</v>
          </cell>
          <cell r="AO75">
            <v>84</v>
          </cell>
          <cell r="AP75">
            <v>83</v>
          </cell>
          <cell r="AQ75">
            <v>86</v>
          </cell>
          <cell r="AR75">
            <v>90</v>
          </cell>
          <cell r="AS75">
            <v>90</v>
          </cell>
          <cell r="AT75">
            <v>91</v>
          </cell>
          <cell r="AU75">
            <v>89</v>
          </cell>
          <cell r="AV75">
            <v>85</v>
          </cell>
          <cell r="AW75">
            <v>84</v>
          </cell>
          <cell r="AX75">
            <v>88</v>
          </cell>
          <cell r="AY75">
            <v>89</v>
          </cell>
          <cell r="AZ75">
            <v>87</v>
          </cell>
          <cell r="BA75"/>
          <cell r="BB75"/>
          <cell r="BC75"/>
          <cell r="BD75"/>
          <cell r="BE75" t="str">
            <v/>
          </cell>
          <cell r="BF75">
            <v>90</v>
          </cell>
          <cell r="BG75">
            <v>90</v>
          </cell>
          <cell r="BH75">
            <v>91</v>
          </cell>
          <cell r="BI75">
            <v>91</v>
          </cell>
          <cell r="BJ75">
            <v>91</v>
          </cell>
          <cell r="BK75">
            <v>90</v>
          </cell>
          <cell r="BL75">
            <v>90</v>
          </cell>
          <cell r="BM75">
            <v>94</v>
          </cell>
          <cell r="BN75">
            <v>94</v>
          </cell>
          <cell r="BO75">
            <v>92</v>
          </cell>
          <cell r="BP75">
            <v>90</v>
          </cell>
          <cell r="BQ75">
            <v>90</v>
          </cell>
          <cell r="BR75">
            <v>91</v>
          </cell>
          <cell r="BS75">
            <v>92</v>
          </cell>
          <cell r="BT75">
            <v>91</v>
          </cell>
          <cell r="BU75">
            <v>88</v>
          </cell>
          <cell r="BV75">
            <v>90</v>
          </cell>
          <cell r="BW75">
            <v>91</v>
          </cell>
          <cell r="BX75">
            <v>92</v>
          </cell>
          <cell r="BY75">
            <v>90</v>
          </cell>
          <cell r="BZ75"/>
          <cell r="CA75"/>
          <cell r="CB75"/>
          <cell r="CC75"/>
          <cell r="CD75" t="str">
            <v/>
          </cell>
          <cell r="CE75"/>
          <cell r="CF75"/>
          <cell r="CG75"/>
          <cell r="CH75"/>
          <cell r="CI75" t="str">
            <v/>
          </cell>
          <cell r="CJ75">
            <v>90</v>
          </cell>
          <cell r="CK75">
            <v>90</v>
          </cell>
          <cell r="CL75">
            <v>92</v>
          </cell>
          <cell r="CM75">
            <v>92</v>
          </cell>
          <cell r="CN75">
            <v>91</v>
          </cell>
          <cell r="CO75"/>
          <cell r="CP75"/>
          <cell r="CQ75"/>
          <cell r="CR75"/>
          <cell r="CS75" t="str">
            <v/>
          </cell>
          <cell r="CT75"/>
          <cell r="CU75"/>
          <cell r="CV75"/>
          <cell r="CW75"/>
          <cell r="CX75" t="str">
            <v/>
          </cell>
          <cell r="CY75"/>
          <cell r="CZ75"/>
          <cell r="DA75"/>
          <cell r="DB75"/>
          <cell r="DC75" t="str">
            <v/>
          </cell>
          <cell r="DD75" t="str">
            <v>PRINCESS JOYCE B. QUIBETE</v>
          </cell>
          <cell r="DE75">
            <v>84</v>
          </cell>
          <cell r="DF75" t="str">
            <v>NO</v>
          </cell>
          <cell r="DG75">
            <v>85</v>
          </cell>
          <cell r="DH75" t="str">
            <v>NO</v>
          </cell>
          <cell r="DI75">
            <v>87</v>
          </cell>
          <cell r="DJ75" t="str">
            <v>NO</v>
          </cell>
          <cell r="DK75">
            <v>88</v>
          </cell>
          <cell r="DL75" t="str">
            <v>NO</v>
          </cell>
          <cell r="DM75">
            <v>86</v>
          </cell>
          <cell r="DN75" t="str">
            <v>NO</v>
          </cell>
          <cell r="DO75">
            <v>95</v>
          </cell>
          <cell r="DP75">
            <v>96</v>
          </cell>
          <cell r="DQ75">
            <v>96</v>
          </cell>
          <cell r="DR75">
            <v>95</v>
          </cell>
          <cell r="DS75">
            <v>96</v>
          </cell>
          <cell r="DT75">
            <v>96</v>
          </cell>
          <cell r="DU75">
            <v>90</v>
          </cell>
          <cell r="DV75">
            <v>94</v>
          </cell>
          <cell r="DW75">
            <v>92</v>
          </cell>
          <cell r="DX75">
            <v>97</v>
          </cell>
          <cell r="DY75">
            <v>97</v>
          </cell>
          <cell r="DZ75">
            <v>97</v>
          </cell>
          <cell r="EA75">
            <v>96</v>
          </cell>
          <cell r="EB75">
            <v>95</v>
          </cell>
          <cell r="EC75">
            <v>96</v>
          </cell>
          <cell r="ED75">
            <v>96</v>
          </cell>
          <cell r="EE75">
            <v>92</v>
          </cell>
          <cell r="EF75">
            <v>94</v>
          </cell>
          <cell r="EG75"/>
          <cell r="EH75"/>
          <cell r="EI75" t="str">
            <v/>
          </cell>
          <cell r="EJ75"/>
          <cell r="EK75"/>
          <cell r="EL75" t="str">
            <v/>
          </cell>
          <cell r="EM75">
            <v>95</v>
          </cell>
          <cell r="EN75">
            <v>96</v>
          </cell>
          <cell r="EO75">
            <v>96</v>
          </cell>
          <cell r="EP75">
            <v>95</v>
          </cell>
          <cell r="EQ75">
            <v>95</v>
          </cell>
          <cell r="ER75">
            <v>95</v>
          </cell>
          <cell r="ES75">
            <v>94</v>
          </cell>
          <cell r="ET75">
            <v>96</v>
          </cell>
          <cell r="EU75">
            <v>95</v>
          </cell>
          <cell r="EV75"/>
          <cell r="EW75"/>
          <cell r="EX75" t="str">
            <v/>
          </cell>
          <cell r="EY75"/>
          <cell r="EZ75"/>
          <cell r="FA75">
            <v>95</v>
          </cell>
          <cell r="FB75" t="str">
            <v>HIGH HONORS</v>
          </cell>
          <cell r="FC75">
            <v>95</v>
          </cell>
          <cell r="FD75" t="str">
            <v>HIGH HONORS</v>
          </cell>
          <cell r="FE75">
            <v>95</v>
          </cell>
          <cell r="FF75" t="str">
            <v>HIGH HONORS</v>
          </cell>
          <cell r="FH75" t="str">
            <v>SO</v>
          </cell>
          <cell r="FI75" t="str">
            <v>SO</v>
          </cell>
          <cell r="FJ75" t="str">
            <v>SO</v>
          </cell>
          <cell r="FK75" t="str">
            <v>SO</v>
          </cell>
          <cell r="FL75" t="str">
            <v>SO</v>
          </cell>
          <cell r="FM75" t="str">
            <v>SO</v>
          </cell>
          <cell r="FN75" t="str">
            <v>SO</v>
          </cell>
          <cell r="FO75" t="str">
            <v>SO</v>
          </cell>
          <cell r="FP75" t="str">
            <v>SO</v>
          </cell>
          <cell r="FQ75" t="str">
            <v>SO</v>
          </cell>
          <cell r="FR75" t="str">
            <v>SO</v>
          </cell>
          <cell r="FS75" t="str">
            <v>SO</v>
          </cell>
          <cell r="FT75" t="str">
            <v>SO</v>
          </cell>
          <cell r="FU75" t="str">
            <v>SO</v>
          </cell>
          <cell r="FV75" t="str">
            <v>SO</v>
          </cell>
          <cell r="FW75" t="str">
            <v>SO</v>
          </cell>
          <cell r="FX75" t="str">
            <v>SO</v>
          </cell>
          <cell r="FY75" t="str">
            <v>SO</v>
          </cell>
          <cell r="FZ75" t="str">
            <v>SO</v>
          </cell>
          <cell r="GA75" t="str">
            <v>SO</v>
          </cell>
          <cell r="GB75" t="str">
            <v>SO</v>
          </cell>
          <cell r="GC75" t="str">
            <v>SO</v>
          </cell>
          <cell r="GD75" t="str">
            <v>SO</v>
          </cell>
          <cell r="GE75" t="str">
            <v>SO</v>
          </cell>
          <cell r="GF75" t="str">
            <v>SO</v>
          </cell>
          <cell r="GG75" t="str">
            <v>SO</v>
          </cell>
          <cell r="GH75" t="str">
            <v>SO</v>
          </cell>
          <cell r="GI75" t="str">
            <v>SO</v>
          </cell>
          <cell r="GJ75">
            <v>0</v>
          </cell>
        </row>
        <row r="76">
          <cell r="C76" t="str">
            <v>ROBELO</v>
          </cell>
          <cell r="D76" t="str">
            <v>SARAH JANE</v>
          </cell>
          <cell r="E76" t="str">
            <v>VILLAREAL</v>
          </cell>
          <cell r="F76" t="str">
            <v>V.</v>
          </cell>
          <cell r="G76" t="str">
            <v>131410150075</v>
          </cell>
          <cell r="H76" t="str">
            <v>02-11-2010</v>
          </cell>
          <cell r="I76" t="str">
            <v>FEMALE</v>
          </cell>
          <cell r="J76">
            <v>45824</v>
          </cell>
          <cell r="K76"/>
          <cell r="L76"/>
          <cell r="M76" t="str">
            <v>KCES  1</v>
          </cell>
          <cell r="N76" t="str">
            <v>KORONADAL CITY</v>
          </cell>
          <cell r="O76">
            <v>131406</v>
          </cell>
          <cell r="P76"/>
          <cell r="Q76"/>
          <cell r="R76">
            <v>91</v>
          </cell>
          <cell r="S76">
            <v>92</v>
          </cell>
          <cell r="T76">
            <v>90</v>
          </cell>
          <cell r="U76">
            <v>90</v>
          </cell>
          <cell r="V76">
            <v>91</v>
          </cell>
          <cell r="W76">
            <v>91</v>
          </cell>
          <cell r="X76">
            <v>88</v>
          </cell>
          <cell r="Y76">
            <v>88</v>
          </cell>
          <cell r="Z76">
            <v>85</v>
          </cell>
          <cell r="AA76">
            <v>88</v>
          </cell>
          <cell r="AB76">
            <v>90</v>
          </cell>
          <cell r="AC76">
            <v>88</v>
          </cell>
          <cell r="AD76">
            <v>89</v>
          </cell>
          <cell r="AE76">
            <v>89</v>
          </cell>
          <cell r="AF76">
            <v>89</v>
          </cell>
          <cell r="AG76">
            <v>90</v>
          </cell>
          <cell r="AH76">
            <v>91</v>
          </cell>
          <cell r="AI76">
            <v>95</v>
          </cell>
          <cell r="AJ76">
            <v>93</v>
          </cell>
          <cell r="AK76">
            <v>92</v>
          </cell>
          <cell r="AL76">
            <v>85</v>
          </cell>
          <cell r="AM76">
            <v>83</v>
          </cell>
          <cell r="AN76">
            <v>79</v>
          </cell>
          <cell r="AO76">
            <v>84</v>
          </cell>
          <cell r="AP76">
            <v>83</v>
          </cell>
          <cell r="AQ76">
            <v>90</v>
          </cell>
          <cell r="AR76">
            <v>94</v>
          </cell>
          <cell r="AS76">
            <v>94</v>
          </cell>
          <cell r="AT76">
            <v>95</v>
          </cell>
          <cell r="AU76">
            <v>93</v>
          </cell>
          <cell r="AV76">
            <v>87</v>
          </cell>
          <cell r="AW76">
            <v>88</v>
          </cell>
          <cell r="AX76">
            <v>90</v>
          </cell>
          <cell r="AY76">
            <v>93</v>
          </cell>
          <cell r="AZ76">
            <v>90</v>
          </cell>
          <cell r="BA76"/>
          <cell r="BB76"/>
          <cell r="BC76"/>
          <cell r="BD76"/>
          <cell r="BE76" t="str">
            <v/>
          </cell>
          <cell r="BF76">
            <v>90</v>
          </cell>
          <cell r="BG76">
            <v>90</v>
          </cell>
          <cell r="BH76">
            <v>91</v>
          </cell>
          <cell r="BI76">
            <v>93</v>
          </cell>
          <cell r="BJ76">
            <v>91</v>
          </cell>
          <cell r="BK76">
            <v>91</v>
          </cell>
          <cell r="BL76">
            <v>90</v>
          </cell>
          <cell r="BM76">
            <v>92</v>
          </cell>
          <cell r="BN76">
            <v>93</v>
          </cell>
          <cell r="BO76">
            <v>92</v>
          </cell>
          <cell r="BP76">
            <v>90</v>
          </cell>
          <cell r="BQ76">
            <v>90</v>
          </cell>
          <cell r="BR76">
            <v>91</v>
          </cell>
          <cell r="BS76">
            <v>93</v>
          </cell>
          <cell r="BT76">
            <v>91</v>
          </cell>
          <cell r="BU76">
            <v>90</v>
          </cell>
          <cell r="BV76">
            <v>90</v>
          </cell>
          <cell r="BW76">
            <v>90</v>
          </cell>
          <cell r="BX76">
            <v>91</v>
          </cell>
          <cell r="BY76">
            <v>90</v>
          </cell>
          <cell r="BZ76"/>
          <cell r="CA76"/>
          <cell r="CB76"/>
          <cell r="CC76"/>
          <cell r="CD76" t="str">
            <v/>
          </cell>
          <cell r="CE76"/>
          <cell r="CF76"/>
          <cell r="CG76"/>
          <cell r="CH76"/>
          <cell r="CI76" t="str">
            <v/>
          </cell>
          <cell r="CJ76">
            <v>90</v>
          </cell>
          <cell r="CK76">
            <v>90</v>
          </cell>
          <cell r="CL76">
            <v>91</v>
          </cell>
          <cell r="CM76">
            <v>93</v>
          </cell>
          <cell r="CN76">
            <v>91</v>
          </cell>
          <cell r="CO76"/>
          <cell r="CP76"/>
          <cell r="CQ76"/>
          <cell r="CR76"/>
          <cell r="CS76" t="str">
            <v/>
          </cell>
          <cell r="CT76"/>
          <cell r="CU76"/>
          <cell r="CV76"/>
          <cell r="CW76"/>
          <cell r="CX76" t="str">
            <v/>
          </cell>
          <cell r="CY76"/>
          <cell r="CZ76"/>
          <cell r="DA76"/>
          <cell r="DB76"/>
          <cell r="DC76" t="str">
            <v/>
          </cell>
          <cell r="DD76" t="str">
            <v>SARAH JANE V. ROBELO</v>
          </cell>
          <cell r="DE76">
            <v>89</v>
          </cell>
          <cell r="DF76" t="str">
            <v>NO</v>
          </cell>
          <cell r="DG76">
            <v>89</v>
          </cell>
          <cell r="DH76" t="str">
            <v>NO</v>
          </cell>
          <cell r="DI76">
            <v>90</v>
          </cell>
          <cell r="DJ76" t="str">
            <v>WITH HONORS</v>
          </cell>
          <cell r="DK76">
            <v>90</v>
          </cell>
          <cell r="DL76" t="str">
            <v>WITH HONORS</v>
          </cell>
          <cell r="DM76">
            <v>90</v>
          </cell>
          <cell r="DN76" t="str">
            <v>WITH HONORS</v>
          </cell>
          <cell r="DO76">
            <v>91</v>
          </cell>
          <cell r="DP76">
            <v>92</v>
          </cell>
          <cell r="DQ76">
            <v>92</v>
          </cell>
          <cell r="DR76">
            <v>93</v>
          </cell>
          <cell r="DS76">
            <v>94</v>
          </cell>
          <cell r="DT76">
            <v>94</v>
          </cell>
          <cell r="DU76">
            <v>93</v>
          </cell>
          <cell r="DV76">
            <v>94</v>
          </cell>
          <cell r="DW76">
            <v>94</v>
          </cell>
          <cell r="DX76">
            <v>92</v>
          </cell>
          <cell r="DY76">
            <v>94</v>
          </cell>
          <cell r="DZ76">
            <v>93</v>
          </cell>
          <cell r="EA76">
            <v>90</v>
          </cell>
          <cell r="EB76">
            <v>93</v>
          </cell>
          <cell r="EC76">
            <v>92</v>
          </cell>
          <cell r="ED76">
            <v>86</v>
          </cell>
          <cell r="EE76">
            <v>92</v>
          </cell>
          <cell r="EF76">
            <v>89</v>
          </cell>
          <cell r="EG76"/>
          <cell r="EH76"/>
          <cell r="EI76" t="str">
            <v/>
          </cell>
          <cell r="EJ76"/>
          <cell r="EK76"/>
          <cell r="EL76" t="str">
            <v/>
          </cell>
          <cell r="EM76">
            <v>93</v>
          </cell>
          <cell r="EN76">
            <v>94</v>
          </cell>
          <cell r="EO76">
            <v>94</v>
          </cell>
          <cell r="EP76">
            <v>89</v>
          </cell>
          <cell r="EQ76">
            <v>90</v>
          </cell>
          <cell r="ER76">
            <v>90</v>
          </cell>
          <cell r="ES76">
            <v>87</v>
          </cell>
          <cell r="ET76">
            <v>91</v>
          </cell>
          <cell r="EU76">
            <v>89</v>
          </cell>
          <cell r="EV76"/>
          <cell r="EW76"/>
          <cell r="EX76" t="str">
            <v/>
          </cell>
          <cell r="EY76"/>
          <cell r="EZ76"/>
          <cell r="FA76">
            <v>90</v>
          </cell>
          <cell r="FB76" t="str">
            <v>WITH HONORS</v>
          </cell>
          <cell r="FC76">
            <v>93</v>
          </cell>
          <cell r="FD76" t="str">
            <v>WITH HONORS</v>
          </cell>
          <cell r="FE76">
            <v>92</v>
          </cell>
          <cell r="FF76" t="str">
            <v>WITH HONORS</v>
          </cell>
          <cell r="FH76" t="str">
            <v>SO</v>
          </cell>
          <cell r="FI76" t="str">
            <v>SO</v>
          </cell>
          <cell r="FJ76" t="str">
            <v>SO</v>
          </cell>
          <cell r="FK76" t="str">
            <v>SO</v>
          </cell>
          <cell r="FL76" t="str">
            <v>SO</v>
          </cell>
          <cell r="FM76" t="str">
            <v>SO</v>
          </cell>
          <cell r="FN76" t="str">
            <v>SO</v>
          </cell>
          <cell r="FO76" t="str">
            <v>SO</v>
          </cell>
          <cell r="FP76" t="str">
            <v>SO</v>
          </cell>
          <cell r="FQ76" t="str">
            <v>SO</v>
          </cell>
          <cell r="FR76" t="str">
            <v>SO</v>
          </cell>
          <cell r="FS76" t="str">
            <v>SO</v>
          </cell>
          <cell r="FT76" t="str">
            <v>SO</v>
          </cell>
          <cell r="FU76" t="str">
            <v>SO</v>
          </cell>
          <cell r="FV76" t="str">
            <v>SO</v>
          </cell>
          <cell r="FW76" t="str">
            <v>SO</v>
          </cell>
          <cell r="FX76" t="str">
            <v>SO</v>
          </cell>
          <cell r="FY76" t="str">
            <v>SO</v>
          </cell>
          <cell r="FZ76" t="str">
            <v>SO</v>
          </cell>
          <cell r="GA76" t="str">
            <v>SO</v>
          </cell>
          <cell r="GB76" t="str">
            <v>SO</v>
          </cell>
          <cell r="GC76" t="str">
            <v>SO</v>
          </cell>
          <cell r="GD76" t="str">
            <v>SO</v>
          </cell>
          <cell r="GE76" t="str">
            <v>SO</v>
          </cell>
          <cell r="GF76" t="str">
            <v>SO</v>
          </cell>
          <cell r="GG76" t="str">
            <v>SO</v>
          </cell>
          <cell r="GH76" t="str">
            <v>SO</v>
          </cell>
          <cell r="GI76" t="str">
            <v>SO</v>
          </cell>
          <cell r="GJ76">
            <v>0</v>
          </cell>
        </row>
        <row r="77">
          <cell r="C77" t="str">
            <v>RODRIGUEZ</v>
          </cell>
          <cell r="D77" t="str">
            <v>THREZTENJEL</v>
          </cell>
          <cell r="E77" t="str">
            <v>LAZAGA</v>
          </cell>
          <cell r="F77" t="str">
            <v>L.</v>
          </cell>
          <cell r="G77" t="str">
            <v>131378150096</v>
          </cell>
          <cell r="H77" t="str">
            <v>10-10-2010</v>
          </cell>
          <cell r="I77" t="str">
            <v>FEMALE</v>
          </cell>
          <cell r="J77">
            <v>45824</v>
          </cell>
          <cell r="K77"/>
          <cell r="L77"/>
          <cell r="M77" t="str">
            <v xml:space="preserve">Salkan Elem </v>
          </cell>
          <cell r="N77" t="str">
            <v>KORONADAL CITY</v>
          </cell>
          <cell r="O77">
            <v>131413</v>
          </cell>
          <cell r="P77"/>
          <cell r="Q77"/>
          <cell r="R77">
            <v>82</v>
          </cell>
          <cell r="S77">
            <v>83</v>
          </cell>
          <cell r="T77">
            <v>79</v>
          </cell>
          <cell r="U77">
            <v>80</v>
          </cell>
          <cell r="V77">
            <v>81</v>
          </cell>
          <cell r="W77">
            <v>82</v>
          </cell>
          <cell r="X77">
            <v>81</v>
          </cell>
          <cell r="Y77">
            <v>79</v>
          </cell>
          <cell r="Z77">
            <v>80</v>
          </cell>
          <cell r="AA77">
            <v>81</v>
          </cell>
          <cell r="AB77">
            <v>82</v>
          </cell>
          <cell r="AC77">
            <v>80</v>
          </cell>
          <cell r="AD77">
            <v>78</v>
          </cell>
          <cell r="AE77">
            <v>80</v>
          </cell>
          <cell r="AF77">
            <v>80</v>
          </cell>
          <cell r="AG77">
            <v>84</v>
          </cell>
          <cell r="AH77">
            <v>80</v>
          </cell>
          <cell r="AI77">
            <v>80</v>
          </cell>
          <cell r="AJ77">
            <v>91</v>
          </cell>
          <cell r="AK77">
            <v>84</v>
          </cell>
          <cell r="AL77">
            <v>77</v>
          </cell>
          <cell r="AM77">
            <v>81</v>
          </cell>
          <cell r="AN77">
            <v>81</v>
          </cell>
          <cell r="AO77">
            <v>80</v>
          </cell>
          <cell r="AP77">
            <v>80</v>
          </cell>
          <cell r="AQ77">
            <v>88</v>
          </cell>
          <cell r="AR77">
            <v>90</v>
          </cell>
          <cell r="AS77">
            <v>90</v>
          </cell>
          <cell r="AT77">
            <v>91</v>
          </cell>
          <cell r="AU77">
            <v>90</v>
          </cell>
          <cell r="AV77">
            <v>89</v>
          </cell>
          <cell r="AW77">
            <v>88</v>
          </cell>
          <cell r="AX77">
            <v>90</v>
          </cell>
          <cell r="AY77">
            <v>91</v>
          </cell>
          <cell r="AZ77">
            <v>90</v>
          </cell>
          <cell r="BA77"/>
          <cell r="BB77"/>
          <cell r="BC77"/>
          <cell r="BD77"/>
          <cell r="BE77" t="str">
            <v/>
          </cell>
          <cell r="BF77">
            <v>90</v>
          </cell>
          <cell r="BG77">
            <v>90</v>
          </cell>
          <cell r="BH77">
            <v>90</v>
          </cell>
          <cell r="BI77">
            <v>90</v>
          </cell>
          <cell r="BJ77">
            <v>90</v>
          </cell>
          <cell r="BK77">
            <v>90</v>
          </cell>
          <cell r="BL77">
            <v>85</v>
          </cell>
          <cell r="BM77">
            <v>86</v>
          </cell>
          <cell r="BN77">
            <v>88</v>
          </cell>
          <cell r="BO77">
            <v>87</v>
          </cell>
          <cell r="BP77">
            <v>88</v>
          </cell>
          <cell r="BQ77">
            <v>90</v>
          </cell>
          <cell r="BR77">
            <v>90</v>
          </cell>
          <cell r="BS77">
            <v>91</v>
          </cell>
          <cell r="BT77">
            <v>90</v>
          </cell>
          <cell r="BU77">
            <v>90</v>
          </cell>
          <cell r="BV77">
            <v>90</v>
          </cell>
          <cell r="BW77">
            <v>88</v>
          </cell>
          <cell r="BX77">
            <v>90</v>
          </cell>
          <cell r="BY77">
            <v>90</v>
          </cell>
          <cell r="BZ77"/>
          <cell r="CA77"/>
          <cell r="CB77"/>
          <cell r="CC77"/>
          <cell r="CD77" t="str">
            <v/>
          </cell>
          <cell r="CE77"/>
          <cell r="CF77"/>
          <cell r="CG77"/>
          <cell r="CH77"/>
          <cell r="CI77" t="str">
            <v/>
          </cell>
          <cell r="CJ77">
            <v>90</v>
          </cell>
          <cell r="CK77">
            <v>89</v>
          </cell>
          <cell r="CL77">
            <v>89</v>
          </cell>
          <cell r="CM77">
            <v>90</v>
          </cell>
          <cell r="CN77">
            <v>89</v>
          </cell>
          <cell r="CO77"/>
          <cell r="CP77"/>
          <cell r="CQ77"/>
          <cell r="CR77"/>
          <cell r="CS77" t="str">
            <v/>
          </cell>
          <cell r="CT77"/>
          <cell r="CU77"/>
          <cell r="CV77"/>
          <cell r="CW77"/>
          <cell r="CX77" t="str">
            <v/>
          </cell>
          <cell r="CY77"/>
          <cell r="CZ77"/>
          <cell r="DA77"/>
          <cell r="DB77"/>
          <cell r="DC77" t="str">
            <v/>
          </cell>
          <cell r="DD77" t="str">
            <v>THREZTENJEL L. RODRIGUEZ</v>
          </cell>
          <cell r="DE77">
            <v>84</v>
          </cell>
          <cell r="DF77" t="str">
            <v>NO</v>
          </cell>
          <cell r="DG77">
            <v>84</v>
          </cell>
          <cell r="DH77" t="str">
            <v>NO</v>
          </cell>
          <cell r="DI77">
            <v>83</v>
          </cell>
          <cell r="DJ77" t="str">
            <v>NO</v>
          </cell>
          <cell r="DK77">
            <v>85</v>
          </cell>
          <cell r="DL77" t="str">
            <v>NO</v>
          </cell>
          <cell r="DM77">
            <v>84</v>
          </cell>
          <cell r="DN77" t="str">
            <v>NO</v>
          </cell>
          <cell r="DO77">
            <v>93</v>
          </cell>
          <cell r="DP77">
            <v>95</v>
          </cell>
          <cell r="DQ77">
            <v>94</v>
          </cell>
          <cell r="DR77">
            <v>91</v>
          </cell>
          <cell r="DS77">
            <v>94</v>
          </cell>
          <cell r="DT77">
            <v>93</v>
          </cell>
          <cell r="DU77">
            <v>91</v>
          </cell>
          <cell r="DV77">
            <v>92</v>
          </cell>
          <cell r="DW77">
            <v>92</v>
          </cell>
          <cell r="DX77">
            <v>93</v>
          </cell>
          <cell r="DY77">
            <v>94</v>
          </cell>
          <cell r="DZ77">
            <v>94</v>
          </cell>
          <cell r="EA77">
            <v>93</v>
          </cell>
          <cell r="EB77">
            <v>95</v>
          </cell>
          <cell r="EC77">
            <v>94</v>
          </cell>
          <cell r="ED77">
            <v>93</v>
          </cell>
          <cell r="EE77">
            <v>96</v>
          </cell>
          <cell r="EF77">
            <v>95</v>
          </cell>
          <cell r="EG77"/>
          <cell r="EH77"/>
          <cell r="EI77" t="str">
            <v/>
          </cell>
          <cell r="EJ77"/>
          <cell r="EK77"/>
          <cell r="EL77" t="str">
            <v/>
          </cell>
          <cell r="EM77">
            <v>93</v>
          </cell>
          <cell r="EN77">
            <v>96</v>
          </cell>
          <cell r="EO77">
            <v>95</v>
          </cell>
          <cell r="EP77">
            <v>91</v>
          </cell>
          <cell r="EQ77">
            <v>90</v>
          </cell>
          <cell r="ER77">
            <v>91</v>
          </cell>
          <cell r="ES77">
            <v>90</v>
          </cell>
          <cell r="ET77">
            <v>92</v>
          </cell>
          <cell r="EU77">
            <v>91</v>
          </cell>
          <cell r="EV77"/>
          <cell r="EW77"/>
          <cell r="EX77" t="str">
            <v/>
          </cell>
          <cell r="EY77"/>
          <cell r="EZ77"/>
          <cell r="FA77">
            <v>92</v>
          </cell>
          <cell r="FB77" t="str">
            <v>WITH HONORS</v>
          </cell>
          <cell r="FC77">
            <v>94</v>
          </cell>
          <cell r="FD77" t="str">
            <v>WITH HONORS</v>
          </cell>
          <cell r="FE77">
            <v>93</v>
          </cell>
          <cell r="FF77" t="str">
            <v>WITH HONORS</v>
          </cell>
          <cell r="FH77" t="str">
            <v>SO</v>
          </cell>
          <cell r="FI77" t="str">
            <v>SO</v>
          </cell>
          <cell r="FJ77" t="str">
            <v>SO</v>
          </cell>
          <cell r="FK77" t="str">
            <v>SO</v>
          </cell>
          <cell r="FL77" t="str">
            <v>SO</v>
          </cell>
          <cell r="FM77" t="str">
            <v>SO</v>
          </cell>
          <cell r="FN77" t="str">
            <v>SO</v>
          </cell>
          <cell r="FO77" t="str">
            <v>SO</v>
          </cell>
          <cell r="FP77" t="str">
            <v>SO</v>
          </cell>
          <cell r="FQ77" t="str">
            <v>SO</v>
          </cell>
          <cell r="FR77" t="str">
            <v>SO</v>
          </cell>
          <cell r="FS77" t="str">
            <v>SO</v>
          </cell>
          <cell r="FT77" t="str">
            <v>SO</v>
          </cell>
          <cell r="FU77" t="str">
            <v>SO</v>
          </cell>
          <cell r="FV77" t="str">
            <v>SO</v>
          </cell>
          <cell r="FW77" t="str">
            <v>SO</v>
          </cell>
          <cell r="FX77" t="str">
            <v>SO</v>
          </cell>
          <cell r="FY77" t="str">
            <v>SO</v>
          </cell>
          <cell r="FZ77" t="str">
            <v>SO</v>
          </cell>
          <cell r="GA77" t="str">
            <v>SO</v>
          </cell>
          <cell r="GB77" t="str">
            <v>SO</v>
          </cell>
          <cell r="GC77" t="str">
            <v>SO</v>
          </cell>
          <cell r="GD77" t="str">
            <v>SO</v>
          </cell>
          <cell r="GE77" t="str">
            <v>SO</v>
          </cell>
          <cell r="GF77" t="str">
            <v>SO</v>
          </cell>
          <cell r="GG77" t="str">
            <v>SO</v>
          </cell>
          <cell r="GH77" t="str">
            <v>SO</v>
          </cell>
          <cell r="GI77" t="str">
            <v>SO</v>
          </cell>
          <cell r="GJ77">
            <v>0</v>
          </cell>
        </row>
        <row r="78">
          <cell r="C78" t="str">
            <v>ROLLUQUI</v>
          </cell>
          <cell r="D78" t="str">
            <v>PAULEEN JOY</v>
          </cell>
          <cell r="E78" t="str">
            <v>INONG</v>
          </cell>
          <cell r="F78" t="str">
            <v>I.</v>
          </cell>
          <cell r="G78" t="str">
            <v>488107150088</v>
          </cell>
          <cell r="H78" t="str">
            <v>09-12-2009</v>
          </cell>
          <cell r="I78" t="str">
            <v>FEMALE</v>
          </cell>
          <cell r="J78">
            <v>45824</v>
          </cell>
          <cell r="K78"/>
          <cell r="L78"/>
          <cell r="M78" t="str">
            <v>KCES I</v>
          </cell>
          <cell r="N78" t="str">
            <v>KORONADAL CITY</v>
          </cell>
          <cell r="O78">
            <v>131406</v>
          </cell>
          <cell r="P78"/>
          <cell r="Q78"/>
          <cell r="R78">
            <v>90</v>
          </cell>
          <cell r="S78">
            <v>89</v>
          </cell>
          <cell r="T78">
            <v>87</v>
          </cell>
          <cell r="U78">
            <v>92</v>
          </cell>
          <cell r="V78">
            <v>90</v>
          </cell>
          <cell r="W78">
            <v>86</v>
          </cell>
          <cell r="X78">
            <v>85</v>
          </cell>
          <cell r="Y78">
            <v>82</v>
          </cell>
          <cell r="Z78">
            <v>86</v>
          </cell>
          <cell r="AA78">
            <v>85</v>
          </cell>
          <cell r="AB78">
            <v>83</v>
          </cell>
          <cell r="AC78">
            <v>81</v>
          </cell>
          <cell r="AD78">
            <v>83</v>
          </cell>
          <cell r="AE78">
            <v>84</v>
          </cell>
          <cell r="AF78">
            <v>83</v>
          </cell>
          <cell r="AG78">
            <v>87</v>
          </cell>
          <cell r="AH78">
            <v>83</v>
          </cell>
          <cell r="AI78">
            <v>81</v>
          </cell>
          <cell r="AJ78">
            <v>88</v>
          </cell>
          <cell r="AK78">
            <v>85</v>
          </cell>
          <cell r="AL78">
            <v>89</v>
          </cell>
          <cell r="AM78">
            <v>87</v>
          </cell>
          <cell r="AN78">
            <v>90</v>
          </cell>
          <cell r="AO78">
            <v>93</v>
          </cell>
          <cell r="AP78">
            <v>90</v>
          </cell>
          <cell r="AQ78">
            <v>90</v>
          </cell>
          <cell r="AR78">
            <v>95</v>
          </cell>
          <cell r="AS78">
            <v>95</v>
          </cell>
          <cell r="AT78">
            <v>97</v>
          </cell>
          <cell r="AU78">
            <v>94</v>
          </cell>
          <cell r="AV78">
            <v>93</v>
          </cell>
          <cell r="AW78">
            <v>91</v>
          </cell>
          <cell r="AX78">
            <v>94</v>
          </cell>
          <cell r="AY78">
            <v>95</v>
          </cell>
          <cell r="AZ78">
            <v>93</v>
          </cell>
          <cell r="BA78"/>
          <cell r="BB78"/>
          <cell r="BC78"/>
          <cell r="BD78"/>
          <cell r="BE78" t="str">
            <v/>
          </cell>
          <cell r="BF78">
            <v>94</v>
          </cell>
          <cell r="BG78">
            <v>95</v>
          </cell>
          <cell r="BH78">
            <v>95</v>
          </cell>
          <cell r="BI78">
            <v>95</v>
          </cell>
          <cell r="BJ78">
            <v>95</v>
          </cell>
          <cell r="BK78">
            <v>94</v>
          </cell>
          <cell r="BL78">
            <v>95</v>
          </cell>
          <cell r="BM78">
            <v>95</v>
          </cell>
          <cell r="BN78">
            <v>95</v>
          </cell>
          <cell r="BO78">
            <v>95</v>
          </cell>
          <cell r="BP78">
            <v>94</v>
          </cell>
          <cell r="BQ78">
            <v>95</v>
          </cell>
          <cell r="BR78">
            <v>95</v>
          </cell>
          <cell r="BS78">
            <v>95</v>
          </cell>
          <cell r="BT78">
            <v>95</v>
          </cell>
          <cell r="BU78">
            <v>94</v>
          </cell>
          <cell r="BV78">
            <v>95</v>
          </cell>
          <cell r="BW78">
            <v>95</v>
          </cell>
          <cell r="BX78">
            <v>95</v>
          </cell>
          <cell r="BY78">
            <v>95</v>
          </cell>
          <cell r="BZ78"/>
          <cell r="CA78"/>
          <cell r="CB78"/>
          <cell r="CC78"/>
          <cell r="CD78" t="str">
            <v/>
          </cell>
          <cell r="CE78"/>
          <cell r="CF78"/>
          <cell r="CG78"/>
          <cell r="CH78"/>
          <cell r="CI78" t="str">
            <v/>
          </cell>
          <cell r="CJ78">
            <v>94</v>
          </cell>
          <cell r="CK78">
            <v>95</v>
          </cell>
          <cell r="CL78">
            <v>95</v>
          </cell>
          <cell r="CM78">
            <v>95</v>
          </cell>
          <cell r="CN78">
            <v>95</v>
          </cell>
          <cell r="CO78"/>
          <cell r="CP78"/>
          <cell r="CQ78"/>
          <cell r="CR78"/>
          <cell r="CS78" t="str">
            <v/>
          </cell>
          <cell r="CT78"/>
          <cell r="CU78"/>
          <cell r="CV78"/>
          <cell r="CW78"/>
          <cell r="CX78" t="str">
            <v/>
          </cell>
          <cell r="CY78"/>
          <cell r="CZ78"/>
          <cell r="DA78"/>
          <cell r="DB78"/>
          <cell r="DC78" t="str">
            <v/>
          </cell>
          <cell r="DD78" t="str">
            <v>PAULEEN JOY I. ROLLUQUI</v>
          </cell>
          <cell r="DE78">
            <v>89</v>
          </cell>
          <cell r="DF78" t="str">
            <v>NO</v>
          </cell>
          <cell r="DG78">
            <v>88</v>
          </cell>
          <cell r="DH78" t="str">
            <v>NO</v>
          </cell>
          <cell r="DI78">
            <v>88</v>
          </cell>
          <cell r="DJ78" t="str">
            <v>NO</v>
          </cell>
          <cell r="DK78">
            <v>91</v>
          </cell>
          <cell r="DL78" t="str">
            <v>WITH HONORS</v>
          </cell>
          <cell r="DM78">
            <v>89</v>
          </cell>
          <cell r="DN78" t="str">
            <v>NO</v>
          </cell>
          <cell r="DO78">
            <v>94</v>
          </cell>
          <cell r="DP78">
            <v>94</v>
          </cell>
          <cell r="DQ78">
            <v>94</v>
          </cell>
          <cell r="DR78">
            <v>93</v>
          </cell>
          <cell r="DS78">
            <v>92</v>
          </cell>
          <cell r="DT78">
            <v>93</v>
          </cell>
          <cell r="DU78">
            <v>90</v>
          </cell>
          <cell r="DV78">
            <v>93</v>
          </cell>
          <cell r="DW78">
            <v>92</v>
          </cell>
          <cell r="DX78">
            <v>92</v>
          </cell>
          <cell r="DY78">
            <v>95</v>
          </cell>
          <cell r="DZ78">
            <v>94</v>
          </cell>
          <cell r="EA78">
            <v>91</v>
          </cell>
          <cell r="EB78">
            <v>95</v>
          </cell>
          <cell r="EC78">
            <v>93</v>
          </cell>
          <cell r="ED78">
            <v>91</v>
          </cell>
          <cell r="EE78">
            <v>89</v>
          </cell>
          <cell r="EF78">
            <v>90</v>
          </cell>
          <cell r="EG78"/>
          <cell r="EH78"/>
          <cell r="EI78" t="str">
            <v/>
          </cell>
          <cell r="EJ78"/>
          <cell r="EK78"/>
          <cell r="EL78" t="str">
            <v/>
          </cell>
          <cell r="EM78">
            <v>94</v>
          </cell>
          <cell r="EN78">
            <v>96</v>
          </cell>
          <cell r="EO78">
            <v>95</v>
          </cell>
          <cell r="EP78">
            <v>92</v>
          </cell>
          <cell r="EQ78">
            <v>90</v>
          </cell>
          <cell r="ER78">
            <v>91</v>
          </cell>
          <cell r="ES78">
            <v>94</v>
          </cell>
          <cell r="ET78">
            <v>94</v>
          </cell>
          <cell r="EU78">
            <v>94</v>
          </cell>
          <cell r="EV78"/>
          <cell r="EW78"/>
          <cell r="EX78" t="str">
            <v/>
          </cell>
          <cell r="EY78"/>
          <cell r="EZ78"/>
          <cell r="FA78">
            <v>92</v>
          </cell>
          <cell r="FB78" t="str">
            <v>WITH HONORS</v>
          </cell>
          <cell r="FC78">
            <v>93</v>
          </cell>
          <cell r="FD78" t="str">
            <v>WITH HONORS</v>
          </cell>
          <cell r="FE78">
            <v>93</v>
          </cell>
          <cell r="FF78" t="str">
            <v>WITH HONORS</v>
          </cell>
          <cell r="FH78" t="str">
            <v>SO</v>
          </cell>
          <cell r="FI78" t="str">
            <v>SO</v>
          </cell>
          <cell r="FJ78" t="str">
            <v>SO</v>
          </cell>
          <cell r="FK78" t="str">
            <v>SO</v>
          </cell>
          <cell r="FL78" t="str">
            <v>SO</v>
          </cell>
          <cell r="FM78" t="str">
            <v>SO</v>
          </cell>
          <cell r="FN78" t="str">
            <v>SO</v>
          </cell>
          <cell r="FO78" t="str">
            <v>SO</v>
          </cell>
          <cell r="FP78" t="str">
            <v>SO</v>
          </cell>
          <cell r="FQ78" t="str">
            <v>SO</v>
          </cell>
          <cell r="FR78" t="str">
            <v>SO</v>
          </cell>
          <cell r="FS78" t="str">
            <v>SO</v>
          </cell>
          <cell r="FT78" t="str">
            <v>SO</v>
          </cell>
          <cell r="FU78" t="str">
            <v>SO</v>
          </cell>
          <cell r="FV78" t="str">
            <v>SO</v>
          </cell>
          <cell r="FW78" t="str">
            <v>SO</v>
          </cell>
          <cell r="FX78" t="str">
            <v>SO</v>
          </cell>
          <cell r="FY78" t="str">
            <v>SO</v>
          </cell>
          <cell r="FZ78" t="str">
            <v>SO</v>
          </cell>
          <cell r="GA78" t="str">
            <v>SO</v>
          </cell>
          <cell r="GB78" t="str">
            <v>SO</v>
          </cell>
          <cell r="GC78" t="str">
            <v>SO</v>
          </cell>
          <cell r="GD78" t="str">
            <v>SO</v>
          </cell>
          <cell r="GE78" t="str">
            <v>SO</v>
          </cell>
          <cell r="GF78" t="str">
            <v>SO</v>
          </cell>
          <cell r="GG78" t="str">
            <v>SO</v>
          </cell>
          <cell r="GH78" t="str">
            <v>SO</v>
          </cell>
          <cell r="GI78" t="str">
            <v>SO</v>
          </cell>
          <cell r="GJ78">
            <v>0</v>
          </cell>
        </row>
        <row r="79">
          <cell r="C79" t="str">
            <v>SOLMAYOR</v>
          </cell>
          <cell r="D79" t="str">
            <v>PATRICIA SHYNE</v>
          </cell>
          <cell r="E79" t="str">
            <v>SARIO</v>
          </cell>
          <cell r="F79" t="str">
            <v>S.</v>
          </cell>
          <cell r="G79" t="str">
            <v>471020150041</v>
          </cell>
          <cell r="H79" t="str">
            <v>10-18-2009</v>
          </cell>
          <cell r="I79" t="str">
            <v>FEMALE</v>
          </cell>
          <cell r="J79">
            <v>45824</v>
          </cell>
          <cell r="K79"/>
          <cell r="L79"/>
          <cell r="M79" t="str">
            <v>Namnama Elem</v>
          </cell>
          <cell r="N79" t="str">
            <v>KORONADAL CITY</v>
          </cell>
          <cell r="O79">
            <v>131382</v>
          </cell>
          <cell r="P79"/>
          <cell r="Q79"/>
          <cell r="R79">
            <v>89</v>
          </cell>
          <cell r="S79">
            <v>88</v>
          </cell>
          <cell r="T79">
            <v>86</v>
          </cell>
          <cell r="U79">
            <v>90</v>
          </cell>
          <cell r="V79">
            <v>88</v>
          </cell>
          <cell r="W79">
            <v>88</v>
          </cell>
          <cell r="X79">
            <v>83</v>
          </cell>
          <cell r="Y79">
            <v>85</v>
          </cell>
          <cell r="Z79">
            <v>85</v>
          </cell>
          <cell r="AA79">
            <v>85</v>
          </cell>
          <cell r="AB79">
            <v>81</v>
          </cell>
          <cell r="AC79">
            <v>84</v>
          </cell>
          <cell r="AD79">
            <v>89</v>
          </cell>
          <cell r="AE79">
            <v>90</v>
          </cell>
          <cell r="AF79">
            <v>86</v>
          </cell>
          <cell r="AG79">
            <v>91</v>
          </cell>
          <cell r="AH79">
            <v>87</v>
          </cell>
          <cell r="AI79">
            <v>87</v>
          </cell>
          <cell r="AJ79">
            <v>93</v>
          </cell>
          <cell r="AK79">
            <v>90</v>
          </cell>
          <cell r="AL79">
            <v>84</v>
          </cell>
          <cell r="AM79">
            <v>87</v>
          </cell>
          <cell r="AN79">
            <v>88</v>
          </cell>
          <cell r="AO79">
            <v>87</v>
          </cell>
          <cell r="AP79">
            <v>87</v>
          </cell>
          <cell r="AQ79">
            <v>88</v>
          </cell>
          <cell r="AR79">
            <v>89</v>
          </cell>
          <cell r="AS79">
            <v>90</v>
          </cell>
          <cell r="AT79">
            <v>92</v>
          </cell>
          <cell r="AU79">
            <v>90</v>
          </cell>
          <cell r="AV79">
            <v>87</v>
          </cell>
          <cell r="AW79">
            <v>88</v>
          </cell>
          <cell r="AX79">
            <v>91</v>
          </cell>
          <cell r="AY79">
            <v>92</v>
          </cell>
          <cell r="AZ79">
            <v>90</v>
          </cell>
          <cell r="BA79"/>
          <cell r="BB79"/>
          <cell r="BC79"/>
          <cell r="BD79"/>
          <cell r="BE79" t="str">
            <v/>
          </cell>
          <cell r="BF79">
            <v>90</v>
          </cell>
          <cell r="BG79">
            <v>91</v>
          </cell>
          <cell r="BH79">
            <v>91</v>
          </cell>
          <cell r="BI79">
            <v>92</v>
          </cell>
          <cell r="BJ79">
            <v>91</v>
          </cell>
          <cell r="BK79">
            <v>90</v>
          </cell>
          <cell r="BL79">
            <v>91</v>
          </cell>
          <cell r="BM79">
            <v>92</v>
          </cell>
          <cell r="BN79">
            <v>93</v>
          </cell>
          <cell r="BO79">
            <v>92</v>
          </cell>
          <cell r="BP79">
            <v>90</v>
          </cell>
          <cell r="BQ79">
            <v>91</v>
          </cell>
          <cell r="BR79">
            <v>91</v>
          </cell>
          <cell r="BS79">
            <v>92</v>
          </cell>
          <cell r="BT79">
            <v>91</v>
          </cell>
          <cell r="BU79">
            <v>91</v>
          </cell>
          <cell r="BV79">
            <v>91</v>
          </cell>
          <cell r="BW79">
            <v>91</v>
          </cell>
          <cell r="BX79">
            <v>92</v>
          </cell>
          <cell r="BY79">
            <v>91</v>
          </cell>
          <cell r="BZ79"/>
          <cell r="CA79"/>
          <cell r="CB79"/>
          <cell r="CC79"/>
          <cell r="CD79" t="str">
            <v/>
          </cell>
          <cell r="CE79"/>
          <cell r="CF79"/>
          <cell r="CG79"/>
          <cell r="CH79"/>
          <cell r="CI79" t="str">
            <v/>
          </cell>
          <cell r="CJ79">
            <v>90</v>
          </cell>
          <cell r="CK79">
            <v>91</v>
          </cell>
          <cell r="CL79">
            <v>91</v>
          </cell>
          <cell r="CM79">
            <v>92</v>
          </cell>
          <cell r="CN79">
            <v>91</v>
          </cell>
          <cell r="CO79"/>
          <cell r="CP79"/>
          <cell r="CQ79"/>
          <cell r="CR79"/>
          <cell r="CS79" t="str">
            <v/>
          </cell>
          <cell r="CT79"/>
          <cell r="CU79"/>
          <cell r="CV79"/>
          <cell r="CW79"/>
          <cell r="CX79" t="str">
            <v/>
          </cell>
          <cell r="CY79"/>
          <cell r="CZ79"/>
          <cell r="DA79"/>
          <cell r="DB79"/>
          <cell r="DC79" t="str">
            <v/>
          </cell>
          <cell r="DD79" t="str">
            <v>PATRICIA SHYNE S. SOLMAYOR</v>
          </cell>
          <cell r="DE79">
            <v>87</v>
          </cell>
          <cell r="DF79" t="str">
            <v>NO</v>
          </cell>
          <cell r="DG79">
            <v>87</v>
          </cell>
          <cell r="DH79" t="str">
            <v>NO</v>
          </cell>
          <cell r="DI79">
            <v>88</v>
          </cell>
          <cell r="DJ79" t="str">
            <v>NO</v>
          </cell>
          <cell r="DK79">
            <v>90</v>
          </cell>
          <cell r="DL79" t="str">
            <v>WITH HONORS</v>
          </cell>
          <cell r="DM79">
            <v>88</v>
          </cell>
          <cell r="DN79" t="str">
            <v>NO</v>
          </cell>
          <cell r="DO79">
            <v>90</v>
          </cell>
          <cell r="DP79">
            <v>92</v>
          </cell>
          <cell r="DQ79">
            <v>91</v>
          </cell>
          <cell r="DR79">
            <v>91</v>
          </cell>
          <cell r="DS79">
            <v>92</v>
          </cell>
          <cell r="DT79">
            <v>92</v>
          </cell>
          <cell r="DU79">
            <v>90</v>
          </cell>
          <cell r="DV79">
            <v>90</v>
          </cell>
          <cell r="DW79">
            <v>90</v>
          </cell>
          <cell r="DX79">
            <v>84</v>
          </cell>
          <cell r="DY79">
            <v>92</v>
          </cell>
          <cell r="DZ79">
            <v>88</v>
          </cell>
          <cell r="EA79">
            <v>88</v>
          </cell>
          <cell r="EB79">
            <v>93</v>
          </cell>
          <cell r="EC79">
            <v>91</v>
          </cell>
          <cell r="ED79">
            <v>88</v>
          </cell>
          <cell r="EE79">
            <v>96</v>
          </cell>
          <cell r="EF79">
            <v>92</v>
          </cell>
          <cell r="EG79"/>
          <cell r="EH79"/>
          <cell r="EI79" t="str">
            <v/>
          </cell>
          <cell r="EJ79"/>
          <cell r="EK79"/>
          <cell r="EL79" t="str">
            <v/>
          </cell>
          <cell r="EM79">
            <v>92</v>
          </cell>
          <cell r="EN79">
            <v>92</v>
          </cell>
          <cell r="EO79">
            <v>92</v>
          </cell>
          <cell r="EP79">
            <v>81</v>
          </cell>
          <cell r="EQ79">
            <v>83</v>
          </cell>
          <cell r="ER79">
            <v>82</v>
          </cell>
          <cell r="ES79">
            <v>89</v>
          </cell>
          <cell r="ET79">
            <v>87</v>
          </cell>
          <cell r="EU79">
            <v>88</v>
          </cell>
          <cell r="EV79"/>
          <cell r="EW79"/>
          <cell r="EX79" t="str">
            <v/>
          </cell>
          <cell r="EY79"/>
          <cell r="EZ79"/>
          <cell r="FA79">
            <v>88</v>
          </cell>
          <cell r="FB79" t="str">
            <v>NO</v>
          </cell>
          <cell r="FC79">
            <v>91</v>
          </cell>
          <cell r="FD79" t="str">
            <v>WITH HONORS</v>
          </cell>
          <cell r="FE79">
            <v>90</v>
          </cell>
          <cell r="FF79" t="str">
            <v>WITH HONORS</v>
          </cell>
          <cell r="FH79" t="str">
            <v>SO</v>
          </cell>
          <cell r="FI79" t="str">
            <v>SO</v>
          </cell>
          <cell r="FJ79" t="str">
            <v>SO</v>
          </cell>
          <cell r="FK79" t="str">
            <v>SO</v>
          </cell>
          <cell r="FL79" t="str">
            <v>SO</v>
          </cell>
          <cell r="FM79" t="str">
            <v>SO</v>
          </cell>
          <cell r="FN79" t="str">
            <v>SO</v>
          </cell>
          <cell r="FO79" t="str">
            <v>SO</v>
          </cell>
          <cell r="FP79" t="str">
            <v>SO</v>
          </cell>
          <cell r="FQ79" t="str">
            <v>SO</v>
          </cell>
          <cell r="FR79" t="str">
            <v>SO</v>
          </cell>
          <cell r="FS79" t="str">
            <v>SO</v>
          </cell>
          <cell r="FT79" t="str">
            <v>SO</v>
          </cell>
          <cell r="FU79" t="str">
            <v>SO</v>
          </cell>
          <cell r="FV79" t="str">
            <v>SO</v>
          </cell>
          <cell r="FW79" t="str">
            <v>SO</v>
          </cell>
          <cell r="FX79" t="str">
            <v>SO</v>
          </cell>
          <cell r="FY79" t="str">
            <v>SO</v>
          </cell>
          <cell r="FZ79" t="str">
            <v>SO</v>
          </cell>
          <cell r="GA79" t="str">
            <v>SO</v>
          </cell>
          <cell r="GB79" t="str">
            <v>SO</v>
          </cell>
          <cell r="GC79" t="str">
            <v>SO</v>
          </cell>
          <cell r="GD79" t="str">
            <v>SO</v>
          </cell>
          <cell r="GE79" t="str">
            <v>SO</v>
          </cell>
          <cell r="GF79" t="str">
            <v>SO</v>
          </cell>
          <cell r="GG79" t="str">
            <v>SO</v>
          </cell>
          <cell r="GH79" t="str">
            <v>SO</v>
          </cell>
          <cell r="GI79" t="str">
            <v>SO</v>
          </cell>
          <cell r="GJ79">
            <v>0</v>
          </cell>
        </row>
        <row r="80">
          <cell r="C80" t="str">
            <v>TOBIAS</v>
          </cell>
          <cell r="D80" t="str">
            <v>MANILYN</v>
          </cell>
          <cell r="E80" t="str">
            <v>BARCELONA</v>
          </cell>
          <cell r="F80" t="str">
            <v>B.</v>
          </cell>
          <cell r="G80" t="str">
            <v>131399150038</v>
          </cell>
          <cell r="H80" t="str">
            <v>05-22-2010</v>
          </cell>
          <cell r="I80" t="str">
            <v>FEMALE</v>
          </cell>
          <cell r="J80">
            <v>45824</v>
          </cell>
          <cell r="K80"/>
          <cell r="L80"/>
          <cell r="M80" t="str">
            <v>KCES I</v>
          </cell>
          <cell r="N80" t="str">
            <v>KORONADAL CITY</v>
          </cell>
          <cell r="O80">
            <v>131406</v>
          </cell>
          <cell r="P80"/>
          <cell r="Q80"/>
          <cell r="R80">
            <v>84</v>
          </cell>
          <cell r="S80">
            <v>82</v>
          </cell>
          <cell r="T80">
            <v>81</v>
          </cell>
          <cell r="U80">
            <v>81</v>
          </cell>
          <cell r="V80">
            <v>82</v>
          </cell>
          <cell r="W80">
            <v>84</v>
          </cell>
          <cell r="X80">
            <v>82</v>
          </cell>
          <cell r="Y80">
            <v>81</v>
          </cell>
          <cell r="Z80">
            <v>84</v>
          </cell>
          <cell r="AA80">
            <v>83</v>
          </cell>
          <cell r="AB80">
            <v>80</v>
          </cell>
          <cell r="AC80">
            <v>82</v>
          </cell>
          <cell r="AD80">
            <v>83</v>
          </cell>
          <cell r="AE80">
            <v>84</v>
          </cell>
          <cell r="AF80">
            <v>82</v>
          </cell>
          <cell r="AG80">
            <v>83</v>
          </cell>
          <cell r="AH80">
            <v>82</v>
          </cell>
          <cell r="AI80">
            <v>82</v>
          </cell>
          <cell r="AJ80">
            <v>83</v>
          </cell>
          <cell r="AK80">
            <v>83</v>
          </cell>
          <cell r="AL80">
            <v>82</v>
          </cell>
          <cell r="AM80">
            <v>80</v>
          </cell>
          <cell r="AN80">
            <v>77</v>
          </cell>
          <cell r="AO80">
            <v>79</v>
          </cell>
          <cell r="AP80">
            <v>80</v>
          </cell>
          <cell r="AQ80">
            <v>86</v>
          </cell>
          <cell r="AR80">
            <v>91</v>
          </cell>
          <cell r="AS80">
            <v>91</v>
          </cell>
          <cell r="AT80">
            <v>92</v>
          </cell>
          <cell r="AU80">
            <v>90</v>
          </cell>
          <cell r="AV80">
            <v>89</v>
          </cell>
          <cell r="AW80">
            <v>85</v>
          </cell>
          <cell r="AX80">
            <v>84</v>
          </cell>
          <cell r="AY80">
            <v>87</v>
          </cell>
          <cell r="AZ80">
            <v>86</v>
          </cell>
          <cell r="BA80"/>
          <cell r="BB80"/>
          <cell r="BC80"/>
          <cell r="BD80"/>
          <cell r="BE80" t="str">
            <v/>
          </cell>
          <cell r="BF80">
            <v>88</v>
          </cell>
          <cell r="BG80">
            <v>87</v>
          </cell>
          <cell r="BH80">
            <v>91</v>
          </cell>
          <cell r="BI80">
            <v>92</v>
          </cell>
          <cell r="BJ80">
            <v>90</v>
          </cell>
          <cell r="BK80">
            <v>90</v>
          </cell>
          <cell r="BL80">
            <v>89</v>
          </cell>
          <cell r="BM80">
            <v>90</v>
          </cell>
          <cell r="BN80">
            <v>91</v>
          </cell>
          <cell r="BO80">
            <v>90</v>
          </cell>
          <cell r="BP80">
            <v>90</v>
          </cell>
          <cell r="BQ80">
            <v>90</v>
          </cell>
          <cell r="BR80">
            <v>90</v>
          </cell>
          <cell r="BS80">
            <v>91</v>
          </cell>
          <cell r="BT80">
            <v>90</v>
          </cell>
          <cell r="BU80">
            <v>85</v>
          </cell>
          <cell r="BV80">
            <v>90</v>
          </cell>
          <cell r="BW80">
            <v>90</v>
          </cell>
          <cell r="BX80">
            <v>92</v>
          </cell>
          <cell r="BY80">
            <v>89</v>
          </cell>
          <cell r="BZ80"/>
          <cell r="CA80"/>
          <cell r="CB80"/>
          <cell r="CC80"/>
          <cell r="CD80" t="str">
            <v/>
          </cell>
          <cell r="CE80"/>
          <cell r="CF80"/>
          <cell r="CG80"/>
          <cell r="CH80"/>
          <cell r="CI80" t="str">
            <v/>
          </cell>
          <cell r="CJ80">
            <v>88</v>
          </cell>
          <cell r="CK80">
            <v>89</v>
          </cell>
          <cell r="CL80">
            <v>90</v>
          </cell>
          <cell r="CM80">
            <v>92</v>
          </cell>
          <cell r="CN80">
            <v>90</v>
          </cell>
          <cell r="CO80"/>
          <cell r="CP80"/>
          <cell r="CQ80"/>
          <cell r="CR80"/>
          <cell r="CS80" t="str">
            <v/>
          </cell>
          <cell r="CT80"/>
          <cell r="CU80"/>
          <cell r="CV80"/>
          <cell r="CW80"/>
          <cell r="CX80" t="str">
            <v/>
          </cell>
          <cell r="CY80"/>
          <cell r="CZ80"/>
          <cell r="DA80"/>
          <cell r="DB80"/>
          <cell r="DC80" t="str">
            <v/>
          </cell>
          <cell r="DD80" t="str">
            <v>MANILYN B. TOBIAS</v>
          </cell>
          <cell r="DE80">
            <v>85</v>
          </cell>
          <cell r="DF80" t="str">
            <v>NO</v>
          </cell>
          <cell r="DG80">
            <v>84</v>
          </cell>
          <cell r="DH80" t="str">
            <v>NO</v>
          </cell>
          <cell r="DI80">
            <v>84</v>
          </cell>
          <cell r="DJ80" t="str">
            <v>NO</v>
          </cell>
          <cell r="DK80">
            <v>85</v>
          </cell>
          <cell r="DL80" t="str">
            <v>NO</v>
          </cell>
          <cell r="DM80">
            <v>85</v>
          </cell>
          <cell r="DN80" t="str">
            <v>NO</v>
          </cell>
          <cell r="DO80"/>
          <cell r="DP80"/>
          <cell r="DQ80" t="str">
            <v/>
          </cell>
          <cell r="DR80"/>
          <cell r="DS80"/>
          <cell r="DT80" t="str">
            <v/>
          </cell>
          <cell r="DU80"/>
          <cell r="DV80"/>
          <cell r="DW80" t="str">
            <v/>
          </cell>
          <cell r="DX80"/>
          <cell r="DY80"/>
          <cell r="DZ80" t="str">
            <v/>
          </cell>
          <cell r="EA80"/>
          <cell r="EB80"/>
          <cell r="EC80" t="str">
            <v/>
          </cell>
          <cell r="ED80"/>
          <cell r="EE80"/>
          <cell r="EF80" t="str">
            <v/>
          </cell>
          <cell r="EG80"/>
          <cell r="EH80"/>
          <cell r="EI80" t="str">
            <v/>
          </cell>
          <cell r="EJ80"/>
          <cell r="EK80"/>
          <cell r="EL80" t="str">
            <v/>
          </cell>
          <cell r="EM80"/>
          <cell r="EN80"/>
          <cell r="EO80" t="str">
            <v/>
          </cell>
          <cell r="EP80"/>
          <cell r="EQ80"/>
          <cell r="ER80" t="str">
            <v/>
          </cell>
          <cell r="ES80"/>
          <cell r="ET80"/>
          <cell r="EU80" t="str">
            <v/>
          </cell>
          <cell r="EV80"/>
          <cell r="EW80"/>
          <cell r="EX80" t="str">
            <v/>
          </cell>
          <cell r="EY80"/>
          <cell r="EZ80"/>
          <cell r="FA80" t="e">
            <v>#DIV/0!</v>
          </cell>
          <cell r="FB80" t="e">
            <v>#DIV/0!</v>
          </cell>
          <cell r="FC80" t="e">
            <v>#DIV/0!</v>
          </cell>
          <cell r="FD80" t="e">
            <v>#DIV/0!</v>
          </cell>
          <cell r="FE80" t="e">
            <v>#DIV/0!</v>
          </cell>
          <cell r="FF80" t="e">
            <v>#DIV/0!</v>
          </cell>
          <cell r="FH80" t="str">
            <v>SO</v>
          </cell>
          <cell r="FI80" t="str">
            <v>SO</v>
          </cell>
          <cell r="FJ80" t="str">
            <v>SO</v>
          </cell>
          <cell r="FK80" t="str">
            <v>SO</v>
          </cell>
          <cell r="FL80" t="str">
            <v>SO</v>
          </cell>
          <cell r="FM80" t="str">
            <v>SO</v>
          </cell>
          <cell r="FN80" t="str">
            <v>SO</v>
          </cell>
          <cell r="FO80" t="str">
            <v>SO</v>
          </cell>
          <cell r="FP80" t="str">
            <v>SO</v>
          </cell>
          <cell r="FQ80" t="str">
            <v>SO</v>
          </cell>
          <cell r="FR80" t="str">
            <v>SO</v>
          </cell>
          <cell r="FS80" t="str">
            <v>SO</v>
          </cell>
          <cell r="FT80" t="str">
            <v>SO</v>
          </cell>
          <cell r="FU80" t="str">
            <v>SO</v>
          </cell>
          <cell r="FV80" t="str">
            <v>SO</v>
          </cell>
          <cell r="FW80" t="str">
            <v>SO</v>
          </cell>
          <cell r="FX80" t="str">
            <v>SO</v>
          </cell>
          <cell r="FY80" t="str">
            <v>SO</v>
          </cell>
          <cell r="FZ80" t="str">
            <v>SO</v>
          </cell>
          <cell r="GA80" t="str">
            <v>SO</v>
          </cell>
          <cell r="GB80" t="str">
            <v>SO</v>
          </cell>
          <cell r="GC80" t="str">
            <v>SO</v>
          </cell>
          <cell r="GD80" t="str">
            <v>SO</v>
          </cell>
          <cell r="GE80" t="str">
            <v>SO</v>
          </cell>
          <cell r="GF80" t="str">
            <v>SO</v>
          </cell>
          <cell r="GG80" t="str">
            <v>SO</v>
          </cell>
          <cell r="GH80" t="str">
            <v>SO</v>
          </cell>
          <cell r="GI80" t="str">
            <v>SO</v>
          </cell>
        </row>
        <row r="81">
          <cell r="C81" t="str">
            <v>VERANO</v>
          </cell>
          <cell r="D81" t="str">
            <v>DIVINE KAYESHEL</v>
          </cell>
          <cell r="E81" t="str">
            <v>LEGASTE</v>
          </cell>
          <cell r="F81" t="str">
            <v>L.</v>
          </cell>
          <cell r="G81" t="str">
            <v>130990150053</v>
          </cell>
          <cell r="H81" t="str">
            <v>04-13-2010</v>
          </cell>
          <cell r="I81" t="str">
            <v>FEMALE</v>
          </cell>
          <cell r="J81">
            <v>45824</v>
          </cell>
          <cell r="K81"/>
          <cell r="L81"/>
          <cell r="M81" t="str">
            <v>Marbel Evangelical Fellowship Christian Academy</v>
          </cell>
          <cell r="N81" t="str">
            <v>KORONADAL CITY</v>
          </cell>
          <cell r="O81">
            <v>471013</v>
          </cell>
          <cell r="P81"/>
          <cell r="Q81"/>
          <cell r="R81">
            <v>87</v>
          </cell>
          <cell r="S81">
            <v>93</v>
          </cell>
          <cell r="T81">
            <v>89</v>
          </cell>
          <cell r="U81">
            <v>87</v>
          </cell>
          <cell r="V81">
            <v>89</v>
          </cell>
          <cell r="W81">
            <v>91</v>
          </cell>
          <cell r="X81">
            <v>90</v>
          </cell>
          <cell r="Y81">
            <v>89</v>
          </cell>
          <cell r="Z81">
            <v>89</v>
          </cell>
          <cell r="AA81">
            <v>90</v>
          </cell>
          <cell r="AB81">
            <v>90</v>
          </cell>
          <cell r="AC81">
            <v>92</v>
          </cell>
          <cell r="AD81">
            <v>92</v>
          </cell>
          <cell r="AE81">
            <v>91</v>
          </cell>
          <cell r="AF81">
            <v>91</v>
          </cell>
          <cell r="AG81">
            <v>93</v>
          </cell>
          <cell r="AH81">
            <v>90</v>
          </cell>
          <cell r="AI81">
            <v>89</v>
          </cell>
          <cell r="AJ81">
            <v>89</v>
          </cell>
          <cell r="AK81">
            <v>90</v>
          </cell>
          <cell r="AL81">
            <v>84</v>
          </cell>
          <cell r="AM81">
            <v>87</v>
          </cell>
          <cell r="AN81">
            <v>84</v>
          </cell>
          <cell r="AO81">
            <v>84</v>
          </cell>
          <cell r="AP81">
            <v>85</v>
          </cell>
          <cell r="AQ81">
            <v>90</v>
          </cell>
          <cell r="AR81">
            <v>93</v>
          </cell>
          <cell r="AS81">
            <v>93</v>
          </cell>
          <cell r="AT81">
            <v>95</v>
          </cell>
          <cell r="AU81">
            <v>93</v>
          </cell>
          <cell r="AV81">
            <v>89</v>
          </cell>
          <cell r="AW81">
            <v>85</v>
          </cell>
          <cell r="AX81">
            <v>90</v>
          </cell>
          <cell r="AY81">
            <v>93</v>
          </cell>
          <cell r="AZ81">
            <v>89</v>
          </cell>
          <cell r="BA81"/>
          <cell r="BB81"/>
          <cell r="BC81"/>
          <cell r="BD81"/>
          <cell r="BE81" t="str">
            <v/>
          </cell>
          <cell r="BF81">
            <v>90</v>
          </cell>
          <cell r="BG81">
            <v>88</v>
          </cell>
          <cell r="BH81">
            <v>88</v>
          </cell>
          <cell r="BI81">
            <v>89</v>
          </cell>
          <cell r="BJ81">
            <v>89</v>
          </cell>
          <cell r="BK81">
            <v>85</v>
          </cell>
          <cell r="BL81">
            <v>85</v>
          </cell>
          <cell r="BM81">
            <v>90</v>
          </cell>
          <cell r="BN81">
            <v>91</v>
          </cell>
          <cell r="BO81">
            <v>88</v>
          </cell>
          <cell r="BP81">
            <v>88</v>
          </cell>
          <cell r="BQ81">
            <v>90</v>
          </cell>
          <cell r="BR81">
            <v>90</v>
          </cell>
          <cell r="BS81">
            <v>91</v>
          </cell>
          <cell r="BT81">
            <v>90</v>
          </cell>
          <cell r="BU81">
            <v>90</v>
          </cell>
          <cell r="BV81">
            <v>90</v>
          </cell>
          <cell r="BW81">
            <v>90</v>
          </cell>
          <cell r="BX81">
            <v>92</v>
          </cell>
          <cell r="BY81">
            <v>91</v>
          </cell>
          <cell r="BZ81"/>
          <cell r="CA81"/>
          <cell r="CB81"/>
          <cell r="CC81"/>
          <cell r="CD81" t="str">
            <v/>
          </cell>
          <cell r="CE81"/>
          <cell r="CF81"/>
          <cell r="CG81"/>
          <cell r="CH81"/>
          <cell r="CI81" t="str">
            <v/>
          </cell>
          <cell r="CJ81">
            <v>88</v>
          </cell>
          <cell r="CK81">
            <v>88</v>
          </cell>
          <cell r="CL81">
            <v>90</v>
          </cell>
          <cell r="CM81">
            <v>91</v>
          </cell>
          <cell r="CN81">
            <v>90</v>
          </cell>
          <cell r="CO81"/>
          <cell r="CP81"/>
          <cell r="CQ81"/>
          <cell r="CR81"/>
          <cell r="CS81" t="str">
            <v/>
          </cell>
          <cell r="CT81"/>
          <cell r="CU81"/>
          <cell r="CV81"/>
          <cell r="CW81"/>
          <cell r="CX81" t="str">
            <v/>
          </cell>
          <cell r="CY81"/>
          <cell r="CZ81"/>
          <cell r="DA81"/>
          <cell r="DB81"/>
          <cell r="DC81" t="str">
            <v/>
          </cell>
          <cell r="DD81" t="str">
            <v>DIVINE KAYESHEL L. VERANO</v>
          </cell>
          <cell r="DE81">
            <v>89</v>
          </cell>
          <cell r="DF81" t="str">
            <v>NO</v>
          </cell>
          <cell r="DG81">
            <v>90</v>
          </cell>
          <cell r="DH81" t="str">
            <v>WITH HONORS</v>
          </cell>
          <cell r="DI81">
            <v>90</v>
          </cell>
          <cell r="DJ81" t="str">
            <v>WITH HONORS</v>
          </cell>
          <cell r="DK81">
            <v>90</v>
          </cell>
          <cell r="DL81" t="str">
            <v>WITH HONORS</v>
          </cell>
          <cell r="DM81">
            <v>90</v>
          </cell>
          <cell r="DN81" t="str">
            <v>WITH HONORS</v>
          </cell>
          <cell r="DO81"/>
          <cell r="DP81"/>
          <cell r="DQ81" t="str">
            <v/>
          </cell>
          <cell r="DR81"/>
          <cell r="DS81"/>
          <cell r="DT81" t="str">
            <v/>
          </cell>
          <cell r="DU81"/>
          <cell r="DV81"/>
          <cell r="DW81" t="str">
            <v/>
          </cell>
          <cell r="DX81"/>
          <cell r="DY81"/>
          <cell r="DZ81" t="str">
            <v/>
          </cell>
          <cell r="EA81"/>
          <cell r="EB81"/>
          <cell r="EC81" t="str">
            <v/>
          </cell>
          <cell r="ED81"/>
          <cell r="EE81"/>
          <cell r="EF81" t="str">
            <v/>
          </cell>
          <cell r="EG81"/>
          <cell r="EH81"/>
          <cell r="EI81" t="str">
            <v/>
          </cell>
          <cell r="EJ81"/>
          <cell r="EK81"/>
          <cell r="EL81" t="str">
            <v/>
          </cell>
          <cell r="EM81"/>
          <cell r="EN81"/>
          <cell r="EO81" t="str">
            <v/>
          </cell>
          <cell r="EP81"/>
          <cell r="EQ81"/>
          <cell r="ER81" t="str">
            <v/>
          </cell>
          <cell r="ES81"/>
          <cell r="ET81"/>
          <cell r="EU81" t="str">
            <v/>
          </cell>
          <cell r="EV81"/>
          <cell r="EW81"/>
          <cell r="EX81" t="str">
            <v/>
          </cell>
          <cell r="EY81"/>
          <cell r="EZ81"/>
          <cell r="FA81" t="e">
            <v>#DIV/0!</v>
          </cell>
          <cell r="FB81" t="e">
            <v>#DIV/0!</v>
          </cell>
          <cell r="FC81" t="e">
            <v>#DIV/0!</v>
          </cell>
          <cell r="FD81" t="e">
            <v>#DIV/0!</v>
          </cell>
          <cell r="FE81" t="e">
            <v>#DIV/0!</v>
          </cell>
          <cell r="FF81" t="e">
            <v>#DIV/0!</v>
          </cell>
          <cell r="FH81" t="str">
            <v>SO</v>
          </cell>
          <cell r="FI81" t="str">
            <v>SO</v>
          </cell>
          <cell r="FJ81" t="str">
            <v>SO</v>
          </cell>
          <cell r="FK81" t="str">
            <v>SO</v>
          </cell>
          <cell r="FL81" t="str">
            <v>SO</v>
          </cell>
          <cell r="FM81" t="str">
            <v>SO</v>
          </cell>
          <cell r="FN81" t="str">
            <v>SO</v>
          </cell>
          <cell r="FO81" t="str">
            <v>SO</v>
          </cell>
          <cell r="FP81" t="str">
            <v>SO</v>
          </cell>
          <cell r="FQ81" t="str">
            <v>SO</v>
          </cell>
          <cell r="FR81" t="str">
            <v>SO</v>
          </cell>
          <cell r="FS81" t="str">
            <v>SO</v>
          </cell>
          <cell r="FT81" t="str">
            <v>SO</v>
          </cell>
          <cell r="FU81" t="str">
            <v>SO</v>
          </cell>
          <cell r="FV81" t="str">
            <v>SO</v>
          </cell>
          <cell r="FW81" t="str">
            <v>SO</v>
          </cell>
          <cell r="FX81" t="str">
            <v>SO</v>
          </cell>
          <cell r="FY81" t="str">
            <v>SO</v>
          </cell>
          <cell r="FZ81" t="str">
            <v>SO</v>
          </cell>
          <cell r="GA81" t="str">
            <v>SO</v>
          </cell>
          <cell r="GB81" t="str">
            <v>SO</v>
          </cell>
          <cell r="GC81" t="str">
            <v>SO</v>
          </cell>
          <cell r="GD81" t="str">
            <v>SO</v>
          </cell>
          <cell r="GE81" t="str">
            <v>SO</v>
          </cell>
          <cell r="GF81" t="str">
            <v>SO</v>
          </cell>
          <cell r="GG81" t="str">
            <v>SO</v>
          </cell>
          <cell r="GH81" t="str">
            <v>SO</v>
          </cell>
          <cell r="GI81" t="str">
            <v>SO</v>
          </cell>
        </row>
        <row r="82">
          <cell r="C82" t="str">
            <v>VILLARUEL</v>
          </cell>
          <cell r="D82" t="str">
            <v>JESSREL DENISE</v>
          </cell>
          <cell r="E82" t="str">
            <v>SOBERANO</v>
          </cell>
          <cell r="F82" t="str">
            <v>S.</v>
          </cell>
          <cell r="G82" t="str">
            <v>131394150217</v>
          </cell>
          <cell r="H82" t="str">
            <v>03-01-2010</v>
          </cell>
          <cell r="I82" t="str">
            <v>FEMALE</v>
          </cell>
          <cell r="J82">
            <v>45824</v>
          </cell>
          <cell r="K82"/>
          <cell r="L82"/>
          <cell r="M82" t="str">
            <v>New  Iloilo  Elem</v>
          </cell>
          <cell r="N82" t="str">
            <v>KORONADAL CITY</v>
          </cell>
          <cell r="O82">
            <v>130879</v>
          </cell>
          <cell r="P82"/>
          <cell r="Q82"/>
          <cell r="R82">
            <v>81</v>
          </cell>
          <cell r="S82">
            <v>85</v>
          </cell>
          <cell r="T82">
            <v>85</v>
          </cell>
          <cell r="U82">
            <v>89</v>
          </cell>
          <cell r="V82">
            <v>85</v>
          </cell>
          <cell r="W82">
            <v>82</v>
          </cell>
          <cell r="X82">
            <v>83</v>
          </cell>
          <cell r="Y82">
            <v>84</v>
          </cell>
          <cell r="Z82">
            <v>86</v>
          </cell>
          <cell r="AA82">
            <v>84</v>
          </cell>
          <cell r="AB82">
            <v>82</v>
          </cell>
          <cell r="AC82">
            <v>83</v>
          </cell>
          <cell r="AD82">
            <v>81</v>
          </cell>
          <cell r="AE82">
            <v>86</v>
          </cell>
          <cell r="AF82">
            <v>83</v>
          </cell>
          <cell r="AG82">
            <v>84</v>
          </cell>
          <cell r="AH82">
            <v>82</v>
          </cell>
          <cell r="AI82">
            <v>85</v>
          </cell>
          <cell r="AJ82">
            <v>84</v>
          </cell>
          <cell r="AK82">
            <v>84</v>
          </cell>
          <cell r="AL82">
            <v>80</v>
          </cell>
          <cell r="AM82">
            <v>84</v>
          </cell>
          <cell r="AN82">
            <v>83</v>
          </cell>
          <cell r="AO82">
            <v>84</v>
          </cell>
          <cell r="AP82">
            <v>83</v>
          </cell>
          <cell r="AQ82">
            <v>86</v>
          </cell>
          <cell r="AR82">
            <v>92</v>
          </cell>
          <cell r="AS82">
            <v>93</v>
          </cell>
          <cell r="AT82">
            <v>94</v>
          </cell>
          <cell r="AU82">
            <v>91</v>
          </cell>
          <cell r="AV82">
            <v>92</v>
          </cell>
          <cell r="AW82">
            <v>93</v>
          </cell>
          <cell r="AX82">
            <v>94</v>
          </cell>
          <cell r="AY82">
            <v>96</v>
          </cell>
          <cell r="AZ82">
            <v>94</v>
          </cell>
          <cell r="BA82"/>
          <cell r="BB82"/>
          <cell r="BC82"/>
          <cell r="BD82"/>
          <cell r="BE82" t="str">
            <v/>
          </cell>
          <cell r="BF82">
            <v>86</v>
          </cell>
          <cell r="BG82">
            <v>85</v>
          </cell>
          <cell r="BH82">
            <v>90</v>
          </cell>
          <cell r="BI82">
            <v>91</v>
          </cell>
          <cell r="BJ82">
            <v>88</v>
          </cell>
          <cell r="BK82">
            <v>83</v>
          </cell>
          <cell r="BL82">
            <v>85</v>
          </cell>
          <cell r="BM82">
            <v>90</v>
          </cell>
          <cell r="BN82">
            <v>91</v>
          </cell>
          <cell r="BO82">
            <v>87</v>
          </cell>
          <cell r="BP82">
            <v>88</v>
          </cell>
          <cell r="BQ82">
            <v>90</v>
          </cell>
          <cell r="BR82">
            <v>90</v>
          </cell>
          <cell r="BS82">
            <v>91</v>
          </cell>
          <cell r="BT82">
            <v>90</v>
          </cell>
          <cell r="BU82">
            <v>82</v>
          </cell>
          <cell r="BV82">
            <v>90</v>
          </cell>
          <cell r="BW82">
            <v>90</v>
          </cell>
          <cell r="BX82">
            <v>92</v>
          </cell>
          <cell r="BY82">
            <v>89</v>
          </cell>
          <cell r="BZ82"/>
          <cell r="CA82"/>
          <cell r="CB82"/>
          <cell r="CC82"/>
          <cell r="CD82" t="str">
            <v/>
          </cell>
          <cell r="CE82"/>
          <cell r="CF82"/>
          <cell r="CG82"/>
          <cell r="CH82"/>
          <cell r="CI82" t="str">
            <v/>
          </cell>
          <cell r="CJ82">
            <v>85</v>
          </cell>
          <cell r="CK82">
            <v>88</v>
          </cell>
          <cell r="CL82">
            <v>90</v>
          </cell>
          <cell r="CM82">
            <v>91</v>
          </cell>
          <cell r="CN82">
            <v>89</v>
          </cell>
          <cell r="CO82"/>
          <cell r="CP82"/>
          <cell r="CQ82"/>
          <cell r="CR82"/>
          <cell r="CS82" t="str">
            <v/>
          </cell>
          <cell r="CT82"/>
          <cell r="CU82"/>
          <cell r="CV82"/>
          <cell r="CW82"/>
          <cell r="CX82" t="str">
            <v/>
          </cell>
          <cell r="CY82"/>
          <cell r="CZ82"/>
          <cell r="DA82"/>
          <cell r="DB82"/>
          <cell r="DC82" t="str">
            <v/>
          </cell>
          <cell r="DD82" t="str">
            <v>JESSREL DENISE S. VILLARUEL</v>
          </cell>
          <cell r="DE82">
            <v>84</v>
          </cell>
          <cell r="DF82" t="str">
            <v>NO</v>
          </cell>
          <cell r="DG82">
            <v>86</v>
          </cell>
          <cell r="DH82" t="str">
            <v>NO</v>
          </cell>
          <cell r="DI82">
            <v>87</v>
          </cell>
          <cell r="DJ82" t="str">
            <v>NO</v>
          </cell>
          <cell r="DK82">
            <v>89</v>
          </cell>
          <cell r="DL82" t="str">
            <v>NO</v>
          </cell>
          <cell r="DM82">
            <v>87</v>
          </cell>
          <cell r="DN82" t="str">
            <v>NO</v>
          </cell>
          <cell r="DO82"/>
          <cell r="DP82"/>
          <cell r="DQ82" t="str">
            <v/>
          </cell>
          <cell r="DR82"/>
          <cell r="DS82"/>
          <cell r="DT82" t="str">
            <v/>
          </cell>
          <cell r="DU82"/>
          <cell r="DV82"/>
          <cell r="DW82" t="str">
            <v/>
          </cell>
          <cell r="DX82"/>
          <cell r="DY82"/>
          <cell r="DZ82" t="str">
            <v/>
          </cell>
          <cell r="EA82"/>
          <cell r="EB82"/>
          <cell r="EC82" t="str">
            <v/>
          </cell>
          <cell r="ED82"/>
          <cell r="EE82"/>
          <cell r="EF82" t="str">
            <v/>
          </cell>
          <cell r="EG82"/>
          <cell r="EH82"/>
          <cell r="EI82" t="str">
            <v/>
          </cell>
          <cell r="EJ82"/>
          <cell r="EK82"/>
          <cell r="EL82" t="str">
            <v/>
          </cell>
          <cell r="EM82"/>
          <cell r="EN82"/>
          <cell r="EO82" t="str">
            <v/>
          </cell>
          <cell r="EP82"/>
          <cell r="EQ82"/>
          <cell r="ER82" t="str">
            <v/>
          </cell>
          <cell r="ES82"/>
          <cell r="ET82"/>
          <cell r="EU82" t="str">
            <v/>
          </cell>
          <cell r="EV82"/>
          <cell r="EW82"/>
          <cell r="EX82" t="str">
            <v/>
          </cell>
          <cell r="EY82"/>
          <cell r="EZ82"/>
          <cell r="FA82" t="e">
            <v>#DIV/0!</v>
          </cell>
          <cell r="FB82" t="e">
            <v>#DIV/0!</v>
          </cell>
          <cell r="FC82" t="e">
            <v>#DIV/0!</v>
          </cell>
          <cell r="FD82" t="e">
            <v>#DIV/0!</v>
          </cell>
          <cell r="FE82" t="e">
            <v>#DIV/0!</v>
          </cell>
          <cell r="FF82" t="e">
            <v>#DIV/0!</v>
          </cell>
          <cell r="FH82" t="str">
            <v>SO</v>
          </cell>
          <cell r="FI82" t="str">
            <v>SO</v>
          </cell>
          <cell r="FJ82" t="str">
            <v>SO</v>
          </cell>
          <cell r="FK82" t="str">
            <v>SO</v>
          </cell>
          <cell r="FL82" t="str">
            <v>SO</v>
          </cell>
          <cell r="FM82" t="str">
            <v>SO</v>
          </cell>
          <cell r="FN82" t="str">
            <v>SO</v>
          </cell>
          <cell r="FO82" t="str">
            <v>SO</v>
          </cell>
          <cell r="FP82" t="str">
            <v>SO</v>
          </cell>
          <cell r="FQ82" t="str">
            <v>SO</v>
          </cell>
          <cell r="FR82" t="str">
            <v>SO</v>
          </cell>
          <cell r="FS82" t="str">
            <v>SO</v>
          </cell>
          <cell r="FT82" t="str">
            <v>SO</v>
          </cell>
          <cell r="FU82" t="str">
            <v>SO</v>
          </cell>
          <cell r="FV82" t="str">
            <v>SO</v>
          </cell>
          <cell r="FW82" t="str">
            <v>SO</v>
          </cell>
          <cell r="FX82" t="str">
            <v>SO</v>
          </cell>
          <cell r="FY82" t="str">
            <v>SO</v>
          </cell>
          <cell r="FZ82" t="str">
            <v>SO</v>
          </cell>
          <cell r="GA82" t="str">
            <v>SO</v>
          </cell>
          <cell r="GB82" t="str">
            <v>SO</v>
          </cell>
          <cell r="GC82" t="str">
            <v>SO</v>
          </cell>
          <cell r="GD82" t="str">
            <v>SO</v>
          </cell>
          <cell r="GE82" t="str">
            <v>SO</v>
          </cell>
          <cell r="GF82" t="str">
            <v>SO</v>
          </cell>
          <cell r="GG82" t="str">
            <v>SO</v>
          </cell>
          <cell r="GH82" t="str">
            <v>SO</v>
          </cell>
          <cell r="GI82" t="str">
            <v>SO</v>
          </cell>
        </row>
        <row r="83">
          <cell r="C83"/>
          <cell r="D83"/>
          <cell r="E83"/>
          <cell r="F83" t="str">
            <v>.</v>
          </cell>
          <cell r="G83"/>
          <cell r="H83"/>
          <cell r="I83" t="str">
            <v>FEMALE</v>
          </cell>
          <cell r="J83"/>
          <cell r="K83"/>
          <cell r="L83"/>
          <cell r="M83" t="str">
            <v>New  Iloilo  Elem</v>
          </cell>
          <cell r="N83" t="str">
            <v>KORONADAL CITY</v>
          </cell>
          <cell r="O83">
            <v>130880</v>
          </cell>
          <cell r="P83"/>
          <cell r="Q83"/>
          <cell r="R83"/>
          <cell r="S83"/>
          <cell r="T83"/>
          <cell r="U83"/>
          <cell r="V83" t="str">
            <v/>
          </cell>
          <cell r="W83"/>
          <cell r="X83"/>
          <cell r="Y83"/>
          <cell r="Z83"/>
          <cell r="AA83" t="str">
            <v/>
          </cell>
          <cell r="AB83"/>
          <cell r="AC83"/>
          <cell r="AD83"/>
          <cell r="AE83"/>
          <cell r="AF83" t="str">
            <v/>
          </cell>
          <cell r="AG83"/>
          <cell r="AH83"/>
          <cell r="AI83"/>
          <cell r="AJ83"/>
          <cell r="AK83" t="str">
            <v/>
          </cell>
          <cell r="AL83"/>
          <cell r="AM83"/>
          <cell r="AN83"/>
          <cell r="AO83"/>
          <cell r="AP83" t="str">
            <v/>
          </cell>
          <cell r="AQ83"/>
          <cell r="AR83"/>
          <cell r="AS83"/>
          <cell r="AT83"/>
          <cell r="AU83" t="str">
            <v/>
          </cell>
          <cell r="AV83"/>
          <cell r="AW83"/>
          <cell r="AX83"/>
          <cell r="AY83"/>
          <cell r="AZ83" t="str">
            <v/>
          </cell>
          <cell r="BA83"/>
          <cell r="BB83"/>
          <cell r="BC83"/>
          <cell r="BD83"/>
          <cell r="BE83" t="str">
            <v/>
          </cell>
          <cell r="BF83"/>
          <cell r="BG83"/>
          <cell r="BH83"/>
          <cell r="BI83"/>
          <cell r="BJ83" t="str">
            <v/>
          </cell>
          <cell r="BK83"/>
          <cell r="BL83"/>
          <cell r="BM83"/>
          <cell r="BN83"/>
          <cell r="BO83" t="str">
            <v/>
          </cell>
          <cell r="BP83"/>
          <cell r="BQ83"/>
          <cell r="BR83"/>
          <cell r="BS83"/>
          <cell r="BT83" t="str">
            <v/>
          </cell>
          <cell r="BU83"/>
          <cell r="BV83"/>
          <cell r="BW83"/>
          <cell r="BX83"/>
          <cell r="BY83" t="str">
            <v/>
          </cell>
          <cell r="BZ83"/>
          <cell r="CA83"/>
          <cell r="CB83"/>
          <cell r="CC83"/>
          <cell r="CD83" t="str">
            <v/>
          </cell>
          <cell r="CE83"/>
          <cell r="CF83"/>
          <cell r="CG83"/>
          <cell r="CH83"/>
          <cell r="CI83" t="str">
            <v/>
          </cell>
          <cell r="CJ83" t="str">
            <v/>
          </cell>
          <cell r="CK83" t="str">
            <v/>
          </cell>
          <cell r="CL83" t="str">
            <v/>
          </cell>
          <cell r="CM83" t="str">
            <v/>
          </cell>
          <cell r="CN83" t="str">
            <v/>
          </cell>
          <cell r="CO83"/>
          <cell r="CP83"/>
          <cell r="CQ83"/>
          <cell r="CR83"/>
          <cell r="CS83" t="str">
            <v/>
          </cell>
          <cell r="CT83"/>
          <cell r="CU83"/>
          <cell r="CV83"/>
          <cell r="CW83"/>
          <cell r="CX83" t="str">
            <v/>
          </cell>
          <cell r="CY83"/>
          <cell r="CZ83"/>
          <cell r="DA83"/>
          <cell r="DB83"/>
          <cell r="DC83" t="str">
            <v/>
          </cell>
          <cell r="DD83" t="str">
            <v xml:space="preserve"> . </v>
          </cell>
          <cell r="DE83" t="e">
            <v>#DIV/0!</v>
          </cell>
          <cell r="DF83" t="e">
            <v>#DIV/0!</v>
          </cell>
          <cell r="DG83" t="e">
            <v>#DIV/0!</v>
          </cell>
          <cell r="DH83" t="e">
            <v>#DIV/0!</v>
          </cell>
          <cell r="DI83" t="e">
            <v>#DIV/0!</v>
          </cell>
          <cell r="DJ83" t="e">
            <v>#DIV/0!</v>
          </cell>
          <cell r="DK83" t="e">
            <v>#DIV/0!</v>
          </cell>
          <cell r="DL83" t="e">
            <v>#DIV/0!</v>
          </cell>
          <cell r="DM83" t="str">
            <v/>
          </cell>
          <cell r="DN83" t="str">
            <v/>
          </cell>
          <cell r="DO83"/>
          <cell r="DP83"/>
          <cell r="DQ83" t="str">
            <v/>
          </cell>
          <cell r="DR83"/>
          <cell r="DS83"/>
          <cell r="DT83" t="str">
            <v/>
          </cell>
          <cell r="DU83"/>
          <cell r="DV83"/>
          <cell r="DW83" t="str">
            <v/>
          </cell>
          <cell r="DX83"/>
          <cell r="DY83"/>
          <cell r="DZ83" t="str">
            <v/>
          </cell>
          <cell r="EA83"/>
          <cell r="EB83"/>
          <cell r="EC83" t="str">
            <v/>
          </cell>
          <cell r="ED83"/>
          <cell r="EE83"/>
          <cell r="EF83" t="str">
            <v/>
          </cell>
          <cell r="EG83"/>
          <cell r="EH83"/>
          <cell r="EI83" t="str">
            <v/>
          </cell>
          <cell r="EJ83"/>
          <cell r="EK83"/>
          <cell r="EL83" t="str">
            <v/>
          </cell>
          <cell r="EM83"/>
          <cell r="EN83"/>
          <cell r="EO83" t="str">
            <v/>
          </cell>
          <cell r="EP83"/>
          <cell r="EQ83"/>
          <cell r="ER83" t="str">
            <v/>
          </cell>
          <cell r="ES83"/>
          <cell r="ET83"/>
          <cell r="EU83" t="str">
            <v/>
          </cell>
          <cell r="EV83"/>
          <cell r="EW83"/>
          <cell r="EX83" t="str">
            <v/>
          </cell>
          <cell r="EY83"/>
          <cell r="EZ83"/>
          <cell r="FA83" t="e">
            <v>#DIV/0!</v>
          </cell>
          <cell r="FB83" t="e">
            <v>#DIV/0!</v>
          </cell>
          <cell r="FC83" t="e">
            <v>#DIV/0!</v>
          </cell>
          <cell r="FD83" t="e">
            <v>#DIV/0!</v>
          </cell>
          <cell r="FE83" t="e">
            <v>#DIV/0!</v>
          </cell>
          <cell r="FF83" t="e">
            <v>#DIV/0!</v>
          </cell>
          <cell r="FH83" t="str">
            <v>SO</v>
          </cell>
          <cell r="FI83" t="str">
            <v>SO</v>
          </cell>
          <cell r="FJ83" t="str">
            <v>SO</v>
          </cell>
          <cell r="FK83" t="str">
            <v>SO</v>
          </cell>
          <cell r="FL83" t="str">
            <v>SO</v>
          </cell>
          <cell r="FM83" t="str">
            <v>SO</v>
          </cell>
          <cell r="FN83" t="str">
            <v>SO</v>
          </cell>
          <cell r="FO83" t="str">
            <v>SO</v>
          </cell>
          <cell r="FP83" t="str">
            <v>SO</v>
          </cell>
          <cell r="FQ83" t="str">
            <v>SO</v>
          </cell>
          <cell r="FR83" t="str">
            <v>SO</v>
          </cell>
          <cell r="FS83" t="str">
            <v>SO</v>
          </cell>
          <cell r="FT83" t="str">
            <v>SO</v>
          </cell>
          <cell r="FU83" t="str">
            <v>SO</v>
          </cell>
          <cell r="FV83" t="str">
            <v>SO</v>
          </cell>
          <cell r="FW83" t="str">
            <v>SO</v>
          </cell>
          <cell r="FX83" t="str">
            <v>SO</v>
          </cell>
          <cell r="FY83" t="str">
            <v>SO</v>
          </cell>
          <cell r="FZ83" t="str">
            <v>SO</v>
          </cell>
          <cell r="GA83" t="str">
            <v>SO</v>
          </cell>
          <cell r="GB83" t="str">
            <v>SO</v>
          </cell>
          <cell r="GC83" t="str">
            <v>SO</v>
          </cell>
          <cell r="GD83" t="str">
            <v>SO</v>
          </cell>
          <cell r="GE83" t="str">
            <v>SO</v>
          </cell>
          <cell r="GF83" t="str">
            <v>SO</v>
          </cell>
          <cell r="GG83" t="str">
            <v>SO</v>
          </cell>
          <cell r="GH83" t="str">
            <v>SO</v>
          </cell>
          <cell r="GI83" t="str">
            <v>SO</v>
          </cell>
        </row>
        <row r="84">
          <cell r="C84"/>
          <cell r="D84"/>
          <cell r="E84"/>
          <cell r="F84" t="str">
            <v>.</v>
          </cell>
          <cell r="G84"/>
          <cell r="H84"/>
          <cell r="I84" t="str">
            <v>FEMALE</v>
          </cell>
          <cell r="J84"/>
          <cell r="K84"/>
          <cell r="L84"/>
          <cell r="M84" t="str">
            <v>New  Iloilo  Elem</v>
          </cell>
          <cell r="N84" t="str">
            <v>KORONADAL CITY</v>
          </cell>
          <cell r="O84">
            <v>130881</v>
          </cell>
          <cell r="P84"/>
          <cell r="Q84"/>
          <cell r="R84"/>
          <cell r="S84"/>
          <cell r="T84"/>
          <cell r="U84"/>
          <cell r="V84" t="str">
            <v/>
          </cell>
          <cell r="W84"/>
          <cell r="X84"/>
          <cell r="Y84"/>
          <cell r="Z84"/>
          <cell r="AA84" t="str">
            <v/>
          </cell>
          <cell r="AB84"/>
          <cell r="AC84"/>
          <cell r="AD84"/>
          <cell r="AE84"/>
          <cell r="AF84" t="str">
            <v/>
          </cell>
          <cell r="AG84"/>
          <cell r="AH84"/>
          <cell r="AI84"/>
          <cell r="AJ84"/>
          <cell r="AK84" t="str">
            <v/>
          </cell>
          <cell r="AL84"/>
          <cell r="AM84"/>
          <cell r="AN84"/>
          <cell r="AO84"/>
          <cell r="AP84" t="str">
            <v/>
          </cell>
          <cell r="AQ84"/>
          <cell r="AR84"/>
          <cell r="AS84"/>
          <cell r="AT84"/>
          <cell r="AU84" t="str">
            <v/>
          </cell>
          <cell r="AV84"/>
          <cell r="AW84"/>
          <cell r="AX84"/>
          <cell r="AY84"/>
          <cell r="AZ84" t="str">
            <v/>
          </cell>
          <cell r="BA84"/>
          <cell r="BB84"/>
          <cell r="BC84"/>
          <cell r="BD84"/>
          <cell r="BE84" t="str">
            <v/>
          </cell>
          <cell r="BF84"/>
          <cell r="BG84"/>
          <cell r="BH84"/>
          <cell r="BI84"/>
          <cell r="BJ84" t="str">
            <v/>
          </cell>
          <cell r="BK84"/>
          <cell r="BL84"/>
          <cell r="BM84"/>
          <cell r="BN84"/>
          <cell r="BO84" t="str">
            <v/>
          </cell>
          <cell r="BP84"/>
          <cell r="BQ84"/>
          <cell r="BR84"/>
          <cell r="BS84"/>
          <cell r="BT84" t="str">
            <v/>
          </cell>
          <cell r="BU84"/>
          <cell r="BV84"/>
          <cell r="BW84"/>
          <cell r="BX84"/>
          <cell r="BY84" t="str">
            <v/>
          </cell>
          <cell r="BZ84"/>
          <cell r="CA84"/>
          <cell r="CB84"/>
          <cell r="CC84"/>
          <cell r="CD84" t="str">
            <v/>
          </cell>
          <cell r="CE84"/>
          <cell r="CF84"/>
          <cell r="CG84"/>
          <cell r="CH84"/>
          <cell r="CI84" t="str">
            <v/>
          </cell>
          <cell r="CJ84" t="str">
            <v/>
          </cell>
          <cell r="CK84" t="str">
            <v/>
          </cell>
          <cell r="CL84" t="str">
            <v/>
          </cell>
          <cell r="CM84" t="str">
            <v/>
          </cell>
          <cell r="CN84" t="str">
            <v/>
          </cell>
          <cell r="CO84"/>
          <cell r="CP84"/>
          <cell r="CQ84"/>
          <cell r="CR84"/>
          <cell r="CS84" t="str">
            <v/>
          </cell>
          <cell r="CT84"/>
          <cell r="CU84"/>
          <cell r="CV84"/>
          <cell r="CW84"/>
          <cell r="CX84" t="str">
            <v/>
          </cell>
          <cell r="CY84"/>
          <cell r="CZ84"/>
          <cell r="DA84"/>
          <cell r="DB84"/>
          <cell r="DC84" t="str">
            <v/>
          </cell>
          <cell r="DD84" t="str">
            <v xml:space="preserve"> . </v>
          </cell>
          <cell r="DE84" t="e">
            <v>#DIV/0!</v>
          </cell>
          <cell r="DF84" t="e">
            <v>#DIV/0!</v>
          </cell>
          <cell r="DG84" t="e">
            <v>#DIV/0!</v>
          </cell>
          <cell r="DH84" t="e">
            <v>#DIV/0!</v>
          </cell>
          <cell r="DI84" t="e">
            <v>#DIV/0!</v>
          </cell>
          <cell r="DJ84" t="e">
            <v>#DIV/0!</v>
          </cell>
          <cell r="DK84" t="e">
            <v>#DIV/0!</v>
          </cell>
          <cell r="DL84" t="e">
            <v>#DIV/0!</v>
          </cell>
          <cell r="DM84" t="str">
            <v/>
          </cell>
          <cell r="DN84" t="str">
            <v/>
          </cell>
          <cell r="DO84"/>
          <cell r="DP84"/>
          <cell r="DQ84" t="str">
            <v/>
          </cell>
          <cell r="DR84"/>
          <cell r="DS84"/>
          <cell r="DT84" t="str">
            <v/>
          </cell>
          <cell r="DU84"/>
          <cell r="DV84"/>
          <cell r="DW84" t="str">
            <v/>
          </cell>
          <cell r="DX84"/>
          <cell r="DY84"/>
          <cell r="DZ84" t="str">
            <v/>
          </cell>
          <cell r="EA84"/>
          <cell r="EB84"/>
          <cell r="EC84" t="str">
            <v/>
          </cell>
          <cell r="ED84"/>
          <cell r="EE84"/>
          <cell r="EF84" t="str">
            <v/>
          </cell>
          <cell r="EG84"/>
          <cell r="EH84"/>
          <cell r="EI84" t="str">
            <v/>
          </cell>
          <cell r="EJ84"/>
          <cell r="EK84"/>
          <cell r="EL84" t="str">
            <v/>
          </cell>
          <cell r="EM84"/>
          <cell r="EN84"/>
          <cell r="EO84" t="str">
            <v/>
          </cell>
          <cell r="EP84"/>
          <cell r="EQ84"/>
          <cell r="ER84" t="str">
            <v/>
          </cell>
          <cell r="ES84"/>
          <cell r="ET84"/>
          <cell r="EU84" t="str">
            <v/>
          </cell>
          <cell r="EV84"/>
          <cell r="EW84"/>
          <cell r="EX84" t="str">
            <v/>
          </cell>
          <cell r="EY84"/>
          <cell r="EZ84"/>
          <cell r="FA84" t="e">
            <v>#DIV/0!</v>
          </cell>
          <cell r="FB84" t="e">
            <v>#DIV/0!</v>
          </cell>
          <cell r="FC84" t="e">
            <v>#DIV/0!</v>
          </cell>
          <cell r="FD84" t="e">
            <v>#DIV/0!</v>
          </cell>
          <cell r="FE84" t="e">
            <v>#DIV/0!</v>
          </cell>
          <cell r="FF84" t="e">
            <v>#DIV/0!</v>
          </cell>
          <cell r="FH84" t="str">
            <v>SO</v>
          </cell>
          <cell r="FI84" t="str">
            <v>SO</v>
          </cell>
          <cell r="FJ84" t="str">
            <v>SO</v>
          </cell>
          <cell r="FK84" t="str">
            <v>SO</v>
          </cell>
          <cell r="FL84" t="str">
            <v>SO</v>
          </cell>
          <cell r="FM84" t="str">
            <v>SO</v>
          </cell>
          <cell r="FN84" t="str">
            <v>SO</v>
          </cell>
          <cell r="FO84" t="str">
            <v>SO</v>
          </cell>
          <cell r="FP84" t="str">
            <v>SO</v>
          </cell>
          <cell r="FQ84" t="str">
            <v>SO</v>
          </cell>
          <cell r="FR84" t="str">
            <v>SO</v>
          </cell>
          <cell r="FS84" t="str">
            <v>SO</v>
          </cell>
          <cell r="FT84" t="str">
            <v>SO</v>
          </cell>
          <cell r="FU84" t="str">
            <v>SO</v>
          </cell>
          <cell r="FV84" t="str">
            <v>SO</v>
          </cell>
          <cell r="FW84" t="str">
            <v>SO</v>
          </cell>
          <cell r="FX84" t="str">
            <v>SO</v>
          </cell>
          <cell r="FY84" t="str">
            <v>SO</v>
          </cell>
          <cell r="FZ84" t="str">
            <v>SO</v>
          </cell>
          <cell r="GA84" t="str">
            <v>SO</v>
          </cell>
          <cell r="GB84" t="str">
            <v>SO</v>
          </cell>
          <cell r="GC84" t="str">
            <v>SO</v>
          </cell>
          <cell r="GD84" t="str">
            <v>SO</v>
          </cell>
          <cell r="GE84" t="str">
            <v>SO</v>
          </cell>
          <cell r="GF84" t="str">
            <v>SO</v>
          </cell>
          <cell r="GG84" t="str">
            <v>SO</v>
          </cell>
          <cell r="GH84" t="str">
            <v>SO</v>
          </cell>
          <cell r="GI84" t="str">
            <v>SO</v>
          </cell>
        </row>
        <row r="85">
          <cell r="C85"/>
          <cell r="D85"/>
          <cell r="E85"/>
          <cell r="F85" t="str">
            <v>.</v>
          </cell>
          <cell r="G85"/>
          <cell r="H85"/>
          <cell r="I85" t="str">
            <v>FEMALE</v>
          </cell>
          <cell r="J85"/>
          <cell r="K85"/>
          <cell r="L85"/>
          <cell r="M85" t="str">
            <v>New  Iloilo  Elem</v>
          </cell>
          <cell r="N85" t="str">
            <v>KORONADAL CITY</v>
          </cell>
          <cell r="O85">
            <v>130882</v>
          </cell>
          <cell r="P85"/>
          <cell r="Q85"/>
          <cell r="R85"/>
          <cell r="S85"/>
          <cell r="T85"/>
          <cell r="U85"/>
          <cell r="V85" t="str">
            <v/>
          </cell>
          <cell r="W85"/>
          <cell r="X85"/>
          <cell r="Y85"/>
          <cell r="Z85"/>
          <cell r="AA85" t="str">
            <v/>
          </cell>
          <cell r="AB85"/>
          <cell r="AC85"/>
          <cell r="AD85"/>
          <cell r="AE85"/>
          <cell r="AF85" t="str">
            <v/>
          </cell>
          <cell r="AG85"/>
          <cell r="AH85"/>
          <cell r="AI85"/>
          <cell r="AJ85"/>
          <cell r="AK85" t="str">
            <v/>
          </cell>
          <cell r="AL85"/>
          <cell r="AM85"/>
          <cell r="AN85"/>
          <cell r="AO85"/>
          <cell r="AP85" t="str">
            <v/>
          </cell>
          <cell r="AQ85"/>
          <cell r="AR85"/>
          <cell r="AS85"/>
          <cell r="AT85"/>
          <cell r="AU85" t="str">
            <v/>
          </cell>
          <cell r="AV85"/>
          <cell r="AW85"/>
          <cell r="AX85"/>
          <cell r="AY85"/>
          <cell r="AZ85" t="str">
            <v/>
          </cell>
          <cell r="BA85"/>
          <cell r="BB85"/>
          <cell r="BC85"/>
          <cell r="BD85"/>
          <cell r="BE85" t="str">
            <v/>
          </cell>
          <cell r="BF85"/>
          <cell r="BG85"/>
          <cell r="BH85"/>
          <cell r="BI85"/>
          <cell r="BJ85" t="str">
            <v/>
          </cell>
          <cell r="BK85"/>
          <cell r="BL85"/>
          <cell r="BM85"/>
          <cell r="BN85"/>
          <cell r="BO85" t="str">
            <v/>
          </cell>
          <cell r="BP85"/>
          <cell r="BQ85"/>
          <cell r="BR85"/>
          <cell r="BS85"/>
          <cell r="BT85" t="str">
            <v/>
          </cell>
          <cell r="BU85"/>
          <cell r="BV85"/>
          <cell r="BW85"/>
          <cell r="BX85"/>
          <cell r="BY85" t="str">
            <v/>
          </cell>
          <cell r="BZ85"/>
          <cell r="CA85"/>
          <cell r="CB85"/>
          <cell r="CC85"/>
          <cell r="CD85" t="str">
            <v/>
          </cell>
          <cell r="CE85"/>
          <cell r="CF85"/>
          <cell r="CG85"/>
          <cell r="CH85"/>
          <cell r="CI85" t="str">
            <v/>
          </cell>
          <cell r="CJ85" t="str">
            <v/>
          </cell>
          <cell r="CK85" t="str">
            <v/>
          </cell>
          <cell r="CL85" t="str">
            <v/>
          </cell>
          <cell r="CM85" t="str">
            <v/>
          </cell>
          <cell r="CN85" t="str">
            <v/>
          </cell>
          <cell r="CO85"/>
          <cell r="CP85"/>
          <cell r="CQ85"/>
          <cell r="CR85"/>
          <cell r="CS85" t="str">
            <v/>
          </cell>
          <cell r="CT85"/>
          <cell r="CU85"/>
          <cell r="CV85"/>
          <cell r="CW85"/>
          <cell r="CX85" t="str">
            <v/>
          </cell>
          <cell r="CY85"/>
          <cell r="CZ85"/>
          <cell r="DA85"/>
          <cell r="DB85"/>
          <cell r="DC85" t="str">
            <v/>
          </cell>
          <cell r="DD85" t="str">
            <v xml:space="preserve"> . </v>
          </cell>
          <cell r="DE85" t="e">
            <v>#DIV/0!</v>
          </cell>
          <cell r="DF85" t="e">
            <v>#DIV/0!</v>
          </cell>
          <cell r="DG85" t="e">
            <v>#DIV/0!</v>
          </cell>
          <cell r="DH85" t="e">
            <v>#DIV/0!</v>
          </cell>
          <cell r="DI85" t="e">
            <v>#DIV/0!</v>
          </cell>
          <cell r="DJ85" t="e">
            <v>#DIV/0!</v>
          </cell>
          <cell r="DK85" t="e">
            <v>#DIV/0!</v>
          </cell>
          <cell r="DL85" t="e">
            <v>#DIV/0!</v>
          </cell>
          <cell r="DM85" t="str">
            <v/>
          </cell>
          <cell r="DN85" t="str">
            <v/>
          </cell>
          <cell r="DO85"/>
          <cell r="DP85"/>
          <cell r="DQ85" t="str">
            <v/>
          </cell>
          <cell r="DR85"/>
          <cell r="DS85"/>
          <cell r="DT85" t="str">
            <v/>
          </cell>
          <cell r="DU85"/>
          <cell r="DV85"/>
          <cell r="DW85" t="str">
            <v/>
          </cell>
          <cell r="DX85"/>
          <cell r="DY85"/>
          <cell r="DZ85" t="str">
            <v/>
          </cell>
          <cell r="EA85"/>
          <cell r="EB85"/>
          <cell r="EC85" t="str">
            <v/>
          </cell>
          <cell r="ED85"/>
          <cell r="EE85"/>
          <cell r="EF85" t="str">
            <v/>
          </cell>
          <cell r="EG85"/>
          <cell r="EH85"/>
          <cell r="EI85" t="str">
            <v/>
          </cell>
          <cell r="EJ85"/>
          <cell r="EK85"/>
          <cell r="EL85" t="str">
            <v/>
          </cell>
          <cell r="EM85"/>
          <cell r="EN85"/>
          <cell r="EO85" t="str">
            <v/>
          </cell>
          <cell r="EP85"/>
          <cell r="EQ85"/>
          <cell r="ER85" t="str">
            <v/>
          </cell>
          <cell r="ES85"/>
          <cell r="ET85"/>
          <cell r="EU85" t="str">
            <v/>
          </cell>
          <cell r="EV85"/>
          <cell r="EW85"/>
          <cell r="EX85" t="str">
            <v/>
          </cell>
          <cell r="EY85"/>
          <cell r="EZ85"/>
          <cell r="FA85" t="e">
            <v>#DIV/0!</v>
          </cell>
          <cell r="FB85" t="e">
            <v>#DIV/0!</v>
          </cell>
          <cell r="FC85" t="e">
            <v>#DIV/0!</v>
          </cell>
          <cell r="FD85" t="e">
            <v>#DIV/0!</v>
          </cell>
          <cell r="FE85" t="e">
            <v>#DIV/0!</v>
          </cell>
          <cell r="FF85" t="e">
            <v>#DIV/0!</v>
          </cell>
          <cell r="FH85" t="str">
            <v>SO</v>
          </cell>
          <cell r="FI85" t="str">
            <v>SO</v>
          </cell>
          <cell r="FJ85" t="str">
            <v>SO</v>
          </cell>
          <cell r="FK85" t="str">
            <v>SO</v>
          </cell>
          <cell r="FL85" t="str">
            <v>SO</v>
          </cell>
          <cell r="FM85" t="str">
            <v>SO</v>
          </cell>
          <cell r="FN85" t="str">
            <v>SO</v>
          </cell>
          <cell r="FO85" t="str">
            <v>AO</v>
          </cell>
          <cell r="FP85" t="str">
            <v>SO</v>
          </cell>
          <cell r="FQ85" t="str">
            <v>SO</v>
          </cell>
          <cell r="FR85" t="str">
            <v>SO</v>
          </cell>
          <cell r="FS85" t="str">
            <v>SO</v>
          </cell>
          <cell r="FT85" t="str">
            <v>SO</v>
          </cell>
          <cell r="FU85" t="str">
            <v>SO</v>
          </cell>
          <cell r="FV85" t="str">
            <v>SO</v>
          </cell>
          <cell r="FW85" t="str">
            <v>SO</v>
          </cell>
          <cell r="FX85" t="str">
            <v>SO</v>
          </cell>
          <cell r="FY85" t="str">
            <v>SO</v>
          </cell>
          <cell r="FZ85" t="str">
            <v>SO</v>
          </cell>
          <cell r="GA85" t="str">
            <v>SO</v>
          </cell>
          <cell r="GB85" t="str">
            <v>SO</v>
          </cell>
          <cell r="GC85" t="str">
            <v>SO</v>
          </cell>
          <cell r="GD85" t="str">
            <v>SO</v>
          </cell>
          <cell r="GE85" t="str">
            <v>SO</v>
          </cell>
          <cell r="GF85" t="str">
            <v>SO</v>
          </cell>
          <cell r="GG85" t="str">
            <v>SO</v>
          </cell>
          <cell r="GH85" t="str">
            <v>SO</v>
          </cell>
          <cell r="GI85" t="str">
            <v>SO</v>
          </cell>
        </row>
        <row r="86">
          <cell r="C86"/>
          <cell r="D86"/>
          <cell r="E86"/>
          <cell r="F86" t="str">
            <v>.</v>
          </cell>
          <cell r="G86"/>
          <cell r="H86"/>
          <cell r="I86" t="str">
            <v>FEMALE</v>
          </cell>
          <cell r="J86"/>
          <cell r="K86"/>
          <cell r="L86"/>
          <cell r="M86" t="str">
            <v>New  Iloilo  Elem</v>
          </cell>
          <cell r="N86" t="str">
            <v>KORONADAL CITY</v>
          </cell>
          <cell r="O86">
            <v>130883</v>
          </cell>
          <cell r="P86"/>
          <cell r="Q86"/>
          <cell r="R86"/>
          <cell r="S86"/>
          <cell r="T86"/>
          <cell r="U86"/>
          <cell r="V86" t="str">
            <v/>
          </cell>
          <cell r="W86"/>
          <cell r="X86"/>
          <cell r="Y86"/>
          <cell r="Z86"/>
          <cell r="AA86" t="str">
            <v/>
          </cell>
          <cell r="AB86"/>
          <cell r="AC86"/>
          <cell r="AD86"/>
          <cell r="AE86"/>
          <cell r="AF86" t="str">
            <v/>
          </cell>
          <cell r="AG86"/>
          <cell r="AH86"/>
          <cell r="AI86"/>
          <cell r="AJ86"/>
          <cell r="AK86" t="str">
            <v/>
          </cell>
          <cell r="AL86"/>
          <cell r="AM86"/>
          <cell r="AN86"/>
          <cell r="AO86"/>
          <cell r="AP86" t="str">
            <v/>
          </cell>
          <cell r="AQ86"/>
          <cell r="AR86"/>
          <cell r="AS86"/>
          <cell r="AT86"/>
          <cell r="AU86" t="str">
            <v/>
          </cell>
          <cell r="AV86"/>
          <cell r="AW86"/>
          <cell r="AX86"/>
          <cell r="AY86"/>
          <cell r="AZ86" t="str">
            <v/>
          </cell>
          <cell r="BA86"/>
          <cell r="BB86"/>
          <cell r="BC86"/>
          <cell r="BD86"/>
          <cell r="BE86" t="str">
            <v/>
          </cell>
          <cell r="BF86"/>
          <cell r="BG86"/>
          <cell r="BH86"/>
          <cell r="BI86"/>
          <cell r="BJ86" t="str">
            <v/>
          </cell>
          <cell r="BK86"/>
          <cell r="BL86"/>
          <cell r="BM86"/>
          <cell r="BN86"/>
          <cell r="BO86" t="str">
            <v/>
          </cell>
          <cell r="BP86"/>
          <cell r="BQ86"/>
          <cell r="BR86"/>
          <cell r="BS86"/>
          <cell r="BT86" t="str">
            <v/>
          </cell>
          <cell r="BU86"/>
          <cell r="BV86"/>
          <cell r="BW86"/>
          <cell r="BX86"/>
          <cell r="BY86" t="str">
            <v/>
          </cell>
          <cell r="BZ86"/>
          <cell r="CA86"/>
          <cell r="CB86"/>
          <cell r="CC86"/>
          <cell r="CD86" t="str">
            <v/>
          </cell>
          <cell r="CE86"/>
          <cell r="CF86"/>
          <cell r="CG86"/>
          <cell r="CH86"/>
          <cell r="CI86" t="str">
            <v/>
          </cell>
          <cell r="CJ86" t="str">
            <v/>
          </cell>
          <cell r="CK86" t="str">
            <v/>
          </cell>
          <cell r="CL86" t="str">
            <v/>
          </cell>
          <cell r="CM86" t="str">
            <v/>
          </cell>
          <cell r="CN86" t="str">
            <v/>
          </cell>
          <cell r="CO86"/>
          <cell r="CP86"/>
          <cell r="CQ86"/>
          <cell r="CR86"/>
          <cell r="CS86" t="str">
            <v/>
          </cell>
          <cell r="CT86"/>
          <cell r="CU86"/>
          <cell r="CV86"/>
          <cell r="CW86"/>
          <cell r="CX86" t="str">
            <v/>
          </cell>
          <cell r="CY86"/>
          <cell r="CZ86"/>
          <cell r="DA86"/>
          <cell r="DB86"/>
          <cell r="DC86" t="str">
            <v/>
          </cell>
          <cell r="DD86" t="str">
            <v xml:space="preserve"> . </v>
          </cell>
          <cell r="DE86" t="e">
            <v>#DIV/0!</v>
          </cell>
          <cell r="DF86" t="e">
            <v>#DIV/0!</v>
          </cell>
          <cell r="DG86" t="e">
            <v>#DIV/0!</v>
          </cell>
          <cell r="DH86" t="e">
            <v>#DIV/0!</v>
          </cell>
          <cell r="DI86" t="e">
            <v>#DIV/0!</v>
          </cell>
          <cell r="DJ86" t="e">
            <v>#DIV/0!</v>
          </cell>
          <cell r="DK86" t="e">
            <v>#DIV/0!</v>
          </cell>
          <cell r="DL86" t="e">
            <v>#DIV/0!</v>
          </cell>
          <cell r="DM86" t="str">
            <v/>
          </cell>
          <cell r="DN86" t="str">
            <v/>
          </cell>
          <cell r="DO86"/>
          <cell r="DP86"/>
          <cell r="DQ86" t="str">
            <v/>
          </cell>
          <cell r="DR86"/>
          <cell r="DS86"/>
          <cell r="DT86" t="str">
            <v/>
          </cell>
          <cell r="DU86"/>
          <cell r="DV86"/>
          <cell r="DW86" t="str">
            <v/>
          </cell>
          <cell r="DX86"/>
          <cell r="DY86"/>
          <cell r="DZ86" t="str">
            <v/>
          </cell>
          <cell r="EA86"/>
          <cell r="EB86"/>
          <cell r="EC86" t="str">
            <v/>
          </cell>
          <cell r="ED86"/>
          <cell r="EE86"/>
          <cell r="EF86" t="str">
            <v/>
          </cell>
          <cell r="EG86"/>
          <cell r="EH86"/>
          <cell r="EI86" t="str">
            <v/>
          </cell>
          <cell r="EJ86"/>
          <cell r="EK86"/>
          <cell r="EL86" t="str">
            <v/>
          </cell>
          <cell r="EM86"/>
          <cell r="EN86"/>
          <cell r="EO86" t="str">
            <v/>
          </cell>
          <cell r="EP86"/>
          <cell r="EQ86"/>
          <cell r="ER86" t="str">
            <v/>
          </cell>
          <cell r="ES86"/>
          <cell r="ET86"/>
          <cell r="EU86" t="str">
            <v/>
          </cell>
          <cell r="EV86"/>
          <cell r="EW86"/>
          <cell r="EX86" t="str">
            <v/>
          </cell>
          <cell r="EY86"/>
          <cell r="EZ86"/>
          <cell r="FA86" t="e">
            <v>#DIV/0!</v>
          </cell>
          <cell r="FB86" t="e">
            <v>#DIV/0!</v>
          </cell>
          <cell r="FC86" t="e">
            <v>#DIV/0!</v>
          </cell>
          <cell r="FD86" t="e">
            <v>#DIV/0!</v>
          </cell>
          <cell r="FE86" t="e">
            <v>#DIV/0!</v>
          </cell>
          <cell r="FF86" t="e">
            <v>#DIV/0!</v>
          </cell>
          <cell r="FH86" t="str">
            <v>AO</v>
          </cell>
          <cell r="FI86" t="str">
            <v>SO</v>
          </cell>
          <cell r="FJ86" t="str">
            <v>AO</v>
          </cell>
          <cell r="FK86" t="str">
            <v>SO</v>
          </cell>
          <cell r="FL86" t="str">
            <v>AO</v>
          </cell>
          <cell r="FM86" t="str">
            <v>SO</v>
          </cell>
          <cell r="FN86" t="str">
            <v>AO</v>
          </cell>
          <cell r="FO86" t="str">
            <v>SO</v>
          </cell>
          <cell r="FP86" t="str">
            <v>AO</v>
          </cell>
          <cell r="FQ86" t="str">
            <v>SO</v>
          </cell>
          <cell r="FR86" t="str">
            <v>AO</v>
          </cell>
          <cell r="FS86" t="str">
            <v>SO</v>
          </cell>
          <cell r="FT86" t="str">
            <v>AO</v>
          </cell>
          <cell r="FU86" t="str">
            <v>SO</v>
          </cell>
          <cell r="FV86" t="str">
            <v>AO</v>
          </cell>
          <cell r="FW86" t="str">
            <v>SO</v>
          </cell>
          <cell r="FX86" t="str">
            <v>AO</v>
          </cell>
          <cell r="FY86" t="str">
            <v>SO</v>
          </cell>
          <cell r="FZ86" t="str">
            <v>SO</v>
          </cell>
          <cell r="GA86" t="str">
            <v>SO</v>
          </cell>
          <cell r="GB86" t="str">
            <v>AO</v>
          </cell>
          <cell r="GC86" t="str">
            <v>SO</v>
          </cell>
          <cell r="GD86" t="str">
            <v>AO</v>
          </cell>
          <cell r="GE86" t="str">
            <v>SO</v>
          </cell>
          <cell r="GF86" t="str">
            <v>SO</v>
          </cell>
          <cell r="GG86" t="str">
            <v>SO</v>
          </cell>
          <cell r="GH86" t="str">
            <v>SO</v>
          </cell>
          <cell r="GI86" t="str">
            <v>SO</v>
          </cell>
        </row>
        <row r="87">
          <cell r="C87"/>
          <cell r="D87"/>
          <cell r="E87"/>
          <cell r="F87" t="str">
            <v>.</v>
          </cell>
          <cell r="G87"/>
          <cell r="H87"/>
          <cell r="I87" t="str">
            <v>FEMALE</v>
          </cell>
          <cell r="J87"/>
          <cell r="K87"/>
          <cell r="L87"/>
          <cell r="M87" t="str">
            <v>New  Iloilo  Elem</v>
          </cell>
          <cell r="N87" t="str">
            <v>KORONADAL CITY</v>
          </cell>
          <cell r="O87">
            <v>130884</v>
          </cell>
          <cell r="P87"/>
          <cell r="Q87"/>
          <cell r="R87"/>
          <cell r="S87"/>
          <cell r="T87"/>
          <cell r="U87"/>
          <cell r="V87" t="str">
            <v/>
          </cell>
          <cell r="W87"/>
          <cell r="X87"/>
          <cell r="Y87"/>
          <cell r="Z87"/>
          <cell r="AA87" t="str">
            <v/>
          </cell>
          <cell r="AB87"/>
          <cell r="AC87"/>
          <cell r="AD87"/>
          <cell r="AE87"/>
          <cell r="AF87" t="str">
            <v/>
          </cell>
          <cell r="AG87"/>
          <cell r="AH87"/>
          <cell r="AI87"/>
          <cell r="AJ87"/>
          <cell r="AK87" t="str">
            <v/>
          </cell>
          <cell r="AL87"/>
          <cell r="AM87"/>
          <cell r="AN87"/>
          <cell r="AO87"/>
          <cell r="AP87" t="str">
            <v/>
          </cell>
          <cell r="AQ87"/>
          <cell r="AR87"/>
          <cell r="AS87"/>
          <cell r="AT87"/>
          <cell r="AU87" t="str">
            <v/>
          </cell>
          <cell r="AV87"/>
          <cell r="AW87"/>
          <cell r="AX87"/>
          <cell r="AY87"/>
          <cell r="AZ87" t="str">
            <v/>
          </cell>
          <cell r="BA87"/>
          <cell r="BB87"/>
          <cell r="BC87"/>
          <cell r="BD87"/>
          <cell r="BE87" t="str">
            <v/>
          </cell>
          <cell r="BF87"/>
          <cell r="BG87"/>
          <cell r="BH87"/>
          <cell r="BI87"/>
          <cell r="BJ87" t="str">
            <v/>
          </cell>
          <cell r="BK87"/>
          <cell r="BL87"/>
          <cell r="BM87"/>
          <cell r="BN87"/>
          <cell r="BO87" t="str">
            <v/>
          </cell>
          <cell r="BP87"/>
          <cell r="BQ87"/>
          <cell r="BR87"/>
          <cell r="BS87"/>
          <cell r="BT87" t="str">
            <v/>
          </cell>
          <cell r="BU87"/>
          <cell r="BV87"/>
          <cell r="BW87"/>
          <cell r="BX87"/>
          <cell r="BY87" t="str">
            <v/>
          </cell>
          <cell r="BZ87"/>
          <cell r="CA87"/>
          <cell r="CB87"/>
          <cell r="CC87"/>
          <cell r="CD87" t="str">
            <v/>
          </cell>
          <cell r="CE87"/>
          <cell r="CF87"/>
          <cell r="CG87"/>
          <cell r="CH87"/>
          <cell r="CI87" t="str">
            <v/>
          </cell>
          <cell r="CJ87" t="str">
            <v/>
          </cell>
          <cell r="CK87" t="str">
            <v/>
          </cell>
          <cell r="CL87" t="str">
            <v/>
          </cell>
          <cell r="CM87" t="str">
            <v/>
          </cell>
          <cell r="CN87" t="str">
            <v/>
          </cell>
          <cell r="CO87"/>
          <cell r="CP87"/>
          <cell r="CQ87"/>
          <cell r="CR87"/>
          <cell r="CS87" t="str">
            <v/>
          </cell>
          <cell r="CT87"/>
          <cell r="CU87"/>
          <cell r="CV87"/>
          <cell r="CW87"/>
          <cell r="CX87" t="str">
            <v/>
          </cell>
          <cell r="CY87"/>
          <cell r="CZ87"/>
          <cell r="DA87"/>
          <cell r="DB87"/>
          <cell r="DC87" t="str">
            <v/>
          </cell>
          <cell r="DD87" t="str">
            <v xml:space="preserve"> . </v>
          </cell>
          <cell r="DE87" t="e">
            <v>#DIV/0!</v>
          </cell>
          <cell r="DF87" t="e">
            <v>#DIV/0!</v>
          </cell>
          <cell r="DG87" t="e">
            <v>#DIV/0!</v>
          </cell>
          <cell r="DH87" t="e">
            <v>#DIV/0!</v>
          </cell>
          <cell r="DI87" t="e">
            <v>#DIV/0!</v>
          </cell>
          <cell r="DJ87" t="e">
            <v>#DIV/0!</v>
          </cell>
          <cell r="DK87" t="e">
            <v>#DIV/0!</v>
          </cell>
          <cell r="DL87" t="e">
            <v>#DIV/0!</v>
          </cell>
          <cell r="DM87" t="str">
            <v/>
          </cell>
          <cell r="DN87" t="str">
            <v/>
          </cell>
          <cell r="DO87"/>
          <cell r="DP87"/>
          <cell r="DQ87" t="str">
            <v/>
          </cell>
          <cell r="DR87"/>
          <cell r="DS87"/>
          <cell r="DT87" t="str">
            <v/>
          </cell>
          <cell r="DU87"/>
          <cell r="DV87"/>
          <cell r="DW87" t="str">
            <v/>
          </cell>
          <cell r="DX87"/>
          <cell r="DY87"/>
          <cell r="DZ87" t="str">
            <v/>
          </cell>
          <cell r="EA87"/>
          <cell r="EB87"/>
          <cell r="EC87" t="str">
            <v/>
          </cell>
          <cell r="ED87"/>
          <cell r="EE87"/>
          <cell r="EF87" t="str">
            <v/>
          </cell>
          <cell r="EG87"/>
          <cell r="EH87"/>
          <cell r="EI87" t="str">
            <v/>
          </cell>
          <cell r="EJ87"/>
          <cell r="EK87"/>
          <cell r="EL87" t="str">
            <v/>
          </cell>
          <cell r="EM87"/>
          <cell r="EN87"/>
          <cell r="EO87" t="str">
            <v/>
          </cell>
          <cell r="EP87"/>
          <cell r="EQ87"/>
          <cell r="ER87" t="str">
            <v/>
          </cell>
          <cell r="ES87"/>
          <cell r="ET87"/>
          <cell r="EU87" t="str">
            <v/>
          </cell>
          <cell r="EV87"/>
          <cell r="EW87"/>
          <cell r="EX87" t="str">
            <v/>
          </cell>
          <cell r="EY87"/>
          <cell r="EZ87"/>
          <cell r="FA87" t="e">
            <v>#DIV/0!</v>
          </cell>
          <cell r="FB87" t="e">
            <v>#DIV/0!</v>
          </cell>
          <cell r="FC87" t="e">
            <v>#DIV/0!</v>
          </cell>
          <cell r="FD87" t="e">
            <v>#DIV/0!</v>
          </cell>
          <cell r="FE87" t="e">
            <v>#DIV/0!</v>
          </cell>
          <cell r="FF87" t="e">
            <v>#DIV/0!</v>
          </cell>
          <cell r="FH87" t="str">
            <v>SO</v>
          </cell>
          <cell r="FI87" t="str">
            <v>SO</v>
          </cell>
          <cell r="FJ87" t="str">
            <v>SO</v>
          </cell>
          <cell r="FK87" t="str">
            <v>SO</v>
          </cell>
          <cell r="FL87" t="str">
            <v>SO</v>
          </cell>
          <cell r="FM87" t="str">
            <v>SO</v>
          </cell>
          <cell r="FN87" t="str">
            <v>SO</v>
          </cell>
          <cell r="FO87" t="str">
            <v>SO</v>
          </cell>
          <cell r="FP87" t="str">
            <v>SO</v>
          </cell>
          <cell r="FQ87" t="str">
            <v>SO</v>
          </cell>
          <cell r="FR87" t="str">
            <v>SO</v>
          </cell>
          <cell r="FS87" t="str">
            <v>SO</v>
          </cell>
          <cell r="FT87" t="str">
            <v>SO</v>
          </cell>
          <cell r="FU87" t="str">
            <v>SO</v>
          </cell>
          <cell r="FV87" t="str">
            <v>SO</v>
          </cell>
          <cell r="FW87" t="str">
            <v>SO</v>
          </cell>
          <cell r="FX87" t="str">
            <v>SO</v>
          </cell>
          <cell r="FY87" t="str">
            <v>SO</v>
          </cell>
          <cell r="FZ87" t="str">
            <v>SO</v>
          </cell>
          <cell r="GA87" t="str">
            <v>SO</v>
          </cell>
          <cell r="GB87" t="str">
            <v>SO</v>
          </cell>
          <cell r="GC87" t="str">
            <v>SO</v>
          </cell>
          <cell r="GD87" t="str">
            <v>SO</v>
          </cell>
          <cell r="GE87" t="str">
            <v>SO</v>
          </cell>
          <cell r="GF87" t="str">
            <v>SO</v>
          </cell>
          <cell r="GG87" t="str">
            <v>SO</v>
          </cell>
          <cell r="GH87" t="str">
            <v>SO</v>
          </cell>
          <cell r="GI87" t="str">
            <v>SO</v>
          </cell>
        </row>
        <row r="88">
          <cell r="C88"/>
          <cell r="D88"/>
          <cell r="E88"/>
          <cell r="F88" t="str">
            <v>.</v>
          </cell>
          <cell r="G88"/>
          <cell r="H88"/>
          <cell r="I88" t="str">
            <v>FEMALE</v>
          </cell>
          <cell r="J88"/>
          <cell r="K88"/>
          <cell r="L88"/>
          <cell r="M88" t="str">
            <v>New  Iloilo  Elem</v>
          </cell>
          <cell r="N88" t="str">
            <v>KORONADAL CITY</v>
          </cell>
          <cell r="O88">
            <v>130885</v>
          </cell>
          <cell r="P88"/>
          <cell r="Q88"/>
          <cell r="R88"/>
          <cell r="S88"/>
          <cell r="T88"/>
          <cell r="U88"/>
          <cell r="V88" t="str">
            <v/>
          </cell>
          <cell r="W88"/>
          <cell r="X88"/>
          <cell r="Y88"/>
          <cell r="Z88"/>
          <cell r="AA88" t="str">
            <v/>
          </cell>
          <cell r="AB88"/>
          <cell r="AC88"/>
          <cell r="AD88"/>
          <cell r="AE88"/>
          <cell r="AF88" t="str">
            <v/>
          </cell>
          <cell r="AG88"/>
          <cell r="AH88"/>
          <cell r="AI88"/>
          <cell r="AJ88"/>
          <cell r="AK88" t="str">
            <v/>
          </cell>
          <cell r="AL88"/>
          <cell r="AM88"/>
          <cell r="AN88"/>
          <cell r="AO88"/>
          <cell r="AP88" t="str">
            <v/>
          </cell>
          <cell r="AQ88"/>
          <cell r="AR88"/>
          <cell r="AS88"/>
          <cell r="AT88"/>
          <cell r="AU88" t="str">
            <v/>
          </cell>
          <cell r="AV88"/>
          <cell r="AW88"/>
          <cell r="AX88"/>
          <cell r="AY88"/>
          <cell r="AZ88" t="str">
            <v/>
          </cell>
          <cell r="BA88"/>
          <cell r="BB88"/>
          <cell r="BC88"/>
          <cell r="BD88"/>
          <cell r="BE88" t="str">
            <v/>
          </cell>
          <cell r="BF88"/>
          <cell r="BG88"/>
          <cell r="BH88"/>
          <cell r="BI88"/>
          <cell r="BJ88" t="str">
            <v/>
          </cell>
          <cell r="BK88"/>
          <cell r="BL88"/>
          <cell r="BM88"/>
          <cell r="BN88"/>
          <cell r="BO88" t="str">
            <v/>
          </cell>
          <cell r="BP88"/>
          <cell r="BQ88"/>
          <cell r="BR88"/>
          <cell r="BS88"/>
          <cell r="BT88" t="str">
            <v/>
          </cell>
          <cell r="BU88"/>
          <cell r="BV88"/>
          <cell r="BW88"/>
          <cell r="BX88"/>
          <cell r="BY88" t="str">
            <v/>
          </cell>
          <cell r="BZ88"/>
          <cell r="CA88"/>
          <cell r="CB88"/>
          <cell r="CC88"/>
          <cell r="CD88" t="str">
            <v/>
          </cell>
          <cell r="CE88"/>
          <cell r="CF88"/>
          <cell r="CG88"/>
          <cell r="CH88"/>
          <cell r="CI88" t="str">
            <v/>
          </cell>
          <cell r="CJ88" t="str">
            <v/>
          </cell>
          <cell r="CK88" t="str">
            <v/>
          </cell>
          <cell r="CL88" t="str">
            <v/>
          </cell>
          <cell r="CM88" t="str">
            <v/>
          </cell>
          <cell r="CN88" t="str">
            <v/>
          </cell>
          <cell r="CO88"/>
          <cell r="CP88"/>
          <cell r="CQ88"/>
          <cell r="CR88"/>
          <cell r="CS88" t="str">
            <v/>
          </cell>
          <cell r="CT88"/>
          <cell r="CU88"/>
          <cell r="CV88"/>
          <cell r="CW88"/>
          <cell r="CX88" t="str">
            <v/>
          </cell>
          <cell r="CY88"/>
          <cell r="CZ88"/>
          <cell r="DA88"/>
          <cell r="DB88"/>
          <cell r="DC88" t="str">
            <v/>
          </cell>
          <cell r="DD88" t="str">
            <v xml:space="preserve"> . </v>
          </cell>
          <cell r="DE88" t="e">
            <v>#DIV/0!</v>
          </cell>
          <cell r="DF88" t="e">
            <v>#DIV/0!</v>
          </cell>
          <cell r="DG88" t="e">
            <v>#DIV/0!</v>
          </cell>
          <cell r="DH88" t="e">
            <v>#DIV/0!</v>
          </cell>
          <cell r="DI88" t="e">
            <v>#DIV/0!</v>
          </cell>
          <cell r="DJ88" t="e">
            <v>#DIV/0!</v>
          </cell>
          <cell r="DK88" t="e">
            <v>#DIV/0!</v>
          </cell>
          <cell r="DL88" t="e">
            <v>#DIV/0!</v>
          </cell>
          <cell r="DM88" t="str">
            <v/>
          </cell>
          <cell r="DN88" t="str">
            <v/>
          </cell>
          <cell r="DO88"/>
          <cell r="DP88"/>
          <cell r="DQ88" t="str">
            <v/>
          </cell>
          <cell r="DR88"/>
          <cell r="DS88"/>
          <cell r="DT88" t="str">
            <v/>
          </cell>
          <cell r="DU88"/>
          <cell r="DV88"/>
          <cell r="DW88" t="str">
            <v/>
          </cell>
          <cell r="DX88"/>
          <cell r="DY88"/>
          <cell r="DZ88" t="str">
            <v/>
          </cell>
          <cell r="EA88"/>
          <cell r="EB88"/>
          <cell r="EC88" t="str">
            <v/>
          </cell>
          <cell r="ED88"/>
          <cell r="EE88"/>
          <cell r="EF88" t="str">
            <v/>
          </cell>
          <cell r="EG88"/>
          <cell r="EH88"/>
          <cell r="EI88" t="str">
            <v/>
          </cell>
          <cell r="EJ88"/>
          <cell r="EK88"/>
          <cell r="EL88" t="str">
            <v/>
          </cell>
          <cell r="EM88"/>
          <cell r="EN88"/>
          <cell r="EO88" t="str">
            <v/>
          </cell>
          <cell r="EP88"/>
          <cell r="EQ88"/>
          <cell r="ER88" t="str">
            <v/>
          </cell>
          <cell r="ES88"/>
          <cell r="ET88"/>
          <cell r="EU88" t="str">
            <v/>
          </cell>
          <cell r="EV88"/>
          <cell r="EW88"/>
          <cell r="EX88" t="str">
            <v/>
          </cell>
          <cell r="EY88"/>
          <cell r="EZ88"/>
          <cell r="FA88" t="e">
            <v>#DIV/0!</v>
          </cell>
          <cell r="FB88" t="e">
            <v>#DIV/0!</v>
          </cell>
          <cell r="FC88" t="e">
            <v>#DIV/0!</v>
          </cell>
          <cell r="FD88" t="e">
            <v>#DIV/0!</v>
          </cell>
          <cell r="FE88" t="e">
            <v>#DIV/0!</v>
          </cell>
          <cell r="FF88" t="e">
            <v>#DIV/0!</v>
          </cell>
          <cell r="FH88" t="str">
            <v>SO</v>
          </cell>
          <cell r="FI88" t="str">
            <v>SO</v>
          </cell>
          <cell r="FJ88" t="str">
            <v>SO</v>
          </cell>
          <cell r="FK88" t="str">
            <v>SO</v>
          </cell>
          <cell r="FL88" t="str">
            <v>SO</v>
          </cell>
          <cell r="FM88" t="str">
            <v>SO</v>
          </cell>
          <cell r="FN88" t="str">
            <v>SO</v>
          </cell>
          <cell r="FO88" t="str">
            <v>SO</v>
          </cell>
          <cell r="FP88" t="str">
            <v>SO</v>
          </cell>
          <cell r="FQ88" t="str">
            <v>SO</v>
          </cell>
          <cell r="FR88" t="str">
            <v>SO</v>
          </cell>
          <cell r="FS88" t="str">
            <v>SO</v>
          </cell>
          <cell r="FT88" t="str">
            <v>SO</v>
          </cell>
          <cell r="FU88" t="str">
            <v>SO</v>
          </cell>
          <cell r="FV88" t="str">
            <v>SO</v>
          </cell>
          <cell r="FW88" t="str">
            <v>SO</v>
          </cell>
          <cell r="FX88" t="str">
            <v>SO</v>
          </cell>
          <cell r="FY88" t="str">
            <v>SO</v>
          </cell>
          <cell r="FZ88" t="str">
            <v>SO</v>
          </cell>
          <cell r="GA88" t="str">
            <v>SO</v>
          </cell>
          <cell r="GB88" t="str">
            <v>SO</v>
          </cell>
          <cell r="GC88" t="str">
            <v>SO</v>
          </cell>
          <cell r="GD88" t="str">
            <v>SO</v>
          </cell>
          <cell r="GE88" t="str">
            <v>SO</v>
          </cell>
          <cell r="GF88" t="str">
            <v>SO</v>
          </cell>
          <cell r="GG88" t="str">
            <v>SO</v>
          </cell>
          <cell r="GH88" t="str">
            <v>SO</v>
          </cell>
          <cell r="GI88" t="str">
            <v>SO</v>
          </cell>
        </row>
        <row r="89">
          <cell r="C89"/>
          <cell r="D89"/>
          <cell r="E89"/>
          <cell r="F89" t="str">
            <v>.</v>
          </cell>
          <cell r="G89"/>
          <cell r="H89"/>
          <cell r="I89" t="str">
            <v>FEMALE</v>
          </cell>
          <cell r="J89"/>
          <cell r="K89"/>
          <cell r="L89"/>
          <cell r="M89" t="str">
            <v>New  Iloilo  Elem</v>
          </cell>
          <cell r="N89" t="str">
            <v>KORONADAL CITY</v>
          </cell>
          <cell r="O89">
            <v>130886</v>
          </cell>
          <cell r="P89"/>
          <cell r="Q89"/>
          <cell r="R89"/>
          <cell r="S89"/>
          <cell r="T89"/>
          <cell r="U89"/>
          <cell r="V89" t="str">
            <v/>
          </cell>
          <cell r="W89"/>
          <cell r="X89"/>
          <cell r="Y89"/>
          <cell r="Z89"/>
          <cell r="AA89" t="str">
            <v/>
          </cell>
          <cell r="AB89"/>
          <cell r="AC89"/>
          <cell r="AD89"/>
          <cell r="AE89"/>
          <cell r="AF89" t="str">
            <v/>
          </cell>
          <cell r="AG89"/>
          <cell r="AH89"/>
          <cell r="AI89"/>
          <cell r="AJ89"/>
          <cell r="AK89" t="str">
            <v/>
          </cell>
          <cell r="AL89"/>
          <cell r="AM89"/>
          <cell r="AN89"/>
          <cell r="AO89"/>
          <cell r="AP89" t="str">
            <v/>
          </cell>
          <cell r="AQ89"/>
          <cell r="AR89"/>
          <cell r="AS89"/>
          <cell r="AT89"/>
          <cell r="AU89" t="str">
            <v/>
          </cell>
          <cell r="AV89"/>
          <cell r="AW89"/>
          <cell r="AX89"/>
          <cell r="AY89"/>
          <cell r="AZ89" t="str">
            <v/>
          </cell>
          <cell r="BA89"/>
          <cell r="BB89"/>
          <cell r="BC89"/>
          <cell r="BD89"/>
          <cell r="BE89" t="str">
            <v/>
          </cell>
          <cell r="BF89"/>
          <cell r="BG89"/>
          <cell r="BH89"/>
          <cell r="BI89"/>
          <cell r="BJ89" t="str">
            <v/>
          </cell>
          <cell r="BK89"/>
          <cell r="BL89"/>
          <cell r="BM89"/>
          <cell r="BN89"/>
          <cell r="BO89" t="str">
            <v/>
          </cell>
          <cell r="BP89"/>
          <cell r="BQ89"/>
          <cell r="BR89"/>
          <cell r="BS89"/>
          <cell r="BT89" t="str">
            <v/>
          </cell>
          <cell r="BU89"/>
          <cell r="BV89"/>
          <cell r="BW89"/>
          <cell r="BX89"/>
          <cell r="BY89" t="str">
            <v/>
          </cell>
          <cell r="BZ89"/>
          <cell r="CA89"/>
          <cell r="CB89"/>
          <cell r="CC89"/>
          <cell r="CD89" t="str">
            <v/>
          </cell>
          <cell r="CE89"/>
          <cell r="CF89"/>
          <cell r="CG89"/>
          <cell r="CH89"/>
          <cell r="CI89" t="str">
            <v/>
          </cell>
          <cell r="CJ89" t="str">
            <v/>
          </cell>
          <cell r="CK89" t="str">
            <v/>
          </cell>
          <cell r="CL89" t="str">
            <v/>
          </cell>
          <cell r="CM89" t="str">
            <v/>
          </cell>
          <cell r="CN89" t="str">
            <v/>
          </cell>
          <cell r="CO89"/>
          <cell r="CP89"/>
          <cell r="CQ89"/>
          <cell r="CR89"/>
          <cell r="CS89" t="str">
            <v/>
          </cell>
          <cell r="CT89"/>
          <cell r="CU89"/>
          <cell r="CV89"/>
          <cell r="CW89"/>
          <cell r="CX89" t="str">
            <v/>
          </cell>
          <cell r="CY89"/>
          <cell r="CZ89"/>
          <cell r="DA89"/>
          <cell r="DB89"/>
          <cell r="DC89" t="str">
            <v/>
          </cell>
          <cell r="DD89" t="str">
            <v xml:space="preserve"> . </v>
          </cell>
          <cell r="DE89" t="e">
            <v>#DIV/0!</v>
          </cell>
          <cell r="DF89" t="e">
            <v>#DIV/0!</v>
          </cell>
          <cell r="DG89" t="e">
            <v>#DIV/0!</v>
          </cell>
          <cell r="DH89" t="e">
            <v>#DIV/0!</v>
          </cell>
          <cell r="DI89" t="e">
            <v>#DIV/0!</v>
          </cell>
          <cell r="DJ89" t="e">
            <v>#DIV/0!</v>
          </cell>
          <cell r="DK89" t="e">
            <v>#DIV/0!</v>
          </cell>
          <cell r="DL89" t="e">
            <v>#DIV/0!</v>
          </cell>
          <cell r="DM89" t="str">
            <v/>
          </cell>
          <cell r="DN89" t="str">
            <v/>
          </cell>
          <cell r="DO89"/>
          <cell r="DP89"/>
          <cell r="DQ89" t="str">
            <v/>
          </cell>
          <cell r="DR89"/>
          <cell r="DS89"/>
          <cell r="DT89" t="str">
            <v/>
          </cell>
          <cell r="DU89"/>
          <cell r="DV89"/>
          <cell r="DW89" t="str">
            <v/>
          </cell>
          <cell r="DX89"/>
          <cell r="DY89"/>
          <cell r="DZ89" t="str">
            <v/>
          </cell>
          <cell r="EA89"/>
          <cell r="EB89"/>
          <cell r="EC89" t="str">
            <v/>
          </cell>
          <cell r="ED89"/>
          <cell r="EE89"/>
          <cell r="EF89" t="str">
            <v/>
          </cell>
          <cell r="EG89"/>
          <cell r="EH89"/>
          <cell r="EI89" t="str">
            <v/>
          </cell>
          <cell r="EJ89"/>
          <cell r="EK89"/>
          <cell r="EL89" t="str">
            <v/>
          </cell>
          <cell r="EM89"/>
          <cell r="EN89"/>
          <cell r="EO89" t="str">
            <v/>
          </cell>
          <cell r="EP89"/>
          <cell r="EQ89"/>
          <cell r="ER89" t="str">
            <v/>
          </cell>
          <cell r="ES89"/>
          <cell r="ET89"/>
          <cell r="EU89" t="str">
            <v/>
          </cell>
          <cell r="EV89"/>
          <cell r="EW89"/>
          <cell r="EX89" t="str">
            <v/>
          </cell>
          <cell r="EY89"/>
          <cell r="EZ89"/>
          <cell r="FA89" t="e">
            <v>#DIV/0!</v>
          </cell>
          <cell r="FB89" t="e">
            <v>#DIV/0!</v>
          </cell>
          <cell r="FC89" t="e">
            <v>#DIV/0!</v>
          </cell>
          <cell r="FD89" t="e">
            <v>#DIV/0!</v>
          </cell>
          <cell r="FE89" t="e">
            <v>#DIV/0!</v>
          </cell>
          <cell r="FF89" t="e">
            <v>#DIV/0!</v>
          </cell>
          <cell r="FH89" t="str">
            <v>SO</v>
          </cell>
          <cell r="FI89" t="str">
            <v>SO</v>
          </cell>
          <cell r="FJ89" t="str">
            <v>SO</v>
          </cell>
          <cell r="FK89" t="str">
            <v>SO</v>
          </cell>
          <cell r="FL89" t="str">
            <v>SO</v>
          </cell>
          <cell r="FM89" t="str">
            <v>SO</v>
          </cell>
          <cell r="FN89" t="str">
            <v>SO</v>
          </cell>
          <cell r="FO89" t="str">
            <v>SO</v>
          </cell>
          <cell r="FP89" t="str">
            <v>SO</v>
          </cell>
          <cell r="FQ89" t="str">
            <v>SO</v>
          </cell>
          <cell r="FR89" t="str">
            <v>SO</v>
          </cell>
          <cell r="FS89" t="str">
            <v>SO</v>
          </cell>
          <cell r="FT89" t="str">
            <v>SO</v>
          </cell>
          <cell r="FU89" t="str">
            <v>SO</v>
          </cell>
          <cell r="FV89" t="str">
            <v>SO</v>
          </cell>
          <cell r="FW89" t="str">
            <v>SO</v>
          </cell>
          <cell r="FX89" t="str">
            <v>SO</v>
          </cell>
          <cell r="FY89" t="str">
            <v>SO</v>
          </cell>
          <cell r="FZ89" t="str">
            <v>SO</v>
          </cell>
          <cell r="GA89" t="str">
            <v>SO</v>
          </cell>
          <cell r="GB89" t="str">
            <v>SO</v>
          </cell>
          <cell r="GC89" t="str">
            <v>SO</v>
          </cell>
          <cell r="GD89" t="str">
            <v>SO</v>
          </cell>
          <cell r="GE89" t="str">
            <v>SO</v>
          </cell>
          <cell r="GF89" t="str">
            <v>SO</v>
          </cell>
          <cell r="GG89" t="str">
            <v>SO</v>
          </cell>
          <cell r="GH89" t="str">
            <v>SO</v>
          </cell>
          <cell r="GI89" t="str">
            <v>SO</v>
          </cell>
        </row>
        <row r="90">
          <cell r="C90"/>
          <cell r="D90"/>
          <cell r="E90"/>
          <cell r="F90" t="str">
            <v>.</v>
          </cell>
          <cell r="G90"/>
          <cell r="H90"/>
          <cell r="I90" t="str">
            <v>FEMALE</v>
          </cell>
          <cell r="J90"/>
          <cell r="K90"/>
          <cell r="L90"/>
          <cell r="M90" t="str">
            <v>New  Iloilo  Elem</v>
          </cell>
          <cell r="N90" t="str">
            <v>KORONADAL CITY</v>
          </cell>
          <cell r="O90">
            <v>130887</v>
          </cell>
          <cell r="P90"/>
          <cell r="Q90"/>
          <cell r="R90"/>
          <cell r="S90"/>
          <cell r="T90"/>
          <cell r="U90"/>
          <cell r="V90" t="str">
            <v/>
          </cell>
          <cell r="W90"/>
          <cell r="X90"/>
          <cell r="Y90"/>
          <cell r="Z90"/>
          <cell r="AA90" t="str">
            <v/>
          </cell>
          <cell r="AB90"/>
          <cell r="AC90"/>
          <cell r="AD90"/>
          <cell r="AE90"/>
          <cell r="AF90" t="str">
            <v/>
          </cell>
          <cell r="AG90"/>
          <cell r="AH90"/>
          <cell r="AI90"/>
          <cell r="AJ90"/>
          <cell r="AK90" t="str">
            <v/>
          </cell>
          <cell r="AL90"/>
          <cell r="AM90"/>
          <cell r="AN90"/>
          <cell r="AO90"/>
          <cell r="AP90" t="str">
            <v/>
          </cell>
          <cell r="AQ90"/>
          <cell r="AR90"/>
          <cell r="AS90"/>
          <cell r="AT90"/>
          <cell r="AU90" t="str">
            <v/>
          </cell>
          <cell r="AV90"/>
          <cell r="AW90"/>
          <cell r="AX90"/>
          <cell r="AY90"/>
          <cell r="AZ90" t="str">
            <v/>
          </cell>
          <cell r="BA90"/>
          <cell r="BB90"/>
          <cell r="BC90"/>
          <cell r="BD90"/>
          <cell r="BE90" t="str">
            <v/>
          </cell>
          <cell r="BF90"/>
          <cell r="BG90"/>
          <cell r="BH90"/>
          <cell r="BI90"/>
          <cell r="BJ90" t="str">
            <v/>
          </cell>
          <cell r="BK90"/>
          <cell r="BL90"/>
          <cell r="BM90"/>
          <cell r="BN90"/>
          <cell r="BO90" t="str">
            <v/>
          </cell>
          <cell r="BP90"/>
          <cell r="BQ90"/>
          <cell r="BR90"/>
          <cell r="BS90"/>
          <cell r="BT90" t="str">
            <v/>
          </cell>
          <cell r="BU90"/>
          <cell r="BV90"/>
          <cell r="BW90"/>
          <cell r="BX90"/>
          <cell r="BY90" t="str">
            <v/>
          </cell>
          <cell r="BZ90"/>
          <cell r="CA90"/>
          <cell r="CB90"/>
          <cell r="CC90"/>
          <cell r="CD90" t="str">
            <v/>
          </cell>
          <cell r="CE90"/>
          <cell r="CF90"/>
          <cell r="CG90"/>
          <cell r="CH90"/>
          <cell r="CI90" t="str">
            <v/>
          </cell>
          <cell r="CJ90" t="str">
            <v/>
          </cell>
          <cell r="CK90" t="str">
            <v/>
          </cell>
          <cell r="CL90" t="str">
            <v/>
          </cell>
          <cell r="CM90" t="str">
            <v/>
          </cell>
          <cell r="CN90" t="str">
            <v/>
          </cell>
          <cell r="CO90"/>
          <cell r="CP90"/>
          <cell r="CQ90"/>
          <cell r="CR90"/>
          <cell r="CS90" t="str">
            <v/>
          </cell>
          <cell r="CT90"/>
          <cell r="CU90"/>
          <cell r="CV90"/>
          <cell r="CW90"/>
          <cell r="CX90" t="str">
            <v/>
          </cell>
          <cell r="CY90"/>
          <cell r="CZ90"/>
          <cell r="DA90"/>
          <cell r="DB90"/>
          <cell r="DC90" t="str">
            <v/>
          </cell>
          <cell r="DD90" t="str">
            <v xml:space="preserve"> . </v>
          </cell>
          <cell r="DE90" t="e">
            <v>#DIV/0!</v>
          </cell>
          <cell r="DF90" t="e">
            <v>#DIV/0!</v>
          </cell>
          <cell r="DG90" t="e">
            <v>#DIV/0!</v>
          </cell>
          <cell r="DH90" t="e">
            <v>#DIV/0!</v>
          </cell>
          <cell r="DI90" t="e">
            <v>#DIV/0!</v>
          </cell>
          <cell r="DJ90" t="e">
            <v>#DIV/0!</v>
          </cell>
          <cell r="DK90" t="e">
            <v>#DIV/0!</v>
          </cell>
          <cell r="DL90" t="e">
            <v>#DIV/0!</v>
          </cell>
          <cell r="DM90" t="str">
            <v/>
          </cell>
          <cell r="DN90" t="str">
            <v/>
          </cell>
          <cell r="DO90"/>
          <cell r="DP90"/>
          <cell r="DQ90" t="str">
            <v/>
          </cell>
          <cell r="DR90"/>
          <cell r="DS90"/>
          <cell r="DT90" t="str">
            <v/>
          </cell>
          <cell r="DU90"/>
          <cell r="DV90"/>
          <cell r="DW90" t="str">
            <v/>
          </cell>
          <cell r="DX90"/>
          <cell r="DY90"/>
          <cell r="DZ90" t="str">
            <v/>
          </cell>
          <cell r="EA90"/>
          <cell r="EB90"/>
          <cell r="EC90" t="str">
            <v/>
          </cell>
          <cell r="ED90"/>
          <cell r="EE90"/>
          <cell r="EF90" t="str">
            <v/>
          </cell>
          <cell r="EG90"/>
          <cell r="EH90"/>
          <cell r="EI90" t="str">
            <v/>
          </cell>
          <cell r="EJ90"/>
          <cell r="EK90"/>
          <cell r="EL90" t="str">
            <v/>
          </cell>
          <cell r="EM90"/>
          <cell r="EN90"/>
          <cell r="EO90" t="str">
            <v/>
          </cell>
          <cell r="EP90"/>
          <cell r="EQ90"/>
          <cell r="ER90" t="str">
            <v/>
          </cell>
          <cell r="ES90"/>
          <cell r="ET90"/>
          <cell r="EU90" t="str">
            <v/>
          </cell>
          <cell r="EV90"/>
          <cell r="EW90"/>
          <cell r="EX90" t="str">
            <v/>
          </cell>
          <cell r="EY90"/>
          <cell r="EZ90"/>
          <cell r="FA90" t="e">
            <v>#DIV/0!</v>
          </cell>
          <cell r="FB90" t="e">
            <v>#DIV/0!</v>
          </cell>
          <cell r="FC90" t="e">
            <v>#DIV/0!</v>
          </cell>
          <cell r="FD90" t="e">
            <v>#DIV/0!</v>
          </cell>
          <cell r="FE90" t="e">
            <v>#DIV/0!</v>
          </cell>
          <cell r="FF90" t="e">
            <v>#DIV/0!</v>
          </cell>
          <cell r="FH90" t="str">
            <v>SO</v>
          </cell>
          <cell r="FI90" t="str">
            <v>SO</v>
          </cell>
          <cell r="FJ90" t="str">
            <v>SO</v>
          </cell>
          <cell r="FK90" t="str">
            <v>SO</v>
          </cell>
          <cell r="FL90" t="str">
            <v>SO</v>
          </cell>
          <cell r="FM90" t="str">
            <v>SO</v>
          </cell>
          <cell r="FN90" t="str">
            <v>SO</v>
          </cell>
          <cell r="FO90" t="str">
            <v>SO</v>
          </cell>
          <cell r="FP90" t="str">
            <v>SO</v>
          </cell>
          <cell r="FQ90" t="str">
            <v>SO</v>
          </cell>
          <cell r="FR90" t="str">
            <v>SO</v>
          </cell>
          <cell r="FS90" t="str">
            <v>SO</v>
          </cell>
          <cell r="FT90" t="str">
            <v>SO</v>
          </cell>
          <cell r="FU90" t="str">
            <v>SO</v>
          </cell>
          <cell r="FV90" t="str">
            <v>SO</v>
          </cell>
          <cell r="FW90" t="str">
            <v>SO</v>
          </cell>
          <cell r="FX90" t="str">
            <v>SO</v>
          </cell>
          <cell r="FY90" t="str">
            <v>SO</v>
          </cell>
          <cell r="FZ90" t="str">
            <v>SO</v>
          </cell>
          <cell r="GA90" t="str">
            <v>SO</v>
          </cell>
          <cell r="GB90" t="str">
            <v>SO</v>
          </cell>
          <cell r="GC90" t="str">
            <v>SO</v>
          </cell>
          <cell r="GD90" t="str">
            <v>SO</v>
          </cell>
          <cell r="GE90" t="str">
            <v>SO</v>
          </cell>
          <cell r="GF90" t="str">
            <v>SO</v>
          </cell>
          <cell r="GG90" t="str">
            <v>SO</v>
          </cell>
          <cell r="GH90" t="str">
            <v>SO</v>
          </cell>
          <cell r="GI90" t="str">
            <v>SO</v>
          </cell>
        </row>
        <row r="91">
          <cell r="C91"/>
          <cell r="D91"/>
          <cell r="E91" t="str">
            <v>GOMEZ</v>
          </cell>
          <cell r="F91" t="str">
            <v>G.</v>
          </cell>
          <cell r="G91"/>
          <cell r="H91"/>
          <cell r="I91" t="str">
            <v>FEMALE</v>
          </cell>
          <cell r="J91"/>
          <cell r="K91"/>
          <cell r="L91"/>
          <cell r="M91" t="str">
            <v>New  Iloilo  Elem</v>
          </cell>
          <cell r="N91" t="str">
            <v>KORONADAL CITY</v>
          </cell>
          <cell r="O91">
            <v>130888</v>
          </cell>
          <cell r="P91"/>
          <cell r="Q91"/>
          <cell r="R91"/>
          <cell r="S91"/>
          <cell r="T91"/>
          <cell r="U91"/>
          <cell r="V91" t="str">
            <v/>
          </cell>
          <cell r="W91"/>
          <cell r="X91"/>
          <cell r="Y91"/>
          <cell r="Z91"/>
          <cell r="AA91" t="str">
            <v/>
          </cell>
          <cell r="AB91"/>
          <cell r="AC91"/>
          <cell r="AD91"/>
          <cell r="AE91"/>
          <cell r="AF91" t="str">
            <v/>
          </cell>
          <cell r="AG91"/>
          <cell r="AH91"/>
          <cell r="AI91"/>
          <cell r="AJ91"/>
          <cell r="AK91" t="str">
            <v/>
          </cell>
          <cell r="AL91"/>
          <cell r="AM91"/>
          <cell r="AN91"/>
          <cell r="AO91"/>
          <cell r="AP91" t="str">
            <v/>
          </cell>
          <cell r="AQ91"/>
          <cell r="AR91"/>
          <cell r="AS91"/>
          <cell r="AT91"/>
          <cell r="AU91" t="str">
            <v/>
          </cell>
          <cell r="AV91"/>
          <cell r="AW91"/>
          <cell r="AX91"/>
          <cell r="AY91"/>
          <cell r="AZ91" t="str">
            <v/>
          </cell>
          <cell r="BA91"/>
          <cell r="BB91"/>
          <cell r="BC91"/>
          <cell r="BD91"/>
          <cell r="BE91" t="str">
            <v/>
          </cell>
          <cell r="BF91"/>
          <cell r="BG91"/>
          <cell r="BH91"/>
          <cell r="BI91"/>
          <cell r="BJ91" t="str">
            <v/>
          </cell>
          <cell r="BK91"/>
          <cell r="BL91"/>
          <cell r="BM91"/>
          <cell r="BN91"/>
          <cell r="BO91" t="str">
            <v/>
          </cell>
          <cell r="BP91"/>
          <cell r="BQ91"/>
          <cell r="BR91"/>
          <cell r="BS91"/>
          <cell r="BT91" t="str">
            <v/>
          </cell>
          <cell r="BU91"/>
          <cell r="BV91"/>
          <cell r="BW91"/>
          <cell r="BX91"/>
          <cell r="BY91" t="str">
            <v/>
          </cell>
          <cell r="BZ91"/>
          <cell r="CA91"/>
          <cell r="CB91"/>
          <cell r="CC91"/>
          <cell r="CD91" t="str">
            <v/>
          </cell>
          <cell r="CE91"/>
          <cell r="CF91"/>
          <cell r="CG91"/>
          <cell r="CH91"/>
          <cell r="CI91" t="str">
            <v/>
          </cell>
          <cell r="CJ91" t="str">
            <v/>
          </cell>
          <cell r="CK91" t="str">
            <v/>
          </cell>
          <cell r="CL91" t="str">
            <v/>
          </cell>
          <cell r="CM91" t="str">
            <v/>
          </cell>
          <cell r="CN91" t="str">
            <v/>
          </cell>
          <cell r="CO91"/>
          <cell r="CP91"/>
          <cell r="CQ91"/>
          <cell r="CR91"/>
          <cell r="CS91" t="str">
            <v/>
          </cell>
          <cell r="CT91"/>
          <cell r="CU91"/>
          <cell r="CV91"/>
          <cell r="CW91"/>
          <cell r="CX91" t="str">
            <v/>
          </cell>
          <cell r="CY91"/>
          <cell r="CZ91"/>
          <cell r="DA91"/>
          <cell r="DB91"/>
          <cell r="DC91" t="str">
            <v/>
          </cell>
          <cell r="DD91" t="str">
            <v xml:space="preserve"> G. </v>
          </cell>
          <cell r="DE91" t="e">
            <v>#DIV/0!</v>
          </cell>
          <cell r="DF91" t="e">
            <v>#DIV/0!</v>
          </cell>
          <cell r="DG91" t="e">
            <v>#DIV/0!</v>
          </cell>
          <cell r="DH91" t="e">
            <v>#DIV/0!</v>
          </cell>
          <cell r="DI91" t="e">
            <v>#DIV/0!</v>
          </cell>
          <cell r="DJ91" t="e">
            <v>#DIV/0!</v>
          </cell>
          <cell r="DK91" t="e">
            <v>#DIV/0!</v>
          </cell>
          <cell r="DL91" t="e">
            <v>#DIV/0!</v>
          </cell>
          <cell r="DM91" t="str">
            <v/>
          </cell>
          <cell r="DN91" t="str">
            <v/>
          </cell>
          <cell r="DO91"/>
          <cell r="DP91"/>
          <cell r="DQ91" t="str">
            <v/>
          </cell>
          <cell r="DR91"/>
          <cell r="DS91"/>
          <cell r="DT91" t="str">
            <v/>
          </cell>
          <cell r="DU91"/>
          <cell r="DV91"/>
          <cell r="DW91" t="str">
            <v/>
          </cell>
          <cell r="DX91"/>
          <cell r="DY91"/>
          <cell r="DZ91" t="str">
            <v/>
          </cell>
          <cell r="EA91"/>
          <cell r="EB91"/>
          <cell r="EC91" t="str">
            <v/>
          </cell>
          <cell r="ED91"/>
          <cell r="EE91"/>
          <cell r="EF91" t="str">
            <v/>
          </cell>
          <cell r="EG91"/>
          <cell r="EH91"/>
          <cell r="EI91" t="str">
            <v/>
          </cell>
          <cell r="EJ91"/>
          <cell r="EK91"/>
          <cell r="EL91" t="str">
            <v/>
          </cell>
          <cell r="EM91"/>
          <cell r="EN91"/>
          <cell r="EO91" t="str">
            <v/>
          </cell>
          <cell r="EP91"/>
          <cell r="EQ91"/>
          <cell r="ER91" t="str">
            <v/>
          </cell>
          <cell r="ES91"/>
          <cell r="ET91"/>
          <cell r="EU91" t="str">
            <v/>
          </cell>
          <cell r="EV91"/>
          <cell r="EW91"/>
          <cell r="EX91" t="str">
            <v/>
          </cell>
          <cell r="EY91"/>
          <cell r="EZ91"/>
          <cell r="FA91" t="e">
            <v>#DIV/0!</v>
          </cell>
          <cell r="FB91" t="e">
            <v>#DIV/0!</v>
          </cell>
          <cell r="FC91" t="e">
            <v>#DIV/0!</v>
          </cell>
          <cell r="FD91" t="e">
            <v>#DIV/0!</v>
          </cell>
          <cell r="FE91" t="e">
            <v>#DIV/0!</v>
          </cell>
          <cell r="FF91" t="e">
            <v>#DIV/0!</v>
          </cell>
          <cell r="FH91" t="str">
            <v>AO</v>
          </cell>
          <cell r="FI91" t="str">
            <v>SO</v>
          </cell>
          <cell r="FJ91" t="str">
            <v>AO</v>
          </cell>
          <cell r="FK91" t="str">
            <v>SO</v>
          </cell>
          <cell r="FL91" t="str">
            <v>AO</v>
          </cell>
          <cell r="FM91" t="str">
            <v>SO</v>
          </cell>
          <cell r="FN91" t="str">
            <v>AO</v>
          </cell>
          <cell r="FO91" t="str">
            <v>SO</v>
          </cell>
          <cell r="FP91" t="str">
            <v>AO</v>
          </cell>
          <cell r="FQ91" t="str">
            <v>SO</v>
          </cell>
          <cell r="FR91" t="str">
            <v>AO</v>
          </cell>
          <cell r="FS91" t="str">
            <v>SO</v>
          </cell>
          <cell r="FT91" t="str">
            <v>AO</v>
          </cell>
          <cell r="FU91" t="str">
            <v>SO</v>
          </cell>
          <cell r="FV91" t="str">
            <v>AO</v>
          </cell>
          <cell r="FW91" t="str">
            <v>SO</v>
          </cell>
          <cell r="FX91" t="str">
            <v>AO</v>
          </cell>
          <cell r="FY91" t="str">
            <v>SO</v>
          </cell>
          <cell r="FZ91" t="str">
            <v>SO</v>
          </cell>
          <cell r="GA91" t="str">
            <v>SO</v>
          </cell>
          <cell r="GB91" t="str">
            <v>AO</v>
          </cell>
          <cell r="GC91" t="str">
            <v>SO</v>
          </cell>
          <cell r="GD91" t="str">
            <v>AO</v>
          </cell>
          <cell r="GE91" t="str">
            <v>SO</v>
          </cell>
          <cell r="GF91" t="str">
            <v>SO</v>
          </cell>
          <cell r="GG91" t="str">
            <v>SO</v>
          </cell>
          <cell r="GH91" t="str">
            <v>SO</v>
          </cell>
          <cell r="GI91" t="str">
            <v>SO</v>
          </cell>
        </row>
        <row r="92">
          <cell r="C92"/>
          <cell r="D92"/>
          <cell r="E92"/>
          <cell r="F92" t="str">
            <v>.</v>
          </cell>
          <cell r="G92"/>
          <cell r="H92"/>
          <cell r="I92" t="str">
            <v>FEMALE</v>
          </cell>
          <cell r="J92"/>
          <cell r="K92"/>
          <cell r="L92"/>
          <cell r="M92" t="str">
            <v>New  Iloilo  Elem</v>
          </cell>
          <cell r="N92" t="str">
            <v>KORONADAL CITY</v>
          </cell>
          <cell r="O92">
            <v>130889</v>
          </cell>
          <cell r="P92"/>
          <cell r="Q92"/>
          <cell r="R92"/>
          <cell r="S92"/>
          <cell r="T92"/>
          <cell r="U92"/>
          <cell r="V92" t="str">
            <v/>
          </cell>
          <cell r="W92"/>
          <cell r="X92"/>
          <cell r="Y92"/>
          <cell r="Z92"/>
          <cell r="AA92" t="str">
            <v/>
          </cell>
          <cell r="AB92"/>
          <cell r="AC92"/>
          <cell r="AD92"/>
          <cell r="AE92"/>
          <cell r="AF92" t="str">
            <v/>
          </cell>
          <cell r="AG92"/>
          <cell r="AH92"/>
          <cell r="AI92"/>
          <cell r="AJ92"/>
          <cell r="AK92" t="str">
            <v/>
          </cell>
          <cell r="AL92"/>
          <cell r="AM92"/>
          <cell r="AN92"/>
          <cell r="AO92"/>
          <cell r="AP92" t="str">
            <v/>
          </cell>
          <cell r="AQ92"/>
          <cell r="AR92"/>
          <cell r="AS92"/>
          <cell r="AT92"/>
          <cell r="AU92" t="str">
            <v/>
          </cell>
          <cell r="AV92"/>
          <cell r="AW92"/>
          <cell r="AX92"/>
          <cell r="AY92"/>
          <cell r="AZ92" t="str">
            <v/>
          </cell>
          <cell r="BA92"/>
          <cell r="BB92"/>
          <cell r="BC92"/>
          <cell r="BD92"/>
          <cell r="BE92" t="str">
            <v/>
          </cell>
          <cell r="BF92"/>
          <cell r="BG92"/>
          <cell r="BH92"/>
          <cell r="BI92"/>
          <cell r="BJ92" t="str">
            <v/>
          </cell>
          <cell r="BK92"/>
          <cell r="BL92"/>
          <cell r="BM92"/>
          <cell r="BN92"/>
          <cell r="BO92" t="str">
            <v/>
          </cell>
          <cell r="BP92"/>
          <cell r="BQ92"/>
          <cell r="BR92"/>
          <cell r="BS92"/>
          <cell r="BT92" t="str">
            <v/>
          </cell>
          <cell r="BU92"/>
          <cell r="BV92"/>
          <cell r="BW92"/>
          <cell r="BX92"/>
          <cell r="BY92" t="str">
            <v/>
          </cell>
          <cell r="BZ92"/>
          <cell r="CA92"/>
          <cell r="CB92"/>
          <cell r="CC92"/>
          <cell r="CD92" t="str">
            <v/>
          </cell>
          <cell r="CE92"/>
          <cell r="CF92"/>
          <cell r="CG92"/>
          <cell r="CH92"/>
          <cell r="CI92" t="str">
            <v/>
          </cell>
          <cell r="CJ92" t="str">
            <v/>
          </cell>
          <cell r="CK92" t="str">
            <v/>
          </cell>
          <cell r="CL92" t="str">
            <v/>
          </cell>
          <cell r="CM92" t="str">
            <v/>
          </cell>
          <cell r="CN92" t="str">
            <v/>
          </cell>
          <cell r="CO92"/>
          <cell r="CP92"/>
          <cell r="CQ92"/>
          <cell r="CR92"/>
          <cell r="CS92" t="str">
            <v/>
          </cell>
          <cell r="CT92"/>
          <cell r="CU92"/>
          <cell r="CV92"/>
          <cell r="CW92"/>
          <cell r="CX92" t="str">
            <v/>
          </cell>
          <cell r="CY92"/>
          <cell r="CZ92"/>
          <cell r="DA92"/>
          <cell r="DB92"/>
          <cell r="DC92" t="str">
            <v/>
          </cell>
          <cell r="DD92" t="str">
            <v xml:space="preserve"> . </v>
          </cell>
          <cell r="DE92" t="e">
            <v>#DIV/0!</v>
          </cell>
          <cell r="DF92" t="e">
            <v>#DIV/0!</v>
          </cell>
          <cell r="DG92" t="e">
            <v>#DIV/0!</v>
          </cell>
          <cell r="DH92" t="e">
            <v>#DIV/0!</v>
          </cell>
          <cell r="DI92" t="e">
            <v>#DIV/0!</v>
          </cell>
          <cell r="DJ92" t="e">
            <v>#DIV/0!</v>
          </cell>
          <cell r="DK92" t="e">
            <v>#DIV/0!</v>
          </cell>
          <cell r="DL92" t="e">
            <v>#DIV/0!</v>
          </cell>
          <cell r="DM92" t="str">
            <v/>
          </cell>
          <cell r="DN92" t="str">
            <v/>
          </cell>
          <cell r="DO92"/>
          <cell r="DP92"/>
          <cell r="DQ92" t="str">
            <v/>
          </cell>
          <cell r="DR92"/>
          <cell r="DS92"/>
          <cell r="DT92" t="str">
            <v/>
          </cell>
          <cell r="DU92"/>
          <cell r="DV92"/>
          <cell r="DW92" t="str">
            <v/>
          </cell>
          <cell r="DX92"/>
          <cell r="DY92"/>
          <cell r="DZ92" t="str">
            <v/>
          </cell>
          <cell r="EA92"/>
          <cell r="EB92"/>
          <cell r="EC92" t="str">
            <v/>
          </cell>
          <cell r="ED92"/>
          <cell r="EE92"/>
          <cell r="EF92" t="str">
            <v/>
          </cell>
          <cell r="EG92"/>
          <cell r="EH92"/>
          <cell r="EI92" t="str">
            <v/>
          </cell>
          <cell r="EJ92"/>
          <cell r="EK92"/>
          <cell r="EL92" t="str">
            <v/>
          </cell>
          <cell r="EM92"/>
          <cell r="EN92"/>
          <cell r="EO92" t="str">
            <v/>
          </cell>
          <cell r="EP92"/>
          <cell r="EQ92"/>
          <cell r="ER92" t="str">
            <v/>
          </cell>
          <cell r="ES92"/>
          <cell r="ET92"/>
          <cell r="EU92" t="str">
            <v/>
          </cell>
          <cell r="EV92"/>
          <cell r="EW92"/>
          <cell r="EX92" t="str">
            <v/>
          </cell>
          <cell r="EY92"/>
          <cell r="EZ92"/>
          <cell r="FA92" t="e">
            <v>#DIV/0!</v>
          </cell>
          <cell r="FB92" t="e">
            <v>#DIV/0!</v>
          </cell>
          <cell r="FC92" t="e">
            <v>#DIV/0!</v>
          </cell>
          <cell r="FD92" t="e">
            <v>#DIV/0!</v>
          </cell>
          <cell r="FE92" t="e">
            <v>#DIV/0!</v>
          </cell>
          <cell r="FF92" t="e">
            <v>#DIV/0!</v>
          </cell>
          <cell r="FH92" t="str">
            <v>SO</v>
          </cell>
          <cell r="FI92" t="str">
            <v>SO</v>
          </cell>
          <cell r="FJ92" t="str">
            <v>SO</v>
          </cell>
          <cell r="FK92" t="str">
            <v>SO</v>
          </cell>
          <cell r="FL92" t="str">
            <v>SO</v>
          </cell>
          <cell r="FM92" t="str">
            <v>SO</v>
          </cell>
          <cell r="FN92" t="str">
            <v>SO</v>
          </cell>
          <cell r="FO92" t="str">
            <v>SO</v>
          </cell>
          <cell r="FP92" t="str">
            <v>SO</v>
          </cell>
          <cell r="FQ92" t="str">
            <v>SO</v>
          </cell>
          <cell r="FR92" t="str">
            <v>SO</v>
          </cell>
          <cell r="FS92" t="str">
            <v>SO</v>
          </cell>
          <cell r="FT92" t="str">
            <v>SO</v>
          </cell>
          <cell r="FU92" t="str">
            <v>SO</v>
          </cell>
          <cell r="FV92" t="str">
            <v>SO</v>
          </cell>
          <cell r="FW92" t="str">
            <v>SO</v>
          </cell>
          <cell r="FX92" t="str">
            <v>SO</v>
          </cell>
          <cell r="FY92" t="str">
            <v>SO</v>
          </cell>
          <cell r="FZ92" t="str">
            <v>SO</v>
          </cell>
          <cell r="GA92" t="str">
            <v>SO</v>
          </cell>
          <cell r="GB92" t="str">
            <v>SO</v>
          </cell>
          <cell r="GC92" t="str">
            <v>SO</v>
          </cell>
          <cell r="GD92" t="str">
            <v>SO</v>
          </cell>
          <cell r="GE92" t="str">
            <v>SO</v>
          </cell>
          <cell r="GF92" t="str">
            <v>SO</v>
          </cell>
          <cell r="GG92" t="str">
            <v>SO</v>
          </cell>
          <cell r="GH92" t="str">
            <v>SO</v>
          </cell>
          <cell r="GI92" t="str">
            <v>SO</v>
          </cell>
        </row>
        <row r="93">
          <cell r="C93"/>
          <cell r="D93"/>
          <cell r="E93"/>
          <cell r="F93" t="str">
            <v>.</v>
          </cell>
          <cell r="G93"/>
          <cell r="H93"/>
          <cell r="I93" t="str">
            <v>FEMALE</v>
          </cell>
          <cell r="J93"/>
          <cell r="K93"/>
          <cell r="L93"/>
          <cell r="M93" t="str">
            <v>New  Iloilo  Elem</v>
          </cell>
          <cell r="N93" t="str">
            <v>KORONADAL CITY</v>
          </cell>
          <cell r="O93">
            <v>130890</v>
          </cell>
          <cell r="P93"/>
          <cell r="Q93"/>
          <cell r="R93"/>
          <cell r="S93"/>
          <cell r="T93"/>
          <cell r="U93"/>
          <cell r="V93" t="str">
            <v/>
          </cell>
          <cell r="W93"/>
          <cell r="X93"/>
          <cell r="Y93"/>
          <cell r="Z93"/>
          <cell r="AA93" t="str">
            <v/>
          </cell>
          <cell r="AB93"/>
          <cell r="AC93"/>
          <cell r="AD93"/>
          <cell r="AE93"/>
          <cell r="AF93" t="str">
            <v/>
          </cell>
          <cell r="AG93"/>
          <cell r="AH93"/>
          <cell r="AI93"/>
          <cell r="AJ93"/>
          <cell r="AK93" t="str">
            <v/>
          </cell>
          <cell r="AL93"/>
          <cell r="AM93"/>
          <cell r="AN93"/>
          <cell r="AO93"/>
          <cell r="AP93" t="str">
            <v/>
          </cell>
          <cell r="AQ93"/>
          <cell r="AR93"/>
          <cell r="AS93"/>
          <cell r="AT93"/>
          <cell r="AU93" t="str">
            <v/>
          </cell>
          <cell r="AV93"/>
          <cell r="AW93"/>
          <cell r="AX93"/>
          <cell r="AY93"/>
          <cell r="AZ93" t="str">
            <v/>
          </cell>
          <cell r="BA93"/>
          <cell r="BB93"/>
          <cell r="BC93"/>
          <cell r="BD93"/>
          <cell r="BE93" t="str">
            <v/>
          </cell>
          <cell r="BF93"/>
          <cell r="BG93"/>
          <cell r="BH93"/>
          <cell r="BI93"/>
          <cell r="BJ93" t="str">
            <v/>
          </cell>
          <cell r="BK93"/>
          <cell r="BL93"/>
          <cell r="BM93"/>
          <cell r="BN93"/>
          <cell r="BO93" t="str">
            <v/>
          </cell>
          <cell r="BP93"/>
          <cell r="BQ93"/>
          <cell r="BR93"/>
          <cell r="BS93"/>
          <cell r="BT93" t="str">
            <v/>
          </cell>
          <cell r="BU93"/>
          <cell r="BV93"/>
          <cell r="BW93"/>
          <cell r="BX93"/>
          <cell r="BY93" t="str">
            <v/>
          </cell>
          <cell r="BZ93"/>
          <cell r="CA93"/>
          <cell r="CB93"/>
          <cell r="CC93"/>
          <cell r="CD93" t="str">
            <v/>
          </cell>
          <cell r="CE93"/>
          <cell r="CF93"/>
          <cell r="CG93"/>
          <cell r="CH93"/>
          <cell r="CI93" t="str">
            <v/>
          </cell>
          <cell r="CJ93" t="str">
            <v/>
          </cell>
          <cell r="CK93" t="str">
            <v/>
          </cell>
          <cell r="CL93" t="str">
            <v/>
          </cell>
          <cell r="CM93" t="str">
            <v/>
          </cell>
          <cell r="CN93" t="str">
            <v/>
          </cell>
          <cell r="CO93"/>
          <cell r="CP93"/>
          <cell r="CQ93"/>
          <cell r="CR93"/>
          <cell r="CS93" t="str">
            <v/>
          </cell>
          <cell r="CT93"/>
          <cell r="CU93"/>
          <cell r="CV93"/>
          <cell r="CW93"/>
          <cell r="CX93" t="str">
            <v/>
          </cell>
          <cell r="CY93"/>
          <cell r="CZ93"/>
          <cell r="DA93"/>
          <cell r="DB93"/>
          <cell r="DC93" t="str">
            <v/>
          </cell>
          <cell r="DD93" t="str">
            <v xml:space="preserve"> . </v>
          </cell>
          <cell r="DE93" t="e">
            <v>#DIV/0!</v>
          </cell>
          <cell r="DF93" t="e">
            <v>#DIV/0!</v>
          </cell>
          <cell r="DG93" t="e">
            <v>#DIV/0!</v>
          </cell>
          <cell r="DH93" t="e">
            <v>#DIV/0!</v>
          </cell>
          <cell r="DI93" t="e">
            <v>#DIV/0!</v>
          </cell>
          <cell r="DJ93" t="e">
            <v>#DIV/0!</v>
          </cell>
          <cell r="DK93" t="e">
            <v>#DIV/0!</v>
          </cell>
          <cell r="DL93" t="e">
            <v>#DIV/0!</v>
          </cell>
          <cell r="DM93" t="str">
            <v/>
          </cell>
          <cell r="DN93" t="str">
            <v/>
          </cell>
          <cell r="DO93"/>
          <cell r="DP93"/>
          <cell r="DQ93" t="str">
            <v/>
          </cell>
          <cell r="DR93"/>
          <cell r="DS93"/>
          <cell r="DT93" t="str">
            <v/>
          </cell>
          <cell r="DU93"/>
          <cell r="DV93"/>
          <cell r="DW93" t="str">
            <v/>
          </cell>
          <cell r="DX93"/>
          <cell r="DY93"/>
          <cell r="DZ93" t="str">
            <v/>
          </cell>
          <cell r="EA93"/>
          <cell r="EB93"/>
          <cell r="EC93" t="str">
            <v/>
          </cell>
          <cell r="ED93"/>
          <cell r="EE93"/>
          <cell r="EF93" t="str">
            <v/>
          </cell>
          <cell r="EG93"/>
          <cell r="EH93"/>
          <cell r="EI93" t="str">
            <v/>
          </cell>
          <cell r="EJ93"/>
          <cell r="EK93"/>
          <cell r="EL93" t="str">
            <v/>
          </cell>
          <cell r="EM93"/>
          <cell r="EN93"/>
          <cell r="EO93" t="str">
            <v/>
          </cell>
          <cell r="EP93"/>
          <cell r="EQ93"/>
          <cell r="ER93" t="str">
            <v/>
          </cell>
          <cell r="ES93"/>
          <cell r="ET93"/>
          <cell r="EU93" t="str">
            <v/>
          </cell>
          <cell r="EV93"/>
          <cell r="EW93"/>
          <cell r="EX93" t="str">
            <v/>
          </cell>
          <cell r="EY93"/>
          <cell r="EZ93"/>
          <cell r="FA93" t="e">
            <v>#DIV/0!</v>
          </cell>
          <cell r="FB93" t="e">
            <v>#DIV/0!</v>
          </cell>
          <cell r="FC93" t="e">
            <v>#DIV/0!</v>
          </cell>
          <cell r="FD93" t="e">
            <v>#DIV/0!</v>
          </cell>
          <cell r="FE93" t="e">
            <v>#DIV/0!</v>
          </cell>
          <cell r="FF93" t="e">
            <v>#DIV/0!</v>
          </cell>
          <cell r="FH93" t="str">
            <v>SO</v>
          </cell>
          <cell r="FI93" t="str">
            <v>SO</v>
          </cell>
          <cell r="FJ93" t="str">
            <v>SO</v>
          </cell>
          <cell r="FK93" t="str">
            <v>SO</v>
          </cell>
          <cell r="FL93" t="str">
            <v>SO</v>
          </cell>
          <cell r="FM93" t="str">
            <v>SO</v>
          </cell>
          <cell r="FN93" t="str">
            <v>SO</v>
          </cell>
          <cell r="FO93" t="str">
            <v>SO</v>
          </cell>
          <cell r="FP93" t="str">
            <v>SO</v>
          </cell>
          <cell r="FQ93" t="str">
            <v>SO</v>
          </cell>
          <cell r="FR93" t="str">
            <v>SO</v>
          </cell>
          <cell r="FS93" t="str">
            <v>SO</v>
          </cell>
          <cell r="FT93" t="str">
            <v>SO</v>
          </cell>
          <cell r="FU93" t="str">
            <v>SO</v>
          </cell>
          <cell r="FV93" t="str">
            <v>SO</v>
          </cell>
          <cell r="FW93" t="str">
            <v>SO</v>
          </cell>
          <cell r="FX93" t="str">
            <v>SO</v>
          </cell>
          <cell r="FY93" t="str">
            <v>SO</v>
          </cell>
          <cell r="FZ93" t="str">
            <v>SO</v>
          </cell>
          <cell r="GA93" t="str">
            <v>SO</v>
          </cell>
          <cell r="GB93" t="str">
            <v>SO</v>
          </cell>
          <cell r="GC93" t="str">
            <v>SO</v>
          </cell>
          <cell r="GD93" t="str">
            <v>SO</v>
          </cell>
          <cell r="GE93" t="str">
            <v>SO</v>
          </cell>
          <cell r="GF93" t="str">
            <v>SO</v>
          </cell>
          <cell r="GG93" t="str">
            <v>SO</v>
          </cell>
          <cell r="GH93" t="str">
            <v>SO</v>
          </cell>
          <cell r="GI93" t="str">
            <v>SO</v>
          </cell>
        </row>
        <row r="94">
          <cell r="C94"/>
          <cell r="D94"/>
          <cell r="E94"/>
          <cell r="F94" t="str">
            <v>.</v>
          </cell>
          <cell r="G94"/>
          <cell r="H94"/>
          <cell r="I94" t="str">
            <v>FEMALE</v>
          </cell>
          <cell r="J94"/>
          <cell r="K94"/>
          <cell r="L94"/>
          <cell r="M94" t="str">
            <v>New  Iloilo  Elem</v>
          </cell>
          <cell r="N94" t="str">
            <v>KORONADAL CITY</v>
          </cell>
          <cell r="O94">
            <v>130891</v>
          </cell>
          <cell r="P94"/>
          <cell r="Q94"/>
          <cell r="R94"/>
          <cell r="S94"/>
          <cell r="T94"/>
          <cell r="U94"/>
          <cell r="V94" t="str">
            <v/>
          </cell>
          <cell r="W94"/>
          <cell r="X94"/>
          <cell r="Y94"/>
          <cell r="Z94"/>
          <cell r="AA94" t="str">
            <v/>
          </cell>
          <cell r="AB94"/>
          <cell r="AC94"/>
          <cell r="AD94"/>
          <cell r="AE94"/>
          <cell r="AF94" t="str">
            <v/>
          </cell>
          <cell r="AG94"/>
          <cell r="AH94"/>
          <cell r="AI94"/>
          <cell r="AJ94"/>
          <cell r="AK94" t="str">
            <v/>
          </cell>
          <cell r="AL94"/>
          <cell r="AM94"/>
          <cell r="AN94"/>
          <cell r="AO94"/>
          <cell r="AP94" t="str">
            <v/>
          </cell>
          <cell r="AQ94"/>
          <cell r="AR94"/>
          <cell r="AS94"/>
          <cell r="AT94"/>
          <cell r="AU94" t="str">
            <v/>
          </cell>
          <cell r="AV94"/>
          <cell r="AW94"/>
          <cell r="AX94"/>
          <cell r="AY94"/>
          <cell r="AZ94" t="str">
            <v/>
          </cell>
          <cell r="BA94"/>
          <cell r="BB94"/>
          <cell r="BC94"/>
          <cell r="BD94"/>
          <cell r="BE94" t="str">
            <v/>
          </cell>
          <cell r="BF94"/>
          <cell r="BG94"/>
          <cell r="BH94"/>
          <cell r="BI94"/>
          <cell r="BJ94" t="str">
            <v/>
          </cell>
          <cell r="BK94"/>
          <cell r="BL94"/>
          <cell r="BM94"/>
          <cell r="BN94"/>
          <cell r="BO94" t="str">
            <v/>
          </cell>
          <cell r="BP94"/>
          <cell r="BQ94"/>
          <cell r="BR94"/>
          <cell r="BS94"/>
          <cell r="BT94" t="str">
            <v/>
          </cell>
          <cell r="BU94"/>
          <cell r="BV94"/>
          <cell r="BW94"/>
          <cell r="BX94"/>
          <cell r="BY94" t="str">
            <v/>
          </cell>
          <cell r="BZ94"/>
          <cell r="CA94"/>
          <cell r="CB94"/>
          <cell r="CC94"/>
          <cell r="CD94" t="str">
            <v/>
          </cell>
          <cell r="CE94"/>
          <cell r="CF94"/>
          <cell r="CG94"/>
          <cell r="CH94"/>
          <cell r="CI94" t="str">
            <v/>
          </cell>
          <cell r="CJ94" t="str">
            <v/>
          </cell>
          <cell r="CK94" t="str">
            <v/>
          </cell>
          <cell r="CL94" t="str">
            <v/>
          </cell>
          <cell r="CM94" t="str">
            <v/>
          </cell>
          <cell r="CN94" t="str">
            <v/>
          </cell>
          <cell r="CO94"/>
          <cell r="CP94"/>
          <cell r="CQ94"/>
          <cell r="CR94"/>
          <cell r="CS94" t="str">
            <v/>
          </cell>
          <cell r="CT94"/>
          <cell r="CU94"/>
          <cell r="CV94"/>
          <cell r="CW94"/>
          <cell r="CX94" t="str">
            <v/>
          </cell>
          <cell r="CY94"/>
          <cell r="CZ94"/>
          <cell r="DA94"/>
          <cell r="DB94"/>
          <cell r="DC94" t="str">
            <v/>
          </cell>
          <cell r="DD94" t="str">
            <v xml:space="preserve"> . </v>
          </cell>
          <cell r="DE94" t="e">
            <v>#DIV/0!</v>
          </cell>
          <cell r="DF94" t="e">
            <v>#DIV/0!</v>
          </cell>
          <cell r="DG94" t="e">
            <v>#DIV/0!</v>
          </cell>
          <cell r="DH94" t="e">
            <v>#DIV/0!</v>
          </cell>
          <cell r="DI94" t="e">
            <v>#DIV/0!</v>
          </cell>
          <cell r="DJ94" t="e">
            <v>#DIV/0!</v>
          </cell>
          <cell r="DK94" t="e">
            <v>#DIV/0!</v>
          </cell>
          <cell r="DL94" t="e">
            <v>#DIV/0!</v>
          </cell>
          <cell r="DM94" t="str">
            <v/>
          </cell>
          <cell r="DN94" t="str">
            <v/>
          </cell>
          <cell r="DO94"/>
          <cell r="DP94"/>
          <cell r="DQ94" t="str">
            <v/>
          </cell>
          <cell r="DR94"/>
          <cell r="DS94"/>
          <cell r="DT94" t="str">
            <v/>
          </cell>
          <cell r="DU94"/>
          <cell r="DV94"/>
          <cell r="DW94" t="str">
            <v/>
          </cell>
          <cell r="DX94"/>
          <cell r="DY94"/>
          <cell r="DZ94" t="str">
            <v/>
          </cell>
          <cell r="EA94"/>
          <cell r="EB94"/>
          <cell r="EC94" t="str">
            <v/>
          </cell>
          <cell r="ED94"/>
          <cell r="EE94"/>
          <cell r="EF94" t="str">
            <v/>
          </cell>
          <cell r="EG94"/>
          <cell r="EH94"/>
          <cell r="EI94" t="str">
            <v/>
          </cell>
          <cell r="EJ94"/>
          <cell r="EK94"/>
          <cell r="EL94" t="str">
            <v/>
          </cell>
          <cell r="EM94"/>
          <cell r="EN94"/>
          <cell r="EO94" t="str">
            <v/>
          </cell>
          <cell r="EP94"/>
          <cell r="EQ94"/>
          <cell r="ER94" t="str">
            <v/>
          </cell>
          <cell r="ES94"/>
          <cell r="ET94"/>
          <cell r="EU94" t="str">
            <v/>
          </cell>
          <cell r="EV94"/>
          <cell r="EW94"/>
          <cell r="EX94" t="str">
            <v/>
          </cell>
          <cell r="EY94"/>
          <cell r="EZ94"/>
          <cell r="FA94" t="e">
            <v>#DIV/0!</v>
          </cell>
          <cell r="FB94" t="e">
            <v>#DIV/0!</v>
          </cell>
          <cell r="FC94" t="e">
            <v>#DIV/0!</v>
          </cell>
          <cell r="FD94" t="e">
            <v>#DIV/0!</v>
          </cell>
          <cell r="FE94" t="e">
            <v>#DIV/0!</v>
          </cell>
          <cell r="FF94" t="e">
            <v>#DIV/0!</v>
          </cell>
          <cell r="FH94" t="str">
            <v>SO</v>
          </cell>
          <cell r="FI94" t="str">
            <v>SO</v>
          </cell>
          <cell r="FJ94" t="str">
            <v>SO</v>
          </cell>
          <cell r="FK94" t="str">
            <v>SO</v>
          </cell>
          <cell r="FL94" t="str">
            <v>SO</v>
          </cell>
          <cell r="FM94" t="str">
            <v>SO</v>
          </cell>
          <cell r="FN94" t="str">
            <v>SO</v>
          </cell>
          <cell r="FO94" t="str">
            <v>SO</v>
          </cell>
          <cell r="FP94" t="str">
            <v>SO</v>
          </cell>
          <cell r="FQ94" t="str">
            <v>SO</v>
          </cell>
          <cell r="FR94" t="str">
            <v>SO</v>
          </cell>
          <cell r="FS94" t="str">
            <v>SO</v>
          </cell>
          <cell r="FT94" t="str">
            <v>SO</v>
          </cell>
          <cell r="FU94" t="str">
            <v>SO</v>
          </cell>
          <cell r="FV94" t="str">
            <v>SO</v>
          </cell>
          <cell r="FW94" t="str">
            <v>SO</v>
          </cell>
          <cell r="FX94" t="str">
            <v>SO</v>
          </cell>
          <cell r="FY94" t="str">
            <v>SO</v>
          </cell>
          <cell r="FZ94" t="str">
            <v>SO</v>
          </cell>
          <cell r="GA94" t="str">
            <v>SO</v>
          </cell>
          <cell r="GB94" t="str">
            <v>SO</v>
          </cell>
          <cell r="GC94" t="str">
            <v>SO</v>
          </cell>
          <cell r="GD94" t="str">
            <v>SO</v>
          </cell>
          <cell r="GE94" t="str">
            <v>SO</v>
          </cell>
          <cell r="GF94" t="str">
            <v>SO</v>
          </cell>
          <cell r="GG94" t="str">
            <v>SO</v>
          </cell>
          <cell r="GH94" t="str">
            <v>SO</v>
          </cell>
          <cell r="GI94" t="str">
            <v>SO</v>
          </cell>
        </row>
        <row r="95">
          <cell r="C95"/>
          <cell r="D95"/>
          <cell r="E95"/>
          <cell r="F95" t="str">
            <v>.</v>
          </cell>
          <cell r="G95"/>
          <cell r="H95"/>
          <cell r="I95" t="str">
            <v>FEMALE</v>
          </cell>
          <cell r="J95"/>
          <cell r="K95"/>
          <cell r="L95"/>
          <cell r="M95" t="str">
            <v>New  Iloilo  Elem</v>
          </cell>
          <cell r="N95" t="str">
            <v>KORONADAL CITY</v>
          </cell>
          <cell r="O95">
            <v>130892</v>
          </cell>
          <cell r="P95"/>
          <cell r="Q95"/>
          <cell r="R95"/>
          <cell r="S95"/>
          <cell r="T95"/>
          <cell r="U95"/>
          <cell r="V95" t="str">
            <v/>
          </cell>
          <cell r="W95"/>
          <cell r="X95"/>
          <cell r="Y95"/>
          <cell r="Z95"/>
          <cell r="AA95" t="str">
            <v/>
          </cell>
          <cell r="AB95"/>
          <cell r="AC95"/>
          <cell r="AD95"/>
          <cell r="AE95"/>
          <cell r="AF95" t="str">
            <v/>
          </cell>
          <cell r="AG95"/>
          <cell r="AH95"/>
          <cell r="AI95"/>
          <cell r="AJ95"/>
          <cell r="AK95" t="str">
            <v/>
          </cell>
          <cell r="AL95"/>
          <cell r="AM95"/>
          <cell r="AN95"/>
          <cell r="AO95"/>
          <cell r="AP95" t="str">
            <v/>
          </cell>
          <cell r="AQ95"/>
          <cell r="AR95"/>
          <cell r="AS95"/>
          <cell r="AT95"/>
          <cell r="AU95" t="str">
            <v/>
          </cell>
          <cell r="AV95"/>
          <cell r="AW95"/>
          <cell r="AX95"/>
          <cell r="AY95"/>
          <cell r="AZ95" t="str">
            <v/>
          </cell>
          <cell r="BA95"/>
          <cell r="BB95"/>
          <cell r="BC95"/>
          <cell r="BD95"/>
          <cell r="BE95" t="str">
            <v/>
          </cell>
          <cell r="BF95"/>
          <cell r="BG95"/>
          <cell r="BH95"/>
          <cell r="BI95"/>
          <cell r="BJ95" t="str">
            <v/>
          </cell>
          <cell r="BK95"/>
          <cell r="BL95"/>
          <cell r="BM95"/>
          <cell r="BN95"/>
          <cell r="BO95" t="str">
            <v/>
          </cell>
          <cell r="BP95"/>
          <cell r="BQ95"/>
          <cell r="BR95"/>
          <cell r="BS95"/>
          <cell r="BT95" t="str">
            <v/>
          </cell>
          <cell r="BU95"/>
          <cell r="BV95"/>
          <cell r="BW95"/>
          <cell r="BX95"/>
          <cell r="BY95" t="str">
            <v/>
          </cell>
          <cell r="BZ95"/>
          <cell r="CA95"/>
          <cell r="CB95"/>
          <cell r="CC95"/>
          <cell r="CD95" t="str">
            <v/>
          </cell>
          <cell r="CE95"/>
          <cell r="CF95"/>
          <cell r="CG95"/>
          <cell r="CH95"/>
          <cell r="CI95" t="str">
            <v/>
          </cell>
          <cell r="CJ95" t="str">
            <v/>
          </cell>
          <cell r="CK95" t="str">
            <v/>
          </cell>
          <cell r="CL95" t="str">
            <v/>
          </cell>
          <cell r="CM95" t="str">
            <v/>
          </cell>
          <cell r="CN95" t="str">
            <v/>
          </cell>
          <cell r="CO95"/>
          <cell r="CP95"/>
          <cell r="CQ95"/>
          <cell r="CR95"/>
          <cell r="CS95" t="str">
            <v/>
          </cell>
          <cell r="CT95"/>
          <cell r="CU95"/>
          <cell r="CV95"/>
          <cell r="CW95"/>
          <cell r="CX95" t="str">
            <v/>
          </cell>
          <cell r="CY95"/>
          <cell r="CZ95"/>
          <cell r="DA95"/>
          <cell r="DB95"/>
          <cell r="DC95" t="str">
            <v/>
          </cell>
          <cell r="DD95" t="str">
            <v xml:space="preserve"> . </v>
          </cell>
          <cell r="DE95" t="e">
            <v>#DIV/0!</v>
          </cell>
          <cell r="DF95" t="e">
            <v>#DIV/0!</v>
          </cell>
          <cell r="DG95" t="e">
            <v>#DIV/0!</v>
          </cell>
          <cell r="DH95" t="e">
            <v>#DIV/0!</v>
          </cell>
          <cell r="DI95" t="e">
            <v>#DIV/0!</v>
          </cell>
          <cell r="DJ95" t="e">
            <v>#DIV/0!</v>
          </cell>
          <cell r="DK95" t="e">
            <v>#DIV/0!</v>
          </cell>
          <cell r="DL95" t="e">
            <v>#DIV/0!</v>
          </cell>
          <cell r="DM95" t="str">
            <v/>
          </cell>
          <cell r="DN95" t="str">
            <v/>
          </cell>
          <cell r="DO95"/>
          <cell r="DP95"/>
          <cell r="DQ95" t="str">
            <v/>
          </cell>
          <cell r="DR95"/>
          <cell r="DS95"/>
          <cell r="DT95" t="str">
            <v/>
          </cell>
          <cell r="DU95"/>
          <cell r="DV95"/>
          <cell r="DW95" t="str">
            <v/>
          </cell>
          <cell r="DX95"/>
          <cell r="DY95"/>
          <cell r="DZ95" t="str">
            <v/>
          </cell>
          <cell r="EA95"/>
          <cell r="EB95"/>
          <cell r="EC95" t="str">
            <v/>
          </cell>
          <cell r="ED95"/>
          <cell r="EE95"/>
          <cell r="EF95" t="str">
            <v/>
          </cell>
          <cell r="EG95"/>
          <cell r="EH95"/>
          <cell r="EI95" t="str">
            <v/>
          </cell>
          <cell r="EJ95"/>
          <cell r="EK95"/>
          <cell r="EL95" t="str">
            <v/>
          </cell>
          <cell r="EM95"/>
          <cell r="EN95"/>
          <cell r="EO95" t="str">
            <v/>
          </cell>
          <cell r="EP95"/>
          <cell r="EQ95"/>
          <cell r="ER95" t="str">
            <v/>
          </cell>
          <cell r="ES95"/>
          <cell r="ET95"/>
          <cell r="EU95" t="str">
            <v/>
          </cell>
          <cell r="EV95"/>
          <cell r="EW95"/>
          <cell r="EX95" t="str">
            <v/>
          </cell>
          <cell r="EY95"/>
          <cell r="EZ95"/>
          <cell r="FA95" t="e">
            <v>#DIV/0!</v>
          </cell>
          <cell r="FB95" t="e">
            <v>#DIV/0!</v>
          </cell>
          <cell r="FC95" t="e">
            <v>#DIV/0!</v>
          </cell>
          <cell r="FD95" t="e">
            <v>#DIV/0!</v>
          </cell>
          <cell r="FE95" t="e">
            <v>#DIV/0!</v>
          </cell>
          <cell r="FF95" t="e">
            <v>#DIV/0!</v>
          </cell>
          <cell r="FH95" t="str">
            <v>SO</v>
          </cell>
          <cell r="FI95" t="str">
            <v>SO</v>
          </cell>
          <cell r="FJ95" t="str">
            <v>SO</v>
          </cell>
          <cell r="FK95" t="str">
            <v>SO</v>
          </cell>
          <cell r="FL95" t="str">
            <v>SO</v>
          </cell>
          <cell r="FM95" t="str">
            <v>SO</v>
          </cell>
          <cell r="FN95" t="str">
            <v>SO</v>
          </cell>
          <cell r="FO95" t="str">
            <v>AO</v>
          </cell>
          <cell r="FP95" t="str">
            <v>SO</v>
          </cell>
          <cell r="FQ95" t="str">
            <v>SO</v>
          </cell>
          <cell r="FR95" t="str">
            <v>SO</v>
          </cell>
          <cell r="FS95" t="str">
            <v>SO</v>
          </cell>
          <cell r="FT95" t="str">
            <v>SO</v>
          </cell>
          <cell r="FU95" t="str">
            <v>SO</v>
          </cell>
          <cell r="FV95" t="str">
            <v>SO</v>
          </cell>
          <cell r="FW95" t="str">
            <v>SO</v>
          </cell>
          <cell r="FX95" t="str">
            <v>SO</v>
          </cell>
          <cell r="FY95" t="str">
            <v>SO</v>
          </cell>
          <cell r="FZ95" t="str">
            <v>SO</v>
          </cell>
          <cell r="GA95" t="str">
            <v>SO</v>
          </cell>
          <cell r="GB95" t="str">
            <v>SO</v>
          </cell>
          <cell r="GC95" t="str">
            <v>SO</v>
          </cell>
          <cell r="GD95" t="str">
            <v>SO</v>
          </cell>
          <cell r="GE95" t="str">
            <v>SO</v>
          </cell>
          <cell r="GF95" t="str">
            <v>SO</v>
          </cell>
          <cell r="GG95" t="str">
            <v>SO</v>
          </cell>
          <cell r="GH95" t="str">
            <v>SO</v>
          </cell>
          <cell r="GI95" t="str">
            <v>SO</v>
          </cell>
        </row>
        <row r="96">
          <cell r="C96"/>
          <cell r="D96"/>
          <cell r="E96"/>
          <cell r="F96" t="str">
            <v>.</v>
          </cell>
          <cell r="G96"/>
          <cell r="H96"/>
          <cell r="I96" t="str">
            <v>FEMALE</v>
          </cell>
          <cell r="J96"/>
          <cell r="K96"/>
          <cell r="L96"/>
          <cell r="M96" t="str">
            <v>New  Iloilo  Elem</v>
          </cell>
          <cell r="N96" t="str">
            <v>KORONADAL CITY</v>
          </cell>
          <cell r="O96">
            <v>130893</v>
          </cell>
          <cell r="P96"/>
          <cell r="Q96"/>
          <cell r="R96"/>
          <cell r="S96"/>
          <cell r="T96"/>
          <cell r="U96"/>
          <cell r="V96" t="str">
            <v/>
          </cell>
          <cell r="W96"/>
          <cell r="X96"/>
          <cell r="Y96"/>
          <cell r="Z96"/>
          <cell r="AA96" t="str">
            <v/>
          </cell>
          <cell r="AB96"/>
          <cell r="AC96"/>
          <cell r="AD96"/>
          <cell r="AE96"/>
          <cell r="AF96" t="str">
            <v/>
          </cell>
          <cell r="AG96"/>
          <cell r="AH96"/>
          <cell r="AI96"/>
          <cell r="AJ96"/>
          <cell r="AK96" t="str">
            <v/>
          </cell>
          <cell r="AL96"/>
          <cell r="AM96"/>
          <cell r="AN96"/>
          <cell r="AO96"/>
          <cell r="AP96" t="str">
            <v/>
          </cell>
          <cell r="AQ96"/>
          <cell r="AR96"/>
          <cell r="AS96"/>
          <cell r="AT96"/>
          <cell r="AU96" t="str">
            <v/>
          </cell>
          <cell r="AV96"/>
          <cell r="AW96"/>
          <cell r="AX96"/>
          <cell r="AY96"/>
          <cell r="AZ96" t="str">
            <v/>
          </cell>
          <cell r="BA96"/>
          <cell r="BB96"/>
          <cell r="BC96"/>
          <cell r="BD96"/>
          <cell r="BE96" t="str">
            <v/>
          </cell>
          <cell r="BF96"/>
          <cell r="BG96"/>
          <cell r="BH96"/>
          <cell r="BI96"/>
          <cell r="BJ96" t="str">
            <v/>
          </cell>
          <cell r="BK96"/>
          <cell r="BL96"/>
          <cell r="BM96"/>
          <cell r="BN96"/>
          <cell r="BO96" t="str">
            <v/>
          </cell>
          <cell r="BP96"/>
          <cell r="BQ96"/>
          <cell r="BR96"/>
          <cell r="BS96"/>
          <cell r="BT96" t="str">
            <v/>
          </cell>
          <cell r="BU96"/>
          <cell r="BV96"/>
          <cell r="BW96"/>
          <cell r="BX96"/>
          <cell r="BY96" t="str">
            <v/>
          </cell>
          <cell r="BZ96"/>
          <cell r="CA96"/>
          <cell r="CB96"/>
          <cell r="CC96"/>
          <cell r="CD96" t="str">
            <v/>
          </cell>
          <cell r="CE96"/>
          <cell r="CF96"/>
          <cell r="CG96"/>
          <cell r="CH96"/>
          <cell r="CI96" t="str">
            <v/>
          </cell>
          <cell r="CJ96" t="str">
            <v/>
          </cell>
          <cell r="CK96" t="str">
            <v/>
          </cell>
          <cell r="CL96" t="str">
            <v/>
          </cell>
          <cell r="CM96" t="str">
            <v/>
          </cell>
          <cell r="CN96" t="str">
            <v/>
          </cell>
          <cell r="CO96"/>
          <cell r="CP96"/>
          <cell r="CQ96"/>
          <cell r="CR96"/>
          <cell r="CS96" t="str">
            <v/>
          </cell>
          <cell r="CT96"/>
          <cell r="CU96"/>
          <cell r="CV96"/>
          <cell r="CW96"/>
          <cell r="CX96" t="str">
            <v/>
          </cell>
          <cell r="CY96"/>
          <cell r="CZ96"/>
          <cell r="DA96"/>
          <cell r="DB96"/>
          <cell r="DC96" t="str">
            <v/>
          </cell>
          <cell r="DD96" t="str">
            <v xml:space="preserve"> . </v>
          </cell>
          <cell r="DE96" t="e">
            <v>#DIV/0!</v>
          </cell>
          <cell r="DF96" t="e">
            <v>#DIV/0!</v>
          </cell>
          <cell r="DG96" t="e">
            <v>#DIV/0!</v>
          </cell>
          <cell r="DH96" t="e">
            <v>#DIV/0!</v>
          </cell>
          <cell r="DI96" t="e">
            <v>#DIV/0!</v>
          </cell>
          <cell r="DJ96" t="e">
            <v>#DIV/0!</v>
          </cell>
          <cell r="DK96" t="e">
            <v>#DIV/0!</v>
          </cell>
          <cell r="DL96" t="e">
            <v>#DIV/0!</v>
          </cell>
          <cell r="DM96" t="str">
            <v/>
          </cell>
          <cell r="DN96" t="str">
            <v/>
          </cell>
          <cell r="DO96"/>
          <cell r="DP96"/>
          <cell r="DQ96" t="str">
            <v/>
          </cell>
          <cell r="DR96"/>
          <cell r="DS96"/>
          <cell r="DT96" t="str">
            <v/>
          </cell>
          <cell r="DU96"/>
          <cell r="DV96"/>
          <cell r="DW96" t="str">
            <v/>
          </cell>
          <cell r="DX96"/>
          <cell r="DY96"/>
          <cell r="DZ96" t="str">
            <v/>
          </cell>
          <cell r="EA96"/>
          <cell r="EB96"/>
          <cell r="EC96" t="str">
            <v/>
          </cell>
          <cell r="ED96"/>
          <cell r="EE96"/>
          <cell r="EF96" t="str">
            <v/>
          </cell>
          <cell r="EG96"/>
          <cell r="EH96"/>
          <cell r="EI96" t="str">
            <v/>
          </cell>
          <cell r="EJ96"/>
          <cell r="EK96"/>
          <cell r="EL96" t="str">
            <v/>
          </cell>
          <cell r="EM96"/>
          <cell r="EN96"/>
          <cell r="EO96" t="str">
            <v/>
          </cell>
          <cell r="EP96"/>
          <cell r="EQ96"/>
          <cell r="ER96" t="str">
            <v/>
          </cell>
          <cell r="ES96"/>
          <cell r="ET96"/>
          <cell r="EU96" t="str">
            <v/>
          </cell>
          <cell r="EV96"/>
          <cell r="EW96"/>
          <cell r="EX96" t="str">
            <v/>
          </cell>
          <cell r="EY96"/>
          <cell r="EZ96"/>
          <cell r="FA96" t="e">
            <v>#DIV/0!</v>
          </cell>
          <cell r="FB96" t="e">
            <v>#DIV/0!</v>
          </cell>
          <cell r="FC96" t="e">
            <v>#DIV/0!</v>
          </cell>
          <cell r="FD96" t="e">
            <v>#DIV/0!</v>
          </cell>
          <cell r="FE96" t="e">
            <v>#DIV/0!</v>
          </cell>
          <cell r="FF96" t="e">
            <v>#DIV/0!</v>
          </cell>
          <cell r="FH96" t="str">
            <v>SO</v>
          </cell>
          <cell r="FI96" t="str">
            <v>SO</v>
          </cell>
          <cell r="FJ96" t="str">
            <v>SO</v>
          </cell>
          <cell r="FK96" t="str">
            <v>SO</v>
          </cell>
          <cell r="FL96" t="str">
            <v>SO</v>
          </cell>
          <cell r="FM96" t="str">
            <v>SO</v>
          </cell>
          <cell r="FN96" t="str">
            <v>SO</v>
          </cell>
          <cell r="FO96" t="str">
            <v>SO</v>
          </cell>
          <cell r="FP96" t="str">
            <v>SO</v>
          </cell>
          <cell r="FQ96" t="str">
            <v>SO</v>
          </cell>
          <cell r="FR96" t="str">
            <v>SO</v>
          </cell>
          <cell r="FS96" t="str">
            <v>SO</v>
          </cell>
          <cell r="FT96" t="str">
            <v>SO</v>
          </cell>
          <cell r="FU96" t="str">
            <v>SO</v>
          </cell>
          <cell r="FV96" t="str">
            <v>SO</v>
          </cell>
          <cell r="FW96" t="str">
            <v>SO</v>
          </cell>
          <cell r="FX96" t="str">
            <v>SO</v>
          </cell>
          <cell r="FY96" t="str">
            <v>SO</v>
          </cell>
          <cell r="FZ96" t="str">
            <v>SO</v>
          </cell>
          <cell r="GA96" t="str">
            <v>SO</v>
          </cell>
          <cell r="GB96" t="str">
            <v>SO</v>
          </cell>
          <cell r="GC96" t="str">
            <v>SO</v>
          </cell>
          <cell r="GD96" t="str">
            <v>SO</v>
          </cell>
          <cell r="GE96" t="str">
            <v>SO</v>
          </cell>
          <cell r="GF96" t="str">
            <v>SO</v>
          </cell>
          <cell r="GG96" t="str">
            <v>SO</v>
          </cell>
          <cell r="GH96" t="str">
            <v>SO</v>
          </cell>
          <cell r="GI96" t="str">
            <v>SO</v>
          </cell>
        </row>
        <row r="97">
          <cell r="C97"/>
          <cell r="D97"/>
          <cell r="E97"/>
          <cell r="F97" t="str">
            <v>.</v>
          </cell>
          <cell r="G97"/>
          <cell r="H97"/>
          <cell r="I97" t="str">
            <v>FEMALE</v>
          </cell>
          <cell r="J97"/>
          <cell r="K97"/>
          <cell r="L97"/>
          <cell r="M97" t="str">
            <v>New  Iloilo  Elem</v>
          </cell>
          <cell r="N97" t="str">
            <v>KORONADAL CITY</v>
          </cell>
          <cell r="O97">
            <v>130894</v>
          </cell>
          <cell r="P97"/>
          <cell r="Q97"/>
          <cell r="R97"/>
          <cell r="S97"/>
          <cell r="T97"/>
          <cell r="U97"/>
          <cell r="V97" t="str">
            <v/>
          </cell>
          <cell r="W97"/>
          <cell r="X97"/>
          <cell r="Y97"/>
          <cell r="Z97"/>
          <cell r="AA97" t="str">
            <v/>
          </cell>
          <cell r="AB97"/>
          <cell r="AC97"/>
          <cell r="AD97"/>
          <cell r="AE97"/>
          <cell r="AF97" t="str">
            <v/>
          </cell>
          <cell r="AG97"/>
          <cell r="AH97"/>
          <cell r="AI97"/>
          <cell r="AJ97"/>
          <cell r="AK97" t="str">
            <v/>
          </cell>
          <cell r="AL97"/>
          <cell r="AM97"/>
          <cell r="AN97"/>
          <cell r="AO97"/>
          <cell r="AP97" t="str">
            <v/>
          </cell>
          <cell r="AQ97"/>
          <cell r="AR97"/>
          <cell r="AS97"/>
          <cell r="AT97"/>
          <cell r="AU97" t="str">
            <v/>
          </cell>
          <cell r="AV97"/>
          <cell r="AW97"/>
          <cell r="AX97"/>
          <cell r="AY97"/>
          <cell r="AZ97" t="str">
            <v/>
          </cell>
          <cell r="BA97"/>
          <cell r="BB97"/>
          <cell r="BC97"/>
          <cell r="BD97"/>
          <cell r="BE97" t="str">
            <v/>
          </cell>
          <cell r="BF97"/>
          <cell r="BG97"/>
          <cell r="BH97"/>
          <cell r="BI97"/>
          <cell r="BJ97" t="str">
            <v/>
          </cell>
          <cell r="BK97"/>
          <cell r="BL97"/>
          <cell r="BM97"/>
          <cell r="BN97"/>
          <cell r="BO97" t="str">
            <v/>
          </cell>
          <cell r="BP97"/>
          <cell r="BQ97"/>
          <cell r="BR97"/>
          <cell r="BS97"/>
          <cell r="BT97" t="str">
            <v/>
          </cell>
          <cell r="BU97"/>
          <cell r="BV97"/>
          <cell r="BW97"/>
          <cell r="BX97"/>
          <cell r="BY97" t="str">
            <v/>
          </cell>
          <cell r="BZ97"/>
          <cell r="CA97"/>
          <cell r="CB97"/>
          <cell r="CC97"/>
          <cell r="CD97" t="str">
            <v/>
          </cell>
          <cell r="CE97"/>
          <cell r="CF97"/>
          <cell r="CG97"/>
          <cell r="CH97"/>
          <cell r="CI97" t="str">
            <v/>
          </cell>
          <cell r="CJ97" t="str">
            <v/>
          </cell>
          <cell r="CK97" t="str">
            <v/>
          </cell>
          <cell r="CL97" t="str">
            <v/>
          </cell>
          <cell r="CM97" t="str">
            <v/>
          </cell>
          <cell r="CN97" t="str">
            <v/>
          </cell>
          <cell r="CO97"/>
          <cell r="CP97"/>
          <cell r="CQ97"/>
          <cell r="CR97"/>
          <cell r="CS97" t="str">
            <v/>
          </cell>
          <cell r="CT97"/>
          <cell r="CU97"/>
          <cell r="CV97"/>
          <cell r="CW97"/>
          <cell r="CX97" t="str">
            <v/>
          </cell>
          <cell r="CY97"/>
          <cell r="CZ97"/>
          <cell r="DA97"/>
          <cell r="DB97"/>
          <cell r="DC97" t="str">
            <v/>
          </cell>
          <cell r="DD97" t="str">
            <v xml:space="preserve"> . </v>
          </cell>
          <cell r="DE97" t="e">
            <v>#DIV/0!</v>
          </cell>
          <cell r="DF97" t="e">
            <v>#DIV/0!</v>
          </cell>
          <cell r="DG97" t="e">
            <v>#DIV/0!</v>
          </cell>
          <cell r="DH97" t="e">
            <v>#DIV/0!</v>
          </cell>
          <cell r="DI97" t="e">
            <v>#DIV/0!</v>
          </cell>
          <cell r="DJ97" t="e">
            <v>#DIV/0!</v>
          </cell>
          <cell r="DK97" t="e">
            <v>#DIV/0!</v>
          </cell>
          <cell r="DL97" t="e">
            <v>#DIV/0!</v>
          </cell>
          <cell r="DM97" t="str">
            <v/>
          </cell>
          <cell r="DN97" t="str">
            <v/>
          </cell>
          <cell r="DO97"/>
          <cell r="DP97"/>
          <cell r="DQ97" t="str">
            <v/>
          </cell>
          <cell r="DR97"/>
          <cell r="DS97"/>
          <cell r="DT97" t="str">
            <v/>
          </cell>
          <cell r="DU97"/>
          <cell r="DV97"/>
          <cell r="DW97" t="str">
            <v/>
          </cell>
          <cell r="DX97"/>
          <cell r="DY97"/>
          <cell r="DZ97" t="str">
            <v/>
          </cell>
          <cell r="EA97"/>
          <cell r="EB97"/>
          <cell r="EC97" t="str">
            <v/>
          </cell>
          <cell r="ED97"/>
          <cell r="EE97"/>
          <cell r="EF97" t="str">
            <v/>
          </cell>
          <cell r="EG97"/>
          <cell r="EH97"/>
          <cell r="EI97" t="str">
            <v/>
          </cell>
          <cell r="EJ97"/>
          <cell r="EK97"/>
          <cell r="EL97" t="str">
            <v/>
          </cell>
          <cell r="EM97"/>
          <cell r="EN97"/>
          <cell r="EO97" t="str">
            <v/>
          </cell>
          <cell r="EP97"/>
          <cell r="EQ97"/>
          <cell r="ER97" t="str">
            <v/>
          </cell>
          <cell r="ES97"/>
          <cell r="ET97"/>
          <cell r="EU97" t="str">
            <v/>
          </cell>
          <cell r="EV97"/>
          <cell r="EW97"/>
          <cell r="EX97" t="str">
            <v/>
          </cell>
          <cell r="EY97"/>
          <cell r="EZ97"/>
          <cell r="FA97" t="e">
            <v>#DIV/0!</v>
          </cell>
          <cell r="FB97" t="e">
            <v>#DIV/0!</v>
          </cell>
          <cell r="FC97" t="e">
            <v>#DIV/0!</v>
          </cell>
          <cell r="FD97" t="e">
            <v>#DIV/0!</v>
          </cell>
          <cell r="FE97" t="e">
            <v>#DIV/0!</v>
          </cell>
          <cell r="FF97" t="e">
            <v>#DIV/0!</v>
          </cell>
          <cell r="FH97" t="str">
            <v>SO</v>
          </cell>
          <cell r="FI97" t="str">
            <v>SO</v>
          </cell>
          <cell r="FJ97" t="str">
            <v>SO</v>
          </cell>
          <cell r="FK97" t="str">
            <v>SO</v>
          </cell>
          <cell r="FL97" t="str">
            <v>SO</v>
          </cell>
          <cell r="FM97" t="str">
            <v>SO</v>
          </cell>
          <cell r="FN97" t="str">
            <v>SO</v>
          </cell>
          <cell r="FO97" t="str">
            <v>SO</v>
          </cell>
          <cell r="FP97" t="str">
            <v>SO</v>
          </cell>
          <cell r="FQ97" t="str">
            <v>SO</v>
          </cell>
          <cell r="FR97" t="str">
            <v>SO</v>
          </cell>
          <cell r="FS97" t="str">
            <v>SO</v>
          </cell>
          <cell r="FT97" t="str">
            <v>SO</v>
          </cell>
          <cell r="FU97" t="str">
            <v>SO</v>
          </cell>
          <cell r="FV97" t="str">
            <v>SO</v>
          </cell>
          <cell r="FW97" t="str">
            <v>SO</v>
          </cell>
          <cell r="FX97" t="str">
            <v>SO</v>
          </cell>
          <cell r="FY97" t="str">
            <v>SO</v>
          </cell>
          <cell r="FZ97" t="str">
            <v>SO</v>
          </cell>
          <cell r="GA97" t="str">
            <v>SO</v>
          </cell>
          <cell r="GB97" t="str">
            <v>SO</v>
          </cell>
          <cell r="GC97" t="str">
            <v>SO</v>
          </cell>
          <cell r="GD97" t="str">
            <v>SO</v>
          </cell>
          <cell r="GE97" t="str">
            <v>SO</v>
          </cell>
          <cell r="GF97" t="str">
            <v>SO</v>
          </cell>
          <cell r="GG97" t="str">
            <v>SO</v>
          </cell>
          <cell r="GH97" t="str">
            <v>SO</v>
          </cell>
          <cell r="GI97" t="str">
            <v>SO</v>
          </cell>
        </row>
        <row r="98">
          <cell r="C98"/>
          <cell r="D98"/>
          <cell r="E98"/>
          <cell r="F98"/>
          <cell r="G98"/>
          <cell r="H98"/>
          <cell r="I98"/>
          <cell r="J98"/>
          <cell r="K98"/>
          <cell r="L98"/>
          <cell r="M98"/>
          <cell r="N98"/>
          <cell r="O98"/>
          <cell r="P98"/>
          <cell r="Q98"/>
          <cell r="R98"/>
          <cell r="S98"/>
          <cell r="T98"/>
          <cell r="U98"/>
          <cell r="V98" t="str">
            <v/>
          </cell>
          <cell r="W98"/>
          <cell r="X98"/>
          <cell r="Y98"/>
          <cell r="Z98"/>
          <cell r="AA98" t="str">
            <v/>
          </cell>
          <cell r="AB98"/>
          <cell r="AC98"/>
          <cell r="AD98"/>
          <cell r="AE98"/>
          <cell r="AF98" t="str">
            <v/>
          </cell>
          <cell r="AG98"/>
          <cell r="AH98"/>
          <cell r="AI98"/>
          <cell r="AJ98"/>
          <cell r="AK98" t="str">
            <v/>
          </cell>
          <cell r="AL98"/>
          <cell r="AM98"/>
          <cell r="AN98"/>
          <cell r="AO98"/>
          <cell r="AP98" t="str">
            <v/>
          </cell>
          <cell r="AQ98"/>
          <cell r="AR98"/>
          <cell r="AS98"/>
          <cell r="AT98"/>
          <cell r="AU98" t="str">
            <v/>
          </cell>
          <cell r="AV98"/>
          <cell r="AW98"/>
          <cell r="AX98"/>
          <cell r="AY98"/>
          <cell r="AZ98" t="str">
            <v/>
          </cell>
          <cell r="BA98"/>
          <cell r="BB98"/>
          <cell r="BC98"/>
          <cell r="BD98"/>
          <cell r="BE98" t="str">
            <v/>
          </cell>
          <cell r="BF98"/>
          <cell r="BG98"/>
          <cell r="BH98"/>
          <cell r="BI98"/>
          <cell r="BJ98" t="str">
            <v/>
          </cell>
          <cell r="BK98"/>
          <cell r="BL98"/>
          <cell r="BM98"/>
          <cell r="BN98"/>
          <cell r="BO98" t="str">
            <v/>
          </cell>
          <cell r="BP98"/>
          <cell r="BQ98"/>
          <cell r="BR98"/>
          <cell r="BS98"/>
          <cell r="BT98" t="str">
            <v/>
          </cell>
          <cell r="BU98"/>
          <cell r="BV98"/>
          <cell r="BW98"/>
          <cell r="BX98"/>
          <cell r="BY98" t="str">
            <v/>
          </cell>
          <cell r="BZ98"/>
          <cell r="CA98"/>
          <cell r="CB98"/>
          <cell r="CC98"/>
          <cell r="CD98" t="str">
            <v/>
          </cell>
          <cell r="CE98"/>
          <cell r="CF98"/>
          <cell r="CG98"/>
          <cell r="CH98"/>
          <cell r="CI98" t="str">
            <v/>
          </cell>
          <cell r="CJ98" t="str">
            <v/>
          </cell>
          <cell r="CK98" t="str">
            <v/>
          </cell>
          <cell r="CL98" t="str">
            <v/>
          </cell>
          <cell r="CM98" t="str">
            <v/>
          </cell>
          <cell r="CN98" t="str">
            <v/>
          </cell>
          <cell r="CO98"/>
          <cell r="CP98"/>
          <cell r="CQ98"/>
          <cell r="CR98"/>
          <cell r="CS98" t="str">
            <v/>
          </cell>
          <cell r="CT98"/>
          <cell r="CU98"/>
          <cell r="CV98"/>
          <cell r="CW98"/>
          <cell r="CX98" t="str">
            <v/>
          </cell>
          <cell r="CY98"/>
          <cell r="CZ98"/>
          <cell r="DA98"/>
          <cell r="DB98"/>
          <cell r="DC98" t="str">
            <v/>
          </cell>
          <cell r="DD98" t="str">
            <v xml:space="preserve">  </v>
          </cell>
          <cell r="DE98" t="e">
            <v>#DIV/0!</v>
          </cell>
          <cell r="DF98" t="e">
            <v>#DIV/0!</v>
          </cell>
          <cell r="DG98" t="e">
            <v>#DIV/0!</v>
          </cell>
          <cell r="DH98" t="e">
            <v>#DIV/0!</v>
          </cell>
          <cell r="DI98" t="e">
            <v>#DIV/0!</v>
          </cell>
          <cell r="DJ98" t="e">
            <v>#DIV/0!</v>
          </cell>
          <cell r="DK98" t="e">
            <v>#DIV/0!</v>
          </cell>
          <cell r="DL98" t="e">
            <v>#DIV/0!</v>
          </cell>
          <cell r="DM98" t="str">
            <v/>
          </cell>
          <cell r="DN98" t="str">
            <v/>
          </cell>
          <cell r="DO98"/>
          <cell r="DP98"/>
          <cell r="DQ98" t="str">
            <v/>
          </cell>
          <cell r="DR98"/>
          <cell r="DS98"/>
          <cell r="DT98" t="str">
            <v/>
          </cell>
          <cell r="DU98"/>
          <cell r="DV98"/>
          <cell r="DW98" t="str">
            <v/>
          </cell>
          <cell r="DX98"/>
          <cell r="DY98"/>
          <cell r="DZ98" t="str">
            <v/>
          </cell>
          <cell r="EA98"/>
          <cell r="EB98"/>
          <cell r="EC98" t="str">
            <v/>
          </cell>
          <cell r="ED98"/>
          <cell r="EE98"/>
          <cell r="EF98" t="str">
            <v/>
          </cell>
          <cell r="EG98"/>
          <cell r="EH98"/>
          <cell r="EI98" t="str">
            <v/>
          </cell>
          <cell r="EJ98"/>
          <cell r="EK98"/>
          <cell r="EL98" t="str">
            <v/>
          </cell>
          <cell r="EM98"/>
          <cell r="EN98"/>
          <cell r="EO98" t="str">
            <v/>
          </cell>
          <cell r="EP98"/>
          <cell r="EQ98"/>
          <cell r="ER98" t="str">
            <v/>
          </cell>
          <cell r="ES98"/>
          <cell r="ET98"/>
          <cell r="EU98" t="str">
            <v/>
          </cell>
          <cell r="EV98"/>
          <cell r="EW98"/>
          <cell r="EX98" t="str">
            <v/>
          </cell>
          <cell r="EY98"/>
          <cell r="EZ98"/>
          <cell r="FA98" t="e">
            <v>#DIV/0!</v>
          </cell>
          <cell r="FB98" t="e">
            <v>#DIV/0!</v>
          </cell>
          <cell r="FC98" t="e">
            <v>#DIV/0!</v>
          </cell>
          <cell r="FD98" t="e">
            <v>#DIV/0!</v>
          </cell>
          <cell r="FE98" t="e">
            <v>#DIV/0!</v>
          </cell>
          <cell r="FF98" t="e">
            <v>#DIV/0!</v>
          </cell>
          <cell r="FH98" t="str">
            <v>SO</v>
          </cell>
          <cell r="FI98" t="str">
            <v>SO</v>
          </cell>
          <cell r="FJ98" t="str">
            <v>SO</v>
          </cell>
          <cell r="FK98" t="str">
            <v>SO</v>
          </cell>
          <cell r="FL98" t="str">
            <v>SO</v>
          </cell>
          <cell r="FM98" t="str">
            <v>SO</v>
          </cell>
          <cell r="FN98" t="str">
            <v>SO</v>
          </cell>
          <cell r="FO98" t="str">
            <v>SO</v>
          </cell>
          <cell r="FP98" t="str">
            <v>SO</v>
          </cell>
          <cell r="FQ98" t="str">
            <v>SO</v>
          </cell>
          <cell r="FR98" t="str">
            <v>SO</v>
          </cell>
          <cell r="FS98" t="str">
            <v>SO</v>
          </cell>
          <cell r="FT98" t="str">
            <v>SO</v>
          </cell>
          <cell r="FU98" t="str">
            <v>SO</v>
          </cell>
          <cell r="FV98" t="str">
            <v>SO</v>
          </cell>
          <cell r="FW98" t="str">
            <v>SO</v>
          </cell>
          <cell r="FX98" t="str">
            <v>SO</v>
          </cell>
          <cell r="FY98" t="str">
            <v>SO</v>
          </cell>
          <cell r="FZ98" t="str">
            <v>SO</v>
          </cell>
          <cell r="GA98" t="str">
            <v>SO</v>
          </cell>
          <cell r="GB98" t="str">
            <v>SO</v>
          </cell>
          <cell r="GC98" t="str">
            <v>SO</v>
          </cell>
          <cell r="GD98" t="str">
            <v>SO</v>
          </cell>
          <cell r="GE98" t="str">
            <v>SO</v>
          </cell>
          <cell r="GF98" t="str">
            <v>SO</v>
          </cell>
          <cell r="GG98" t="str">
            <v>SO</v>
          </cell>
          <cell r="GH98" t="str">
            <v>SO</v>
          </cell>
          <cell r="GI98" t="str">
            <v>SO</v>
          </cell>
        </row>
        <row r="99">
          <cell r="C99"/>
          <cell r="D99"/>
          <cell r="E99"/>
          <cell r="F99"/>
          <cell r="G99"/>
          <cell r="H99"/>
          <cell r="I99"/>
          <cell r="J99"/>
          <cell r="K99"/>
          <cell r="L99"/>
          <cell r="M99"/>
          <cell r="N99"/>
          <cell r="O99"/>
          <cell r="P99"/>
          <cell r="Q99"/>
          <cell r="R99"/>
          <cell r="S99"/>
          <cell r="T99"/>
          <cell r="U99"/>
          <cell r="V99" t="str">
            <v/>
          </cell>
          <cell r="W99"/>
          <cell r="X99"/>
          <cell r="Y99"/>
          <cell r="Z99"/>
          <cell r="AA99" t="str">
            <v/>
          </cell>
          <cell r="AB99"/>
          <cell r="AC99"/>
          <cell r="AD99"/>
          <cell r="AE99"/>
          <cell r="AF99" t="str">
            <v/>
          </cell>
          <cell r="AG99"/>
          <cell r="AH99"/>
          <cell r="AI99"/>
          <cell r="AJ99"/>
          <cell r="AK99" t="str">
            <v/>
          </cell>
          <cell r="AL99"/>
          <cell r="AM99"/>
          <cell r="AN99"/>
          <cell r="AO99"/>
          <cell r="AP99" t="str">
            <v/>
          </cell>
          <cell r="AQ99"/>
          <cell r="AR99"/>
          <cell r="AS99"/>
          <cell r="AT99"/>
          <cell r="AU99" t="str">
            <v/>
          </cell>
          <cell r="AV99"/>
          <cell r="AW99"/>
          <cell r="AX99"/>
          <cell r="AY99"/>
          <cell r="AZ99" t="str">
            <v/>
          </cell>
          <cell r="BA99"/>
          <cell r="BB99"/>
          <cell r="BC99"/>
          <cell r="BD99"/>
          <cell r="BE99"/>
          <cell r="BF99"/>
          <cell r="BG99"/>
          <cell r="BH99"/>
          <cell r="BI99"/>
          <cell r="BJ99" t="str">
            <v/>
          </cell>
          <cell r="BK99"/>
          <cell r="BL99"/>
          <cell r="BM99"/>
          <cell r="BN99"/>
          <cell r="BO99" t="str">
            <v/>
          </cell>
          <cell r="BP99"/>
          <cell r="BQ99"/>
          <cell r="BR99"/>
          <cell r="BS99"/>
          <cell r="BT99" t="str">
            <v/>
          </cell>
          <cell r="BU99"/>
          <cell r="BV99"/>
          <cell r="BW99"/>
          <cell r="BX99"/>
          <cell r="BY99" t="str">
            <v/>
          </cell>
          <cell r="BZ99"/>
          <cell r="CA99"/>
          <cell r="CB99"/>
          <cell r="CC99"/>
          <cell r="CD99" t="str">
            <v/>
          </cell>
          <cell r="CE99"/>
          <cell r="CF99"/>
          <cell r="CG99"/>
          <cell r="CH99"/>
          <cell r="CI99" t="str">
            <v/>
          </cell>
          <cell r="CJ99" t="str">
            <v/>
          </cell>
          <cell r="CK99" t="str">
            <v/>
          </cell>
          <cell r="CL99" t="str">
            <v/>
          </cell>
          <cell r="CM99" t="str">
            <v/>
          </cell>
          <cell r="CN99" t="str">
            <v/>
          </cell>
          <cell r="CO99"/>
          <cell r="CP99"/>
          <cell r="CQ99"/>
          <cell r="CR99"/>
          <cell r="CS99" t="str">
            <v/>
          </cell>
          <cell r="CT99"/>
          <cell r="CU99"/>
          <cell r="CV99"/>
          <cell r="CW99"/>
          <cell r="CX99" t="str">
            <v/>
          </cell>
          <cell r="CY99"/>
          <cell r="CZ99"/>
          <cell r="DA99"/>
          <cell r="DB99"/>
          <cell r="DC99" t="str">
            <v/>
          </cell>
          <cell r="DD99" t="str">
            <v xml:space="preserve">  </v>
          </cell>
          <cell r="DE99" t="e">
            <v>#DIV/0!</v>
          </cell>
          <cell r="DF99" t="e">
            <v>#DIV/0!</v>
          </cell>
          <cell r="DG99" t="e">
            <v>#DIV/0!</v>
          </cell>
          <cell r="DH99" t="e">
            <v>#DIV/0!</v>
          </cell>
          <cell r="DI99" t="e">
            <v>#DIV/0!</v>
          </cell>
          <cell r="DJ99" t="e">
            <v>#DIV/0!</v>
          </cell>
          <cell r="DK99" t="e">
            <v>#DIV/0!</v>
          </cell>
          <cell r="DL99" t="e">
            <v>#DIV/0!</v>
          </cell>
          <cell r="DM99" t="str">
            <v/>
          </cell>
          <cell r="DN99" t="str">
            <v/>
          </cell>
          <cell r="DO99"/>
          <cell r="DP99"/>
          <cell r="DQ99"/>
          <cell r="DR99"/>
          <cell r="DS99"/>
          <cell r="DT99"/>
          <cell r="DU99"/>
          <cell r="DV99"/>
          <cell r="DW99"/>
          <cell r="DX99"/>
          <cell r="DY99"/>
          <cell r="DZ99"/>
          <cell r="EA99"/>
          <cell r="EB99"/>
          <cell r="EC99"/>
          <cell r="ED99"/>
          <cell r="EE99"/>
          <cell r="EF99"/>
          <cell r="EG99"/>
          <cell r="EH99"/>
          <cell r="EI99"/>
          <cell r="EJ99"/>
          <cell r="EK99"/>
          <cell r="EL99"/>
          <cell r="EM99"/>
          <cell r="EN99"/>
          <cell r="EO99"/>
          <cell r="EP99"/>
          <cell r="EQ99"/>
          <cell r="ER99"/>
          <cell r="ES99"/>
          <cell r="ET99"/>
          <cell r="EU99"/>
          <cell r="EV99"/>
          <cell r="EW99"/>
          <cell r="EX99"/>
          <cell r="EY99"/>
          <cell r="EZ99"/>
          <cell r="FA99"/>
          <cell r="FB99"/>
          <cell r="FC99"/>
          <cell r="FD99"/>
          <cell r="FE99"/>
          <cell r="FF99"/>
          <cell r="FH99" t="str">
            <v>SO</v>
          </cell>
          <cell r="FI99" t="str">
            <v>SO</v>
          </cell>
          <cell r="FJ99" t="str">
            <v>SO</v>
          </cell>
          <cell r="FK99" t="str">
            <v>SO</v>
          </cell>
          <cell r="FL99" t="str">
            <v>SO</v>
          </cell>
          <cell r="FM99" t="str">
            <v>SO</v>
          </cell>
          <cell r="FN99" t="str">
            <v>SO</v>
          </cell>
          <cell r="FO99" t="str">
            <v>SO</v>
          </cell>
          <cell r="FP99" t="str">
            <v>SO</v>
          </cell>
          <cell r="FQ99" t="str">
            <v>SO</v>
          </cell>
          <cell r="FR99" t="str">
            <v>SO</v>
          </cell>
          <cell r="FS99" t="str">
            <v>SO</v>
          </cell>
          <cell r="FT99" t="str">
            <v>SO</v>
          </cell>
          <cell r="FU99" t="str">
            <v>SO</v>
          </cell>
          <cell r="FV99" t="str">
            <v>SO</v>
          </cell>
          <cell r="FW99" t="str">
            <v>SO</v>
          </cell>
          <cell r="FX99" t="str">
            <v>SO</v>
          </cell>
          <cell r="FY99" t="str">
            <v>SO</v>
          </cell>
          <cell r="FZ99" t="str">
            <v>SO</v>
          </cell>
          <cell r="GA99" t="str">
            <v>SO</v>
          </cell>
          <cell r="GB99" t="str">
            <v>SO</v>
          </cell>
          <cell r="GC99" t="str">
            <v>SO</v>
          </cell>
          <cell r="GD99" t="str">
            <v>SO</v>
          </cell>
          <cell r="GE99" t="str">
            <v>SO</v>
          </cell>
          <cell r="GF99" t="str">
            <v>SO</v>
          </cell>
          <cell r="GG99" t="str">
            <v>SO</v>
          </cell>
          <cell r="GH99" t="str">
            <v>SO</v>
          </cell>
          <cell r="GI99" t="str">
            <v>SO</v>
          </cell>
        </row>
        <row r="100">
          <cell r="C100"/>
          <cell r="D100"/>
          <cell r="E100"/>
          <cell r="F100"/>
          <cell r="G100"/>
          <cell r="H100"/>
          <cell r="I100"/>
          <cell r="J100"/>
          <cell r="K100"/>
          <cell r="L100"/>
          <cell r="M100"/>
          <cell r="N100"/>
          <cell r="O100"/>
          <cell r="P100"/>
          <cell r="Q100"/>
          <cell r="R100"/>
          <cell r="S100"/>
          <cell r="T100"/>
          <cell r="U100"/>
          <cell r="V100" t="str">
            <v/>
          </cell>
          <cell r="W100"/>
          <cell r="X100"/>
          <cell r="Y100"/>
          <cell r="Z100"/>
          <cell r="AA100" t="str">
            <v/>
          </cell>
          <cell r="AB100"/>
          <cell r="AC100"/>
          <cell r="AD100"/>
          <cell r="AE100"/>
          <cell r="AF100" t="str">
            <v/>
          </cell>
          <cell r="AG100"/>
          <cell r="AH100"/>
          <cell r="AI100"/>
          <cell r="AJ100"/>
          <cell r="AK100" t="str">
            <v/>
          </cell>
          <cell r="AL100"/>
          <cell r="AM100"/>
          <cell r="AN100"/>
          <cell r="AO100"/>
          <cell r="AP100" t="str">
            <v/>
          </cell>
          <cell r="AQ100"/>
          <cell r="AR100"/>
          <cell r="AS100"/>
          <cell r="AT100"/>
          <cell r="AU100" t="str">
            <v/>
          </cell>
          <cell r="AV100"/>
          <cell r="AW100"/>
          <cell r="AX100"/>
          <cell r="AY100"/>
          <cell r="AZ100" t="str">
            <v/>
          </cell>
          <cell r="BA100"/>
          <cell r="BB100"/>
          <cell r="BC100"/>
          <cell r="BD100"/>
          <cell r="BE100"/>
          <cell r="BF100"/>
          <cell r="BG100"/>
          <cell r="BH100"/>
          <cell r="BI100"/>
          <cell r="BJ100" t="str">
            <v/>
          </cell>
          <cell r="BK100"/>
          <cell r="BL100"/>
          <cell r="BM100"/>
          <cell r="BN100"/>
          <cell r="BO100" t="str">
            <v/>
          </cell>
          <cell r="BP100"/>
          <cell r="BQ100"/>
          <cell r="BR100"/>
          <cell r="BS100"/>
          <cell r="BT100" t="str">
            <v/>
          </cell>
          <cell r="BU100"/>
          <cell r="BV100"/>
          <cell r="BW100"/>
          <cell r="BX100"/>
          <cell r="BY100" t="str">
            <v/>
          </cell>
          <cell r="BZ100"/>
          <cell r="CA100"/>
          <cell r="CB100"/>
          <cell r="CC100"/>
          <cell r="CD100" t="str">
            <v/>
          </cell>
          <cell r="CE100"/>
          <cell r="CF100"/>
          <cell r="CG100"/>
          <cell r="CH100"/>
          <cell r="CI100" t="str">
            <v/>
          </cell>
          <cell r="CJ100" t="str">
            <v/>
          </cell>
          <cell r="CK100" t="str">
            <v/>
          </cell>
          <cell r="CL100" t="str">
            <v/>
          </cell>
          <cell r="CM100" t="str">
            <v/>
          </cell>
          <cell r="CN100" t="str">
            <v/>
          </cell>
          <cell r="CO100"/>
          <cell r="CP100"/>
          <cell r="CQ100"/>
          <cell r="CR100"/>
          <cell r="CS100" t="str">
            <v/>
          </cell>
          <cell r="CT100"/>
          <cell r="CU100"/>
          <cell r="CV100"/>
          <cell r="CW100"/>
          <cell r="CX100" t="str">
            <v/>
          </cell>
          <cell r="CY100"/>
          <cell r="CZ100"/>
          <cell r="DA100"/>
          <cell r="DB100"/>
          <cell r="DC100" t="str">
            <v/>
          </cell>
          <cell r="DD100" t="str">
            <v xml:space="preserve">  </v>
          </cell>
          <cell r="DE100" t="e">
            <v>#DIV/0!</v>
          </cell>
          <cell r="DF100" t="e">
            <v>#DIV/0!</v>
          </cell>
          <cell r="DG100" t="e">
            <v>#DIV/0!</v>
          </cell>
          <cell r="DH100" t="e">
            <v>#DIV/0!</v>
          </cell>
          <cell r="DI100" t="e">
            <v>#DIV/0!</v>
          </cell>
          <cell r="DJ100" t="e">
            <v>#DIV/0!</v>
          </cell>
          <cell r="DK100" t="e">
            <v>#DIV/0!</v>
          </cell>
          <cell r="DL100" t="e">
            <v>#DIV/0!</v>
          </cell>
          <cell r="DM100" t="str">
            <v/>
          </cell>
          <cell r="DN100" t="str">
            <v/>
          </cell>
          <cell r="DO100"/>
          <cell r="DP100"/>
          <cell r="DQ100"/>
          <cell r="DR100"/>
          <cell r="DS100"/>
          <cell r="DT100"/>
          <cell r="DU100"/>
          <cell r="DV100"/>
          <cell r="DW100"/>
          <cell r="DX100"/>
          <cell r="DY100"/>
          <cell r="DZ100"/>
          <cell r="EA100"/>
          <cell r="EB100"/>
          <cell r="EC100"/>
          <cell r="ED100"/>
          <cell r="EE100"/>
          <cell r="EF100"/>
          <cell r="EG100"/>
          <cell r="EH100"/>
          <cell r="EI100"/>
          <cell r="EJ100"/>
          <cell r="EK100"/>
          <cell r="EL100"/>
          <cell r="EM100"/>
          <cell r="EN100"/>
          <cell r="EO100"/>
          <cell r="EP100"/>
          <cell r="EQ100"/>
          <cell r="ER100"/>
          <cell r="ES100"/>
          <cell r="ET100"/>
          <cell r="EU100"/>
          <cell r="EV100"/>
          <cell r="EW100"/>
          <cell r="EX100"/>
          <cell r="EY100"/>
          <cell r="EZ100"/>
          <cell r="FA100"/>
          <cell r="FB100"/>
          <cell r="FC100"/>
          <cell r="FD100"/>
          <cell r="FE100"/>
          <cell r="FF100"/>
          <cell r="FH100" t="str">
            <v>AO</v>
          </cell>
          <cell r="FI100" t="str">
            <v>SO</v>
          </cell>
          <cell r="FJ100" t="str">
            <v>AO</v>
          </cell>
          <cell r="FK100" t="str">
            <v>SO</v>
          </cell>
          <cell r="FL100" t="str">
            <v>AO</v>
          </cell>
          <cell r="FM100" t="str">
            <v>SO</v>
          </cell>
          <cell r="FN100" t="str">
            <v>AO</v>
          </cell>
          <cell r="FO100" t="str">
            <v>SO</v>
          </cell>
          <cell r="FP100" t="str">
            <v>AO</v>
          </cell>
          <cell r="FQ100" t="str">
            <v>SO</v>
          </cell>
          <cell r="FR100" t="str">
            <v>AO</v>
          </cell>
          <cell r="FS100" t="str">
            <v>SO</v>
          </cell>
          <cell r="FT100" t="str">
            <v>AO</v>
          </cell>
          <cell r="FU100" t="str">
            <v>SO</v>
          </cell>
          <cell r="FV100" t="str">
            <v>AO</v>
          </cell>
          <cell r="FW100" t="str">
            <v>SO</v>
          </cell>
          <cell r="FX100" t="str">
            <v>AO</v>
          </cell>
          <cell r="FY100" t="str">
            <v>SO</v>
          </cell>
          <cell r="FZ100"/>
          <cell r="GA100" t="str">
            <v>SO</v>
          </cell>
          <cell r="GB100" t="str">
            <v>AO</v>
          </cell>
          <cell r="GC100" t="str">
            <v>SO</v>
          </cell>
          <cell r="GD100" t="str">
            <v>AO</v>
          </cell>
          <cell r="GE100" t="str">
            <v>SO</v>
          </cell>
          <cell r="GF100" t="str">
            <v>SO</v>
          </cell>
          <cell r="GG100" t="str">
            <v>SO</v>
          </cell>
          <cell r="GH100" t="str">
            <v>SO</v>
          </cell>
          <cell r="GI100" t="str">
            <v>SO</v>
          </cell>
        </row>
        <row r="101">
          <cell r="C101"/>
          <cell r="D101"/>
          <cell r="E101"/>
          <cell r="F101"/>
          <cell r="G101"/>
          <cell r="H101"/>
          <cell r="I101"/>
          <cell r="J101"/>
          <cell r="K101"/>
          <cell r="L101"/>
          <cell r="M101"/>
          <cell r="N101"/>
          <cell r="O101"/>
          <cell r="P101"/>
          <cell r="Q101"/>
          <cell r="R101"/>
          <cell r="S101"/>
          <cell r="T101"/>
          <cell r="U101"/>
          <cell r="V101" t="str">
            <v/>
          </cell>
          <cell r="W101"/>
          <cell r="X101"/>
          <cell r="Y101"/>
          <cell r="Z101"/>
          <cell r="AA101" t="str">
            <v/>
          </cell>
          <cell r="AB101"/>
          <cell r="AC101"/>
          <cell r="AD101"/>
          <cell r="AE101"/>
          <cell r="AF101" t="str">
            <v/>
          </cell>
          <cell r="AG101"/>
          <cell r="AH101"/>
          <cell r="AI101"/>
          <cell r="AJ101"/>
          <cell r="AK101" t="str">
            <v/>
          </cell>
          <cell r="AL101"/>
          <cell r="AM101"/>
          <cell r="AN101"/>
          <cell r="AO101"/>
          <cell r="AP101" t="str">
            <v/>
          </cell>
          <cell r="AQ101"/>
          <cell r="AR101"/>
          <cell r="AS101"/>
          <cell r="AT101"/>
          <cell r="AU101" t="str">
            <v/>
          </cell>
          <cell r="AV101"/>
          <cell r="AW101"/>
          <cell r="AX101"/>
          <cell r="AY101"/>
          <cell r="AZ101" t="str">
            <v/>
          </cell>
          <cell r="BA101"/>
          <cell r="BB101"/>
          <cell r="BC101"/>
          <cell r="BD101"/>
          <cell r="BE101"/>
          <cell r="BF101"/>
          <cell r="BG101"/>
          <cell r="BH101"/>
          <cell r="BI101"/>
          <cell r="BJ101" t="str">
            <v/>
          </cell>
          <cell r="BK101"/>
          <cell r="BL101"/>
          <cell r="BM101"/>
          <cell r="BN101"/>
          <cell r="BO101" t="str">
            <v/>
          </cell>
          <cell r="BP101"/>
          <cell r="BQ101"/>
          <cell r="BR101"/>
          <cell r="BS101"/>
          <cell r="BT101" t="str">
            <v/>
          </cell>
          <cell r="BU101"/>
          <cell r="BV101"/>
          <cell r="BW101"/>
          <cell r="BX101"/>
          <cell r="BY101" t="str">
            <v/>
          </cell>
          <cell r="BZ101"/>
          <cell r="CA101"/>
          <cell r="CB101"/>
          <cell r="CC101"/>
          <cell r="CD101" t="str">
            <v/>
          </cell>
          <cell r="CE101"/>
          <cell r="CF101"/>
          <cell r="CG101"/>
          <cell r="CH101"/>
          <cell r="CI101" t="str">
            <v/>
          </cell>
          <cell r="CJ101" t="str">
            <v/>
          </cell>
          <cell r="CK101" t="str">
            <v/>
          </cell>
          <cell r="CL101" t="str">
            <v/>
          </cell>
          <cell r="CM101" t="str">
            <v/>
          </cell>
          <cell r="CN101" t="str">
            <v/>
          </cell>
          <cell r="CO101"/>
          <cell r="CP101"/>
          <cell r="CQ101"/>
          <cell r="CR101"/>
          <cell r="CS101" t="str">
            <v/>
          </cell>
          <cell r="CT101"/>
          <cell r="CU101"/>
          <cell r="CV101"/>
          <cell r="CW101"/>
          <cell r="CX101" t="str">
            <v/>
          </cell>
          <cell r="CY101"/>
          <cell r="CZ101"/>
          <cell r="DA101"/>
          <cell r="DB101"/>
          <cell r="DC101" t="str">
            <v/>
          </cell>
          <cell r="DD101" t="str">
            <v xml:space="preserve">  </v>
          </cell>
          <cell r="DE101" t="e">
            <v>#DIV/0!</v>
          </cell>
          <cell r="DF101" t="e">
            <v>#DIV/0!</v>
          </cell>
          <cell r="DG101" t="e">
            <v>#DIV/0!</v>
          </cell>
          <cell r="DH101" t="e">
            <v>#DIV/0!</v>
          </cell>
          <cell r="DI101" t="e">
            <v>#DIV/0!</v>
          </cell>
          <cell r="DJ101" t="e">
            <v>#DIV/0!</v>
          </cell>
          <cell r="DK101" t="e">
            <v>#DIV/0!</v>
          </cell>
          <cell r="DL101" t="e">
            <v>#DIV/0!</v>
          </cell>
          <cell r="DM101" t="str">
            <v/>
          </cell>
          <cell r="DN101" t="str">
            <v/>
          </cell>
          <cell r="DO101"/>
          <cell r="DP101"/>
          <cell r="DQ101"/>
          <cell r="DR101"/>
          <cell r="DS101"/>
          <cell r="DT101"/>
          <cell r="DU101"/>
          <cell r="DV101"/>
          <cell r="DW101"/>
          <cell r="DX101"/>
          <cell r="DY101"/>
          <cell r="DZ101"/>
          <cell r="EA101"/>
          <cell r="EB101"/>
          <cell r="EC101"/>
          <cell r="ED101"/>
          <cell r="EE101"/>
          <cell r="EF101"/>
          <cell r="EG101"/>
          <cell r="EH101"/>
          <cell r="EI101"/>
          <cell r="EJ101"/>
          <cell r="EK101"/>
          <cell r="EL101"/>
          <cell r="EM101"/>
          <cell r="EN101"/>
          <cell r="EO101"/>
          <cell r="EP101"/>
          <cell r="EQ101"/>
          <cell r="ER101"/>
          <cell r="ES101"/>
          <cell r="ET101"/>
          <cell r="EU101"/>
          <cell r="EV101"/>
          <cell r="EW101"/>
          <cell r="EX101"/>
          <cell r="EY101"/>
          <cell r="EZ101"/>
          <cell r="FA101"/>
          <cell r="FB101"/>
          <cell r="FC101"/>
          <cell r="FD101"/>
          <cell r="FE101"/>
          <cell r="FF101"/>
          <cell r="FH101" t="str">
            <v>SO</v>
          </cell>
          <cell r="FI101" t="str">
            <v>SO</v>
          </cell>
          <cell r="FJ101" t="str">
            <v>SO</v>
          </cell>
          <cell r="FK101" t="str">
            <v>SO</v>
          </cell>
          <cell r="FL101" t="str">
            <v>SO</v>
          </cell>
          <cell r="FM101" t="str">
            <v>SO</v>
          </cell>
          <cell r="FN101" t="str">
            <v>SO</v>
          </cell>
          <cell r="FO101" t="str">
            <v>SO</v>
          </cell>
          <cell r="FP101" t="str">
            <v>SO</v>
          </cell>
          <cell r="FQ101" t="str">
            <v>SO</v>
          </cell>
          <cell r="FR101" t="str">
            <v>SO</v>
          </cell>
          <cell r="FS101" t="str">
            <v>SO</v>
          </cell>
          <cell r="FT101" t="str">
            <v>SO</v>
          </cell>
          <cell r="FU101" t="str">
            <v>SO</v>
          </cell>
          <cell r="FV101" t="str">
            <v>SO</v>
          </cell>
          <cell r="FW101" t="str">
            <v>SO</v>
          </cell>
          <cell r="FX101" t="str">
            <v>SO</v>
          </cell>
          <cell r="FY101" t="str">
            <v>SO</v>
          </cell>
          <cell r="FZ101"/>
          <cell r="GA101" t="str">
            <v>SO</v>
          </cell>
          <cell r="GB101" t="str">
            <v>SO</v>
          </cell>
          <cell r="GC101" t="str">
            <v>SO</v>
          </cell>
          <cell r="GD101" t="str">
            <v>SO</v>
          </cell>
          <cell r="GE101" t="str">
            <v>SO</v>
          </cell>
          <cell r="GF101" t="str">
            <v>SO</v>
          </cell>
          <cell r="GG101" t="str">
            <v>SO</v>
          </cell>
          <cell r="GH101" t="str">
            <v>SO</v>
          </cell>
          <cell r="GI101" t="str">
            <v>SO</v>
          </cell>
        </row>
        <row r="102">
          <cell r="C102"/>
          <cell r="D102"/>
          <cell r="E102"/>
          <cell r="F102"/>
          <cell r="G102"/>
          <cell r="H102"/>
          <cell r="I102"/>
          <cell r="J102"/>
          <cell r="K102"/>
          <cell r="L102"/>
          <cell r="M102"/>
          <cell r="N102"/>
          <cell r="O102"/>
          <cell r="P102"/>
          <cell r="Q102"/>
          <cell r="R102"/>
          <cell r="S102"/>
          <cell r="T102"/>
          <cell r="U102"/>
          <cell r="V102" t="str">
            <v/>
          </cell>
          <cell r="W102"/>
          <cell r="X102"/>
          <cell r="Y102"/>
          <cell r="Z102"/>
          <cell r="AA102" t="str">
            <v/>
          </cell>
          <cell r="AB102"/>
          <cell r="AC102"/>
          <cell r="AD102"/>
          <cell r="AE102"/>
          <cell r="AF102" t="str">
            <v/>
          </cell>
          <cell r="AG102"/>
          <cell r="AH102"/>
          <cell r="AI102"/>
          <cell r="AJ102"/>
          <cell r="AK102" t="str">
            <v/>
          </cell>
          <cell r="AL102"/>
          <cell r="AM102"/>
          <cell r="AN102"/>
          <cell r="AO102"/>
          <cell r="AP102" t="str">
            <v/>
          </cell>
          <cell r="AQ102"/>
          <cell r="AR102"/>
          <cell r="AS102"/>
          <cell r="AT102"/>
          <cell r="AU102" t="str">
            <v/>
          </cell>
          <cell r="AV102"/>
          <cell r="AW102"/>
          <cell r="AX102"/>
          <cell r="AY102"/>
          <cell r="AZ102" t="str">
            <v/>
          </cell>
          <cell r="BA102"/>
          <cell r="BB102"/>
          <cell r="BC102"/>
          <cell r="BD102"/>
          <cell r="BE102"/>
          <cell r="BF102"/>
          <cell r="BG102"/>
          <cell r="BH102"/>
          <cell r="BI102"/>
          <cell r="BJ102" t="str">
            <v/>
          </cell>
          <cell r="BK102"/>
          <cell r="BL102"/>
          <cell r="BM102"/>
          <cell r="BN102"/>
          <cell r="BO102" t="str">
            <v/>
          </cell>
          <cell r="BP102"/>
          <cell r="BQ102"/>
          <cell r="BR102"/>
          <cell r="BS102"/>
          <cell r="BT102" t="str">
            <v/>
          </cell>
          <cell r="BU102"/>
          <cell r="BV102"/>
          <cell r="BW102"/>
          <cell r="BX102"/>
          <cell r="BY102" t="str">
            <v/>
          </cell>
          <cell r="BZ102"/>
          <cell r="CA102"/>
          <cell r="CB102"/>
          <cell r="CC102"/>
          <cell r="CD102" t="str">
            <v/>
          </cell>
          <cell r="CE102"/>
          <cell r="CF102"/>
          <cell r="CG102"/>
          <cell r="CH102"/>
          <cell r="CI102" t="str">
            <v/>
          </cell>
          <cell r="CJ102" t="str">
            <v/>
          </cell>
          <cell r="CK102" t="str">
            <v/>
          </cell>
          <cell r="CL102" t="str">
            <v/>
          </cell>
          <cell r="CM102" t="str">
            <v/>
          </cell>
          <cell r="CN102" t="str">
            <v/>
          </cell>
          <cell r="CO102"/>
          <cell r="CP102"/>
          <cell r="CQ102"/>
          <cell r="CR102"/>
          <cell r="CS102" t="str">
            <v/>
          </cell>
          <cell r="CT102"/>
          <cell r="CU102"/>
          <cell r="CV102"/>
          <cell r="CW102"/>
          <cell r="CX102" t="str">
            <v/>
          </cell>
          <cell r="CY102"/>
          <cell r="CZ102"/>
          <cell r="DA102"/>
          <cell r="DB102"/>
          <cell r="DC102" t="str">
            <v/>
          </cell>
          <cell r="DD102" t="str">
            <v xml:space="preserve">  </v>
          </cell>
          <cell r="DE102" t="e">
            <v>#DIV/0!</v>
          </cell>
          <cell r="DF102" t="e">
            <v>#DIV/0!</v>
          </cell>
          <cell r="DG102" t="e">
            <v>#DIV/0!</v>
          </cell>
          <cell r="DH102" t="e">
            <v>#DIV/0!</v>
          </cell>
          <cell r="DI102" t="e">
            <v>#DIV/0!</v>
          </cell>
          <cell r="DJ102" t="e">
            <v>#DIV/0!</v>
          </cell>
          <cell r="DK102" t="e">
            <v>#DIV/0!</v>
          </cell>
          <cell r="DL102" t="e">
            <v>#DIV/0!</v>
          </cell>
          <cell r="DM102" t="str">
            <v/>
          </cell>
          <cell r="DN102" t="str">
            <v/>
          </cell>
          <cell r="DO102"/>
          <cell r="DP102"/>
          <cell r="DQ102"/>
          <cell r="DR102"/>
          <cell r="DS102"/>
          <cell r="DT102"/>
          <cell r="DU102"/>
          <cell r="DV102"/>
          <cell r="DW102"/>
          <cell r="DX102"/>
          <cell r="DY102"/>
          <cell r="DZ102"/>
          <cell r="EA102"/>
          <cell r="EB102"/>
          <cell r="EC102"/>
          <cell r="ED102"/>
          <cell r="EE102"/>
          <cell r="EF102"/>
          <cell r="EG102"/>
          <cell r="EH102"/>
          <cell r="EI102"/>
          <cell r="EJ102"/>
          <cell r="EK102"/>
          <cell r="EL102"/>
          <cell r="EM102"/>
          <cell r="EN102"/>
          <cell r="EO102"/>
          <cell r="EP102"/>
          <cell r="EQ102"/>
          <cell r="ER102"/>
          <cell r="ES102"/>
          <cell r="ET102"/>
          <cell r="EU102"/>
          <cell r="EV102"/>
          <cell r="EW102"/>
          <cell r="EX102"/>
          <cell r="EY102"/>
          <cell r="EZ102"/>
          <cell r="FA102"/>
          <cell r="FB102"/>
          <cell r="FC102"/>
          <cell r="FD102"/>
          <cell r="FE102"/>
          <cell r="FF102"/>
          <cell r="FH102" t="str">
            <v>SO</v>
          </cell>
          <cell r="FI102" t="str">
            <v>SO</v>
          </cell>
          <cell r="FJ102" t="str">
            <v>SO</v>
          </cell>
          <cell r="FK102" t="str">
            <v>SO</v>
          </cell>
          <cell r="FL102" t="str">
            <v>SO</v>
          </cell>
          <cell r="FM102" t="str">
            <v>SO</v>
          </cell>
          <cell r="FN102" t="str">
            <v>SO</v>
          </cell>
          <cell r="FO102" t="str">
            <v>SO</v>
          </cell>
          <cell r="FP102" t="str">
            <v>SO</v>
          </cell>
          <cell r="FQ102" t="str">
            <v>SO</v>
          </cell>
          <cell r="FR102" t="str">
            <v>SO</v>
          </cell>
          <cell r="FS102" t="str">
            <v>SO</v>
          </cell>
          <cell r="FT102" t="str">
            <v>SO</v>
          </cell>
          <cell r="FU102" t="str">
            <v>SO</v>
          </cell>
          <cell r="FV102" t="str">
            <v>SO</v>
          </cell>
          <cell r="FW102" t="str">
            <v>SO</v>
          </cell>
          <cell r="FX102" t="str">
            <v>SO</v>
          </cell>
          <cell r="FY102" t="str">
            <v>SO</v>
          </cell>
          <cell r="FZ102"/>
          <cell r="GA102" t="str">
            <v>SO</v>
          </cell>
          <cell r="GB102" t="str">
            <v>SO</v>
          </cell>
          <cell r="GC102" t="str">
            <v>SO</v>
          </cell>
          <cell r="GD102" t="str">
            <v>SO</v>
          </cell>
          <cell r="GE102" t="str">
            <v>SO</v>
          </cell>
          <cell r="GF102" t="str">
            <v>SO</v>
          </cell>
          <cell r="GG102" t="str">
            <v>SO</v>
          </cell>
          <cell r="GH102" t="str">
            <v>SO</v>
          </cell>
          <cell r="GI102" t="str">
            <v>SO</v>
          </cell>
        </row>
        <row r="103">
          <cell r="C103"/>
          <cell r="D103"/>
          <cell r="E103"/>
          <cell r="F103"/>
          <cell r="G103"/>
          <cell r="H103"/>
          <cell r="I103"/>
          <cell r="J103"/>
          <cell r="K103"/>
          <cell r="L103"/>
          <cell r="M103"/>
          <cell r="N103"/>
          <cell r="O103"/>
          <cell r="P103"/>
          <cell r="Q103"/>
          <cell r="R103"/>
          <cell r="S103"/>
          <cell r="T103"/>
          <cell r="U103"/>
          <cell r="V103" t="str">
            <v/>
          </cell>
          <cell r="W103"/>
          <cell r="X103"/>
          <cell r="Y103"/>
          <cell r="Z103"/>
          <cell r="AA103" t="str">
            <v/>
          </cell>
          <cell r="AB103"/>
          <cell r="AC103"/>
          <cell r="AD103"/>
          <cell r="AE103"/>
          <cell r="AF103" t="str">
            <v/>
          </cell>
          <cell r="AG103"/>
          <cell r="AH103"/>
          <cell r="AI103"/>
          <cell r="AJ103"/>
          <cell r="AK103" t="str">
            <v/>
          </cell>
          <cell r="AL103"/>
          <cell r="AM103"/>
          <cell r="AN103"/>
          <cell r="AO103"/>
          <cell r="AP103" t="str">
            <v/>
          </cell>
          <cell r="AQ103"/>
          <cell r="AR103"/>
          <cell r="AS103"/>
          <cell r="AT103"/>
          <cell r="AU103" t="str">
            <v/>
          </cell>
          <cell r="AV103"/>
          <cell r="AW103"/>
          <cell r="AX103"/>
          <cell r="AY103"/>
          <cell r="AZ103" t="str">
            <v/>
          </cell>
          <cell r="BA103"/>
          <cell r="BB103"/>
          <cell r="BC103"/>
          <cell r="BD103"/>
          <cell r="BE103"/>
          <cell r="BF103"/>
          <cell r="BG103"/>
          <cell r="BH103"/>
          <cell r="BI103"/>
          <cell r="BJ103" t="str">
            <v/>
          </cell>
          <cell r="BK103"/>
          <cell r="BL103"/>
          <cell r="BM103"/>
          <cell r="BN103"/>
          <cell r="BO103" t="str">
            <v/>
          </cell>
          <cell r="BP103"/>
          <cell r="BQ103"/>
          <cell r="BR103"/>
          <cell r="BS103"/>
          <cell r="BT103" t="str">
            <v/>
          </cell>
          <cell r="BU103"/>
          <cell r="BV103"/>
          <cell r="BW103"/>
          <cell r="BX103"/>
          <cell r="BY103" t="str">
            <v/>
          </cell>
          <cell r="BZ103"/>
          <cell r="CA103"/>
          <cell r="CB103"/>
          <cell r="CC103"/>
          <cell r="CD103" t="str">
            <v/>
          </cell>
          <cell r="CE103"/>
          <cell r="CF103"/>
          <cell r="CG103"/>
          <cell r="CH103"/>
          <cell r="CI103" t="str">
            <v/>
          </cell>
          <cell r="CJ103" t="str">
            <v/>
          </cell>
          <cell r="CK103" t="str">
            <v/>
          </cell>
          <cell r="CL103" t="str">
            <v/>
          </cell>
          <cell r="CM103" t="str">
            <v/>
          </cell>
          <cell r="CN103" t="str">
            <v/>
          </cell>
          <cell r="CO103"/>
          <cell r="CP103"/>
          <cell r="CQ103"/>
          <cell r="CR103"/>
          <cell r="CS103" t="str">
            <v/>
          </cell>
          <cell r="CT103"/>
          <cell r="CU103"/>
          <cell r="CV103"/>
          <cell r="CW103"/>
          <cell r="CX103" t="str">
            <v/>
          </cell>
          <cell r="CY103"/>
          <cell r="CZ103"/>
          <cell r="DA103"/>
          <cell r="DB103"/>
          <cell r="DC103" t="str">
            <v/>
          </cell>
          <cell r="DD103" t="str">
            <v xml:space="preserve">  </v>
          </cell>
          <cell r="DE103" t="e">
            <v>#DIV/0!</v>
          </cell>
          <cell r="DF103" t="e">
            <v>#DIV/0!</v>
          </cell>
          <cell r="DG103" t="e">
            <v>#DIV/0!</v>
          </cell>
          <cell r="DH103" t="e">
            <v>#DIV/0!</v>
          </cell>
          <cell r="DI103" t="e">
            <v>#DIV/0!</v>
          </cell>
          <cell r="DJ103" t="e">
            <v>#DIV/0!</v>
          </cell>
          <cell r="DK103" t="e">
            <v>#DIV/0!</v>
          </cell>
          <cell r="DL103" t="e">
            <v>#DIV/0!</v>
          </cell>
          <cell r="DM103" t="str">
            <v/>
          </cell>
          <cell r="DN103" t="str">
            <v/>
          </cell>
          <cell r="DO103"/>
          <cell r="DP103"/>
          <cell r="DQ103"/>
          <cell r="DR103"/>
          <cell r="DS103"/>
          <cell r="DT103"/>
          <cell r="DU103"/>
          <cell r="DV103"/>
          <cell r="DW103"/>
          <cell r="DX103"/>
          <cell r="DY103"/>
          <cell r="DZ103"/>
          <cell r="EA103"/>
          <cell r="EB103"/>
          <cell r="EC103"/>
          <cell r="ED103"/>
          <cell r="EE103"/>
          <cell r="EF103"/>
          <cell r="EG103"/>
          <cell r="EH103"/>
          <cell r="EI103"/>
          <cell r="EJ103"/>
          <cell r="EK103"/>
          <cell r="EL103"/>
          <cell r="EM103"/>
          <cell r="EN103"/>
          <cell r="EO103"/>
          <cell r="EP103"/>
          <cell r="EQ103"/>
          <cell r="ER103"/>
          <cell r="ES103"/>
          <cell r="ET103"/>
          <cell r="EU103"/>
          <cell r="EV103"/>
          <cell r="EW103"/>
          <cell r="EX103"/>
          <cell r="EY103"/>
          <cell r="EZ103"/>
          <cell r="FA103"/>
          <cell r="FB103"/>
          <cell r="FC103"/>
          <cell r="FD103"/>
          <cell r="FE103"/>
          <cell r="FF103"/>
          <cell r="FH103" t="str">
            <v>SO</v>
          </cell>
          <cell r="FI103" t="str">
            <v>SO</v>
          </cell>
          <cell r="FJ103" t="str">
            <v>SO</v>
          </cell>
          <cell r="FK103" t="str">
            <v>SO</v>
          </cell>
          <cell r="FL103" t="str">
            <v>SO</v>
          </cell>
          <cell r="FM103" t="str">
            <v>SO</v>
          </cell>
          <cell r="FN103" t="str">
            <v>SO</v>
          </cell>
          <cell r="FO103" t="str">
            <v>SO</v>
          </cell>
          <cell r="FP103" t="str">
            <v>SO</v>
          </cell>
          <cell r="FQ103" t="str">
            <v>SO</v>
          </cell>
          <cell r="FR103" t="str">
            <v>SO</v>
          </cell>
          <cell r="FS103" t="str">
            <v>SO</v>
          </cell>
          <cell r="FT103" t="str">
            <v>SO</v>
          </cell>
          <cell r="FU103" t="str">
            <v>SO</v>
          </cell>
          <cell r="FV103" t="str">
            <v>SO</v>
          </cell>
          <cell r="FW103" t="str">
            <v>SO</v>
          </cell>
          <cell r="FX103" t="str">
            <v>SO</v>
          </cell>
          <cell r="FY103" t="str">
            <v>SO</v>
          </cell>
          <cell r="FZ103"/>
          <cell r="GA103" t="str">
            <v>SO</v>
          </cell>
          <cell r="GB103" t="str">
            <v>SO</v>
          </cell>
          <cell r="GC103" t="str">
            <v>SO</v>
          </cell>
          <cell r="GD103" t="str">
            <v>SO</v>
          </cell>
          <cell r="GE103" t="str">
            <v>SO</v>
          </cell>
          <cell r="GF103" t="str">
            <v>SO</v>
          </cell>
          <cell r="GG103" t="str">
            <v>SO</v>
          </cell>
          <cell r="GH103" t="str">
            <v>SO</v>
          </cell>
          <cell r="GI103" t="str">
            <v>SO</v>
          </cell>
        </row>
        <row r="104">
          <cell r="C104"/>
          <cell r="D104"/>
          <cell r="E104"/>
          <cell r="F104"/>
          <cell r="G104"/>
          <cell r="H104"/>
          <cell r="I104"/>
          <cell r="J104"/>
          <cell r="K104"/>
          <cell r="L104"/>
          <cell r="M104"/>
          <cell r="N104"/>
          <cell r="O104"/>
          <cell r="P104"/>
          <cell r="Q104"/>
          <cell r="R104"/>
          <cell r="S104"/>
          <cell r="T104"/>
          <cell r="U104"/>
          <cell r="V104" t="str">
            <v/>
          </cell>
          <cell r="W104"/>
          <cell r="X104"/>
          <cell r="Y104"/>
          <cell r="Z104"/>
          <cell r="AA104" t="str">
            <v/>
          </cell>
          <cell r="AB104"/>
          <cell r="AC104"/>
          <cell r="AD104"/>
          <cell r="AE104"/>
          <cell r="AF104" t="str">
            <v/>
          </cell>
          <cell r="AG104"/>
          <cell r="AH104"/>
          <cell r="AI104"/>
          <cell r="AJ104"/>
          <cell r="AK104" t="str">
            <v/>
          </cell>
          <cell r="AL104"/>
          <cell r="AM104"/>
          <cell r="AN104"/>
          <cell r="AO104"/>
          <cell r="AP104" t="str">
            <v/>
          </cell>
          <cell r="AQ104"/>
          <cell r="AR104"/>
          <cell r="AS104"/>
          <cell r="AT104"/>
          <cell r="AU104" t="str">
            <v/>
          </cell>
          <cell r="AV104"/>
          <cell r="AW104"/>
          <cell r="AX104"/>
          <cell r="AY104"/>
          <cell r="AZ104" t="str">
            <v/>
          </cell>
          <cell r="BA104"/>
          <cell r="BB104"/>
          <cell r="BC104"/>
          <cell r="BD104"/>
          <cell r="BE104"/>
          <cell r="BF104"/>
          <cell r="BG104"/>
          <cell r="BH104"/>
          <cell r="BI104"/>
          <cell r="BJ104" t="str">
            <v/>
          </cell>
          <cell r="BK104"/>
          <cell r="BL104"/>
          <cell r="BM104"/>
          <cell r="BN104"/>
          <cell r="BO104" t="str">
            <v/>
          </cell>
          <cell r="BP104"/>
          <cell r="BQ104"/>
          <cell r="BR104"/>
          <cell r="BS104"/>
          <cell r="BT104" t="str">
            <v/>
          </cell>
          <cell r="BU104"/>
          <cell r="BV104"/>
          <cell r="BW104"/>
          <cell r="BX104"/>
          <cell r="BY104" t="str">
            <v/>
          </cell>
          <cell r="BZ104"/>
          <cell r="CA104"/>
          <cell r="CB104"/>
          <cell r="CC104"/>
          <cell r="CD104" t="str">
            <v/>
          </cell>
          <cell r="CE104"/>
          <cell r="CF104"/>
          <cell r="CG104"/>
          <cell r="CH104"/>
          <cell r="CI104" t="str">
            <v/>
          </cell>
          <cell r="CJ104" t="str">
            <v/>
          </cell>
          <cell r="CK104" t="str">
            <v/>
          </cell>
          <cell r="CL104" t="str">
            <v/>
          </cell>
          <cell r="CM104" t="str">
            <v/>
          </cell>
          <cell r="CN104" t="str">
            <v/>
          </cell>
          <cell r="CO104"/>
          <cell r="CP104"/>
          <cell r="CQ104"/>
          <cell r="CR104"/>
          <cell r="CS104" t="str">
            <v/>
          </cell>
          <cell r="CT104"/>
          <cell r="CU104"/>
          <cell r="CV104"/>
          <cell r="CW104"/>
          <cell r="CX104" t="str">
            <v/>
          </cell>
          <cell r="CY104"/>
          <cell r="CZ104"/>
          <cell r="DA104"/>
          <cell r="DB104"/>
          <cell r="DC104" t="str">
            <v/>
          </cell>
          <cell r="DD104" t="str">
            <v xml:space="preserve">  </v>
          </cell>
          <cell r="DE104" t="e">
            <v>#DIV/0!</v>
          </cell>
          <cell r="DF104" t="e">
            <v>#DIV/0!</v>
          </cell>
          <cell r="DG104" t="e">
            <v>#DIV/0!</v>
          </cell>
          <cell r="DH104" t="e">
            <v>#DIV/0!</v>
          </cell>
          <cell r="DI104" t="e">
            <v>#DIV/0!</v>
          </cell>
          <cell r="DJ104" t="e">
            <v>#DIV/0!</v>
          </cell>
          <cell r="DK104" t="e">
            <v>#DIV/0!</v>
          </cell>
          <cell r="DL104" t="e">
            <v>#DIV/0!</v>
          </cell>
          <cell r="DM104" t="str">
            <v/>
          </cell>
          <cell r="DN104" t="str">
            <v/>
          </cell>
          <cell r="DO104"/>
          <cell r="DP104"/>
          <cell r="DQ104"/>
          <cell r="DR104"/>
          <cell r="DS104"/>
          <cell r="DT104"/>
          <cell r="DU104"/>
          <cell r="DV104"/>
          <cell r="DW104"/>
          <cell r="DX104"/>
          <cell r="DY104"/>
          <cell r="DZ104"/>
          <cell r="EA104"/>
          <cell r="EB104"/>
          <cell r="EC104"/>
          <cell r="ED104"/>
          <cell r="EE104"/>
          <cell r="EF104"/>
          <cell r="EG104"/>
          <cell r="EH104"/>
          <cell r="EI104"/>
          <cell r="EJ104"/>
          <cell r="EK104"/>
          <cell r="EL104"/>
          <cell r="EM104"/>
          <cell r="EN104"/>
          <cell r="EO104"/>
          <cell r="EP104"/>
          <cell r="EQ104"/>
          <cell r="ER104"/>
          <cell r="ES104"/>
          <cell r="ET104"/>
          <cell r="EU104"/>
          <cell r="EV104"/>
          <cell r="EW104"/>
          <cell r="EX104"/>
          <cell r="EY104"/>
          <cell r="EZ104"/>
          <cell r="FA104"/>
          <cell r="FB104"/>
          <cell r="FC104"/>
          <cell r="FD104"/>
          <cell r="FE104"/>
          <cell r="FF104"/>
          <cell r="FH104" t="str">
            <v>SO</v>
          </cell>
          <cell r="FI104" t="str">
            <v>SO</v>
          </cell>
          <cell r="FJ104" t="str">
            <v>SO</v>
          </cell>
          <cell r="FK104" t="str">
            <v>SO</v>
          </cell>
          <cell r="FL104" t="str">
            <v>SO</v>
          </cell>
          <cell r="FM104" t="str">
            <v>SO</v>
          </cell>
          <cell r="FN104" t="str">
            <v>SO</v>
          </cell>
          <cell r="FO104" t="str">
            <v>AO</v>
          </cell>
          <cell r="FP104" t="str">
            <v>SO</v>
          </cell>
          <cell r="FQ104" t="str">
            <v>SO</v>
          </cell>
          <cell r="FR104" t="str">
            <v>SO</v>
          </cell>
          <cell r="FS104" t="str">
            <v>SO</v>
          </cell>
          <cell r="FT104" t="str">
            <v>SO</v>
          </cell>
          <cell r="FU104" t="str">
            <v>SO</v>
          </cell>
          <cell r="FV104" t="str">
            <v>SO</v>
          </cell>
          <cell r="FW104" t="str">
            <v>SO</v>
          </cell>
          <cell r="FX104" t="str">
            <v>SO</v>
          </cell>
          <cell r="FY104" t="str">
            <v>SO</v>
          </cell>
          <cell r="FZ104"/>
          <cell r="GA104" t="str">
            <v>SO</v>
          </cell>
          <cell r="GB104" t="str">
            <v>SO</v>
          </cell>
          <cell r="GC104" t="str">
            <v>SO</v>
          </cell>
          <cell r="GD104" t="str">
            <v>SO</v>
          </cell>
          <cell r="GE104" t="str">
            <v>SO</v>
          </cell>
          <cell r="GF104" t="str">
            <v>SO</v>
          </cell>
          <cell r="GG104" t="str">
            <v>SO</v>
          </cell>
          <cell r="GH104" t="str">
            <v>SO</v>
          </cell>
          <cell r="GI104" t="str">
            <v>SO</v>
          </cell>
        </row>
        <row r="105">
          <cell r="C105"/>
          <cell r="D105"/>
          <cell r="E105"/>
          <cell r="F105"/>
          <cell r="G105"/>
          <cell r="H105"/>
          <cell r="I105"/>
          <cell r="J105"/>
          <cell r="K105"/>
          <cell r="L105"/>
          <cell r="M105"/>
          <cell r="N105"/>
          <cell r="O105"/>
          <cell r="P105"/>
          <cell r="Q105"/>
          <cell r="R105"/>
          <cell r="S105"/>
          <cell r="T105"/>
          <cell r="U105"/>
          <cell r="V105" t="str">
            <v/>
          </cell>
          <cell r="W105"/>
          <cell r="X105"/>
          <cell r="Y105"/>
          <cell r="Z105"/>
          <cell r="AA105" t="str">
            <v/>
          </cell>
          <cell r="AB105"/>
          <cell r="AC105"/>
          <cell r="AD105"/>
          <cell r="AE105"/>
          <cell r="AF105" t="str">
            <v/>
          </cell>
          <cell r="AG105"/>
          <cell r="AH105"/>
          <cell r="AI105"/>
          <cell r="AJ105"/>
          <cell r="AK105" t="str">
            <v/>
          </cell>
          <cell r="AL105"/>
          <cell r="AM105"/>
          <cell r="AN105"/>
          <cell r="AO105"/>
          <cell r="AP105" t="str">
            <v/>
          </cell>
          <cell r="AQ105"/>
          <cell r="AR105"/>
          <cell r="AS105"/>
          <cell r="AT105"/>
          <cell r="AU105" t="str">
            <v/>
          </cell>
          <cell r="AV105"/>
          <cell r="AW105"/>
          <cell r="AX105"/>
          <cell r="AY105"/>
          <cell r="AZ105" t="str">
            <v/>
          </cell>
          <cell r="BA105"/>
          <cell r="BB105"/>
          <cell r="BC105"/>
          <cell r="BD105"/>
          <cell r="BE105"/>
          <cell r="BF105"/>
          <cell r="BG105"/>
          <cell r="BH105"/>
          <cell r="BI105"/>
          <cell r="BJ105" t="str">
            <v/>
          </cell>
          <cell r="BK105"/>
          <cell r="BL105"/>
          <cell r="BM105"/>
          <cell r="BN105"/>
          <cell r="BO105" t="str">
            <v/>
          </cell>
          <cell r="BP105"/>
          <cell r="BQ105"/>
          <cell r="BR105"/>
          <cell r="BS105"/>
          <cell r="BT105" t="str">
            <v/>
          </cell>
          <cell r="BU105"/>
          <cell r="BV105"/>
          <cell r="BW105"/>
          <cell r="BX105"/>
          <cell r="BY105" t="str">
            <v/>
          </cell>
          <cell r="BZ105"/>
          <cell r="CA105"/>
          <cell r="CB105"/>
          <cell r="CC105"/>
          <cell r="CD105" t="str">
            <v/>
          </cell>
          <cell r="CE105"/>
          <cell r="CF105"/>
          <cell r="CG105"/>
          <cell r="CH105"/>
          <cell r="CI105" t="str">
            <v/>
          </cell>
          <cell r="CJ105" t="str">
            <v/>
          </cell>
          <cell r="CK105" t="str">
            <v/>
          </cell>
          <cell r="CL105" t="str">
            <v/>
          </cell>
          <cell r="CM105" t="str">
            <v/>
          </cell>
          <cell r="CN105" t="str">
            <v/>
          </cell>
          <cell r="CO105"/>
          <cell r="CP105"/>
          <cell r="CQ105"/>
          <cell r="CR105"/>
          <cell r="CS105" t="str">
            <v/>
          </cell>
          <cell r="CT105"/>
          <cell r="CU105"/>
          <cell r="CV105"/>
          <cell r="CW105"/>
          <cell r="CX105" t="str">
            <v/>
          </cell>
          <cell r="CY105"/>
          <cell r="CZ105"/>
          <cell r="DA105"/>
          <cell r="DB105"/>
          <cell r="DC105" t="str">
            <v/>
          </cell>
          <cell r="DD105" t="str">
            <v xml:space="preserve">  </v>
          </cell>
          <cell r="DE105" t="e">
            <v>#DIV/0!</v>
          </cell>
          <cell r="DF105" t="e">
            <v>#DIV/0!</v>
          </cell>
          <cell r="DG105" t="e">
            <v>#DIV/0!</v>
          </cell>
          <cell r="DH105" t="e">
            <v>#DIV/0!</v>
          </cell>
          <cell r="DI105" t="e">
            <v>#DIV/0!</v>
          </cell>
          <cell r="DJ105" t="e">
            <v>#DIV/0!</v>
          </cell>
          <cell r="DK105" t="e">
            <v>#DIV/0!</v>
          </cell>
          <cell r="DL105" t="e">
            <v>#DIV/0!</v>
          </cell>
          <cell r="DM105" t="str">
            <v/>
          </cell>
          <cell r="DN105" t="str">
            <v/>
          </cell>
          <cell r="DO105"/>
          <cell r="DP105"/>
          <cell r="DQ105"/>
          <cell r="DR105"/>
          <cell r="DS105"/>
          <cell r="DT105"/>
          <cell r="DU105"/>
          <cell r="DV105"/>
          <cell r="DW105"/>
          <cell r="DX105"/>
          <cell r="DY105"/>
          <cell r="DZ105"/>
          <cell r="EA105"/>
          <cell r="EB105"/>
          <cell r="EC105"/>
          <cell r="ED105"/>
          <cell r="EE105"/>
          <cell r="EF105"/>
          <cell r="EG105"/>
          <cell r="EH105"/>
          <cell r="EI105"/>
          <cell r="EJ105"/>
          <cell r="EK105"/>
          <cell r="EL105"/>
          <cell r="EM105"/>
          <cell r="EN105"/>
          <cell r="EO105"/>
          <cell r="EP105"/>
          <cell r="EQ105"/>
          <cell r="ER105"/>
          <cell r="ES105"/>
          <cell r="ET105"/>
          <cell r="EU105"/>
          <cell r="EV105"/>
          <cell r="EW105"/>
          <cell r="EX105"/>
          <cell r="EY105"/>
          <cell r="EZ105"/>
          <cell r="FA105"/>
          <cell r="FB105"/>
          <cell r="FC105"/>
          <cell r="FD105"/>
          <cell r="FE105"/>
          <cell r="FF105"/>
          <cell r="FH105" t="str">
            <v>SO</v>
          </cell>
          <cell r="FI105" t="str">
            <v>SO</v>
          </cell>
          <cell r="FJ105" t="str">
            <v>SO</v>
          </cell>
          <cell r="FK105" t="str">
            <v>SO</v>
          </cell>
          <cell r="FL105" t="str">
            <v>SO</v>
          </cell>
          <cell r="FM105" t="str">
            <v>SO</v>
          </cell>
          <cell r="FN105" t="str">
            <v>SO</v>
          </cell>
          <cell r="FO105" t="str">
            <v>SO</v>
          </cell>
          <cell r="FP105" t="str">
            <v>SO</v>
          </cell>
          <cell r="FQ105" t="str">
            <v>SO</v>
          </cell>
          <cell r="FR105" t="str">
            <v>SO</v>
          </cell>
          <cell r="FS105" t="str">
            <v>SO</v>
          </cell>
          <cell r="FT105" t="str">
            <v>SO</v>
          </cell>
          <cell r="FU105" t="str">
            <v>SO</v>
          </cell>
          <cell r="FV105" t="str">
            <v>SO</v>
          </cell>
          <cell r="FW105" t="str">
            <v>SO</v>
          </cell>
          <cell r="FX105" t="str">
            <v>SO</v>
          </cell>
          <cell r="FY105" t="str">
            <v>SO</v>
          </cell>
          <cell r="FZ105"/>
          <cell r="GA105" t="str">
            <v>SO</v>
          </cell>
          <cell r="GB105" t="str">
            <v>SO</v>
          </cell>
          <cell r="GC105" t="str">
            <v>SO</v>
          </cell>
          <cell r="GD105" t="str">
            <v>SO</v>
          </cell>
          <cell r="GE105" t="str">
            <v>SO</v>
          </cell>
          <cell r="GF105" t="str">
            <v>SO</v>
          </cell>
          <cell r="GG105" t="str">
            <v>SO</v>
          </cell>
          <cell r="GH105" t="str">
            <v>SO</v>
          </cell>
          <cell r="GI105" t="str">
            <v>SO</v>
          </cell>
        </row>
        <row r="106">
          <cell r="C106"/>
          <cell r="D106"/>
          <cell r="E106"/>
          <cell r="F106"/>
          <cell r="G106"/>
          <cell r="H106"/>
          <cell r="I106"/>
          <cell r="J106"/>
          <cell r="K106"/>
          <cell r="L106"/>
          <cell r="M106"/>
          <cell r="N106"/>
          <cell r="O106"/>
          <cell r="P106"/>
          <cell r="Q106"/>
          <cell r="R106"/>
          <cell r="S106"/>
          <cell r="T106"/>
          <cell r="U106"/>
          <cell r="V106" t="str">
            <v/>
          </cell>
          <cell r="W106"/>
          <cell r="X106"/>
          <cell r="Y106"/>
          <cell r="Z106"/>
          <cell r="AA106" t="str">
            <v/>
          </cell>
          <cell r="AB106"/>
          <cell r="AC106"/>
          <cell r="AD106"/>
          <cell r="AE106"/>
          <cell r="AF106" t="str">
            <v/>
          </cell>
          <cell r="AG106"/>
          <cell r="AH106"/>
          <cell r="AI106"/>
          <cell r="AJ106"/>
          <cell r="AK106" t="str">
            <v/>
          </cell>
          <cell r="AL106"/>
          <cell r="AM106"/>
          <cell r="AN106"/>
          <cell r="AO106"/>
          <cell r="AP106" t="str">
            <v/>
          </cell>
          <cell r="AQ106"/>
          <cell r="AR106"/>
          <cell r="AS106"/>
          <cell r="AT106"/>
          <cell r="AU106" t="str">
            <v/>
          </cell>
          <cell r="AV106"/>
          <cell r="AW106"/>
          <cell r="AX106"/>
          <cell r="AY106"/>
          <cell r="AZ106" t="str">
            <v/>
          </cell>
          <cell r="BA106"/>
          <cell r="BB106"/>
          <cell r="BC106"/>
          <cell r="BD106"/>
          <cell r="BE106"/>
          <cell r="BF106"/>
          <cell r="BG106"/>
          <cell r="BH106"/>
          <cell r="BI106"/>
          <cell r="BJ106" t="str">
            <v/>
          </cell>
          <cell r="BK106"/>
          <cell r="BL106"/>
          <cell r="BM106"/>
          <cell r="BN106"/>
          <cell r="BO106" t="str">
            <v/>
          </cell>
          <cell r="BP106"/>
          <cell r="BQ106"/>
          <cell r="BR106"/>
          <cell r="BS106"/>
          <cell r="BT106" t="str">
            <v/>
          </cell>
          <cell r="BU106"/>
          <cell r="BV106"/>
          <cell r="BW106"/>
          <cell r="BX106"/>
          <cell r="BY106" t="str">
            <v/>
          </cell>
          <cell r="BZ106"/>
          <cell r="CA106"/>
          <cell r="CB106"/>
          <cell r="CC106"/>
          <cell r="CD106" t="str">
            <v/>
          </cell>
          <cell r="CE106"/>
          <cell r="CF106"/>
          <cell r="CG106"/>
          <cell r="CH106"/>
          <cell r="CI106" t="str">
            <v/>
          </cell>
          <cell r="CJ106" t="str">
            <v/>
          </cell>
          <cell r="CK106" t="str">
            <v/>
          </cell>
          <cell r="CL106" t="str">
            <v/>
          </cell>
          <cell r="CM106" t="str">
            <v/>
          </cell>
          <cell r="CN106" t="str">
            <v/>
          </cell>
          <cell r="CO106"/>
          <cell r="CP106"/>
          <cell r="CQ106"/>
          <cell r="CR106"/>
          <cell r="CS106" t="str">
            <v/>
          </cell>
          <cell r="CT106"/>
          <cell r="CU106"/>
          <cell r="CV106"/>
          <cell r="CW106"/>
          <cell r="CX106" t="str">
            <v/>
          </cell>
          <cell r="CY106"/>
          <cell r="CZ106"/>
          <cell r="DA106"/>
          <cell r="DB106"/>
          <cell r="DC106" t="str">
            <v/>
          </cell>
          <cell r="DD106" t="str">
            <v xml:space="preserve">  </v>
          </cell>
          <cell r="DE106" t="e">
            <v>#DIV/0!</v>
          </cell>
          <cell r="DF106" t="e">
            <v>#DIV/0!</v>
          </cell>
          <cell r="DG106" t="e">
            <v>#DIV/0!</v>
          </cell>
          <cell r="DH106" t="e">
            <v>#DIV/0!</v>
          </cell>
          <cell r="DI106" t="e">
            <v>#DIV/0!</v>
          </cell>
          <cell r="DJ106" t="e">
            <v>#DIV/0!</v>
          </cell>
          <cell r="DK106" t="e">
            <v>#DIV/0!</v>
          </cell>
          <cell r="DL106" t="e">
            <v>#DIV/0!</v>
          </cell>
          <cell r="DM106" t="str">
            <v/>
          </cell>
          <cell r="DN106" t="str">
            <v/>
          </cell>
          <cell r="DO106"/>
          <cell r="DP106"/>
          <cell r="DQ106"/>
          <cell r="DR106"/>
          <cell r="DS106"/>
          <cell r="DT106"/>
          <cell r="DU106"/>
          <cell r="DV106"/>
          <cell r="DW106"/>
          <cell r="DX106"/>
          <cell r="DY106"/>
          <cell r="DZ106"/>
          <cell r="EA106"/>
          <cell r="EB106"/>
          <cell r="EC106"/>
          <cell r="ED106"/>
          <cell r="EE106"/>
          <cell r="EF106"/>
          <cell r="EG106"/>
          <cell r="EH106"/>
          <cell r="EI106"/>
          <cell r="EJ106"/>
          <cell r="EK106"/>
          <cell r="EL106"/>
          <cell r="EM106"/>
          <cell r="EN106"/>
          <cell r="EO106"/>
          <cell r="EP106"/>
          <cell r="EQ106"/>
          <cell r="ER106"/>
          <cell r="ES106"/>
          <cell r="ET106"/>
          <cell r="EU106"/>
          <cell r="EV106"/>
          <cell r="EW106"/>
          <cell r="EX106"/>
          <cell r="EY106"/>
          <cell r="EZ106"/>
          <cell r="FA106"/>
          <cell r="FB106"/>
          <cell r="FC106"/>
          <cell r="FD106"/>
          <cell r="FE106"/>
          <cell r="FF106"/>
          <cell r="FH106" t="str">
            <v>SO</v>
          </cell>
          <cell r="FI106" t="str">
            <v>SO</v>
          </cell>
          <cell r="FJ106" t="str">
            <v>SO</v>
          </cell>
          <cell r="FK106" t="str">
            <v>SO</v>
          </cell>
          <cell r="FL106" t="str">
            <v>SO</v>
          </cell>
          <cell r="FM106" t="str">
            <v>SO</v>
          </cell>
          <cell r="FN106" t="str">
            <v>SO</v>
          </cell>
          <cell r="FO106" t="str">
            <v>SO</v>
          </cell>
          <cell r="FP106" t="str">
            <v>SO</v>
          </cell>
          <cell r="FQ106" t="str">
            <v>SO</v>
          </cell>
          <cell r="FR106" t="str">
            <v>SO</v>
          </cell>
          <cell r="FS106" t="str">
            <v>SO</v>
          </cell>
          <cell r="FT106" t="str">
            <v>SO</v>
          </cell>
          <cell r="FU106" t="str">
            <v>SO</v>
          </cell>
          <cell r="FV106" t="str">
            <v>SO</v>
          </cell>
          <cell r="FW106" t="str">
            <v>SO</v>
          </cell>
          <cell r="FX106" t="str">
            <v>SO</v>
          </cell>
          <cell r="FY106" t="str">
            <v>SO</v>
          </cell>
          <cell r="FZ106"/>
          <cell r="GA106" t="str">
            <v>SO</v>
          </cell>
          <cell r="GB106" t="str">
            <v>SO</v>
          </cell>
          <cell r="GC106" t="str">
            <v>SO</v>
          </cell>
          <cell r="GD106" t="str">
            <v>SO</v>
          </cell>
          <cell r="GE106" t="str">
            <v>SO</v>
          </cell>
          <cell r="GF106" t="str">
            <v>SO</v>
          </cell>
          <cell r="GG106" t="str">
            <v>SO</v>
          </cell>
          <cell r="GH106" t="str">
            <v>SO</v>
          </cell>
          <cell r="GI106" t="str">
            <v>SO</v>
          </cell>
        </row>
        <row r="107">
          <cell r="C107"/>
          <cell r="D107"/>
          <cell r="E107"/>
          <cell r="F107"/>
          <cell r="G107"/>
          <cell r="H107"/>
          <cell r="I107"/>
          <cell r="J107"/>
          <cell r="K107"/>
          <cell r="L107"/>
          <cell r="M107"/>
          <cell r="N107"/>
          <cell r="O107"/>
          <cell r="P107"/>
          <cell r="Q107"/>
          <cell r="R107"/>
          <cell r="S107"/>
          <cell r="T107"/>
          <cell r="U107"/>
          <cell r="V107" t="str">
            <v/>
          </cell>
          <cell r="W107"/>
          <cell r="X107"/>
          <cell r="Y107"/>
          <cell r="Z107"/>
          <cell r="AA107" t="str">
            <v/>
          </cell>
          <cell r="AB107"/>
          <cell r="AC107"/>
          <cell r="AD107"/>
          <cell r="AE107"/>
          <cell r="AF107" t="str">
            <v/>
          </cell>
          <cell r="AG107"/>
          <cell r="AH107"/>
          <cell r="AI107"/>
          <cell r="AJ107"/>
          <cell r="AK107" t="str">
            <v/>
          </cell>
          <cell r="AL107"/>
          <cell r="AM107"/>
          <cell r="AN107"/>
          <cell r="AO107"/>
          <cell r="AP107" t="str">
            <v/>
          </cell>
          <cell r="AQ107"/>
          <cell r="AR107"/>
          <cell r="AS107"/>
          <cell r="AT107"/>
          <cell r="AU107" t="str">
            <v/>
          </cell>
          <cell r="AV107"/>
          <cell r="AW107"/>
          <cell r="AX107"/>
          <cell r="AY107"/>
          <cell r="AZ107" t="str">
            <v/>
          </cell>
          <cell r="BA107"/>
          <cell r="BB107"/>
          <cell r="BC107"/>
          <cell r="BD107"/>
          <cell r="BE107"/>
          <cell r="BF107"/>
          <cell r="BG107"/>
          <cell r="BH107"/>
          <cell r="BI107"/>
          <cell r="BJ107" t="str">
            <v/>
          </cell>
          <cell r="BK107"/>
          <cell r="BL107"/>
          <cell r="BM107"/>
          <cell r="BN107"/>
          <cell r="BO107" t="str">
            <v/>
          </cell>
          <cell r="BP107"/>
          <cell r="BQ107"/>
          <cell r="BR107"/>
          <cell r="BS107"/>
          <cell r="BT107" t="str">
            <v/>
          </cell>
          <cell r="BU107"/>
          <cell r="BV107"/>
          <cell r="BW107"/>
          <cell r="BX107"/>
          <cell r="BY107" t="str">
            <v/>
          </cell>
          <cell r="BZ107"/>
          <cell r="CA107"/>
          <cell r="CB107"/>
          <cell r="CC107"/>
          <cell r="CD107" t="str">
            <v/>
          </cell>
          <cell r="CE107"/>
          <cell r="CF107"/>
          <cell r="CG107"/>
          <cell r="CH107"/>
          <cell r="CI107" t="str">
            <v/>
          </cell>
          <cell r="CJ107" t="str">
            <v/>
          </cell>
          <cell r="CK107" t="str">
            <v/>
          </cell>
          <cell r="CL107" t="str">
            <v/>
          </cell>
          <cell r="CM107" t="str">
            <v/>
          </cell>
          <cell r="CN107" t="str">
            <v/>
          </cell>
          <cell r="CO107"/>
          <cell r="CP107"/>
          <cell r="CQ107"/>
          <cell r="CR107"/>
          <cell r="CS107" t="str">
            <v/>
          </cell>
          <cell r="CT107"/>
          <cell r="CU107"/>
          <cell r="CV107"/>
          <cell r="CW107"/>
          <cell r="CX107" t="str">
            <v/>
          </cell>
          <cell r="CY107"/>
          <cell r="CZ107"/>
          <cell r="DA107"/>
          <cell r="DB107"/>
          <cell r="DC107" t="str">
            <v/>
          </cell>
          <cell r="DD107" t="str">
            <v xml:space="preserve">  </v>
          </cell>
          <cell r="DE107" t="e">
            <v>#DIV/0!</v>
          </cell>
          <cell r="DF107" t="e">
            <v>#DIV/0!</v>
          </cell>
          <cell r="DG107" t="e">
            <v>#DIV/0!</v>
          </cell>
          <cell r="DH107" t="e">
            <v>#DIV/0!</v>
          </cell>
          <cell r="DI107" t="e">
            <v>#DIV/0!</v>
          </cell>
          <cell r="DJ107" t="e">
            <v>#DIV/0!</v>
          </cell>
          <cell r="DK107" t="e">
            <v>#DIV/0!</v>
          </cell>
          <cell r="DL107" t="e">
            <v>#DIV/0!</v>
          </cell>
          <cell r="DM107" t="str">
            <v/>
          </cell>
          <cell r="DN107" t="str">
            <v/>
          </cell>
          <cell r="DO107"/>
          <cell r="DP107"/>
          <cell r="DQ107"/>
          <cell r="DR107"/>
          <cell r="DS107"/>
          <cell r="DT107"/>
          <cell r="DU107"/>
          <cell r="DV107"/>
          <cell r="DW107"/>
          <cell r="DX107"/>
          <cell r="DY107"/>
          <cell r="DZ107"/>
          <cell r="EA107"/>
          <cell r="EB107"/>
          <cell r="EC107"/>
          <cell r="ED107"/>
          <cell r="EE107"/>
          <cell r="EF107"/>
          <cell r="EG107"/>
          <cell r="EH107"/>
          <cell r="EI107"/>
          <cell r="EJ107"/>
          <cell r="EK107"/>
          <cell r="EL107"/>
          <cell r="EM107"/>
          <cell r="EN107"/>
          <cell r="EO107"/>
          <cell r="EP107"/>
          <cell r="EQ107"/>
          <cell r="ER107"/>
          <cell r="ES107"/>
          <cell r="ET107"/>
          <cell r="EU107"/>
          <cell r="EV107"/>
          <cell r="EW107"/>
          <cell r="EX107"/>
          <cell r="EY107"/>
          <cell r="EZ107"/>
          <cell r="FA107"/>
          <cell r="FB107"/>
          <cell r="FC107"/>
          <cell r="FD107"/>
          <cell r="FE107"/>
          <cell r="FF107"/>
          <cell r="FH107" t="str">
            <v>SO</v>
          </cell>
          <cell r="FI107" t="str">
            <v>SO</v>
          </cell>
          <cell r="FJ107" t="str">
            <v>SO</v>
          </cell>
          <cell r="FK107" t="str">
            <v>SO</v>
          </cell>
          <cell r="FL107" t="str">
            <v>SO</v>
          </cell>
          <cell r="FM107" t="str">
            <v>SO</v>
          </cell>
          <cell r="FN107" t="str">
            <v>SO</v>
          </cell>
          <cell r="FO107" t="str">
            <v>SO</v>
          </cell>
          <cell r="FP107" t="str">
            <v>SO</v>
          </cell>
          <cell r="FQ107" t="str">
            <v>SO</v>
          </cell>
          <cell r="FR107" t="str">
            <v>SO</v>
          </cell>
          <cell r="FS107" t="str">
            <v>SO</v>
          </cell>
          <cell r="FT107" t="str">
            <v>SO</v>
          </cell>
          <cell r="FU107" t="str">
            <v>SO</v>
          </cell>
          <cell r="FV107" t="str">
            <v>SO</v>
          </cell>
          <cell r="FW107" t="str">
            <v>SO</v>
          </cell>
          <cell r="FX107" t="str">
            <v>SO</v>
          </cell>
          <cell r="FY107" t="str">
            <v>SO</v>
          </cell>
          <cell r="FZ107"/>
          <cell r="GA107" t="str">
            <v>SO</v>
          </cell>
          <cell r="GB107" t="str">
            <v>SO</v>
          </cell>
          <cell r="GC107" t="str">
            <v>SO</v>
          </cell>
          <cell r="GD107" t="str">
            <v>SO</v>
          </cell>
          <cell r="GE107" t="str">
            <v>SO</v>
          </cell>
          <cell r="GF107" t="str">
            <v>SO</v>
          </cell>
          <cell r="GG107" t="str">
            <v>SO</v>
          </cell>
          <cell r="GH107" t="str">
            <v>SO</v>
          </cell>
          <cell r="GI107" t="str">
            <v>SO</v>
          </cell>
        </row>
        <row r="108">
          <cell r="C108"/>
          <cell r="D108"/>
          <cell r="E108"/>
          <cell r="F108"/>
          <cell r="G108"/>
          <cell r="H108"/>
          <cell r="I108"/>
          <cell r="J108"/>
          <cell r="K108"/>
          <cell r="L108"/>
          <cell r="M108"/>
          <cell r="N108"/>
          <cell r="O108"/>
          <cell r="P108"/>
          <cell r="Q108"/>
          <cell r="R108"/>
          <cell r="S108"/>
          <cell r="T108"/>
          <cell r="U108"/>
          <cell r="V108" t="str">
            <v/>
          </cell>
          <cell r="W108"/>
          <cell r="X108"/>
          <cell r="Y108"/>
          <cell r="Z108"/>
          <cell r="AA108" t="str">
            <v/>
          </cell>
          <cell r="AB108"/>
          <cell r="AC108"/>
          <cell r="AD108"/>
          <cell r="AE108"/>
          <cell r="AF108" t="str">
            <v/>
          </cell>
          <cell r="AG108"/>
          <cell r="AH108"/>
          <cell r="AI108"/>
          <cell r="AJ108"/>
          <cell r="AK108" t="str">
            <v/>
          </cell>
          <cell r="AL108"/>
          <cell r="AM108"/>
          <cell r="AN108"/>
          <cell r="AO108"/>
          <cell r="AP108" t="str">
            <v/>
          </cell>
          <cell r="AQ108"/>
          <cell r="AR108"/>
          <cell r="AS108"/>
          <cell r="AT108"/>
          <cell r="AU108" t="str">
            <v/>
          </cell>
          <cell r="AV108"/>
          <cell r="AW108"/>
          <cell r="AX108"/>
          <cell r="AY108"/>
          <cell r="AZ108" t="str">
            <v/>
          </cell>
          <cell r="BA108"/>
          <cell r="BB108"/>
          <cell r="BC108"/>
          <cell r="BD108"/>
          <cell r="BE108"/>
          <cell r="BF108"/>
          <cell r="BG108"/>
          <cell r="BH108"/>
          <cell r="BI108"/>
          <cell r="BJ108" t="str">
            <v/>
          </cell>
          <cell r="BK108"/>
          <cell r="BL108"/>
          <cell r="BM108"/>
          <cell r="BN108"/>
          <cell r="BO108" t="str">
            <v/>
          </cell>
          <cell r="BP108"/>
          <cell r="BQ108"/>
          <cell r="BR108"/>
          <cell r="BS108"/>
          <cell r="BT108" t="str">
            <v/>
          </cell>
          <cell r="BU108"/>
          <cell r="BV108"/>
          <cell r="BW108"/>
          <cell r="BX108"/>
          <cell r="BY108" t="str">
            <v/>
          </cell>
          <cell r="BZ108"/>
          <cell r="CA108"/>
          <cell r="CB108"/>
          <cell r="CC108"/>
          <cell r="CD108" t="str">
            <v/>
          </cell>
          <cell r="CE108"/>
          <cell r="CF108"/>
          <cell r="CG108"/>
          <cell r="CH108"/>
          <cell r="CI108" t="str">
            <v/>
          </cell>
          <cell r="CJ108" t="str">
            <v/>
          </cell>
          <cell r="CK108" t="str">
            <v/>
          </cell>
          <cell r="CL108" t="str">
            <v/>
          </cell>
          <cell r="CM108" t="str">
            <v/>
          </cell>
          <cell r="CN108" t="str">
            <v/>
          </cell>
          <cell r="CO108"/>
          <cell r="CP108"/>
          <cell r="CQ108"/>
          <cell r="CR108"/>
          <cell r="CS108" t="str">
            <v/>
          </cell>
          <cell r="CT108"/>
          <cell r="CU108"/>
          <cell r="CV108"/>
          <cell r="CW108"/>
          <cell r="CX108" t="str">
            <v/>
          </cell>
          <cell r="CY108"/>
          <cell r="CZ108"/>
          <cell r="DA108"/>
          <cell r="DB108"/>
          <cell r="DC108" t="str">
            <v/>
          </cell>
          <cell r="DD108" t="str">
            <v xml:space="preserve">  </v>
          </cell>
          <cell r="DE108" t="e">
            <v>#DIV/0!</v>
          </cell>
          <cell r="DF108" t="e">
            <v>#DIV/0!</v>
          </cell>
          <cell r="DG108" t="e">
            <v>#DIV/0!</v>
          </cell>
          <cell r="DH108" t="e">
            <v>#DIV/0!</v>
          </cell>
          <cell r="DI108" t="e">
            <v>#DIV/0!</v>
          </cell>
          <cell r="DJ108" t="e">
            <v>#DIV/0!</v>
          </cell>
          <cell r="DK108" t="e">
            <v>#DIV/0!</v>
          </cell>
          <cell r="DL108" t="e">
            <v>#DIV/0!</v>
          </cell>
          <cell r="DM108" t="str">
            <v/>
          </cell>
          <cell r="DN108" t="str">
            <v/>
          </cell>
          <cell r="DO108"/>
          <cell r="DP108"/>
          <cell r="DQ108"/>
          <cell r="DR108"/>
          <cell r="DS108"/>
          <cell r="DT108"/>
          <cell r="DU108"/>
          <cell r="DV108"/>
          <cell r="DW108"/>
          <cell r="DX108"/>
          <cell r="DY108"/>
          <cell r="DZ108"/>
          <cell r="EA108"/>
          <cell r="EB108"/>
          <cell r="EC108"/>
          <cell r="ED108"/>
          <cell r="EE108"/>
          <cell r="EF108"/>
          <cell r="EG108"/>
          <cell r="EH108"/>
          <cell r="EI108"/>
          <cell r="EJ108"/>
          <cell r="EK108"/>
          <cell r="EL108"/>
          <cell r="EM108"/>
          <cell r="EN108"/>
          <cell r="EO108"/>
          <cell r="EP108"/>
          <cell r="EQ108"/>
          <cell r="ER108"/>
          <cell r="ES108"/>
          <cell r="ET108"/>
          <cell r="EU108"/>
          <cell r="EV108"/>
          <cell r="EW108"/>
          <cell r="EX108"/>
          <cell r="EY108"/>
          <cell r="EZ108"/>
          <cell r="FA108"/>
          <cell r="FB108"/>
          <cell r="FC108"/>
          <cell r="FD108"/>
          <cell r="FE108"/>
          <cell r="FF108"/>
          <cell r="FH108" t="str">
            <v>SO</v>
          </cell>
          <cell r="FI108" t="str">
            <v>SO</v>
          </cell>
          <cell r="FJ108" t="str">
            <v>SO</v>
          </cell>
          <cell r="FK108" t="str">
            <v>SO</v>
          </cell>
          <cell r="FL108" t="str">
            <v>SO</v>
          </cell>
          <cell r="FM108" t="str">
            <v>SO</v>
          </cell>
          <cell r="FN108" t="str">
            <v>SO</v>
          </cell>
          <cell r="FO108" t="str">
            <v>SO</v>
          </cell>
          <cell r="FP108" t="str">
            <v>SO</v>
          </cell>
          <cell r="FQ108" t="str">
            <v>SO</v>
          </cell>
          <cell r="FR108" t="str">
            <v>SO</v>
          </cell>
          <cell r="FS108" t="str">
            <v>SO</v>
          </cell>
          <cell r="FT108" t="str">
            <v>SO</v>
          </cell>
          <cell r="FU108" t="str">
            <v>SO</v>
          </cell>
          <cell r="FV108" t="str">
            <v>SO</v>
          </cell>
          <cell r="FW108" t="str">
            <v>SO</v>
          </cell>
          <cell r="FX108" t="str">
            <v>SO</v>
          </cell>
          <cell r="FY108" t="str">
            <v>SO</v>
          </cell>
          <cell r="FZ108"/>
          <cell r="GA108" t="str">
            <v>SO</v>
          </cell>
          <cell r="GB108" t="str">
            <v>SO</v>
          </cell>
          <cell r="GC108" t="str">
            <v>SO</v>
          </cell>
          <cell r="GD108" t="str">
            <v>SO</v>
          </cell>
          <cell r="GE108" t="str">
            <v>SO</v>
          </cell>
          <cell r="GF108" t="str">
            <v>SO</v>
          </cell>
          <cell r="GG108" t="str">
            <v>SO</v>
          </cell>
          <cell r="GH108" t="str">
            <v>SO</v>
          </cell>
          <cell r="GI108" t="str">
            <v>SO</v>
          </cell>
        </row>
        <row r="109">
          <cell r="C109"/>
          <cell r="D109"/>
          <cell r="E109"/>
          <cell r="F109"/>
          <cell r="G109"/>
          <cell r="H109"/>
          <cell r="I109"/>
          <cell r="J109"/>
          <cell r="K109"/>
          <cell r="L109"/>
          <cell r="M109"/>
          <cell r="N109"/>
          <cell r="O109"/>
          <cell r="P109"/>
          <cell r="Q109"/>
          <cell r="R109"/>
          <cell r="S109"/>
          <cell r="T109"/>
          <cell r="U109"/>
          <cell r="V109" t="str">
            <v/>
          </cell>
          <cell r="W109"/>
          <cell r="X109"/>
          <cell r="Y109"/>
          <cell r="Z109"/>
          <cell r="AA109" t="str">
            <v/>
          </cell>
          <cell r="AB109"/>
          <cell r="AC109"/>
          <cell r="AD109"/>
          <cell r="AE109"/>
          <cell r="AF109" t="str">
            <v/>
          </cell>
          <cell r="AG109"/>
          <cell r="AH109"/>
          <cell r="AI109"/>
          <cell r="AJ109"/>
          <cell r="AK109" t="str">
            <v/>
          </cell>
          <cell r="AL109"/>
          <cell r="AM109"/>
          <cell r="AN109"/>
          <cell r="AO109"/>
          <cell r="AP109" t="str">
            <v/>
          </cell>
          <cell r="AQ109"/>
          <cell r="AR109"/>
          <cell r="AS109"/>
          <cell r="AT109"/>
          <cell r="AU109" t="str">
            <v/>
          </cell>
          <cell r="AV109"/>
          <cell r="AW109"/>
          <cell r="AX109"/>
          <cell r="AY109"/>
          <cell r="AZ109" t="str">
            <v/>
          </cell>
          <cell r="BA109"/>
          <cell r="BB109"/>
          <cell r="BC109"/>
          <cell r="BD109"/>
          <cell r="BE109"/>
          <cell r="BF109"/>
          <cell r="BG109"/>
          <cell r="BH109"/>
          <cell r="BI109"/>
          <cell r="BJ109" t="str">
            <v/>
          </cell>
          <cell r="BK109"/>
          <cell r="BL109"/>
          <cell r="BM109"/>
          <cell r="BN109"/>
          <cell r="BO109" t="str">
            <v/>
          </cell>
          <cell r="BP109"/>
          <cell r="BQ109"/>
          <cell r="BR109"/>
          <cell r="BS109"/>
          <cell r="BT109" t="str">
            <v/>
          </cell>
          <cell r="BU109"/>
          <cell r="BV109"/>
          <cell r="BW109"/>
          <cell r="BX109"/>
          <cell r="BY109" t="str">
            <v/>
          </cell>
          <cell r="BZ109"/>
          <cell r="CA109"/>
          <cell r="CB109"/>
          <cell r="CC109"/>
          <cell r="CD109" t="str">
            <v/>
          </cell>
          <cell r="CE109"/>
          <cell r="CF109"/>
          <cell r="CG109"/>
          <cell r="CH109"/>
          <cell r="CI109" t="str">
            <v/>
          </cell>
          <cell r="CJ109" t="str">
            <v/>
          </cell>
          <cell r="CK109" t="str">
            <v/>
          </cell>
          <cell r="CL109" t="str">
            <v/>
          </cell>
          <cell r="CM109" t="str">
            <v/>
          </cell>
          <cell r="CN109" t="str">
            <v/>
          </cell>
          <cell r="CO109"/>
          <cell r="CP109"/>
          <cell r="CQ109"/>
          <cell r="CR109"/>
          <cell r="CS109" t="str">
            <v/>
          </cell>
          <cell r="CT109"/>
          <cell r="CU109"/>
          <cell r="CV109"/>
          <cell r="CW109"/>
          <cell r="CX109" t="str">
            <v/>
          </cell>
          <cell r="CY109"/>
          <cell r="CZ109"/>
          <cell r="DA109"/>
          <cell r="DB109"/>
          <cell r="DC109" t="str">
            <v/>
          </cell>
          <cell r="DD109" t="str">
            <v xml:space="preserve">  </v>
          </cell>
          <cell r="DE109" t="e">
            <v>#DIV/0!</v>
          </cell>
          <cell r="DF109" t="e">
            <v>#DIV/0!</v>
          </cell>
          <cell r="DG109" t="e">
            <v>#DIV/0!</v>
          </cell>
          <cell r="DH109" t="e">
            <v>#DIV/0!</v>
          </cell>
          <cell r="DI109" t="e">
            <v>#DIV/0!</v>
          </cell>
          <cell r="DJ109" t="e">
            <v>#DIV/0!</v>
          </cell>
          <cell r="DK109" t="e">
            <v>#DIV/0!</v>
          </cell>
          <cell r="DL109" t="e">
            <v>#DIV/0!</v>
          </cell>
          <cell r="DM109" t="str">
            <v/>
          </cell>
          <cell r="DN109" t="str">
            <v/>
          </cell>
          <cell r="DO109"/>
          <cell r="DP109"/>
          <cell r="DQ109"/>
          <cell r="DR109"/>
          <cell r="DS109"/>
          <cell r="DT109"/>
          <cell r="DU109"/>
          <cell r="DV109"/>
          <cell r="DW109"/>
          <cell r="DX109"/>
          <cell r="DY109"/>
          <cell r="DZ109"/>
          <cell r="EA109"/>
          <cell r="EB109"/>
          <cell r="EC109"/>
          <cell r="ED109"/>
          <cell r="EE109"/>
          <cell r="EF109"/>
          <cell r="EG109"/>
          <cell r="EH109"/>
          <cell r="EI109"/>
          <cell r="EJ109"/>
          <cell r="EK109"/>
          <cell r="EL109"/>
          <cell r="EM109"/>
          <cell r="EN109"/>
          <cell r="EO109"/>
          <cell r="EP109"/>
          <cell r="EQ109"/>
          <cell r="ER109"/>
          <cell r="ES109"/>
          <cell r="ET109"/>
          <cell r="EU109"/>
          <cell r="EV109"/>
          <cell r="EW109"/>
          <cell r="EX109"/>
          <cell r="EY109"/>
          <cell r="EZ109"/>
          <cell r="FA109"/>
          <cell r="FB109"/>
          <cell r="FC109"/>
          <cell r="FD109"/>
          <cell r="FE109"/>
          <cell r="FF109"/>
          <cell r="FH109" t="str">
            <v>AO</v>
          </cell>
          <cell r="FI109" t="str">
            <v>SO</v>
          </cell>
          <cell r="FJ109" t="str">
            <v>AO</v>
          </cell>
          <cell r="FK109" t="str">
            <v>SO</v>
          </cell>
          <cell r="FL109" t="str">
            <v>AO</v>
          </cell>
          <cell r="FM109" t="str">
            <v>SO</v>
          </cell>
          <cell r="FN109" t="str">
            <v>AO</v>
          </cell>
          <cell r="FO109" t="str">
            <v>SO</v>
          </cell>
          <cell r="FP109" t="str">
            <v>AO</v>
          </cell>
          <cell r="FQ109" t="str">
            <v>SO</v>
          </cell>
          <cell r="FR109" t="str">
            <v>AO</v>
          </cell>
          <cell r="FS109" t="str">
            <v>SO</v>
          </cell>
          <cell r="FT109" t="str">
            <v>AO</v>
          </cell>
          <cell r="FU109" t="str">
            <v>SO</v>
          </cell>
          <cell r="FV109" t="str">
            <v>AO</v>
          </cell>
          <cell r="FW109" t="str">
            <v>SO</v>
          </cell>
          <cell r="FX109" t="str">
            <v>AO</v>
          </cell>
          <cell r="FY109" t="str">
            <v>SO</v>
          </cell>
          <cell r="FZ109"/>
          <cell r="GA109" t="str">
            <v>SO</v>
          </cell>
          <cell r="GB109" t="str">
            <v>AO</v>
          </cell>
          <cell r="GC109" t="str">
            <v>SO</v>
          </cell>
          <cell r="GD109" t="str">
            <v>AO</v>
          </cell>
          <cell r="GE109" t="str">
            <v>SO</v>
          </cell>
          <cell r="GF109" t="str">
            <v>SO</v>
          </cell>
          <cell r="GG109" t="str">
            <v>SO</v>
          </cell>
          <cell r="GH109" t="str">
            <v>SO</v>
          </cell>
          <cell r="GI109" t="str">
            <v>SO</v>
          </cell>
        </row>
        <row r="110">
          <cell r="C110"/>
          <cell r="D110"/>
          <cell r="E110"/>
          <cell r="F110"/>
          <cell r="G110"/>
          <cell r="H110"/>
          <cell r="I110"/>
          <cell r="J110"/>
          <cell r="K110"/>
          <cell r="L110"/>
          <cell r="M110"/>
          <cell r="N110"/>
          <cell r="O110"/>
          <cell r="P110"/>
          <cell r="Q110"/>
          <cell r="R110"/>
          <cell r="S110"/>
          <cell r="T110"/>
          <cell r="U110"/>
          <cell r="V110" t="str">
            <v/>
          </cell>
          <cell r="W110"/>
          <cell r="X110"/>
          <cell r="Y110"/>
          <cell r="Z110"/>
          <cell r="AA110" t="str">
            <v/>
          </cell>
          <cell r="AB110"/>
          <cell r="AC110"/>
          <cell r="AD110"/>
          <cell r="AE110"/>
          <cell r="AF110" t="str">
            <v/>
          </cell>
          <cell r="AG110"/>
          <cell r="AH110"/>
          <cell r="AI110"/>
          <cell r="AJ110"/>
          <cell r="AK110" t="str">
            <v/>
          </cell>
          <cell r="AL110"/>
          <cell r="AM110"/>
          <cell r="AN110"/>
          <cell r="AO110"/>
          <cell r="AP110" t="str">
            <v/>
          </cell>
          <cell r="AQ110"/>
          <cell r="AR110"/>
          <cell r="AS110"/>
          <cell r="AT110"/>
          <cell r="AU110" t="str">
            <v/>
          </cell>
          <cell r="AV110"/>
          <cell r="AW110"/>
          <cell r="AX110"/>
          <cell r="AY110"/>
          <cell r="AZ110" t="str">
            <v/>
          </cell>
          <cell r="BA110"/>
          <cell r="BB110"/>
          <cell r="BC110"/>
          <cell r="BD110"/>
          <cell r="BE110"/>
          <cell r="BF110"/>
          <cell r="BG110"/>
          <cell r="BH110"/>
          <cell r="BI110"/>
          <cell r="BJ110" t="str">
            <v/>
          </cell>
          <cell r="BK110"/>
          <cell r="BL110"/>
          <cell r="BM110"/>
          <cell r="BN110"/>
          <cell r="BO110" t="str">
            <v/>
          </cell>
          <cell r="BP110"/>
          <cell r="BQ110"/>
          <cell r="BR110"/>
          <cell r="BS110"/>
          <cell r="BT110" t="str">
            <v/>
          </cell>
          <cell r="BU110"/>
          <cell r="BV110"/>
          <cell r="BW110"/>
          <cell r="BX110"/>
          <cell r="BY110" t="str">
            <v/>
          </cell>
          <cell r="BZ110"/>
          <cell r="CA110"/>
          <cell r="CB110"/>
          <cell r="CC110"/>
          <cell r="CD110" t="str">
            <v/>
          </cell>
          <cell r="CE110"/>
          <cell r="CF110"/>
          <cell r="CG110"/>
          <cell r="CH110"/>
          <cell r="CI110" t="str">
            <v/>
          </cell>
          <cell r="CJ110" t="str">
            <v/>
          </cell>
          <cell r="CK110" t="str">
            <v/>
          </cell>
          <cell r="CL110" t="str">
            <v/>
          </cell>
          <cell r="CM110" t="str">
            <v/>
          </cell>
          <cell r="CN110" t="str">
            <v/>
          </cell>
          <cell r="CO110"/>
          <cell r="CP110"/>
          <cell r="CQ110"/>
          <cell r="CR110"/>
          <cell r="CS110" t="str">
            <v/>
          </cell>
          <cell r="CT110"/>
          <cell r="CU110"/>
          <cell r="CV110"/>
          <cell r="CW110"/>
          <cell r="CX110" t="str">
            <v/>
          </cell>
          <cell r="CY110"/>
          <cell r="CZ110"/>
          <cell r="DA110"/>
          <cell r="DB110"/>
          <cell r="DC110" t="str">
            <v/>
          </cell>
          <cell r="DD110" t="str">
            <v xml:space="preserve">  </v>
          </cell>
          <cell r="DE110" t="e">
            <v>#DIV/0!</v>
          </cell>
          <cell r="DF110" t="e">
            <v>#DIV/0!</v>
          </cell>
          <cell r="DG110" t="e">
            <v>#DIV/0!</v>
          </cell>
          <cell r="DH110" t="e">
            <v>#DIV/0!</v>
          </cell>
          <cell r="DI110" t="e">
            <v>#DIV/0!</v>
          </cell>
          <cell r="DJ110" t="e">
            <v>#DIV/0!</v>
          </cell>
          <cell r="DK110" t="e">
            <v>#DIV/0!</v>
          </cell>
          <cell r="DL110" t="e">
            <v>#DIV/0!</v>
          </cell>
          <cell r="DM110" t="str">
            <v/>
          </cell>
          <cell r="DN110" t="str">
            <v/>
          </cell>
          <cell r="DO110"/>
          <cell r="DP110"/>
          <cell r="DQ110"/>
          <cell r="DR110"/>
          <cell r="DS110"/>
          <cell r="DT110"/>
          <cell r="DU110"/>
          <cell r="DV110"/>
          <cell r="DW110"/>
          <cell r="DX110"/>
          <cell r="DY110"/>
          <cell r="DZ110"/>
          <cell r="EA110"/>
          <cell r="EB110"/>
          <cell r="EC110"/>
          <cell r="ED110"/>
          <cell r="EE110"/>
          <cell r="EF110"/>
          <cell r="EG110"/>
          <cell r="EH110"/>
          <cell r="EI110"/>
          <cell r="EJ110"/>
          <cell r="EK110"/>
          <cell r="EL110"/>
          <cell r="EM110"/>
          <cell r="EN110"/>
          <cell r="EO110"/>
          <cell r="EP110"/>
          <cell r="EQ110"/>
          <cell r="ER110"/>
          <cell r="ES110"/>
          <cell r="ET110"/>
          <cell r="EU110"/>
          <cell r="EV110"/>
          <cell r="EW110"/>
          <cell r="EX110"/>
          <cell r="EY110"/>
          <cell r="EZ110"/>
          <cell r="FA110"/>
          <cell r="FB110"/>
          <cell r="FC110"/>
          <cell r="FD110"/>
          <cell r="FE110"/>
          <cell r="FF110"/>
          <cell r="FH110" t="str">
            <v>SO</v>
          </cell>
          <cell r="FI110" t="str">
            <v>SO</v>
          </cell>
          <cell r="FJ110" t="str">
            <v>SO</v>
          </cell>
          <cell r="FK110" t="str">
            <v>SO</v>
          </cell>
          <cell r="FL110" t="str">
            <v>SO</v>
          </cell>
          <cell r="FM110" t="str">
            <v>SO</v>
          </cell>
          <cell r="FN110" t="str">
            <v>SO</v>
          </cell>
          <cell r="FO110" t="str">
            <v>SO</v>
          </cell>
          <cell r="FP110" t="str">
            <v>SO</v>
          </cell>
          <cell r="FQ110" t="str">
            <v>SO</v>
          </cell>
          <cell r="FR110" t="str">
            <v>SO</v>
          </cell>
          <cell r="FS110" t="str">
            <v>SO</v>
          </cell>
          <cell r="FT110" t="str">
            <v>SO</v>
          </cell>
          <cell r="FU110" t="str">
            <v>SO</v>
          </cell>
          <cell r="FV110" t="str">
            <v>SO</v>
          </cell>
          <cell r="FW110" t="str">
            <v>SO</v>
          </cell>
          <cell r="FX110" t="str">
            <v>SO</v>
          </cell>
          <cell r="FY110" t="str">
            <v>SO</v>
          </cell>
          <cell r="FZ110"/>
          <cell r="GA110" t="str">
            <v>SO</v>
          </cell>
          <cell r="GB110" t="str">
            <v>SO</v>
          </cell>
          <cell r="GC110" t="str">
            <v>SO</v>
          </cell>
          <cell r="GD110" t="str">
            <v>SO</v>
          </cell>
          <cell r="GE110" t="str">
            <v>SO</v>
          </cell>
          <cell r="GF110" t="str">
            <v>SO</v>
          </cell>
          <cell r="GG110" t="str">
            <v>SO</v>
          </cell>
          <cell r="GH110" t="str">
            <v>SO</v>
          </cell>
          <cell r="GI110" t="str">
            <v>SO</v>
          </cell>
        </row>
        <row r="111">
          <cell r="C111"/>
          <cell r="D111"/>
          <cell r="E111"/>
          <cell r="F111"/>
          <cell r="G111"/>
          <cell r="H111"/>
          <cell r="I111"/>
          <cell r="J111"/>
          <cell r="K111"/>
          <cell r="L111"/>
          <cell r="M111"/>
          <cell r="N111"/>
          <cell r="O111"/>
          <cell r="P111"/>
          <cell r="Q111"/>
          <cell r="R111"/>
          <cell r="S111"/>
          <cell r="T111"/>
          <cell r="U111"/>
          <cell r="V111" t="str">
            <v/>
          </cell>
          <cell r="W111"/>
          <cell r="X111"/>
          <cell r="Y111"/>
          <cell r="Z111"/>
          <cell r="AA111" t="str">
            <v/>
          </cell>
          <cell r="AB111"/>
          <cell r="AC111"/>
          <cell r="AD111"/>
          <cell r="AE111"/>
          <cell r="AF111" t="str">
            <v/>
          </cell>
          <cell r="AG111"/>
          <cell r="AH111"/>
          <cell r="AI111"/>
          <cell r="AJ111"/>
          <cell r="AK111" t="str">
            <v/>
          </cell>
          <cell r="AL111"/>
          <cell r="AM111"/>
          <cell r="AN111"/>
          <cell r="AO111"/>
          <cell r="AP111" t="str">
            <v/>
          </cell>
          <cell r="AQ111"/>
          <cell r="AR111"/>
          <cell r="AS111"/>
          <cell r="AT111"/>
          <cell r="AU111" t="str">
            <v/>
          </cell>
          <cell r="AV111"/>
          <cell r="AW111"/>
          <cell r="AX111"/>
          <cell r="AY111"/>
          <cell r="AZ111" t="str">
            <v/>
          </cell>
          <cell r="BA111"/>
          <cell r="BB111"/>
          <cell r="BC111"/>
          <cell r="BD111"/>
          <cell r="BE111"/>
          <cell r="BF111"/>
          <cell r="BG111"/>
          <cell r="BH111"/>
          <cell r="BI111"/>
          <cell r="BJ111" t="str">
            <v/>
          </cell>
          <cell r="BK111"/>
          <cell r="BL111"/>
          <cell r="BM111"/>
          <cell r="BN111"/>
          <cell r="BO111" t="str">
            <v/>
          </cell>
          <cell r="BP111"/>
          <cell r="BQ111"/>
          <cell r="BR111"/>
          <cell r="BS111"/>
          <cell r="BT111" t="str">
            <v/>
          </cell>
          <cell r="BU111"/>
          <cell r="BV111"/>
          <cell r="BW111"/>
          <cell r="BX111"/>
          <cell r="BY111" t="str">
            <v/>
          </cell>
          <cell r="BZ111"/>
          <cell r="CA111"/>
          <cell r="CB111"/>
          <cell r="CC111"/>
          <cell r="CD111" t="str">
            <v/>
          </cell>
          <cell r="CE111"/>
          <cell r="CF111"/>
          <cell r="CG111"/>
          <cell r="CH111"/>
          <cell r="CI111" t="str">
            <v/>
          </cell>
          <cell r="CJ111" t="str">
            <v/>
          </cell>
          <cell r="CK111" t="str">
            <v/>
          </cell>
          <cell r="CL111" t="str">
            <v/>
          </cell>
          <cell r="CM111" t="str">
            <v/>
          </cell>
          <cell r="CN111" t="str">
            <v/>
          </cell>
          <cell r="CO111"/>
          <cell r="CP111"/>
          <cell r="CQ111"/>
          <cell r="CR111"/>
          <cell r="CS111" t="str">
            <v/>
          </cell>
          <cell r="CT111"/>
          <cell r="CU111"/>
          <cell r="CV111"/>
          <cell r="CW111"/>
          <cell r="CX111" t="str">
            <v/>
          </cell>
          <cell r="CY111"/>
          <cell r="CZ111"/>
          <cell r="DA111"/>
          <cell r="DB111"/>
          <cell r="DC111" t="str">
            <v/>
          </cell>
          <cell r="DD111" t="str">
            <v xml:space="preserve">  </v>
          </cell>
          <cell r="DE111" t="e">
            <v>#DIV/0!</v>
          </cell>
          <cell r="DF111" t="e">
            <v>#DIV/0!</v>
          </cell>
          <cell r="DG111" t="e">
            <v>#DIV/0!</v>
          </cell>
          <cell r="DH111" t="e">
            <v>#DIV/0!</v>
          </cell>
          <cell r="DI111" t="e">
            <v>#DIV/0!</v>
          </cell>
          <cell r="DJ111" t="e">
            <v>#DIV/0!</v>
          </cell>
          <cell r="DK111" t="e">
            <v>#DIV/0!</v>
          </cell>
          <cell r="DL111" t="e">
            <v>#DIV/0!</v>
          </cell>
          <cell r="DM111" t="str">
            <v/>
          </cell>
          <cell r="DN111" t="str">
            <v/>
          </cell>
          <cell r="DO111"/>
          <cell r="DP111"/>
          <cell r="DQ111"/>
          <cell r="DR111"/>
          <cell r="DS111"/>
          <cell r="DT111"/>
          <cell r="DU111"/>
          <cell r="DV111"/>
          <cell r="DW111"/>
          <cell r="DX111"/>
          <cell r="DY111"/>
          <cell r="DZ111"/>
          <cell r="EA111"/>
          <cell r="EB111"/>
          <cell r="EC111"/>
          <cell r="ED111"/>
          <cell r="EE111"/>
          <cell r="EF111"/>
          <cell r="EG111"/>
          <cell r="EH111"/>
          <cell r="EI111"/>
          <cell r="EJ111"/>
          <cell r="EK111"/>
          <cell r="EL111"/>
          <cell r="EM111"/>
          <cell r="EN111"/>
          <cell r="EO111"/>
          <cell r="EP111"/>
          <cell r="EQ111"/>
          <cell r="ER111"/>
          <cell r="ES111"/>
          <cell r="ET111"/>
          <cell r="EU111"/>
          <cell r="EV111"/>
          <cell r="EW111"/>
          <cell r="EX111"/>
          <cell r="EY111"/>
          <cell r="EZ111"/>
          <cell r="FA111"/>
          <cell r="FB111"/>
          <cell r="FC111"/>
          <cell r="FD111"/>
          <cell r="FE111"/>
          <cell r="FF111"/>
          <cell r="FH111" t="str">
            <v>SO</v>
          </cell>
          <cell r="FI111" t="str">
            <v>SO</v>
          </cell>
          <cell r="FJ111" t="str">
            <v>SO</v>
          </cell>
          <cell r="FK111" t="str">
            <v>SO</v>
          </cell>
          <cell r="FL111" t="str">
            <v>SO</v>
          </cell>
          <cell r="FM111" t="str">
            <v>SO</v>
          </cell>
          <cell r="FN111" t="str">
            <v>SO</v>
          </cell>
          <cell r="FO111" t="str">
            <v>SO</v>
          </cell>
          <cell r="FP111" t="str">
            <v>SO</v>
          </cell>
          <cell r="FQ111" t="str">
            <v>SO</v>
          </cell>
          <cell r="FR111" t="str">
            <v>SO</v>
          </cell>
          <cell r="FS111" t="str">
            <v>SO</v>
          </cell>
          <cell r="FT111" t="str">
            <v>SO</v>
          </cell>
          <cell r="FU111" t="str">
            <v>SO</v>
          </cell>
          <cell r="FV111" t="str">
            <v>SO</v>
          </cell>
          <cell r="FW111" t="str">
            <v>SO</v>
          </cell>
          <cell r="FX111" t="str">
            <v>SO</v>
          </cell>
          <cell r="FY111" t="str">
            <v>SO</v>
          </cell>
          <cell r="FZ111"/>
          <cell r="GA111" t="str">
            <v>SO</v>
          </cell>
          <cell r="GB111" t="str">
            <v>SO</v>
          </cell>
          <cell r="GC111" t="str">
            <v>SO</v>
          </cell>
          <cell r="GD111" t="str">
            <v>SO</v>
          </cell>
          <cell r="GE111" t="str">
            <v>SO</v>
          </cell>
          <cell r="GF111" t="str">
            <v>SO</v>
          </cell>
          <cell r="GG111" t="str">
            <v>SO</v>
          </cell>
          <cell r="GH111" t="str">
            <v>SO</v>
          </cell>
          <cell r="GI111" t="str">
            <v>SO</v>
          </cell>
        </row>
        <row r="112">
          <cell r="C112"/>
          <cell r="D112"/>
          <cell r="E112"/>
          <cell r="F112"/>
          <cell r="G112"/>
          <cell r="H112"/>
          <cell r="I112"/>
          <cell r="J112"/>
          <cell r="K112"/>
          <cell r="L112"/>
          <cell r="M112"/>
          <cell r="N112"/>
          <cell r="O112"/>
          <cell r="P112"/>
          <cell r="Q112"/>
          <cell r="R112"/>
          <cell r="S112"/>
          <cell r="T112"/>
          <cell r="U112"/>
          <cell r="V112" t="str">
            <v/>
          </cell>
          <cell r="W112"/>
          <cell r="X112"/>
          <cell r="Y112"/>
          <cell r="Z112"/>
          <cell r="AA112" t="str">
            <v/>
          </cell>
          <cell r="AB112"/>
          <cell r="AC112"/>
          <cell r="AD112"/>
          <cell r="AE112"/>
          <cell r="AF112" t="str">
            <v/>
          </cell>
          <cell r="AG112"/>
          <cell r="AH112"/>
          <cell r="AI112"/>
          <cell r="AJ112"/>
          <cell r="AK112" t="str">
            <v/>
          </cell>
          <cell r="AL112"/>
          <cell r="AM112"/>
          <cell r="AN112"/>
          <cell r="AO112"/>
          <cell r="AP112" t="str">
            <v/>
          </cell>
          <cell r="AQ112"/>
          <cell r="AR112"/>
          <cell r="AS112"/>
          <cell r="AT112"/>
          <cell r="AU112" t="str">
            <v/>
          </cell>
          <cell r="AV112"/>
          <cell r="AW112"/>
          <cell r="AX112"/>
          <cell r="AY112"/>
          <cell r="AZ112" t="str">
            <v/>
          </cell>
          <cell r="BA112"/>
          <cell r="BB112"/>
          <cell r="BC112"/>
          <cell r="BD112"/>
          <cell r="BE112"/>
          <cell r="BF112"/>
          <cell r="BG112"/>
          <cell r="BH112"/>
          <cell r="BI112"/>
          <cell r="BJ112" t="str">
            <v/>
          </cell>
          <cell r="BK112"/>
          <cell r="BL112"/>
          <cell r="BM112"/>
          <cell r="BN112"/>
          <cell r="BO112" t="str">
            <v/>
          </cell>
          <cell r="BP112"/>
          <cell r="BQ112"/>
          <cell r="BR112"/>
          <cell r="BS112"/>
          <cell r="BT112" t="str">
            <v/>
          </cell>
          <cell r="BU112"/>
          <cell r="BV112"/>
          <cell r="BW112"/>
          <cell r="BX112"/>
          <cell r="BY112" t="str">
            <v/>
          </cell>
          <cell r="BZ112"/>
          <cell r="CA112"/>
          <cell r="CB112"/>
          <cell r="CC112"/>
          <cell r="CD112" t="str">
            <v/>
          </cell>
          <cell r="CE112"/>
          <cell r="CF112"/>
          <cell r="CG112"/>
          <cell r="CH112"/>
          <cell r="CI112" t="str">
            <v/>
          </cell>
          <cell r="CJ112" t="str">
            <v/>
          </cell>
          <cell r="CK112" t="str">
            <v/>
          </cell>
          <cell r="CL112" t="str">
            <v/>
          </cell>
          <cell r="CM112" t="str">
            <v/>
          </cell>
          <cell r="CN112" t="str">
            <v/>
          </cell>
          <cell r="CO112"/>
          <cell r="CP112"/>
          <cell r="CQ112"/>
          <cell r="CR112"/>
          <cell r="CS112" t="str">
            <v/>
          </cell>
          <cell r="CT112"/>
          <cell r="CU112"/>
          <cell r="CV112"/>
          <cell r="CW112"/>
          <cell r="CX112" t="str">
            <v/>
          </cell>
          <cell r="CY112"/>
          <cell r="CZ112"/>
          <cell r="DA112"/>
          <cell r="DB112"/>
          <cell r="DC112" t="str">
            <v/>
          </cell>
          <cell r="DD112" t="str">
            <v xml:space="preserve">  </v>
          </cell>
          <cell r="DE112" t="e">
            <v>#DIV/0!</v>
          </cell>
          <cell r="DF112" t="e">
            <v>#DIV/0!</v>
          </cell>
          <cell r="DG112" t="e">
            <v>#DIV/0!</v>
          </cell>
          <cell r="DH112" t="e">
            <v>#DIV/0!</v>
          </cell>
          <cell r="DI112" t="e">
            <v>#DIV/0!</v>
          </cell>
          <cell r="DJ112" t="e">
            <v>#DIV/0!</v>
          </cell>
          <cell r="DK112" t="e">
            <v>#DIV/0!</v>
          </cell>
          <cell r="DL112" t="e">
            <v>#DIV/0!</v>
          </cell>
          <cell r="DM112" t="str">
            <v/>
          </cell>
          <cell r="DN112" t="str">
            <v/>
          </cell>
          <cell r="DO112"/>
          <cell r="DP112"/>
          <cell r="DQ112"/>
          <cell r="DR112"/>
          <cell r="DS112"/>
          <cell r="DT112"/>
          <cell r="DU112"/>
          <cell r="DV112"/>
          <cell r="DW112"/>
          <cell r="DX112"/>
          <cell r="DY112"/>
          <cell r="DZ112"/>
          <cell r="EA112"/>
          <cell r="EB112"/>
          <cell r="EC112"/>
          <cell r="ED112"/>
          <cell r="EE112"/>
          <cell r="EF112"/>
          <cell r="EG112"/>
          <cell r="EH112"/>
          <cell r="EI112"/>
          <cell r="EJ112"/>
          <cell r="EK112"/>
          <cell r="EL112"/>
          <cell r="EM112"/>
          <cell r="EN112"/>
          <cell r="EO112"/>
          <cell r="EP112"/>
          <cell r="EQ112"/>
          <cell r="ER112"/>
          <cell r="ES112"/>
          <cell r="ET112"/>
          <cell r="EU112"/>
          <cell r="EV112"/>
          <cell r="EW112"/>
          <cell r="EX112"/>
          <cell r="EY112"/>
          <cell r="EZ112"/>
          <cell r="FA112"/>
          <cell r="FB112"/>
          <cell r="FC112"/>
          <cell r="FD112"/>
          <cell r="FE112"/>
          <cell r="FF112"/>
          <cell r="FH112" t="str">
            <v>SO</v>
          </cell>
          <cell r="FI112" t="str">
            <v>SO</v>
          </cell>
          <cell r="FJ112" t="str">
            <v>SO</v>
          </cell>
          <cell r="FK112" t="str">
            <v>SO</v>
          </cell>
          <cell r="FL112" t="str">
            <v>SO</v>
          </cell>
          <cell r="FM112" t="str">
            <v>SO</v>
          </cell>
          <cell r="FN112" t="str">
            <v>SO</v>
          </cell>
          <cell r="FO112" t="str">
            <v>SO</v>
          </cell>
          <cell r="FP112" t="str">
            <v>SO</v>
          </cell>
          <cell r="FQ112" t="str">
            <v>SO</v>
          </cell>
          <cell r="FR112" t="str">
            <v>SO</v>
          </cell>
          <cell r="FS112" t="str">
            <v>SO</v>
          </cell>
          <cell r="FT112" t="str">
            <v>SO</v>
          </cell>
          <cell r="FU112" t="str">
            <v>SO</v>
          </cell>
          <cell r="FV112" t="str">
            <v>SO</v>
          </cell>
          <cell r="FW112" t="str">
            <v>SO</v>
          </cell>
          <cell r="FX112" t="str">
            <v>SO</v>
          </cell>
          <cell r="FY112" t="str">
            <v>SO</v>
          </cell>
          <cell r="FZ112"/>
          <cell r="GA112" t="str">
            <v>SO</v>
          </cell>
          <cell r="GB112" t="str">
            <v>SO</v>
          </cell>
          <cell r="GC112" t="str">
            <v>SO</v>
          </cell>
          <cell r="GD112" t="str">
            <v>SO</v>
          </cell>
          <cell r="GE112" t="str">
            <v>SO</v>
          </cell>
          <cell r="GF112" t="str">
            <v>SO</v>
          </cell>
          <cell r="GG112" t="str">
            <v>SO</v>
          </cell>
          <cell r="GH112" t="str">
            <v>SO</v>
          </cell>
          <cell r="GI112" t="str">
            <v>SO</v>
          </cell>
        </row>
        <row r="113">
          <cell r="C113"/>
          <cell r="D113"/>
          <cell r="E113"/>
          <cell r="F113"/>
          <cell r="G113"/>
          <cell r="H113"/>
          <cell r="I113"/>
          <cell r="J113"/>
          <cell r="K113"/>
          <cell r="L113"/>
          <cell r="M113"/>
          <cell r="N113"/>
          <cell r="O113"/>
          <cell r="P113"/>
          <cell r="Q113"/>
          <cell r="R113"/>
          <cell r="S113"/>
          <cell r="T113"/>
          <cell r="U113"/>
          <cell r="V113" t="str">
            <v/>
          </cell>
          <cell r="W113"/>
          <cell r="X113"/>
          <cell r="Y113"/>
          <cell r="Z113"/>
          <cell r="AA113" t="str">
            <v/>
          </cell>
          <cell r="AB113"/>
          <cell r="AC113"/>
          <cell r="AD113"/>
          <cell r="AE113"/>
          <cell r="AF113" t="str">
            <v/>
          </cell>
          <cell r="AG113"/>
          <cell r="AH113"/>
          <cell r="AI113"/>
          <cell r="AJ113"/>
          <cell r="AK113" t="str">
            <v/>
          </cell>
          <cell r="AL113"/>
          <cell r="AM113"/>
          <cell r="AN113"/>
          <cell r="AO113"/>
          <cell r="AP113" t="str">
            <v/>
          </cell>
          <cell r="AQ113"/>
          <cell r="AR113"/>
          <cell r="AS113"/>
          <cell r="AT113"/>
          <cell r="AU113" t="str">
            <v/>
          </cell>
          <cell r="AV113"/>
          <cell r="AW113"/>
          <cell r="AX113"/>
          <cell r="AY113"/>
          <cell r="AZ113" t="str">
            <v/>
          </cell>
          <cell r="BA113"/>
          <cell r="BB113"/>
          <cell r="BC113"/>
          <cell r="BD113"/>
          <cell r="BE113"/>
          <cell r="BF113"/>
          <cell r="BG113"/>
          <cell r="BH113"/>
          <cell r="BI113"/>
          <cell r="BJ113" t="str">
            <v/>
          </cell>
          <cell r="BK113"/>
          <cell r="BL113"/>
          <cell r="BM113"/>
          <cell r="BN113"/>
          <cell r="BO113" t="str">
            <v/>
          </cell>
          <cell r="BP113"/>
          <cell r="BQ113"/>
          <cell r="BR113"/>
          <cell r="BS113"/>
          <cell r="BT113" t="str">
            <v/>
          </cell>
          <cell r="BU113"/>
          <cell r="BV113"/>
          <cell r="BW113"/>
          <cell r="BX113"/>
          <cell r="BY113" t="str">
            <v/>
          </cell>
          <cell r="BZ113"/>
          <cell r="CA113"/>
          <cell r="CB113"/>
          <cell r="CC113"/>
          <cell r="CD113" t="str">
            <v/>
          </cell>
          <cell r="CE113"/>
          <cell r="CF113"/>
          <cell r="CG113"/>
          <cell r="CH113"/>
          <cell r="CI113" t="str">
            <v/>
          </cell>
          <cell r="CJ113" t="str">
            <v/>
          </cell>
          <cell r="CK113" t="str">
            <v/>
          </cell>
          <cell r="CL113" t="str">
            <v/>
          </cell>
          <cell r="CM113" t="str">
            <v/>
          </cell>
          <cell r="CN113" t="str">
            <v/>
          </cell>
          <cell r="CO113"/>
          <cell r="CP113"/>
          <cell r="CQ113"/>
          <cell r="CR113"/>
          <cell r="CS113" t="str">
            <v/>
          </cell>
          <cell r="CT113"/>
          <cell r="CU113"/>
          <cell r="CV113"/>
          <cell r="CW113"/>
          <cell r="CX113" t="str">
            <v/>
          </cell>
          <cell r="CY113"/>
          <cell r="CZ113"/>
          <cell r="DA113"/>
          <cell r="DB113"/>
          <cell r="DC113" t="str">
            <v/>
          </cell>
          <cell r="DD113" t="str">
            <v xml:space="preserve">  </v>
          </cell>
          <cell r="DE113" t="e">
            <v>#DIV/0!</v>
          </cell>
          <cell r="DF113" t="e">
            <v>#DIV/0!</v>
          </cell>
          <cell r="DG113" t="e">
            <v>#DIV/0!</v>
          </cell>
          <cell r="DH113" t="e">
            <v>#DIV/0!</v>
          </cell>
          <cell r="DI113" t="e">
            <v>#DIV/0!</v>
          </cell>
          <cell r="DJ113" t="e">
            <v>#DIV/0!</v>
          </cell>
          <cell r="DK113" t="e">
            <v>#DIV/0!</v>
          </cell>
          <cell r="DL113" t="e">
            <v>#DIV/0!</v>
          </cell>
          <cell r="DM113" t="str">
            <v/>
          </cell>
          <cell r="DN113" t="str">
            <v/>
          </cell>
          <cell r="DO113"/>
          <cell r="DP113"/>
          <cell r="DQ113"/>
          <cell r="DR113"/>
          <cell r="DS113"/>
          <cell r="DT113"/>
          <cell r="DU113"/>
          <cell r="DV113"/>
          <cell r="DW113"/>
          <cell r="DX113"/>
          <cell r="DY113"/>
          <cell r="DZ113"/>
          <cell r="EA113"/>
          <cell r="EB113"/>
          <cell r="EC113"/>
          <cell r="ED113"/>
          <cell r="EE113"/>
          <cell r="EF113"/>
          <cell r="EG113"/>
          <cell r="EH113"/>
          <cell r="EI113"/>
          <cell r="EJ113"/>
          <cell r="EK113"/>
          <cell r="EL113"/>
          <cell r="EM113"/>
          <cell r="EN113"/>
          <cell r="EO113"/>
          <cell r="EP113"/>
          <cell r="EQ113"/>
          <cell r="ER113"/>
          <cell r="ES113"/>
          <cell r="ET113"/>
          <cell r="EU113"/>
          <cell r="EV113"/>
          <cell r="EW113"/>
          <cell r="EX113"/>
          <cell r="EY113"/>
          <cell r="EZ113"/>
          <cell r="FA113"/>
          <cell r="FB113"/>
          <cell r="FC113"/>
          <cell r="FD113"/>
          <cell r="FE113"/>
          <cell r="FF113"/>
          <cell r="FH113" t="str">
            <v>SO</v>
          </cell>
          <cell r="FI113" t="str">
            <v>SO</v>
          </cell>
          <cell r="FJ113" t="str">
            <v>SO</v>
          </cell>
          <cell r="FK113" t="str">
            <v>SO</v>
          </cell>
          <cell r="FL113" t="str">
            <v>SO</v>
          </cell>
          <cell r="FM113" t="str">
            <v>SO</v>
          </cell>
          <cell r="FN113" t="str">
            <v>SO</v>
          </cell>
          <cell r="FO113" t="str">
            <v>AO</v>
          </cell>
          <cell r="FP113" t="str">
            <v>SO</v>
          </cell>
          <cell r="FQ113" t="str">
            <v>SO</v>
          </cell>
          <cell r="FR113" t="str">
            <v>SO</v>
          </cell>
          <cell r="FS113" t="str">
            <v>SO</v>
          </cell>
          <cell r="FT113" t="str">
            <v>SO</v>
          </cell>
          <cell r="FU113" t="str">
            <v>SO</v>
          </cell>
          <cell r="FV113" t="str">
            <v>SO</v>
          </cell>
          <cell r="FW113" t="str">
            <v>SO</v>
          </cell>
          <cell r="FX113" t="str">
            <v>SO</v>
          </cell>
          <cell r="FY113" t="str">
            <v>SO</v>
          </cell>
          <cell r="FZ113"/>
          <cell r="GA113" t="str">
            <v>SO</v>
          </cell>
          <cell r="GB113" t="str">
            <v>SO</v>
          </cell>
          <cell r="GC113" t="str">
            <v>SO</v>
          </cell>
          <cell r="GD113" t="str">
            <v>SO</v>
          </cell>
          <cell r="GE113" t="str">
            <v>SO</v>
          </cell>
          <cell r="GF113" t="str">
            <v>SO</v>
          </cell>
          <cell r="GG113" t="str">
            <v>SO</v>
          </cell>
          <cell r="GH113" t="str">
            <v>SO</v>
          </cell>
          <cell r="GI113" t="str">
            <v>SO</v>
          </cell>
        </row>
        <row r="114">
          <cell r="C114"/>
          <cell r="D114"/>
          <cell r="E114"/>
          <cell r="F114"/>
          <cell r="G114"/>
          <cell r="H114"/>
          <cell r="I114"/>
          <cell r="J114"/>
          <cell r="K114"/>
          <cell r="L114"/>
          <cell r="M114"/>
          <cell r="N114"/>
          <cell r="O114"/>
          <cell r="P114"/>
          <cell r="Q114"/>
          <cell r="R114"/>
          <cell r="S114"/>
          <cell r="T114"/>
          <cell r="U114"/>
          <cell r="V114" t="str">
            <v/>
          </cell>
          <cell r="W114"/>
          <cell r="X114"/>
          <cell r="Y114"/>
          <cell r="Z114"/>
          <cell r="AA114" t="str">
            <v/>
          </cell>
          <cell r="AB114"/>
          <cell r="AC114"/>
          <cell r="AD114"/>
          <cell r="AE114"/>
          <cell r="AF114" t="str">
            <v/>
          </cell>
          <cell r="AG114"/>
          <cell r="AH114"/>
          <cell r="AI114"/>
          <cell r="AJ114"/>
          <cell r="AK114" t="str">
            <v/>
          </cell>
          <cell r="AL114"/>
          <cell r="AM114"/>
          <cell r="AN114"/>
          <cell r="AO114"/>
          <cell r="AP114" t="str">
            <v/>
          </cell>
          <cell r="AQ114"/>
          <cell r="AR114"/>
          <cell r="AS114"/>
          <cell r="AT114"/>
          <cell r="AU114" t="str">
            <v/>
          </cell>
          <cell r="AV114"/>
          <cell r="AW114"/>
          <cell r="AX114"/>
          <cell r="AY114"/>
          <cell r="AZ114" t="str">
            <v/>
          </cell>
          <cell r="BA114"/>
          <cell r="BB114"/>
          <cell r="BC114"/>
          <cell r="BD114"/>
          <cell r="BE114"/>
          <cell r="BF114"/>
          <cell r="BG114"/>
          <cell r="BH114"/>
          <cell r="BI114"/>
          <cell r="BJ114" t="str">
            <v/>
          </cell>
          <cell r="BK114"/>
          <cell r="BL114"/>
          <cell r="BM114"/>
          <cell r="BN114"/>
          <cell r="BO114" t="str">
            <v/>
          </cell>
          <cell r="BP114"/>
          <cell r="BQ114"/>
          <cell r="BR114"/>
          <cell r="BS114"/>
          <cell r="BT114" t="str">
            <v/>
          </cell>
          <cell r="BU114"/>
          <cell r="BV114"/>
          <cell r="BW114"/>
          <cell r="BX114"/>
          <cell r="BY114" t="str">
            <v/>
          </cell>
          <cell r="BZ114"/>
          <cell r="CA114"/>
          <cell r="CB114"/>
          <cell r="CC114"/>
          <cell r="CD114" t="str">
            <v/>
          </cell>
          <cell r="CE114"/>
          <cell r="CF114"/>
          <cell r="CG114"/>
          <cell r="CH114"/>
          <cell r="CI114" t="str">
            <v/>
          </cell>
          <cell r="CJ114" t="str">
            <v/>
          </cell>
          <cell r="CK114" t="str">
            <v/>
          </cell>
          <cell r="CL114" t="str">
            <v/>
          </cell>
          <cell r="CM114" t="str">
            <v/>
          </cell>
          <cell r="CN114" t="str">
            <v/>
          </cell>
          <cell r="CO114"/>
          <cell r="CP114"/>
          <cell r="CQ114"/>
          <cell r="CR114"/>
          <cell r="CS114" t="str">
            <v/>
          </cell>
          <cell r="CT114"/>
          <cell r="CU114"/>
          <cell r="CV114"/>
          <cell r="CW114"/>
          <cell r="CX114" t="str">
            <v/>
          </cell>
          <cell r="CY114"/>
          <cell r="CZ114"/>
          <cell r="DA114"/>
          <cell r="DB114"/>
          <cell r="DC114" t="str">
            <v/>
          </cell>
          <cell r="DD114" t="str">
            <v xml:space="preserve">  </v>
          </cell>
          <cell r="DE114" t="e">
            <v>#DIV/0!</v>
          </cell>
          <cell r="DF114" t="e">
            <v>#DIV/0!</v>
          </cell>
          <cell r="DG114" t="e">
            <v>#DIV/0!</v>
          </cell>
          <cell r="DH114" t="e">
            <v>#DIV/0!</v>
          </cell>
          <cell r="DI114" t="e">
            <v>#DIV/0!</v>
          </cell>
          <cell r="DJ114" t="e">
            <v>#DIV/0!</v>
          </cell>
          <cell r="DK114" t="e">
            <v>#DIV/0!</v>
          </cell>
          <cell r="DL114" t="e">
            <v>#DIV/0!</v>
          </cell>
          <cell r="DM114" t="str">
            <v/>
          </cell>
          <cell r="DN114" t="str">
            <v/>
          </cell>
          <cell r="DO114"/>
          <cell r="DP114"/>
          <cell r="DQ114"/>
          <cell r="DR114"/>
          <cell r="DS114"/>
          <cell r="DT114"/>
          <cell r="DU114"/>
          <cell r="DV114"/>
          <cell r="DW114"/>
          <cell r="DX114"/>
          <cell r="DY114"/>
          <cell r="DZ114"/>
          <cell r="EA114"/>
          <cell r="EB114"/>
          <cell r="EC114"/>
          <cell r="ED114"/>
          <cell r="EE114"/>
          <cell r="EF114"/>
          <cell r="EG114"/>
          <cell r="EH114"/>
          <cell r="EI114"/>
          <cell r="EJ114"/>
          <cell r="EK114"/>
          <cell r="EL114"/>
          <cell r="EM114"/>
          <cell r="EN114"/>
          <cell r="EO114"/>
          <cell r="EP114"/>
          <cell r="EQ114"/>
          <cell r="ER114"/>
          <cell r="ES114"/>
          <cell r="ET114"/>
          <cell r="EU114"/>
          <cell r="EV114"/>
          <cell r="EW114"/>
          <cell r="EX114"/>
          <cell r="EY114"/>
          <cell r="EZ114"/>
          <cell r="FA114"/>
          <cell r="FB114"/>
          <cell r="FC114"/>
          <cell r="FD114"/>
          <cell r="FE114"/>
          <cell r="FF114"/>
          <cell r="FG114"/>
          <cell r="FH114" t="str">
            <v>SO</v>
          </cell>
          <cell r="FI114" t="str">
            <v>SO</v>
          </cell>
          <cell r="FJ114" t="str">
            <v>SO</v>
          </cell>
          <cell r="FK114" t="str">
            <v>SO</v>
          </cell>
          <cell r="FL114" t="str">
            <v>SO</v>
          </cell>
          <cell r="FM114" t="str">
            <v>SO</v>
          </cell>
          <cell r="FN114" t="str">
            <v>SO</v>
          </cell>
          <cell r="FO114" t="str">
            <v>AO</v>
          </cell>
          <cell r="FP114" t="str">
            <v>SO</v>
          </cell>
          <cell r="FQ114" t="str">
            <v>SO</v>
          </cell>
          <cell r="FR114" t="str">
            <v>SO</v>
          </cell>
          <cell r="FS114" t="str">
            <v>SO</v>
          </cell>
          <cell r="FT114" t="str">
            <v>SO</v>
          </cell>
          <cell r="FU114" t="str">
            <v>SO</v>
          </cell>
          <cell r="FV114" t="str">
            <v>SO</v>
          </cell>
          <cell r="FW114" t="str">
            <v>SO</v>
          </cell>
          <cell r="FX114" t="str">
            <v>SO</v>
          </cell>
          <cell r="FY114" t="str">
            <v>SO</v>
          </cell>
          <cell r="FZ114"/>
          <cell r="GA114" t="str">
            <v>SO</v>
          </cell>
          <cell r="GB114" t="str">
            <v>SO</v>
          </cell>
          <cell r="GC114" t="str">
            <v>SO</v>
          </cell>
          <cell r="GD114" t="str">
            <v>SO</v>
          </cell>
          <cell r="GE114" t="str">
            <v>SO</v>
          </cell>
          <cell r="GF114" t="str">
            <v>SO</v>
          </cell>
          <cell r="GG114" t="str">
            <v>SO</v>
          </cell>
          <cell r="GH114" t="str">
            <v>SO</v>
          </cell>
          <cell r="GI114" t="str">
            <v>SO</v>
          </cell>
          <cell r="GJ114"/>
        </row>
        <row r="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cell r="BU115"/>
          <cell r="BV115"/>
          <cell r="BW115"/>
          <cell r="BX115"/>
          <cell r="BY115"/>
          <cell r="BZ115"/>
          <cell r="CA115"/>
          <cell r="CB115"/>
          <cell r="CC115"/>
          <cell r="CD115"/>
          <cell r="CE115"/>
          <cell r="CF115"/>
          <cell r="CG115"/>
          <cell r="CH115"/>
          <cell r="CI115"/>
          <cell r="CJ115"/>
          <cell r="CK115"/>
          <cell r="CL115"/>
          <cell r="CM115"/>
          <cell r="CN115"/>
          <cell r="CO115"/>
          <cell r="CP115"/>
          <cell r="CQ115"/>
          <cell r="CR115"/>
          <cell r="CS115"/>
          <cell r="CT115"/>
          <cell r="CU115"/>
          <cell r="CV115"/>
          <cell r="CW115"/>
          <cell r="CX115"/>
          <cell r="CY115"/>
          <cell r="CZ115"/>
          <cell r="DA115"/>
          <cell r="DB115"/>
          <cell r="DC115"/>
        </row>
        <row r="116">
          <cell r="C116" t="str">
            <v>PREPARED BY</v>
          </cell>
          <cell r="D116" t="str">
            <v>NANCY C. BATALON</v>
          </cell>
          <cell r="E116"/>
          <cell r="F116"/>
          <cell r="G116" t="str">
            <v>CHECKED BY</v>
          </cell>
          <cell r="H116" t="str">
            <v>CIANNE LOU V. SIMAN</v>
          </cell>
          <cell r="I116"/>
          <cell r="J116"/>
          <cell r="K116"/>
          <cell r="L116" t="str">
            <v>APPROVED BY</v>
          </cell>
          <cell r="M116" t="str">
            <v>MA. FE LITA S. YPARRAGUIRRE</v>
          </cell>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cell r="BU116"/>
          <cell r="BV116"/>
          <cell r="BW116"/>
          <cell r="BX116"/>
          <cell r="BY116"/>
          <cell r="BZ116"/>
          <cell r="CA116"/>
          <cell r="CB116"/>
          <cell r="CC116"/>
          <cell r="CD116"/>
          <cell r="CE116"/>
          <cell r="CF116"/>
          <cell r="CG116"/>
          <cell r="CH116"/>
          <cell r="CI116"/>
          <cell r="CJ116"/>
          <cell r="CK116"/>
          <cell r="CL116"/>
          <cell r="CM116"/>
          <cell r="CN116"/>
          <cell r="CO116"/>
          <cell r="CP116"/>
          <cell r="CQ116"/>
          <cell r="CR116"/>
          <cell r="CS116"/>
          <cell r="CT116"/>
          <cell r="CU116"/>
          <cell r="CV116"/>
          <cell r="CW116"/>
          <cell r="CX116"/>
          <cell r="CY116"/>
          <cell r="CZ116"/>
          <cell r="DA116"/>
          <cell r="DB116"/>
          <cell r="DC116"/>
        </row>
        <row r="117">
          <cell r="D117" t="str">
            <v xml:space="preserve">              Adviser</v>
          </cell>
          <cell r="E117"/>
          <cell r="F117"/>
          <cell r="G117"/>
          <cell r="H117" t="str">
            <v>OIC-Dept. Head</v>
          </cell>
          <cell r="I117"/>
          <cell r="J117"/>
          <cell r="K117"/>
          <cell r="L117"/>
          <cell r="M117" t="str">
            <v xml:space="preserve">SCHOOL PRINCIPAL </v>
          </cell>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cell r="BU117"/>
          <cell r="BV117"/>
          <cell r="BW117"/>
          <cell r="BX117"/>
          <cell r="BY117"/>
          <cell r="BZ117"/>
          <cell r="CA117"/>
          <cell r="CB117"/>
          <cell r="CC117"/>
          <cell r="CD117"/>
          <cell r="CE117"/>
          <cell r="CF117"/>
          <cell r="CG117"/>
          <cell r="CH117"/>
          <cell r="CI117"/>
          <cell r="CJ117"/>
          <cell r="CK117"/>
          <cell r="CL117"/>
          <cell r="CM117"/>
          <cell r="CN117"/>
          <cell r="CO117"/>
          <cell r="CP117"/>
          <cell r="CQ117"/>
          <cell r="CR117"/>
          <cell r="CS117"/>
          <cell r="CT117"/>
          <cell r="CU117"/>
          <cell r="CV117"/>
          <cell r="CW117"/>
          <cell r="CX117"/>
          <cell r="CY117"/>
          <cell r="CZ117"/>
          <cell r="DA117"/>
          <cell r="DB117"/>
          <cell r="DC117"/>
        </row>
      </sheetData>
      <sheetData sheetId="23"/>
      <sheetData sheetId="24"/>
      <sheetData sheetId="25"/>
      <sheetData sheetId="26"/>
      <sheetData sheetId="27"/>
      <sheetData sheetId="28"/>
      <sheetData sheetId="29">
        <row r="82">
          <cell r="C82" t="str">
            <v>Core</v>
          </cell>
        </row>
        <row r="83">
          <cell r="C83" t="str">
            <v>Applied</v>
          </cell>
        </row>
        <row r="84">
          <cell r="C84" t="str">
            <v>Specialized</v>
          </cell>
        </row>
      </sheetData>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_new"/>
      <sheetName val="SF7"/>
      <sheetName val="ADVISERS PROFILE"/>
      <sheetName val="BMI-PRE READING"/>
      <sheetName val="BMI-POST READING"/>
      <sheetName val="WIFA"/>
      <sheetName val="MAIN "/>
      <sheetName val="BEHAVIORAL RECORD"/>
      <sheetName val="SF3"/>
      <sheetName val="SF5"/>
      <sheetName val="SF2_Instruction"/>
      <sheetName val="SF2_11"/>
      <sheetName val="SF2_10"/>
      <sheetName val="SF2_9"/>
      <sheetName val="SF2_8"/>
      <sheetName val="SF2_7"/>
      <sheetName val="SF2_6"/>
      <sheetName val="SF2_5"/>
      <sheetName val="SF2_4"/>
      <sheetName val="SF2_3"/>
      <sheetName val="SF2_2"/>
      <sheetName val="SF2_1"/>
      <sheetName val="SF1"/>
      <sheetName val="School Form 2 (SF2)_OLD"/>
      <sheetName val="RAW_DATA_INFO"/>
      <sheetName val="ATT2"/>
      <sheetName val="ATT1"/>
      <sheetName val="AWARD2"/>
      <sheetName val="AWARD1"/>
      <sheetName val="CARDBACK"/>
      <sheetName val="CARDFRONT"/>
      <sheetName val="CLASS_CARD_1ST"/>
      <sheetName val="back"/>
      <sheetName val="SF10_FRONT_FULL"/>
      <sheetName val="SF10_BACK_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6">
          <cell r="C6" t="str">
            <v>ANTONIO</v>
          </cell>
          <cell r="D6" t="str">
            <v>JHAYROLD JHAY</v>
          </cell>
          <cell r="E6" t="str">
            <v>VELASCO</v>
          </cell>
          <cell r="F6" t="str">
            <v>V.</v>
          </cell>
          <cell r="G6" t="str">
            <v>131394170036</v>
          </cell>
          <cell r="H6">
            <v>40357</v>
          </cell>
          <cell r="I6" t="str">
            <v>MALE</v>
          </cell>
          <cell r="J6">
            <v>40824</v>
          </cell>
          <cell r="K6">
            <v>86</v>
          </cell>
          <cell r="L6">
            <v>40979</v>
          </cell>
          <cell r="M6" t="str">
            <v>Ungka II Elem School</v>
          </cell>
          <cell r="N6" t="str">
            <v>KORONADAL CITY</v>
          </cell>
          <cell r="O6">
            <v>116645</v>
          </cell>
          <cell r="P6"/>
          <cell r="Q6" t="str">
            <v>KORONADAL</v>
          </cell>
          <cell r="R6"/>
          <cell r="S6"/>
          <cell r="T6"/>
          <cell r="U6"/>
          <cell r="V6" t="str">
            <v/>
          </cell>
          <cell r="W6"/>
          <cell r="X6"/>
          <cell r="Y6"/>
          <cell r="Z6"/>
          <cell r="AA6" t="str">
            <v/>
          </cell>
          <cell r="AB6"/>
          <cell r="AC6"/>
          <cell r="AD6"/>
          <cell r="AE6"/>
          <cell r="AF6" t="str">
            <v/>
          </cell>
          <cell r="AG6"/>
          <cell r="AH6"/>
          <cell r="AI6"/>
          <cell r="AJ6"/>
          <cell r="AK6" t="str">
            <v/>
          </cell>
          <cell r="AL6"/>
          <cell r="AM6"/>
          <cell r="AN6"/>
          <cell r="AO6"/>
          <cell r="AP6" t="str">
            <v/>
          </cell>
          <cell r="AQ6"/>
          <cell r="AR6"/>
          <cell r="AS6"/>
          <cell r="AT6"/>
          <cell r="AU6" t="str">
            <v/>
          </cell>
          <cell r="AV6"/>
          <cell r="AW6"/>
          <cell r="AX6"/>
          <cell r="AY6"/>
          <cell r="AZ6" t="str">
            <v/>
          </cell>
          <cell r="BA6"/>
          <cell r="BB6"/>
          <cell r="BC6"/>
          <cell r="BD6"/>
          <cell r="BE6"/>
          <cell r="BF6"/>
          <cell r="BG6"/>
          <cell r="BH6"/>
          <cell r="BI6"/>
          <cell r="BJ6" t="str">
            <v/>
          </cell>
          <cell r="BK6"/>
          <cell r="BL6"/>
          <cell r="BM6"/>
          <cell r="BN6"/>
          <cell r="BO6" t="str">
            <v/>
          </cell>
          <cell r="BP6"/>
          <cell r="BQ6"/>
          <cell r="BR6"/>
          <cell r="BS6"/>
          <cell r="BT6" t="str">
            <v/>
          </cell>
          <cell r="BU6"/>
          <cell r="BV6"/>
          <cell r="BW6"/>
          <cell r="BX6"/>
          <cell r="BY6" t="str">
            <v/>
          </cell>
          <cell r="BZ6"/>
          <cell r="CA6"/>
          <cell r="CB6"/>
          <cell r="CC6"/>
          <cell r="CD6" t="str">
            <v/>
          </cell>
          <cell r="CE6"/>
          <cell r="CF6"/>
          <cell r="CG6"/>
          <cell r="CH6"/>
          <cell r="CI6" t="str">
            <v/>
          </cell>
          <cell r="CJ6" t="str">
            <v/>
          </cell>
          <cell r="CK6" t="str">
            <v/>
          </cell>
          <cell r="CL6" t="str">
            <v/>
          </cell>
          <cell r="CM6" t="str">
            <v/>
          </cell>
          <cell r="CN6" t="str">
            <v/>
          </cell>
          <cell r="CO6"/>
          <cell r="CP6"/>
          <cell r="CQ6"/>
          <cell r="CR6"/>
          <cell r="CS6" t="str">
            <v/>
          </cell>
          <cell r="CT6"/>
          <cell r="CU6"/>
          <cell r="CV6"/>
          <cell r="CW6"/>
          <cell r="CX6" t="str">
            <v/>
          </cell>
          <cell r="CY6"/>
          <cell r="CZ6"/>
          <cell r="DA6"/>
          <cell r="DB6"/>
          <cell r="DC6" t="str">
            <v/>
          </cell>
          <cell r="DD6" t="str">
            <v>JHAYROLD JHAY V. ANTONIO</v>
          </cell>
          <cell r="DE6" t="e">
            <v>#DIV/0!</v>
          </cell>
          <cell r="DF6" t="e">
            <v>#DIV/0!</v>
          </cell>
          <cell r="DG6" t="e">
            <v>#DIV/0!</v>
          </cell>
          <cell r="DH6" t="e">
            <v>#DIV/0!</v>
          </cell>
          <cell r="DI6" t="e">
            <v>#DIV/0!</v>
          </cell>
          <cell r="DJ6" t="e">
            <v>#DIV/0!</v>
          </cell>
          <cell r="DK6" t="e">
            <v>#DIV/0!</v>
          </cell>
          <cell r="DL6" t="e">
            <v>#DIV/0!</v>
          </cell>
          <cell r="DM6" t="str">
            <v/>
          </cell>
          <cell r="DN6" t="str">
            <v/>
          </cell>
        </row>
        <row r="7">
          <cell r="C7" t="str">
            <v>BARCENILLA</v>
          </cell>
          <cell r="D7" t="str">
            <v>SHELLO</v>
          </cell>
          <cell r="E7" t="str">
            <v>MONTENEGRO</v>
          </cell>
          <cell r="F7" t="str">
            <v>M.</v>
          </cell>
          <cell r="G7" t="str">
            <v>131402170027</v>
          </cell>
          <cell r="H7">
            <v>40824</v>
          </cell>
          <cell r="I7" t="str">
            <v>MALE</v>
          </cell>
          <cell r="J7">
            <v>40930</v>
          </cell>
          <cell r="K7">
            <v>91</v>
          </cell>
          <cell r="L7">
            <v>40979</v>
          </cell>
          <cell r="M7" t="str">
            <v>Carpenter Elem</v>
          </cell>
          <cell r="N7" t="str">
            <v>KORONADAL CITY</v>
          </cell>
          <cell r="O7">
            <v>131402</v>
          </cell>
          <cell r="P7"/>
          <cell r="Q7"/>
          <cell r="R7"/>
          <cell r="S7"/>
          <cell r="T7"/>
          <cell r="U7"/>
          <cell r="V7" t="str">
            <v/>
          </cell>
          <cell r="W7"/>
          <cell r="X7"/>
          <cell r="Y7"/>
          <cell r="Z7"/>
          <cell r="AA7" t="str">
            <v/>
          </cell>
          <cell r="AB7"/>
          <cell r="AC7"/>
          <cell r="AD7"/>
          <cell r="AE7"/>
          <cell r="AF7" t="str">
            <v/>
          </cell>
          <cell r="AG7"/>
          <cell r="AH7"/>
          <cell r="AI7"/>
          <cell r="AJ7"/>
          <cell r="AK7" t="str">
            <v/>
          </cell>
          <cell r="AL7"/>
          <cell r="AM7"/>
          <cell r="AN7"/>
          <cell r="AO7"/>
          <cell r="AP7" t="str">
            <v/>
          </cell>
          <cell r="AQ7"/>
          <cell r="AR7"/>
          <cell r="AS7"/>
          <cell r="AT7"/>
          <cell r="AU7" t="str">
            <v/>
          </cell>
          <cell r="AV7"/>
          <cell r="AW7"/>
          <cell r="AX7"/>
          <cell r="AY7"/>
          <cell r="AZ7" t="str">
            <v/>
          </cell>
          <cell r="BA7"/>
          <cell r="BB7"/>
          <cell r="BC7"/>
          <cell r="BD7"/>
          <cell r="BE7" t="str">
            <v/>
          </cell>
          <cell r="BF7"/>
          <cell r="BG7"/>
          <cell r="BH7"/>
          <cell r="BI7"/>
          <cell r="BJ7" t="str">
            <v/>
          </cell>
          <cell r="BK7"/>
          <cell r="BL7"/>
          <cell r="BM7"/>
          <cell r="BN7"/>
          <cell r="BO7" t="str">
            <v/>
          </cell>
          <cell r="BP7"/>
          <cell r="BQ7"/>
          <cell r="BR7"/>
          <cell r="BS7"/>
          <cell r="BT7" t="str">
            <v/>
          </cell>
          <cell r="BU7"/>
          <cell r="BV7"/>
          <cell r="BW7"/>
          <cell r="BX7"/>
          <cell r="BY7" t="str">
            <v/>
          </cell>
          <cell r="BZ7"/>
          <cell r="CA7"/>
          <cell r="CB7"/>
          <cell r="CC7"/>
          <cell r="CD7" t="str">
            <v/>
          </cell>
          <cell r="CE7"/>
          <cell r="CF7"/>
          <cell r="CG7"/>
          <cell r="CH7"/>
          <cell r="CI7" t="str">
            <v/>
          </cell>
          <cell r="CJ7" t="str">
            <v/>
          </cell>
          <cell r="CK7" t="str">
            <v/>
          </cell>
          <cell r="CL7" t="str">
            <v/>
          </cell>
          <cell r="CM7" t="str">
            <v/>
          </cell>
          <cell r="CN7" t="str">
            <v/>
          </cell>
          <cell r="CO7"/>
          <cell r="CP7"/>
          <cell r="CQ7"/>
          <cell r="CR7"/>
          <cell r="CS7" t="str">
            <v/>
          </cell>
          <cell r="CT7"/>
          <cell r="CU7"/>
          <cell r="CV7"/>
          <cell r="CW7"/>
          <cell r="CX7" t="str">
            <v/>
          </cell>
          <cell r="CY7"/>
          <cell r="CZ7"/>
          <cell r="DA7"/>
          <cell r="DB7"/>
          <cell r="DC7" t="str">
            <v/>
          </cell>
          <cell r="DD7" t="str">
            <v>SHELLO M. BARCENILLA</v>
          </cell>
          <cell r="DE7" t="e">
            <v>#DIV/0!</v>
          </cell>
          <cell r="DF7" t="e">
            <v>#DIV/0!</v>
          </cell>
          <cell r="DG7" t="e">
            <v>#DIV/0!</v>
          </cell>
          <cell r="DH7" t="e">
            <v>#DIV/0!</v>
          </cell>
          <cell r="DI7" t="e">
            <v>#DIV/0!</v>
          </cell>
          <cell r="DJ7" t="e">
            <v>#DIV/0!</v>
          </cell>
          <cell r="DK7" t="e">
            <v>#DIV/0!</v>
          </cell>
          <cell r="DL7" t="e">
            <v>#DIV/0!</v>
          </cell>
          <cell r="DM7" t="str">
            <v/>
          </cell>
          <cell r="DN7" t="str">
            <v/>
          </cell>
        </row>
        <row r="8">
          <cell r="C8" t="str">
            <v>BATINGKAY</v>
          </cell>
          <cell r="D8" t="str">
            <v>KING IRISH</v>
          </cell>
          <cell r="E8" t="str">
            <v>LOPEZ</v>
          </cell>
          <cell r="F8" t="str">
            <v>L.</v>
          </cell>
          <cell r="G8" t="str">
            <v>405885170021</v>
          </cell>
          <cell r="H8">
            <v>40930</v>
          </cell>
          <cell r="I8" t="str">
            <v>MALE</v>
          </cell>
          <cell r="J8">
            <v>40835</v>
          </cell>
          <cell r="K8">
            <v>95</v>
          </cell>
          <cell r="L8">
            <v>40979</v>
          </cell>
          <cell r="M8" t="str">
            <v>Marbel Evangelical Fellowship Christian Academy</v>
          </cell>
          <cell r="N8" t="str">
            <v>KORONADAL CITY</v>
          </cell>
          <cell r="O8">
            <v>471013</v>
          </cell>
          <cell r="P8"/>
          <cell r="Q8"/>
          <cell r="R8"/>
          <cell r="S8"/>
          <cell r="T8"/>
          <cell r="U8"/>
          <cell r="V8" t="str">
            <v/>
          </cell>
          <cell r="W8"/>
          <cell r="X8"/>
          <cell r="Y8"/>
          <cell r="Z8"/>
          <cell r="AA8" t="str">
            <v/>
          </cell>
          <cell r="AB8"/>
          <cell r="AC8"/>
          <cell r="AD8"/>
          <cell r="AE8"/>
          <cell r="AF8" t="str">
            <v/>
          </cell>
          <cell r="AG8"/>
          <cell r="AH8"/>
          <cell r="AI8"/>
          <cell r="AJ8"/>
          <cell r="AK8" t="str">
            <v/>
          </cell>
          <cell r="AL8"/>
          <cell r="AM8"/>
          <cell r="AN8"/>
          <cell r="AO8"/>
          <cell r="AP8" t="str">
            <v/>
          </cell>
          <cell r="AQ8"/>
          <cell r="AR8"/>
          <cell r="AS8"/>
          <cell r="AT8"/>
          <cell r="AU8" t="str">
            <v/>
          </cell>
          <cell r="AV8"/>
          <cell r="AW8"/>
          <cell r="AX8"/>
          <cell r="AY8"/>
          <cell r="AZ8" t="str">
            <v/>
          </cell>
          <cell r="BA8"/>
          <cell r="BB8"/>
          <cell r="BC8"/>
          <cell r="BD8"/>
          <cell r="BE8" t="str">
            <v/>
          </cell>
          <cell r="BF8"/>
          <cell r="BG8"/>
          <cell r="BH8"/>
          <cell r="BI8"/>
          <cell r="BJ8" t="str">
            <v/>
          </cell>
          <cell r="BK8"/>
          <cell r="BL8"/>
          <cell r="BM8"/>
          <cell r="BN8"/>
          <cell r="BO8" t="str">
            <v/>
          </cell>
          <cell r="BP8"/>
          <cell r="BQ8"/>
          <cell r="BR8"/>
          <cell r="BS8"/>
          <cell r="BT8" t="str">
            <v/>
          </cell>
          <cell r="BU8"/>
          <cell r="BV8"/>
          <cell r="BW8"/>
          <cell r="BX8"/>
          <cell r="BY8" t="str">
            <v/>
          </cell>
          <cell r="BZ8"/>
          <cell r="CA8"/>
          <cell r="CB8"/>
          <cell r="CC8"/>
          <cell r="CD8" t="str">
            <v/>
          </cell>
          <cell r="CE8"/>
          <cell r="CF8"/>
          <cell r="CG8"/>
          <cell r="CH8"/>
          <cell r="CI8" t="str">
            <v/>
          </cell>
          <cell r="CJ8" t="str">
            <v/>
          </cell>
          <cell r="CK8" t="str">
            <v/>
          </cell>
          <cell r="CL8" t="str">
            <v/>
          </cell>
          <cell r="CM8" t="str">
            <v/>
          </cell>
          <cell r="CN8" t="str">
            <v/>
          </cell>
          <cell r="CO8"/>
          <cell r="CP8"/>
          <cell r="CQ8"/>
          <cell r="CR8"/>
          <cell r="CS8" t="str">
            <v/>
          </cell>
          <cell r="CT8"/>
          <cell r="CU8"/>
          <cell r="CV8"/>
          <cell r="CW8"/>
          <cell r="CX8" t="str">
            <v/>
          </cell>
          <cell r="CY8"/>
          <cell r="CZ8"/>
          <cell r="DA8"/>
          <cell r="DB8"/>
          <cell r="DC8" t="str">
            <v/>
          </cell>
          <cell r="DD8" t="str">
            <v>KING IRISH L. BATINGKAY</v>
          </cell>
          <cell r="DE8" t="e">
            <v>#DIV/0!</v>
          </cell>
          <cell r="DF8" t="e">
            <v>#DIV/0!</v>
          </cell>
          <cell r="DG8" t="e">
            <v>#DIV/0!</v>
          </cell>
          <cell r="DH8" t="e">
            <v>#DIV/0!</v>
          </cell>
          <cell r="DI8" t="e">
            <v>#DIV/0!</v>
          </cell>
          <cell r="DJ8" t="e">
            <v>#DIV/0!</v>
          </cell>
          <cell r="DK8" t="e">
            <v>#DIV/0!</v>
          </cell>
          <cell r="DL8" t="e">
            <v>#DIV/0!</v>
          </cell>
          <cell r="DM8" t="str">
            <v/>
          </cell>
          <cell r="DN8" t="str">
            <v/>
          </cell>
        </row>
        <row r="9">
          <cell r="C9" t="str">
            <v>BLANDO</v>
          </cell>
          <cell r="D9" t="str">
            <v>SHANDREI  DREX</v>
          </cell>
          <cell r="E9" t="str">
            <v>ABRIS</v>
          </cell>
          <cell r="F9" t="str">
            <v>A.</v>
          </cell>
          <cell r="G9" t="str">
            <v>405900170007</v>
          </cell>
          <cell r="H9">
            <v>40835</v>
          </cell>
          <cell r="I9" t="str">
            <v>MALE</v>
          </cell>
          <cell r="J9">
            <v>40881</v>
          </cell>
          <cell r="K9">
            <v>89</v>
          </cell>
          <cell r="L9">
            <v>40979</v>
          </cell>
          <cell r="M9" t="str">
            <v xml:space="preserve">Marbel  1 Central Elem  </v>
          </cell>
          <cell r="N9" t="str">
            <v>KORONADAL CITY</v>
          </cell>
          <cell r="O9">
            <v>131394</v>
          </cell>
          <cell r="P9"/>
          <cell r="Q9"/>
          <cell r="R9"/>
          <cell r="S9"/>
          <cell r="T9"/>
          <cell r="U9"/>
          <cell r="V9" t="str">
            <v/>
          </cell>
          <cell r="W9"/>
          <cell r="X9"/>
          <cell r="Y9"/>
          <cell r="Z9"/>
          <cell r="AA9" t="str">
            <v/>
          </cell>
          <cell r="AB9"/>
          <cell r="AC9"/>
          <cell r="AD9"/>
          <cell r="AE9"/>
          <cell r="AF9" t="str">
            <v/>
          </cell>
          <cell r="AG9"/>
          <cell r="AH9"/>
          <cell r="AI9"/>
          <cell r="AJ9"/>
          <cell r="AK9" t="str">
            <v/>
          </cell>
          <cell r="AL9"/>
          <cell r="AM9"/>
          <cell r="AN9"/>
          <cell r="AO9"/>
          <cell r="AP9" t="str">
            <v/>
          </cell>
          <cell r="AQ9"/>
          <cell r="AR9"/>
          <cell r="AS9"/>
          <cell r="AT9"/>
          <cell r="AU9" t="str">
            <v/>
          </cell>
          <cell r="AV9"/>
          <cell r="AW9"/>
          <cell r="AX9"/>
          <cell r="AY9"/>
          <cell r="AZ9" t="str">
            <v/>
          </cell>
          <cell r="BA9"/>
          <cell r="BB9"/>
          <cell r="BC9"/>
          <cell r="BD9"/>
          <cell r="BE9" t="str">
            <v/>
          </cell>
          <cell r="BF9"/>
          <cell r="BG9"/>
          <cell r="BH9"/>
          <cell r="BI9"/>
          <cell r="BJ9" t="str">
            <v/>
          </cell>
          <cell r="BK9"/>
          <cell r="BL9"/>
          <cell r="BM9"/>
          <cell r="BN9"/>
          <cell r="BO9" t="str">
            <v/>
          </cell>
          <cell r="BP9"/>
          <cell r="BQ9"/>
          <cell r="BR9"/>
          <cell r="BS9"/>
          <cell r="BT9" t="str">
            <v/>
          </cell>
          <cell r="BU9"/>
          <cell r="BV9"/>
          <cell r="BW9"/>
          <cell r="BX9"/>
          <cell r="BY9" t="str">
            <v/>
          </cell>
          <cell r="BZ9"/>
          <cell r="CA9"/>
          <cell r="CB9"/>
          <cell r="CC9"/>
          <cell r="CD9" t="str">
            <v/>
          </cell>
          <cell r="CE9"/>
          <cell r="CF9"/>
          <cell r="CG9"/>
          <cell r="CH9"/>
          <cell r="CI9" t="str">
            <v/>
          </cell>
          <cell r="CJ9" t="str">
            <v/>
          </cell>
          <cell r="CK9" t="str">
            <v/>
          </cell>
          <cell r="CL9" t="str">
            <v/>
          </cell>
          <cell r="CM9" t="str">
            <v/>
          </cell>
          <cell r="CN9" t="str">
            <v/>
          </cell>
          <cell r="CO9"/>
          <cell r="CP9"/>
          <cell r="CQ9"/>
          <cell r="CR9"/>
          <cell r="CS9" t="str">
            <v/>
          </cell>
          <cell r="CT9"/>
          <cell r="CU9"/>
          <cell r="CV9"/>
          <cell r="CW9"/>
          <cell r="CX9" t="str">
            <v/>
          </cell>
          <cell r="CY9"/>
          <cell r="CZ9"/>
          <cell r="DA9"/>
          <cell r="DB9"/>
          <cell r="DC9" t="str">
            <v/>
          </cell>
          <cell r="DD9" t="str">
            <v>SHANDREI  DREX A. BLANDO</v>
          </cell>
          <cell r="DE9" t="e">
            <v>#DIV/0!</v>
          </cell>
          <cell r="DF9" t="e">
            <v>#DIV/0!</v>
          </cell>
          <cell r="DG9" t="e">
            <v>#DIV/0!</v>
          </cell>
          <cell r="DH9" t="e">
            <v>#DIV/0!</v>
          </cell>
          <cell r="DI9" t="e">
            <v>#DIV/0!</v>
          </cell>
          <cell r="DJ9" t="e">
            <v>#DIV/0!</v>
          </cell>
          <cell r="DK9" t="e">
            <v>#DIV/0!</v>
          </cell>
          <cell r="DL9" t="e">
            <v>#DIV/0!</v>
          </cell>
          <cell r="DM9" t="str">
            <v/>
          </cell>
          <cell r="DN9" t="str">
            <v/>
          </cell>
        </row>
        <row r="10">
          <cell r="C10" t="str">
            <v>CARDINAL</v>
          </cell>
          <cell r="D10" t="str">
            <v>REIGN CYRIL</v>
          </cell>
          <cell r="E10" t="str">
            <v>MOREDO</v>
          </cell>
          <cell r="F10" t="str">
            <v>M.</v>
          </cell>
          <cell r="G10" t="str">
            <v>471021170003</v>
          </cell>
          <cell r="H10">
            <v>40881</v>
          </cell>
          <cell r="I10" t="str">
            <v>MALE</v>
          </cell>
          <cell r="J10">
            <v>40891</v>
          </cell>
          <cell r="K10">
            <v>89</v>
          </cell>
          <cell r="L10">
            <v>40979</v>
          </cell>
          <cell r="M10" t="str">
            <v>Morales Elem</v>
          </cell>
          <cell r="N10" t="str">
            <v>KORONADAL CITY</v>
          </cell>
          <cell r="O10">
            <v>131410</v>
          </cell>
          <cell r="P10"/>
          <cell r="Q10"/>
          <cell r="R10"/>
          <cell r="S10"/>
          <cell r="T10"/>
          <cell r="U10"/>
          <cell r="V10" t="str">
            <v/>
          </cell>
          <cell r="W10"/>
          <cell r="X10"/>
          <cell r="Y10"/>
          <cell r="Z10"/>
          <cell r="AA10" t="str">
            <v/>
          </cell>
          <cell r="AB10"/>
          <cell r="AC10"/>
          <cell r="AD10"/>
          <cell r="AE10"/>
          <cell r="AF10" t="str">
            <v/>
          </cell>
          <cell r="AG10"/>
          <cell r="AH10"/>
          <cell r="AI10"/>
          <cell r="AJ10"/>
          <cell r="AK10" t="str">
            <v/>
          </cell>
          <cell r="AL10"/>
          <cell r="AM10"/>
          <cell r="AN10"/>
          <cell r="AO10"/>
          <cell r="AP10" t="str">
            <v/>
          </cell>
          <cell r="AQ10"/>
          <cell r="AR10"/>
          <cell r="AS10"/>
          <cell r="AT10"/>
          <cell r="AU10" t="str">
            <v/>
          </cell>
          <cell r="AV10"/>
          <cell r="AW10"/>
          <cell r="AX10"/>
          <cell r="AY10"/>
          <cell r="AZ10" t="str">
            <v/>
          </cell>
          <cell r="BA10"/>
          <cell r="BB10"/>
          <cell r="BC10"/>
          <cell r="BD10"/>
          <cell r="BE10" t="str">
            <v/>
          </cell>
          <cell r="BF10"/>
          <cell r="BG10"/>
          <cell r="BH10"/>
          <cell r="BI10"/>
          <cell r="BJ10" t="str">
            <v/>
          </cell>
          <cell r="BK10"/>
          <cell r="BL10"/>
          <cell r="BM10"/>
          <cell r="BN10"/>
          <cell r="BO10" t="str">
            <v/>
          </cell>
          <cell r="BP10"/>
          <cell r="BQ10"/>
          <cell r="BR10"/>
          <cell r="BS10"/>
          <cell r="BT10" t="str">
            <v/>
          </cell>
          <cell r="BU10"/>
          <cell r="BV10"/>
          <cell r="BW10"/>
          <cell r="BX10"/>
          <cell r="BY10" t="str">
            <v/>
          </cell>
          <cell r="BZ10"/>
          <cell r="CA10"/>
          <cell r="CB10"/>
          <cell r="CC10"/>
          <cell r="CD10" t="str">
            <v/>
          </cell>
          <cell r="CE10"/>
          <cell r="CF10"/>
          <cell r="CG10"/>
          <cell r="CH10"/>
          <cell r="CI10" t="str">
            <v/>
          </cell>
          <cell r="CJ10" t="str">
            <v/>
          </cell>
          <cell r="CK10" t="str">
            <v/>
          </cell>
          <cell r="CL10" t="str">
            <v/>
          </cell>
          <cell r="CM10" t="str">
            <v/>
          </cell>
          <cell r="CN10" t="str">
            <v/>
          </cell>
          <cell r="CO10"/>
          <cell r="CP10"/>
          <cell r="CQ10"/>
          <cell r="CR10"/>
          <cell r="CS10" t="str">
            <v/>
          </cell>
          <cell r="CT10"/>
          <cell r="CU10"/>
          <cell r="CV10"/>
          <cell r="CW10"/>
          <cell r="CX10" t="str">
            <v/>
          </cell>
          <cell r="CY10"/>
          <cell r="CZ10"/>
          <cell r="DA10"/>
          <cell r="DB10"/>
          <cell r="DC10" t="str">
            <v/>
          </cell>
          <cell r="DD10" t="str">
            <v>REIGN CYRIL M. CARDINAL</v>
          </cell>
          <cell r="DE10" t="e">
            <v>#DIV/0!</v>
          </cell>
          <cell r="DF10" t="e">
            <v>#DIV/0!</v>
          </cell>
          <cell r="DG10" t="e">
            <v>#DIV/0!</v>
          </cell>
          <cell r="DH10" t="e">
            <v>#DIV/0!</v>
          </cell>
          <cell r="DI10" t="e">
            <v>#DIV/0!</v>
          </cell>
          <cell r="DJ10" t="e">
            <v>#DIV/0!</v>
          </cell>
          <cell r="DK10" t="e">
            <v>#DIV/0!</v>
          </cell>
          <cell r="DL10" t="e">
            <v>#DIV/0!</v>
          </cell>
          <cell r="DM10" t="str">
            <v/>
          </cell>
          <cell r="DN10" t="str">
            <v/>
          </cell>
        </row>
        <row r="11">
          <cell r="C11" t="str">
            <v>CORONEL</v>
          </cell>
          <cell r="D11" t="str">
            <v>FRANZ ANGELO</v>
          </cell>
          <cell r="E11" t="str">
            <v>MARMONEJO</v>
          </cell>
          <cell r="F11" t="str">
            <v>M.</v>
          </cell>
          <cell r="G11" t="str">
            <v>405896170012</v>
          </cell>
          <cell r="H11">
            <v>40891</v>
          </cell>
          <cell r="I11" t="str">
            <v>MALE</v>
          </cell>
          <cell r="J11">
            <v>41067</v>
          </cell>
          <cell r="K11">
            <v>92</v>
          </cell>
          <cell r="L11">
            <v>40979</v>
          </cell>
          <cell r="M11" t="str">
            <v>KCES I</v>
          </cell>
          <cell r="N11" t="str">
            <v>KORONADAL CITY</v>
          </cell>
          <cell r="O11">
            <v>131406</v>
          </cell>
          <cell r="P11"/>
          <cell r="Q11"/>
          <cell r="R11"/>
          <cell r="S11"/>
          <cell r="T11"/>
          <cell r="U11"/>
          <cell r="V11" t="str">
            <v/>
          </cell>
          <cell r="W11"/>
          <cell r="X11"/>
          <cell r="Y11"/>
          <cell r="Z11"/>
          <cell r="AA11" t="str">
            <v/>
          </cell>
          <cell r="AB11"/>
          <cell r="AC11"/>
          <cell r="AD11"/>
          <cell r="AE11"/>
          <cell r="AF11" t="str">
            <v/>
          </cell>
          <cell r="AG11"/>
          <cell r="AH11"/>
          <cell r="AI11"/>
          <cell r="AJ11"/>
          <cell r="AK11" t="str">
            <v/>
          </cell>
          <cell r="AL11"/>
          <cell r="AM11"/>
          <cell r="AN11"/>
          <cell r="AO11"/>
          <cell r="AP11" t="str">
            <v/>
          </cell>
          <cell r="AQ11"/>
          <cell r="AR11"/>
          <cell r="AS11"/>
          <cell r="AT11"/>
          <cell r="AU11" t="str">
            <v/>
          </cell>
          <cell r="AV11"/>
          <cell r="AW11"/>
          <cell r="AX11"/>
          <cell r="AY11"/>
          <cell r="AZ11" t="str">
            <v/>
          </cell>
          <cell r="BA11"/>
          <cell r="BB11"/>
          <cell r="BC11"/>
          <cell r="BD11"/>
          <cell r="BE11" t="str">
            <v/>
          </cell>
          <cell r="BF11"/>
          <cell r="BG11"/>
          <cell r="BH11"/>
          <cell r="BI11"/>
          <cell r="BJ11" t="str">
            <v/>
          </cell>
          <cell r="BK11"/>
          <cell r="BL11"/>
          <cell r="BM11"/>
          <cell r="BN11"/>
          <cell r="BO11" t="str">
            <v/>
          </cell>
          <cell r="BP11"/>
          <cell r="BQ11"/>
          <cell r="BR11"/>
          <cell r="BS11"/>
          <cell r="BT11" t="str">
            <v/>
          </cell>
          <cell r="BU11"/>
          <cell r="BV11"/>
          <cell r="BW11"/>
          <cell r="BX11"/>
          <cell r="BY11" t="str">
            <v/>
          </cell>
          <cell r="BZ11"/>
          <cell r="CA11"/>
          <cell r="CB11"/>
          <cell r="CC11"/>
          <cell r="CD11" t="str">
            <v/>
          </cell>
          <cell r="CE11"/>
          <cell r="CF11"/>
          <cell r="CG11"/>
          <cell r="CH11"/>
          <cell r="CI11" t="str">
            <v/>
          </cell>
          <cell r="CJ11" t="str">
            <v/>
          </cell>
          <cell r="CK11" t="str">
            <v/>
          </cell>
          <cell r="CL11" t="str">
            <v/>
          </cell>
          <cell r="CM11" t="str">
            <v/>
          </cell>
          <cell r="CN11" t="str">
            <v/>
          </cell>
          <cell r="CO11"/>
          <cell r="CP11"/>
          <cell r="CQ11"/>
          <cell r="CR11"/>
          <cell r="CS11" t="str">
            <v/>
          </cell>
          <cell r="CT11"/>
          <cell r="CU11"/>
          <cell r="CV11"/>
          <cell r="CW11"/>
          <cell r="CX11" t="str">
            <v/>
          </cell>
          <cell r="CY11"/>
          <cell r="CZ11"/>
          <cell r="DA11"/>
          <cell r="DB11"/>
          <cell r="DC11" t="str">
            <v/>
          </cell>
          <cell r="DD11" t="str">
            <v>FRANZ ANGELO M. CORONEL</v>
          </cell>
          <cell r="DE11" t="e">
            <v>#DIV/0!</v>
          </cell>
          <cell r="DF11" t="e">
            <v>#DIV/0!</v>
          </cell>
          <cell r="DG11" t="e">
            <v>#DIV/0!</v>
          </cell>
          <cell r="DH11" t="e">
            <v>#DIV/0!</v>
          </cell>
          <cell r="DI11" t="e">
            <v>#DIV/0!</v>
          </cell>
          <cell r="DJ11" t="e">
            <v>#DIV/0!</v>
          </cell>
          <cell r="DK11" t="e">
            <v>#DIV/0!</v>
          </cell>
          <cell r="DL11" t="e">
            <v>#DIV/0!</v>
          </cell>
          <cell r="DM11" t="str">
            <v/>
          </cell>
          <cell r="DN11" t="str">
            <v/>
          </cell>
        </row>
        <row r="12">
          <cell r="C12" t="str">
            <v>DELA CRUZ</v>
          </cell>
          <cell r="D12" t="str">
            <v>CARL NATHAN</v>
          </cell>
          <cell r="E12" t="str">
            <v>SIMPAO</v>
          </cell>
          <cell r="F12" t="str">
            <v>S.</v>
          </cell>
          <cell r="G12" t="str">
            <v>405896170020</v>
          </cell>
          <cell r="H12">
            <v>41067</v>
          </cell>
          <cell r="I12" t="str">
            <v>MALE</v>
          </cell>
          <cell r="J12">
            <v>40797</v>
          </cell>
          <cell r="K12">
            <v>93</v>
          </cell>
          <cell r="L12">
            <v>40979</v>
          </cell>
          <cell r="M12" t="str">
            <v>KCES I</v>
          </cell>
          <cell r="N12" t="str">
            <v>KORONADAL CITY</v>
          </cell>
          <cell r="O12">
            <v>131406</v>
          </cell>
          <cell r="P12"/>
          <cell r="Q12"/>
          <cell r="R12"/>
          <cell r="S12"/>
          <cell r="T12"/>
          <cell r="U12"/>
          <cell r="V12" t="str">
            <v/>
          </cell>
          <cell r="W12"/>
          <cell r="X12"/>
          <cell r="Y12"/>
          <cell r="Z12"/>
          <cell r="AA12" t="str">
            <v/>
          </cell>
          <cell r="AB12"/>
          <cell r="AC12"/>
          <cell r="AD12"/>
          <cell r="AE12"/>
          <cell r="AF12" t="str">
            <v/>
          </cell>
          <cell r="AG12"/>
          <cell r="AH12"/>
          <cell r="AI12"/>
          <cell r="AJ12"/>
          <cell r="AK12" t="str">
            <v/>
          </cell>
          <cell r="AL12"/>
          <cell r="AM12"/>
          <cell r="AN12"/>
          <cell r="AO12"/>
          <cell r="AP12" t="str">
            <v/>
          </cell>
          <cell r="AQ12"/>
          <cell r="AR12"/>
          <cell r="AS12"/>
          <cell r="AT12"/>
          <cell r="AU12" t="str">
            <v/>
          </cell>
          <cell r="AV12"/>
          <cell r="AW12"/>
          <cell r="AX12"/>
          <cell r="AY12"/>
          <cell r="AZ12" t="str">
            <v/>
          </cell>
          <cell r="BA12"/>
          <cell r="BB12"/>
          <cell r="BC12"/>
          <cell r="BD12"/>
          <cell r="BE12" t="str">
            <v/>
          </cell>
          <cell r="BF12"/>
          <cell r="BG12"/>
          <cell r="BH12"/>
          <cell r="BI12"/>
          <cell r="BJ12" t="str">
            <v/>
          </cell>
          <cell r="BK12"/>
          <cell r="BL12"/>
          <cell r="BM12"/>
          <cell r="BN12"/>
          <cell r="BO12" t="str">
            <v/>
          </cell>
          <cell r="BP12"/>
          <cell r="BQ12"/>
          <cell r="BR12"/>
          <cell r="BS12"/>
          <cell r="BT12" t="str">
            <v/>
          </cell>
          <cell r="BU12"/>
          <cell r="BV12"/>
          <cell r="BW12"/>
          <cell r="BX12"/>
          <cell r="BY12" t="str">
            <v/>
          </cell>
          <cell r="BZ12"/>
          <cell r="CA12"/>
          <cell r="CB12"/>
          <cell r="CC12"/>
          <cell r="CD12" t="str">
            <v/>
          </cell>
          <cell r="CE12"/>
          <cell r="CF12"/>
          <cell r="CG12"/>
          <cell r="CH12"/>
          <cell r="CI12" t="str">
            <v/>
          </cell>
          <cell r="CJ12" t="str">
            <v/>
          </cell>
          <cell r="CK12" t="str">
            <v/>
          </cell>
          <cell r="CL12" t="str">
            <v/>
          </cell>
          <cell r="CM12" t="str">
            <v/>
          </cell>
          <cell r="CN12" t="str">
            <v/>
          </cell>
          <cell r="CO12"/>
          <cell r="CP12"/>
          <cell r="CQ12"/>
          <cell r="CR12"/>
          <cell r="CS12" t="str">
            <v/>
          </cell>
          <cell r="CT12"/>
          <cell r="CU12"/>
          <cell r="CV12"/>
          <cell r="CW12"/>
          <cell r="CX12" t="str">
            <v/>
          </cell>
          <cell r="CY12"/>
          <cell r="CZ12"/>
          <cell r="DA12"/>
          <cell r="DB12"/>
          <cell r="DC12" t="str">
            <v/>
          </cell>
          <cell r="DD12" t="str">
            <v>CARL NATHAN S. DELA CRUZ</v>
          </cell>
          <cell r="DE12" t="e">
            <v>#DIV/0!</v>
          </cell>
          <cell r="DF12" t="e">
            <v>#DIV/0!</v>
          </cell>
          <cell r="DG12" t="e">
            <v>#DIV/0!</v>
          </cell>
          <cell r="DH12" t="e">
            <v>#DIV/0!</v>
          </cell>
          <cell r="DI12" t="e">
            <v>#DIV/0!</v>
          </cell>
          <cell r="DJ12" t="e">
            <v>#DIV/0!</v>
          </cell>
          <cell r="DK12" t="e">
            <v>#DIV/0!</v>
          </cell>
          <cell r="DL12" t="e">
            <v>#DIV/0!</v>
          </cell>
          <cell r="DM12" t="str">
            <v/>
          </cell>
          <cell r="DN12" t="str">
            <v/>
          </cell>
        </row>
        <row r="13">
          <cell r="C13" t="str">
            <v>DIMALANTA</v>
          </cell>
          <cell r="D13" t="str">
            <v xml:space="preserve">JHAYCOB </v>
          </cell>
          <cell r="E13" t="str">
            <v>PRAN</v>
          </cell>
          <cell r="F13" t="str">
            <v>P.</v>
          </cell>
          <cell r="G13" t="str">
            <v>130879170039</v>
          </cell>
          <cell r="H13">
            <v>40797</v>
          </cell>
          <cell r="I13" t="str">
            <v>MALE</v>
          </cell>
          <cell r="J13">
            <v>40979</v>
          </cell>
          <cell r="K13">
            <v>86</v>
          </cell>
          <cell r="L13">
            <v>40979</v>
          </cell>
          <cell r="M13" t="str">
            <v>New  Iloilo  Elem</v>
          </cell>
          <cell r="N13" t="str">
            <v>KORONADAL CITY</v>
          </cell>
          <cell r="O13">
            <v>130879</v>
          </cell>
          <cell r="P13"/>
          <cell r="Q13"/>
          <cell r="R13"/>
          <cell r="S13"/>
          <cell r="T13"/>
          <cell r="U13"/>
          <cell r="V13" t="str">
            <v/>
          </cell>
          <cell r="W13"/>
          <cell r="X13"/>
          <cell r="Y13"/>
          <cell r="Z13"/>
          <cell r="AA13" t="str">
            <v/>
          </cell>
          <cell r="AB13"/>
          <cell r="AC13"/>
          <cell r="AD13"/>
          <cell r="AE13"/>
          <cell r="AF13" t="str">
            <v/>
          </cell>
          <cell r="AG13"/>
          <cell r="AH13"/>
          <cell r="AI13"/>
          <cell r="AJ13"/>
          <cell r="AK13" t="str">
            <v/>
          </cell>
          <cell r="AL13"/>
          <cell r="AM13"/>
          <cell r="AN13"/>
          <cell r="AO13"/>
          <cell r="AP13" t="str">
            <v/>
          </cell>
          <cell r="AQ13"/>
          <cell r="AR13"/>
          <cell r="AS13"/>
          <cell r="AT13"/>
          <cell r="AU13" t="str">
            <v/>
          </cell>
          <cell r="AV13"/>
          <cell r="AW13"/>
          <cell r="AX13"/>
          <cell r="AY13"/>
          <cell r="AZ13" t="str">
            <v/>
          </cell>
          <cell r="BA13"/>
          <cell r="BB13"/>
          <cell r="BC13"/>
          <cell r="BD13"/>
          <cell r="BE13" t="str">
            <v/>
          </cell>
          <cell r="BF13"/>
          <cell r="BG13"/>
          <cell r="BH13"/>
          <cell r="BI13"/>
          <cell r="BJ13" t="str">
            <v/>
          </cell>
          <cell r="BK13"/>
          <cell r="BL13"/>
          <cell r="BM13"/>
          <cell r="BN13"/>
          <cell r="BO13" t="str">
            <v/>
          </cell>
          <cell r="BP13"/>
          <cell r="BQ13"/>
          <cell r="BR13"/>
          <cell r="BS13"/>
          <cell r="BT13" t="str">
            <v/>
          </cell>
          <cell r="BU13"/>
          <cell r="BV13"/>
          <cell r="BW13"/>
          <cell r="BX13"/>
          <cell r="BY13" t="str">
            <v/>
          </cell>
          <cell r="BZ13"/>
          <cell r="CA13"/>
          <cell r="CB13"/>
          <cell r="CC13"/>
          <cell r="CD13" t="str">
            <v/>
          </cell>
          <cell r="CE13"/>
          <cell r="CF13"/>
          <cell r="CG13"/>
          <cell r="CH13"/>
          <cell r="CI13" t="str">
            <v/>
          </cell>
          <cell r="CJ13" t="str">
            <v/>
          </cell>
          <cell r="CK13" t="str">
            <v/>
          </cell>
          <cell r="CL13" t="str">
            <v/>
          </cell>
          <cell r="CM13" t="str">
            <v/>
          </cell>
          <cell r="CN13" t="str">
            <v/>
          </cell>
          <cell r="CO13"/>
          <cell r="CP13"/>
          <cell r="CQ13"/>
          <cell r="CR13"/>
          <cell r="CS13" t="str">
            <v/>
          </cell>
          <cell r="CT13"/>
          <cell r="CU13"/>
          <cell r="CV13"/>
          <cell r="CW13"/>
          <cell r="CX13" t="str">
            <v/>
          </cell>
          <cell r="CY13"/>
          <cell r="CZ13"/>
          <cell r="DA13"/>
          <cell r="DB13"/>
          <cell r="DC13" t="str">
            <v/>
          </cell>
          <cell r="DD13" t="str">
            <v>JHAYCOB  P. DIMALANTA</v>
          </cell>
          <cell r="DE13" t="e">
            <v>#DIV/0!</v>
          </cell>
          <cell r="DF13" t="e">
            <v>#DIV/0!</v>
          </cell>
          <cell r="DG13" t="e">
            <v>#DIV/0!</v>
          </cell>
          <cell r="DH13" t="e">
            <v>#DIV/0!</v>
          </cell>
          <cell r="DI13" t="e">
            <v>#DIV/0!</v>
          </cell>
          <cell r="DJ13" t="e">
            <v>#DIV/0!</v>
          </cell>
          <cell r="DK13" t="e">
            <v>#DIV/0!</v>
          </cell>
          <cell r="DL13" t="e">
            <v>#DIV/0!</v>
          </cell>
          <cell r="DM13" t="str">
            <v/>
          </cell>
          <cell r="DN13" t="str">
            <v/>
          </cell>
        </row>
        <row r="14">
          <cell r="C14" t="str">
            <v>DUMALAG</v>
          </cell>
          <cell r="D14" t="str">
            <v>MAC GRIEY</v>
          </cell>
          <cell r="E14" t="str">
            <v>ALIP</v>
          </cell>
          <cell r="F14" t="str">
            <v>A.</v>
          </cell>
          <cell r="G14" t="str">
            <v>131394170230</v>
          </cell>
          <cell r="H14">
            <v>40979</v>
          </cell>
          <cell r="I14" t="str">
            <v>MALE</v>
          </cell>
          <cell r="J14">
            <v>40931</v>
          </cell>
          <cell r="K14">
            <v>89</v>
          </cell>
          <cell r="L14">
            <v>40979</v>
          </cell>
          <cell r="M14" t="str">
            <v>Marbel  I Central Elem</v>
          </cell>
          <cell r="N14" t="str">
            <v>KORONADAL CITY</v>
          </cell>
          <cell r="O14">
            <v>131394</v>
          </cell>
          <cell r="P14"/>
          <cell r="Q14"/>
          <cell r="R14"/>
          <cell r="S14"/>
          <cell r="T14"/>
          <cell r="U14"/>
          <cell r="V14" t="str">
            <v/>
          </cell>
          <cell r="W14"/>
          <cell r="X14"/>
          <cell r="Y14"/>
          <cell r="Z14"/>
          <cell r="AA14" t="str">
            <v/>
          </cell>
          <cell r="AB14"/>
          <cell r="AC14"/>
          <cell r="AD14"/>
          <cell r="AE14"/>
          <cell r="AF14" t="str">
            <v/>
          </cell>
          <cell r="AG14"/>
          <cell r="AH14"/>
          <cell r="AI14"/>
          <cell r="AJ14"/>
          <cell r="AK14" t="str">
            <v/>
          </cell>
          <cell r="AL14"/>
          <cell r="AM14"/>
          <cell r="AN14"/>
          <cell r="AO14"/>
          <cell r="AP14" t="str">
            <v/>
          </cell>
          <cell r="AQ14"/>
          <cell r="AR14"/>
          <cell r="AS14"/>
          <cell r="AT14"/>
          <cell r="AU14" t="str">
            <v/>
          </cell>
          <cell r="AV14"/>
          <cell r="AW14"/>
          <cell r="AX14"/>
          <cell r="AY14"/>
          <cell r="AZ14" t="str">
            <v/>
          </cell>
          <cell r="BA14"/>
          <cell r="BB14"/>
          <cell r="BC14"/>
          <cell r="BD14"/>
          <cell r="BE14" t="str">
            <v/>
          </cell>
          <cell r="BF14"/>
          <cell r="BG14"/>
          <cell r="BH14"/>
          <cell r="BI14"/>
          <cell r="BJ14" t="str">
            <v/>
          </cell>
          <cell r="BK14"/>
          <cell r="BL14"/>
          <cell r="BM14"/>
          <cell r="BN14"/>
          <cell r="BO14" t="str">
            <v/>
          </cell>
          <cell r="BP14"/>
          <cell r="BQ14"/>
          <cell r="BR14"/>
          <cell r="BS14"/>
          <cell r="BT14" t="str">
            <v/>
          </cell>
          <cell r="BU14"/>
          <cell r="BV14"/>
          <cell r="BW14"/>
          <cell r="BX14"/>
          <cell r="BY14" t="str">
            <v/>
          </cell>
          <cell r="BZ14"/>
          <cell r="CA14"/>
          <cell r="CB14"/>
          <cell r="CC14"/>
          <cell r="CD14" t="str">
            <v/>
          </cell>
          <cell r="CE14"/>
          <cell r="CF14"/>
          <cell r="CG14"/>
          <cell r="CH14"/>
          <cell r="CI14" t="str">
            <v/>
          </cell>
          <cell r="CJ14" t="str">
            <v/>
          </cell>
          <cell r="CK14" t="str">
            <v/>
          </cell>
          <cell r="CL14" t="str">
            <v/>
          </cell>
          <cell r="CM14" t="str">
            <v/>
          </cell>
          <cell r="CN14" t="str">
            <v/>
          </cell>
          <cell r="CO14"/>
          <cell r="CP14"/>
          <cell r="CQ14"/>
          <cell r="CR14"/>
          <cell r="CS14" t="str">
            <v/>
          </cell>
          <cell r="CT14"/>
          <cell r="CU14"/>
          <cell r="CV14"/>
          <cell r="CW14"/>
          <cell r="CX14" t="str">
            <v/>
          </cell>
          <cell r="CY14"/>
          <cell r="CZ14"/>
          <cell r="DA14"/>
          <cell r="DB14"/>
          <cell r="DC14" t="str">
            <v/>
          </cell>
          <cell r="DD14" t="str">
            <v>MAC GRIEY A. DUMALAG</v>
          </cell>
          <cell r="DE14" t="e">
            <v>#DIV/0!</v>
          </cell>
          <cell r="DF14" t="e">
            <v>#DIV/0!</v>
          </cell>
          <cell r="DG14" t="e">
            <v>#DIV/0!</v>
          </cell>
          <cell r="DH14" t="e">
            <v>#DIV/0!</v>
          </cell>
          <cell r="DI14" t="e">
            <v>#DIV/0!</v>
          </cell>
          <cell r="DJ14" t="e">
            <v>#DIV/0!</v>
          </cell>
          <cell r="DK14" t="e">
            <v>#DIV/0!</v>
          </cell>
          <cell r="DL14" t="e">
            <v>#DIV/0!</v>
          </cell>
          <cell r="DM14" t="str">
            <v/>
          </cell>
          <cell r="DN14" t="str">
            <v/>
          </cell>
        </row>
        <row r="15">
          <cell r="C15" t="str">
            <v>EGASAN</v>
          </cell>
          <cell r="D15" t="str">
            <v>XIAN LENNON</v>
          </cell>
          <cell r="E15" t="str">
            <v>GARCIA</v>
          </cell>
          <cell r="F15" t="str">
            <v>G.</v>
          </cell>
          <cell r="G15" t="str">
            <v>471015170022</v>
          </cell>
          <cell r="H15">
            <v>40931</v>
          </cell>
          <cell r="I15" t="str">
            <v>MALE</v>
          </cell>
          <cell r="J15">
            <v>40861</v>
          </cell>
          <cell r="K15">
            <v>93</v>
          </cell>
          <cell r="L15">
            <v>40979</v>
          </cell>
          <cell r="M15" t="str">
            <v>New  Iloilo  Elem</v>
          </cell>
          <cell r="N15" t="str">
            <v>KORONADAL CITY</v>
          </cell>
          <cell r="O15">
            <v>130879</v>
          </cell>
          <cell r="P15"/>
          <cell r="Q15"/>
          <cell r="R15"/>
          <cell r="S15"/>
          <cell r="T15"/>
          <cell r="U15"/>
          <cell r="V15" t="str">
            <v/>
          </cell>
          <cell r="W15"/>
          <cell r="X15"/>
          <cell r="Y15"/>
          <cell r="Z15"/>
          <cell r="AA15" t="str">
            <v/>
          </cell>
          <cell r="AB15"/>
          <cell r="AC15"/>
          <cell r="AD15"/>
          <cell r="AE15"/>
          <cell r="AF15" t="str">
            <v/>
          </cell>
          <cell r="AG15"/>
          <cell r="AH15"/>
          <cell r="AI15"/>
          <cell r="AJ15"/>
          <cell r="AK15" t="str">
            <v/>
          </cell>
          <cell r="AL15"/>
          <cell r="AM15"/>
          <cell r="AN15"/>
          <cell r="AO15"/>
          <cell r="AP15" t="str">
            <v/>
          </cell>
          <cell r="AQ15"/>
          <cell r="AR15"/>
          <cell r="AS15"/>
          <cell r="AT15"/>
          <cell r="AU15" t="str">
            <v/>
          </cell>
          <cell r="AV15"/>
          <cell r="AW15"/>
          <cell r="AX15"/>
          <cell r="AY15"/>
          <cell r="AZ15" t="str">
            <v/>
          </cell>
          <cell r="BA15"/>
          <cell r="BB15"/>
          <cell r="BC15"/>
          <cell r="BD15"/>
          <cell r="BE15" t="str">
            <v/>
          </cell>
          <cell r="BF15"/>
          <cell r="BG15"/>
          <cell r="BH15"/>
          <cell r="BI15"/>
          <cell r="BJ15" t="str">
            <v/>
          </cell>
          <cell r="BK15"/>
          <cell r="BL15"/>
          <cell r="BM15"/>
          <cell r="BN15"/>
          <cell r="BO15" t="str">
            <v/>
          </cell>
          <cell r="BP15"/>
          <cell r="BQ15"/>
          <cell r="BR15"/>
          <cell r="BS15"/>
          <cell r="BT15" t="str">
            <v/>
          </cell>
          <cell r="BU15"/>
          <cell r="BV15"/>
          <cell r="BW15"/>
          <cell r="BX15"/>
          <cell r="BY15" t="str">
            <v/>
          </cell>
          <cell r="BZ15"/>
          <cell r="CA15"/>
          <cell r="CB15"/>
          <cell r="CC15"/>
          <cell r="CD15" t="str">
            <v/>
          </cell>
          <cell r="CE15"/>
          <cell r="CF15"/>
          <cell r="CG15"/>
          <cell r="CH15"/>
          <cell r="CI15" t="str">
            <v/>
          </cell>
          <cell r="CJ15" t="str">
            <v/>
          </cell>
          <cell r="CK15" t="str">
            <v/>
          </cell>
          <cell r="CL15" t="str">
            <v/>
          </cell>
          <cell r="CM15" t="str">
            <v/>
          </cell>
          <cell r="CN15" t="str">
            <v/>
          </cell>
          <cell r="CO15"/>
          <cell r="CP15"/>
          <cell r="CQ15"/>
          <cell r="CR15"/>
          <cell r="CS15" t="str">
            <v/>
          </cell>
          <cell r="CT15"/>
          <cell r="CU15"/>
          <cell r="CV15"/>
          <cell r="CW15"/>
          <cell r="CX15" t="str">
            <v/>
          </cell>
          <cell r="CY15"/>
          <cell r="CZ15"/>
          <cell r="DA15"/>
          <cell r="DB15"/>
          <cell r="DC15" t="str">
            <v/>
          </cell>
          <cell r="DD15" t="str">
            <v>XIAN LENNON G. EGASAN</v>
          </cell>
          <cell r="DE15" t="e">
            <v>#DIV/0!</v>
          </cell>
          <cell r="DF15" t="e">
            <v>#DIV/0!</v>
          </cell>
          <cell r="DG15" t="e">
            <v>#DIV/0!</v>
          </cell>
          <cell r="DH15" t="e">
            <v>#DIV/0!</v>
          </cell>
          <cell r="DI15" t="e">
            <v>#DIV/0!</v>
          </cell>
          <cell r="DJ15" t="e">
            <v>#DIV/0!</v>
          </cell>
          <cell r="DK15" t="e">
            <v>#DIV/0!</v>
          </cell>
          <cell r="DL15" t="e">
            <v>#DIV/0!</v>
          </cell>
          <cell r="DM15" t="str">
            <v/>
          </cell>
          <cell r="DN15" t="str">
            <v/>
          </cell>
        </row>
        <row r="16">
          <cell r="C16" t="str">
            <v>FRENO</v>
          </cell>
          <cell r="D16" t="str">
            <v>PAUL  NATHANAEL</v>
          </cell>
          <cell r="E16" t="str">
            <v>BALDONADO</v>
          </cell>
          <cell r="F16" t="str">
            <v>B.</v>
          </cell>
          <cell r="G16" t="str">
            <v>131252170143</v>
          </cell>
          <cell r="H16">
            <v>40861</v>
          </cell>
          <cell r="I16" t="str">
            <v>MALE</v>
          </cell>
          <cell r="J16">
            <v>41141</v>
          </cell>
          <cell r="K16">
            <v>91</v>
          </cell>
          <cell r="L16">
            <v>40979</v>
          </cell>
          <cell r="M16" t="str">
            <v>Notre Dame Village Central Elem</v>
          </cell>
          <cell r="N16" t="str">
            <v>KORONADAL CITY</v>
          </cell>
          <cell r="O16">
            <v>131252</v>
          </cell>
          <cell r="P16"/>
          <cell r="Q16"/>
          <cell r="R16"/>
          <cell r="S16"/>
          <cell r="T16"/>
          <cell r="U16"/>
          <cell r="V16" t="str">
            <v/>
          </cell>
          <cell r="W16"/>
          <cell r="X16"/>
          <cell r="Y16"/>
          <cell r="Z16"/>
          <cell r="AA16" t="str">
            <v/>
          </cell>
          <cell r="AB16"/>
          <cell r="AC16"/>
          <cell r="AD16"/>
          <cell r="AE16"/>
          <cell r="AF16" t="str">
            <v/>
          </cell>
          <cell r="AG16"/>
          <cell r="AH16"/>
          <cell r="AI16"/>
          <cell r="AJ16"/>
          <cell r="AK16" t="str">
            <v/>
          </cell>
          <cell r="AL16"/>
          <cell r="AM16"/>
          <cell r="AN16"/>
          <cell r="AO16"/>
          <cell r="AP16" t="str">
            <v/>
          </cell>
          <cell r="AQ16"/>
          <cell r="AR16"/>
          <cell r="AS16"/>
          <cell r="AT16"/>
          <cell r="AU16" t="str">
            <v/>
          </cell>
          <cell r="AV16"/>
          <cell r="AW16"/>
          <cell r="AX16"/>
          <cell r="AY16"/>
          <cell r="AZ16" t="str">
            <v/>
          </cell>
          <cell r="BA16"/>
          <cell r="BB16"/>
          <cell r="BC16"/>
          <cell r="BD16"/>
          <cell r="BE16" t="str">
            <v/>
          </cell>
          <cell r="BF16"/>
          <cell r="BG16"/>
          <cell r="BH16"/>
          <cell r="BI16"/>
          <cell r="BJ16" t="str">
            <v/>
          </cell>
          <cell r="BK16"/>
          <cell r="BL16"/>
          <cell r="BM16"/>
          <cell r="BN16"/>
          <cell r="BO16" t="str">
            <v/>
          </cell>
          <cell r="BP16"/>
          <cell r="BQ16"/>
          <cell r="BR16"/>
          <cell r="BS16"/>
          <cell r="BT16" t="str">
            <v/>
          </cell>
          <cell r="BU16"/>
          <cell r="BV16"/>
          <cell r="BW16"/>
          <cell r="BX16"/>
          <cell r="BY16" t="str">
            <v/>
          </cell>
          <cell r="BZ16"/>
          <cell r="CA16"/>
          <cell r="CB16"/>
          <cell r="CC16"/>
          <cell r="CD16" t="str">
            <v/>
          </cell>
          <cell r="CE16"/>
          <cell r="CF16"/>
          <cell r="CG16"/>
          <cell r="CH16"/>
          <cell r="CI16" t="str">
            <v/>
          </cell>
          <cell r="CJ16" t="str">
            <v/>
          </cell>
          <cell r="CK16" t="str">
            <v/>
          </cell>
          <cell r="CL16" t="str">
            <v/>
          </cell>
          <cell r="CM16" t="str">
            <v/>
          </cell>
          <cell r="CN16" t="str">
            <v/>
          </cell>
          <cell r="CO16"/>
          <cell r="CP16"/>
          <cell r="CQ16"/>
          <cell r="CR16"/>
          <cell r="CS16" t="str">
            <v/>
          </cell>
          <cell r="CT16"/>
          <cell r="CU16"/>
          <cell r="CV16"/>
          <cell r="CW16"/>
          <cell r="CX16" t="str">
            <v/>
          </cell>
          <cell r="CY16"/>
          <cell r="CZ16"/>
          <cell r="DA16"/>
          <cell r="DB16"/>
          <cell r="DC16" t="str">
            <v/>
          </cell>
          <cell r="DD16" t="str">
            <v>PAUL  NATHANAEL B. FRENO</v>
          </cell>
          <cell r="DE16" t="e">
            <v>#DIV/0!</v>
          </cell>
          <cell r="DF16" t="e">
            <v>#DIV/0!</v>
          </cell>
          <cell r="DG16" t="e">
            <v>#DIV/0!</v>
          </cell>
          <cell r="DH16" t="e">
            <v>#DIV/0!</v>
          </cell>
          <cell r="DI16" t="e">
            <v>#DIV/0!</v>
          </cell>
          <cell r="DJ16" t="e">
            <v>#DIV/0!</v>
          </cell>
          <cell r="DK16" t="e">
            <v>#DIV/0!</v>
          </cell>
          <cell r="DL16" t="e">
            <v>#DIV/0!</v>
          </cell>
          <cell r="DM16" t="str">
            <v/>
          </cell>
          <cell r="DN16" t="str">
            <v/>
          </cell>
        </row>
        <row r="17">
          <cell r="C17" t="str">
            <v>GONZALES</v>
          </cell>
          <cell r="D17" t="str">
            <v>CHARLES</v>
          </cell>
          <cell r="E17" t="str">
            <v>FUSCABLO</v>
          </cell>
          <cell r="F17" t="str">
            <v>F.</v>
          </cell>
          <cell r="G17" t="str">
            <v>471010160014</v>
          </cell>
          <cell r="H17">
            <v>41141</v>
          </cell>
          <cell r="I17" t="str">
            <v>MALE</v>
          </cell>
          <cell r="J17">
            <v>41066</v>
          </cell>
          <cell r="K17">
            <v>86</v>
          </cell>
          <cell r="L17">
            <v>40979</v>
          </cell>
          <cell r="M17" t="str">
            <v>Osita Central Elem</v>
          </cell>
          <cell r="N17" t="str">
            <v>KORONADAL CITY</v>
          </cell>
          <cell r="O17">
            <v>131397</v>
          </cell>
          <cell r="P17"/>
          <cell r="Q17"/>
          <cell r="R17"/>
          <cell r="S17"/>
          <cell r="T17"/>
          <cell r="U17"/>
          <cell r="V17" t="str">
            <v/>
          </cell>
          <cell r="W17"/>
          <cell r="X17"/>
          <cell r="Y17"/>
          <cell r="Z17"/>
          <cell r="AA17" t="str">
            <v/>
          </cell>
          <cell r="AB17"/>
          <cell r="AC17"/>
          <cell r="AD17"/>
          <cell r="AE17"/>
          <cell r="AF17" t="str">
            <v/>
          </cell>
          <cell r="AG17"/>
          <cell r="AH17"/>
          <cell r="AI17"/>
          <cell r="AJ17"/>
          <cell r="AK17" t="str">
            <v/>
          </cell>
          <cell r="AL17"/>
          <cell r="AM17"/>
          <cell r="AN17"/>
          <cell r="AO17"/>
          <cell r="AP17" t="str">
            <v/>
          </cell>
          <cell r="AQ17"/>
          <cell r="AR17"/>
          <cell r="AS17"/>
          <cell r="AT17"/>
          <cell r="AU17" t="str">
            <v/>
          </cell>
          <cell r="AV17"/>
          <cell r="AW17"/>
          <cell r="AX17"/>
          <cell r="AY17"/>
          <cell r="AZ17" t="str">
            <v/>
          </cell>
          <cell r="BA17"/>
          <cell r="BB17"/>
          <cell r="BC17"/>
          <cell r="BD17"/>
          <cell r="BE17" t="str">
            <v/>
          </cell>
          <cell r="BF17"/>
          <cell r="BG17"/>
          <cell r="BH17"/>
          <cell r="BI17"/>
          <cell r="BJ17" t="str">
            <v/>
          </cell>
          <cell r="BK17"/>
          <cell r="BL17"/>
          <cell r="BM17"/>
          <cell r="BN17"/>
          <cell r="BO17" t="str">
            <v/>
          </cell>
          <cell r="BP17"/>
          <cell r="BQ17"/>
          <cell r="BR17"/>
          <cell r="BS17"/>
          <cell r="BT17" t="str">
            <v/>
          </cell>
          <cell r="BU17"/>
          <cell r="BV17"/>
          <cell r="BW17"/>
          <cell r="BX17"/>
          <cell r="BY17" t="str">
            <v/>
          </cell>
          <cell r="BZ17"/>
          <cell r="CA17"/>
          <cell r="CB17"/>
          <cell r="CC17"/>
          <cell r="CD17" t="str">
            <v/>
          </cell>
          <cell r="CE17"/>
          <cell r="CF17"/>
          <cell r="CG17"/>
          <cell r="CH17"/>
          <cell r="CI17" t="str">
            <v/>
          </cell>
          <cell r="CJ17" t="str">
            <v/>
          </cell>
          <cell r="CK17" t="str">
            <v/>
          </cell>
          <cell r="CL17" t="str">
            <v/>
          </cell>
          <cell r="CM17" t="str">
            <v/>
          </cell>
          <cell r="CN17" t="str">
            <v/>
          </cell>
          <cell r="CO17"/>
          <cell r="CP17"/>
          <cell r="CQ17"/>
          <cell r="CR17"/>
          <cell r="CS17" t="str">
            <v/>
          </cell>
          <cell r="CT17"/>
          <cell r="CU17"/>
          <cell r="CV17"/>
          <cell r="CW17"/>
          <cell r="CX17" t="str">
            <v/>
          </cell>
          <cell r="CY17"/>
          <cell r="CZ17"/>
          <cell r="DA17"/>
          <cell r="DB17"/>
          <cell r="DC17" t="str">
            <v/>
          </cell>
          <cell r="DD17" t="str">
            <v>CHARLES F. GONZALES</v>
          </cell>
          <cell r="DE17" t="e">
            <v>#DIV/0!</v>
          </cell>
          <cell r="DF17" t="e">
            <v>#DIV/0!</v>
          </cell>
          <cell r="DG17" t="e">
            <v>#DIV/0!</v>
          </cell>
          <cell r="DH17" t="e">
            <v>#DIV/0!</v>
          </cell>
          <cell r="DI17" t="e">
            <v>#DIV/0!</v>
          </cell>
          <cell r="DJ17" t="e">
            <v>#DIV/0!</v>
          </cell>
          <cell r="DK17" t="e">
            <v>#DIV/0!</v>
          </cell>
          <cell r="DL17" t="e">
            <v>#DIV/0!</v>
          </cell>
          <cell r="DM17" t="str">
            <v/>
          </cell>
          <cell r="DN17" t="str">
            <v/>
          </cell>
        </row>
        <row r="18">
          <cell r="C18" t="str">
            <v>ILAO</v>
          </cell>
          <cell r="D18" t="str">
            <v>JOHN KIRBY</v>
          </cell>
          <cell r="E18" t="str">
            <v>REMULTA</v>
          </cell>
          <cell r="F18" t="str">
            <v>R.</v>
          </cell>
          <cell r="G18" t="str">
            <v>131407170102</v>
          </cell>
          <cell r="H18">
            <v>41066</v>
          </cell>
          <cell r="I18" t="str">
            <v>MALE</v>
          </cell>
          <cell r="J18">
            <v>41067</v>
          </cell>
          <cell r="K18">
            <v>87</v>
          </cell>
          <cell r="L18">
            <v>40979</v>
          </cell>
          <cell r="M18" t="str">
            <v>KCES II</v>
          </cell>
          <cell r="N18" t="str">
            <v>KORONADAL CITY</v>
          </cell>
          <cell r="O18">
            <v>131407</v>
          </cell>
          <cell r="P18"/>
          <cell r="Q18"/>
          <cell r="R18"/>
          <cell r="S18"/>
          <cell r="T18"/>
          <cell r="U18"/>
          <cell r="V18" t="str">
            <v/>
          </cell>
          <cell r="W18"/>
          <cell r="X18"/>
          <cell r="Y18"/>
          <cell r="Z18"/>
          <cell r="AA18" t="str">
            <v/>
          </cell>
          <cell r="AB18"/>
          <cell r="AC18"/>
          <cell r="AD18"/>
          <cell r="AE18"/>
          <cell r="AF18" t="str">
            <v/>
          </cell>
          <cell r="AG18"/>
          <cell r="AH18"/>
          <cell r="AI18"/>
          <cell r="AJ18"/>
          <cell r="AK18" t="str">
            <v/>
          </cell>
          <cell r="AL18"/>
          <cell r="AM18"/>
          <cell r="AN18"/>
          <cell r="AO18"/>
          <cell r="AP18" t="str">
            <v/>
          </cell>
          <cell r="AQ18"/>
          <cell r="AR18"/>
          <cell r="AS18"/>
          <cell r="AT18"/>
          <cell r="AU18" t="str">
            <v/>
          </cell>
          <cell r="AV18"/>
          <cell r="AW18"/>
          <cell r="AX18"/>
          <cell r="AY18"/>
          <cell r="AZ18" t="str">
            <v/>
          </cell>
          <cell r="BA18"/>
          <cell r="BB18"/>
          <cell r="BC18"/>
          <cell r="BD18"/>
          <cell r="BE18" t="str">
            <v/>
          </cell>
          <cell r="BF18"/>
          <cell r="BG18"/>
          <cell r="BH18"/>
          <cell r="BI18"/>
          <cell r="BJ18" t="str">
            <v/>
          </cell>
          <cell r="BK18"/>
          <cell r="BL18"/>
          <cell r="BM18"/>
          <cell r="BN18"/>
          <cell r="BO18" t="str">
            <v/>
          </cell>
          <cell r="BP18"/>
          <cell r="BQ18"/>
          <cell r="BR18"/>
          <cell r="BS18"/>
          <cell r="BT18" t="str">
            <v/>
          </cell>
          <cell r="BU18"/>
          <cell r="BV18"/>
          <cell r="BW18"/>
          <cell r="BX18"/>
          <cell r="BY18" t="str">
            <v/>
          </cell>
          <cell r="BZ18"/>
          <cell r="CA18"/>
          <cell r="CB18"/>
          <cell r="CC18"/>
          <cell r="CD18" t="str">
            <v/>
          </cell>
          <cell r="CE18"/>
          <cell r="CF18"/>
          <cell r="CG18"/>
          <cell r="CH18"/>
          <cell r="CI18" t="str">
            <v/>
          </cell>
          <cell r="CJ18" t="str">
            <v/>
          </cell>
          <cell r="CK18" t="str">
            <v/>
          </cell>
          <cell r="CL18" t="str">
            <v/>
          </cell>
          <cell r="CM18" t="str">
            <v/>
          </cell>
          <cell r="CN18" t="str">
            <v/>
          </cell>
          <cell r="CO18"/>
          <cell r="CP18"/>
          <cell r="CQ18"/>
          <cell r="CR18"/>
          <cell r="CS18" t="str">
            <v/>
          </cell>
          <cell r="CT18"/>
          <cell r="CU18"/>
          <cell r="CV18"/>
          <cell r="CW18"/>
          <cell r="CX18" t="str">
            <v/>
          </cell>
          <cell r="CY18"/>
          <cell r="CZ18"/>
          <cell r="DA18"/>
          <cell r="DB18"/>
          <cell r="DC18" t="str">
            <v/>
          </cell>
          <cell r="DD18" t="str">
            <v>JOHN KIRBY R. ILAO</v>
          </cell>
          <cell r="DE18" t="e">
            <v>#DIV/0!</v>
          </cell>
          <cell r="DF18" t="e">
            <v>#DIV/0!</v>
          </cell>
          <cell r="DG18" t="e">
            <v>#DIV/0!</v>
          </cell>
          <cell r="DH18" t="e">
            <v>#DIV/0!</v>
          </cell>
          <cell r="DI18" t="e">
            <v>#DIV/0!</v>
          </cell>
          <cell r="DJ18" t="e">
            <v>#DIV/0!</v>
          </cell>
          <cell r="DK18" t="e">
            <v>#DIV/0!</v>
          </cell>
          <cell r="DL18" t="e">
            <v>#DIV/0!</v>
          </cell>
          <cell r="DM18" t="str">
            <v/>
          </cell>
          <cell r="DN18" t="str">
            <v/>
          </cell>
        </row>
        <row r="19">
          <cell r="C19" t="str">
            <v>LAYO</v>
          </cell>
          <cell r="D19" t="str">
            <v>CLARK JAY</v>
          </cell>
          <cell r="E19" t="str">
            <v>MILLARES</v>
          </cell>
          <cell r="F19" t="str">
            <v>M.</v>
          </cell>
          <cell r="G19" t="str">
            <v>131394170007</v>
          </cell>
          <cell r="H19">
            <v>40889</v>
          </cell>
          <cell r="I19" t="str">
            <v>MALE</v>
          </cell>
          <cell r="J19">
            <v>40797</v>
          </cell>
          <cell r="K19">
            <v>91</v>
          </cell>
          <cell r="L19">
            <v>40979</v>
          </cell>
          <cell r="M19" t="str">
            <v>Mary Land School , Inc.</v>
          </cell>
          <cell r="N19" t="str">
            <v>KORONADAL CITY</v>
          </cell>
          <cell r="O19">
            <v>405886</v>
          </cell>
          <cell r="P19"/>
          <cell r="Q19"/>
          <cell r="R19"/>
          <cell r="S19"/>
          <cell r="T19"/>
          <cell r="U19"/>
          <cell r="V19" t="str">
            <v/>
          </cell>
          <cell r="W19"/>
          <cell r="X19"/>
          <cell r="Y19"/>
          <cell r="Z19"/>
          <cell r="AA19" t="str">
            <v/>
          </cell>
          <cell r="AB19"/>
          <cell r="AC19"/>
          <cell r="AD19"/>
          <cell r="AE19"/>
          <cell r="AF19" t="str">
            <v/>
          </cell>
          <cell r="AG19"/>
          <cell r="AH19"/>
          <cell r="AI19"/>
          <cell r="AJ19"/>
          <cell r="AK19" t="str">
            <v/>
          </cell>
          <cell r="AL19"/>
          <cell r="AM19"/>
          <cell r="AN19"/>
          <cell r="AO19"/>
          <cell r="AP19" t="str">
            <v/>
          </cell>
          <cell r="AQ19"/>
          <cell r="AR19"/>
          <cell r="AS19"/>
          <cell r="AT19"/>
          <cell r="AU19" t="str">
            <v/>
          </cell>
          <cell r="AV19"/>
          <cell r="AW19"/>
          <cell r="AX19"/>
          <cell r="AY19"/>
          <cell r="AZ19" t="str">
            <v/>
          </cell>
          <cell r="BA19"/>
          <cell r="BB19"/>
          <cell r="BC19"/>
          <cell r="BD19"/>
          <cell r="BE19" t="str">
            <v/>
          </cell>
          <cell r="BF19"/>
          <cell r="BG19"/>
          <cell r="BH19"/>
          <cell r="BI19"/>
          <cell r="BJ19" t="str">
            <v/>
          </cell>
          <cell r="BK19"/>
          <cell r="BL19"/>
          <cell r="BM19"/>
          <cell r="BN19"/>
          <cell r="BO19" t="str">
            <v/>
          </cell>
          <cell r="BP19"/>
          <cell r="BQ19"/>
          <cell r="BR19"/>
          <cell r="BS19"/>
          <cell r="BT19" t="str">
            <v/>
          </cell>
          <cell r="BU19"/>
          <cell r="BV19"/>
          <cell r="BW19"/>
          <cell r="BX19"/>
          <cell r="BY19" t="str">
            <v/>
          </cell>
          <cell r="BZ19"/>
          <cell r="CA19"/>
          <cell r="CB19"/>
          <cell r="CC19"/>
          <cell r="CD19" t="str">
            <v/>
          </cell>
          <cell r="CE19"/>
          <cell r="CF19"/>
          <cell r="CG19"/>
          <cell r="CH19"/>
          <cell r="CI19" t="str">
            <v/>
          </cell>
          <cell r="CJ19" t="str">
            <v/>
          </cell>
          <cell r="CK19" t="str">
            <v/>
          </cell>
          <cell r="CL19" t="str">
            <v/>
          </cell>
          <cell r="CM19" t="str">
            <v/>
          </cell>
          <cell r="CN19" t="str">
            <v/>
          </cell>
          <cell r="CO19"/>
          <cell r="CP19"/>
          <cell r="CQ19"/>
          <cell r="CR19"/>
          <cell r="CS19" t="str">
            <v/>
          </cell>
          <cell r="CT19"/>
          <cell r="CU19"/>
          <cell r="CV19"/>
          <cell r="CW19"/>
          <cell r="CX19" t="str">
            <v/>
          </cell>
          <cell r="CY19"/>
          <cell r="CZ19"/>
          <cell r="DA19"/>
          <cell r="DB19"/>
          <cell r="DC19" t="str">
            <v/>
          </cell>
          <cell r="DD19" t="str">
            <v>CLARK JAY M. LAYO</v>
          </cell>
          <cell r="DE19" t="e">
            <v>#DIV/0!</v>
          </cell>
          <cell r="DF19" t="e">
            <v>#DIV/0!</v>
          </cell>
          <cell r="DG19" t="e">
            <v>#DIV/0!</v>
          </cell>
          <cell r="DH19" t="e">
            <v>#DIV/0!</v>
          </cell>
          <cell r="DI19" t="e">
            <v>#DIV/0!</v>
          </cell>
          <cell r="DJ19" t="e">
            <v>#DIV/0!</v>
          </cell>
          <cell r="DK19" t="e">
            <v>#DIV/0!</v>
          </cell>
          <cell r="DL19" t="e">
            <v>#DIV/0!</v>
          </cell>
          <cell r="DM19" t="str">
            <v/>
          </cell>
          <cell r="DN19" t="str">
            <v/>
          </cell>
        </row>
        <row r="20">
          <cell r="C20" t="str">
            <v>PEDERISO</v>
          </cell>
          <cell r="D20" t="str">
            <v>RICO CLINT</v>
          </cell>
          <cell r="E20" t="str">
            <v>CABINO</v>
          </cell>
          <cell r="F20" t="str">
            <v>C.</v>
          </cell>
          <cell r="G20" t="str">
            <v>131409170033</v>
          </cell>
          <cell r="H20">
            <v>40787</v>
          </cell>
          <cell r="I20" t="str">
            <v>MALE</v>
          </cell>
          <cell r="J20">
            <v>40979</v>
          </cell>
          <cell r="K20">
            <v>91</v>
          </cell>
          <cell r="L20">
            <v>40979</v>
          </cell>
          <cell r="M20" t="str">
            <v>Godwino Integrate School</v>
          </cell>
          <cell r="N20" t="str">
            <v>KORONADAL CITY</v>
          </cell>
          <cell r="O20">
            <v>130769</v>
          </cell>
          <cell r="P20"/>
          <cell r="Q20"/>
          <cell r="R20"/>
          <cell r="S20"/>
          <cell r="T20"/>
          <cell r="U20"/>
          <cell r="V20" t="str">
            <v/>
          </cell>
          <cell r="W20"/>
          <cell r="X20"/>
          <cell r="Y20"/>
          <cell r="Z20"/>
          <cell r="AA20" t="str">
            <v/>
          </cell>
          <cell r="AB20"/>
          <cell r="AC20"/>
          <cell r="AD20"/>
          <cell r="AE20"/>
          <cell r="AF20" t="str">
            <v/>
          </cell>
          <cell r="AG20"/>
          <cell r="AH20"/>
          <cell r="AI20"/>
          <cell r="AJ20"/>
          <cell r="AK20" t="str">
            <v/>
          </cell>
          <cell r="AL20"/>
          <cell r="AM20"/>
          <cell r="AN20"/>
          <cell r="AO20"/>
          <cell r="AP20" t="str">
            <v/>
          </cell>
          <cell r="AQ20"/>
          <cell r="AR20"/>
          <cell r="AS20"/>
          <cell r="AT20"/>
          <cell r="AU20" t="str">
            <v/>
          </cell>
          <cell r="AV20"/>
          <cell r="AW20"/>
          <cell r="AX20"/>
          <cell r="AY20"/>
          <cell r="AZ20" t="str">
            <v/>
          </cell>
          <cell r="BA20"/>
          <cell r="BB20"/>
          <cell r="BC20"/>
          <cell r="BD20"/>
          <cell r="BE20" t="str">
            <v/>
          </cell>
          <cell r="BF20"/>
          <cell r="BG20"/>
          <cell r="BH20"/>
          <cell r="BI20"/>
          <cell r="BJ20" t="str">
            <v/>
          </cell>
          <cell r="BK20"/>
          <cell r="BL20"/>
          <cell r="BM20"/>
          <cell r="BN20"/>
          <cell r="BO20" t="str">
            <v/>
          </cell>
          <cell r="BP20"/>
          <cell r="BQ20"/>
          <cell r="BR20"/>
          <cell r="BS20"/>
          <cell r="BT20" t="str">
            <v/>
          </cell>
          <cell r="BU20"/>
          <cell r="BV20"/>
          <cell r="BW20"/>
          <cell r="BX20"/>
          <cell r="BY20" t="str">
            <v/>
          </cell>
          <cell r="BZ20"/>
          <cell r="CA20"/>
          <cell r="CB20"/>
          <cell r="CC20"/>
          <cell r="CD20" t="str">
            <v/>
          </cell>
          <cell r="CE20"/>
          <cell r="CF20"/>
          <cell r="CG20"/>
          <cell r="CH20"/>
          <cell r="CI20" t="str">
            <v/>
          </cell>
          <cell r="CJ20" t="str">
            <v/>
          </cell>
          <cell r="CK20" t="str">
            <v/>
          </cell>
          <cell r="CL20" t="str">
            <v/>
          </cell>
          <cell r="CM20" t="str">
            <v/>
          </cell>
          <cell r="CN20" t="str">
            <v/>
          </cell>
          <cell r="CO20"/>
          <cell r="CP20"/>
          <cell r="CQ20"/>
          <cell r="CR20"/>
          <cell r="CS20" t="str">
            <v/>
          </cell>
          <cell r="CT20"/>
          <cell r="CU20"/>
          <cell r="CV20"/>
          <cell r="CW20"/>
          <cell r="CX20" t="str">
            <v/>
          </cell>
          <cell r="CY20"/>
          <cell r="CZ20"/>
          <cell r="DA20"/>
          <cell r="DB20"/>
          <cell r="DC20" t="str">
            <v/>
          </cell>
          <cell r="DD20" t="str">
            <v>RICO CLINT C. PEDERISO</v>
          </cell>
          <cell r="DE20" t="e">
            <v>#DIV/0!</v>
          </cell>
          <cell r="DF20" t="e">
            <v>#DIV/0!</v>
          </cell>
          <cell r="DG20" t="e">
            <v>#DIV/0!</v>
          </cell>
          <cell r="DH20" t="e">
            <v>#DIV/0!</v>
          </cell>
          <cell r="DI20" t="e">
            <v>#DIV/0!</v>
          </cell>
          <cell r="DJ20" t="e">
            <v>#DIV/0!</v>
          </cell>
          <cell r="DK20" t="e">
            <v>#DIV/0!</v>
          </cell>
          <cell r="DL20" t="e">
            <v>#DIV/0!</v>
          </cell>
          <cell r="DM20" t="str">
            <v/>
          </cell>
          <cell r="DN20" t="str">
            <v/>
          </cell>
        </row>
        <row r="21">
          <cell r="C21" t="str">
            <v>SALONTOY</v>
          </cell>
          <cell r="D21" t="str">
            <v>JESSTER</v>
          </cell>
          <cell r="E21" t="str">
            <v>CASIPLE</v>
          </cell>
          <cell r="F21" t="str">
            <v>C.</v>
          </cell>
          <cell r="G21" t="str">
            <v>131373170006</v>
          </cell>
          <cell r="H21">
            <v>40820</v>
          </cell>
          <cell r="I21" t="str">
            <v>MALE</v>
          </cell>
          <cell r="J21">
            <v>40931</v>
          </cell>
          <cell r="K21">
            <v>91</v>
          </cell>
          <cell r="L21">
            <v>40979</v>
          </cell>
          <cell r="M21" t="str">
            <v>Esimos -Cataluña Elem</v>
          </cell>
          <cell r="N21" t="str">
            <v>KORONADAL CITY</v>
          </cell>
          <cell r="O21">
            <v>131373</v>
          </cell>
          <cell r="P21"/>
          <cell r="Q21"/>
          <cell r="R21"/>
          <cell r="S21"/>
          <cell r="T21"/>
          <cell r="U21"/>
          <cell r="V21" t="str">
            <v/>
          </cell>
          <cell r="W21"/>
          <cell r="X21"/>
          <cell r="Y21"/>
          <cell r="Z21"/>
          <cell r="AA21" t="str">
            <v/>
          </cell>
          <cell r="AB21"/>
          <cell r="AC21"/>
          <cell r="AD21"/>
          <cell r="AE21"/>
          <cell r="AF21" t="str">
            <v/>
          </cell>
          <cell r="AG21"/>
          <cell r="AH21"/>
          <cell r="AI21"/>
          <cell r="AJ21"/>
          <cell r="AK21" t="str">
            <v/>
          </cell>
          <cell r="AL21"/>
          <cell r="AM21"/>
          <cell r="AN21"/>
          <cell r="AO21"/>
          <cell r="AP21" t="str">
            <v/>
          </cell>
          <cell r="AQ21"/>
          <cell r="AR21"/>
          <cell r="AS21"/>
          <cell r="AT21"/>
          <cell r="AU21" t="str">
            <v/>
          </cell>
          <cell r="AV21"/>
          <cell r="AW21"/>
          <cell r="AX21"/>
          <cell r="AY21"/>
          <cell r="AZ21" t="str">
            <v/>
          </cell>
          <cell r="BA21"/>
          <cell r="BB21"/>
          <cell r="BC21"/>
          <cell r="BD21"/>
          <cell r="BE21" t="str">
            <v/>
          </cell>
          <cell r="BF21"/>
          <cell r="BG21"/>
          <cell r="BH21"/>
          <cell r="BI21"/>
          <cell r="BJ21" t="str">
            <v/>
          </cell>
          <cell r="BK21"/>
          <cell r="BL21"/>
          <cell r="BM21"/>
          <cell r="BN21"/>
          <cell r="BO21" t="str">
            <v/>
          </cell>
          <cell r="BP21"/>
          <cell r="BQ21"/>
          <cell r="BR21"/>
          <cell r="BS21"/>
          <cell r="BT21" t="str">
            <v/>
          </cell>
          <cell r="BU21"/>
          <cell r="BV21"/>
          <cell r="BW21"/>
          <cell r="BX21"/>
          <cell r="BY21" t="str">
            <v/>
          </cell>
          <cell r="BZ21"/>
          <cell r="CA21"/>
          <cell r="CB21"/>
          <cell r="CC21"/>
          <cell r="CD21" t="str">
            <v/>
          </cell>
          <cell r="CE21"/>
          <cell r="CF21"/>
          <cell r="CG21"/>
          <cell r="CH21"/>
          <cell r="CI21" t="str">
            <v/>
          </cell>
          <cell r="CJ21" t="str">
            <v/>
          </cell>
          <cell r="CK21" t="str">
            <v/>
          </cell>
          <cell r="CL21" t="str">
            <v/>
          </cell>
          <cell r="CM21" t="str">
            <v/>
          </cell>
          <cell r="CN21" t="str">
            <v/>
          </cell>
          <cell r="CO21"/>
          <cell r="CP21"/>
          <cell r="CQ21"/>
          <cell r="CR21"/>
          <cell r="CS21" t="str">
            <v/>
          </cell>
          <cell r="CT21"/>
          <cell r="CU21"/>
          <cell r="CV21"/>
          <cell r="CW21"/>
          <cell r="CX21" t="str">
            <v/>
          </cell>
          <cell r="CY21"/>
          <cell r="CZ21"/>
          <cell r="DA21"/>
          <cell r="DB21"/>
          <cell r="DC21" t="str">
            <v/>
          </cell>
          <cell r="DD21" t="str">
            <v>JESSTER C. SALONTOY</v>
          </cell>
          <cell r="DE21" t="e">
            <v>#DIV/0!</v>
          </cell>
          <cell r="DF21" t="e">
            <v>#DIV/0!</v>
          </cell>
          <cell r="DG21" t="e">
            <v>#DIV/0!</v>
          </cell>
          <cell r="DH21" t="e">
            <v>#DIV/0!</v>
          </cell>
          <cell r="DI21" t="e">
            <v>#DIV/0!</v>
          </cell>
          <cell r="DJ21" t="e">
            <v>#DIV/0!</v>
          </cell>
          <cell r="DK21" t="e">
            <v>#DIV/0!</v>
          </cell>
          <cell r="DL21" t="e">
            <v>#DIV/0!</v>
          </cell>
          <cell r="DM21" t="str">
            <v/>
          </cell>
          <cell r="DN21" t="str">
            <v/>
          </cell>
        </row>
        <row r="22">
          <cell r="C22" t="str">
            <v>SINANGOTE</v>
          </cell>
          <cell r="D22" t="str">
            <v>EUGENE JHON</v>
          </cell>
          <cell r="E22" t="str">
            <v>BIÑAS</v>
          </cell>
          <cell r="F22" t="str">
            <v>B.</v>
          </cell>
          <cell r="G22" t="str">
            <v>407900170014</v>
          </cell>
          <cell r="H22">
            <v>41011</v>
          </cell>
          <cell r="I22" t="str">
            <v>MALE</v>
          </cell>
          <cell r="J22">
            <v>40861</v>
          </cell>
          <cell r="K22">
            <v>91</v>
          </cell>
          <cell r="L22">
            <v>40979</v>
          </cell>
          <cell r="M22" t="str">
            <v>Maranatha Christian Academy</v>
          </cell>
          <cell r="N22" t="str">
            <v>KORONADAL CITY</v>
          </cell>
          <cell r="O22">
            <v>131373</v>
          </cell>
          <cell r="P22"/>
          <cell r="Q22"/>
          <cell r="R22"/>
          <cell r="S22"/>
          <cell r="T22"/>
          <cell r="U22"/>
          <cell r="V22" t="str">
            <v/>
          </cell>
          <cell r="W22"/>
          <cell r="X22"/>
          <cell r="Y22"/>
          <cell r="Z22"/>
          <cell r="AA22" t="str">
            <v/>
          </cell>
          <cell r="AB22"/>
          <cell r="AC22"/>
          <cell r="AD22"/>
          <cell r="AE22"/>
          <cell r="AF22" t="str">
            <v/>
          </cell>
          <cell r="AG22"/>
          <cell r="AH22"/>
          <cell r="AI22"/>
          <cell r="AJ22"/>
          <cell r="AK22" t="str">
            <v/>
          </cell>
          <cell r="AL22"/>
          <cell r="AM22"/>
          <cell r="AN22"/>
          <cell r="AO22"/>
          <cell r="AP22" t="str">
            <v/>
          </cell>
          <cell r="AQ22"/>
          <cell r="AR22"/>
          <cell r="AS22"/>
          <cell r="AT22"/>
          <cell r="AU22" t="str">
            <v/>
          </cell>
          <cell r="AV22"/>
          <cell r="AW22"/>
          <cell r="AX22"/>
          <cell r="AY22"/>
          <cell r="AZ22" t="str">
            <v/>
          </cell>
          <cell r="BA22"/>
          <cell r="BB22"/>
          <cell r="BC22"/>
          <cell r="BD22"/>
          <cell r="BE22" t="str">
            <v/>
          </cell>
          <cell r="BF22"/>
          <cell r="BG22"/>
          <cell r="BH22"/>
          <cell r="BI22"/>
          <cell r="BJ22" t="str">
            <v/>
          </cell>
          <cell r="BK22"/>
          <cell r="BL22"/>
          <cell r="BM22"/>
          <cell r="BN22"/>
          <cell r="BO22" t="str">
            <v/>
          </cell>
          <cell r="BP22"/>
          <cell r="BQ22"/>
          <cell r="BR22"/>
          <cell r="BS22"/>
          <cell r="BT22" t="str">
            <v/>
          </cell>
          <cell r="BU22"/>
          <cell r="BV22"/>
          <cell r="BW22"/>
          <cell r="BX22"/>
          <cell r="BY22" t="str">
            <v/>
          </cell>
          <cell r="BZ22"/>
          <cell r="CA22"/>
          <cell r="CB22"/>
          <cell r="CC22"/>
          <cell r="CD22" t="str">
            <v/>
          </cell>
          <cell r="CE22"/>
          <cell r="CF22"/>
          <cell r="CG22"/>
          <cell r="CH22"/>
          <cell r="CI22" t="str">
            <v/>
          </cell>
          <cell r="CJ22" t="str">
            <v/>
          </cell>
          <cell r="CK22" t="str">
            <v/>
          </cell>
          <cell r="CL22" t="str">
            <v/>
          </cell>
          <cell r="CM22" t="str">
            <v/>
          </cell>
          <cell r="CN22" t="str">
            <v/>
          </cell>
          <cell r="CO22"/>
          <cell r="CP22"/>
          <cell r="CQ22"/>
          <cell r="CR22"/>
          <cell r="CS22" t="str">
            <v/>
          </cell>
          <cell r="CT22"/>
          <cell r="CU22"/>
          <cell r="CV22"/>
          <cell r="CW22"/>
          <cell r="CX22" t="str">
            <v/>
          </cell>
          <cell r="CY22"/>
          <cell r="CZ22"/>
          <cell r="DA22"/>
          <cell r="DB22"/>
          <cell r="DC22" t="str">
            <v/>
          </cell>
          <cell r="DD22" t="str">
            <v>EUGENE JHON B. SINANGOTE</v>
          </cell>
          <cell r="DE22" t="e">
            <v>#DIV/0!</v>
          </cell>
          <cell r="DF22" t="e">
            <v>#DIV/0!</v>
          </cell>
          <cell r="DG22" t="e">
            <v>#DIV/0!</v>
          </cell>
          <cell r="DH22" t="e">
            <v>#DIV/0!</v>
          </cell>
          <cell r="DI22" t="e">
            <v>#DIV/0!</v>
          </cell>
          <cell r="DJ22" t="e">
            <v>#DIV/0!</v>
          </cell>
          <cell r="DK22" t="e">
            <v>#DIV/0!</v>
          </cell>
          <cell r="DL22" t="e">
            <v>#DIV/0!</v>
          </cell>
          <cell r="DM22" t="str">
            <v/>
          </cell>
          <cell r="DN22" t="str">
            <v/>
          </cell>
        </row>
        <row r="23">
          <cell r="C23" t="str">
            <v>VALDEZ</v>
          </cell>
          <cell r="D23" t="str">
            <v>SIMON DENIEL</v>
          </cell>
          <cell r="E23" t="str">
            <v>CAYANAN</v>
          </cell>
          <cell r="F23" t="str">
            <v>C.</v>
          </cell>
          <cell r="G23" t="str">
            <v>131394170176</v>
          </cell>
          <cell r="H23">
            <v>40961</v>
          </cell>
          <cell r="I23" t="str">
            <v>MALE</v>
          </cell>
          <cell r="J23">
            <v>41141</v>
          </cell>
          <cell r="K23">
            <v>91</v>
          </cell>
          <cell r="L23">
            <v>40979</v>
          </cell>
          <cell r="M23" t="str">
            <v>Marbel I Central Elem</v>
          </cell>
          <cell r="N23" t="str">
            <v>KORONADAL CITY</v>
          </cell>
          <cell r="O23">
            <v>131394</v>
          </cell>
          <cell r="P23"/>
          <cell r="Q23"/>
          <cell r="R23"/>
          <cell r="S23"/>
          <cell r="T23"/>
          <cell r="U23"/>
          <cell r="V23" t="str">
            <v/>
          </cell>
          <cell r="W23"/>
          <cell r="X23"/>
          <cell r="Y23"/>
          <cell r="Z23"/>
          <cell r="AA23" t="str">
            <v/>
          </cell>
          <cell r="AB23"/>
          <cell r="AC23"/>
          <cell r="AD23"/>
          <cell r="AE23"/>
          <cell r="AF23" t="str">
            <v/>
          </cell>
          <cell r="AG23"/>
          <cell r="AH23"/>
          <cell r="AI23"/>
          <cell r="AJ23"/>
          <cell r="AK23" t="str">
            <v/>
          </cell>
          <cell r="AL23"/>
          <cell r="AM23"/>
          <cell r="AN23"/>
          <cell r="AO23"/>
          <cell r="AP23" t="str">
            <v/>
          </cell>
          <cell r="AQ23"/>
          <cell r="AR23"/>
          <cell r="AS23"/>
          <cell r="AT23"/>
          <cell r="AU23" t="str">
            <v/>
          </cell>
          <cell r="AV23"/>
          <cell r="AW23"/>
          <cell r="AX23"/>
          <cell r="AY23"/>
          <cell r="AZ23" t="str">
            <v/>
          </cell>
          <cell r="BA23"/>
          <cell r="BB23"/>
          <cell r="BC23"/>
          <cell r="BD23"/>
          <cell r="BE23" t="str">
            <v/>
          </cell>
          <cell r="BF23"/>
          <cell r="BG23"/>
          <cell r="BH23"/>
          <cell r="BI23"/>
          <cell r="BJ23" t="str">
            <v/>
          </cell>
          <cell r="BK23"/>
          <cell r="BL23"/>
          <cell r="BM23"/>
          <cell r="BN23"/>
          <cell r="BO23" t="str">
            <v/>
          </cell>
          <cell r="BP23"/>
          <cell r="BQ23"/>
          <cell r="BR23"/>
          <cell r="BS23"/>
          <cell r="BT23" t="str">
            <v/>
          </cell>
          <cell r="BU23"/>
          <cell r="BV23"/>
          <cell r="BW23"/>
          <cell r="BX23"/>
          <cell r="BY23" t="str">
            <v/>
          </cell>
          <cell r="BZ23"/>
          <cell r="CA23"/>
          <cell r="CB23"/>
          <cell r="CC23"/>
          <cell r="CD23" t="str">
            <v/>
          </cell>
          <cell r="CE23"/>
          <cell r="CF23"/>
          <cell r="CG23"/>
          <cell r="CH23"/>
          <cell r="CI23" t="str">
            <v/>
          </cell>
          <cell r="CJ23" t="str">
            <v/>
          </cell>
          <cell r="CK23" t="str">
            <v/>
          </cell>
          <cell r="CL23" t="str">
            <v/>
          </cell>
          <cell r="CM23" t="str">
            <v/>
          </cell>
          <cell r="CN23" t="str">
            <v/>
          </cell>
          <cell r="CO23"/>
          <cell r="CP23"/>
          <cell r="CQ23"/>
          <cell r="CR23"/>
          <cell r="CS23" t="str">
            <v/>
          </cell>
          <cell r="CT23"/>
          <cell r="CU23"/>
          <cell r="CV23"/>
          <cell r="CW23"/>
          <cell r="CX23" t="str">
            <v/>
          </cell>
          <cell r="CY23"/>
          <cell r="CZ23"/>
          <cell r="DA23"/>
          <cell r="DB23"/>
          <cell r="DC23" t="str">
            <v/>
          </cell>
          <cell r="DD23" t="str">
            <v>SIMON DENIEL C. VALDEZ</v>
          </cell>
          <cell r="DE23" t="e">
            <v>#DIV/0!</v>
          </cell>
          <cell r="DF23" t="e">
            <v>#DIV/0!</v>
          </cell>
          <cell r="DG23" t="e">
            <v>#DIV/0!</v>
          </cell>
          <cell r="DH23" t="e">
            <v>#DIV/0!</v>
          </cell>
          <cell r="DI23" t="e">
            <v>#DIV/0!</v>
          </cell>
          <cell r="DJ23" t="e">
            <v>#DIV/0!</v>
          </cell>
          <cell r="DK23" t="e">
            <v>#DIV/0!</v>
          </cell>
          <cell r="DL23" t="e">
            <v>#DIV/0!</v>
          </cell>
          <cell r="DM23" t="str">
            <v/>
          </cell>
          <cell r="DN23" t="str">
            <v/>
          </cell>
        </row>
        <row r="24">
          <cell r="C24" t="str">
            <v>Smith</v>
          </cell>
          <cell r="D24" t="str">
            <v>Liam</v>
          </cell>
          <cell r="E24" t="str">
            <v>SIMPAO</v>
          </cell>
          <cell r="F24" t="str">
            <v>S.</v>
          </cell>
          <cell r="G24" t="str">
            <v>131394170176</v>
          </cell>
          <cell r="H24">
            <v>40962</v>
          </cell>
          <cell r="I24" t="str">
            <v>MALE</v>
          </cell>
          <cell r="J24">
            <v>41142</v>
          </cell>
          <cell r="K24">
            <v>92</v>
          </cell>
          <cell r="L24">
            <v>40980</v>
          </cell>
          <cell r="M24" t="str">
            <v>Marbel I Central Elem</v>
          </cell>
          <cell r="N24" t="str">
            <v>KORONADAL CITY</v>
          </cell>
          <cell r="O24">
            <v>131395</v>
          </cell>
          <cell r="P24"/>
          <cell r="Q24"/>
          <cell r="R24"/>
          <cell r="S24"/>
          <cell r="T24"/>
          <cell r="U24"/>
          <cell r="V24" t="str">
            <v/>
          </cell>
          <cell r="W24"/>
          <cell r="X24"/>
          <cell r="Y24"/>
          <cell r="Z24"/>
          <cell r="AA24" t="str">
            <v/>
          </cell>
          <cell r="AB24"/>
          <cell r="AC24"/>
          <cell r="AD24"/>
          <cell r="AE24"/>
          <cell r="AF24" t="str">
            <v/>
          </cell>
          <cell r="AG24"/>
          <cell r="AH24"/>
          <cell r="AI24"/>
          <cell r="AJ24"/>
          <cell r="AK24" t="str">
            <v/>
          </cell>
          <cell r="AL24"/>
          <cell r="AM24"/>
          <cell r="AN24"/>
          <cell r="AO24"/>
          <cell r="AP24" t="str">
            <v/>
          </cell>
          <cell r="AQ24"/>
          <cell r="AR24"/>
          <cell r="AS24"/>
          <cell r="AT24"/>
          <cell r="AU24" t="str">
            <v/>
          </cell>
          <cell r="AV24"/>
          <cell r="AW24"/>
          <cell r="AX24"/>
          <cell r="AY24"/>
          <cell r="AZ24" t="str">
            <v/>
          </cell>
          <cell r="BA24"/>
          <cell r="BB24"/>
          <cell r="BC24"/>
          <cell r="BD24"/>
          <cell r="BE24" t="str">
            <v/>
          </cell>
          <cell r="BF24"/>
          <cell r="BG24"/>
          <cell r="BH24"/>
          <cell r="BI24"/>
          <cell r="BJ24" t="str">
            <v/>
          </cell>
          <cell r="BK24"/>
          <cell r="BL24"/>
          <cell r="BM24"/>
          <cell r="BN24"/>
          <cell r="BO24" t="str">
            <v/>
          </cell>
          <cell r="BP24"/>
          <cell r="BQ24"/>
          <cell r="BR24"/>
          <cell r="BS24"/>
          <cell r="BT24" t="str">
            <v/>
          </cell>
          <cell r="BU24"/>
          <cell r="BV24"/>
          <cell r="BW24"/>
          <cell r="BX24"/>
          <cell r="BY24" t="str">
            <v/>
          </cell>
          <cell r="BZ24"/>
          <cell r="CA24"/>
          <cell r="CB24"/>
          <cell r="CC24"/>
          <cell r="CD24" t="str">
            <v/>
          </cell>
          <cell r="CE24"/>
          <cell r="CF24"/>
          <cell r="CG24"/>
          <cell r="CH24"/>
          <cell r="CI24" t="str">
            <v/>
          </cell>
          <cell r="CJ24" t="str">
            <v/>
          </cell>
          <cell r="CK24" t="str">
            <v/>
          </cell>
          <cell r="CL24" t="str">
            <v/>
          </cell>
          <cell r="CM24" t="str">
            <v/>
          </cell>
          <cell r="CN24" t="str">
            <v/>
          </cell>
          <cell r="CO24"/>
          <cell r="CP24"/>
          <cell r="CQ24"/>
          <cell r="CR24"/>
          <cell r="CS24" t="str">
            <v/>
          </cell>
          <cell r="CT24"/>
          <cell r="CU24"/>
          <cell r="CV24"/>
          <cell r="CW24"/>
          <cell r="CX24" t="str">
            <v/>
          </cell>
          <cell r="CY24"/>
          <cell r="CZ24"/>
          <cell r="DA24"/>
          <cell r="DB24"/>
          <cell r="DC24" t="str">
            <v/>
          </cell>
          <cell r="DD24" t="str">
            <v>Liam S. Smith</v>
          </cell>
          <cell r="DE24" t="e">
            <v>#DIV/0!</v>
          </cell>
          <cell r="DF24" t="e">
            <v>#DIV/0!</v>
          </cell>
          <cell r="DG24" t="e">
            <v>#DIV/0!</v>
          </cell>
          <cell r="DH24" t="e">
            <v>#DIV/0!</v>
          </cell>
          <cell r="DI24" t="e">
            <v>#DIV/0!</v>
          </cell>
          <cell r="DJ24" t="e">
            <v>#DIV/0!</v>
          </cell>
          <cell r="DK24" t="e">
            <v>#DIV/0!</v>
          </cell>
          <cell r="DL24" t="e">
            <v>#DIV/0!</v>
          </cell>
          <cell r="DM24" t="str">
            <v/>
          </cell>
          <cell r="DN24" t="str">
            <v/>
          </cell>
        </row>
        <row r="25">
          <cell r="C25" t="str">
            <v>Garcia</v>
          </cell>
          <cell r="D25" t="str">
            <v>Noah</v>
          </cell>
          <cell r="E25" t="str">
            <v>PRAN</v>
          </cell>
          <cell r="F25" t="str">
            <v>P.</v>
          </cell>
          <cell r="G25" t="str">
            <v>131394170176</v>
          </cell>
          <cell r="H25">
            <v>40963</v>
          </cell>
          <cell r="I25" t="str">
            <v>MALE</v>
          </cell>
          <cell r="J25">
            <v>41143</v>
          </cell>
          <cell r="K25">
            <v>93</v>
          </cell>
          <cell r="L25">
            <v>40981</v>
          </cell>
          <cell r="M25" t="str">
            <v>Marbel I Central Elem</v>
          </cell>
          <cell r="N25" t="str">
            <v>KORONADAL CITY</v>
          </cell>
          <cell r="O25">
            <v>131396</v>
          </cell>
          <cell r="P25"/>
          <cell r="Q25"/>
          <cell r="R25"/>
          <cell r="S25"/>
          <cell r="T25"/>
          <cell r="U25"/>
          <cell r="V25" t="str">
            <v/>
          </cell>
          <cell r="W25"/>
          <cell r="X25"/>
          <cell r="Y25"/>
          <cell r="Z25"/>
          <cell r="AA25" t="str">
            <v/>
          </cell>
          <cell r="AB25"/>
          <cell r="AC25"/>
          <cell r="AD25"/>
          <cell r="AE25"/>
          <cell r="AF25" t="str">
            <v/>
          </cell>
          <cell r="AG25"/>
          <cell r="AH25"/>
          <cell r="AI25"/>
          <cell r="AJ25"/>
          <cell r="AK25" t="str">
            <v/>
          </cell>
          <cell r="AL25"/>
          <cell r="AM25"/>
          <cell r="AN25"/>
          <cell r="AO25"/>
          <cell r="AP25" t="str">
            <v/>
          </cell>
          <cell r="AQ25"/>
          <cell r="AR25"/>
          <cell r="AS25"/>
          <cell r="AT25"/>
          <cell r="AU25" t="str">
            <v/>
          </cell>
          <cell r="AV25"/>
          <cell r="AW25"/>
          <cell r="AX25"/>
          <cell r="AY25"/>
          <cell r="AZ25" t="str">
            <v/>
          </cell>
          <cell r="BA25"/>
          <cell r="BB25"/>
          <cell r="BC25"/>
          <cell r="BD25"/>
          <cell r="BE25" t="str">
            <v/>
          </cell>
          <cell r="BF25"/>
          <cell r="BG25"/>
          <cell r="BH25"/>
          <cell r="BI25"/>
          <cell r="BJ25" t="str">
            <v/>
          </cell>
          <cell r="BK25"/>
          <cell r="BL25"/>
          <cell r="BM25"/>
          <cell r="BN25"/>
          <cell r="BO25" t="str">
            <v/>
          </cell>
          <cell r="BP25"/>
          <cell r="BQ25"/>
          <cell r="BR25"/>
          <cell r="BS25"/>
          <cell r="BT25" t="str">
            <v/>
          </cell>
          <cell r="BU25"/>
          <cell r="BV25"/>
          <cell r="BW25"/>
          <cell r="BX25"/>
          <cell r="BY25" t="str">
            <v/>
          </cell>
          <cell r="BZ25"/>
          <cell r="CA25"/>
          <cell r="CB25"/>
          <cell r="CC25"/>
          <cell r="CD25" t="str">
            <v/>
          </cell>
          <cell r="CE25"/>
          <cell r="CF25"/>
          <cell r="CG25"/>
          <cell r="CH25"/>
          <cell r="CI25" t="str">
            <v/>
          </cell>
          <cell r="CJ25" t="str">
            <v/>
          </cell>
          <cell r="CK25" t="str">
            <v/>
          </cell>
          <cell r="CL25" t="str">
            <v/>
          </cell>
          <cell r="CM25" t="str">
            <v/>
          </cell>
          <cell r="CN25" t="str">
            <v/>
          </cell>
          <cell r="CO25"/>
          <cell r="CP25"/>
          <cell r="CQ25"/>
          <cell r="CR25"/>
          <cell r="CS25" t="str">
            <v/>
          </cell>
          <cell r="CT25"/>
          <cell r="CU25"/>
          <cell r="CV25"/>
          <cell r="CW25"/>
          <cell r="CX25" t="str">
            <v/>
          </cell>
          <cell r="CY25"/>
          <cell r="CZ25"/>
          <cell r="DA25"/>
          <cell r="DB25"/>
          <cell r="DC25" t="str">
            <v/>
          </cell>
          <cell r="DD25" t="str">
            <v>Noah P. Garcia</v>
          </cell>
          <cell r="DE25" t="e">
            <v>#DIV/0!</v>
          </cell>
          <cell r="DF25" t="e">
            <v>#DIV/0!</v>
          </cell>
          <cell r="DG25" t="e">
            <v>#DIV/0!</v>
          </cell>
          <cell r="DH25" t="e">
            <v>#DIV/0!</v>
          </cell>
          <cell r="DI25" t="e">
            <v>#DIV/0!</v>
          </cell>
          <cell r="DJ25" t="e">
            <v>#DIV/0!</v>
          </cell>
          <cell r="DK25" t="e">
            <v>#DIV/0!</v>
          </cell>
          <cell r="DL25" t="e">
            <v>#DIV/0!</v>
          </cell>
          <cell r="DM25" t="str">
            <v/>
          </cell>
          <cell r="DN25" t="str">
            <v/>
          </cell>
        </row>
        <row r="26">
          <cell r="C26" t="str">
            <v>Johnson</v>
          </cell>
          <cell r="D26" t="str">
            <v>James</v>
          </cell>
          <cell r="E26" t="str">
            <v>ALIP</v>
          </cell>
          <cell r="F26" t="str">
            <v>A.</v>
          </cell>
          <cell r="G26" t="str">
            <v>131394170176</v>
          </cell>
          <cell r="H26">
            <v>40964</v>
          </cell>
          <cell r="I26" t="str">
            <v>MALE</v>
          </cell>
          <cell r="J26">
            <v>41144</v>
          </cell>
          <cell r="K26">
            <v>94</v>
          </cell>
          <cell r="L26">
            <v>40982</v>
          </cell>
          <cell r="M26" t="str">
            <v>Marbel I Central Elem</v>
          </cell>
          <cell r="N26" t="str">
            <v>KORONADAL CITY</v>
          </cell>
          <cell r="O26">
            <v>131397</v>
          </cell>
          <cell r="P26"/>
          <cell r="Q26"/>
          <cell r="R26"/>
          <cell r="S26"/>
          <cell r="T26"/>
          <cell r="U26"/>
          <cell r="V26" t="str">
            <v/>
          </cell>
          <cell r="W26"/>
          <cell r="X26"/>
          <cell r="Y26"/>
          <cell r="Z26"/>
          <cell r="AA26" t="str">
            <v/>
          </cell>
          <cell r="AB26"/>
          <cell r="AC26"/>
          <cell r="AD26"/>
          <cell r="AE26"/>
          <cell r="AF26" t="str">
            <v/>
          </cell>
          <cell r="AG26"/>
          <cell r="AH26"/>
          <cell r="AI26"/>
          <cell r="AJ26"/>
          <cell r="AK26" t="str">
            <v/>
          </cell>
          <cell r="AL26"/>
          <cell r="AM26"/>
          <cell r="AN26"/>
          <cell r="AO26"/>
          <cell r="AP26" t="str">
            <v/>
          </cell>
          <cell r="AQ26"/>
          <cell r="AR26"/>
          <cell r="AS26"/>
          <cell r="AT26"/>
          <cell r="AU26" t="str">
            <v/>
          </cell>
          <cell r="AV26"/>
          <cell r="AW26"/>
          <cell r="AX26"/>
          <cell r="AY26"/>
          <cell r="AZ26" t="str">
            <v/>
          </cell>
          <cell r="BA26"/>
          <cell r="BB26"/>
          <cell r="BC26"/>
          <cell r="BD26"/>
          <cell r="BE26" t="str">
            <v/>
          </cell>
          <cell r="BF26"/>
          <cell r="BG26"/>
          <cell r="BH26"/>
          <cell r="BI26"/>
          <cell r="BJ26" t="str">
            <v/>
          </cell>
          <cell r="BK26"/>
          <cell r="BL26"/>
          <cell r="BM26"/>
          <cell r="BN26"/>
          <cell r="BO26" t="str">
            <v/>
          </cell>
          <cell r="BP26"/>
          <cell r="BQ26"/>
          <cell r="BR26"/>
          <cell r="BS26"/>
          <cell r="BT26" t="str">
            <v/>
          </cell>
          <cell r="BU26"/>
          <cell r="BV26"/>
          <cell r="BW26"/>
          <cell r="BX26"/>
          <cell r="BY26" t="str">
            <v/>
          </cell>
          <cell r="BZ26"/>
          <cell r="CA26"/>
          <cell r="CB26"/>
          <cell r="CC26"/>
          <cell r="CD26" t="str">
            <v/>
          </cell>
          <cell r="CE26"/>
          <cell r="CF26"/>
          <cell r="CG26"/>
          <cell r="CH26"/>
          <cell r="CI26" t="str">
            <v/>
          </cell>
          <cell r="CJ26" t="str">
            <v/>
          </cell>
          <cell r="CK26" t="str">
            <v/>
          </cell>
          <cell r="CL26" t="str">
            <v/>
          </cell>
          <cell r="CM26" t="str">
            <v/>
          </cell>
          <cell r="CN26" t="str">
            <v/>
          </cell>
          <cell r="CO26"/>
          <cell r="CP26"/>
          <cell r="CQ26"/>
          <cell r="CR26"/>
          <cell r="CS26" t="str">
            <v/>
          </cell>
          <cell r="CT26"/>
          <cell r="CU26"/>
          <cell r="CV26"/>
          <cell r="CW26"/>
          <cell r="CX26" t="str">
            <v/>
          </cell>
          <cell r="CY26"/>
          <cell r="CZ26"/>
          <cell r="DA26"/>
          <cell r="DB26"/>
          <cell r="DC26" t="str">
            <v/>
          </cell>
          <cell r="DD26" t="str">
            <v>James A. Johnson</v>
          </cell>
          <cell r="DE26" t="e">
            <v>#DIV/0!</v>
          </cell>
          <cell r="DF26" t="e">
            <v>#DIV/0!</v>
          </cell>
          <cell r="DG26" t="e">
            <v>#DIV/0!</v>
          </cell>
          <cell r="DH26" t="e">
            <v>#DIV/0!</v>
          </cell>
          <cell r="DI26" t="e">
            <v>#DIV/0!</v>
          </cell>
          <cell r="DJ26" t="e">
            <v>#DIV/0!</v>
          </cell>
          <cell r="DK26" t="e">
            <v>#DIV/0!</v>
          </cell>
          <cell r="DL26" t="e">
            <v>#DIV/0!</v>
          </cell>
          <cell r="DM26" t="str">
            <v/>
          </cell>
          <cell r="DN26" t="str">
            <v/>
          </cell>
        </row>
        <row r="27">
          <cell r="C27" t="str">
            <v>Lee</v>
          </cell>
          <cell r="D27" t="str">
            <v>Lucas</v>
          </cell>
          <cell r="E27" t="str">
            <v>GARCIA</v>
          </cell>
          <cell r="F27" t="str">
            <v>G.</v>
          </cell>
          <cell r="G27" t="str">
            <v>131394170176</v>
          </cell>
          <cell r="H27">
            <v>40965</v>
          </cell>
          <cell r="I27" t="str">
            <v>MALE</v>
          </cell>
          <cell r="J27">
            <v>41145</v>
          </cell>
          <cell r="K27">
            <v>95</v>
          </cell>
          <cell r="L27">
            <v>40983</v>
          </cell>
          <cell r="M27" t="str">
            <v>Marbel I Central Elem</v>
          </cell>
          <cell r="N27" t="str">
            <v>KORONADAL CITY</v>
          </cell>
          <cell r="O27">
            <v>131398</v>
          </cell>
          <cell r="P27"/>
          <cell r="Q27"/>
          <cell r="R27"/>
          <cell r="S27"/>
          <cell r="T27"/>
          <cell r="U27"/>
          <cell r="V27" t="str">
            <v/>
          </cell>
          <cell r="W27"/>
          <cell r="X27"/>
          <cell r="Y27"/>
          <cell r="Z27"/>
          <cell r="AA27" t="str">
            <v/>
          </cell>
          <cell r="AB27"/>
          <cell r="AC27"/>
          <cell r="AD27"/>
          <cell r="AE27"/>
          <cell r="AF27" t="str">
            <v/>
          </cell>
          <cell r="AG27"/>
          <cell r="AH27"/>
          <cell r="AI27"/>
          <cell r="AJ27"/>
          <cell r="AK27" t="str">
            <v/>
          </cell>
          <cell r="AL27"/>
          <cell r="AM27"/>
          <cell r="AN27"/>
          <cell r="AO27"/>
          <cell r="AP27" t="str">
            <v/>
          </cell>
          <cell r="AQ27"/>
          <cell r="AR27"/>
          <cell r="AS27"/>
          <cell r="AT27"/>
          <cell r="AU27" t="str">
            <v/>
          </cell>
          <cell r="AV27"/>
          <cell r="AW27"/>
          <cell r="AX27"/>
          <cell r="AY27"/>
          <cell r="AZ27" t="str">
            <v/>
          </cell>
          <cell r="BA27"/>
          <cell r="BB27"/>
          <cell r="BC27"/>
          <cell r="BD27"/>
          <cell r="BE27" t="str">
            <v/>
          </cell>
          <cell r="BF27"/>
          <cell r="BG27"/>
          <cell r="BH27"/>
          <cell r="BI27"/>
          <cell r="BJ27" t="str">
            <v/>
          </cell>
          <cell r="BK27"/>
          <cell r="BL27"/>
          <cell r="BM27"/>
          <cell r="BN27"/>
          <cell r="BO27" t="str">
            <v/>
          </cell>
          <cell r="BP27"/>
          <cell r="BQ27"/>
          <cell r="BR27"/>
          <cell r="BS27"/>
          <cell r="BT27" t="str">
            <v/>
          </cell>
          <cell r="BU27"/>
          <cell r="BV27"/>
          <cell r="BW27"/>
          <cell r="BX27"/>
          <cell r="BY27" t="str">
            <v/>
          </cell>
          <cell r="BZ27"/>
          <cell r="CA27"/>
          <cell r="CB27"/>
          <cell r="CC27"/>
          <cell r="CD27" t="str">
            <v/>
          </cell>
          <cell r="CE27"/>
          <cell r="CF27"/>
          <cell r="CG27"/>
          <cell r="CH27"/>
          <cell r="CI27" t="str">
            <v/>
          </cell>
          <cell r="CJ27" t="str">
            <v/>
          </cell>
          <cell r="CK27" t="str">
            <v/>
          </cell>
          <cell r="CL27" t="str">
            <v/>
          </cell>
          <cell r="CM27" t="str">
            <v/>
          </cell>
          <cell r="CN27" t="str">
            <v/>
          </cell>
          <cell r="CO27"/>
          <cell r="CP27"/>
          <cell r="CQ27"/>
          <cell r="CR27"/>
          <cell r="CS27" t="str">
            <v/>
          </cell>
          <cell r="CT27"/>
          <cell r="CU27"/>
          <cell r="CV27"/>
          <cell r="CW27"/>
          <cell r="CX27" t="str">
            <v/>
          </cell>
          <cell r="CY27"/>
          <cell r="CZ27"/>
          <cell r="DA27"/>
          <cell r="DB27"/>
          <cell r="DC27" t="str">
            <v/>
          </cell>
          <cell r="DD27" t="str">
            <v>Lucas G. Lee</v>
          </cell>
          <cell r="DE27" t="e">
            <v>#DIV/0!</v>
          </cell>
          <cell r="DF27" t="e">
            <v>#DIV/0!</v>
          </cell>
          <cell r="DG27" t="e">
            <v>#DIV/0!</v>
          </cell>
          <cell r="DH27" t="e">
            <v>#DIV/0!</v>
          </cell>
          <cell r="DI27" t="e">
            <v>#DIV/0!</v>
          </cell>
          <cell r="DJ27" t="e">
            <v>#DIV/0!</v>
          </cell>
          <cell r="DK27" t="e">
            <v>#DIV/0!</v>
          </cell>
          <cell r="DL27" t="e">
            <v>#DIV/0!</v>
          </cell>
          <cell r="DM27" t="str">
            <v/>
          </cell>
          <cell r="DN27" t="str">
            <v/>
          </cell>
        </row>
        <row r="28">
          <cell r="C28" t="str">
            <v>Anderson</v>
          </cell>
          <cell r="D28" t="str">
            <v>Ethan</v>
          </cell>
          <cell r="E28" t="str">
            <v>BALDONADO</v>
          </cell>
          <cell r="F28" t="str">
            <v>B.</v>
          </cell>
          <cell r="G28" t="str">
            <v>131394170176</v>
          </cell>
          <cell r="H28">
            <v>40966</v>
          </cell>
          <cell r="I28" t="str">
            <v>MALE</v>
          </cell>
          <cell r="J28">
            <v>41146</v>
          </cell>
          <cell r="K28">
            <v>96</v>
          </cell>
          <cell r="L28">
            <v>40984</v>
          </cell>
          <cell r="M28" t="str">
            <v>Marbel I Central Elem</v>
          </cell>
          <cell r="N28" t="str">
            <v>KORONADAL CITY</v>
          </cell>
          <cell r="O28">
            <v>131399</v>
          </cell>
          <cell r="P28"/>
          <cell r="Q28"/>
          <cell r="R28"/>
          <cell r="S28"/>
          <cell r="T28"/>
          <cell r="U28"/>
          <cell r="V28" t="str">
            <v/>
          </cell>
          <cell r="W28"/>
          <cell r="X28"/>
          <cell r="Y28"/>
          <cell r="Z28"/>
          <cell r="AA28" t="str">
            <v/>
          </cell>
          <cell r="AB28"/>
          <cell r="AC28"/>
          <cell r="AD28"/>
          <cell r="AE28"/>
          <cell r="AF28" t="str">
            <v/>
          </cell>
          <cell r="AG28"/>
          <cell r="AH28"/>
          <cell r="AI28"/>
          <cell r="AJ28"/>
          <cell r="AK28" t="str">
            <v/>
          </cell>
          <cell r="AL28"/>
          <cell r="AM28"/>
          <cell r="AN28"/>
          <cell r="AO28"/>
          <cell r="AP28" t="str">
            <v/>
          </cell>
          <cell r="AQ28"/>
          <cell r="AR28"/>
          <cell r="AS28"/>
          <cell r="AT28"/>
          <cell r="AU28" t="str">
            <v/>
          </cell>
          <cell r="AV28"/>
          <cell r="AW28"/>
          <cell r="AX28"/>
          <cell r="AY28"/>
          <cell r="AZ28" t="str">
            <v/>
          </cell>
          <cell r="BA28"/>
          <cell r="BB28"/>
          <cell r="BC28"/>
          <cell r="BD28"/>
          <cell r="BE28" t="str">
            <v/>
          </cell>
          <cell r="BF28"/>
          <cell r="BG28"/>
          <cell r="BH28"/>
          <cell r="BI28"/>
          <cell r="BJ28" t="str">
            <v/>
          </cell>
          <cell r="BK28"/>
          <cell r="BL28"/>
          <cell r="BM28"/>
          <cell r="BN28"/>
          <cell r="BO28" t="str">
            <v/>
          </cell>
          <cell r="BP28"/>
          <cell r="BQ28"/>
          <cell r="BR28"/>
          <cell r="BS28"/>
          <cell r="BT28" t="str">
            <v/>
          </cell>
          <cell r="BU28"/>
          <cell r="BV28"/>
          <cell r="BW28"/>
          <cell r="BX28"/>
          <cell r="BY28" t="str">
            <v/>
          </cell>
          <cell r="BZ28"/>
          <cell r="CA28"/>
          <cell r="CB28"/>
          <cell r="CC28"/>
          <cell r="CD28" t="str">
            <v/>
          </cell>
          <cell r="CE28"/>
          <cell r="CF28"/>
          <cell r="CG28"/>
          <cell r="CH28"/>
          <cell r="CI28" t="str">
            <v/>
          </cell>
          <cell r="CJ28" t="str">
            <v/>
          </cell>
          <cell r="CK28" t="str">
            <v/>
          </cell>
          <cell r="CL28" t="str">
            <v/>
          </cell>
          <cell r="CM28" t="str">
            <v/>
          </cell>
          <cell r="CN28" t="str">
            <v/>
          </cell>
          <cell r="CO28"/>
          <cell r="CP28"/>
          <cell r="CQ28"/>
          <cell r="CR28"/>
          <cell r="CS28" t="str">
            <v/>
          </cell>
          <cell r="CT28"/>
          <cell r="CU28"/>
          <cell r="CV28"/>
          <cell r="CW28"/>
          <cell r="CX28" t="str">
            <v/>
          </cell>
          <cell r="CY28"/>
          <cell r="CZ28"/>
          <cell r="DA28"/>
          <cell r="DB28"/>
          <cell r="DC28" t="str">
            <v/>
          </cell>
          <cell r="DD28" t="str">
            <v>Ethan B. Anderson</v>
          </cell>
          <cell r="DE28" t="e">
            <v>#DIV/0!</v>
          </cell>
          <cell r="DF28" t="e">
            <v>#DIV/0!</v>
          </cell>
          <cell r="DG28" t="e">
            <v>#DIV/0!</v>
          </cell>
          <cell r="DH28" t="e">
            <v>#DIV/0!</v>
          </cell>
          <cell r="DI28" t="e">
            <v>#DIV/0!</v>
          </cell>
          <cell r="DJ28" t="e">
            <v>#DIV/0!</v>
          </cell>
          <cell r="DK28" t="e">
            <v>#DIV/0!</v>
          </cell>
          <cell r="DL28" t="e">
            <v>#DIV/0!</v>
          </cell>
          <cell r="DM28" t="str">
            <v/>
          </cell>
          <cell r="DN28" t="str">
            <v/>
          </cell>
        </row>
        <row r="29">
          <cell r="C29" t="str">
            <v>Rodriguez</v>
          </cell>
          <cell r="D29" t="str">
            <v>Alexander</v>
          </cell>
          <cell r="E29" t="str">
            <v>FUSCABLO</v>
          </cell>
          <cell r="F29" t="str">
            <v>F.</v>
          </cell>
          <cell r="G29" t="str">
            <v>131394170176</v>
          </cell>
          <cell r="H29">
            <v>40967</v>
          </cell>
          <cell r="I29" t="str">
            <v>MALE</v>
          </cell>
          <cell r="J29">
            <v>41147</v>
          </cell>
          <cell r="K29">
            <v>97</v>
          </cell>
          <cell r="L29">
            <v>40985</v>
          </cell>
          <cell r="M29" t="str">
            <v>Marbel I Central Elem</v>
          </cell>
          <cell r="N29" t="str">
            <v>KORONADAL CITY</v>
          </cell>
          <cell r="O29">
            <v>131400</v>
          </cell>
          <cell r="P29"/>
          <cell r="Q29"/>
          <cell r="R29"/>
          <cell r="S29"/>
          <cell r="T29"/>
          <cell r="U29"/>
          <cell r="V29" t="str">
            <v/>
          </cell>
          <cell r="W29"/>
          <cell r="X29"/>
          <cell r="Y29"/>
          <cell r="Z29"/>
          <cell r="AA29" t="str">
            <v/>
          </cell>
          <cell r="AB29"/>
          <cell r="AC29"/>
          <cell r="AD29"/>
          <cell r="AE29"/>
          <cell r="AF29" t="str">
            <v/>
          </cell>
          <cell r="AG29"/>
          <cell r="AH29"/>
          <cell r="AI29"/>
          <cell r="AJ29"/>
          <cell r="AK29" t="str">
            <v/>
          </cell>
          <cell r="AL29"/>
          <cell r="AM29"/>
          <cell r="AN29"/>
          <cell r="AO29"/>
          <cell r="AP29" t="str">
            <v/>
          </cell>
          <cell r="AQ29"/>
          <cell r="AR29"/>
          <cell r="AS29"/>
          <cell r="AT29"/>
          <cell r="AU29" t="str">
            <v/>
          </cell>
          <cell r="AV29"/>
          <cell r="AW29"/>
          <cell r="AX29"/>
          <cell r="AY29"/>
          <cell r="AZ29" t="str">
            <v/>
          </cell>
          <cell r="BA29"/>
          <cell r="BB29"/>
          <cell r="BC29"/>
          <cell r="BD29"/>
          <cell r="BE29" t="str">
            <v/>
          </cell>
          <cell r="BF29"/>
          <cell r="BG29"/>
          <cell r="BH29"/>
          <cell r="BI29"/>
          <cell r="BJ29" t="str">
            <v/>
          </cell>
          <cell r="BK29"/>
          <cell r="BL29"/>
          <cell r="BM29"/>
          <cell r="BN29"/>
          <cell r="BO29" t="str">
            <v/>
          </cell>
          <cell r="BP29"/>
          <cell r="BQ29"/>
          <cell r="BR29"/>
          <cell r="BS29"/>
          <cell r="BT29" t="str">
            <v/>
          </cell>
          <cell r="BU29"/>
          <cell r="BV29"/>
          <cell r="BW29"/>
          <cell r="BX29"/>
          <cell r="BY29" t="str">
            <v/>
          </cell>
          <cell r="BZ29"/>
          <cell r="CA29"/>
          <cell r="CB29"/>
          <cell r="CC29"/>
          <cell r="CD29" t="str">
            <v/>
          </cell>
          <cell r="CE29"/>
          <cell r="CF29"/>
          <cell r="CG29"/>
          <cell r="CH29"/>
          <cell r="CI29" t="str">
            <v/>
          </cell>
          <cell r="CJ29" t="str">
            <v/>
          </cell>
          <cell r="CK29" t="str">
            <v/>
          </cell>
          <cell r="CL29" t="str">
            <v/>
          </cell>
          <cell r="CM29" t="str">
            <v/>
          </cell>
          <cell r="CN29" t="str">
            <v/>
          </cell>
          <cell r="CO29"/>
          <cell r="CP29"/>
          <cell r="CQ29"/>
          <cell r="CR29"/>
          <cell r="CS29" t="str">
            <v/>
          </cell>
          <cell r="CT29"/>
          <cell r="CU29"/>
          <cell r="CV29"/>
          <cell r="CW29"/>
          <cell r="CX29" t="str">
            <v/>
          </cell>
          <cell r="CY29"/>
          <cell r="CZ29"/>
          <cell r="DA29"/>
          <cell r="DB29"/>
          <cell r="DC29" t="str">
            <v/>
          </cell>
          <cell r="DD29" t="str">
            <v>Alexander F. Rodriguez</v>
          </cell>
          <cell r="DE29" t="e">
            <v>#DIV/0!</v>
          </cell>
          <cell r="DF29" t="e">
            <v>#DIV/0!</v>
          </cell>
          <cell r="DG29" t="e">
            <v>#DIV/0!</v>
          </cell>
          <cell r="DH29" t="e">
            <v>#DIV/0!</v>
          </cell>
          <cell r="DI29" t="e">
            <v>#DIV/0!</v>
          </cell>
          <cell r="DJ29" t="e">
            <v>#DIV/0!</v>
          </cell>
          <cell r="DK29" t="e">
            <v>#DIV/0!</v>
          </cell>
          <cell r="DL29" t="e">
            <v>#DIV/0!</v>
          </cell>
          <cell r="DM29" t="str">
            <v/>
          </cell>
          <cell r="DN29" t="str">
            <v/>
          </cell>
        </row>
        <row r="30">
          <cell r="C30" t="str">
            <v>Santos</v>
          </cell>
          <cell r="D30" t="str">
            <v>Gabriel</v>
          </cell>
          <cell r="E30" t="str">
            <v>REMULTA</v>
          </cell>
          <cell r="F30" t="str">
            <v>R.</v>
          </cell>
          <cell r="G30" t="str">
            <v>131394170176</v>
          </cell>
          <cell r="H30">
            <v>40968</v>
          </cell>
          <cell r="I30" t="str">
            <v>MALE</v>
          </cell>
          <cell r="J30">
            <v>41148</v>
          </cell>
          <cell r="K30">
            <v>98</v>
          </cell>
          <cell r="L30">
            <v>40986</v>
          </cell>
          <cell r="M30" t="str">
            <v>Marbel I Central Elem</v>
          </cell>
          <cell r="N30" t="str">
            <v>KORONADAL CITY</v>
          </cell>
          <cell r="O30">
            <v>131401</v>
          </cell>
          <cell r="P30"/>
          <cell r="Q30"/>
          <cell r="R30"/>
          <cell r="S30"/>
          <cell r="T30"/>
          <cell r="U30"/>
          <cell r="V30" t="str">
            <v/>
          </cell>
          <cell r="W30"/>
          <cell r="X30"/>
          <cell r="Y30"/>
          <cell r="Z30"/>
          <cell r="AA30" t="str">
            <v/>
          </cell>
          <cell r="AB30"/>
          <cell r="AC30"/>
          <cell r="AD30"/>
          <cell r="AE30"/>
          <cell r="AF30" t="str">
            <v/>
          </cell>
          <cell r="AG30"/>
          <cell r="AH30"/>
          <cell r="AI30"/>
          <cell r="AJ30"/>
          <cell r="AK30" t="str">
            <v/>
          </cell>
          <cell r="AL30"/>
          <cell r="AM30"/>
          <cell r="AN30"/>
          <cell r="AO30"/>
          <cell r="AP30" t="str">
            <v/>
          </cell>
          <cell r="AQ30"/>
          <cell r="AR30"/>
          <cell r="AS30"/>
          <cell r="AT30"/>
          <cell r="AU30" t="str">
            <v/>
          </cell>
          <cell r="AV30"/>
          <cell r="AW30"/>
          <cell r="AX30"/>
          <cell r="AY30"/>
          <cell r="AZ30" t="str">
            <v/>
          </cell>
          <cell r="BA30"/>
          <cell r="BB30"/>
          <cell r="BC30"/>
          <cell r="BD30"/>
          <cell r="BE30" t="str">
            <v/>
          </cell>
          <cell r="BF30"/>
          <cell r="BG30"/>
          <cell r="BH30"/>
          <cell r="BI30"/>
          <cell r="BJ30" t="str">
            <v/>
          </cell>
          <cell r="BK30"/>
          <cell r="BL30"/>
          <cell r="BM30"/>
          <cell r="BN30"/>
          <cell r="BO30" t="str">
            <v/>
          </cell>
          <cell r="BP30"/>
          <cell r="BQ30"/>
          <cell r="BR30"/>
          <cell r="BS30"/>
          <cell r="BT30" t="str">
            <v/>
          </cell>
          <cell r="BU30"/>
          <cell r="BV30"/>
          <cell r="BW30"/>
          <cell r="BX30"/>
          <cell r="BY30" t="str">
            <v/>
          </cell>
          <cell r="BZ30"/>
          <cell r="CA30"/>
          <cell r="CB30"/>
          <cell r="CC30"/>
          <cell r="CD30" t="str">
            <v/>
          </cell>
          <cell r="CE30"/>
          <cell r="CF30"/>
          <cell r="CG30"/>
          <cell r="CH30"/>
          <cell r="CI30" t="str">
            <v/>
          </cell>
          <cell r="CJ30" t="str">
            <v/>
          </cell>
          <cell r="CK30" t="str">
            <v/>
          </cell>
          <cell r="CL30" t="str">
            <v/>
          </cell>
          <cell r="CM30" t="str">
            <v/>
          </cell>
          <cell r="CN30" t="str">
            <v/>
          </cell>
          <cell r="CO30"/>
          <cell r="CP30"/>
          <cell r="CQ30"/>
          <cell r="CR30"/>
          <cell r="CS30" t="str">
            <v/>
          </cell>
          <cell r="CT30"/>
          <cell r="CU30"/>
          <cell r="CV30"/>
          <cell r="CW30"/>
          <cell r="CX30" t="str">
            <v/>
          </cell>
          <cell r="CY30"/>
          <cell r="CZ30"/>
          <cell r="DA30"/>
          <cell r="DB30"/>
          <cell r="DC30" t="str">
            <v/>
          </cell>
          <cell r="DD30" t="str">
            <v>Gabriel R. Santos</v>
          </cell>
          <cell r="DE30" t="e">
            <v>#DIV/0!</v>
          </cell>
          <cell r="DF30" t="e">
            <v>#DIV/0!</v>
          </cell>
          <cell r="DG30" t="e">
            <v>#DIV/0!</v>
          </cell>
          <cell r="DH30" t="e">
            <v>#DIV/0!</v>
          </cell>
          <cell r="DI30" t="e">
            <v>#DIV/0!</v>
          </cell>
          <cell r="DJ30" t="e">
            <v>#DIV/0!</v>
          </cell>
          <cell r="DK30" t="e">
            <v>#DIV/0!</v>
          </cell>
          <cell r="DL30" t="e">
            <v>#DIV/0!</v>
          </cell>
          <cell r="DM30" t="str">
            <v/>
          </cell>
          <cell r="DN30" t="str">
            <v/>
          </cell>
        </row>
        <row r="31">
          <cell r="C31" t="str">
            <v>Brown</v>
          </cell>
          <cell r="D31" t="str">
            <v>Elijah</v>
          </cell>
          <cell r="E31" t="str">
            <v>MILLARES</v>
          </cell>
          <cell r="F31" t="str">
            <v>M.</v>
          </cell>
          <cell r="G31" t="str">
            <v>131394170176</v>
          </cell>
          <cell r="H31">
            <v>40969</v>
          </cell>
          <cell r="I31" t="str">
            <v>MALE</v>
          </cell>
          <cell r="J31">
            <v>41149</v>
          </cell>
          <cell r="K31">
            <v>99</v>
          </cell>
          <cell r="L31">
            <v>40987</v>
          </cell>
          <cell r="M31" t="str">
            <v>Marbel I Central Elem</v>
          </cell>
          <cell r="N31" t="str">
            <v>KORONADAL CITY</v>
          </cell>
          <cell r="O31">
            <v>131402</v>
          </cell>
          <cell r="P31"/>
          <cell r="Q31"/>
          <cell r="R31"/>
          <cell r="S31"/>
          <cell r="T31"/>
          <cell r="U31"/>
          <cell r="V31" t="str">
            <v/>
          </cell>
          <cell r="W31"/>
          <cell r="X31"/>
          <cell r="Y31"/>
          <cell r="Z31"/>
          <cell r="AA31" t="str">
            <v/>
          </cell>
          <cell r="AB31"/>
          <cell r="AC31"/>
          <cell r="AD31"/>
          <cell r="AE31"/>
          <cell r="AF31" t="str">
            <v/>
          </cell>
          <cell r="AG31"/>
          <cell r="AH31"/>
          <cell r="AI31"/>
          <cell r="AJ31"/>
          <cell r="AK31" t="str">
            <v/>
          </cell>
          <cell r="AL31"/>
          <cell r="AM31"/>
          <cell r="AN31"/>
          <cell r="AO31"/>
          <cell r="AP31" t="str">
            <v/>
          </cell>
          <cell r="AQ31"/>
          <cell r="AR31"/>
          <cell r="AS31"/>
          <cell r="AT31"/>
          <cell r="AU31" t="str">
            <v/>
          </cell>
          <cell r="AV31"/>
          <cell r="AW31"/>
          <cell r="AX31"/>
          <cell r="AY31"/>
          <cell r="AZ31" t="str">
            <v/>
          </cell>
          <cell r="BA31"/>
          <cell r="BB31"/>
          <cell r="BC31"/>
          <cell r="BD31"/>
          <cell r="BE31" t="str">
            <v/>
          </cell>
          <cell r="BF31"/>
          <cell r="BG31"/>
          <cell r="BH31"/>
          <cell r="BI31"/>
          <cell r="BJ31" t="str">
            <v/>
          </cell>
          <cell r="BK31"/>
          <cell r="BL31"/>
          <cell r="BM31"/>
          <cell r="BN31"/>
          <cell r="BO31" t="str">
            <v/>
          </cell>
          <cell r="BP31"/>
          <cell r="BQ31"/>
          <cell r="BR31"/>
          <cell r="BS31"/>
          <cell r="BT31" t="str">
            <v/>
          </cell>
          <cell r="BU31"/>
          <cell r="BV31"/>
          <cell r="BW31"/>
          <cell r="BX31"/>
          <cell r="BY31" t="str">
            <v/>
          </cell>
          <cell r="BZ31"/>
          <cell r="CA31"/>
          <cell r="CB31"/>
          <cell r="CC31"/>
          <cell r="CD31" t="str">
            <v/>
          </cell>
          <cell r="CE31"/>
          <cell r="CF31"/>
          <cell r="CG31"/>
          <cell r="CH31"/>
          <cell r="CI31" t="str">
            <v/>
          </cell>
          <cell r="CJ31" t="str">
            <v/>
          </cell>
          <cell r="CK31" t="str">
            <v/>
          </cell>
          <cell r="CL31" t="str">
            <v/>
          </cell>
          <cell r="CM31" t="str">
            <v/>
          </cell>
          <cell r="CN31" t="str">
            <v/>
          </cell>
          <cell r="CO31"/>
          <cell r="CP31"/>
          <cell r="CQ31"/>
          <cell r="CR31"/>
          <cell r="CS31" t="str">
            <v/>
          </cell>
          <cell r="CT31"/>
          <cell r="CU31"/>
          <cell r="CV31"/>
          <cell r="CW31"/>
          <cell r="CX31" t="str">
            <v/>
          </cell>
          <cell r="CY31"/>
          <cell r="CZ31"/>
          <cell r="DA31"/>
          <cell r="DB31"/>
          <cell r="DC31" t="str">
            <v/>
          </cell>
          <cell r="DD31" t="str">
            <v>Elijah M. Brown</v>
          </cell>
          <cell r="DE31" t="e">
            <v>#DIV/0!</v>
          </cell>
          <cell r="DF31" t="e">
            <v>#DIV/0!</v>
          </cell>
          <cell r="DG31" t="e">
            <v>#DIV/0!</v>
          </cell>
          <cell r="DH31" t="e">
            <v>#DIV/0!</v>
          </cell>
          <cell r="DI31" t="e">
            <v>#DIV/0!</v>
          </cell>
          <cell r="DJ31" t="e">
            <v>#DIV/0!</v>
          </cell>
          <cell r="DK31" t="e">
            <v>#DIV/0!</v>
          </cell>
          <cell r="DL31" t="e">
            <v>#DIV/0!</v>
          </cell>
          <cell r="DM31" t="str">
            <v/>
          </cell>
          <cell r="DN31" t="str">
            <v/>
          </cell>
        </row>
        <row r="32">
          <cell r="C32" t="str">
            <v>Martinez</v>
          </cell>
          <cell r="D32" t="str">
            <v>Nathan</v>
          </cell>
          <cell r="E32" t="str">
            <v>CABINO</v>
          </cell>
          <cell r="F32" t="str">
            <v>C.</v>
          </cell>
          <cell r="G32" t="str">
            <v>131394170176</v>
          </cell>
          <cell r="H32">
            <v>40970</v>
          </cell>
          <cell r="I32" t="str">
            <v>MALE</v>
          </cell>
          <cell r="J32">
            <v>41150</v>
          </cell>
          <cell r="K32">
            <v>100</v>
          </cell>
          <cell r="L32">
            <v>40988</v>
          </cell>
          <cell r="M32" t="str">
            <v>Marbel I Central Elem</v>
          </cell>
          <cell r="N32" t="str">
            <v>KORONADAL CITY</v>
          </cell>
          <cell r="O32">
            <v>131403</v>
          </cell>
          <cell r="P32"/>
          <cell r="Q32"/>
          <cell r="R32"/>
          <cell r="S32"/>
          <cell r="T32"/>
          <cell r="U32"/>
          <cell r="V32" t="str">
            <v/>
          </cell>
          <cell r="W32"/>
          <cell r="X32"/>
          <cell r="Y32"/>
          <cell r="Z32"/>
          <cell r="AA32" t="str">
            <v/>
          </cell>
          <cell r="AB32"/>
          <cell r="AC32"/>
          <cell r="AD32"/>
          <cell r="AE32"/>
          <cell r="AF32" t="str">
            <v/>
          </cell>
          <cell r="AG32"/>
          <cell r="AH32"/>
          <cell r="AI32"/>
          <cell r="AJ32"/>
          <cell r="AK32" t="str">
            <v/>
          </cell>
          <cell r="AL32"/>
          <cell r="AM32"/>
          <cell r="AN32"/>
          <cell r="AO32"/>
          <cell r="AP32" t="str">
            <v/>
          </cell>
          <cell r="AQ32"/>
          <cell r="AR32"/>
          <cell r="AS32"/>
          <cell r="AT32"/>
          <cell r="AU32" t="str">
            <v/>
          </cell>
          <cell r="AV32"/>
          <cell r="AW32"/>
          <cell r="AX32"/>
          <cell r="AY32"/>
          <cell r="AZ32" t="str">
            <v/>
          </cell>
          <cell r="BA32"/>
          <cell r="BB32"/>
          <cell r="BC32"/>
          <cell r="BD32"/>
          <cell r="BE32"/>
          <cell r="BF32"/>
          <cell r="BG32"/>
          <cell r="BH32"/>
          <cell r="BI32"/>
          <cell r="BJ32" t="str">
            <v/>
          </cell>
          <cell r="BK32"/>
          <cell r="BL32"/>
          <cell r="BM32"/>
          <cell r="BN32"/>
          <cell r="BO32" t="str">
            <v/>
          </cell>
          <cell r="BP32"/>
          <cell r="BQ32"/>
          <cell r="BR32"/>
          <cell r="BS32"/>
          <cell r="BT32" t="str">
            <v/>
          </cell>
          <cell r="BU32"/>
          <cell r="BV32"/>
          <cell r="BW32"/>
          <cell r="BX32"/>
          <cell r="BY32" t="str">
            <v/>
          </cell>
          <cell r="BZ32"/>
          <cell r="CA32"/>
          <cell r="CB32"/>
          <cell r="CC32"/>
          <cell r="CD32" t="str">
            <v/>
          </cell>
          <cell r="CE32"/>
          <cell r="CF32"/>
          <cell r="CG32"/>
          <cell r="CH32"/>
          <cell r="CI32" t="str">
            <v/>
          </cell>
          <cell r="CJ32" t="str">
            <v/>
          </cell>
          <cell r="CK32" t="str">
            <v/>
          </cell>
          <cell r="CL32" t="str">
            <v/>
          </cell>
          <cell r="CM32" t="str">
            <v/>
          </cell>
          <cell r="CN32" t="str">
            <v/>
          </cell>
          <cell r="CO32"/>
          <cell r="CP32"/>
          <cell r="CQ32"/>
          <cell r="CR32"/>
          <cell r="CS32" t="str">
            <v/>
          </cell>
          <cell r="CT32"/>
          <cell r="CU32"/>
          <cell r="CV32"/>
          <cell r="CW32"/>
          <cell r="CX32" t="str">
            <v/>
          </cell>
          <cell r="CY32"/>
          <cell r="CZ32"/>
          <cell r="DA32"/>
          <cell r="DB32"/>
          <cell r="DC32" t="str">
            <v/>
          </cell>
          <cell r="DD32" t="str">
            <v>Nathan C. Martinez</v>
          </cell>
          <cell r="DE32" t="e">
            <v>#DIV/0!</v>
          </cell>
          <cell r="DF32" t="e">
            <v>#DIV/0!</v>
          </cell>
          <cell r="DG32" t="e">
            <v>#DIV/0!</v>
          </cell>
          <cell r="DH32" t="e">
            <v>#DIV/0!</v>
          </cell>
          <cell r="DI32" t="e">
            <v>#DIV/0!</v>
          </cell>
          <cell r="DJ32" t="e">
            <v>#DIV/0!</v>
          </cell>
          <cell r="DK32" t="e">
            <v>#DIV/0!</v>
          </cell>
          <cell r="DL32" t="e">
            <v>#DIV/0!</v>
          </cell>
          <cell r="DM32" t="str">
            <v/>
          </cell>
          <cell r="DN32" t="str">
            <v/>
          </cell>
        </row>
        <row r="33">
          <cell r="C33" t="str">
            <v>Nguyen</v>
          </cell>
          <cell r="D33" t="str">
            <v>Daniel</v>
          </cell>
          <cell r="E33" t="str">
            <v>CASIPLE</v>
          </cell>
          <cell r="F33" t="str">
            <v>C.</v>
          </cell>
          <cell r="G33" t="str">
            <v>131394170176</v>
          </cell>
          <cell r="H33">
            <v>40971</v>
          </cell>
          <cell r="I33" t="str">
            <v>MALE</v>
          </cell>
          <cell r="J33">
            <v>41151</v>
          </cell>
          <cell r="K33">
            <v>101</v>
          </cell>
          <cell r="L33">
            <v>40989</v>
          </cell>
          <cell r="M33" t="str">
            <v>Marbel I Central Elem</v>
          </cell>
          <cell r="N33" t="str">
            <v>KORONADAL CITY</v>
          </cell>
          <cell r="O33">
            <v>131404</v>
          </cell>
          <cell r="P33"/>
          <cell r="Q33"/>
          <cell r="R33"/>
          <cell r="S33"/>
          <cell r="T33"/>
          <cell r="U33"/>
          <cell r="V33" t="str">
            <v/>
          </cell>
          <cell r="W33"/>
          <cell r="X33"/>
          <cell r="Y33"/>
          <cell r="Z33"/>
          <cell r="AA33" t="str">
            <v/>
          </cell>
          <cell r="AB33"/>
          <cell r="AC33"/>
          <cell r="AD33"/>
          <cell r="AE33"/>
          <cell r="AF33" t="str">
            <v/>
          </cell>
          <cell r="AG33"/>
          <cell r="AH33"/>
          <cell r="AI33"/>
          <cell r="AJ33"/>
          <cell r="AK33" t="str">
            <v/>
          </cell>
          <cell r="AL33"/>
          <cell r="AM33"/>
          <cell r="AN33"/>
          <cell r="AO33"/>
          <cell r="AP33" t="str">
            <v/>
          </cell>
          <cell r="AQ33"/>
          <cell r="AR33"/>
          <cell r="AS33"/>
          <cell r="AT33"/>
          <cell r="AU33" t="str">
            <v/>
          </cell>
          <cell r="AV33"/>
          <cell r="AW33"/>
          <cell r="AX33"/>
          <cell r="AY33"/>
          <cell r="AZ33" t="str">
            <v/>
          </cell>
          <cell r="BA33"/>
          <cell r="BB33"/>
          <cell r="BC33"/>
          <cell r="BD33"/>
          <cell r="BE33"/>
          <cell r="BF33"/>
          <cell r="BG33"/>
          <cell r="BH33"/>
          <cell r="BI33"/>
          <cell r="BJ33" t="str">
            <v/>
          </cell>
          <cell r="BK33"/>
          <cell r="BL33"/>
          <cell r="BM33"/>
          <cell r="BN33"/>
          <cell r="BO33" t="str">
            <v/>
          </cell>
          <cell r="BP33"/>
          <cell r="BQ33"/>
          <cell r="BR33"/>
          <cell r="BS33"/>
          <cell r="BT33" t="str">
            <v/>
          </cell>
          <cell r="BU33"/>
          <cell r="BV33"/>
          <cell r="BW33"/>
          <cell r="BX33"/>
          <cell r="BY33" t="str">
            <v/>
          </cell>
          <cell r="BZ33"/>
          <cell r="CA33"/>
          <cell r="CB33"/>
          <cell r="CC33"/>
          <cell r="CD33" t="str">
            <v/>
          </cell>
          <cell r="CE33"/>
          <cell r="CF33"/>
          <cell r="CG33"/>
          <cell r="CH33"/>
          <cell r="CI33" t="str">
            <v/>
          </cell>
          <cell r="CJ33" t="str">
            <v/>
          </cell>
          <cell r="CK33" t="str">
            <v/>
          </cell>
          <cell r="CL33" t="str">
            <v/>
          </cell>
          <cell r="CM33" t="str">
            <v/>
          </cell>
          <cell r="CN33" t="str">
            <v/>
          </cell>
          <cell r="CO33"/>
          <cell r="CP33"/>
          <cell r="CQ33"/>
          <cell r="CR33"/>
          <cell r="CS33" t="str">
            <v/>
          </cell>
          <cell r="CT33"/>
          <cell r="CU33"/>
          <cell r="CV33"/>
          <cell r="CW33"/>
          <cell r="CX33" t="str">
            <v/>
          </cell>
          <cell r="CY33"/>
          <cell r="CZ33"/>
          <cell r="DA33"/>
          <cell r="DB33"/>
          <cell r="DC33" t="str">
            <v/>
          </cell>
          <cell r="DD33" t="str">
            <v>Daniel C. Nguyen</v>
          </cell>
          <cell r="DE33" t="e">
            <v>#DIV/0!</v>
          </cell>
          <cell r="DF33" t="e">
            <v>#DIV/0!</v>
          </cell>
          <cell r="DG33" t="e">
            <v>#DIV/0!</v>
          </cell>
          <cell r="DH33" t="e">
            <v>#DIV/0!</v>
          </cell>
          <cell r="DI33" t="e">
            <v>#DIV/0!</v>
          </cell>
          <cell r="DJ33" t="e">
            <v>#DIV/0!</v>
          </cell>
          <cell r="DK33" t="e">
            <v>#DIV/0!</v>
          </cell>
          <cell r="DL33" t="e">
            <v>#DIV/0!</v>
          </cell>
          <cell r="DM33" t="str">
            <v/>
          </cell>
          <cell r="DN33" t="str">
            <v/>
          </cell>
        </row>
        <row r="34">
          <cell r="C34" t="str">
            <v>Gonzalez</v>
          </cell>
          <cell r="D34" t="str">
            <v>Samuel</v>
          </cell>
          <cell r="E34" t="str">
            <v>FUSCABLO</v>
          </cell>
          <cell r="F34" t="str">
            <v>F.</v>
          </cell>
          <cell r="G34" t="str">
            <v>131394170176</v>
          </cell>
          <cell r="H34">
            <v>40972</v>
          </cell>
          <cell r="I34" t="str">
            <v>MALE</v>
          </cell>
          <cell r="J34">
            <v>41152</v>
          </cell>
          <cell r="K34">
            <v>102</v>
          </cell>
          <cell r="L34">
            <v>40990</v>
          </cell>
          <cell r="M34" t="str">
            <v>Marbel I Central Elem</v>
          </cell>
          <cell r="N34" t="str">
            <v>KORONADAL CITY</v>
          </cell>
          <cell r="O34">
            <v>131405</v>
          </cell>
          <cell r="P34"/>
          <cell r="Q34"/>
          <cell r="R34"/>
          <cell r="S34"/>
          <cell r="T34"/>
          <cell r="U34"/>
          <cell r="V34" t="str">
            <v/>
          </cell>
          <cell r="W34"/>
          <cell r="X34"/>
          <cell r="Y34"/>
          <cell r="Z34"/>
          <cell r="AA34" t="str">
            <v/>
          </cell>
          <cell r="AB34"/>
          <cell r="AC34"/>
          <cell r="AD34"/>
          <cell r="AE34"/>
          <cell r="AF34" t="str">
            <v/>
          </cell>
          <cell r="AG34"/>
          <cell r="AH34"/>
          <cell r="AI34"/>
          <cell r="AJ34"/>
          <cell r="AK34" t="str">
            <v/>
          </cell>
          <cell r="AL34"/>
          <cell r="AM34"/>
          <cell r="AN34"/>
          <cell r="AO34"/>
          <cell r="AP34" t="str">
            <v/>
          </cell>
          <cell r="AQ34"/>
          <cell r="AR34"/>
          <cell r="AS34"/>
          <cell r="AT34"/>
          <cell r="AU34" t="str">
            <v/>
          </cell>
          <cell r="AV34"/>
          <cell r="AW34"/>
          <cell r="AX34"/>
          <cell r="AY34"/>
          <cell r="AZ34" t="str">
            <v/>
          </cell>
          <cell r="BA34"/>
          <cell r="BB34"/>
          <cell r="BC34"/>
          <cell r="BD34"/>
          <cell r="BE34"/>
          <cell r="BF34"/>
          <cell r="BG34"/>
          <cell r="BH34"/>
          <cell r="BI34"/>
          <cell r="BJ34" t="str">
            <v/>
          </cell>
          <cell r="BK34"/>
          <cell r="BL34"/>
          <cell r="BM34"/>
          <cell r="BN34"/>
          <cell r="BO34" t="str">
            <v/>
          </cell>
          <cell r="BP34"/>
          <cell r="BQ34"/>
          <cell r="BR34"/>
          <cell r="BS34"/>
          <cell r="BT34" t="str">
            <v/>
          </cell>
          <cell r="BU34"/>
          <cell r="BV34"/>
          <cell r="BW34"/>
          <cell r="BX34"/>
          <cell r="BY34" t="str">
            <v/>
          </cell>
          <cell r="BZ34"/>
          <cell r="CA34"/>
          <cell r="CB34"/>
          <cell r="CC34"/>
          <cell r="CD34" t="str">
            <v/>
          </cell>
          <cell r="CE34"/>
          <cell r="CF34"/>
          <cell r="CG34"/>
          <cell r="CH34"/>
          <cell r="CI34" t="str">
            <v/>
          </cell>
          <cell r="CJ34" t="str">
            <v/>
          </cell>
          <cell r="CK34" t="str">
            <v/>
          </cell>
          <cell r="CL34" t="str">
            <v/>
          </cell>
          <cell r="CM34" t="str">
            <v/>
          </cell>
          <cell r="CN34" t="str">
            <v/>
          </cell>
          <cell r="CO34"/>
          <cell r="CP34"/>
          <cell r="CQ34"/>
          <cell r="CR34"/>
          <cell r="CS34" t="str">
            <v/>
          </cell>
          <cell r="CT34"/>
          <cell r="CU34"/>
          <cell r="CV34"/>
          <cell r="CW34"/>
          <cell r="CX34" t="str">
            <v/>
          </cell>
          <cell r="CY34"/>
          <cell r="CZ34"/>
          <cell r="DA34"/>
          <cell r="DB34"/>
          <cell r="DC34" t="str">
            <v/>
          </cell>
          <cell r="DD34" t="str">
            <v>Samuel F. Gonzalez</v>
          </cell>
          <cell r="DE34" t="e">
            <v>#DIV/0!</v>
          </cell>
          <cell r="DF34" t="e">
            <v>#DIV/0!</v>
          </cell>
          <cell r="DG34" t="e">
            <v>#DIV/0!</v>
          </cell>
          <cell r="DH34" t="e">
            <v>#DIV/0!</v>
          </cell>
          <cell r="DI34" t="e">
            <v>#DIV/0!</v>
          </cell>
          <cell r="DJ34" t="e">
            <v>#DIV/0!</v>
          </cell>
          <cell r="DK34" t="e">
            <v>#DIV/0!</v>
          </cell>
          <cell r="DL34" t="e">
            <v>#DIV/0!</v>
          </cell>
          <cell r="DM34" t="str">
            <v/>
          </cell>
          <cell r="DN34" t="str">
            <v/>
          </cell>
        </row>
        <row r="35">
          <cell r="C35" t="str">
            <v>Mendoza</v>
          </cell>
          <cell r="D35" t="str">
            <v>Michael</v>
          </cell>
          <cell r="E35" t="str">
            <v>REMULTA</v>
          </cell>
          <cell r="F35" t="str">
            <v>R.</v>
          </cell>
          <cell r="G35" t="str">
            <v>131394170176</v>
          </cell>
          <cell r="H35">
            <v>40973</v>
          </cell>
          <cell r="I35" t="str">
            <v>MALE</v>
          </cell>
          <cell r="J35">
            <v>41153</v>
          </cell>
          <cell r="K35">
            <v>103</v>
          </cell>
          <cell r="L35">
            <v>40991</v>
          </cell>
          <cell r="M35" t="str">
            <v>Marbel I Central Elem</v>
          </cell>
          <cell r="N35" t="str">
            <v>KORONADAL CITY</v>
          </cell>
          <cell r="O35">
            <v>131406</v>
          </cell>
          <cell r="P35"/>
          <cell r="Q35"/>
          <cell r="R35"/>
          <cell r="S35"/>
          <cell r="T35"/>
          <cell r="U35"/>
          <cell r="V35" t="str">
            <v/>
          </cell>
          <cell r="W35"/>
          <cell r="X35"/>
          <cell r="Y35"/>
          <cell r="Z35"/>
          <cell r="AA35" t="str">
            <v/>
          </cell>
          <cell r="AB35"/>
          <cell r="AC35"/>
          <cell r="AD35"/>
          <cell r="AE35"/>
          <cell r="AF35" t="str">
            <v/>
          </cell>
          <cell r="AG35"/>
          <cell r="AH35"/>
          <cell r="AI35"/>
          <cell r="AJ35"/>
          <cell r="AK35" t="str">
            <v/>
          </cell>
          <cell r="AL35"/>
          <cell r="AM35"/>
          <cell r="AN35"/>
          <cell r="AO35"/>
          <cell r="AP35" t="str">
            <v/>
          </cell>
          <cell r="AQ35"/>
          <cell r="AR35"/>
          <cell r="AS35"/>
          <cell r="AT35"/>
          <cell r="AU35" t="str">
            <v/>
          </cell>
          <cell r="AV35"/>
          <cell r="AW35"/>
          <cell r="AX35"/>
          <cell r="AY35"/>
          <cell r="AZ35" t="str">
            <v/>
          </cell>
          <cell r="BA35"/>
          <cell r="BB35"/>
          <cell r="BC35"/>
          <cell r="BD35"/>
          <cell r="BE35"/>
          <cell r="BF35"/>
          <cell r="BG35"/>
          <cell r="BH35"/>
          <cell r="BI35"/>
          <cell r="BJ35" t="str">
            <v/>
          </cell>
          <cell r="BK35"/>
          <cell r="BL35"/>
          <cell r="BM35"/>
          <cell r="BN35"/>
          <cell r="BO35" t="str">
            <v/>
          </cell>
          <cell r="BP35"/>
          <cell r="BQ35"/>
          <cell r="BR35"/>
          <cell r="BS35"/>
          <cell r="BT35" t="str">
            <v/>
          </cell>
          <cell r="BU35"/>
          <cell r="BV35"/>
          <cell r="BW35"/>
          <cell r="BX35"/>
          <cell r="BY35" t="str">
            <v/>
          </cell>
          <cell r="BZ35"/>
          <cell r="CA35"/>
          <cell r="CB35"/>
          <cell r="CC35"/>
          <cell r="CD35" t="str">
            <v/>
          </cell>
          <cell r="CE35"/>
          <cell r="CF35"/>
          <cell r="CG35"/>
          <cell r="CH35"/>
          <cell r="CI35" t="str">
            <v/>
          </cell>
          <cell r="CJ35" t="str">
            <v/>
          </cell>
          <cell r="CK35" t="str">
            <v/>
          </cell>
          <cell r="CL35" t="str">
            <v/>
          </cell>
          <cell r="CM35" t="str">
            <v/>
          </cell>
          <cell r="CN35" t="str">
            <v/>
          </cell>
          <cell r="CO35"/>
          <cell r="CP35"/>
          <cell r="CQ35"/>
          <cell r="CR35"/>
          <cell r="CS35" t="str">
            <v/>
          </cell>
          <cell r="CT35"/>
          <cell r="CU35"/>
          <cell r="CV35"/>
          <cell r="CW35"/>
          <cell r="CX35" t="str">
            <v/>
          </cell>
          <cell r="CY35"/>
          <cell r="CZ35"/>
          <cell r="DA35"/>
          <cell r="DB35"/>
          <cell r="DC35" t="str">
            <v/>
          </cell>
          <cell r="DD35" t="str">
            <v>Michael R. Mendoza</v>
          </cell>
          <cell r="DE35" t="e">
            <v>#DIV/0!</v>
          </cell>
          <cell r="DF35" t="e">
            <v>#DIV/0!</v>
          </cell>
          <cell r="DG35" t="e">
            <v>#DIV/0!</v>
          </cell>
          <cell r="DH35" t="e">
            <v>#DIV/0!</v>
          </cell>
          <cell r="DI35" t="e">
            <v>#DIV/0!</v>
          </cell>
          <cell r="DJ35" t="e">
            <v>#DIV/0!</v>
          </cell>
          <cell r="DK35" t="e">
            <v>#DIV/0!</v>
          </cell>
          <cell r="DL35" t="e">
            <v>#DIV/0!</v>
          </cell>
          <cell r="DM35" t="str">
            <v/>
          </cell>
          <cell r="DN35" t="str">
            <v/>
          </cell>
        </row>
        <row r="36">
          <cell r="C36" t="str">
            <v>Rivera</v>
          </cell>
          <cell r="D36" t="str">
            <v>Jacob</v>
          </cell>
          <cell r="E36" t="str">
            <v>MILLARES</v>
          </cell>
          <cell r="F36" t="str">
            <v>M.</v>
          </cell>
          <cell r="G36" t="str">
            <v>131394170176</v>
          </cell>
          <cell r="H36">
            <v>40974</v>
          </cell>
          <cell r="I36" t="str">
            <v>MALE</v>
          </cell>
          <cell r="J36">
            <v>41154</v>
          </cell>
          <cell r="K36">
            <v>104</v>
          </cell>
          <cell r="L36">
            <v>40992</v>
          </cell>
          <cell r="M36" t="str">
            <v>Marbel I Central Elem</v>
          </cell>
          <cell r="N36" t="str">
            <v>KORONADAL CITY</v>
          </cell>
          <cell r="O36">
            <v>131407</v>
          </cell>
          <cell r="P36"/>
          <cell r="Q36"/>
          <cell r="R36"/>
          <cell r="S36"/>
          <cell r="T36"/>
          <cell r="U36"/>
          <cell r="V36" t="str">
            <v/>
          </cell>
          <cell r="W36"/>
          <cell r="X36"/>
          <cell r="Y36"/>
          <cell r="Z36"/>
          <cell r="AA36" t="str">
            <v/>
          </cell>
          <cell r="AB36"/>
          <cell r="AC36"/>
          <cell r="AD36"/>
          <cell r="AE36"/>
          <cell r="AF36" t="str">
            <v/>
          </cell>
          <cell r="AG36"/>
          <cell r="AH36"/>
          <cell r="AI36"/>
          <cell r="AJ36"/>
          <cell r="AK36" t="str">
            <v/>
          </cell>
          <cell r="AL36"/>
          <cell r="AM36"/>
          <cell r="AN36"/>
          <cell r="AO36"/>
          <cell r="AP36" t="str">
            <v/>
          </cell>
          <cell r="AQ36"/>
          <cell r="AR36"/>
          <cell r="AS36"/>
          <cell r="AT36"/>
          <cell r="AU36" t="str">
            <v/>
          </cell>
          <cell r="AV36"/>
          <cell r="AW36"/>
          <cell r="AX36"/>
          <cell r="AY36"/>
          <cell r="AZ36" t="str">
            <v/>
          </cell>
          <cell r="BA36"/>
          <cell r="BB36"/>
          <cell r="BC36"/>
          <cell r="BD36"/>
          <cell r="BE36"/>
          <cell r="BF36"/>
          <cell r="BG36"/>
          <cell r="BH36"/>
          <cell r="BI36"/>
          <cell r="BJ36" t="str">
            <v/>
          </cell>
          <cell r="BK36"/>
          <cell r="BL36"/>
          <cell r="BM36"/>
          <cell r="BN36"/>
          <cell r="BO36" t="str">
            <v/>
          </cell>
          <cell r="BP36"/>
          <cell r="BQ36"/>
          <cell r="BR36"/>
          <cell r="BS36"/>
          <cell r="BT36" t="str">
            <v/>
          </cell>
          <cell r="BU36"/>
          <cell r="BV36"/>
          <cell r="BW36"/>
          <cell r="BX36"/>
          <cell r="BY36" t="str">
            <v/>
          </cell>
          <cell r="BZ36"/>
          <cell r="CA36"/>
          <cell r="CB36"/>
          <cell r="CC36"/>
          <cell r="CD36" t="str">
            <v/>
          </cell>
          <cell r="CE36"/>
          <cell r="CF36"/>
          <cell r="CG36"/>
          <cell r="CH36"/>
          <cell r="CI36" t="str">
            <v/>
          </cell>
          <cell r="CJ36" t="str">
            <v/>
          </cell>
          <cell r="CK36" t="str">
            <v/>
          </cell>
          <cell r="CL36" t="str">
            <v/>
          </cell>
          <cell r="CM36" t="str">
            <v/>
          </cell>
          <cell r="CN36" t="str">
            <v/>
          </cell>
          <cell r="CO36"/>
          <cell r="CP36"/>
          <cell r="CQ36"/>
          <cell r="CR36"/>
          <cell r="CS36" t="str">
            <v/>
          </cell>
          <cell r="CT36"/>
          <cell r="CU36"/>
          <cell r="CV36"/>
          <cell r="CW36"/>
          <cell r="CX36" t="str">
            <v/>
          </cell>
          <cell r="CY36"/>
          <cell r="CZ36"/>
          <cell r="DA36"/>
          <cell r="DB36"/>
          <cell r="DC36" t="str">
            <v/>
          </cell>
          <cell r="DD36" t="str">
            <v>Jacob M. Rivera</v>
          </cell>
          <cell r="DE36" t="e">
            <v>#DIV/0!</v>
          </cell>
          <cell r="DF36" t="e">
            <v>#DIV/0!</v>
          </cell>
          <cell r="DG36" t="e">
            <v>#DIV/0!</v>
          </cell>
          <cell r="DH36" t="e">
            <v>#DIV/0!</v>
          </cell>
          <cell r="DI36" t="e">
            <v>#DIV/0!</v>
          </cell>
          <cell r="DJ36" t="e">
            <v>#DIV/0!</v>
          </cell>
          <cell r="DK36" t="e">
            <v>#DIV/0!</v>
          </cell>
          <cell r="DL36" t="e">
            <v>#DIV/0!</v>
          </cell>
          <cell r="DM36" t="str">
            <v/>
          </cell>
          <cell r="DN36" t="str">
            <v/>
          </cell>
        </row>
        <row r="37">
          <cell r="C37" t="str">
            <v>Torres</v>
          </cell>
          <cell r="D37" t="str">
            <v>Caleb</v>
          </cell>
          <cell r="E37" t="str">
            <v>CABINO</v>
          </cell>
          <cell r="F37" t="str">
            <v>C.</v>
          </cell>
          <cell r="G37" t="str">
            <v>131394170176</v>
          </cell>
          <cell r="H37">
            <v>40975</v>
          </cell>
          <cell r="I37" t="str">
            <v>MALE</v>
          </cell>
          <cell r="J37">
            <v>41155</v>
          </cell>
          <cell r="K37">
            <v>105</v>
          </cell>
          <cell r="L37">
            <v>40993</v>
          </cell>
          <cell r="M37" t="str">
            <v>Marbel I Central Elem</v>
          </cell>
          <cell r="N37" t="str">
            <v>KORONADAL CITY</v>
          </cell>
          <cell r="O37">
            <v>131408</v>
          </cell>
          <cell r="P37"/>
          <cell r="Q37"/>
          <cell r="R37"/>
          <cell r="S37"/>
          <cell r="T37"/>
          <cell r="U37"/>
          <cell r="V37" t="str">
            <v/>
          </cell>
          <cell r="W37"/>
          <cell r="X37"/>
          <cell r="Y37"/>
          <cell r="Z37"/>
          <cell r="AA37" t="str">
            <v/>
          </cell>
          <cell r="AB37"/>
          <cell r="AC37"/>
          <cell r="AD37"/>
          <cell r="AE37"/>
          <cell r="AF37" t="str">
            <v/>
          </cell>
          <cell r="AG37"/>
          <cell r="AH37"/>
          <cell r="AI37"/>
          <cell r="AJ37"/>
          <cell r="AK37" t="str">
            <v/>
          </cell>
          <cell r="AL37"/>
          <cell r="AM37"/>
          <cell r="AN37"/>
          <cell r="AO37"/>
          <cell r="AP37" t="str">
            <v/>
          </cell>
          <cell r="AQ37"/>
          <cell r="AR37"/>
          <cell r="AS37"/>
          <cell r="AT37"/>
          <cell r="AU37" t="str">
            <v/>
          </cell>
          <cell r="AV37"/>
          <cell r="AW37"/>
          <cell r="AX37"/>
          <cell r="AY37"/>
          <cell r="AZ37" t="str">
            <v/>
          </cell>
          <cell r="BA37"/>
          <cell r="BB37"/>
          <cell r="BC37"/>
          <cell r="BD37"/>
          <cell r="BE37"/>
          <cell r="BF37"/>
          <cell r="BG37"/>
          <cell r="BH37"/>
          <cell r="BI37"/>
          <cell r="BJ37" t="str">
            <v/>
          </cell>
          <cell r="BK37"/>
          <cell r="BL37"/>
          <cell r="BM37"/>
          <cell r="BN37"/>
          <cell r="BO37" t="str">
            <v/>
          </cell>
          <cell r="BP37"/>
          <cell r="BQ37"/>
          <cell r="BR37"/>
          <cell r="BS37"/>
          <cell r="BT37" t="str">
            <v/>
          </cell>
          <cell r="BU37"/>
          <cell r="BV37"/>
          <cell r="BW37"/>
          <cell r="BX37"/>
          <cell r="BY37" t="str">
            <v/>
          </cell>
          <cell r="BZ37"/>
          <cell r="CA37"/>
          <cell r="CB37"/>
          <cell r="CC37"/>
          <cell r="CD37" t="str">
            <v/>
          </cell>
          <cell r="CE37"/>
          <cell r="CF37"/>
          <cell r="CG37"/>
          <cell r="CH37"/>
          <cell r="CI37" t="str">
            <v/>
          </cell>
          <cell r="CJ37" t="str">
            <v/>
          </cell>
          <cell r="CK37" t="str">
            <v/>
          </cell>
          <cell r="CL37" t="str">
            <v/>
          </cell>
          <cell r="CM37" t="str">
            <v/>
          </cell>
          <cell r="CN37" t="str">
            <v/>
          </cell>
          <cell r="CO37"/>
          <cell r="CP37"/>
          <cell r="CQ37"/>
          <cell r="CR37"/>
          <cell r="CS37" t="str">
            <v/>
          </cell>
          <cell r="CT37"/>
          <cell r="CU37"/>
          <cell r="CV37"/>
          <cell r="CW37"/>
          <cell r="CX37" t="str">
            <v/>
          </cell>
          <cell r="CY37"/>
          <cell r="CZ37"/>
          <cell r="DA37"/>
          <cell r="DB37"/>
          <cell r="DC37" t="str">
            <v/>
          </cell>
          <cell r="DD37" t="str">
            <v>Caleb C. Torres</v>
          </cell>
          <cell r="DE37" t="e">
            <v>#DIV/0!</v>
          </cell>
          <cell r="DF37" t="e">
            <v>#DIV/0!</v>
          </cell>
          <cell r="DG37" t="e">
            <v>#DIV/0!</v>
          </cell>
          <cell r="DH37" t="e">
            <v>#DIV/0!</v>
          </cell>
          <cell r="DI37" t="e">
            <v>#DIV/0!</v>
          </cell>
          <cell r="DJ37" t="e">
            <v>#DIV/0!</v>
          </cell>
          <cell r="DK37" t="e">
            <v>#DIV/0!</v>
          </cell>
          <cell r="DL37" t="e">
            <v>#DIV/0!</v>
          </cell>
          <cell r="DM37" t="str">
            <v/>
          </cell>
          <cell r="DN37" t="str">
            <v/>
          </cell>
        </row>
        <row r="38">
          <cell r="C38" t="str">
            <v>Cruz</v>
          </cell>
          <cell r="D38" t="str">
            <v>Matthew</v>
          </cell>
          <cell r="E38" t="str">
            <v>CASIPLE</v>
          </cell>
          <cell r="F38" t="str">
            <v>C.</v>
          </cell>
          <cell r="G38" t="str">
            <v>131394170176</v>
          </cell>
          <cell r="H38">
            <v>40976</v>
          </cell>
          <cell r="I38" t="str">
            <v>MALE</v>
          </cell>
          <cell r="J38">
            <v>41156</v>
          </cell>
          <cell r="K38">
            <v>106</v>
          </cell>
          <cell r="L38">
            <v>40994</v>
          </cell>
          <cell r="M38" t="str">
            <v>Marbel I Central Elem</v>
          </cell>
          <cell r="N38" t="str">
            <v>KORONADAL CITY</v>
          </cell>
          <cell r="O38">
            <v>131409</v>
          </cell>
          <cell r="P38"/>
          <cell r="Q38"/>
          <cell r="R38">
            <v>90</v>
          </cell>
          <cell r="S38"/>
          <cell r="T38"/>
          <cell r="U38"/>
          <cell r="V38" t="str">
            <v/>
          </cell>
          <cell r="W38">
            <v>89</v>
          </cell>
          <cell r="X38"/>
          <cell r="Y38"/>
          <cell r="Z38"/>
          <cell r="AA38" t="str">
            <v/>
          </cell>
          <cell r="AB38">
            <v>89</v>
          </cell>
          <cell r="AC38"/>
          <cell r="AD38"/>
          <cell r="AE38"/>
          <cell r="AF38" t="str">
            <v/>
          </cell>
          <cell r="AG38">
            <v>89</v>
          </cell>
          <cell r="AH38"/>
          <cell r="AI38"/>
          <cell r="AJ38"/>
          <cell r="AK38" t="str">
            <v/>
          </cell>
          <cell r="AL38">
            <v>90</v>
          </cell>
          <cell r="AM38"/>
          <cell r="AN38"/>
          <cell r="AO38"/>
          <cell r="AP38" t="str">
            <v/>
          </cell>
          <cell r="AQ38">
            <v>89</v>
          </cell>
          <cell r="AR38"/>
          <cell r="AS38"/>
          <cell r="AT38"/>
          <cell r="AU38" t="str">
            <v/>
          </cell>
          <cell r="AV38">
            <v>90</v>
          </cell>
          <cell r="AW38"/>
          <cell r="AX38"/>
          <cell r="AY38"/>
          <cell r="AZ38" t="str">
            <v/>
          </cell>
          <cell r="BA38"/>
          <cell r="BB38"/>
          <cell r="BC38"/>
          <cell r="BD38"/>
          <cell r="BE38"/>
          <cell r="BF38">
            <v>89</v>
          </cell>
          <cell r="BG38"/>
          <cell r="BH38"/>
          <cell r="BI38"/>
          <cell r="BJ38" t="str">
            <v/>
          </cell>
          <cell r="BK38">
            <v>90</v>
          </cell>
          <cell r="BL38"/>
          <cell r="BM38"/>
          <cell r="BN38"/>
          <cell r="BO38" t="str">
            <v/>
          </cell>
          <cell r="BP38">
            <v>89</v>
          </cell>
          <cell r="BQ38"/>
          <cell r="BR38"/>
          <cell r="BS38"/>
          <cell r="BT38" t="str">
            <v/>
          </cell>
          <cell r="BU38">
            <v>90</v>
          </cell>
          <cell r="BV38"/>
          <cell r="BW38"/>
          <cell r="BX38"/>
          <cell r="BY38" t="str">
            <v/>
          </cell>
          <cell r="BZ38"/>
          <cell r="CA38"/>
          <cell r="CB38"/>
          <cell r="CC38"/>
          <cell r="CD38" t="str">
            <v/>
          </cell>
          <cell r="CE38"/>
          <cell r="CF38"/>
          <cell r="CG38"/>
          <cell r="CH38"/>
          <cell r="CI38" t="str">
            <v/>
          </cell>
          <cell r="CJ38">
            <v>90</v>
          </cell>
          <cell r="CK38" t="str">
            <v/>
          </cell>
          <cell r="CL38" t="str">
            <v/>
          </cell>
          <cell r="CM38" t="str">
            <v/>
          </cell>
          <cell r="CN38" t="str">
            <v/>
          </cell>
          <cell r="CO38"/>
          <cell r="CP38"/>
          <cell r="CQ38"/>
          <cell r="CR38"/>
          <cell r="CS38" t="str">
            <v/>
          </cell>
          <cell r="CT38"/>
          <cell r="CU38"/>
          <cell r="CV38"/>
          <cell r="CW38"/>
          <cell r="CX38" t="str">
            <v/>
          </cell>
          <cell r="CY38"/>
          <cell r="CZ38"/>
          <cell r="DA38"/>
          <cell r="DB38"/>
          <cell r="DC38" t="str">
            <v/>
          </cell>
          <cell r="DD38" t="str">
            <v>Matthew C. Cruz</v>
          </cell>
          <cell r="DE38">
            <v>90</v>
          </cell>
          <cell r="DF38" t="str">
            <v>WITH HONORS</v>
          </cell>
          <cell r="DG38" t="e">
            <v>#DIV/0!</v>
          </cell>
          <cell r="DH38" t="e">
            <v>#DIV/0!</v>
          </cell>
          <cell r="DI38" t="e">
            <v>#DIV/0!</v>
          </cell>
          <cell r="DJ38" t="e">
            <v>#DIV/0!</v>
          </cell>
          <cell r="DK38" t="e">
            <v>#DIV/0!</v>
          </cell>
          <cell r="DL38" t="e">
            <v>#DIV/0!</v>
          </cell>
          <cell r="DM38" t="str">
            <v/>
          </cell>
          <cell r="DN38" t="str">
            <v/>
          </cell>
        </row>
        <row r="39">
          <cell r="C39"/>
          <cell r="D39"/>
          <cell r="E39"/>
          <cell r="F39"/>
          <cell r="G39"/>
          <cell r="H39"/>
          <cell r="I39"/>
          <cell r="J39"/>
          <cell r="K39"/>
          <cell r="L39"/>
          <cell r="M39"/>
          <cell r="N39"/>
          <cell r="O39"/>
          <cell r="P39"/>
          <cell r="Q39"/>
          <cell r="R39"/>
          <cell r="S39"/>
          <cell r="T39"/>
          <cell r="U39"/>
          <cell r="V39" t="str">
            <v/>
          </cell>
          <cell r="W39"/>
          <cell r="X39"/>
          <cell r="Y39"/>
          <cell r="Z39"/>
          <cell r="AA39" t="str">
            <v/>
          </cell>
          <cell r="AB39"/>
          <cell r="AC39"/>
          <cell r="AD39"/>
          <cell r="AE39"/>
          <cell r="AF39" t="str">
            <v/>
          </cell>
          <cell r="AG39"/>
          <cell r="AH39"/>
          <cell r="AI39"/>
          <cell r="AJ39"/>
          <cell r="AK39" t="str">
            <v/>
          </cell>
          <cell r="AL39"/>
          <cell r="AM39"/>
          <cell r="AN39"/>
          <cell r="AO39"/>
          <cell r="AP39" t="str">
            <v/>
          </cell>
          <cell r="AQ39"/>
          <cell r="AR39"/>
          <cell r="AS39"/>
          <cell r="AT39"/>
          <cell r="AU39" t="str">
            <v/>
          </cell>
          <cell r="AV39"/>
          <cell r="AW39"/>
          <cell r="AX39"/>
          <cell r="AY39"/>
          <cell r="AZ39" t="str">
            <v/>
          </cell>
          <cell r="BA39"/>
          <cell r="BB39"/>
          <cell r="BC39"/>
          <cell r="BD39"/>
          <cell r="BE39"/>
          <cell r="BF39"/>
          <cell r="BG39"/>
          <cell r="BH39"/>
          <cell r="BI39"/>
          <cell r="BJ39" t="str">
            <v/>
          </cell>
          <cell r="BK39"/>
          <cell r="BL39"/>
          <cell r="BM39"/>
          <cell r="BN39"/>
          <cell r="BO39" t="str">
            <v/>
          </cell>
          <cell r="BP39"/>
          <cell r="BQ39"/>
          <cell r="BR39"/>
          <cell r="BS39"/>
          <cell r="BT39" t="str">
            <v/>
          </cell>
          <cell r="BU39"/>
          <cell r="BV39"/>
          <cell r="BW39"/>
          <cell r="BX39"/>
          <cell r="BY39" t="str">
            <v/>
          </cell>
          <cell r="BZ39"/>
          <cell r="CA39"/>
          <cell r="CB39"/>
          <cell r="CC39"/>
          <cell r="CD39" t="str">
            <v/>
          </cell>
          <cell r="CE39"/>
          <cell r="CF39"/>
          <cell r="CG39"/>
          <cell r="CH39"/>
          <cell r="CI39" t="str">
            <v/>
          </cell>
          <cell r="CJ39" t="str">
            <v/>
          </cell>
          <cell r="CK39" t="str">
            <v/>
          </cell>
          <cell r="CL39" t="str">
            <v/>
          </cell>
          <cell r="CM39" t="str">
            <v/>
          </cell>
          <cell r="CN39" t="str">
            <v/>
          </cell>
          <cell r="CO39"/>
          <cell r="CP39"/>
          <cell r="CQ39"/>
          <cell r="CR39"/>
          <cell r="CS39" t="str">
            <v/>
          </cell>
          <cell r="CT39"/>
          <cell r="CU39"/>
          <cell r="CV39"/>
          <cell r="CW39"/>
          <cell r="CX39" t="str">
            <v/>
          </cell>
          <cell r="CY39"/>
          <cell r="CZ39"/>
          <cell r="DA39"/>
          <cell r="DB39"/>
          <cell r="DC39" t="str">
            <v/>
          </cell>
          <cell r="DD39" t="str">
            <v xml:space="preserve">  </v>
          </cell>
          <cell r="DE39" t="e">
            <v>#DIV/0!</v>
          </cell>
          <cell r="DF39" t="e">
            <v>#DIV/0!</v>
          </cell>
          <cell r="DG39" t="e">
            <v>#DIV/0!</v>
          </cell>
          <cell r="DH39" t="e">
            <v>#DIV/0!</v>
          </cell>
          <cell r="DI39" t="e">
            <v>#DIV/0!</v>
          </cell>
          <cell r="DJ39" t="e">
            <v>#DIV/0!</v>
          </cell>
          <cell r="DK39" t="e">
            <v>#DIV/0!</v>
          </cell>
          <cell r="DL39" t="e">
            <v>#DIV/0!</v>
          </cell>
          <cell r="DM39" t="str">
            <v/>
          </cell>
          <cell r="DN39" t="str">
            <v/>
          </cell>
        </row>
        <row r="40">
          <cell r="C40"/>
          <cell r="D40"/>
          <cell r="E40"/>
          <cell r="F40"/>
          <cell r="G40"/>
          <cell r="H40"/>
          <cell r="I40"/>
          <cell r="J40"/>
          <cell r="K40"/>
          <cell r="L40"/>
          <cell r="M40"/>
          <cell r="N40"/>
          <cell r="O40"/>
          <cell r="P40"/>
          <cell r="Q40"/>
          <cell r="R40"/>
          <cell r="S40"/>
          <cell r="T40"/>
          <cell r="U40"/>
          <cell r="V40" t="str">
            <v/>
          </cell>
          <cell r="W40"/>
          <cell r="X40"/>
          <cell r="Y40"/>
          <cell r="Z40"/>
          <cell r="AA40" t="str">
            <v/>
          </cell>
          <cell r="AB40"/>
          <cell r="AC40"/>
          <cell r="AD40"/>
          <cell r="AE40"/>
          <cell r="AF40" t="str">
            <v/>
          </cell>
          <cell r="AG40"/>
          <cell r="AH40"/>
          <cell r="AI40"/>
          <cell r="AJ40"/>
          <cell r="AK40" t="str">
            <v/>
          </cell>
          <cell r="AL40"/>
          <cell r="AM40"/>
          <cell r="AN40"/>
          <cell r="AO40"/>
          <cell r="AP40" t="str">
            <v/>
          </cell>
          <cell r="AQ40"/>
          <cell r="AR40"/>
          <cell r="AS40"/>
          <cell r="AT40"/>
          <cell r="AU40" t="str">
            <v/>
          </cell>
          <cell r="AV40"/>
          <cell r="AW40"/>
          <cell r="AX40"/>
          <cell r="AY40"/>
          <cell r="AZ40" t="str">
            <v/>
          </cell>
          <cell r="BA40"/>
          <cell r="BB40"/>
          <cell r="BC40"/>
          <cell r="BD40"/>
          <cell r="BE40"/>
          <cell r="BF40"/>
          <cell r="BG40"/>
          <cell r="BH40"/>
          <cell r="BI40"/>
          <cell r="BJ40" t="str">
            <v/>
          </cell>
          <cell r="BK40"/>
          <cell r="BL40"/>
          <cell r="BM40"/>
          <cell r="BN40"/>
          <cell r="BO40" t="str">
            <v/>
          </cell>
          <cell r="BP40"/>
          <cell r="BQ40"/>
          <cell r="BR40"/>
          <cell r="BS40"/>
          <cell r="BT40" t="str">
            <v/>
          </cell>
          <cell r="BU40"/>
          <cell r="BV40"/>
          <cell r="BW40"/>
          <cell r="BX40"/>
          <cell r="BY40" t="str">
            <v/>
          </cell>
          <cell r="BZ40"/>
          <cell r="CA40"/>
          <cell r="CB40"/>
          <cell r="CC40"/>
          <cell r="CD40" t="str">
            <v/>
          </cell>
          <cell r="CE40"/>
          <cell r="CF40"/>
          <cell r="CG40"/>
          <cell r="CH40"/>
          <cell r="CI40" t="str">
            <v/>
          </cell>
          <cell r="CJ40" t="str">
            <v/>
          </cell>
          <cell r="CK40" t="str">
            <v/>
          </cell>
          <cell r="CL40" t="str">
            <v/>
          </cell>
          <cell r="CM40" t="str">
            <v/>
          </cell>
          <cell r="CN40" t="str">
            <v/>
          </cell>
          <cell r="CO40"/>
          <cell r="CP40"/>
          <cell r="CQ40"/>
          <cell r="CR40"/>
          <cell r="CS40" t="str">
            <v/>
          </cell>
          <cell r="CT40"/>
          <cell r="CU40"/>
          <cell r="CV40"/>
          <cell r="CW40"/>
          <cell r="CX40" t="str">
            <v/>
          </cell>
          <cell r="CY40"/>
          <cell r="CZ40"/>
          <cell r="DA40"/>
          <cell r="DB40"/>
          <cell r="DC40" t="str">
            <v/>
          </cell>
          <cell r="DD40" t="str">
            <v xml:space="preserve">  </v>
          </cell>
          <cell r="DE40" t="e">
            <v>#DIV/0!</v>
          </cell>
          <cell r="DF40" t="e">
            <v>#DIV/0!</v>
          </cell>
          <cell r="DG40" t="e">
            <v>#DIV/0!</v>
          </cell>
          <cell r="DH40" t="e">
            <v>#DIV/0!</v>
          </cell>
          <cell r="DI40" t="e">
            <v>#DIV/0!</v>
          </cell>
          <cell r="DJ40" t="e">
            <v>#DIV/0!</v>
          </cell>
          <cell r="DK40" t="e">
            <v>#DIV/0!</v>
          </cell>
          <cell r="DL40" t="e">
            <v>#DIV/0!</v>
          </cell>
          <cell r="DM40" t="str">
            <v/>
          </cell>
          <cell r="DN40" t="str">
            <v/>
          </cell>
        </row>
        <row r="41">
          <cell r="C41"/>
          <cell r="D41"/>
          <cell r="E41"/>
          <cell r="F41"/>
          <cell r="G41"/>
          <cell r="H41"/>
          <cell r="I41"/>
          <cell r="J41"/>
          <cell r="K41"/>
          <cell r="L41"/>
          <cell r="M41"/>
          <cell r="N41"/>
          <cell r="O41"/>
          <cell r="P41"/>
          <cell r="Q41"/>
          <cell r="R41"/>
          <cell r="S41"/>
          <cell r="T41"/>
          <cell r="U41"/>
          <cell r="V41" t="str">
            <v/>
          </cell>
          <cell r="W41"/>
          <cell r="X41"/>
          <cell r="Y41"/>
          <cell r="Z41"/>
          <cell r="AA41" t="str">
            <v/>
          </cell>
          <cell r="AB41"/>
          <cell r="AC41"/>
          <cell r="AD41"/>
          <cell r="AE41"/>
          <cell r="AF41" t="str">
            <v/>
          </cell>
          <cell r="AG41"/>
          <cell r="AH41"/>
          <cell r="AI41"/>
          <cell r="AJ41"/>
          <cell r="AK41" t="str">
            <v/>
          </cell>
          <cell r="AL41"/>
          <cell r="AM41"/>
          <cell r="AN41"/>
          <cell r="AO41"/>
          <cell r="AP41" t="str">
            <v/>
          </cell>
          <cell r="AQ41"/>
          <cell r="AR41"/>
          <cell r="AS41"/>
          <cell r="AT41"/>
          <cell r="AU41" t="str">
            <v/>
          </cell>
          <cell r="AV41"/>
          <cell r="AW41"/>
          <cell r="AX41"/>
          <cell r="AY41"/>
          <cell r="AZ41" t="str">
            <v/>
          </cell>
          <cell r="BA41"/>
          <cell r="BB41"/>
          <cell r="BC41"/>
          <cell r="BD41"/>
          <cell r="BE41"/>
          <cell r="BF41"/>
          <cell r="BG41"/>
          <cell r="BH41"/>
          <cell r="BI41"/>
          <cell r="BJ41" t="str">
            <v/>
          </cell>
          <cell r="BK41"/>
          <cell r="BL41"/>
          <cell r="BM41"/>
          <cell r="BN41"/>
          <cell r="BO41" t="str">
            <v/>
          </cell>
          <cell r="BP41"/>
          <cell r="BQ41"/>
          <cell r="BR41"/>
          <cell r="BS41"/>
          <cell r="BT41" t="str">
            <v/>
          </cell>
          <cell r="BU41"/>
          <cell r="BV41"/>
          <cell r="BW41"/>
          <cell r="BX41"/>
          <cell r="BY41" t="str">
            <v/>
          </cell>
          <cell r="BZ41"/>
          <cell r="CA41"/>
          <cell r="CB41"/>
          <cell r="CC41"/>
          <cell r="CD41" t="str">
            <v/>
          </cell>
          <cell r="CE41"/>
          <cell r="CF41"/>
          <cell r="CG41"/>
          <cell r="CH41"/>
          <cell r="CI41" t="str">
            <v/>
          </cell>
          <cell r="CJ41" t="str">
            <v/>
          </cell>
          <cell r="CK41" t="str">
            <v/>
          </cell>
          <cell r="CL41" t="str">
            <v/>
          </cell>
          <cell r="CM41" t="str">
            <v/>
          </cell>
          <cell r="CN41" t="str">
            <v/>
          </cell>
          <cell r="CO41"/>
          <cell r="CP41"/>
          <cell r="CQ41"/>
          <cell r="CR41"/>
          <cell r="CS41" t="str">
            <v/>
          </cell>
          <cell r="CT41"/>
          <cell r="CU41"/>
          <cell r="CV41"/>
          <cell r="CW41"/>
          <cell r="CX41" t="str">
            <v/>
          </cell>
          <cell r="CY41"/>
          <cell r="CZ41"/>
          <cell r="DA41"/>
          <cell r="DB41"/>
          <cell r="DC41" t="str">
            <v/>
          </cell>
          <cell r="DD41" t="str">
            <v xml:space="preserve">  </v>
          </cell>
          <cell r="DE41" t="e">
            <v>#DIV/0!</v>
          </cell>
          <cell r="DF41" t="e">
            <v>#DIV/0!</v>
          </cell>
          <cell r="DG41" t="e">
            <v>#DIV/0!</v>
          </cell>
          <cell r="DH41" t="e">
            <v>#DIV/0!</v>
          </cell>
          <cell r="DI41" t="e">
            <v>#DIV/0!</v>
          </cell>
          <cell r="DJ41" t="e">
            <v>#DIV/0!</v>
          </cell>
          <cell r="DK41" t="e">
            <v>#DIV/0!</v>
          </cell>
          <cell r="DL41" t="e">
            <v>#DIV/0!</v>
          </cell>
          <cell r="DM41" t="str">
            <v/>
          </cell>
          <cell r="DN41" t="str">
            <v/>
          </cell>
        </row>
        <row r="42">
          <cell r="C42"/>
          <cell r="D42"/>
          <cell r="E42"/>
          <cell r="F42"/>
          <cell r="G42"/>
          <cell r="H42"/>
          <cell r="I42"/>
          <cell r="J42"/>
          <cell r="K42"/>
          <cell r="L42"/>
          <cell r="M42"/>
          <cell r="N42"/>
          <cell r="O42"/>
          <cell r="P42"/>
          <cell r="Q42"/>
          <cell r="R42"/>
          <cell r="S42"/>
          <cell r="T42"/>
          <cell r="U42"/>
          <cell r="V42" t="str">
            <v/>
          </cell>
          <cell r="W42"/>
          <cell r="X42"/>
          <cell r="Y42"/>
          <cell r="Z42"/>
          <cell r="AA42" t="str">
            <v/>
          </cell>
          <cell r="AB42"/>
          <cell r="AC42"/>
          <cell r="AD42"/>
          <cell r="AE42"/>
          <cell r="AF42" t="str">
            <v/>
          </cell>
          <cell r="AG42"/>
          <cell r="AH42"/>
          <cell r="AI42"/>
          <cell r="AJ42"/>
          <cell r="AK42" t="str">
            <v/>
          </cell>
          <cell r="AL42"/>
          <cell r="AM42"/>
          <cell r="AN42"/>
          <cell r="AO42"/>
          <cell r="AP42" t="str">
            <v/>
          </cell>
          <cell r="AQ42"/>
          <cell r="AR42"/>
          <cell r="AS42"/>
          <cell r="AT42"/>
          <cell r="AU42" t="str">
            <v/>
          </cell>
          <cell r="AV42"/>
          <cell r="AW42"/>
          <cell r="AX42"/>
          <cell r="AY42"/>
          <cell r="AZ42" t="str">
            <v/>
          </cell>
          <cell r="BA42"/>
          <cell r="BB42"/>
          <cell r="BC42"/>
          <cell r="BD42"/>
          <cell r="BE42"/>
          <cell r="BF42"/>
          <cell r="BG42"/>
          <cell r="BH42"/>
          <cell r="BI42"/>
          <cell r="BJ42" t="str">
            <v/>
          </cell>
          <cell r="BK42"/>
          <cell r="BL42"/>
          <cell r="BM42"/>
          <cell r="BN42"/>
          <cell r="BO42" t="str">
            <v/>
          </cell>
          <cell r="BP42"/>
          <cell r="BQ42"/>
          <cell r="BR42"/>
          <cell r="BS42"/>
          <cell r="BT42" t="str">
            <v/>
          </cell>
          <cell r="BU42"/>
          <cell r="BV42"/>
          <cell r="BW42"/>
          <cell r="BX42"/>
          <cell r="BY42" t="str">
            <v/>
          </cell>
          <cell r="BZ42"/>
          <cell r="CA42"/>
          <cell r="CB42"/>
          <cell r="CC42"/>
          <cell r="CD42" t="str">
            <v/>
          </cell>
          <cell r="CE42"/>
          <cell r="CF42"/>
          <cell r="CG42"/>
          <cell r="CH42"/>
          <cell r="CI42" t="str">
            <v/>
          </cell>
          <cell r="CJ42" t="str">
            <v/>
          </cell>
          <cell r="CK42" t="str">
            <v/>
          </cell>
          <cell r="CL42" t="str">
            <v/>
          </cell>
          <cell r="CM42" t="str">
            <v/>
          </cell>
          <cell r="CN42" t="str">
            <v/>
          </cell>
          <cell r="CO42"/>
          <cell r="CP42"/>
          <cell r="CQ42"/>
          <cell r="CR42"/>
          <cell r="CS42" t="str">
            <v/>
          </cell>
          <cell r="CT42"/>
          <cell r="CU42"/>
          <cell r="CV42"/>
          <cell r="CW42"/>
          <cell r="CX42" t="str">
            <v/>
          </cell>
          <cell r="CY42"/>
          <cell r="CZ42"/>
          <cell r="DA42"/>
          <cell r="DB42"/>
          <cell r="DC42" t="str">
            <v/>
          </cell>
          <cell r="DD42" t="str">
            <v xml:space="preserve">  </v>
          </cell>
          <cell r="DE42" t="e">
            <v>#DIV/0!</v>
          </cell>
          <cell r="DF42" t="e">
            <v>#DIV/0!</v>
          </cell>
          <cell r="DG42" t="e">
            <v>#DIV/0!</v>
          </cell>
          <cell r="DH42" t="e">
            <v>#DIV/0!</v>
          </cell>
          <cell r="DI42" t="e">
            <v>#DIV/0!</v>
          </cell>
          <cell r="DJ42" t="e">
            <v>#DIV/0!</v>
          </cell>
          <cell r="DK42" t="e">
            <v>#DIV/0!</v>
          </cell>
          <cell r="DL42" t="e">
            <v>#DIV/0!</v>
          </cell>
          <cell r="DM42" t="str">
            <v/>
          </cell>
          <cell r="DN42" t="str">
            <v/>
          </cell>
        </row>
        <row r="43">
          <cell r="C43"/>
          <cell r="D43"/>
          <cell r="E43"/>
          <cell r="F43"/>
          <cell r="G43"/>
          <cell r="H43"/>
          <cell r="I43"/>
          <cell r="J43"/>
          <cell r="K43"/>
          <cell r="L43"/>
          <cell r="M43"/>
          <cell r="N43"/>
          <cell r="O43"/>
          <cell r="P43"/>
          <cell r="Q43"/>
          <cell r="R43"/>
          <cell r="S43"/>
          <cell r="T43"/>
          <cell r="U43"/>
          <cell r="V43" t="str">
            <v/>
          </cell>
          <cell r="W43"/>
          <cell r="X43"/>
          <cell r="Y43"/>
          <cell r="Z43"/>
          <cell r="AA43" t="str">
            <v/>
          </cell>
          <cell r="AB43"/>
          <cell r="AC43"/>
          <cell r="AD43"/>
          <cell r="AE43"/>
          <cell r="AF43" t="str">
            <v/>
          </cell>
          <cell r="AG43"/>
          <cell r="AH43"/>
          <cell r="AI43"/>
          <cell r="AJ43"/>
          <cell r="AK43" t="str">
            <v/>
          </cell>
          <cell r="AL43"/>
          <cell r="AM43"/>
          <cell r="AN43"/>
          <cell r="AO43"/>
          <cell r="AP43" t="str">
            <v/>
          </cell>
          <cell r="AQ43"/>
          <cell r="AR43"/>
          <cell r="AS43"/>
          <cell r="AT43"/>
          <cell r="AU43" t="str">
            <v/>
          </cell>
          <cell r="AV43"/>
          <cell r="AW43"/>
          <cell r="AX43"/>
          <cell r="AY43"/>
          <cell r="AZ43" t="str">
            <v/>
          </cell>
          <cell r="BA43"/>
          <cell r="BB43"/>
          <cell r="BC43"/>
          <cell r="BD43"/>
          <cell r="BE43"/>
          <cell r="BF43"/>
          <cell r="BG43"/>
          <cell r="BH43"/>
          <cell r="BI43"/>
          <cell r="BJ43" t="str">
            <v/>
          </cell>
          <cell r="BK43"/>
          <cell r="BL43"/>
          <cell r="BM43"/>
          <cell r="BN43"/>
          <cell r="BO43" t="str">
            <v/>
          </cell>
          <cell r="BP43"/>
          <cell r="BQ43"/>
          <cell r="BR43"/>
          <cell r="BS43"/>
          <cell r="BT43" t="str">
            <v/>
          </cell>
          <cell r="BU43"/>
          <cell r="BV43"/>
          <cell r="BW43"/>
          <cell r="BX43"/>
          <cell r="BY43" t="str">
            <v/>
          </cell>
          <cell r="BZ43"/>
          <cell r="CA43"/>
          <cell r="CB43"/>
          <cell r="CC43"/>
          <cell r="CD43" t="str">
            <v/>
          </cell>
          <cell r="CE43"/>
          <cell r="CF43"/>
          <cell r="CG43"/>
          <cell r="CH43"/>
          <cell r="CI43" t="str">
            <v/>
          </cell>
          <cell r="CJ43" t="str">
            <v/>
          </cell>
          <cell r="CK43" t="str">
            <v/>
          </cell>
          <cell r="CL43" t="str">
            <v/>
          </cell>
          <cell r="CM43" t="str">
            <v/>
          </cell>
          <cell r="CN43" t="str">
            <v/>
          </cell>
          <cell r="CO43"/>
          <cell r="CP43"/>
          <cell r="CQ43"/>
          <cell r="CR43"/>
          <cell r="CS43" t="str">
            <v/>
          </cell>
          <cell r="CT43"/>
          <cell r="CU43"/>
          <cell r="CV43"/>
          <cell r="CW43"/>
          <cell r="CX43" t="str">
            <v/>
          </cell>
          <cell r="CY43"/>
          <cell r="CZ43"/>
          <cell r="DA43"/>
          <cell r="DB43"/>
          <cell r="DC43" t="str">
            <v/>
          </cell>
          <cell r="DD43" t="str">
            <v xml:space="preserve">  </v>
          </cell>
          <cell r="DE43" t="e">
            <v>#DIV/0!</v>
          </cell>
          <cell r="DF43" t="e">
            <v>#DIV/0!</v>
          </cell>
          <cell r="DG43" t="e">
            <v>#DIV/0!</v>
          </cell>
          <cell r="DH43" t="e">
            <v>#DIV/0!</v>
          </cell>
          <cell r="DI43" t="e">
            <v>#DIV/0!</v>
          </cell>
          <cell r="DJ43" t="e">
            <v>#DIV/0!</v>
          </cell>
          <cell r="DK43" t="e">
            <v>#DIV/0!</v>
          </cell>
          <cell r="DL43" t="e">
            <v>#DIV/0!</v>
          </cell>
          <cell r="DM43" t="str">
            <v/>
          </cell>
          <cell r="DN43" t="str">
            <v/>
          </cell>
        </row>
        <row r="44">
          <cell r="C44"/>
          <cell r="D44"/>
          <cell r="E44"/>
          <cell r="F44"/>
          <cell r="G44"/>
          <cell r="H44"/>
          <cell r="I44"/>
          <cell r="J44"/>
          <cell r="K44"/>
          <cell r="L44"/>
          <cell r="M44"/>
          <cell r="N44"/>
          <cell r="O44"/>
          <cell r="P44"/>
          <cell r="Q44"/>
          <cell r="R44"/>
          <cell r="S44"/>
          <cell r="T44"/>
          <cell r="U44"/>
          <cell r="V44" t="str">
            <v/>
          </cell>
          <cell r="W44"/>
          <cell r="X44"/>
          <cell r="Y44"/>
          <cell r="Z44"/>
          <cell r="AA44" t="str">
            <v/>
          </cell>
          <cell r="AB44"/>
          <cell r="AC44"/>
          <cell r="AD44"/>
          <cell r="AE44"/>
          <cell r="AF44" t="str">
            <v/>
          </cell>
          <cell r="AG44"/>
          <cell r="AH44"/>
          <cell r="AI44"/>
          <cell r="AJ44"/>
          <cell r="AK44" t="str">
            <v/>
          </cell>
          <cell r="AL44"/>
          <cell r="AM44"/>
          <cell r="AN44"/>
          <cell r="AO44"/>
          <cell r="AP44" t="str">
            <v/>
          </cell>
          <cell r="AQ44"/>
          <cell r="AR44"/>
          <cell r="AS44"/>
          <cell r="AT44"/>
          <cell r="AU44" t="str">
            <v/>
          </cell>
          <cell r="AV44"/>
          <cell r="AW44"/>
          <cell r="AX44"/>
          <cell r="AY44"/>
          <cell r="AZ44" t="str">
            <v/>
          </cell>
          <cell r="BA44"/>
          <cell r="BB44"/>
          <cell r="BC44"/>
          <cell r="BD44"/>
          <cell r="BE44"/>
          <cell r="BF44"/>
          <cell r="BG44"/>
          <cell r="BH44"/>
          <cell r="BI44"/>
          <cell r="BJ44" t="str">
            <v/>
          </cell>
          <cell r="BK44"/>
          <cell r="BL44"/>
          <cell r="BM44"/>
          <cell r="BN44"/>
          <cell r="BO44" t="str">
            <v/>
          </cell>
          <cell r="BP44"/>
          <cell r="BQ44"/>
          <cell r="BR44"/>
          <cell r="BS44"/>
          <cell r="BT44" t="str">
            <v/>
          </cell>
          <cell r="BU44"/>
          <cell r="BV44"/>
          <cell r="BW44"/>
          <cell r="BX44"/>
          <cell r="BY44" t="str">
            <v/>
          </cell>
          <cell r="BZ44"/>
          <cell r="CA44"/>
          <cell r="CB44"/>
          <cell r="CC44"/>
          <cell r="CD44" t="str">
            <v/>
          </cell>
          <cell r="CE44"/>
          <cell r="CF44"/>
          <cell r="CG44"/>
          <cell r="CH44"/>
          <cell r="CI44" t="str">
            <v/>
          </cell>
          <cell r="CJ44" t="str">
            <v/>
          </cell>
          <cell r="CK44" t="str">
            <v/>
          </cell>
          <cell r="CL44" t="str">
            <v/>
          </cell>
          <cell r="CM44" t="str">
            <v/>
          </cell>
          <cell r="CN44" t="str">
            <v/>
          </cell>
          <cell r="CO44"/>
          <cell r="CP44"/>
          <cell r="CQ44"/>
          <cell r="CR44"/>
          <cell r="CS44" t="str">
            <v/>
          </cell>
          <cell r="CT44"/>
          <cell r="CU44"/>
          <cell r="CV44"/>
          <cell r="CW44"/>
          <cell r="CX44" t="str">
            <v/>
          </cell>
          <cell r="CY44"/>
          <cell r="CZ44"/>
          <cell r="DA44"/>
          <cell r="DB44"/>
          <cell r="DC44" t="str">
            <v/>
          </cell>
          <cell r="DD44" t="str">
            <v xml:space="preserve">  </v>
          </cell>
          <cell r="DE44" t="e">
            <v>#DIV/0!</v>
          </cell>
          <cell r="DF44" t="e">
            <v>#DIV/0!</v>
          </cell>
          <cell r="DG44" t="e">
            <v>#DIV/0!</v>
          </cell>
          <cell r="DH44" t="e">
            <v>#DIV/0!</v>
          </cell>
          <cell r="DI44" t="e">
            <v>#DIV/0!</v>
          </cell>
          <cell r="DJ44" t="e">
            <v>#DIV/0!</v>
          </cell>
          <cell r="DK44" t="e">
            <v>#DIV/0!</v>
          </cell>
          <cell r="DL44" t="e">
            <v>#DIV/0!</v>
          </cell>
          <cell r="DM44" t="str">
            <v/>
          </cell>
          <cell r="DN44" t="str">
            <v/>
          </cell>
        </row>
        <row r="45">
          <cell r="C45"/>
          <cell r="D45"/>
          <cell r="E45"/>
          <cell r="F45"/>
          <cell r="G45"/>
          <cell r="H45"/>
          <cell r="I45"/>
          <cell r="J45"/>
          <cell r="K45"/>
          <cell r="L45"/>
          <cell r="M45"/>
          <cell r="N45"/>
          <cell r="O45"/>
          <cell r="P45"/>
          <cell r="Q45"/>
          <cell r="R45"/>
          <cell r="S45"/>
          <cell r="T45"/>
          <cell r="U45"/>
          <cell r="V45" t="str">
            <v/>
          </cell>
          <cell r="W45"/>
          <cell r="X45"/>
          <cell r="Y45"/>
          <cell r="Z45"/>
          <cell r="AA45" t="str">
            <v/>
          </cell>
          <cell r="AB45"/>
          <cell r="AC45"/>
          <cell r="AD45"/>
          <cell r="AE45"/>
          <cell r="AF45" t="str">
            <v/>
          </cell>
          <cell r="AG45"/>
          <cell r="AH45"/>
          <cell r="AI45"/>
          <cell r="AJ45"/>
          <cell r="AK45" t="str">
            <v/>
          </cell>
          <cell r="AL45"/>
          <cell r="AM45"/>
          <cell r="AN45"/>
          <cell r="AO45"/>
          <cell r="AP45" t="str">
            <v/>
          </cell>
          <cell r="AQ45"/>
          <cell r="AR45"/>
          <cell r="AS45"/>
          <cell r="AT45"/>
          <cell r="AU45" t="str">
            <v/>
          </cell>
          <cell r="AV45"/>
          <cell r="AW45"/>
          <cell r="AX45"/>
          <cell r="AY45"/>
          <cell r="AZ45" t="str">
            <v/>
          </cell>
          <cell r="BA45"/>
          <cell r="BB45"/>
          <cell r="BC45"/>
          <cell r="BD45"/>
          <cell r="BE45"/>
          <cell r="BF45"/>
          <cell r="BG45"/>
          <cell r="BH45"/>
          <cell r="BI45"/>
          <cell r="BJ45" t="str">
            <v/>
          </cell>
          <cell r="BK45"/>
          <cell r="BL45"/>
          <cell r="BM45"/>
          <cell r="BN45"/>
          <cell r="BO45" t="str">
            <v/>
          </cell>
          <cell r="BP45"/>
          <cell r="BQ45"/>
          <cell r="BR45"/>
          <cell r="BS45"/>
          <cell r="BT45" t="str">
            <v/>
          </cell>
          <cell r="BU45"/>
          <cell r="BV45"/>
          <cell r="BW45"/>
          <cell r="BX45"/>
          <cell r="BY45" t="str">
            <v/>
          </cell>
          <cell r="BZ45"/>
          <cell r="CA45"/>
          <cell r="CB45"/>
          <cell r="CC45"/>
          <cell r="CD45" t="str">
            <v/>
          </cell>
          <cell r="CE45"/>
          <cell r="CF45"/>
          <cell r="CG45"/>
          <cell r="CH45"/>
          <cell r="CI45" t="str">
            <v/>
          </cell>
          <cell r="CJ45" t="str">
            <v/>
          </cell>
          <cell r="CK45" t="str">
            <v/>
          </cell>
          <cell r="CL45" t="str">
            <v/>
          </cell>
          <cell r="CM45" t="str">
            <v/>
          </cell>
          <cell r="CN45" t="str">
            <v/>
          </cell>
          <cell r="CO45"/>
          <cell r="CP45"/>
          <cell r="CQ45"/>
          <cell r="CR45"/>
          <cell r="CS45" t="str">
            <v/>
          </cell>
          <cell r="CT45"/>
          <cell r="CU45"/>
          <cell r="CV45"/>
          <cell r="CW45"/>
          <cell r="CX45" t="str">
            <v/>
          </cell>
          <cell r="CY45"/>
          <cell r="CZ45"/>
          <cell r="DA45"/>
          <cell r="DB45"/>
          <cell r="DC45" t="str">
            <v/>
          </cell>
          <cell r="DD45" t="str">
            <v xml:space="preserve">  </v>
          </cell>
          <cell r="DE45" t="e">
            <v>#DIV/0!</v>
          </cell>
          <cell r="DF45" t="e">
            <v>#DIV/0!</v>
          </cell>
          <cell r="DG45" t="e">
            <v>#DIV/0!</v>
          </cell>
          <cell r="DH45" t="e">
            <v>#DIV/0!</v>
          </cell>
          <cell r="DI45" t="e">
            <v>#DIV/0!</v>
          </cell>
          <cell r="DJ45" t="e">
            <v>#DIV/0!</v>
          </cell>
          <cell r="DK45" t="e">
            <v>#DIV/0!</v>
          </cell>
          <cell r="DL45" t="e">
            <v>#DIV/0!</v>
          </cell>
          <cell r="DM45" t="str">
            <v/>
          </cell>
          <cell r="DN45" t="str">
            <v/>
          </cell>
        </row>
        <row r="46">
          <cell r="C46"/>
          <cell r="D46"/>
          <cell r="E46"/>
          <cell r="F46"/>
          <cell r="G46"/>
          <cell r="H46"/>
          <cell r="I46"/>
          <cell r="J46"/>
          <cell r="K46"/>
          <cell r="L46"/>
          <cell r="M46"/>
          <cell r="N46"/>
          <cell r="O46"/>
          <cell r="P46"/>
          <cell r="Q46"/>
          <cell r="R46"/>
          <cell r="S46"/>
          <cell r="T46"/>
          <cell r="U46"/>
          <cell r="V46" t="str">
            <v/>
          </cell>
          <cell r="W46"/>
          <cell r="X46"/>
          <cell r="Y46"/>
          <cell r="Z46"/>
          <cell r="AA46" t="str">
            <v/>
          </cell>
          <cell r="AB46"/>
          <cell r="AC46"/>
          <cell r="AD46"/>
          <cell r="AE46"/>
          <cell r="AF46" t="str">
            <v/>
          </cell>
          <cell r="AG46"/>
          <cell r="AH46"/>
          <cell r="AI46"/>
          <cell r="AJ46"/>
          <cell r="AK46" t="str">
            <v/>
          </cell>
          <cell r="AL46"/>
          <cell r="AM46"/>
          <cell r="AN46"/>
          <cell r="AO46"/>
          <cell r="AP46" t="str">
            <v/>
          </cell>
          <cell r="AQ46"/>
          <cell r="AR46"/>
          <cell r="AS46"/>
          <cell r="AT46"/>
          <cell r="AU46" t="str">
            <v/>
          </cell>
          <cell r="AV46"/>
          <cell r="AW46"/>
          <cell r="AX46"/>
          <cell r="AY46"/>
          <cell r="AZ46" t="str">
            <v/>
          </cell>
          <cell r="BA46"/>
          <cell r="BB46"/>
          <cell r="BC46"/>
          <cell r="BD46"/>
          <cell r="BE46"/>
          <cell r="BF46"/>
          <cell r="BG46"/>
          <cell r="BH46"/>
          <cell r="BI46"/>
          <cell r="BJ46" t="str">
            <v/>
          </cell>
          <cell r="BK46"/>
          <cell r="BL46"/>
          <cell r="BM46"/>
          <cell r="BN46"/>
          <cell r="BO46" t="str">
            <v/>
          </cell>
          <cell r="BP46"/>
          <cell r="BQ46"/>
          <cell r="BR46"/>
          <cell r="BS46"/>
          <cell r="BT46" t="str">
            <v/>
          </cell>
          <cell r="BU46"/>
          <cell r="BV46"/>
          <cell r="BW46"/>
          <cell r="BX46"/>
          <cell r="BY46" t="str">
            <v/>
          </cell>
          <cell r="BZ46"/>
          <cell r="CA46"/>
          <cell r="CB46"/>
          <cell r="CC46"/>
          <cell r="CD46" t="str">
            <v/>
          </cell>
          <cell r="CE46"/>
          <cell r="CF46"/>
          <cell r="CG46"/>
          <cell r="CH46"/>
          <cell r="CI46" t="str">
            <v/>
          </cell>
          <cell r="CJ46" t="str">
            <v/>
          </cell>
          <cell r="CK46" t="str">
            <v/>
          </cell>
          <cell r="CL46" t="str">
            <v/>
          </cell>
          <cell r="CM46" t="str">
            <v/>
          </cell>
          <cell r="CN46" t="str">
            <v/>
          </cell>
          <cell r="CO46"/>
          <cell r="CP46"/>
          <cell r="CQ46"/>
          <cell r="CR46"/>
          <cell r="CS46" t="str">
            <v/>
          </cell>
          <cell r="CT46"/>
          <cell r="CU46"/>
          <cell r="CV46"/>
          <cell r="CW46"/>
          <cell r="CX46" t="str">
            <v/>
          </cell>
          <cell r="CY46"/>
          <cell r="CZ46"/>
          <cell r="DA46"/>
          <cell r="DB46"/>
          <cell r="DC46" t="str">
            <v/>
          </cell>
          <cell r="DD46" t="str">
            <v xml:space="preserve">  </v>
          </cell>
          <cell r="DE46" t="e">
            <v>#DIV/0!</v>
          </cell>
          <cell r="DF46" t="e">
            <v>#DIV/0!</v>
          </cell>
          <cell r="DG46" t="e">
            <v>#DIV/0!</v>
          </cell>
          <cell r="DH46" t="e">
            <v>#DIV/0!</v>
          </cell>
          <cell r="DI46" t="e">
            <v>#DIV/0!</v>
          </cell>
          <cell r="DJ46" t="e">
            <v>#DIV/0!</v>
          </cell>
          <cell r="DK46" t="e">
            <v>#DIV/0!</v>
          </cell>
          <cell r="DL46" t="e">
            <v>#DIV/0!</v>
          </cell>
          <cell r="DM46" t="str">
            <v/>
          </cell>
          <cell r="DN46" t="str">
            <v/>
          </cell>
        </row>
        <row r="47">
          <cell r="C47"/>
          <cell r="D47"/>
          <cell r="E47"/>
          <cell r="F47"/>
          <cell r="G47"/>
          <cell r="H47"/>
          <cell r="I47"/>
          <cell r="J47"/>
          <cell r="K47"/>
          <cell r="L47"/>
          <cell r="M47"/>
          <cell r="N47"/>
          <cell r="O47"/>
          <cell r="P47"/>
          <cell r="Q47"/>
          <cell r="R47"/>
          <cell r="S47"/>
          <cell r="T47"/>
          <cell r="U47"/>
          <cell r="V47" t="str">
            <v/>
          </cell>
          <cell r="W47"/>
          <cell r="X47"/>
          <cell r="Y47"/>
          <cell r="Z47"/>
          <cell r="AA47" t="str">
            <v/>
          </cell>
          <cell r="AB47"/>
          <cell r="AC47"/>
          <cell r="AD47"/>
          <cell r="AE47"/>
          <cell r="AF47" t="str">
            <v/>
          </cell>
          <cell r="AG47"/>
          <cell r="AH47"/>
          <cell r="AI47"/>
          <cell r="AJ47"/>
          <cell r="AK47" t="str">
            <v/>
          </cell>
          <cell r="AL47"/>
          <cell r="AM47"/>
          <cell r="AN47"/>
          <cell r="AO47"/>
          <cell r="AP47" t="str">
            <v/>
          </cell>
          <cell r="AQ47"/>
          <cell r="AR47"/>
          <cell r="AS47"/>
          <cell r="AT47"/>
          <cell r="AU47" t="str">
            <v/>
          </cell>
          <cell r="AV47"/>
          <cell r="AW47"/>
          <cell r="AX47"/>
          <cell r="AY47"/>
          <cell r="AZ47" t="str">
            <v/>
          </cell>
          <cell r="BA47"/>
          <cell r="BB47"/>
          <cell r="BC47"/>
          <cell r="BD47"/>
          <cell r="BE47"/>
          <cell r="BF47"/>
          <cell r="BG47"/>
          <cell r="BH47"/>
          <cell r="BI47"/>
          <cell r="BJ47" t="str">
            <v/>
          </cell>
          <cell r="BK47"/>
          <cell r="BL47"/>
          <cell r="BM47"/>
          <cell r="BN47"/>
          <cell r="BO47" t="str">
            <v/>
          </cell>
          <cell r="BP47"/>
          <cell r="BQ47"/>
          <cell r="BR47"/>
          <cell r="BS47"/>
          <cell r="BT47" t="str">
            <v/>
          </cell>
          <cell r="BU47"/>
          <cell r="BV47"/>
          <cell r="BW47"/>
          <cell r="BX47"/>
          <cell r="BY47" t="str">
            <v/>
          </cell>
          <cell r="BZ47"/>
          <cell r="CA47"/>
          <cell r="CB47"/>
          <cell r="CC47"/>
          <cell r="CD47" t="str">
            <v/>
          </cell>
          <cell r="CE47"/>
          <cell r="CF47"/>
          <cell r="CG47"/>
          <cell r="CH47"/>
          <cell r="CI47" t="str">
            <v/>
          </cell>
          <cell r="CJ47" t="str">
            <v/>
          </cell>
          <cell r="CK47" t="str">
            <v/>
          </cell>
          <cell r="CL47" t="str">
            <v/>
          </cell>
          <cell r="CM47" t="str">
            <v/>
          </cell>
          <cell r="CN47" t="str">
            <v/>
          </cell>
          <cell r="CO47"/>
          <cell r="CP47"/>
          <cell r="CQ47"/>
          <cell r="CR47"/>
          <cell r="CS47" t="str">
            <v/>
          </cell>
          <cell r="CT47"/>
          <cell r="CU47"/>
          <cell r="CV47"/>
          <cell r="CW47"/>
          <cell r="CX47" t="str">
            <v/>
          </cell>
          <cell r="CY47"/>
          <cell r="CZ47"/>
          <cell r="DA47"/>
          <cell r="DB47"/>
          <cell r="DC47" t="str">
            <v/>
          </cell>
          <cell r="DD47" t="str">
            <v xml:space="preserve">  </v>
          </cell>
          <cell r="DE47" t="e">
            <v>#DIV/0!</v>
          </cell>
          <cell r="DF47" t="e">
            <v>#DIV/0!</v>
          </cell>
          <cell r="DG47" t="e">
            <v>#DIV/0!</v>
          </cell>
          <cell r="DH47" t="e">
            <v>#DIV/0!</v>
          </cell>
          <cell r="DI47" t="e">
            <v>#DIV/0!</v>
          </cell>
          <cell r="DJ47" t="e">
            <v>#DIV/0!</v>
          </cell>
          <cell r="DK47" t="e">
            <v>#DIV/0!</v>
          </cell>
          <cell r="DL47" t="e">
            <v>#DIV/0!</v>
          </cell>
          <cell r="DM47" t="str">
            <v/>
          </cell>
          <cell r="DN47" t="str">
            <v/>
          </cell>
        </row>
        <row r="48">
          <cell r="C48"/>
          <cell r="D48"/>
          <cell r="E48"/>
          <cell r="F48"/>
          <cell r="G48"/>
          <cell r="H48"/>
          <cell r="I48"/>
          <cell r="J48"/>
          <cell r="K48"/>
          <cell r="L48"/>
          <cell r="M48"/>
          <cell r="N48"/>
          <cell r="O48"/>
          <cell r="P48"/>
          <cell r="Q48"/>
          <cell r="R48"/>
          <cell r="S48"/>
          <cell r="T48"/>
          <cell r="U48"/>
          <cell r="V48" t="str">
            <v/>
          </cell>
          <cell r="W48"/>
          <cell r="X48"/>
          <cell r="Y48"/>
          <cell r="Z48"/>
          <cell r="AA48" t="str">
            <v/>
          </cell>
          <cell r="AB48"/>
          <cell r="AC48"/>
          <cell r="AD48"/>
          <cell r="AE48"/>
          <cell r="AF48" t="str">
            <v/>
          </cell>
          <cell r="AG48"/>
          <cell r="AH48"/>
          <cell r="AI48"/>
          <cell r="AJ48"/>
          <cell r="AK48" t="str">
            <v/>
          </cell>
          <cell r="AL48"/>
          <cell r="AM48"/>
          <cell r="AN48"/>
          <cell r="AO48"/>
          <cell r="AP48" t="str">
            <v/>
          </cell>
          <cell r="AQ48"/>
          <cell r="AR48"/>
          <cell r="AS48"/>
          <cell r="AT48"/>
          <cell r="AU48" t="str">
            <v/>
          </cell>
          <cell r="AV48"/>
          <cell r="AW48"/>
          <cell r="AX48"/>
          <cell r="AY48"/>
          <cell r="AZ48" t="str">
            <v/>
          </cell>
          <cell r="BA48"/>
          <cell r="BB48"/>
          <cell r="BC48"/>
          <cell r="BD48"/>
          <cell r="BE48"/>
          <cell r="BF48"/>
          <cell r="BG48"/>
          <cell r="BH48"/>
          <cell r="BI48"/>
          <cell r="BJ48" t="str">
            <v/>
          </cell>
          <cell r="BK48"/>
          <cell r="BL48"/>
          <cell r="BM48"/>
          <cell r="BN48"/>
          <cell r="BO48" t="str">
            <v/>
          </cell>
          <cell r="BP48"/>
          <cell r="BQ48"/>
          <cell r="BR48"/>
          <cell r="BS48"/>
          <cell r="BT48" t="str">
            <v/>
          </cell>
          <cell r="BU48"/>
          <cell r="BV48"/>
          <cell r="BW48"/>
          <cell r="BX48"/>
          <cell r="BY48" t="str">
            <v/>
          </cell>
          <cell r="BZ48"/>
          <cell r="CA48"/>
          <cell r="CB48"/>
          <cell r="CC48"/>
          <cell r="CD48" t="str">
            <v/>
          </cell>
          <cell r="CE48"/>
          <cell r="CF48"/>
          <cell r="CG48"/>
          <cell r="CH48"/>
          <cell r="CI48" t="str">
            <v/>
          </cell>
          <cell r="CJ48" t="str">
            <v/>
          </cell>
          <cell r="CK48" t="str">
            <v/>
          </cell>
          <cell r="CL48" t="str">
            <v/>
          </cell>
          <cell r="CM48" t="str">
            <v/>
          </cell>
          <cell r="CN48" t="str">
            <v/>
          </cell>
          <cell r="CO48"/>
          <cell r="CP48"/>
          <cell r="CQ48"/>
          <cell r="CR48"/>
          <cell r="CS48" t="str">
            <v/>
          </cell>
          <cell r="CT48"/>
          <cell r="CU48"/>
          <cell r="CV48"/>
          <cell r="CW48"/>
          <cell r="CX48" t="str">
            <v/>
          </cell>
          <cell r="CY48"/>
          <cell r="CZ48"/>
          <cell r="DA48"/>
          <cell r="DB48"/>
          <cell r="DC48" t="str">
            <v/>
          </cell>
          <cell r="DD48" t="str">
            <v xml:space="preserve">  </v>
          </cell>
          <cell r="DE48" t="e">
            <v>#DIV/0!</v>
          </cell>
          <cell r="DF48" t="e">
            <v>#DIV/0!</v>
          </cell>
          <cell r="DG48" t="e">
            <v>#DIV/0!</v>
          </cell>
          <cell r="DH48" t="e">
            <v>#DIV/0!</v>
          </cell>
          <cell r="DI48" t="e">
            <v>#DIV/0!</v>
          </cell>
          <cell r="DJ48" t="e">
            <v>#DIV/0!</v>
          </cell>
          <cell r="DK48" t="e">
            <v>#DIV/0!</v>
          </cell>
          <cell r="DL48" t="e">
            <v>#DIV/0!</v>
          </cell>
          <cell r="DM48" t="str">
            <v/>
          </cell>
          <cell r="DN48" t="str">
            <v/>
          </cell>
        </row>
        <row r="49">
          <cell r="C49"/>
          <cell r="D49"/>
          <cell r="E49"/>
          <cell r="F49"/>
          <cell r="G49"/>
          <cell r="H49"/>
          <cell r="I49"/>
          <cell r="J49"/>
          <cell r="K49"/>
          <cell r="L49"/>
          <cell r="M49"/>
          <cell r="N49"/>
          <cell r="O49"/>
          <cell r="P49"/>
          <cell r="Q49"/>
          <cell r="R49"/>
          <cell r="S49"/>
          <cell r="T49"/>
          <cell r="U49"/>
          <cell r="V49" t="str">
            <v/>
          </cell>
          <cell r="W49"/>
          <cell r="X49"/>
          <cell r="Y49"/>
          <cell r="Z49"/>
          <cell r="AA49" t="str">
            <v/>
          </cell>
          <cell r="AB49"/>
          <cell r="AC49"/>
          <cell r="AD49"/>
          <cell r="AE49"/>
          <cell r="AF49" t="str">
            <v/>
          </cell>
          <cell r="AG49"/>
          <cell r="AH49"/>
          <cell r="AI49"/>
          <cell r="AJ49"/>
          <cell r="AK49" t="str">
            <v/>
          </cell>
          <cell r="AL49"/>
          <cell r="AM49"/>
          <cell r="AN49"/>
          <cell r="AO49"/>
          <cell r="AP49" t="str">
            <v/>
          </cell>
          <cell r="AQ49"/>
          <cell r="AR49"/>
          <cell r="AS49"/>
          <cell r="AT49"/>
          <cell r="AU49" t="str">
            <v/>
          </cell>
          <cell r="AV49"/>
          <cell r="AW49"/>
          <cell r="AX49"/>
          <cell r="AY49"/>
          <cell r="AZ49" t="str">
            <v/>
          </cell>
          <cell r="BA49"/>
          <cell r="BB49"/>
          <cell r="BC49"/>
          <cell r="BD49"/>
          <cell r="BE49"/>
          <cell r="BF49"/>
          <cell r="BG49"/>
          <cell r="BH49"/>
          <cell r="BI49"/>
          <cell r="BJ49" t="str">
            <v/>
          </cell>
          <cell r="BK49"/>
          <cell r="BL49"/>
          <cell r="BM49"/>
          <cell r="BN49"/>
          <cell r="BO49" t="str">
            <v/>
          </cell>
          <cell r="BP49"/>
          <cell r="BQ49"/>
          <cell r="BR49"/>
          <cell r="BS49"/>
          <cell r="BT49" t="str">
            <v/>
          </cell>
          <cell r="BU49"/>
          <cell r="BV49"/>
          <cell r="BW49"/>
          <cell r="BX49"/>
          <cell r="BY49" t="str">
            <v/>
          </cell>
          <cell r="BZ49"/>
          <cell r="CA49"/>
          <cell r="CB49"/>
          <cell r="CC49"/>
          <cell r="CD49" t="str">
            <v/>
          </cell>
          <cell r="CE49"/>
          <cell r="CF49"/>
          <cell r="CG49"/>
          <cell r="CH49"/>
          <cell r="CI49" t="str">
            <v/>
          </cell>
          <cell r="CJ49" t="str">
            <v/>
          </cell>
          <cell r="CK49" t="str">
            <v/>
          </cell>
          <cell r="CL49" t="str">
            <v/>
          </cell>
          <cell r="CM49" t="str">
            <v/>
          </cell>
          <cell r="CN49" t="str">
            <v/>
          </cell>
          <cell r="CO49"/>
          <cell r="CP49"/>
          <cell r="CQ49"/>
          <cell r="CR49"/>
          <cell r="CS49" t="str">
            <v/>
          </cell>
          <cell r="CT49"/>
          <cell r="CU49"/>
          <cell r="CV49"/>
          <cell r="CW49"/>
          <cell r="CX49" t="str">
            <v/>
          </cell>
          <cell r="CY49"/>
          <cell r="CZ49"/>
          <cell r="DA49"/>
          <cell r="DB49"/>
          <cell r="DC49" t="str">
            <v/>
          </cell>
          <cell r="DD49" t="str">
            <v xml:space="preserve">  </v>
          </cell>
          <cell r="DE49" t="e">
            <v>#DIV/0!</v>
          </cell>
          <cell r="DF49" t="e">
            <v>#DIV/0!</v>
          </cell>
          <cell r="DG49" t="e">
            <v>#DIV/0!</v>
          </cell>
          <cell r="DH49" t="e">
            <v>#DIV/0!</v>
          </cell>
          <cell r="DI49" t="e">
            <v>#DIV/0!</v>
          </cell>
          <cell r="DJ49" t="e">
            <v>#DIV/0!</v>
          </cell>
          <cell r="DK49" t="e">
            <v>#DIV/0!</v>
          </cell>
          <cell r="DL49" t="e">
            <v>#DIV/0!</v>
          </cell>
          <cell r="DM49" t="str">
            <v/>
          </cell>
          <cell r="DN49" t="str">
            <v/>
          </cell>
        </row>
        <row r="50">
          <cell r="C50"/>
          <cell r="D50"/>
          <cell r="E50"/>
          <cell r="F50"/>
          <cell r="G50"/>
          <cell r="H50"/>
          <cell r="I50"/>
          <cell r="J50"/>
          <cell r="K50"/>
          <cell r="L50"/>
          <cell r="M50"/>
          <cell r="N50"/>
          <cell r="O50"/>
          <cell r="P50"/>
          <cell r="Q50"/>
          <cell r="R50"/>
          <cell r="S50"/>
          <cell r="T50"/>
          <cell r="U50"/>
          <cell r="V50" t="str">
            <v/>
          </cell>
          <cell r="W50"/>
          <cell r="X50"/>
          <cell r="Y50"/>
          <cell r="Z50"/>
          <cell r="AA50" t="str">
            <v/>
          </cell>
          <cell r="AB50"/>
          <cell r="AC50"/>
          <cell r="AD50"/>
          <cell r="AE50"/>
          <cell r="AF50" t="str">
            <v/>
          </cell>
          <cell r="AG50"/>
          <cell r="AH50"/>
          <cell r="AI50"/>
          <cell r="AJ50"/>
          <cell r="AK50" t="str">
            <v/>
          </cell>
          <cell r="AL50"/>
          <cell r="AM50"/>
          <cell r="AN50"/>
          <cell r="AO50"/>
          <cell r="AP50" t="str">
            <v/>
          </cell>
          <cell r="AQ50"/>
          <cell r="AR50"/>
          <cell r="AS50"/>
          <cell r="AT50"/>
          <cell r="AU50" t="str">
            <v/>
          </cell>
          <cell r="AV50"/>
          <cell r="AW50"/>
          <cell r="AX50"/>
          <cell r="AY50"/>
          <cell r="AZ50" t="str">
            <v/>
          </cell>
          <cell r="BA50"/>
          <cell r="BB50"/>
          <cell r="BC50"/>
          <cell r="BD50"/>
          <cell r="BE50"/>
          <cell r="BF50"/>
          <cell r="BG50"/>
          <cell r="BH50"/>
          <cell r="BI50"/>
          <cell r="BJ50" t="str">
            <v/>
          </cell>
          <cell r="BK50"/>
          <cell r="BL50"/>
          <cell r="BM50"/>
          <cell r="BN50"/>
          <cell r="BO50" t="str">
            <v/>
          </cell>
          <cell r="BP50"/>
          <cell r="BQ50"/>
          <cell r="BR50"/>
          <cell r="BS50"/>
          <cell r="BT50" t="str">
            <v/>
          </cell>
          <cell r="BU50"/>
          <cell r="BV50"/>
          <cell r="BW50"/>
          <cell r="BX50"/>
          <cell r="BY50" t="str">
            <v/>
          </cell>
          <cell r="BZ50"/>
          <cell r="CA50"/>
          <cell r="CB50"/>
          <cell r="CC50"/>
          <cell r="CD50" t="str">
            <v/>
          </cell>
          <cell r="CE50"/>
          <cell r="CF50"/>
          <cell r="CG50"/>
          <cell r="CH50"/>
          <cell r="CI50" t="str">
            <v/>
          </cell>
          <cell r="CJ50" t="str">
            <v/>
          </cell>
          <cell r="CK50" t="str">
            <v/>
          </cell>
          <cell r="CL50" t="str">
            <v/>
          </cell>
          <cell r="CM50" t="str">
            <v/>
          </cell>
          <cell r="CN50" t="str">
            <v/>
          </cell>
          <cell r="CO50"/>
          <cell r="CP50"/>
          <cell r="CQ50"/>
          <cell r="CR50"/>
          <cell r="CS50" t="str">
            <v/>
          </cell>
          <cell r="CT50"/>
          <cell r="CU50"/>
          <cell r="CV50"/>
          <cell r="CW50"/>
          <cell r="CX50" t="str">
            <v/>
          </cell>
          <cell r="CY50"/>
          <cell r="CZ50"/>
          <cell r="DA50"/>
          <cell r="DB50"/>
          <cell r="DC50" t="str">
            <v/>
          </cell>
          <cell r="DD50" t="str">
            <v xml:space="preserve">  </v>
          </cell>
          <cell r="DE50" t="e">
            <v>#DIV/0!</v>
          </cell>
          <cell r="DF50" t="e">
            <v>#DIV/0!</v>
          </cell>
          <cell r="DG50" t="e">
            <v>#DIV/0!</v>
          </cell>
          <cell r="DH50" t="e">
            <v>#DIV/0!</v>
          </cell>
          <cell r="DI50" t="e">
            <v>#DIV/0!</v>
          </cell>
          <cell r="DJ50" t="e">
            <v>#DIV/0!</v>
          </cell>
          <cell r="DK50" t="e">
            <v>#DIV/0!</v>
          </cell>
          <cell r="DL50" t="e">
            <v>#DIV/0!</v>
          </cell>
          <cell r="DM50" t="str">
            <v/>
          </cell>
          <cell r="DN50" t="str">
            <v/>
          </cell>
        </row>
        <row r="51">
          <cell r="C51"/>
          <cell r="D51"/>
          <cell r="E51"/>
          <cell r="F51"/>
          <cell r="G51"/>
          <cell r="H51"/>
          <cell r="I51"/>
          <cell r="J51"/>
          <cell r="K51"/>
          <cell r="L51"/>
          <cell r="M51"/>
          <cell r="N51"/>
          <cell r="O51"/>
          <cell r="P51"/>
          <cell r="Q51"/>
          <cell r="R51"/>
          <cell r="S51"/>
          <cell r="T51"/>
          <cell r="U51"/>
          <cell r="V51" t="str">
            <v/>
          </cell>
          <cell r="W51"/>
          <cell r="X51"/>
          <cell r="Y51"/>
          <cell r="Z51"/>
          <cell r="AA51" t="str">
            <v/>
          </cell>
          <cell r="AB51"/>
          <cell r="AC51"/>
          <cell r="AD51"/>
          <cell r="AE51"/>
          <cell r="AF51" t="str">
            <v/>
          </cell>
          <cell r="AG51"/>
          <cell r="AH51"/>
          <cell r="AI51"/>
          <cell r="AJ51"/>
          <cell r="AK51" t="str">
            <v/>
          </cell>
          <cell r="AL51"/>
          <cell r="AM51"/>
          <cell r="AN51"/>
          <cell r="AO51"/>
          <cell r="AP51" t="str">
            <v/>
          </cell>
          <cell r="AQ51"/>
          <cell r="AR51"/>
          <cell r="AS51"/>
          <cell r="AT51"/>
          <cell r="AU51" t="str">
            <v/>
          </cell>
          <cell r="AV51"/>
          <cell r="AW51"/>
          <cell r="AX51"/>
          <cell r="AY51"/>
          <cell r="AZ51" t="str">
            <v/>
          </cell>
          <cell r="BA51"/>
          <cell r="BB51"/>
          <cell r="BC51"/>
          <cell r="BD51"/>
          <cell r="BE51"/>
          <cell r="BF51"/>
          <cell r="BG51"/>
          <cell r="BH51"/>
          <cell r="BI51"/>
          <cell r="BJ51" t="str">
            <v/>
          </cell>
          <cell r="BK51"/>
          <cell r="BL51"/>
          <cell r="BM51"/>
          <cell r="BN51"/>
          <cell r="BO51" t="str">
            <v/>
          </cell>
          <cell r="BP51"/>
          <cell r="BQ51"/>
          <cell r="BR51"/>
          <cell r="BS51"/>
          <cell r="BT51" t="str">
            <v/>
          </cell>
          <cell r="BU51"/>
          <cell r="BV51"/>
          <cell r="BW51"/>
          <cell r="BX51"/>
          <cell r="BY51" t="str">
            <v/>
          </cell>
          <cell r="BZ51"/>
          <cell r="CA51"/>
          <cell r="CB51"/>
          <cell r="CC51"/>
          <cell r="CD51" t="str">
            <v/>
          </cell>
          <cell r="CE51"/>
          <cell r="CF51"/>
          <cell r="CG51"/>
          <cell r="CH51"/>
          <cell r="CI51" t="str">
            <v/>
          </cell>
          <cell r="CJ51" t="str">
            <v/>
          </cell>
          <cell r="CK51" t="str">
            <v/>
          </cell>
          <cell r="CL51" t="str">
            <v/>
          </cell>
          <cell r="CM51" t="str">
            <v/>
          </cell>
          <cell r="CN51" t="str">
            <v/>
          </cell>
          <cell r="CO51"/>
          <cell r="CP51"/>
          <cell r="CQ51"/>
          <cell r="CR51"/>
          <cell r="CS51" t="str">
            <v/>
          </cell>
          <cell r="CT51"/>
          <cell r="CU51"/>
          <cell r="CV51"/>
          <cell r="CW51"/>
          <cell r="CX51" t="str">
            <v/>
          </cell>
          <cell r="CY51"/>
          <cell r="CZ51"/>
          <cell r="DA51"/>
          <cell r="DB51"/>
          <cell r="DC51" t="str">
            <v/>
          </cell>
          <cell r="DD51" t="str">
            <v xml:space="preserve">  </v>
          </cell>
          <cell r="DE51" t="e">
            <v>#DIV/0!</v>
          </cell>
          <cell r="DF51" t="e">
            <v>#DIV/0!</v>
          </cell>
          <cell r="DG51" t="e">
            <v>#DIV/0!</v>
          </cell>
          <cell r="DH51" t="e">
            <v>#DIV/0!</v>
          </cell>
          <cell r="DI51" t="e">
            <v>#DIV/0!</v>
          </cell>
          <cell r="DJ51" t="e">
            <v>#DIV/0!</v>
          </cell>
          <cell r="DK51" t="e">
            <v>#DIV/0!</v>
          </cell>
          <cell r="DL51" t="e">
            <v>#DIV/0!</v>
          </cell>
          <cell r="DM51" t="str">
            <v/>
          </cell>
          <cell r="DN51" t="str">
            <v/>
          </cell>
        </row>
        <row r="52">
          <cell r="C52"/>
          <cell r="D52"/>
          <cell r="E52"/>
          <cell r="F52"/>
          <cell r="G52"/>
          <cell r="H52"/>
          <cell r="I52"/>
          <cell r="J52"/>
          <cell r="K52"/>
          <cell r="L52"/>
          <cell r="M52"/>
          <cell r="N52"/>
          <cell r="O52"/>
          <cell r="P52"/>
          <cell r="Q52"/>
          <cell r="R52"/>
          <cell r="S52"/>
          <cell r="T52"/>
          <cell r="U52"/>
          <cell r="V52" t="str">
            <v/>
          </cell>
          <cell r="W52"/>
          <cell r="X52"/>
          <cell r="Y52"/>
          <cell r="Z52"/>
          <cell r="AA52" t="str">
            <v/>
          </cell>
          <cell r="AB52"/>
          <cell r="AC52"/>
          <cell r="AD52"/>
          <cell r="AE52"/>
          <cell r="AF52" t="str">
            <v/>
          </cell>
          <cell r="AG52"/>
          <cell r="AH52"/>
          <cell r="AI52"/>
          <cell r="AJ52"/>
          <cell r="AK52" t="str">
            <v/>
          </cell>
          <cell r="AL52"/>
          <cell r="AM52"/>
          <cell r="AN52"/>
          <cell r="AO52"/>
          <cell r="AP52" t="str">
            <v/>
          </cell>
          <cell r="AQ52"/>
          <cell r="AR52"/>
          <cell r="AS52"/>
          <cell r="AT52"/>
          <cell r="AU52" t="str">
            <v/>
          </cell>
          <cell r="AV52"/>
          <cell r="AW52"/>
          <cell r="AX52"/>
          <cell r="AY52"/>
          <cell r="AZ52" t="str">
            <v/>
          </cell>
          <cell r="BA52"/>
          <cell r="BB52"/>
          <cell r="BC52"/>
          <cell r="BD52"/>
          <cell r="BE52"/>
          <cell r="BF52"/>
          <cell r="BG52"/>
          <cell r="BH52"/>
          <cell r="BI52"/>
          <cell r="BJ52" t="str">
            <v/>
          </cell>
          <cell r="BK52"/>
          <cell r="BL52"/>
          <cell r="BM52"/>
          <cell r="BN52"/>
          <cell r="BO52" t="str">
            <v/>
          </cell>
          <cell r="BP52"/>
          <cell r="BQ52"/>
          <cell r="BR52"/>
          <cell r="BS52"/>
          <cell r="BT52" t="str">
            <v/>
          </cell>
          <cell r="BU52"/>
          <cell r="BV52"/>
          <cell r="BW52"/>
          <cell r="BX52"/>
          <cell r="BY52" t="str">
            <v/>
          </cell>
          <cell r="BZ52"/>
          <cell r="CA52"/>
          <cell r="CB52"/>
          <cell r="CC52"/>
          <cell r="CD52" t="str">
            <v/>
          </cell>
          <cell r="CE52"/>
          <cell r="CF52"/>
          <cell r="CG52"/>
          <cell r="CH52"/>
          <cell r="CI52" t="str">
            <v/>
          </cell>
          <cell r="CJ52" t="str">
            <v/>
          </cell>
          <cell r="CK52" t="str">
            <v/>
          </cell>
          <cell r="CL52" t="str">
            <v/>
          </cell>
          <cell r="CM52" t="str">
            <v/>
          </cell>
          <cell r="CN52" t="str">
            <v/>
          </cell>
          <cell r="CO52"/>
          <cell r="CP52"/>
          <cell r="CQ52"/>
          <cell r="CR52"/>
          <cell r="CS52" t="str">
            <v/>
          </cell>
          <cell r="CT52"/>
          <cell r="CU52"/>
          <cell r="CV52"/>
          <cell r="CW52"/>
          <cell r="CX52" t="str">
            <v/>
          </cell>
          <cell r="CY52"/>
          <cell r="CZ52"/>
          <cell r="DA52"/>
          <cell r="DB52"/>
          <cell r="DC52" t="str">
            <v/>
          </cell>
          <cell r="DD52" t="str">
            <v xml:space="preserve">  </v>
          </cell>
          <cell r="DE52" t="e">
            <v>#DIV/0!</v>
          </cell>
          <cell r="DF52" t="e">
            <v>#DIV/0!</v>
          </cell>
          <cell r="DG52" t="e">
            <v>#DIV/0!</v>
          </cell>
          <cell r="DH52" t="e">
            <v>#DIV/0!</v>
          </cell>
          <cell r="DI52" t="e">
            <v>#DIV/0!</v>
          </cell>
          <cell r="DJ52" t="e">
            <v>#DIV/0!</v>
          </cell>
          <cell r="DK52" t="e">
            <v>#DIV/0!</v>
          </cell>
          <cell r="DL52" t="e">
            <v>#DIV/0!</v>
          </cell>
          <cell r="DM52" t="str">
            <v/>
          </cell>
          <cell r="DN52" t="str">
            <v/>
          </cell>
        </row>
        <row r="53">
          <cell r="C53"/>
          <cell r="D53"/>
          <cell r="E53"/>
          <cell r="F53"/>
          <cell r="G53"/>
          <cell r="H53"/>
          <cell r="I53"/>
          <cell r="J53"/>
          <cell r="K53"/>
          <cell r="L53"/>
          <cell r="M53"/>
          <cell r="N53"/>
          <cell r="O53"/>
          <cell r="P53"/>
          <cell r="Q53"/>
          <cell r="R53"/>
          <cell r="S53"/>
          <cell r="T53"/>
          <cell r="U53"/>
          <cell r="V53" t="str">
            <v/>
          </cell>
          <cell r="W53"/>
          <cell r="X53"/>
          <cell r="Y53"/>
          <cell r="Z53"/>
          <cell r="AA53" t="str">
            <v/>
          </cell>
          <cell r="AB53"/>
          <cell r="AC53"/>
          <cell r="AD53"/>
          <cell r="AE53"/>
          <cell r="AF53" t="str">
            <v/>
          </cell>
          <cell r="AG53"/>
          <cell r="AH53"/>
          <cell r="AI53"/>
          <cell r="AJ53"/>
          <cell r="AK53" t="str">
            <v/>
          </cell>
          <cell r="AL53"/>
          <cell r="AM53"/>
          <cell r="AN53"/>
          <cell r="AO53"/>
          <cell r="AP53" t="str">
            <v/>
          </cell>
          <cell r="AQ53"/>
          <cell r="AR53"/>
          <cell r="AS53"/>
          <cell r="AT53"/>
          <cell r="AU53" t="str">
            <v/>
          </cell>
          <cell r="AV53"/>
          <cell r="AW53"/>
          <cell r="AX53"/>
          <cell r="AY53"/>
          <cell r="AZ53" t="str">
            <v/>
          </cell>
          <cell r="BA53"/>
          <cell r="BB53"/>
          <cell r="BC53"/>
          <cell r="BD53"/>
          <cell r="BE53"/>
          <cell r="BF53"/>
          <cell r="BG53"/>
          <cell r="BH53"/>
          <cell r="BI53"/>
          <cell r="BJ53" t="str">
            <v/>
          </cell>
          <cell r="BK53"/>
          <cell r="BL53"/>
          <cell r="BM53"/>
          <cell r="BN53"/>
          <cell r="BO53" t="str">
            <v/>
          </cell>
          <cell r="BP53"/>
          <cell r="BQ53"/>
          <cell r="BR53"/>
          <cell r="BS53"/>
          <cell r="BT53" t="str">
            <v/>
          </cell>
          <cell r="BU53"/>
          <cell r="BV53"/>
          <cell r="BW53"/>
          <cell r="BX53"/>
          <cell r="BY53" t="str">
            <v/>
          </cell>
          <cell r="BZ53"/>
          <cell r="CA53"/>
          <cell r="CB53"/>
          <cell r="CC53"/>
          <cell r="CD53" t="str">
            <v/>
          </cell>
          <cell r="CE53"/>
          <cell r="CF53"/>
          <cell r="CG53"/>
          <cell r="CH53"/>
          <cell r="CI53" t="str">
            <v/>
          </cell>
          <cell r="CJ53" t="str">
            <v/>
          </cell>
          <cell r="CK53" t="str">
            <v/>
          </cell>
          <cell r="CL53" t="str">
            <v/>
          </cell>
          <cell r="CM53" t="str">
            <v/>
          </cell>
          <cell r="CN53" t="str">
            <v/>
          </cell>
          <cell r="CO53"/>
          <cell r="CP53"/>
          <cell r="CQ53"/>
          <cell r="CR53"/>
          <cell r="CS53" t="str">
            <v/>
          </cell>
          <cell r="CT53"/>
          <cell r="CU53"/>
          <cell r="CV53"/>
          <cell r="CW53"/>
          <cell r="CX53" t="str">
            <v/>
          </cell>
          <cell r="CY53"/>
          <cell r="CZ53"/>
          <cell r="DA53"/>
          <cell r="DB53"/>
          <cell r="DC53" t="str">
            <v/>
          </cell>
          <cell r="DD53" t="str">
            <v xml:space="preserve">  </v>
          </cell>
          <cell r="DE53" t="e">
            <v>#DIV/0!</v>
          </cell>
          <cell r="DF53" t="e">
            <v>#DIV/0!</v>
          </cell>
          <cell r="DG53" t="e">
            <v>#DIV/0!</v>
          </cell>
          <cell r="DH53" t="e">
            <v>#DIV/0!</v>
          </cell>
          <cell r="DI53" t="e">
            <v>#DIV/0!</v>
          </cell>
          <cell r="DJ53" t="e">
            <v>#DIV/0!</v>
          </cell>
          <cell r="DK53" t="e">
            <v>#DIV/0!</v>
          </cell>
          <cell r="DL53" t="e">
            <v>#DIV/0!</v>
          </cell>
          <cell r="DM53" t="str">
            <v/>
          </cell>
          <cell r="DN53" t="str">
            <v/>
          </cell>
        </row>
        <row r="54">
          <cell r="C54"/>
          <cell r="D54"/>
          <cell r="E54"/>
          <cell r="F54"/>
          <cell r="G54"/>
          <cell r="H54"/>
          <cell r="I54"/>
          <cell r="J54"/>
          <cell r="K54"/>
          <cell r="L54"/>
          <cell r="M54"/>
          <cell r="N54"/>
          <cell r="O54"/>
          <cell r="P54"/>
          <cell r="Q54"/>
          <cell r="R54"/>
          <cell r="S54"/>
          <cell r="T54"/>
          <cell r="U54"/>
          <cell r="V54" t="str">
            <v/>
          </cell>
          <cell r="W54"/>
          <cell r="X54"/>
          <cell r="Y54"/>
          <cell r="Z54"/>
          <cell r="AA54" t="str">
            <v/>
          </cell>
          <cell r="AB54"/>
          <cell r="AC54"/>
          <cell r="AD54"/>
          <cell r="AE54"/>
          <cell r="AF54" t="str">
            <v/>
          </cell>
          <cell r="AG54"/>
          <cell r="AH54"/>
          <cell r="AI54"/>
          <cell r="AJ54"/>
          <cell r="AK54" t="str">
            <v/>
          </cell>
          <cell r="AL54"/>
          <cell r="AM54"/>
          <cell r="AN54"/>
          <cell r="AO54"/>
          <cell r="AP54" t="str">
            <v/>
          </cell>
          <cell r="AQ54"/>
          <cell r="AR54"/>
          <cell r="AS54"/>
          <cell r="AT54"/>
          <cell r="AU54" t="str">
            <v/>
          </cell>
          <cell r="AV54"/>
          <cell r="AW54"/>
          <cell r="AX54"/>
          <cell r="AY54"/>
          <cell r="AZ54" t="str">
            <v/>
          </cell>
          <cell r="BA54"/>
          <cell r="BB54"/>
          <cell r="BC54"/>
          <cell r="BD54"/>
          <cell r="BE54"/>
          <cell r="BF54"/>
          <cell r="BG54"/>
          <cell r="BH54"/>
          <cell r="BI54"/>
          <cell r="BJ54" t="str">
            <v/>
          </cell>
          <cell r="BK54"/>
          <cell r="BL54"/>
          <cell r="BM54"/>
          <cell r="BN54"/>
          <cell r="BO54" t="str">
            <v/>
          </cell>
          <cell r="BP54"/>
          <cell r="BQ54"/>
          <cell r="BR54"/>
          <cell r="BS54"/>
          <cell r="BT54" t="str">
            <v/>
          </cell>
          <cell r="BU54"/>
          <cell r="BV54"/>
          <cell r="BW54"/>
          <cell r="BX54"/>
          <cell r="BY54" t="str">
            <v/>
          </cell>
          <cell r="BZ54"/>
          <cell r="CA54"/>
          <cell r="CB54"/>
          <cell r="CC54"/>
          <cell r="CD54" t="str">
            <v/>
          </cell>
          <cell r="CE54"/>
          <cell r="CF54"/>
          <cell r="CG54"/>
          <cell r="CH54"/>
          <cell r="CI54" t="str">
            <v/>
          </cell>
          <cell r="CJ54" t="str">
            <v/>
          </cell>
          <cell r="CK54" t="str">
            <v/>
          </cell>
          <cell r="CL54" t="str">
            <v/>
          </cell>
          <cell r="CM54" t="str">
            <v/>
          </cell>
          <cell r="CN54" t="str">
            <v/>
          </cell>
          <cell r="CO54"/>
          <cell r="CP54"/>
          <cell r="CQ54"/>
          <cell r="CR54"/>
          <cell r="CS54" t="str">
            <v/>
          </cell>
          <cell r="CT54"/>
          <cell r="CU54"/>
          <cell r="CV54"/>
          <cell r="CW54"/>
          <cell r="CX54" t="str">
            <v/>
          </cell>
          <cell r="CY54"/>
          <cell r="CZ54"/>
          <cell r="DA54"/>
          <cell r="DB54"/>
          <cell r="DC54" t="str">
            <v/>
          </cell>
          <cell r="DD54" t="str">
            <v xml:space="preserve">  </v>
          </cell>
          <cell r="DE54" t="e">
            <v>#DIV/0!</v>
          </cell>
          <cell r="DF54" t="e">
            <v>#DIV/0!</v>
          </cell>
          <cell r="DG54" t="e">
            <v>#DIV/0!</v>
          </cell>
          <cell r="DH54" t="e">
            <v>#DIV/0!</v>
          </cell>
          <cell r="DI54" t="e">
            <v>#DIV/0!</v>
          </cell>
          <cell r="DJ54" t="e">
            <v>#DIV/0!</v>
          </cell>
          <cell r="DK54" t="e">
            <v>#DIV/0!</v>
          </cell>
          <cell r="DL54" t="e">
            <v>#DIV/0!</v>
          </cell>
          <cell r="DM54" t="str">
            <v/>
          </cell>
          <cell r="DN54" t="str">
            <v/>
          </cell>
        </row>
        <row r="55">
          <cell r="C55"/>
          <cell r="D55"/>
          <cell r="E55"/>
          <cell r="F55"/>
          <cell r="G55"/>
          <cell r="H55"/>
          <cell r="I55"/>
          <cell r="J55"/>
          <cell r="K55"/>
          <cell r="L55"/>
          <cell r="M55"/>
          <cell r="N55"/>
          <cell r="O55"/>
          <cell r="P55"/>
          <cell r="Q55"/>
          <cell r="R55"/>
          <cell r="S55"/>
          <cell r="T55"/>
          <cell r="U55"/>
          <cell r="V55" t="str">
            <v/>
          </cell>
          <cell r="W55"/>
          <cell r="X55"/>
          <cell r="Y55"/>
          <cell r="Z55"/>
          <cell r="AA55" t="str">
            <v/>
          </cell>
          <cell r="AB55"/>
          <cell r="AC55"/>
          <cell r="AD55"/>
          <cell r="AE55"/>
          <cell r="AF55" t="str">
            <v/>
          </cell>
          <cell r="AG55"/>
          <cell r="AH55"/>
          <cell r="AI55"/>
          <cell r="AJ55"/>
          <cell r="AK55" t="str">
            <v/>
          </cell>
          <cell r="AL55"/>
          <cell r="AM55"/>
          <cell r="AN55"/>
          <cell r="AO55"/>
          <cell r="AP55" t="str">
            <v/>
          </cell>
          <cell r="AQ55"/>
          <cell r="AR55"/>
          <cell r="AS55"/>
          <cell r="AT55"/>
          <cell r="AU55" t="str">
            <v/>
          </cell>
          <cell r="AV55"/>
          <cell r="AW55"/>
          <cell r="AX55"/>
          <cell r="AY55"/>
          <cell r="AZ55" t="str">
            <v/>
          </cell>
          <cell r="BA55"/>
          <cell r="BB55"/>
          <cell r="BC55"/>
          <cell r="BD55"/>
          <cell r="BE55"/>
          <cell r="BF55"/>
          <cell r="BG55"/>
          <cell r="BH55"/>
          <cell r="BI55"/>
          <cell r="BJ55" t="str">
            <v/>
          </cell>
          <cell r="BK55"/>
          <cell r="BL55"/>
          <cell r="BM55"/>
          <cell r="BN55"/>
          <cell r="BO55" t="str">
            <v/>
          </cell>
          <cell r="BP55"/>
          <cell r="BQ55"/>
          <cell r="BR55"/>
          <cell r="BS55"/>
          <cell r="BT55" t="str">
            <v/>
          </cell>
          <cell r="BU55"/>
          <cell r="BV55"/>
          <cell r="BW55"/>
          <cell r="BX55"/>
          <cell r="BY55" t="str">
            <v/>
          </cell>
          <cell r="BZ55"/>
          <cell r="CA55"/>
          <cell r="CB55"/>
          <cell r="CC55"/>
          <cell r="CD55" t="str">
            <v/>
          </cell>
          <cell r="CE55"/>
          <cell r="CF55"/>
          <cell r="CG55"/>
          <cell r="CH55"/>
          <cell r="CI55" t="str">
            <v/>
          </cell>
          <cell r="CJ55" t="str">
            <v/>
          </cell>
          <cell r="CK55" t="str">
            <v/>
          </cell>
          <cell r="CL55" t="str">
            <v/>
          </cell>
          <cell r="CM55" t="str">
            <v/>
          </cell>
          <cell r="CN55" t="str">
            <v/>
          </cell>
          <cell r="CO55"/>
          <cell r="CP55"/>
          <cell r="CQ55"/>
          <cell r="CR55"/>
          <cell r="CS55" t="str">
            <v/>
          </cell>
          <cell r="CT55"/>
          <cell r="CU55"/>
          <cell r="CV55"/>
          <cell r="CW55"/>
          <cell r="CX55" t="str">
            <v/>
          </cell>
          <cell r="CY55"/>
          <cell r="CZ55"/>
          <cell r="DA55"/>
          <cell r="DB55"/>
          <cell r="DC55" t="str">
            <v/>
          </cell>
          <cell r="DD55" t="str">
            <v xml:space="preserve">  </v>
          </cell>
          <cell r="DE55" t="e">
            <v>#DIV/0!</v>
          </cell>
          <cell r="DF55" t="e">
            <v>#DIV/0!</v>
          </cell>
          <cell r="DG55" t="e">
            <v>#DIV/0!</v>
          </cell>
          <cell r="DH55" t="e">
            <v>#DIV/0!</v>
          </cell>
          <cell r="DI55" t="e">
            <v>#DIV/0!</v>
          </cell>
          <cell r="DJ55" t="e">
            <v>#DIV/0!</v>
          </cell>
          <cell r="DK55" t="e">
            <v>#DIV/0!</v>
          </cell>
          <cell r="DL55" t="e">
            <v>#DIV/0!</v>
          </cell>
          <cell r="DM55" t="str">
            <v/>
          </cell>
          <cell r="DN55" t="str">
            <v/>
          </cell>
        </row>
        <row r="56">
          <cell r="C56"/>
          <cell r="D56"/>
          <cell r="E56"/>
          <cell r="F56"/>
          <cell r="G56"/>
          <cell r="H56"/>
          <cell r="I56"/>
          <cell r="J56"/>
          <cell r="K56"/>
          <cell r="L56"/>
          <cell r="M56"/>
          <cell r="N56"/>
          <cell r="O56"/>
          <cell r="P56"/>
          <cell r="Q56"/>
          <cell r="R56"/>
          <cell r="S56"/>
          <cell r="T56"/>
          <cell r="U56"/>
          <cell r="V56" t="str">
            <v/>
          </cell>
          <cell r="W56"/>
          <cell r="X56"/>
          <cell r="Y56"/>
          <cell r="Z56"/>
          <cell r="AA56" t="str">
            <v/>
          </cell>
          <cell r="AB56"/>
          <cell r="AC56"/>
          <cell r="AD56"/>
          <cell r="AE56"/>
          <cell r="AF56" t="str">
            <v/>
          </cell>
          <cell r="AG56"/>
          <cell r="AH56"/>
          <cell r="AI56"/>
          <cell r="AJ56"/>
          <cell r="AK56" t="str">
            <v/>
          </cell>
          <cell r="AL56"/>
          <cell r="AM56"/>
          <cell r="AN56"/>
          <cell r="AO56"/>
          <cell r="AP56" t="str">
            <v/>
          </cell>
          <cell r="AQ56"/>
          <cell r="AR56"/>
          <cell r="AS56"/>
          <cell r="AT56"/>
          <cell r="AU56" t="str">
            <v/>
          </cell>
          <cell r="AV56"/>
          <cell r="AW56"/>
          <cell r="AX56"/>
          <cell r="AY56"/>
          <cell r="AZ56" t="str">
            <v/>
          </cell>
          <cell r="BA56"/>
          <cell r="BB56"/>
          <cell r="BC56"/>
          <cell r="BD56"/>
          <cell r="BE56"/>
          <cell r="BF56"/>
          <cell r="BG56"/>
          <cell r="BH56"/>
          <cell r="BI56"/>
          <cell r="BJ56" t="str">
            <v/>
          </cell>
          <cell r="BK56"/>
          <cell r="BL56"/>
          <cell r="BM56"/>
          <cell r="BN56"/>
          <cell r="BO56" t="str">
            <v/>
          </cell>
          <cell r="BP56"/>
          <cell r="BQ56"/>
          <cell r="BR56"/>
          <cell r="BS56"/>
          <cell r="BT56" t="str">
            <v/>
          </cell>
          <cell r="BU56"/>
          <cell r="BV56"/>
          <cell r="BW56"/>
          <cell r="BX56"/>
          <cell r="BY56" t="str">
            <v/>
          </cell>
          <cell r="BZ56"/>
          <cell r="CA56"/>
          <cell r="CB56"/>
          <cell r="CC56"/>
          <cell r="CD56" t="str">
            <v/>
          </cell>
          <cell r="CE56"/>
          <cell r="CF56"/>
          <cell r="CG56"/>
          <cell r="CH56"/>
          <cell r="CI56" t="str">
            <v/>
          </cell>
          <cell r="CJ56" t="str">
            <v/>
          </cell>
          <cell r="CK56" t="str">
            <v/>
          </cell>
          <cell r="CL56" t="str">
            <v/>
          </cell>
          <cell r="CM56" t="str">
            <v/>
          </cell>
          <cell r="CN56" t="str">
            <v/>
          </cell>
          <cell r="CO56"/>
          <cell r="CP56"/>
          <cell r="CQ56"/>
          <cell r="CR56"/>
          <cell r="CS56" t="str">
            <v/>
          </cell>
          <cell r="CT56"/>
          <cell r="CU56"/>
          <cell r="CV56"/>
          <cell r="CW56"/>
          <cell r="CX56" t="str">
            <v/>
          </cell>
          <cell r="CY56"/>
          <cell r="CZ56"/>
          <cell r="DA56"/>
          <cell r="DB56"/>
          <cell r="DC56" t="str">
            <v/>
          </cell>
          <cell r="DD56" t="str">
            <v xml:space="preserve">  </v>
          </cell>
          <cell r="DE56" t="e">
            <v>#DIV/0!</v>
          </cell>
          <cell r="DF56" t="e">
            <v>#DIV/0!</v>
          </cell>
          <cell r="DG56" t="e">
            <v>#DIV/0!</v>
          </cell>
          <cell r="DH56" t="e">
            <v>#DIV/0!</v>
          </cell>
          <cell r="DI56" t="e">
            <v>#DIV/0!</v>
          </cell>
          <cell r="DJ56" t="e">
            <v>#DIV/0!</v>
          </cell>
          <cell r="DK56" t="e">
            <v>#DIV/0!</v>
          </cell>
          <cell r="DL56" t="e">
            <v>#DIV/0!</v>
          </cell>
          <cell r="DM56" t="str">
            <v/>
          </cell>
          <cell r="DN56" t="str">
            <v/>
          </cell>
        </row>
        <row r="57">
          <cell r="C57"/>
          <cell r="D57"/>
          <cell r="E57"/>
          <cell r="F57"/>
          <cell r="G57"/>
          <cell r="H57"/>
          <cell r="I57"/>
          <cell r="J57"/>
          <cell r="K57"/>
          <cell r="L57"/>
          <cell r="M57"/>
          <cell r="N57"/>
          <cell r="O57"/>
          <cell r="P57"/>
          <cell r="Q57"/>
          <cell r="R57"/>
          <cell r="S57"/>
          <cell r="T57"/>
          <cell r="U57"/>
          <cell r="V57" t="str">
            <v/>
          </cell>
          <cell r="W57"/>
          <cell r="X57"/>
          <cell r="Y57"/>
          <cell r="Z57"/>
          <cell r="AA57" t="str">
            <v/>
          </cell>
          <cell r="AB57"/>
          <cell r="AC57"/>
          <cell r="AD57"/>
          <cell r="AE57"/>
          <cell r="AF57" t="str">
            <v/>
          </cell>
          <cell r="AG57"/>
          <cell r="AH57"/>
          <cell r="AI57"/>
          <cell r="AJ57"/>
          <cell r="AK57" t="str">
            <v/>
          </cell>
          <cell r="AL57"/>
          <cell r="AM57"/>
          <cell r="AN57"/>
          <cell r="AO57"/>
          <cell r="AP57" t="str">
            <v/>
          </cell>
          <cell r="AQ57"/>
          <cell r="AR57"/>
          <cell r="AS57"/>
          <cell r="AT57"/>
          <cell r="AU57" t="str">
            <v/>
          </cell>
          <cell r="AV57"/>
          <cell r="AW57"/>
          <cell r="AX57"/>
          <cell r="AY57"/>
          <cell r="AZ57" t="str">
            <v/>
          </cell>
          <cell r="BA57"/>
          <cell r="BB57"/>
          <cell r="BC57"/>
          <cell r="BD57"/>
          <cell r="BE57"/>
          <cell r="BF57"/>
          <cell r="BG57"/>
          <cell r="BH57"/>
          <cell r="BI57"/>
          <cell r="BJ57" t="str">
            <v/>
          </cell>
          <cell r="BK57"/>
          <cell r="BL57"/>
          <cell r="BM57"/>
          <cell r="BN57"/>
          <cell r="BO57" t="str">
            <v/>
          </cell>
          <cell r="BP57"/>
          <cell r="BQ57"/>
          <cell r="BR57"/>
          <cell r="BS57"/>
          <cell r="BT57" t="str">
            <v/>
          </cell>
          <cell r="BU57"/>
          <cell r="BV57"/>
          <cell r="BW57"/>
          <cell r="BX57"/>
          <cell r="BY57" t="str">
            <v/>
          </cell>
          <cell r="BZ57"/>
          <cell r="CA57"/>
          <cell r="CB57"/>
          <cell r="CC57"/>
          <cell r="CD57" t="str">
            <v/>
          </cell>
          <cell r="CE57"/>
          <cell r="CF57"/>
          <cell r="CG57"/>
          <cell r="CH57"/>
          <cell r="CI57" t="str">
            <v/>
          </cell>
          <cell r="CJ57" t="str">
            <v/>
          </cell>
          <cell r="CK57" t="str">
            <v/>
          </cell>
          <cell r="CL57" t="str">
            <v/>
          </cell>
          <cell r="CM57" t="str">
            <v/>
          </cell>
          <cell r="CN57" t="str">
            <v/>
          </cell>
          <cell r="CO57"/>
          <cell r="CP57"/>
          <cell r="CQ57"/>
          <cell r="CR57"/>
          <cell r="CS57" t="str">
            <v/>
          </cell>
          <cell r="CT57"/>
          <cell r="CU57"/>
          <cell r="CV57"/>
          <cell r="CW57"/>
          <cell r="CX57" t="str">
            <v/>
          </cell>
          <cell r="CY57"/>
          <cell r="CZ57"/>
          <cell r="DA57"/>
          <cell r="DB57"/>
          <cell r="DC57" t="str">
            <v/>
          </cell>
          <cell r="DD57" t="str">
            <v xml:space="preserve">  </v>
          </cell>
          <cell r="DE57" t="e">
            <v>#DIV/0!</v>
          </cell>
          <cell r="DF57" t="e">
            <v>#DIV/0!</v>
          </cell>
          <cell r="DG57" t="e">
            <v>#DIV/0!</v>
          </cell>
          <cell r="DH57" t="e">
            <v>#DIV/0!</v>
          </cell>
          <cell r="DI57" t="e">
            <v>#DIV/0!</v>
          </cell>
          <cell r="DJ57" t="e">
            <v>#DIV/0!</v>
          </cell>
          <cell r="DK57" t="e">
            <v>#DIV/0!</v>
          </cell>
          <cell r="DL57" t="e">
            <v>#DIV/0!</v>
          </cell>
          <cell r="DM57" t="str">
            <v/>
          </cell>
          <cell r="DN57" t="str">
            <v/>
          </cell>
        </row>
        <row r="58">
          <cell r="C58"/>
          <cell r="D58"/>
          <cell r="E58"/>
          <cell r="F58"/>
          <cell r="G58"/>
          <cell r="H58"/>
          <cell r="I58"/>
          <cell r="J58"/>
          <cell r="K58"/>
          <cell r="L58"/>
          <cell r="M58"/>
          <cell r="N58"/>
          <cell r="O58"/>
          <cell r="P58"/>
          <cell r="Q58"/>
          <cell r="R58"/>
          <cell r="S58"/>
          <cell r="T58"/>
          <cell r="U58"/>
          <cell r="V58" t="str">
            <v/>
          </cell>
          <cell r="W58"/>
          <cell r="X58"/>
          <cell r="Y58"/>
          <cell r="Z58"/>
          <cell r="AA58" t="str">
            <v/>
          </cell>
          <cell r="AB58"/>
          <cell r="AC58"/>
          <cell r="AD58"/>
          <cell r="AE58"/>
          <cell r="AF58" t="str">
            <v/>
          </cell>
          <cell r="AG58"/>
          <cell r="AH58"/>
          <cell r="AI58"/>
          <cell r="AJ58"/>
          <cell r="AK58" t="str">
            <v/>
          </cell>
          <cell r="AL58"/>
          <cell r="AM58"/>
          <cell r="AN58"/>
          <cell r="AO58"/>
          <cell r="AP58" t="str">
            <v/>
          </cell>
          <cell r="AQ58"/>
          <cell r="AR58"/>
          <cell r="AS58"/>
          <cell r="AT58"/>
          <cell r="AU58" t="str">
            <v/>
          </cell>
          <cell r="AV58"/>
          <cell r="AW58"/>
          <cell r="AX58"/>
          <cell r="AY58"/>
          <cell r="AZ58" t="str">
            <v/>
          </cell>
          <cell r="BA58"/>
          <cell r="BB58"/>
          <cell r="BC58"/>
          <cell r="BD58"/>
          <cell r="BE58"/>
          <cell r="BF58"/>
          <cell r="BG58"/>
          <cell r="BH58"/>
          <cell r="BI58"/>
          <cell r="BJ58" t="str">
            <v/>
          </cell>
          <cell r="BK58"/>
          <cell r="BL58"/>
          <cell r="BM58"/>
          <cell r="BN58"/>
          <cell r="BO58" t="str">
            <v/>
          </cell>
          <cell r="BP58"/>
          <cell r="BQ58"/>
          <cell r="BR58"/>
          <cell r="BS58"/>
          <cell r="BT58" t="str">
            <v/>
          </cell>
          <cell r="BU58"/>
          <cell r="BV58"/>
          <cell r="BW58"/>
          <cell r="BX58"/>
          <cell r="BY58" t="str">
            <v/>
          </cell>
          <cell r="BZ58"/>
          <cell r="CA58"/>
          <cell r="CB58"/>
          <cell r="CC58"/>
          <cell r="CD58" t="str">
            <v/>
          </cell>
          <cell r="CE58"/>
          <cell r="CF58"/>
          <cell r="CG58"/>
          <cell r="CH58"/>
          <cell r="CI58" t="str">
            <v/>
          </cell>
          <cell r="CJ58" t="str">
            <v/>
          </cell>
          <cell r="CK58" t="str">
            <v/>
          </cell>
          <cell r="CL58" t="str">
            <v/>
          </cell>
          <cell r="CM58" t="str">
            <v/>
          </cell>
          <cell r="CN58" t="str">
            <v/>
          </cell>
          <cell r="CO58"/>
          <cell r="CP58"/>
          <cell r="CQ58"/>
          <cell r="CR58"/>
          <cell r="CS58" t="str">
            <v/>
          </cell>
          <cell r="CT58"/>
          <cell r="CU58"/>
          <cell r="CV58"/>
          <cell r="CW58"/>
          <cell r="CX58" t="str">
            <v/>
          </cell>
          <cell r="CY58"/>
          <cell r="CZ58"/>
          <cell r="DA58"/>
          <cell r="DB58"/>
          <cell r="DC58" t="str">
            <v/>
          </cell>
          <cell r="DD58" t="str">
            <v xml:space="preserve">  </v>
          </cell>
          <cell r="DE58" t="e">
            <v>#DIV/0!</v>
          </cell>
          <cell r="DF58" t="e">
            <v>#DIV/0!</v>
          </cell>
          <cell r="DG58" t="e">
            <v>#DIV/0!</v>
          </cell>
          <cell r="DH58" t="e">
            <v>#DIV/0!</v>
          </cell>
          <cell r="DI58" t="e">
            <v>#DIV/0!</v>
          </cell>
          <cell r="DJ58" t="e">
            <v>#DIV/0!</v>
          </cell>
          <cell r="DK58" t="e">
            <v>#DIV/0!</v>
          </cell>
          <cell r="DL58" t="e">
            <v>#DIV/0!</v>
          </cell>
          <cell r="DM58" t="str">
            <v/>
          </cell>
          <cell r="DN58" t="str">
            <v/>
          </cell>
        </row>
        <row r="59">
          <cell r="C59"/>
          <cell r="D59"/>
          <cell r="E59"/>
          <cell r="F59"/>
          <cell r="G59"/>
          <cell r="H59"/>
          <cell r="I59"/>
          <cell r="J59"/>
          <cell r="K59"/>
          <cell r="L59"/>
          <cell r="M59"/>
          <cell r="N59"/>
          <cell r="O59"/>
          <cell r="P59"/>
          <cell r="Q59"/>
          <cell r="R59"/>
          <cell r="S59"/>
          <cell r="T59"/>
          <cell r="U59"/>
          <cell r="V59" t="str">
            <v/>
          </cell>
          <cell r="W59"/>
          <cell r="X59"/>
          <cell r="Y59"/>
          <cell r="Z59"/>
          <cell r="AA59" t="str">
            <v/>
          </cell>
          <cell r="AB59"/>
          <cell r="AC59"/>
          <cell r="AD59"/>
          <cell r="AE59"/>
          <cell r="AF59" t="str">
            <v/>
          </cell>
          <cell r="AG59"/>
          <cell r="AH59"/>
          <cell r="AI59"/>
          <cell r="AJ59"/>
          <cell r="AK59" t="str">
            <v/>
          </cell>
          <cell r="AL59"/>
          <cell r="AM59"/>
          <cell r="AN59"/>
          <cell r="AO59"/>
          <cell r="AP59" t="str">
            <v/>
          </cell>
          <cell r="AQ59"/>
          <cell r="AR59"/>
          <cell r="AS59"/>
          <cell r="AT59"/>
          <cell r="AU59" t="str">
            <v/>
          </cell>
          <cell r="AV59"/>
          <cell r="AW59"/>
          <cell r="AX59"/>
          <cell r="AY59"/>
          <cell r="AZ59" t="str">
            <v/>
          </cell>
          <cell r="BA59"/>
          <cell r="BB59"/>
          <cell r="BC59"/>
          <cell r="BD59"/>
          <cell r="BE59"/>
          <cell r="BF59"/>
          <cell r="BG59"/>
          <cell r="BH59"/>
          <cell r="BI59"/>
          <cell r="BJ59" t="str">
            <v/>
          </cell>
          <cell r="BK59"/>
          <cell r="BL59"/>
          <cell r="BM59"/>
          <cell r="BN59"/>
          <cell r="BO59" t="str">
            <v/>
          </cell>
          <cell r="BP59"/>
          <cell r="BQ59"/>
          <cell r="BR59"/>
          <cell r="BS59"/>
          <cell r="BT59" t="str">
            <v/>
          </cell>
          <cell r="BU59"/>
          <cell r="BV59"/>
          <cell r="BW59"/>
          <cell r="BX59"/>
          <cell r="BY59" t="str">
            <v/>
          </cell>
          <cell r="BZ59"/>
          <cell r="CA59"/>
          <cell r="CB59"/>
          <cell r="CC59"/>
          <cell r="CD59" t="str">
            <v/>
          </cell>
          <cell r="CE59"/>
          <cell r="CF59"/>
          <cell r="CG59"/>
          <cell r="CH59"/>
          <cell r="CI59" t="str">
            <v/>
          </cell>
          <cell r="CJ59" t="str">
            <v/>
          </cell>
          <cell r="CK59" t="str">
            <v/>
          </cell>
          <cell r="CL59" t="str">
            <v/>
          </cell>
          <cell r="CM59" t="str">
            <v/>
          </cell>
          <cell r="CN59" t="str">
            <v/>
          </cell>
          <cell r="CO59"/>
          <cell r="CP59"/>
          <cell r="CQ59"/>
          <cell r="CR59"/>
          <cell r="CS59" t="str">
            <v/>
          </cell>
          <cell r="CT59"/>
          <cell r="CU59"/>
          <cell r="CV59"/>
          <cell r="CW59"/>
          <cell r="CX59" t="str">
            <v/>
          </cell>
          <cell r="CY59"/>
          <cell r="CZ59"/>
          <cell r="DA59"/>
          <cell r="DB59"/>
          <cell r="DC59" t="str">
            <v/>
          </cell>
          <cell r="DD59" t="str">
            <v xml:space="preserve">  </v>
          </cell>
          <cell r="DE59" t="e">
            <v>#DIV/0!</v>
          </cell>
          <cell r="DF59" t="e">
            <v>#DIV/0!</v>
          </cell>
          <cell r="DG59" t="e">
            <v>#DIV/0!</v>
          </cell>
          <cell r="DH59" t="e">
            <v>#DIV/0!</v>
          </cell>
          <cell r="DI59" t="e">
            <v>#DIV/0!</v>
          </cell>
          <cell r="DJ59" t="e">
            <v>#DIV/0!</v>
          </cell>
          <cell r="DK59" t="e">
            <v>#DIV/0!</v>
          </cell>
          <cell r="DL59" t="e">
            <v>#DIV/0!</v>
          </cell>
          <cell r="DM59" t="str">
            <v/>
          </cell>
          <cell r="DN59" t="str">
            <v/>
          </cell>
        </row>
        <row r="60">
          <cell r="C60" t="str">
            <v>ACEBUQUE</v>
          </cell>
          <cell r="D60" t="str">
            <v>LEONILA   ELLAINE</v>
          </cell>
          <cell r="E60" t="str">
            <v>MATI-ONG</v>
          </cell>
          <cell r="F60" t="str">
            <v>M.</v>
          </cell>
          <cell r="G60" t="str">
            <v>407900170007</v>
          </cell>
          <cell r="H60">
            <v>40955</v>
          </cell>
          <cell r="I60" t="str">
            <v>FEMALE</v>
          </cell>
          <cell r="J60">
            <v>40891</v>
          </cell>
          <cell r="K60">
            <v>91</v>
          </cell>
          <cell r="L60">
            <v>40979</v>
          </cell>
          <cell r="M60" t="str">
            <v>Osita Central Elementary School</v>
          </cell>
          <cell r="N60" t="str">
            <v>KORONADAL CITY</v>
          </cell>
          <cell r="O60">
            <v>131397</v>
          </cell>
          <cell r="P60"/>
          <cell r="Q60"/>
          <cell r="R60"/>
          <cell r="S60"/>
          <cell r="T60"/>
          <cell r="U60"/>
          <cell r="V60" t="str">
            <v/>
          </cell>
          <cell r="W60"/>
          <cell r="X60"/>
          <cell r="Y60"/>
          <cell r="Z60"/>
          <cell r="AA60" t="str">
            <v/>
          </cell>
          <cell r="AB60"/>
          <cell r="AC60"/>
          <cell r="AD60"/>
          <cell r="AE60"/>
          <cell r="AF60" t="str">
            <v/>
          </cell>
          <cell r="AG60"/>
          <cell r="AH60"/>
          <cell r="AI60"/>
          <cell r="AJ60"/>
          <cell r="AK60" t="str">
            <v/>
          </cell>
          <cell r="AL60"/>
          <cell r="AM60"/>
          <cell r="AN60"/>
          <cell r="AO60"/>
          <cell r="AP60" t="str">
            <v/>
          </cell>
          <cell r="AQ60"/>
          <cell r="AR60"/>
          <cell r="AS60"/>
          <cell r="AT60"/>
          <cell r="AU60" t="str">
            <v/>
          </cell>
          <cell r="AV60"/>
          <cell r="AW60"/>
          <cell r="AX60"/>
          <cell r="AY60"/>
          <cell r="AZ60" t="str">
            <v/>
          </cell>
          <cell r="BA60"/>
          <cell r="BB60"/>
          <cell r="BC60"/>
          <cell r="BD60"/>
          <cell r="BE60" t="str">
            <v/>
          </cell>
          <cell r="BF60"/>
          <cell r="BG60"/>
          <cell r="BH60"/>
          <cell r="BI60"/>
          <cell r="BJ60" t="str">
            <v/>
          </cell>
          <cell r="BK60"/>
          <cell r="BL60"/>
          <cell r="BM60"/>
          <cell r="BN60"/>
          <cell r="BO60" t="str">
            <v/>
          </cell>
          <cell r="BP60"/>
          <cell r="BQ60"/>
          <cell r="BR60"/>
          <cell r="BS60"/>
          <cell r="BT60" t="str">
            <v/>
          </cell>
          <cell r="BU60"/>
          <cell r="BV60"/>
          <cell r="BW60"/>
          <cell r="BX60"/>
          <cell r="BY60" t="str">
            <v/>
          </cell>
          <cell r="BZ60"/>
          <cell r="CA60"/>
          <cell r="CB60"/>
          <cell r="CC60"/>
          <cell r="CD60" t="str">
            <v/>
          </cell>
          <cell r="CE60"/>
          <cell r="CF60"/>
          <cell r="CG60"/>
          <cell r="CH60"/>
          <cell r="CI60" t="str">
            <v/>
          </cell>
          <cell r="CJ60" t="str">
            <v/>
          </cell>
          <cell r="CK60" t="str">
            <v/>
          </cell>
          <cell r="CL60" t="str">
            <v/>
          </cell>
          <cell r="CM60" t="str">
            <v/>
          </cell>
          <cell r="CN60" t="str">
            <v/>
          </cell>
          <cell r="CO60"/>
          <cell r="CP60"/>
          <cell r="CQ60"/>
          <cell r="CR60"/>
          <cell r="CS60" t="str">
            <v/>
          </cell>
          <cell r="CT60"/>
          <cell r="CU60"/>
          <cell r="CV60"/>
          <cell r="CW60"/>
          <cell r="CX60" t="str">
            <v/>
          </cell>
          <cell r="CY60"/>
          <cell r="CZ60"/>
          <cell r="DA60"/>
          <cell r="DB60"/>
          <cell r="DC60" t="str">
            <v/>
          </cell>
          <cell r="DD60" t="str">
            <v>LEONILA   ELLAINE M. ACEBUQUE</v>
          </cell>
          <cell r="DE60" t="e">
            <v>#DIV/0!</v>
          </cell>
          <cell r="DF60" t="e">
            <v>#DIV/0!</v>
          </cell>
          <cell r="DG60" t="e">
            <v>#DIV/0!</v>
          </cell>
          <cell r="DH60" t="e">
            <v>#DIV/0!</v>
          </cell>
          <cell r="DI60" t="e">
            <v>#DIV/0!</v>
          </cell>
          <cell r="DJ60" t="e">
            <v>#DIV/0!</v>
          </cell>
          <cell r="DK60" t="e">
            <v>#DIV/0!</v>
          </cell>
          <cell r="DL60" t="e">
            <v>#DIV/0!</v>
          </cell>
          <cell r="DM60" t="str">
            <v/>
          </cell>
          <cell r="DN60" t="str">
            <v/>
          </cell>
        </row>
        <row r="61">
          <cell r="C61" t="str">
            <v>AMURAO</v>
          </cell>
          <cell r="D61" t="str">
            <v>JOELLA JEAN</v>
          </cell>
          <cell r="E61" t="str">
            <v>MAGDUGO</v>
          </cell>
          <cell r="F61" t="str">
            <v>M.</v>
          </cell>
          <cell r="G61" t="str">
            <v>131406170186</v>
          </cell>
          <cell r="H61">
            <v>40985</v>
          </cell>
          <cell r="I61" t="str">
            <v>FEMALE</v>
          </cell>
          <cell r="J61">
            <v>41067</v>
          </cell>
          <cell r="K61">
            <v>90</v>
          </cell>
          <cell r="L61">
            <v>40979</v>
          </cell>
          <cell r="M61" t="str">
            <v>KCES I</v>
          </cell>
          <cell r="N61" t="str">
            <v>KORONADAL CITY</v>
          </cell>
          <cell r="O61">
            <v>131406</v>
          </cell>
          <cell r="P61"/>
          <cell r="Q61"/>
          <cell r="R61"/>
          <cell r="S61"/>
          <cell r="T61"/>
          <cell r="U61"/>
          <cell r="V61" t="str">
            <v/>
          </cell>
          <cell r="W61"/>
          <cell r="X61"/>
          <cell r="Y61"/>
          <cell r="Z61"/>
          <cell r="AA61" t="str">
            <v/>
          </cell>
          <cell r="AB61"/>
          <cell r="AC61"/>
          <cell r="AD61"/>
          <cell r="AE61"/>
          <cell r="AF61" t="str">
            <v/>
          </cell>
          <cell r="AG61"/>
          <cell r="AH61"/>
          <cell r="AI61"/>
          <cell r="AJ61"/>
          <cell r="AK61" t="str">
            <v/>
          </cell>
          <cell r="AL61"/>
          <cell r="AM61"/>
          <cell r="AN61"/>
          <cell r="AO61"/>
          <cell r="AP61" t="str">
            <v/>
          </cell>
          <cell r="AQ61"/>
          <cell r="AR61"/>
          <cell r="AS61"/>
          <cell r="AT61"/>
          <cell r="AU61" t="str">
            <v/>
          </cell>
          <cell r="AV61"/>
          <cell r="AW61"/>
          <cell r="AX61"/>
          <cell r="AY61"/>
          <cell r="AZ61" t="str">
            <v/>
          </cell>
          <cell r="BA61"/>
          <cell r="BB61"/>
          <cell r="BC61"/>
          <cell r="BD61"/>
          <cell r="BE61" t="str">
            <v/>
          </cell>
          <cell r="BF61"/>
          <cell r="BG61"/>
          <cell r="BH61"/>
          <cell r="BI61"/>
          <cell r="BJ61" t="str">
            <v/>
          </cell>
          <cell r="BK61"/>
          <cell r="BL61"/>
          <cell r="BM61"/>
          <cell r="BN61"/>
          <cell r="BO61" t="str">
            <v/>
          </cell>
          <cell r="BP61"/>
          <cell r="BQ61"/>
          <cell r="BR61"/>
          <cell r="BS61"/>
          <cell r="BT61" t="str">
            <v/>
          </cell>
          <cell r="BU61"/>
          <cell r="BV61"/>
          <cell r="BW61"/>
          <cell r="BX61"/>
          <cell r="BY61" t="str">
            <v/>
          </cell>
          <cell r="BZ61"/>
          <cell r="CA61"/>
          <cell r="CB61"/>
          <cell r="CC61"/>
          <cell r="CD61" t="str">
            <v/>
          </cell>
          <cell r="CE61"/>
          <cell r="CF61"/>
          <cell r="CG61"/>
          <cell r="CH61"/>
          <cell r="CI61" t="str">
            <v/>
          </cell>
          <cell r="CJ61" t="str">
            <v/>
          </cell>
          <cell r="CK61" t="str">
            <v/>
          </cell>
          <cell r="CL61" t="str">
            <v/>
          </cell>
          <cell r="CM61" t="str">
            <v/>
          </cell>
          <cell r="CN61" t="str">
            <v/>
          </cell>
          <cell r="CO61"/>
          <cell r="CP61"/>
          <cell r="CQ61"/>
          <cell r="CR61"/>
          <cell r="CS61" t="str">
            <v/>
          </cell>
          <cell r="CT61"/>
          <cell r="CU61"/>
          <cell r="CV61"/>
          <cell r="CW61"/>
          <cell r="CX61" t="str">
            <v/>
          </cell>
          <cell r="CY61"/>
          <cell r="CZ61"/>
          <cell r="DA61"/>
          <cell r="DB61"/>
          <cell r="DC61" t="str">
            <v/>
          </cell>
          <cell r="DD61" t="str">
            <v>JOELLA JEAN M. AMURAO</v>
          </cell>
          <cell r="DE61" t="e">
            <v>#DIV/0!</v>
          </cell>
          <cell r="DF61" t="e">
            <v>#DIV/0!</v>
          </cell>
          <cell r="DG61" t="e">
            <v>#DIV/0!</v>
          </cell>
          <cell r="DH61" t="e">
            <v>#DIV/0!</v>
          </cell>
          <cell r="DI61" t="e">
            <v>#DIV/0!</v>
          </cell>
          <cell r="DJ61" t="e">
            <v>#DIV/0!</v>
          </cell>
          <cell r="DK61" t="e">
            <v>#DIV/0!</v>
          </cell>
          <cell r="DL61" t="e">
            <v>#DIV/0!</v>
          </cell>
          <cell r="DM61" t="str">
            <v/>
          </cell>
          <cell r="DN61" t="str">
            <v/>
          </cell>
        </row>
        <row r="62">
          <cell r="C62" t="str">
            <v>BAGAFORO</v>
          </cell>
          <cell r="D62" t="str">
            <v>JASMINE GRACE</v>
          </cell>
          <cell r="E62" t="str">
            <v>HAMASA</v>
          </cell>
          <cell r="F62" t="str">
            <v>H.</v>
          </cell>
          <cell r="G62" t="str">
            <v>131409170077</v>
          </cell>
          <cell r="H62">
            <v>40949</v>
          </cell>
          <cell r="I62" t="str">
            <v>FEMALE</v>
          </cell>
          <cell r="J62">
            <v>40797</v>
          </cell>
          <cell r="K62">
            <v>91</v>
          </cell>
          <cell r="L62">
            <v>40979</v>
          </cell>
          <cell r="M62" t="str">
            <v>Matulas Elem</v>
          </cell>
          <cell r="N62" t="str">
            <v>KORONADAL CITY</v>
          </cell>
          <cell r="O62">
            <v>131409</v>
          </cell>
          <cell r="P62"/>
          <cell r="Q62"/>
          <cell r="R62"/>
          <cell r="S62"/>
          <cell r="T62"/>
          <cell r="U62"/>
          <cell r="V62" t="str">
            <v/>
          </cell>
          <cell r="W62"/>
          <cell r="X62"/>
          <cell r="Y62"/>
          <cell r="Z62"/>
          <cell r="AA62" t="str">
            <v/>
          </cell>
          <cell r="AB62"/>
          <cell r="AC62"/>
          <cell r="AD62"/>
          <cell r="AE62"/>
          <cell r="AF62" t="str">
            <v/>
          </cell>
          <cell r="AG62"/>
          <cell r="AH62"/>
          <cell r="AI62"/>
          <cell r="AJ62"/>
          <cell r="AK62" t="str">
            <v/>
          </cell>
          <cell r="AL62"/>
          <cell r="AM62"/>
          <cell r="AN62"/>
          <cell r="AO62"/>
          <cell r="AP62" t="str">
            <v/>
          </cell>
          <cell r="AQ62"/>
          <cell r="AR62"/>
          <cell r="AS62"/>
          <cell r="AT62"/>
          <cell r="AU62" t="str">
            <v/>
          </cell>
          <cell r="AV62"/>
          <cell r="AW62"/>
          <cell r="AX62"/>
          <cell r="AY62"/>
          <cell r="AZ62" t="str">
            <v/>
          </cell>
          <cell r="BA62"/>
          <cell r="BB62"/>
          <cell r="BC62"/>
          <cell r="BD62"/>
          <cell r="BE62" t="str">
            <v/>
          </cell>
          <cell r="BF62"/>
          <cell r="BG62"/>
          <cell r="BH62"/>
          <cell r="BI62"/>
          <cell r="BJ62" t="str">
            <v/>
          </cell>
          <cell r="BK62"/>
          <cell r="BL62"/>
          <cell r="BM62"/>
          <cell r="BN62"/>
          <cell r="BO62" t="str">
            <v/>
          </cell>
          <cell r="BP62"/>
          <cell r="BQ62"/>
          <cell r="BR62"/>
          <cell r="BS62"/>
          <cell r="BT62" t="str">
            <v/>
          </cell>
          <cell r="BU62"/>
          <cell r="BV62"/>
          <cell r="BW62"/>
          <cell r="BX62"/>
          <cell r="BY62" t="str">
            <v/>
          </cell>
          <cell r="BZ62"/>
          <cell r="CA62"/>
          <cell r="CB62"/>
          <cell r="CC62"/>
          <cell r="CD62" t="str">
            <v/>
          </cell>
          <cell r="CE62"/>
          <cell r="CF62"/>
          <cell r="CG62"/>
          <cell r="CH62"/>
          <cell r="CI62" t="str">
            <v/>
          </cell>
          <cell r="CJ62" t="str">
            <v/>
          </cell>
          <cell r="CK62" t="str">
            <v/>
          </cell>
          <cell r="CL62" t="str">
            <v/>
          </cell>
          <cell r="CM62" t="str">
            <v/>
          </cell>
          <cell r="CN62" t="str">
            <v/>
          </cell>
          <cell r="CO62"/>
          <cell r="CP62"/>
          <cell r="CQ62"/>
          <cell r="CR62"/>
          <cell r="CS62" t="str">
            <v/>
          </cell>
          <cell r="CT62"/>
          <cell r="CU62"/>
          <cell r="CV62"/>
          <cell r="CW62"/>
          <cell r="CX62" t="str">
            <v/>
          </cell>
          <cell r="CY62"/>
          <cell r="CZ62"/>
          <cell r="DA62"/>
          <cell r="DB62"/>
          <cell r="DC62" t="str">
            <v/>
          </cell>
          <cell r="DD62" t="str">
            <v>JASMINE GRACE H. BAGAFORO</v>
          </cell>
          <cell r="DE62" t="e">
            <v>#DIV/0!</v>
          </cell>
          <cell r="DF62" t="e">
            <v>#DIV/0!</v>
          </cell>
          <cell r="DG62" t="e">
            <v>#DIV/0!</v>
          </cell>
          <cell r="DH62" t="e">
            <v>#DIV/0!</v>
          </cell>
          <cell r="DI62" t="e">
            <v>#DIV/0!</v>
          </cell>
          <cell r="DJ62" t="e">
            <v>#DIV/0!</v>
          </cell>
          <cell r="DK62" t="e">
            <v>#DIV/0!</v>
          </cell>
          <cell r="DL62" t="e">
            <v>#DIV/0!</v>
          </cell>
          <cell r="DM62" t="str">
            <v/>
          </cell>
          <cell r="DN62" t="str">
            <v/>
          </cell>
        </row>
        <row r="63">
          <cell r="C63" t="str">
            <v>BALDONADO</v>
          </cell>
          <cell r="D63" t="str">
            <v>KRIEZEL GRACE</v>
          </cell>
          <cell r="E63" t="str">
            <v>DE DIOS</v>
          </cell>
          <cell r="F63" t="str">
            <v>D.</v>
          </cell>
          <cell r="G63" t="str">
            <v>131252170191</v>
          </cell>
          <cell r="H63">
            <v>41136</v>
          </cell>
          <cell r="I63" t="str">
            <v>FEMALE</v>
          </cell>
          <cell r="J63">
            <v>40979</v>
          </cell>
          <cell r="K63">
            <v>88</v>
          </cell>
          <cell r="L63">
            <v>40979</v>
          </cell>
          <cell r="M63" t="str">
            <v>Notre Dame Village Central Elem</v>
          </cell>
          <cell r="N63" t="str">
            <v>KORONADAL CITY</v>
          </cell>
          <cell r="O63">
            <v>131252</v>
          </cell>
          <cell r="P63"/>
          <cell r="Q63"/>
          <cell r="R63"/>
          <cell r="S63"/>
          <cell r="T63"/>
          <cell r="U63"/>
          <cell r="V63" t="str">
            <v/>
          </cell>
          <cell r="W63"/>
          <cell r="X63"/>
          <cell r="Y63"/>
          <cell r="Z63"/>
          <cell r="AA63" t="str">
            <v/>
          </cell>
          <cell r="AB63"/>
          <cell r="AC63"/>
          <cell r="AD63"/>
          <cell r="AE63"/>
          <cell r="AF63" t="str">
            <v/>
          </cell>
          <cell r="AG63"/>
          <cell r="AH63"/>
          <cell r="AI63"/>
          <cell r="AJ63"/>
          <cell r="AK63" t="str">
            <v/>
          </cell>
          <cell r="AL63"/>
          <cell r="AM63"/>
          <cell r="AN63"/>
          <cell r="AO63"/>
          <cell r="AP63" t="str">
            <v/>
          </cell>
          <cell r="AQ63"/>
          <cell r="AR63"/>
          <cell r="AS63"/>
          <cell r="AT63"/>
          <cell r="AU63" t="str">
            <v/>
          </cell>
          <cell r="AV63"/>
          <cell r="AW63"/>
          <cell r="AX63"/>
          <cell r="AY63"/>
          <cell r="AZ63" t="str">
            <v/>
          </cell>
          <cell r="BA63"/>
          <cell r="BB63"/>
          <cell r="BC63"/>
          <cell r="BD63"/>
          <cell r="BE63" t="str">
            <v/>
          </cell>
          <cell r="BF63"/>
          <cell r="BG63"/>
          <cell r="BH63"/>
          <cell r="BI63"/>
          <cell r="BJ63" t="str">
            <v/>
          </cell>
          <cell r="BK63"/>
          <cell r="BL63"/>
          <cell r="BM63"/>
          <cell r="BN63"/>
          <cell r="BO63" t="str">
            <v/>
          </cell>
          <cell r="BP63"/>
          <cell r="BQ63"/>
          <cell r="BR63"/>
          <cell r="BS63"/>
          <cell r="BT63" t="str">
            <v/>
          </cell>
          <cell r="BU63"/>
          <cell r="BV63"/>
          <cell r="BW63"/>
          <cell r="BX63"/>
          <cell r="BY63" t="str">
            <v/>
          </cell>
          <cell r="BZ63"/>
          <cell r="CA63"/>
          <cell r="CB63"/>
          <cell r="CC63"/>
          <cell r="CD63" t="str">
            <v/>
          </cell>
          <cell r="CE63"/>
          <cell r="CF63"/>
          <cell r="CG63"/>
          <cell r="CH63"/>
          <cell r="CI63" t="str">
            <v/>
          </cell>
          <cell r="CJ63" t="str">
            <v/>
          </cell>
          <cell r="CK63" t="str">
            <v/>
          </cell>
          <cell r="CL63" t="str">
            <v/>
          </cell>
          <cell r="CM63" t="str">
            <v/>
          </cell>
          <cell r="CN63" t="str">
            <v/>
          </cell>
          <cell r="CO63"/>
          <cell r="CP63"/>
          <cell r="CQ63"/>
          <cell r="CR63"/>
          <cell r="CS63" t="str">
            <v/>
          </cell>
          <cell r="CT63"/>
          <cell r="CU63"/>
          <cell r="CV63"/>
          <cell r="CW63"/>
          <cell r="CX63" t="str">
            <v/>
          </cell>
          <cell r="CY63"/>
          <cell r="CZ63"/>
          <cell r="DA63"/>
          <cell r="DB63"/>
          <cell r="DC63" t="str">
            <v/>
          </cell>
          <cell r="DD63" t="str">
            <v>KRIEZEL GRACE D. BALDONADO</v>
          </cell>
          <cell r="DE63" t="e">
            <v>#DIV/0!</v>
          </cell>
          <cell r="DF63" t="e">
            <v>#DIV/0!</v>
          </cell>
          <cell r="DG63" t="e">
            <v>#DIV/0!</v>
          </cell>
          <cell r="DH63" t="e">
            <v>#DIV/0!</v>
          </cell>
          <cell r="DI63" t="e">
            <v>#DIV/0!</v>
          </cell>
          <cell r="DJ63" t="e">
            <v>#DIV/0!</v>
          </cell>
          <cell r="DK63" t="e">
            <v>#DIV/0!</v>
          </cell>
          <cell r="DL63" t="e">
            <v>#DIV/0!</v>
          </cell>
          <cell r="DM63" t="str">
            <v/>
          </cell>
          <cell r="DN63" t="str">
            <v/>
          </cell>
        </row>
        <row r="64">
          <cell r="C64" t="str">
            <v>BANGUD</v>
          </cell>
          <cell r="D64" t="str">
            <v>ABIGAIL  CHLOE</v>
          </cell>
          <cell r="E64" t="str">
            <v>CABANG</v>
          </cell>
          <cell r="F64" t="str">
            <v>C.</v>
          </cell>
          <cell r="G64" t="str">
            <v>471021180024</v>
          </cell>
          <cell r="H64">
            <v>41187</v>
          </cell>
          <cell r="I64" t="str">
            <v>FEMALE</v>
          </cell>
          <cell r="J64">
            <v>40931</v>
          </cell>
          <cell r="K64">
            <v>91</v>
          </cell>
          <cell r="L64">
            <v>40979</v>
          </cell>
          <cell r="M64" t="str">
            <v>KCES I</v>
          </cell>
          <cell r="N64" t="str">
            <v>KORONADAL CITY</v>
          </cell>
          <cell r="O64">
            <v>131406</v>
          </cell>
          <cell r="P64"/>
          <cell r="Q64"/>
          <cell r="R64"/>
          <cell r="S64"/>
          <cell r="T64"/>
          <cell r="U64"/>
          <cell r="V64" t="str">
            <v/>
          </cell>
          <cell r="W64"/>
          <cell r="X64"/>
          <cell r="Y64"/>
          <cell r="Z64"/>
          <cell r="AA64" t="str">
            <v/>
          </cell>
          <cell r="AB64"/>
          <cell r="AC64"/>
          <cell r="AD64"/>
          <cell r="AE64"/>
          <cell r="AF64" t="str">
            <v/>
          </cell>
          <cell r="AG64"/>
          <cell r="AH64"/>
          <cell r="AI64"/>
          <cell r="AJ64"/>
          <cell r="AK64" t="str">
            <v/>
          </cell>
          <cell r="AL64"/>
          <cell r="AM64"/>
          <cell r="AN64"/>
          <cell r="AO64"/>
          <cell r="AP64" t="str">
            <v/>
          </cell>
          <cell r="AQ64"/>
          <cell r="AR64"/>
          <cell r="AS64"/>
          <cell r="AT64"/>
          <cell r="AU64" t="str">
            <v/>
          </cell>
          <cell r="AV64"/>
          <cell r="AW64"/>
          <cell r="AX64"/>
          <cell r="AY64"/>
          <cell r="AZ64" t="str">
            <v/>
          </cell>
          <cell r="BA64"/>
          <cell r="BB64"/>
          <cell r="BC64"/>
          <cell r="BD64"/>
          <cell r="BE64" t="str">
            <v/>
          </cell>
          <cell r="BF64"/>
          <cell r="BG64"/>
          <cell r="BH64"/>
          <cell r="BI64"/>
          <cell r="BJ64" t="str">
            <v/>
          </cell>
          <cell r="BK64"/>
          <cell r="BL64"/>
          <cell r="BM64"/>
          <cell r="BN64"/>
          <cell r="BO64" t="str">
            <v/>
          </cell>
          <cell r="BP64"/>
          <cell r="BQ64"/>
          <cell r="BR64"/>
          <cell r="BS64"/>
          <cell r="BT64" t="str">
            <v/>
          </cell>
          <cell r="BU64"/>
          <cell r="BV64"/>
          <cell r="BW64"/>
          <cell r="BX64"/>
          <cell r="BY64" t="str">
            <v/>
          </cell>
          <cell r="BZ64"/>
          <cell r="CA64"/>
          <cell r="CB64"/>
          <cell r="CC64"/>
          <cell r="CD64" t="str">
            <v/>
          </cell>
          <cell r="CE64"/>
          <cell r="CF64"/>
          <cell r="CG64"/>
          <cell r="CH64"/>
          <cell r="CI64" t="str">
            <v/>
          </cell>
          <cell r="CJ64" t="str">
            <v/>
          </cell>
          <cell r="CK64" t="str">
            <v/>
          </cell>
          <cell r="CL64" t="str">
            <v/>
          </cell>
          <cell r="CM64" t="str">
            <v/>
          </cell>
          <cell r="CN64" t="str">
            <v/>
          </cell>
          <cell r="CO64"/>
          <cell r="CP64"/>
          <cell r="CQ64"/>
          <cell r="CR64"/>
          <cell r="CS64" t="str">
            <v/>
          </cell>
          <cell r="CT64"/>
          <cell r="CU64"/>
          <cell r="CV64"/>
          <cell r="CW64"/>
          <cell r="CX64" t="str">
            <v/>
          </cell>
          <cell r="CY64"/>
          <cell r="CZ64"/>
          <cell r="DA64"/>
          <cell r="DB64"/>
          <cell r="DC64" t="str">
            <v/>
          </cell>
          <cell r="DD64" t="str">
            <v>ABIGAIL  CHLOE C. BANGUD</v>
          </cell>
          <cell r="DE64" t="e">
            <v>#DIV/0!</v>
          </cell>
          <cell r="DF64" t="e">
            <v>#DIV/0!</v>
          </cell>
          <cell r="DG64" t="e">
            <v>#DIV/0!</v>
          </cell>
          <cell r="DH64" t="e">
            <v>#DIV/0!</v>
          </cell>
          <cell r="DI64" t="e">
            <v>#DIV/0!</v>
          </cell>
          <cell r="DJ64" t="e">
            <v>#DIV/0!</v>
          </cell>
          <cell r="DK64" t="e">
            <v>#DIV/0!</v>
          </cell>
          <cell r="DL64" t="e">
            <v>#DIV/0!</v>
          </cell>
          <cell r="DM64" t="str">
            <v/>
          </cell>
          <cell r="DN64" t="str">
            <v/>
          </cell>
        </row>
        <row r="65">
          <cell r="C65" t="str">
            <v>BRILLANTES</v>
          </cell>
          <cell r="D65" t="str">
            <v>AMBER LOUISE</v>
          </cell>
          <cell r="E65" t="str">
            <v>HILADO</v>
          </cell>
          <cell r="F65" t="str">
            <v>H.</v>
          </cell>
          <cell r="G65" t="str">
            <v>500302170063</v>
          </cell>
          <cell r="H65">
            <v>40888</v>
          </cell>
          <cell r="I65" t="str">
            <v>FEMALE</v>
          </cell>
          <cell r="J65">
            <v>40861</v>
          </cell>
          <cell r="K65">
            <v>91</v>
          </cell>
          <cell r="L65">
            <v>40979</v>
          </cell>
          <cell r="M65" t="str">
            <v>KCES 1</v>
          </cell>
          <cell r="N65" t="str">
            <v>KORONADAL CITY</v>
          </cell>
          <cell r="O65">
            <v>131406</v>
          </cell>
          <cell r="P65"/>
          <cell r="Q65"/>
          <cell r="R65"/>
          <cell r="S65"/>
          <cell r="T65"/>
          <cell r="U65"/>
          <cell r="V65" t="str">
            <v/>
          </cell>
          <cell r="W65"/>
          <cell r="X65"/>
          <cell r="Y65"/>
          <cell r="Z65"/>
          <cell r="AA65" t="str">
            <v/>
          </cell>
          <cell r="AB65"/>
          <cell r="AC65"/>
          <cell r="AD65"/>
          <cell r="AE65"/>
          <cell r="AF65" t="str">
            <v/>
          </cell>
          <cell r="AG65"/>
          <cell r="AH65"/>
          <cell r="AI65"/>
          <cell r="AJ65"/>
          <cell r="AK65" t="str">
            <v/>
          </cell>
          <cell r="AL65"/>
          <cell r="AM65"/>
          <cell r="AN65"/>
          <cell r="AO65"/>
          <cell r="AP65" t="str">
            <v/>
          </cell>
          <cell r="AQ65"/>
          <cell r="AR65"/>
          <cell r="AS65"/>
          <cell r="AT65"/>
          <cell r="AU65" t="str">
            <v/>
          </cell>
          <cell r="AV65"/>
          <cell r="AW65"/>
          <cell r="AX65"/>
          <cell r="AY65"/>
          <cell r="AZ65" t="str">
            <v/>
          </cell>
          <cell r="BA65"/>
          <cell r="BB65"/>
          <cell r="BC65"/>
          <cell r="BD65"/>
          <cell r="BE65" t="str">
            <v/>
          </cell>
          <cell r="BF65"/>
          <cell r="BG65"/>
          <cell r="BH65"/>
          <cell r="BI65"/>
          <cell r="BJ65" t="str">
            <v/>
          </cell>
          <cell r="BK65"/>
          <cell r="BL65"/>
          <cell r="BM65"/>
          <cell r="BN65"/>
          <cell r="BO65" t="str">
            <v/>
          </cell>
          <cell r="BP65"/>
          <cell r="BQ65"/>
          <cell r="BR65"/>
          <cell r="BS65"/>
          <cell r="BT65" t="str">
            <v/>
          </cell>
          <cell r="BU65"/>
          <cell r="BV65"/>
          <cell r="BW65"/>
          <cell r="BX65"/>
          <cell r="BY65" t="str">
            <v/>
          </cell>
          <cell r="BZ65"/>
          <cell r="CA65"/>
          <cell r="CB65"/>
          <cell r="CC65"/>
          <cell r="CD65" t="str">
            <v/>
          </cell>
          <cell r="CE65"/>
          <cell r="CF65"/>
          <cell r="CG65"/>
          <cell r="CH65"/>
          <cell r="CI65" t="str">
            <v/>
          </cell>
          <cell r="CJ65" t="str">
            <v/>
          </cell>
          <cell r="CK65" t="str">
            <v/>
          </cell>
          <cell r="CL65" t="str">
            <v/>
          </cell>
          <cell r="CM65" t="str">
            <v/>
          </cell>
          <cell r="CN65" t="str">
            <v/>
          </cell>
          <cell r="CO65"/>
          <cell r="CP65"/>
          <cell r="CQ65"/>
          <cell r="CR65"/>
          <cell r="CS65" t="str">
            <v/>
          </cell>
          <cell r="CT65"/>
          <cell r="CU65"/>
          <cell r="CV65"/>
          <cell r="CW65"/>
          <cell r="CX65" t="str">
            <v/>
          </cell>
          <cell r="CY65"/>
          <cell r="CZ65"/>
          <cell r="DA65"/>
          <cell r="DB65"/>
          <cell r="DC65" t="str">
            <v/>
          </cell>
          <cell r="DD65" t="str">
            <v>AMBER LOUISE H. BRILLANTES</v>
          </cell>
          <cell r="DE65" t="e">
            <v>#DIV/0!</v>
          </cell>
          <cell r="DF65" t="e">
            <v>#DIV/0!</v>
          </cell>
          <cell r="DG65" t="e">
            <v>#DIV/0!</v>
          </cell>
          <cell r="DH65" t="e">
            <v>#DIV/0!</v>
          </cell>
          <cell r="DI65" t="e">
            <v>#DIV/0!</v>
          </cell>
          <cell r="DJ65" t="e">
            <v>#DIV/0!</v>
          </cell>
          <cell r="DK65" t="e">
            <v>#DIV/0!</v>
          </cell>
          <cell r="DL65" t="e">
            <v>#DIV/0!</v>
          </cell>
          <cell r="DM65" t="str">
            <v/>
          </cell>
          <cell r="DN65" t="str">
            <v/>
          </cell>
        </row>
        <row r="66">
          <cell r="C66" t="str">
            <v>BULUAG</v>
          </cell>
          <cell r="D66" t="str">
            <v>ANDIE</v>
          </cell>
          <cell r="E66" t="str">
            <v>DEROY</v>
          </cell>
          <cell r="F66" t="str">
            <v>D.</v>
          </cell>
          <cell r="G66" t="str">
            <v>131153170035</v>
          </cell>
          <cell r="H66">
            <v>41010</v>
          </cell>
          <cell r="I66" t="str">
            <v>FEMALE</v>
          </cell>
          <cell r="J66">
            <v>41141</v>
          </cell>
          <cell r="K66">
            <v>88</v>
          </cell>
          <cell r="L66">
            <v>40979</v>
          </cell>
          <cell r="M66" t="str">
            <v>Namnama Elem</v>
          </cell>
          <cell r="N66" t="str">
            <v>KORONADAL CITY</v>
          </cell>
          <cell r="O66">
            <v>131382</v>
          </cell>
          <cell r="P66"/>
          <cell r="Q66"/>
          <cell r="R66"/>
          <cell r="S66"/>
          <cell r="T66"/>
          <cell r="U66"/>
          <cell r="V66" t="str">
            <v/>
          </cell>
          <cell r="W66"/>
          <cell r="X66"/>
          <cell r="Y66"/>
          <cell r="Z66"/>
          <cell r="AA66" t="str">
            <v/>
          </cell>
          <cell r="AB66"/>
          <cell r="AC66"/>
          <cell r="AD66"/>
          <cell r="AE66"/>
          <cell r="AF66" t="str">
            <v/>
          </cell>
          <cell r="AG66"/>
          <cell r="AH66"/>
          <cell r="AI66"/>
          <cell r="AJ66"/>
          <cell r="AK66" t="str">
            <v/>
          </cell>
          <cell r="AL66"/>
          <cell r="AM66"/>
          <cell r="AN66"/>
          <cell r="AO66"/>
          <cell r="AP66" t="str">
            <v/>
          </cell>
          <cell r="AQ66"/>
          <cell r="AR66"/>
          <cell r="AS66"/>
          <cell r="AT66"/>
          <cell r="AU66" t="str">
            <v/>
          </cell>
          <cell r="AV66"/>
          <cell r="AW66"/>
          <cell r="AX66"/>
          <cell r="AY66"/>
          <cell r="AZ66" t="str">
            <v/>
          </cell>
          <cell r="BA66"/>
          <cell r="BB66"/>
          <cell r="BC66"/>
          <cell r="BD66"/>
          <cell r="BE66" t="str">
            <v/>
          </cell>
          <cell r="BF66"/>
          <cell r="BG66"/>
          <cell r="BH66"/>
          <cell r="BI66"/>
          <cell r="BJ66" t="str">
            <v/>
          </cell>
          <cell r="BK66"/>
          <cell r="BL66"/>
          <cell r="BM66"/>
          <cell r="BN66"/>
          <cell r="BO66" t="str">
            <v/>
          </cell>
          <cell r="BP66"/>
          <cell r="BQ66"/>
          <cell r="BR66"/>
          <cell r="BS66"/>
          <cell r="BT66" t="str">
            <v/>
          </cell>
          <cell r="BU66"/>
          <cell r="BV66"/>
          <cell r="BW66"/>
          <cell r="BX66"/>
          <cell r="BY66" t="str">
            <v/>
          </cell>
          <cell r="BZ66"/>
          <cell r="CA66"/>
          <cell r="CB66"/>
          <cell r="CC66"/>
          <cell r="CD66" t="str">
            <v/>
          </cell>
          <cell r="CE66"/>
          <cell r="CF66"/>
          <cell r="CG66"/>
          <cell r="CH66"/>
          <cell r="CI66" t="str">
            <v/>
          </cell>
          <cell r="CJ66" t="str">
            <v/>
          </cell>
          <cell r="CK66" t="str">
            <v/>
          </cell>
          <cell r="CL66" t="str">
            <v/>
          </cell>
          <cell r="CM66" t="str">
            <v/>
          </cell>
          <cell r="CN66" t="str">
            <v/>
          </cell>
          <cell r="CO66"/>
          <cell r="CP66"/>
          <cell r="CQ66"/>
          <cell r="CR66"/>
          <cell r="CS66" t="str">
            <v/>
          </cell>
          <cell r="CT66"/>
          <cell r="CU66"/>
          <cell r="CV66"/>
          <cell r="CW66"/>
          <cell r="CX66" t="str">
            <v/>
          </cell>
          <cell r="CY66"/>
          <cell r="CZ66"/>
          <cell r="DA66"/>
          <cell r="DB66"/>
          <cell r="DC66" t="str">
            <v/>
          </cell>
          <cell r="DD66" t="str">
            <v>ANDIE D. BULUAG</v>
          </cell>
          <cell r="DE66" t="e">
            <v>#DIV/0!</v>
          </cell>
          <cell r="DF66" t="e">
            <v>#DIV/0!</v>
          </cell>
          <cell r="DG66" t="e">
            <v>#DIV/0!</v>
          </cell>
          <cell r="DH66" t="e">
            <v>#DIV/0!</v>
          </cell>
          <cell r="DI66" t="e">
            <v>#DIV/0!</v>
          </cell>
          <cell r="DJ66" t="e">
            <v>#DIV/0!</v>
          </cell>
          <cell r="DK66" t="e">
            <v>#DIV/0!</v>
          </cell>
          <cell r="DL66" t="e">
            <v>#DIV/0!</v>
          </cell>
          <cell r="DM66" t="str">
            <v/>
          </cell>
          <cell r="DN66" t="str">
            <v/>
          </cell>
        </row>
        <row r="67">
          <cell r="C67" t="str">
            <v>CABILLO</v>
          </cell>
          <cell r="D67" t="str">
            <v>CHAMCEY  LYNN</v>
          </cell>
          <cell r="E67" t="str">
            <v>CAALIM</v>
          </cell>
          <cell r="F67" t="str">
            <v>C.</v>
          </cell>
          <cell r="G67" t="str">
            <v>131394170016</v>
          </cell>
          <cell r="H67">
            <v>40791</v>
          </cell>
          <cell r="I67" t="str">
            <v>FEMALE</v>
          </cell>
          <cell r="J67">
            <v>41066</v>
          </cell>
          <cell r="K67">
            <v>89</v>
          </cell>
          <cell r="L67">
            <v>40979</v>
          </cell>
          <cell r="M67" t="str">
            <v>Marbel I Central Elem</v>
          </cell>
          <cell r="N67" t="str">
            <v>KORONADAL CITY</v>
          </cell>
          <cell r="O67">
            <v>131394</v>
          </cell>
          <cell r="P67"/>
          <cell r="Q67"/>
          <cell r="R67"/>
          <cell r="S67"/>
          <cell r="T67"/>
          <cell r="U67"/>
          <cell r="V67" t="str">
            <v/>
          </cell>
          <cell r="W67"/>
          <cell r="X67"/>
          <cell r="Y67"/>
          <cell r="Z67"/>
          <cell r="AA67" t="str">
            <v/>
          </cell>
          <cell r="AB67"/>
          <cell r="AC67"/>
          <cell r="AD67"/>
          <cell r="AE67"/>
          <cell r="AF67" t="str">
            <v/>
          </cell>
          <cell r="AG67"/>
          <cell r="AH67"/>
          <cell r="AI67"/>
          <cell r="AJ67"/>
          <cell r="AK67" t="str">
            <v/>
          </cell>
          <cell r="AL67"/>
          <cell r="AM67"/>
          <cell r="AN67"/>
          <cell r="AO67"/>
          <cell r="AP67" t="str">
            <v/>
          </cell>
          <cell r="AQ67"/>
          <cell r="AR67"/>
          <cell r="AS67"/>
          <cell r="AT67"/>
          <cell r="AU67" t="str">
            <v/>
          </cell>
          <cell r="AV67"/>
          <cell r="AW67"/>
          <cell r="AX67"/>
          <cell r="AY67"/>
          <cell r="AZ67" t="str">
            <v/>
          </cell>
          <cell r="BA67"/>
          <cell r="BB67"/>
          <cell r="BC67"/>
          <cell r="BD67"/>
          <cell r="BE67" t="str">
            <v/>
          </cell>
          <cell r="BF67"/>
          <cell r="BG67"/>
          <cell r="BH67"/>
          <cell r="BI67"/>
          <cell r="BJ67" t="str">
            <v/>
          </cell>
          <cell r="BK67"/>
          <cell r="BL67"/>
          <cell r="BM67"/>
          <cell r="BN67"/>
          <cell r="BO67" t="str">
            <v/>
          </cell>
          <cell r="BP67"/>
          <cell r="BQ67"/>
          <cell r="BR67"/>
          <cell r="BS67"/>
          <cell r="BT67" t="str">
            <v/>
          </cell>
          <cell r="BU67"/>
          <cell r="BV67"/>
          <cell r="BW67"/>
          <cell r="BX67"/>
          <cell r="BY67" t="str">
            <v/>
          </cell>
          <cell r="BZ67"/>
          <cell r="CA67"/>
          <cell r="CB67"/>
          <cell r="CC67"/>
          <cell r="CD67" t="str">
            <v/>
          </cell>
          <cell r="CE67"/>
          <cell r="CF67"/>
          <cell r="CG67"/>
          <cell r="CH67"/>
          <cell r="CI67" t="str">
            <v/>
          </cell>
          <cell r="CJ67" t="str">
            <v/>
          </cell>
          <cell r="CK67" t="str">
            <v/>
          </cell>
          <cell r="CL67" t="str">
            <v/>
          </cell>
          <cell r="CM67" t="str">
            <v/>
          </cell>
          <cell r="CN67" t="str">
            <v/>
          </cell>
          <cell r="CO67"/>
          <cell r="CP67"/>
          <cell r="CQ67"/>
          <cell r="CR67"/>
          <cell r="CS67" t="str">
            <v/>
          </cell>
          <cell r="CT67"/>
          <cell r="CU67"/>
          <cell r="CV67"/>
          <cell r="CW67"/>
          <cell r="CX67" t="str">
            <v/>
          </cell>
          <cell r="CY67"/>
          <cell r="CZ67"/>
          <cell r="DA67"/>
          <cell r="DB67"/>
          <cell r="DC67" t="str">
            <v/>
          </cell>
          <cell r="DD67" t="str">
            <v>CHAMCEY  LYNN C. CABILLO</v>
          </cell>
          <cell r="DE67" t="e">
            <v>#DIV/0!</v>
          </cell>
          <cell r="DF67" t="e">
            <v>#DIV/0!</v>
          </cell>
          <cell r="DG67" t="e">
            <v>#DIV/0!</v>
          </cell>
          <cell r="DH67" t="e">
            <v>#DIV/0!</v>
          </cell>
          <cell r="DI67" t="e">
            <v>#DIV/0!</v>
          </cell>
          <cell r="DJ67" t="e">
            <v>#DIV/0!</v>
          </cell>
          <cell r="DK67" t="e">
            <v>#DIV/0!</v>
          </cell>
          <cell r="DL67" t="e">
            <v>#DIV/0!</v>
          </cell>
          <cell r="DM67" t="str">
            <v/>
          </cell>
          <cell r="DN67" t="str">
            <v/>
          </cell>
        </row>
        <row r="68">
          <cell r="C68" t="str">
            <v>DELA CRUZ</v>
          </cell>
          <cell r="D68" t="str">
            <v>JESER  NICOLE</v>
          </cell>
          <cell r="E68" t="str">
            <v>SUBANON</v>
          </cell>
          <cell r="F68" t="str">
            <v>S.</v>
          </cell>
          <cell r="G68" t="str">
            <v>131394170044</v>
          </cell>
          <cell r="H68">
            <v>40775</v>
          </cell>
          <cell r="I68" t="str">
            <v>FEMALE</v>
          </cell>
          <cell r="J68">
            <v>41067</v>
          </cell>
          <cell r="K68">
            <v>90</v>
          </cell>
          <cell r="L68">
            <v>40979</v>
          </cell>
          <cell r="M68" t="str">
            <v>Marbel I Central Elem</v>
          </cell>
          <cell r="N68" t="str">
            <v>KORONADAL CITY</v>
          </cell>
          <cell r="O68">
            <v>131394</v>
          </cell>
          <cell r="P68"/>
          <cell r="Q68"/>
          <cell r="R68"/>
          <cell r="S68"/>
          <cell r="T68"/>
          <cell r="U68"/>
          <cell r="V68" t="str">
            <v/>
          </cell>
          <cell r="W68"/>
          <cell r="X68"/>
          <cell r="Y68"/>
          <cell r="Z68"/>
          <cell r="AA68" t="str">
            <v/>
          </cell>
          <cell r="AB68"/>
          <cell r="AC68"/>
          <cell r="AD68"/>
          <cell r="AE68"/>
          <cell r="AF68" t="str">
            <v/>
          </cell>
          <cell r="AG68"/>
          <cell r="AH68"/>
          <cell r="AI68"/>
          <cell r="AJ68"/>
          <cell r="AK68" t="str">
            <v/>
          </cell>
          <cell r="AL68"/>
          <cell r="AM68"/>
          <cell r="AN68"/>
          <cell r="AO68"/>
          <cell r="AP68" t="str">
            <v/>
          </cell>
          <cell r="AQ68"/>
          <cell r="AR68"/>
          <cell r="AS68"/>
          <cell r="AT68"/>
          <cell r="AU68" t="str">
            <v/>
          </cell>
          <cell r="AV68"/>
          <cell r="AW68"/>
          <cell r="AX68"/>
          <cell r="AY68"/>
          <cell r="AZ68" t="str">
            <v/>
          </cell>
          <cell r="BA68"/>
          <cell r="BB68"/>
          <cell r="BC68"/>
          <cell r="BD68"/>
          <cell r="BE68" t="str">
            <v/>
          </cell>
          <cell r="BF68"/>
          <cell r="BG68"/>
          <cell r="BH68"/>
          <cell r="BI68"/>
          <cell r="BJ68" t="str">
            <v/>
          </cell>
          <cell r="BK68"/>
          <cell r="BL68"/>
          <cell r="BM68"/>
          <cell r="BN68"/>
          <cell r="BO68" t="str">
            <v/>
          </cell>
          <cell r="BP68"/>
          <cell r="BQ68"/>
          <cell r="BR68"/>
          <cell r="BS68"/>
          <cell r="BT68" t="str">
            <v/>
          </cell>
          <cell r="BU68"/>
          <cell r="BV68"/>
          <cell r="BW68"/>
          <cell r="BX68"/>
          <cell r="BY68" t="str">
            <v/>
          </cell>
          <cell r="BZ68"/>
          <cell r="CA68"/>
          <cell r="CB68"/>
          <cell r="CC68"/>
          <cell r="CD68" t="str">
            <v/>
          </cell>
          <cell r="CE68"/>
          <cell r="CF68"/>
          <cell r="CG68"/>
          <cell r="CH68"/>
          <cell r="CI68" t="str">
            <v/>
          </cell>
          <cell r="CJ68" t="str">
            <v/>
          </cell>
          <cell r="CK68" t="str">
            <v/>
          </cell>
          <cell r="CL68" t="str">
            <v/>
          </cell>
          <cell r="CM68" t="str">
            <v/>
          </cell>
          <cell r="CN68" t="str">
            <v/>
          </cell>
          <cell r="CO68"/>
          <cell r="CP68"/>
          <cell r="CQ68"/>
          <cell r="CR68"/>
          <cell r="CS68" t="str">
            <v/>
          </cell>
          <cell r="CT68"/>
          <cell r="CU68"/>
          <cell r="CV68"/>
          <cell r="CW68"/>
          <cell r="CX68" t="str">
            <v/>
          </cell>
          <cell r="CY68"/>
          <cell r="CZ68"/>
          <cell r="DA68"/>
          <cell r="DB68"/>
          <cell r="DC68" t="str">
            <v/>
          </cell>
          <cell r="DD68" t="str">
            <v>JESER  NICOLE S. DELA CRUZ</v>
          </cell>
          <cell r="DE68" t="e">
            <v>#DIV/0!</v>
          </cell>
          <cell r="DF68" t="e">
            <v>#DIV/0!</v>
          </cell>
          <cell r="DG68" t="e">
            <v>#DIV/0!</v>
          </cell>
          <cell r="DH68" t="e">
            <v>#DIV/0!</v>
          </cell>
          <cell r="DI68" t="e">
            <v>#DIV/0!</v>
          </cell>
          <cell r="DJ68" t="e">
            <v>#DIV/0!</v>
          </cell>
          <cell r="DK68" t="e">
            <v>#DIV/0!</v>
          </cell>
          <cell r="DL68" t="e">
            <v>#DIV/0!</v>
          </cell>
          <cell r="DM68" t="str">
            <v/>
          </cell>
          <cell r="DN68" t="str">
            <v/>
          </cell>
        </row>
        <row r="69">
          <cell r="C69" t="str">
            <v>DUARTE</v>
          </cell>
          <cell r="D69" t="str">
            <v>JL  NATHALIE</v>
          </cell>
          <cell r="E69" t="str">
            <v>BICO</v>
          </cell>
          <cell r="F69" t="str">
            <v>B.</v>
          </cell>
          <cell r="G69" t="str">
            <v>405896170027</v>
          </cell>
          <cell r="H69">
            <v>40978</v>
          </cell>
          <cell r="I69" t="str">
            <v>FEMALE</v>
          </cell>
          <cell r="J69">
            <v>40797</v>
          </cell>
          <cell r="K69">
            <v>93</v>
          </cell>
          <cell r="L69">
            <v>40979</v>
          </cell>
          <cell r="M69" t="str">
            <v xml:space="preserve">Koronadal Central Elem. School I </v>
          </cell>
          <cell r="N69" t="str">
            <v>KORONADAL CITY</v>
          </cell>
          <cell r="O69">
            <v>131406</v>
          </cell>
          <cell r="P69"/>
          <cell r="Q69"/>
          <cell r="R69"/>
          <cell r="S69"/>
          <cell r="T69"/>
          <cell r="U69"/>
          <cell r="V69" t="str">
            <v/>
          </cell>
          <cell r="W69"/>
          <cell r="X69"/>
          <cell r="Y69"/>
          <cell r="Z69"/>
          <cell r="AA69" t="str">
            <v/>
          </cell>
          <cell r="AB69"/>
          <cell r="AC69"/>
          <cell r="AD69"/>
          <cell r="AE69"/>
          <cell r="AF69" t="str">
            <v/>
          </cell>
          <cell r="AG69"/>
          <cell r="AH69"/>
          <cell r="AI69"/>
          <cell r="AJ69"/>
          <cell r="AK69" t="str">
            <v/>
          </cell>
          <cell r="AL69"/>
          <cell r="AM69"/>
          <cell r="AN69"/>
          <cell r="AO69"/>
          <cell r="AP69" t="str">
            <v/>
          </cell>
          <cell r="AQ69"/>
          <cell r="AR69"/>
          <cell r="AS69"/>
          <cell r="AT69"/>
          <cell r="AU69" t="str">
            <v/>
          </cell>
          <cell r="AV69"/>
          <cell r="AW69"/>
          <cell r="AX69"/>
          <cell r="AY69"/>
          <cell r="AZ69" t="str">
            <v/>
          </cell>
          <cell r="BA69"/>
          <cell r="BB69"/>
          <cell r="BC69"/>
          <cell r="BD69"/>
          <cell r="BE69" t="str">
            <v/>
          </cell>
          <cell r="BF69"/>
          <cell r="BG69"/>
          <cell r="BH69"/>
          <cell r="BI69"/>
          <cell r="BJ69" t="str">
            <v/>
          </cell>
          <cell r="BK69"/>
          <cell r="BL69"/>
          <cell r="BM69"/>
          <cell r="BN69"/>
          <cell r="BO69" t="str">
            <v/>
          </cell>
          <cell r="BP69"/>
          <cell r="BQ69"/>
          <cell r="BR69"/>
          <cell r="BS69"/>
          <cell r="BT69" t="str">
            <v/>
          </cell>
          <cell r="BU69"/>
          <cell r="BV69"/>
          <cell r="BW69"/>
          <cell r="BX69"/>
          <cell r="BY69" t="str">
            <v/>
          </cell>
          <cell r="BZ69"/>
          <cell r="CA69"/>
          <cell r="CB69"/>
          <cell r="CC69"/>
          <cell r="CD69" t="str">
            <v/>
          </cell>
          <cell r="CE69"/>
          <cell r="CF69"/>
          <cell r="CG69"/>
          <cell r="CH69"/>
          <cell r="CI69" t="str">
            <v/>
          </cell>
          <cell r="CJ69" t="str">
            <v/>
          </cell>
          <cell r="CK69" t="str">
            <v/>
          </cell>
          <cell r="CL69" t="str">
            <v/>
          </cell>
          <cell r="CM69" t="str">
            <v/>
          </cell>
          <cell r="CN69" t="str">
            <v/>
          </cell>
          <cell r="CO69"/>
          <cell r="CP69"/>
          <cell r="CQ69"/>
          <cell r="CR69"/>
          <cell r="CS69" t="str">
            <v/>
          </cell>
          <cell r="CT69"/>
          <cell r="CU69"/>
          <cell r="CV69"/>
          <cell r="CW69"/>
          <cell r="CX69" t="str">
            <v/>
          </cell>
          <cell r="CY69"/>
          <cell r="CZ69"/>
          <cell r="DA69"/>
          <cell r="DB69"/>
          <cell r="DC69" t="str">
            <v/>
          </cell>
          <cell r="DD69" t="str">
            <v>JL  NATHALIE B. DUARTE</v>
          </cell>
          <cell r="DE69" t="e">
            <v>#DIV/0!</v>
          </cell>
          <cell r="DF69" t="e">
            <v>#DIV/0!</v>
          </cell>
          <cell r="DG69" t="e">
            <v>#DIV/0!</v>
          </cell>
          <cell r="DH69" t="e">
            <v>#DIV/0!</v>
          </cell>
          <cell r="DI69" t="e">
            <v>#DIV/0!</v>
          </cell>
          <cell r="DJ69" t="e">
            <v>#DIV/0!</v>
          </cell>
          <cell r="DK69" t="e">
            <v>#DIV/0!</v>
          </cell>
          <cell r="DL69" t="e">
            <v>#DIV/0!</v>
          </cell>
          <cell r="DM69" t="str">
            <v/>
          </cell>
          <cell r="DN69" t="str">
            <v/>
          </cell>
        </row>
        <row r="70">
          <cell r="C70" t="str">
            <v>DUMALAG.</v>
          </cell>
          <cell r="D70" t="str">
            <v>SOPHIA</v>
          </cell>
          <cell r="E70" t="str">
            <v>MORAL</v>
          </cell>
          <cell r="F70" t="str">
            <v>M.</v>
          </cell>
          <cell r="G70" t="str">
            <v>131408170015</v>
          </cell>
          <cell r="H70">
            <v>40972</v>
          </cell>
          <cell r="I70" t="str">
            <v>FEMALE</v>
          </cell>
          <cell r="J70">
            <v>40979</v>
          </cell>
          <cell r="K70">
            <v>91</v>
          </cell>
          <cell r="L70">
            <v>40979</v>
          </cell>
          <cell r="M70" t="str">
            <v>Mambucal Elem.</v>
          </cell>
          <cell r="N70" t="str">
            <v>KORONADAL CITY</v>
          </cell>
          <cell r="O70">
            <v>131408</v>
          </cell>
          <cell r="P70"/>
          <cell r="Q70"/>
          <cell r="R70"/>
          <cell r="S70"/>
          <cell r="T70"/>
          <cell r="U70"/>
          <cell r="V70" t="str">
            <v/>
          </cell>
          <cell r="W70"/>
          <cell r="X70"/>
          <cell r="Y70"/>
          <cell r="Z70"/>
          <cell r="AA70" t="str">
            <v/>
          </cell>
          <cell r="AB70"/>
          <cell r="AC70"/>
          <cell r="AD70"/>
          <cell r="AE70"/>
          <cell r="AF70" t="str">
            <v/>
          </cell>
          <cell r="AG70"/>
          <cell r="AH70"/>
          <cell r="AI70"/>
          <cell r="AJ70"/>
          <cell r="AK70" t="str">
            <v/>
          </cell>
          <cell r="AL70"/>
          <cell r="AM70"/>
          <cell r="AN70"/>
          <cell r="AO70"/>
          <cell r="AP70" t="str">
            <v/>
          </cell>
          <cell r="AQ70"/>
          <cell r="AR70"/>
          <cell r="AS70"/>
          <cell r="AT70"/>
          <cell r="AU70" t="str">
            <v/>
          </cell>
          <cell r="AV70"/>
          <cell r="AW70"/>
          <cell r="AX70"/>
          <cell r="AY70"/>
          <cell r="AZ70" t="str">
            <v/>
          </cell>
          <cell r="BA70"/>
          <cell r="BB70"/>
          <cell r="BC70"/>
          <cell r="BD70"/>
          <cell r="BE70" t="str">
            <v/>
          </cell>
          <cell r="BF70"/>
          <cell r="BG70"/>
          <cell r="BH70"/>
          <cell r="BI70"/>
          <cell r="BJ70" t="str">
            <v/>
          </cell>
          <cell r="BK70"/>
          <cell r="BL70"/>
          <cell r="BM70"/>
          <cell r="BN70"/>
          <cell r="BO70" t="str">
            <v/>
          </cell>
          <cell r="BP70"/>
          <cell r="BQ70"/>
          <cell r="BR70"/>
          <cell r="BS70"/>
          <cell r="BT70" t="str">
            <v/>
          </cell>
          <cell r="BU70"/>
          <cell r="BV70"/>
          <cell r="BW70"/>
          <cell r="BX70"/>
          <cell r="BY70" t="str">
            <v/>
          </cell>
          <cell r="BZ70"/>
          <cell r="CA70"/>
          <cell r="CB70"/>
          <cell r="CC70"/>
          <cell r="CD70" t="str">
            <v/>
          </cell>
          <cell r="CE70"/>
          <cell r="CF70"/>
          <cell r="CG70"/>
          <cell r="CH70"/>
          <cell r="CI70" t="str">
            <v/>
          </cell>
          <cell r="CJ70" t="str">
            <v/>
          </cell>
          <cell r="CK70" t="str">
            <v/>
          </cell>
          <cell r="CL70" t="str">
            <v/>
          </cell>
          <cell r="CM70" t="str">
            <v/>
          </cell>
          <cell r="CN70" t="str">
            <v/>
          </cell>
          <cell r="CO70"/>
          <cell r="CP70"/>
          <cell r="CQ70"/>
          <cell r="CR70"/>
          <cell r="CS70" t="str">
            <v/>
          </cell>
          <cell r="CT70"/>
          <cell r="CU70"/>
          <cell r="CV70"/>
          <cell r="CW70"/>
          <cell r="CX70" t="str">
            <v/>
          </cell>
          <cell r="CY70"/>
          <cell r="CZ70"/>
          <cell r="DA70"/>
          <cell r="DB70"/>
          <cell r="DC70" t="str">
            <v/>
          </cell>
          <cell r="DD70" t="str">
            <v>SOPHIA M. DUMALAG.</v>
          </cell>
          <cell r="DE70" t="e">
            <v>#DIV/0!</v>
          </cell>
          <cell r="DF70" t="e">
            <v>#DIV/0!</v>
          </cell>
          <cell r="DG70" t="e">
            <v>#DIV/0!</v>
          </cell>
          <cell r="DH70" t="e">
            <v>#DIV/0!</v>
          </cell>
          <cell r="DI70" t="e">
            <v>#DIV/0!</v>
          </cell>
          <cell r="DJ70" t="e">
            <v>#DIV/0!</v>
          </cell>
          <cell r="DK70" t="e">
            <v>#DIV/0!</v>
          </cell>
          <cell r="DL70" t="e">
            <v>#DIV/0!</v>
          </cell>
          <cell r="DM70" t="str">
            <v/>
          </cell>
          <cell r="DN70" t="str">
            <v/>
          </cell>
        </row>
        <row r="71">
          <cell r="C71" t="str">
            <v>LABATA</v>
          </cell>
          <cell r="D71" t="str">
            <v>DANICA  KYE</v>
          </cell>
          <cell r="E71" t="str">
            <v>ARGUILLES</v>
          </cell>
          <cell r="F71" t="str">
            <v>A.</v>
          </cell>
          <cell r="G71" t="str">
            <v>130870170051</v>
          </cell>
          <cell r="H71">
            <v>40868</v>
          </cell>
          <cell r="I71" t="str">
            <v>FEMALE</v>
          </cell>
          <cell r="J71">
            <v>40931</v>
          </cell>
          <cell r="K71">
            <v>92</v>
          </cell>
          <cell r="L71">
            <v>40979</v>
          </cell>
          <cell r="M71" t="str">
            <v>Dumadalig Integrated School TANTANGAN</v>
          </cell>
          <cell r="N71" t="str">
            <v>KORONADAL CITY</v>
          </cell>
          <cell r="O71">
            <v>130870</v>
          </cell>
          <cell r="P71"/>
          <cell r="Q71"/>
          <cell r="R71"/>
          <cell r="S71"/>
          <cell r="T71"/>
          <cell r="U71"/>
          <cell r="V71" t="str">
            <v/>
          </cell>
          <cell r="W71"/>
          <cell r="X71"/>
          <cell r="Y71"/>
          <cell r="Z71"/>
          <cell r="AA71" t="str">
            <v/>
          </cell>
          <cell r="AB71"/>
          <cell r="AC71"/>
          <cell r="AD71"/>
          <cell r="AE71"/>
          <cell r="AF71" t="str">
            <v/>
          </cell>
          <cell r="AG71"/>
          <cell r="AH71"/>
          <cell r="AI71"/>
          <cell r="AJ71"/>
          <cell r="AK71" t="str">
            <v/>
          </cell>
          <cell r="AL71"/>
          <cell r="AM71"/>
          <cell r="AN71"/>
          <cell r="AO71"/>
          <cell r="AP71" t="str">
            <v/>
          </cell>
          <cell r="AQ71"/>
          <cell r="AR71"/>
          <cell r="AS71"/>
          <cell r="AT71"/>
          <cell r="AU71" t="str">
            <v/>
          </cell>
          <cell r="AV71"/>
          <cell r="AW71"/>
          <cell r="AX71"/>
          <cell r="AY71"/>
          <cell r="AZ71" t="str">
            <v/>
          </cell>
          <cell r="BA71"/>
          <cell r="BB71"/>
          <cell r="BC71"/>
          <cell r="BD71"/>
          <cell r="BE71" t="str">
            <v/>
          </cell>
          <cell r="BF71"/>
          <cell r="BG71"/>
          <cell r="BH71"/>
          <cell r="BI71"/>
          <cell r="BJ71" t="str">
            <v/>
          </cell>
          <cell r="BK71"/>
          <cell r="BL71"/>
          <cell r="BM71"/>
          <cell r="BN71"/>
          <cell r="BO71" t="str">
            <v/>
          </cell>
          <cell r="BP71"/>
          <cell r="BQ71"/>
          <cell r="BR71"/>
          <cell r="BS71"/>
          <cell r="BT71" t="str">
            <v/>
          </cell>
          <cell r="BU71"/>
          <cell r="BV71"/>
          <cell r="BW71"/>
          <cell r="BX71"/>
          <cell r="BY71" t="str">
            <v/>
          </cell>
          <cell r="BZ71"/>
          <cell r="CA71"/>
          <cell r="CB71"/>
          <cell r="CC71"/>
          <cell r="CD71" t="str">
            <v/>
          </cell>
          <cell r="CE71"/>
          <cell r="CF71"/>
          <cell r="CG71"/>
          <cell r="CH71"/>
          <cell r="CI71" t="str">
            <v/>
          </cell>
          <cell r="CJ71" t="str">
            <v/>
          </cell>
          <cell r="CK71" t="str">
            <v/>
          </cell>
          <cell r="CL71" t="str">
            <v/>
          </cell>
          <cell r="CM71" t="str">
            <v/>
          </cell>
          <cell r="CN71" t="str">
            <v/>
          </cell>
          <cell r="CO71"/>
          <cell r="CP71"/>
          <cell r="CQ71"/>
          <cell r="CR71"/>
          <cell r="CS71" t="str">
            <v/>
          </cell>
          <cell r="CT71"/>
          <cell r="CU71"/>
          <cell r="CV71"/>
          <cell r="CW71"/>
          <cell r="CX71" t="str">
            <v/>
          </cell>
          <cell r="CY71"/>
          <cell r="CZ71"/>
          <cell r="DA71"/>
          <cell r="DB71"/>
          <cell r="DC71" t="str">
            <v/>
          </cell>
          <cell r="DD71" t="str">
            <v>DANICA  KYE A. LABATA</v>
          </cell>
          <cell r="DE71" t="e">
            <v>#DIV/0!</v>
          </cell>
          <cell r="DF71" t="e">
            <v>#DIV/0!</v>
          </cell>
          <cell r="DG71" t="e">
            <v>#DIV/0!</v>
          </cell>
          <cell r="DH71" t="e">
            <v>#DIV/0!</v>
          </cell>
          <cell r="DI71" t="e">
            <v>#DIV/0!</v>
          </cell>
          <cell r="DJ71" t="e">
            <v>#DIV/0!</v>
          </cell>
          <cell r="DK71" t="e">
            <v>#DIV/0!</v>
          </cell>
          <cell r="DL71" t="e">
            <v>#DIV/0!</v>
          </cell>
          <cell r="DM71" t="str">
            <v/>
          </cell>
          <cell r="DN71" t="str">
            <v/>
          </cell>
        </row>
        <row r="72">
          <cell r="C72" t="str">
            <v>LLAMELO</v>
          </cell>
          <cell r="D72" t="str">
            <v>ALTHEA JIENESE</v>
          </cell>
          <cell r="E72" t="str">
            <v>LOPEZ</v>
          </cell>
          <cell r="F72" t="str">
            <v>L.</v>
          </cell>
          <cell r="G72" t="str">
            <v>471020160040</v>
          </cell>
          <cell r="H72">
            <v>40967</v>
          </cell>
          <cell r="I72" t="str">
            <v>FEMALE</v>
          </cell>
          <cell r="J72">
            <v>40861</v>
          </cell>
          <cell r="K72">
            <v>88</v>
          </cell>
          <cell r="L72">
            <v>40979</v>
          </cell>
          <cell r="M72" t="str">
            <v>KCES  I</v>
          </cell>
          <cell r="N72" t="str">
            <v>KORONADAL CITY</v>
          </cell>
          <cell r="O72">
            <v>131406</v>
          </cell>
          <cell r="P72"/>
          <cell r="Q72"/>
          <cell r="R72"/>
          <cell r="S72"/>
          <cell r="T72"/>
          <cell r="U72"/>
          <cell r="V72" t="str">
            <v/>
          </cell>
          <cell r="W72"/>
          <cell r="X72"/>
          <cell r="Y72"/>
          <cell r="Z72"/>
          <cell r="AA72" t="str">
            <v/>
          </cell>
          <cell r="AB72"/>
          <cell r="AC72"/>
          <cell r="AD72"/>
          <cell r="AE72"/>
          <cell r="AF72" t="str">
            <v/>
          </cell>
          <cell r="AG72"/>
          <cell r="AH72"/>
          <cell r="AI72"/>
          <cell r="AJ72"/>
          <cell r="AK72" t="str">
            <v/>
          </cell>
          <cell r="AL72"/>
          <cell r="AM72"/>
          <cell r="AN72"/>
          <cell r="AO72"/>
          <cell r="AP72" t="str">
            <v/>
          </cell>
          <cell r="AQ72"/>
          <cell r="AR72"/>
          <cell r="AS72"/>
          <cell r="AT72"/>
          <cell r="AU72" t="str">
            <v/>
          </cell>
          <cell r="AV72"/>
          <cell r="AW72"/>
          <cell r="AX72"/>
          <cell r="AY72"/>
          <cell r="AZ72" t="str">
            <v/>
          </cell>
          <cell r="BA72"/>
          <cell r="BB72"/>
          <cell r="BC72"/>
          <cell r="BD72"/>
          <cell r="BE72" t="str">
            <v/>
          </cell>
          <cell r="BF72"/>
          <cell r="BG72"/>
          <cell r="BH72"/>
          <cell r="BI72"/>
          <cell r="BJ72" t="str">
            <v/>
          </cell>
          <cell r="BK72"/>
          <cell r="BL72"/>
          <cell r="BM72"/>
          <cell r="BN72"/>
          <cell r="BO72" t="str">
            <v/>
          </cell>
          <cell r="BP72"/>
          <cell r="BQ72"/>
          <cell r="BR72"/>
          <cell r="BS72"/>
          <cell r="BT72" t="str">
            <v/>
          </cell>
          <cell r="BU72"/>
          <cell r="BV72"/>
          <cell r="BW72"/>
          <cell r="BX72"/>
          <cell r="BY72" t="str">
            <v/>
          </cell>
          <cell r="BZ72"/>
          <cell r="CA72"/>
          <cell r="CB72"/>
          <cell r="CC72"/>
          <cell r="CD72" t="str">
            <v/>
          </cell>
          <cell r="CE72"/>
          <cell r="CF72"/>
          <cell r="CG72"/>
          <cell r="CH72"/>
          <cell r="CI72" t="str">
            <v/>
          </cell>
          <cell r="CJ72" t="str">
            <v/>
          </cell>
          <cell r="CK72" t="str">
            <v/>
          </cell>
          <cell r="CL72" t="str">
            <v/>
          </cell>
          <cell r="CM72" t="str">
            <v/>
          </cell>
          <cell r="CN72" t="str">
            <v/>
          </cell>
          <cell r="CO72"/>
          <cell r="CP72"/>
          <cell r="CQ72"/>
          <cell r="CR72"/>
          <cell r="CS72" t="str">
            <v/>
          </cell>
          <cell r="CT72"/>
          <cell r="CU72"/>
          <cell r="CV72"/>
          <cell r="CW72"/>
          <cell r="CX72" t="str">
            <v/>
          </cell>
          <cell r="CY72"/>
          <cell r="CZ72"/>
          <cell r="DA72"/>
          <cell r="DB72"/>
          <cell r="DC72" t="str">
            <v/>
          </cell>
          <cell r="DD72" t="str">
            <v>ALTHEA JIENESE L. LLAMELO</v>
          </cell>
          <cell r="DE72" t="e">
            <v>#DIV/0!</v>
          </cell>
          <cell r="DF72" t="e">
            <v>#DIV/0!</v>
          </cell>
          <cell r="DG72" t="e">
            <v>#DIV/0!</v>
          </cell>
          <cell r="DH72" t="e">
            <v>#DIV/0!</v>
          </cell>
          <cell r="DI72" t="e">
            <v>#DIV/0!</v>
          </cell>
          <cell r="DJ72" t="e">
            <v>#DIV/0!</v>
          </cell>
          <cell r="DK72" t="e">
            <v>#DIV/0!</v>
          </cell>
          <cell r="DL72" t="e">
            <v>#DIV/0!</v>
          </cell>
          <cell r="DM72" t="str">
            <v/>
          </cell>
          <cell r="DN72" t="str">
            <v/>
          </cell>
        </row>
        <row r="73">
          <cell r="C73" t="str">
            <v>MEDALLA</v>
          </cell>
          <cell r="D73" t="str">
            <v>ANTONIETTE  DENISE</v>
          </cell>
          <cell r="E73" t="str">
            <v>MORALES</v>
          </cell>
          <cell r="F73" t="str">
            <v>M.</v>
          </cell>
          <cell r="G73">
            <v>471001170009</v>
          </cell>
          <cell r="H73">
            <v>40868</v>
          </cell>
          <cell r="I73" t="str">
            <v>FEMALE</v>
          </cell>
          <cell r="J73">
            <v>41141</v>
          </cell>
          <cell r="K73">
            <v>85</v>
          </cell>
          <cell r="L73">
            <v>40979</v>
          </cell>
          <cell r="M73" t="str">
            <v>Marbel I Central Elem</v>
          </cell>
          <cell r="N73" t="str">
            <v>KORONADAL CITY</v>
          </cell>
          <cell r="O73">
            <v>131394</v>
          </cell>
          <cell r="P73"/>
          <cell r="Q73"/>
          <cell r="R73"/>
          <cell r="S73"/>
          <cell r="T73"/>
          <cell r="U73"/>
          <cell r="V73" t="str">
            <v/>
          </cell>
          <cell r="W73"/>
          <cell r="X73"/>
          <cell r="Y73"/>
          <cell r="Z73"/>
          <cell r="AA73" t="str">
            <v/>
          </cell>
          <cell r="AB73"/>
          <cell r="AC73"/>
          <cell r="AD73"/>
          <cell r="AE73"/>
          <cell r="AF73" t="str">
            <v/>
          </cell>
          <cell r="AG73"/>
          <cell r="AH73"/>
          <cell r="AI73"/>
          <cell r="AJ73"/>
          <cell r="AK73" t="str">
            <v/>
          </cell>
          <cell r="AL73"/>
          <cell r="AM73"/>
          <cell r="AN73"/>
          <cell r="AO73"/>
          <cell r="AP73" t="str">
            <v/>
          </cell>
          <cell r="AQ73"/>
          <cell r="AR73"/>
          <cell r="AS73"/>
          <cell r="AT73"/>
          <cell r="AU73" t="str">
            <v/>
          </cell>
          <cell r="AV73"/>
          <cell r="AW73"/>
          <cell r="AX73"/>
          <cell r="AY73"/>
          <cell r="AZ73" t="str">
            <v/>
          </cell>
          <cell r="BA73"/>
          <cell r="BB73"/>
          <cell r="BC73"/>
          <cell r="BD73"/>
          <cell r="BE73" t="str">
            <v/>
          </cell>
          <cell r="BF73"/>
          <cell r="BG73"/>
          <cell r="BH73"/>
          <cell r="BI73"/>
          <cell r="BJ73" t="str">
            <v/>
          </cell>
          <cell r="BK73"/>
          <cell r="BL73"/>
          <cell r="BM73"/>
          <cell r="BN73"/>
          <cell r="BO73" t="str">
            <v/>
          </cell>
          <cell r="BP73"/>
          <cell r="BQ73"/>
          <cell r="BR73"/>
          <cell r="BS73"/>
          <cell r="BT73" t="str">
            <v/>
          </cell>
          <cell r="BU73"/>
          <cell r="BV73"/>
          <cell r="BW73"/>
          <cell r="BX73"/>
          <cell r="BY73" t="str">
            <v/>
          </cell>
          <cell r="BZ73"/>
          <cell r="CA73"/>
          <cell r="CB73"/>
          <cell r="CC73"/>
          <cell r="CD73" t="str">
            <v/>
          </cell>
          <cell r="CE73"/>
          <cell r="CF73"/>
          <cell r="CG73"/>
          <cell r="CH73"/>
          <cell r="CI73" t="str">
            <v/>
          </cell>
          <cell r="CJ73" t="str">
            <v/>
          </cell>
          <cell r="CK73" t="str">
            <v/>
          </cell>
          <cell r="CL73" t="str">
            <v/>
          </cell>
          <cell r="CM73" t="str">
            <v/>
          </cell>
          <cell r="CN73" t="str">
            <v/>
          </cell>
          <cell r="CO73"/>
          <cell r="CP73"/>
          <cell r="CQ73"/>
          <cell r="CR73"/>
          <cell r="CS73" t="str">
            <v/>
          </cell>
          <cell r="CT73"/>
          <cell r="CU73"/>
          <cell r="CV73"/>
          <cell r="CW73"/>
          <cell r="CX73" t="str">
            <v/>
          </cell>
          <cell r="CY73"/>
          <cell r="CZ73"/>
          <cell r="DA73"/>
          <cell r="DB73"/>
          <cell r="DC73" t="str">
            <v/>
          </cell>
          <cell r="DD73" t="str">
            <v>ANTONIETTE  DENISE M. MEDALLA</v>
          </cell>
          <cell r="DE73" t="e">
            <v>#DIV/0!</v>
          </cell>
          <cell r="DF73" t="e">
            <v>#DIV/0!</v>
          </cell>
          <cell r="DG73" t="e">
            <v>#DIV/0!</v>
          </cell>
          <cell r="DH73" t="e">
            <v>#DIV/0!</v>
          </cell>
          <cell r="DI73" t="e">
            <v>#DIV/0!</v>
          </cell>
          <cell r="DJ73" t="e">
            <v>#DIV/0!</v>
          </cell>
          <cell r="DK73" t="e">
            <v>#DIV/0!</v>
          </cell>
          <cell r="DL73" t="e">
            <v>#DIV/0!</v>
          </cell>
          <cell r="DM73" t="str">
            <v/>
          </cell>
          <cell r="DN73" t="str">
            <v/>
          </cell>
        </row>
        <row r="74">
          <cell r="C74" t="str">
            <v>MORALES</v>
          </cell>
          <cell r="D74" t="str">
            <v>SHEILIMAR</v>
          </cell>
          <cell r="E74" t="str">
            <v>MELENDRES</v>
          </cell>
          <cell r="F74" t="str">
            <v>M.</v>
          </cell>
          <cell r="G74" t="str">
            <v>131409170043</v>
          </cell>
          <cell r="H74">
            <v>41032</v>
          </cell>
          <cell r="I74" t="str">
            <v>FEMALE</v>
          </cell>
          <cell r="J74">
            <v>41032</v>
          </cell>
          <cell r="K74">
            <v>89</v>
          </cell>
          <cell r="L74">
            <v>40979</v>
          </cell>
          <cell r="M74" t="str">
            <v>Matulas Elem</v>
          </cell>
          <cell r="N74" t="str">
            <v>KORONADAL CITY</v>
          </cell>
          <cell r="O74">
            <v>131409</v>
          </cell>
          <cell r="P74"/>
          <cell r="Q74"/>
          <cell r="R74"/>
          <cell r="S74"/>
          <cell r="T74"/>
          <cell r="U74"/>
          <cell r="V74" t="str">
            <v/>
          </cell>
          <cell r="W74"/>
          <cell r="X74"/>
          <cell r="Y74"/>
          <cell r="Z74"/>
          <cell r="AA74" t="str">
            <v/>
          </cell>
          <cell r="AB74"/>
          <cell r="AC74"/>
          <cell r="AD74"/>
          <cell r="AE74"/>
          <cell r="AF74" t="str">
            <v/>
          </cell>
          <cell r="AG74"/>
          <cell r="AH74"/>
          <cell r="AI74"/>
          <cell r="AJ74"/>
          <cell r="AK74" t="str">
            <v/>
          </cell>
          <cell r="AL74"/>
          <cell r="AM74"/>
          <cell r="AN74"/>
          <cell r="AO74"/>
          <cell r="AP74" t="str">
            <v/>
          </cell>
          <cell r="AQ74"/>
          <cell r="AR74"/>
          <cell r="AS74"/>
          <cell r="AT74"/>
          <cell r="AU74" t="str">
            <v/>
          </cell>
          <cell r="AV74"/>
          <cell r="AW74"/>
          <cell r="AX74"/>
          <cell r="AY74"/>
          <cell r="AZ74" t="str">
            <v/>
          </cell>
          <cell r="BA74"/>
          <cell r="BB74"/>
          <cell r="BC74"/>
          <cell r="BD74"/>
          <cell r="BE74" t="str">
            <v/>
          </cell>
          <cell r="BF74"/>
          <cell r="BG74"/>
          <cell r="BH74"/>
          <cell r="BI74"/>
          <cell r="BJ74" t="str">
            <v/>
          </cell>
          <cell r="BK74"/>
          <cell r="BL74"/>
          <cell r="BM74"/>
          <cell r="BN74"/>
          <cell r="BO74" t="str">
            <v/>
          </cell>
          <cell r="BP74"/>
          <cell r="BQ74"/>
          <cell r="BR74"/>
          <cell r="BS74"/>
          <cell r="BT74" t="str">
            <v/>
          </cell>
          <cell r="BU74"/>
          <cell r="BV74"/>
          <cell r="BW74"/>
          <cell r="BX74"/>
          <cell r="BY74" t="str">
            <v/>
          </cell>
          <cell r="BZ74"/>
          <cell r="CA74"/>
          <cell r="CB74"/>
          <cell r="CC74"/>
          <cell r="CD74" t="str">
            <v/>
          </cell>
          <cell r="CE74"/>
          <cell r="CF74"/>
          <cell r="CG74"/>
          <cell r="CH74"/>
          <cell r="CI74" t="str">
            <v/>
          </cell>
          <cell r="CJ74" t="str">
            <v/>
          </cell>
          <cell r="CK74" t="str">
            <v/>
          </cell>
          <cell r="CL74" t="str">
            <v/>
          </cell>
          <cell r="CM74" t="str">
            <v/>
          </cell>
          <cell r="CN74" t="str">
            <v/>
          </cell>
          <cell r="CO74"/>
          <cell r="CP74"/>
          <cell r="CQ74"/>
          <cell r="CR74"/>
          <cell r="CS74" t="str">
            <v/>
          </cell>
          <cell r="CT74"/>
          <cell r="CU74"/>
          <cell r="CV74"/>
          <cell r="CW74"/>
          <cell r="CX74" t="str">
            <v/>
          </cell>
          <cell r="CY74"/>
          <cell r="CZ74"/>
          <cell r="DA74"/>
          <cell r="DB74"/>
          <cell r="DC74" t="str">
            <v/>
          </cell>
          <cell r="DD74" t="str">
            <v>SHEILIMAR M. MORALES</v>
          </cell>
          <cell r="DE74" t="e">
            <v>#DIV/0!</v>
          </cell>
          <cell r="DF74" t="e">
            <v>#DIV/0!</v>
          </cell>
          <cell r="DG74" t="e">
            <v>#DIV/0!</v>
          </cell>
          <cell r="DH74" t="e">
            <v>#DIV/0!</v>
          </cell>
          <cell r="DI74" t="e">
            <v>#DIV/0!</v>
          </cell>
          <cell r="DJ74" t="e">
            <v>#DIV/0!</v>
          </cell>
          <cell r="DK74" t="e">
            <v>#DIV/0!</v>
          </cell>
          <cell r="DL74" t="e">
            <v>#DIV/0!</v>
          </cell>
          <cell r="DM74" t="str">
            <v/>
          </cell>
          <cell r="DN74" t="str">
            <v/>
          </cell>
        </row>
        <row r="75">
          <cell r="C75" t="str">
            <v>NARVAS</v>
          </cell>
          <cell r="D75" t="str">
            <v>ENGELICAH JOY</v>
          </cell>
          <cell r="E75" t="str">
            <v>LONGYAPON</v>
          </cell>
          <cell r="F75" t="str">
            <v>L.</v>
          </cell>
          <cell r="G75" t="str">
            <v>405881170006</v>
          </cell>
          <cell r="H75">
            <v>40895</v>
          </cell>
          <cell r="I75" t="str">
            <v>FEMALE</v>
          </cell>
          <cell r="J75">
            <v>40895</v>
          </cell>
          <cell r="K75">
            <v>93</v>
          </cell>
          <cell r="L75">
            <v>40979</v>
          </cell>
          <cell r="M75" t="str">
            <v>Namnama Elem</v>
          </cell>
          <cell r="N75" t="str">
            <v>KORONADAL CITY</v>
          </cell>
          <cell r="O75">
            <v>131382</v>
          </cell>
          <cell r="P75"/>
          <cell r="Q75"/>
          <cell r="R75"/>
          <cell r="S75"/>
          <cell r="T75"/>
          <cell r="U75"/>
          <cell r="V75" t="str">
            <v/>
          </cell>
          <cell r="W75"/>
          <cell r="X75"/>
          <cell r="Y75"/>
          <cell r="Z75"/>
          <cell r="AA75" t="str">
            <v/>
          </cell>
          <cell r="AB75"/>
          <cell r="AC75"/>
          <cell r="AD75"/>
          <cell r="AE75"/>
          <cell r="AF75" t="str">
            <v/>
          </cell>
          <cell r="AG75"/>
          <cell r="AH75"/>
          <cell r="AI75"/>
          <cell r="AJ75"/>
          <cell r="AK75" t="str">
            <v/>
          </cell>
          <cell r="AL75"/>
          <cell r="AM75"/>
          <cell r="AN75"/>
          <cell r="AO75"/>
          <cell r="AP75" t="str">
            <v/>
          </cell>
          <cell r="AQ75"/>
          <cell r="AR75"/>
          <cell r="AS75"/>
          <cell r="AT75"/>
          <cell r="AU75" t="str">
            <v/>
          </cell>
          <cell r="AV75"/>
          <cell r="AW75"/>
          <cell r="AX75"/>
          <cell r="AY75"/>
          <cell r="AZ75" t="str">
            <v/>
          </cell>
          <cell r="BA75"/>
          <cell r="BB75"/>
          <cell r="BC75"/>
          <cell r="BD75"/>
          <cell r="BE75" t="str">
            <v/>
          </cell>
          <cell r="BF75"/>
          <cell r="BG75"/>
          <cell r="BH75"/>
          <cell r="BI75"/>
          <cell r="BJ75" t="str">
            <v/>
          </cell>
          <cell r="BK75"/>
          <cell r="BL75"/>
          <cell r="BM75"/>
          <cell r="BN75"/>
          <cell r="BO75" t="str">
            <v/>
          </cell>
          <cell r="BP75"/>
          <cell r="BQ75"/>
          <cell r="BR75"/>
          <cell r="BS75"/>
          <cell r="BT75" t="str">
            <v/>
          </cell>
          <cell r="BU75"/>
          <cell r="BV75"/>
          <cell r="BW75"/>
          <cell r="BX75"/>
          <cell r="BY75" t="str">
            <v/>
          </cell>
          <cell r="BZ75"/>
          <cell r="CA75"/>
          <cell r="CB75"/>
          <cell r="CC75"/>
          <cell r="CD75" t="str">
            <v/>
          </cell>
          <cell r="CE75"/>
          <cell r="CF75"/>
          <cell r="CG75"/>
          <cell r="CH75"/>
          <cell r="CI75" t="str">
            <v/>
          </cell>
          <cell r="CJ75" t="str">
            <v/>
          </cell>
          <cell r="CK75" t="str">
            <v/>
          </cell>
          <cell r="CL75" t="str">
            <v/>
          </cell>
          <cell r="CM75" t="str">
            <v/>
          </cell>
          <cell r="CN75" t="str">
            <v/>
          </cell>
          <cell r="CO75"/>
          <cell r="CP75"/>
          <cell r="CQ75"/>
          <cell r="CR75"/>
          <cell r="CS75" t="str">
            <v/>
          </cell>
          <cell r="CT75"/>
          <cell r="CU75"/>
          <cell r="CV75"/>
          <cell r="CW75"/>
          <cell r="CX75" t="str">
            <v/>
          </cell>
          <cell r="CY75"/>
          <cell r="CZ75"/>
          <cell r="DA75"/>
          <cell r="DB75"/>
          <cell r="DC75" t="str">
            <v/>
          </cell>
          <cell r="DD75" t="str">
            <v>ENGELICAH JOY L. NARVAS</v>
          </cell>
          <cell r="DE75" t="e">
            <v>#DIV/0!</v>
          </cell>
          <cell r="DF75" t="e">
            <v>#DIV/0!</v>
          </cell>
          <cell r="DG75" t="e">
            <v>#DIV/0!</v>
          </cell>
          <cell r="DH75" t="e">
            <v>#DIV/0!</v>
          </cell>
          <cell r="DI75" t="e">
            <v>#DIV/0!</v>
          </cell>
          <cell r="DJ75" t="e">
            <v>#DIV/0!</v>
          </cell>
          <cell r="DK75" t="e">
            <v>#DIV/0!</v>
          </cell>
          <cell r="DL75" t="e">
            <v>#DIV/0!</v>
          </cell>
          <cell r="DM75" t="str">
            <v/>
          </cell>
          <cell r="DN75" t="str">
            <v/>
          </cell>
        </row>
        <row r="76">
          <cell r="C76" t="str">
            <v>PARAICO</v>
          </cell>
          <cell r="D76" t="str">
            <v>TRIXIA ANNIKA</v>
          </cell>
          <cell r="E76" t="str">
            <v>BALBIN</v>
          </cell>
          <cell r="F76" t="str">
            <v>B.</v>
          </cell>
          <cell r="G76" t="str">
            <v>131406170054</v>
          </cell>
          <cell r="H76">
            <v>40958</v>
          </cell>
          <cell r="I76" t="str">
            <v>FEMALE</v>
          </cell>
          <cell r="J76">
            <v>40958</v>
          </cell>
          <cell r="K76">
            <v>95</v>
          </cell>
          <cell r="L76">
            <v>40979</v>
          </cell>
          <cell r="M76" t="str">
            <v>KCES  1</v>
          </cell>
          <cell r="N76" t="str">
            <v>KORONADAL CITY</v>
          </cell>
          <cell r="O76">
            <v>131406</v>
          </cell>
          <cell r="P76"/>
          <cell r="Q76"/>
          <cell r="R76"/>
          <cell r="S76"/>
          <cell r="T76"/>
          <cell r="U76"/>
          <cell r="V76" t="str">
            <v/>
          </cell>
          <cell r="W76"/>
          <cell r="X76"/>
          <cell r="Y76"/>
          <cell r="Z76"/>
          <cell r="AA76" t="str">
            <v/>
          </cell>
          <cell r="AB76"/>
          <cell r="AC76"/>
          <cell r="AD76"/>
          <cell r="AE76"/>
          <cell r="AF76" t="str">
            <v/>
          </cell>
          <cell r="AG76"/>
          <cell r="AH76"/>
          <cell r="AI76"/>
          <cell r="AJ76"/>
          <cell r="AK76" t="str">
            <v/>
          </cell>
          <cell r="AL76"/>
          <cell r="AM76"/>
          <cell r="AN76"/>
          <cell r="AO76"/>
          <cell r="AP76" t="str">
            <v/>
          </cell>
          <cell r="AQ76"/>
          <cell r="AR76"/>
          <cell r="AS76"/>
          <cell r="AT76"/>
          <cell r="AU76" t="str">
            <v/>
          </cell>
          <cell r="AV76"/>
          <cell r="AW76"/>
          <cell r="AX76"/>
          <cell r="AY76"/>
          <cell r="AZ76" t="str">
            <v/>
          </cell>
          <cell r="BA76"/>
          <cell r="BB76"/>
          <cell r="BC76"/>
          <cell r="BD76"/>
          <cell r="BE76" t="str">
            <v/>
          </cell>
          <cell r="BF76"/>
          <cell r="BG76"/>
          <cell r="BH76"/>
          <cell r="BI76"/>
          <cell r="BJ76" t="str">
            <v/>
          </cell>
          <cell r="BK76"/>
          <cell r="BL76"/>
          <cell r="BM76"/>
          <cell r="BN76"/>
          <cell r="BO76" t="str">
            <v/>
          </cell>
          <cell r="BP76"/>
          <cell r="BQ76"/>
          <cell r="BR76"/>
          <cell r="BS76"/>
          <cell r="BT76" t="str">
            <v/>
          </cell>
          <cell r="BU76"/>
          <cell r="BV76"/>
          <cell r="BW76"/>
          <cell r="BX76"/>
          <cell r="BY76" t="str">
            <v/>
          </cell>
          <cell r="BZ76"/>
          <cell r="CA76"/>
          <cell r="CB76"/>
          <cell r="CC76"/>
          <cell r="CD76" t="str">
            <v/>
          </cell>
          <cell r="CE76"/>
          <cell r="CF76"/>
          <cell r="CG76"/>
          <cell r="CH76"/>
          <cell r="CI76" t="str">
            <v/>
          </cell>
          <cell r="CJ76" t="str">
            <v/>
          </cell>
          <cell r="CK76" t="str">
            <v/>
          </cell>
          <cell r="CL76" t="str">
            <v/>
          </cell>
          <cell r="CM76" t="str">
            <v/>
          </cell>
          <cell r="CN76" t="str">
            <v/>
          </cell>
          <cell r="CO76"/>
          <cell r="CP76"/>
          <cell r="CQ76"/>
          <cell r="CR76"/>
          <cell r="CS76" t="str">
            <v/>
          </cell>
          <cell r="CT76"/>
          <cell r="CU76"/>
          <cell r="CV76"/>
          <cell r="CW76"/>
          <cell r="CX76" t="str">
            <v/>
          </cell>
          <cell r="CY76"/>
          <cell r="CZ76"/>
          <cell r="DA76"/>
          <cell r="DB76"/>
          <cell r="DC76" t="str">
            <v/>
          </cell>
          <cell r="DD76" t="str">
            <v>TRIXIA ANNIKA B. PARAICO</v>
          </cell>
          <cell r="DE76" t="e">
            <v>#DIV/0!</v>
          </cell>
          <cell r="DF76" t="e">
            <v>#DIV/0!</v>
          </cell>
          <cell r="DG76" t="e">
            <v>#DIV/0!</v>
          </cell>
          <cell r="DH76" t="e">
            <v>#DIV/0!</v>
          </cell>
          <cell r="DI76" t="e">
            <v>#DIV/0!</v>
          </cell>
          <cell r="DJ76" t="e">
            <v>#DIV/0!</v>
          </cell>
          <cell r="DK76" t="e">
            <v>#DIV/0!</v>
          </cell>
          <cell r="DL76" t="e">
            <v>#DIV/0!</v>
          </cell>
          <cell r="DM76" t="str">
            <v/>
          </cell>
          <cell r="DN76" t="str">
            <v/>
          </cell>
        </row>
        <row r="77">
          <cell r="C77" t="str">
            <v>SALAS</v>
          </cell>
          <cell r="D77" t="str">
            <v>MA. CHRISTINA</v>
          </cell>
          <cell r="E77" t="str">
            <v>KALAN</v>
          </cell>
          <cell r="F77" t="str">
            <v>K.</v>
          </cell>
          <cell r="G77" t="str">
            <v>131413170008</v>
          </cell>
          <cell r="H77">
            <v>41069</v>
          </cell>
          <cell r="I77" t="str">
            <v>FEMALE</v>
          </cell>
          <cell r="J77">
            <v>41069</v>
          </cell>
          <cell r="K77">
            <v>86</v>
          </cell>
          <cell r="L77">
            <v>40979</v>
          </cell>
          <cell r="M77" t="str">
            <v xml:space="preserve">Salkan Elem </v>
          </cell>
          <cell r="N77" t="str">
            <v>KORONADAL CITY</v>
          </cell>
          <cell r="O77">
            <v>131413</v>
          </cell>
          <cell r="P77"/>
          <cell r="Q77"/>
          <cell r="R77"/>
          <cell r="S77"/>
          <cell r="T77"/>
          <cell r="U77"/>
          <cell r="V77" t="str">
            <v/>
          </cell>
          <cell r="W77"/>
          <cell r="X77"/>
          <cell r="Y77"/>
          <cell r="Z77"/>
          <cell r="AA77" t="str">
            <v/>
          </cell>
          <cell r="AB77"/>
          <cell r="AC77"/>
          <cell r="AD77"/>
          <cell r="AE77"/>
          <cell r="AF77" t="str">
            <v/>
          </cell>
          <cell r="AG77"/>
          <cell r="AH77"/>
          <cell r="AI77"/>
          <cell r="AJ77"/>
          <cell r="AK77" t="str">
            <v/>
          </cell>
          <cell r="AL77"/>
          <cell r="AM77"/>
          <cell r="AN77"/>
          <cell r="AO77"/>
          <cell r="AP77" t="str">
            <v/>
          </cell>
          <cell r="AQ77"/>
          <cell r="AR77"/>
          <cell r="AS77"/>
          <cell r="AT77"/>
          <cell r="AU77" t="str">
            <v/>
          </cell>
          <cell r="AV77"/>
          <cell r="AW77"/>
          <cell r="AX77"/>
          <cell r="AY77"/>
          <cell r="AZ77" t="str">
            <v/>
          </cell>
          <cell r="BA77"/>
          <cell r="BB77"/>
          <cell r="BC77"/>
          <cell r="BD77"/>
          <cell r="BE77" t="str">
            <v/>
          </cell>
          <cell r="BF77"/>
          <cell r="BG77"/>
          <cell r="BH77"/>
          <cell r="BI77"/>
          <cell r="BJ77" t="str">
            <v/>
          </cell>
          <cell r="BK77"/>
          <cell r="BL77"/>
          <cell r="BM77"/>
          <cell r="BN77"/>
          <cell r="BO77" t="str">
            <v/>
          </cell>
          <cell r="BP77"/>
          <cell r="BQ77"/>
          <cell r="BR77"/>
          <cell r="BS77"/>
          <cell r="BT77" t="str">
            <v/>
          </cell>
          <cell r="BU77"/>
          <cell r="BV77"/>
          <cell r="BW77"/>
          <cell r="BX77"/>
          <cell r="BY77" t="str">
            <v/>
          </cell>
          <cell r="BZ77"/>
          <cell r="CA77"/>
          <cell r="CB77"/>
          <cell r="CC77"/>
          <cell r="CD77" t="str">
            <v/>
          </cell>
          <cell r="CE77"/>
          <cell r="CF77"/>
          <cell r="CG77"/>
          <cell r="CH77"/>
          <cell r="CI77" t="str">
            <v/>
          </cell>
          <cell r="CJ77" t="str">
            <v/>
          </cell>
          <cell r="CK77" t="str">
            <v/>
          </cell>
          <cell r="CL77" t="str">
            <v/>
          </cell>
          <cell r="CM77" t="str">
            <v/>
          </cell>
          <cell r="CN77" t="str">
            <v/>
          </cell>
          <cell r="CO77"/>
          <cell r="CP77"/>
          <cell r="CQ77"/>
          <cell r="CR77"/>
          <cell r="CS77" t="str">
            <v/>
          </cell>
          <cell r="CT77"/>
          <cell r="CU77"/>
          <cell r="CV77"/>
          <cell r="CW77"/>
          <cell r="CX77" t="str">
            <v/>
          </cell>
          <cell r="CY77"/>
          <cell r="CZ77"/>
          <cell r="DA77"/>
          <cell r="DB77"/>
          <cell r="DC77" t="str">
            <v/>
          </cell>
          <cell r="DD77" t="str">
            <v>MA. CHRISTINA K. SALAS</v>
          </cell>
          <cell r="DE77" t="e">
            <v>#DIV/0!</v>
          </cell>
          <cell r="DF77" t="e">
            <v>#DIV/0!</v>
          </cell>
          <cell r="DG77" t="e">
            <v>#DIV/0!</v>
          </cell>
          <cell r="DH77" t="e">
            <v>#DIV/0!</v>
          </cell>
          <cell r="DI77" t="e">
            <v>#DIV/0!</v>
          </cell>
          <cell r="DJ77" t="e">
            <v>#DIV/0!</v>
          </cell>
          <cell r="DK77" t="e">
            <v>#DIV/0!</v>
          </cell>
          <cell r="DL77" t="e">
            <v>#DIV/0!</v>
          </cell>
          <cell r="DM77" t="str">
            <v/>
          </cell>
          <cell r="DN77" t="str">
            <v/>
          </cell>
        </row>
        <row r="78">
          <cell r="C78" t="str">
            <v>SERRANO</v>
          </cell>
          <cell r="D78" t="str">
            <v>ANDREA  GWENN</v>
          </cell>
          <cell r="E78" t="str">
            <v>ALMACIN</v>
          </cell>
          <cell r="F78" t="str">
            <v>A.</v>
          </cell>
          <cell r="G78" t="str">
            <v>1314006170071</v>
          </cell>
          <cell r="H78">
            <v>40977</v>
          </cell>
          <cell r="I78" t="str">
            <v>FEMALE</v>
          </cell>
          <cell r="J78">
            <v>40977</v>
          </cell>
          <cell r="K78">
            <v>91</v>
          </cell>
          <cell r="L78">
            <v>40979</v>
          </cell>
          <cell r="M78" t="str">
            <v>KCES I</v>
          </cell>
          <cell r="N78" t="str">
            <v>KORONADAL CITY</v>
          </cell>
          <cell r="O78">
            <v>131406</v>
          </cell>
          <cell r="P78"/>
          <cell r="Q78"/>
          <cell r="R78"/>
          <cell r="S78"/>
          <cell r="T78"/>
          <cell r="U78"/>
          <cell r="V78" t="str">
            <v/>
          </cell>
          <cell r="W78"/>
          <cell r="X78"/>
          <cell r="Y78"/>
          <cell r="Z78"/>
          <cell r="AA78" t="str">
            <v/>
          </cell>
          <cell r="AB78"/>
          <cell r="AC78"/>
          <cell r="AD78"/>
          <cell r="AE78"/>
          <cell r="AF78" t="str">
            <v/>
          </cell>
          <cell r="AG78"/>
          <cell r="AH78"/>
          <cell r="AI78"/>
          <cell r="AJ78"/>
          <cell r="AK78" t="str">
            <v/>
          </cell>
          <cell r="AL78"/>
          <cell r="AM78"/>
          <cell r="AN78"/>
          <cell r="AO78"/>
          <cell r="AP78" t="str">
            <v/>
          </cell>
          <cell r="AQ78"/>
          <cell r="AR78"/>
          <cell r="AS78"/>
          <cell r="AT78"/>
          <cell r="AU78" t="str">
            <v/>
          </cell>
          <cell r="AV78"/>
          <cell r="AW78"/>
          <cell r="AX78"/>
          <cell r="AY78"/>
          <cell r="AZ78" t="str">
            <v/>
          </cell>
          <cell r="BA78"/>
          <cell r="BB78"/>
          <cell r="BC78"/>
          <cell r="BD78"/>
          <cell r="BE78" t="str">
            <v/>
          </cell>
          <cell r="BF78"/>
          <cell r="BG78"/>
          <cell r="BH78"/>
          <cell r="BI78"/>
          <cell r="BJ78" t="str">
            <v/>
          </cell>
          <cell r="BK78"/>
          <cell r="BL78"/>
          <cell r="BM78"/>
          <cell r="BN78"/>
          <cell r="BO78" t="str">
            <v/>
          </cell>
          <cell r="BP78"/>
          <cell r="BQ78"/>
          <cell r="BR78"/>
          <cell r="BS78"/>
          <cell r="BT78" t="str">
            <v/>
          </cell>
          <cell r="BU78"/>
          <cell r="BV78"/>
          <cell r="BW78"/>
          <cell r="BX78"/>
          <cell r="BY78" t="str">
            <v/>
          </cell>
          <cell r="BZ78"/>
          <cell r="CA78"/>
          <cell r="CB78"/>
          <cell r="CC78"/>
          <cell r="CD78" t="str">
            <v/>
          </cell>
          <cell r="CE78"/>
          <cell r="CF78"/>
          <cell r="CG78"/>
          <cell r="CH78"/>
          <cell r="CI78" t="str">
            <v/>
          </cell>
          <cell r="CJ78" t="str">
            <v/>
          </cell>
          <cell r="CK78" t="str">
            <v/>
          </cell>
          <cell r="CL78" t="str">
            <v/>
          </cell>
          <cell r="CM78" t="str">
            <v/>
          </cell>
          <cell r="CN78" t="str">
            <v/>
          </cell>
          <cell r="CO78"/>
          <cell r="CP78"/>
          <cell r="CQ78"/>
          <cell r="CR78"/>
          <cell r="CS78" t="str">
            <v/>
          </cell>
          <cell r="CT78"/>
          <cell r="CU78"/>
          <cell r="CV78"/>
          <cell r="CW78"/>
          <cell r="CX78" t="str">
            <v/>
          </cell>
          <cell r="CY78"/>
          <cell r="CZ78"/>
          <cell r="DA78"/>
          <cell r="DB78"/>
          <cell r="DC78" t="str">
            <v/>
          </cell>
          <cell r="DD78" t="str">
            <v>ANDREA  GWENN A. SERRANO</v>
          </cell>
          <cell r="DE78" t="e">
            <v>#DIV/0!</v>
          </cell>
          <cell r="DF78" t="e">
            <v>#DIV/0!</v>
          </cell>
          <cell r="DG78" t="e">
            <v>#DIV/0!</v>
          </cell>
          <cell r="DH78" t="e">
            <v>#DIV/0!</v>
          </cell>
          <cell r="DI78" t="e">
            <v>#DIV/0!</v>
          </cell>
          <cell r="DJ78" t="e">
            <v>#DIV/0!</v>
          </cell>
          <cell r="DK78" t="e">
            <v>#DIV/0!</v>
          </cell>
          <cell r="DL78" t="e">
            <v>#DIV/0!</v>
          </cell>
          <cell r="DM78" t="str">
            <v/>
          </cell>
          <cell r="DN78" t="str">
            <v/>
          </cell>
        </row>
        <row r="79">
          <cell r="C79" t="str">
            <v>SOTELO</v>
          </cell>
          <cell r="D79" t="str">
            <v>SHANE</v>
          </cell>
          <cell r="E79" t="str">
            <v>GARINGO</v>
          </cell>
          <cell r="F79" t="str">
            <v>G.</v>
          </cell>
          <cell r="G79" t="str">
            <v>131382170045</v>
          </cell>
          <cell r="H79">
            <v>41121</v>
          </cell>
          <cell r="I79" t="str">
            <v>FEMALE</v>
          </cell>
          <cell r="J79">
            <v>41121</v>
          </cell>
          <cell r="K79">
            <v>89</v>
          </cell>
          <cell r="L79">
            <v>40979</v>
          </cell>
          <cell r="M79" t="str">
            <v>Namnama Elem</v>
          </cell>
          <cell r="N79" t="str">
            <v>KORONADAL CITY</v>
          </cell>
          <cell r="O79">
            <v>131382</v>
          </cell>
          <cell r="P79"/>
          <cell r="Q79"/>
          <cell r="R79"/>
          <cell r="S79"/>
          <cell r="T79"/>
          <cell r="U79"/>
          <cell r="V79" t="str">
            <v/>
          </cell>
          <cell r="W79"/>
          <cell r="X79"/>
          <cell r="Y79"/>
          <cell r="Z79"/>
          <cell r="AA79" t="str">
            <v/>
          </cell>
          <cell r="AB79"/>
          <cell r="AC79"/>
          <cell r="AD79"/>
          <cell r="AE79"/>
          <cell r="AF79" t="str">
            <v/>
          </cell>
          <cell r="AG79"/>
          <cell r="AH79"/>
          <cell r="AI79"/>
          <cell r="AJ79"/>
          <cell r="AK79" t="str">
            <v/>
          </cell>
          <cell r="AL79"/>
          <cell r="AM79"/>
          <cell r="AN79"/>
          <cell r="AO79"/>
          <cell r="AP79" t="str">
            <v/>
          </cell>
          <cell r="AQ79"/>
          <cell r="AR79"/>
          <cell r="AS79"/>
          <cell r="AT79"/>
          <cell r="AU79" t="str">
            <v/>
          </cell>
          <cell r="AV79"/>
          <cell r="AW79"/>
          <cell r="AX79"/>
          <cell r="AY79"/>
          <cell r="AZ79" t="str">
            <v/>
          </cell>
          <cell r="BA79"/>
          <cell r="BB79"/>
          <cell r="BC79"/>
          <cell r="BD79"/>
          <cell r="BE79" t="str">
            <v/>
          </cell>
          <cell r="BF79"/>
          <cell r="BG79"/>
          <cell r="BH79"/>
          <cell r="BI79"/>
          <cell r="BJ79" t="str">
            <v/>
          </cell>
          <cell r="BK79"/>
          <cell r="BL79"/>
          <cell r="BM79"/>
          <cell r="BN79"/>
          <cell r="BO79" t="str">
            <v/>
          </cell>
          <cell r="BP79"/>
          <cell r="BQ79"/>
          <cell r="BR79"/>
          <cell r="BS79"/>
          <cell r="BT79" t="str">
            <v/>
          </cell>
          <cell r="BU79"/>
          <cell r="BV79"/>
          <cell r="BW79"/>
          <cell r="BX79"/>
          <cell r="BY79" t="str">
            <v/>
          </cell>
          <cell r="BZ79"/>
          <cell r="CA79"/>
          <cell r="CB79"/>
          <cell r="CC79"/>
          <cell r="CD79" t="str">
            <v/>
          </cell>
          <cell r="CE79"/>
          <cell r="CF79"/>
          <cell r="CG79"/>
          <cell r="CH79"/>
          <cell r="CI79" t="str">
            <v/>
          </cell>
          <cell r="CJ79" t="str">
            <v/>
          </cell>
          <cell r="CK79" t="str">
            <v/>
          </cell>
          <cell r="CL79" t="str">
            <v/>
          </cell>
          <cell r="CM79" t="str">
            <v/>
          </cell>
          <cell r="CN79" t="str">
            <v/>
          </cell>
          <cell r="CO79"/>
          <cell r="CP79"/>
          <cell r="CQ79"/>
          <cell r="CR79"/>
          <cell r="CS79" t="str">
            <v/>
          </cell>
          <cell r="CT79"/>
          <cell r="CU79"/>
          <cell r="CV79"/>
          <cell r="CW79"/>
          <cell r="CX79" t="str">
            <v/>
          </cell>
          <cell r="CY79"/>
          <cell r="CZ79"/>
          <cell r="DA79"/>
          <cell r="DB79"/>
          <cell r="DC79" t="str">
            <v/>
          </cell>
          <cell r="DD79" t="str">
            <v>SHANE G. SOTELO</v>
          </cell>
          <cell r="DE79" t="e">
            <v>#DIV/0!</v>
          </cell>
          <cell r="DF79" t="e">
            <v>#DIV/0!</v>
          </cell>
          <cell r="DG79" t="e">
            <v>#DIV/0!</v>
          </cell>
          <cell r="DH79" t="e">
            <v>#DIV/0!</v>
          </cell>
          <cell r="DI79" t="e">
            <v>#DIV/0!</v>
          </cell>
          <cell r="DJ79" t="e">
            <v>#DIV/0!</v>
          </cell>
          <cell r="DK79" t="e">
            <v>#DIV/0!</v>
          </cell>
          <cell r="DL79" t="e">
            <v>#DIV/0!</v>
          </cell>
          <cell r="DM79" t="str">
            <v/>
          </cell>
          <cell r="DN79" t="str">
            <v/>
          </cell>
        </row>
        <row r="80">
          <cell r="C80" t="str">
            <v>TALDE</v>
          </cell>
          <cell r="D80" t="str">
            <v>ABIGAIL</v>
          </cell>
          <cell r="E80" t="str">
            <v>PALOMAR</v>
          </cell>
          <cell r="F80" t="str">
            <v>P.</v>
          </cell>
          <cell r="G80" t="str">
            <v>471010150122</v>
          </cell>
          <cell r="H80">
            <v>40935</v>
          </cell>
          <cell r="I80" t="str">
            <v>FEMALE</v>
          </cell>
          <cell r="J80">
            <v>40935</v>
          </cell>
          <cell r="K80">
            <v>90</v>
          </cell>
          <cell r="L80">
            <v>40979</v>
          </cell>
          <cell r="M80" t="str">
            <v>KCES I</v>
          </cell>
          <cell r="N80" t="str">
            <v>KORONADAL CITY</v>
          </cell>
          <cell r="O80">
            <v>131406</v>
          </cell>
          <cell r="P80"/>
          <cell r="Q80"/>
          <cell r="R80"/>
          <cell r="S80"/>
          <cell r="T80"/>
          <cell r="U80"/>
          <cell r="V80" t="str">
            <v/>
          </cell>
          <cell r="W80"/>
          <cell r="X80"/>
          <cell r="Y80"/>
          <cell r="Z80"/>
          <cell r="AA80" t="str">
            <v/>
          </cell>
          <cell r="AB80"/>
          <cell r="AC80"/>
          <cell r="AD80"/>
          <cell r="AE80"/>
          <cell r="AF80" t="str">
            <v/>
          </cell>
          <cell r="AG80"/>
          <cell r="AH80"/>
          <cell r="AI80"/>
          <cell r="AJ80"/>
          <cell r="AK80" t="str">
            <v/>
          </cell>
          <cell r="AL80"/>
          <cell r="AM80"/>
          <cell r="AN80"/>
          <cell r="AO80"/>
          <cell r="AP80" t="str">
            <v/>
          </cell>
          <cell r="AQ80"/>
          <cell r="AR80"/>
          <cell r="AS80"/>
          <cell r="AT80"/>
          <cell r="AU80" t="str">
            <v/>
          </cell>
          <cell r="AV80"/>
          <cell r="AW80"/>
          <cell r="AX80"/>
          <cell r="AY80"/>
          <cell r="AZ80" t="str">
            <v/>
          </cell>
          <cell r="BA80"/>
          <cell r="BB80"/>
          <cell r="BC80"/>
          <cell r="BD80"/>
          <cell r="BE80" t="str">
            <v/>
          </cell>
          <cell r="BF80"/>
          <cell r="BG80"/>
          <cell r="BH80"/>
          <cell r="BI80"/>
          <cell r="BJ80" t="str">
            <v/>
          </cell>
          <cell r="BK80"/>
          <cell r="BL80"/>
          <cell r="BM80"/>
          <cell r="BN80"/>
          <cell r="BO80" t="str">
            <v/>
          </cell>
          <cell r="BP80"/>
          <cell r="BQ80"/>
          <cell r="BR80"/>
          <cell r="BS80"/>
          <cell r="BT80" t="str">
            <v/>
          </cell>
          <cell r="BU80"/>
          <cell r="BV80"/>
          <cell r="BW80"/>
          <cell r="BX80"/>
          <cell r="BY80" t="str">
            <v/>
          </cell>
          <cell r="BZ80"/>
          <cell r="CA80"/>
          <cell r="CB80"/>
          <cell r="CC80"/>
          <cell r="CD80" t="str">
            <v/>
          </cell>
          <cell r="CE80"/>
          <cell r="CF80"/>
          <cell r="CG80"/>
          <cell r="CH80"/>
          <cell r="CI80" t="str">
            <v/>
          </cell>
          <cell r="CJ80" t="str">
            <v/>
          </cell>
          <cell r="CK80" t="str">
            <v/>
          </cell>
          <cell r="CL80" t="str">
            <v/>
          </cell>
          <cell r="CM80" t="str">
            <v/>
          </cell>
          <cell r="CN80" t="str">
            <v/>
          </cell>
          <cell r="CO80"/>
          <cell r="CP80"/>
          <cell r="CQ80"/>
          <cell r="CR80"/>
          <cell r="CS80" t="str">
            <v/>
          </cell>
          <cell r="CT80"/>
          <cell r="CU80"/>
          <cell r="CV80"/>
          <cell r="CW80"/>
          <cell r="CX80" t="str">
            <v/>
          </cell>
          <cell r="CY80"/>
          <cell r="CZ80"/>
          <cell r="DA80"/>
          <cell r="DB80"/>
          <cell r="DC80" t="str">
            <v/>
          </cell>
          <cell r="DD80" t="str">
            <v>ABIGAIL P. TALDE</v>
          </cell>
          <cell r="DE80" t="e">
            <v>#DIV/0!</v>
          </cell>
          <cell r="DF80" t="e">
            <v>#DIV/0!</v>
          </cell>
          <cell r="DG80" t="e">
            <v>#DIV/0!</v>
          </cell>
          <cell r="DH80" t="e">
            <v>#DIV/0!</v>
          </cell>
          <cell r="DI80" t="e">
            <v>#DIV/0!</v>
          </cell>
          <cell r="DJ80" t="e">
            <v>#DIV/0!</v>
          </cell>
          <cell r="DK80" t="e">
            <v>#DIV/0!</v>
          </cell>
          <cell r="DL80" t="e">
            <v>#DIV/0!</v>
          </cell>
          <cell r="DM80" t="str">
            <v/>
          </cell>
          <cell r="DN80" t="str">
            <v/>
          </cell>
        </row>
        <row r="81">
          <cell r="C81" t="str">
            <v>UBIÑA</v>
          </cell>
          <cell r="D81" t="str">
            <v>ATHENA LYANNE</v>
          </cell>
          <cell r="E81" t="str">
            <v>TAN</v>
          </cell>
          <cell r="F81" t="str">
            <v>T.</v>
          </cell>
          <cell r="G81" t="str">
            <v>405885150102</v>
          </cell>
          <cell r="H81">
            <v>40822</v>
          </cell>
          <cell r="I81" t="str">
            <v>FEMALE</v>
          </cell>
          <cell r="J81">
            <v>40822</v>
          </cell>
          <cell r="K81">
            <v>94</v>
          </cell>
          <cell r="L81">
            <v>40979</v>
          </cell>
          <cell r="M81" t="str">
            <v>Marbel Evangelical Fellowship Christian Academy</v>
          </cell>
          <cell r="N81" t="str">
            <v>KORONADAL CITY</v>
          </cell>
          <cell r="O81">
            <v>471013</v>
          </cell>
          <cell r="P81"/>
          <cell r="Q81"/>
          <cell r="R81"/>
          <cell r="S81"/>
          <cell r="T81"/>
          <cell r="U81"/>
          <cell r="V81" t="str">
            <v/>
          </cell>
          <cell r="W81"/>
          <cell r="X81"/>
          <cell r="Y81"/>
          <cell r="Z81"/>
          <cell r="AA81" t="str">
            <v/>
          </cell>
          <cell r="AB81"/>
          <cell r="AC81"/>
          <cell r="AD81"/>
          <cell r="AE81"/>
          <cell r="AF81" t="str">
            <v/>
          </cell>
          <cell r="AG81"/>
          <cell r="AH81"/>
          <cell r="AI81"/>
          <cell r="AJ81"/>
          <cell r="AK81" t="str">
            <v/>
          </cell>
          <cell r="AL81"/>
          <cell r="AM81"/>
          <cell r="AN81"/>
          <cell r="AO81"/>
          <cell r="AP81" t="str">
            <v/>
          </cell>
          <cell r="AQ81"/>
          <cell r="AR81"/>
          <cell r="AS81"/>
          <cell r="AT81"/>
          <cell r="AU81" t="str">
            <v/>
          </cell>
          <cell r="AV81"/>
          <cell r="AW81"/>
          <cell r="AX81"/>
          <cell r="AY81"/>
          <cell r="AZ81" t="str">
            <v/>
          </cell>
          <cell r="BA81"/>
          <cell r="BB81"/>
          <cell r="BC81"/>
          <cell r="BD81"/>
          <cell r="BE81" t="str">
            <v/>
          </cell>
          <cell r="BF81"/>
          <cell r="BG81"/>
          <cell r="BH81"/>
          <cell r="BI81"/>
          <cell r="BJ81" t="str">
            <v/>
          </cell>
          <cell r="BK81"/>
          <cell r="BL81"/>
          <cell r="BM81"/>
          <cell r="BN81"/>
          <cell r="BO81" t="str">
            <v/>
          </cell>
          <cell r="BP81"/>
          <cell r="BQ81"/>
          <cell r="BR81"/>
          <cell r="BS81"/>
          <cell r="BT81" t="str">
            <v/>
          </cell>
          <cell r="BU81"/>
          <cell r="BV81"/>
          <cell r="BW81"/>
          <cell r="BX81"/>
          <cell r="BY81" t="str">
            <v/>
          </cell>
          <cell r="BZ81"/>
          <cell r="CA81"/>
          <cell r="CB81"/>
          <cell r="CC81"/>
          <cell r="CD81" t="str">
            <v/>
          </cell>
          <cell r="CE81"/>
          <cell r="CF81"/>
          <cell r="CG81"/>
          <cell r="CH81"/>
          <cell r="CI81" t="str">
            <v/>
          </cell>
          <cell r="CJ81" t="str">
            <v/>
          </cell>
          <cell r="CK81" t="str">
            <v/>
          </cell>
          <cell r="CL81" t="str">
            <v/>
          </cell>
          <cell r="CM81" t="str">
            <v/>
          </cell>
          <cell r="CN81" t="str">
            <v/>
          </cell>
          <cell r="CO81"/>
          <cell r="CP81"/>
          <cell r="CQ81"/>
          <cell r="CR81"/>
          <cell r="CS81" t="str">
            <v/>
          </cell>
          <cell r="CT81"/>
          <cell r="CU81"/>
          <cell r="CV81"/>
          <cell r="CW81"/>
          <cell r="CX81" t="str">
            <v/>
          </cell>
          <cell r="CY81"/>
          <cell r="CZ81"/>
          <cell r="DA81"/>
          <cell r="DB81"/>
          <cell r="DC81" t="str">
            <v/>
          </cell>
          <cell r="DD81" t="str">
            <v>ATHENA LYANNE T. UBIÑA</v>
          </cell>
          <cell r="DE81" t="e">
            <v>#DIV/0!</v>
          </cell>
          <cell r="DF81" t="e">
            <v>#DIV/0!</v>
          </cell>
          <cell r="DG81" t="e">
            <v>#DIV/0!</v>
          </cell>
          <cell r="DH81" t="e">
            <v>#DIV/0!</v>
          </cell>
          <cell r="DI81" t="e">
            <v>#DIV/0!</v>
          </cell>
          <cell r="DJ81" t="e">
            <v>#DIV/0!</v>
          </cell>
          <cell r="DK81" t="e">
            <v>#DIV/0!</v>
          </cell>
          <cell r="DL81" t="e">
            <v>#DIV/0!</v>
          </cell>
          <cell r="DM81" t="str">
            <v/>
          </cell>
          <cell r="DN81" t="str">
            <v/>
          </cell>
        </row>
        <row r="82">
          <cell r="C82" t="str">
            <v>YURO</v>
          </cell>
          <cell r="D82" t="str">
            <v>SAMANTHA</v>
          </cell>
          <cell r="E82" t="str">
            <v>LOYOLA</v>
          </cell>
          <cell r="F82" t="str">
            <v>L.</v>
          </cell>
          <cell r="G82" t="str">
            <v>471021170013</v>
          </cell>
          <cell r="H82">
            <v>41026</v>
          </cell>
          <cell r="I82" t="str">
            <v>FEMALE</v>
          </cell>
          <cell r="J82">
            <v>41026</v>
          </cell>
          <cell r="K82">
            <v>88</v>
          </cell>
          <cell r="L82">
            <v>40979</v>
          </cell>
          <cell r="M82" t="str">
            <v>New  Iloilo  Elem</v>
          </cell>
          <cell r="N82" t="str">
            <v>KORONADAL CITY</v>
          </cell>
          <cell r="O82">
            <v>130879</v>
          </cell>
          <cell r="P82"/>
          <cell r="Q82"/>
          <cell r="R82"/>
          <cell r="S82"/>
          <cell r="T82"/>
          <cell r="U82"/>
          <cell r="V82" t="str">
            <v/>
          </cell>
          <cell r="W82"/>
          <cell r="X82"/>
          <cell r="Y82"/>
          <cell r="Z82"/>
          <cell r="AA82" t="str">
            <v/>
          </cell>
          <cell r="AB82"/>
          <cell r="AC82"/>
          <cell r="AD82"/>
          <cell r="AE82"/>
          <cell r="AF82" t="str">
            <v/>
          </cell>
          <cell r="AG82"/>
          <cell r="AH82"/>
          <cell r="AI82"/>
          <cell r="AJ82"/>
          <cell r="AK82" t="str">
            <v/>
          </cell>
          <cell r="AL82"/>
          <cell r="AM82"/>
          <cell r="AN82"/>
          <cell r="AO82"/>
          <cell r="AP82" t="str">
            <v/>
          </cell>
          <cell r="AQ82"/>
          <cell r="AR82"/>
          <cell r="AS82"/>
          <cell r="AT82"/>
          <cell r="AU82" t="str">
            <v/>
          </cell>
          <cell r="AV82"/>
          <cell r="AW82"/>
          <cell r="AX82"/>
          <cell r="AY82"/>
          <cell r="AZ82" t="str">
            <v/>
          </cell>
          <cell r="BA82"/>
          <cell r="BB82"/>
          <cell r="BC82"/>
          <cell r="BD82"/>
          <cell r="BE82" t="str">
            <v/>
          </cell>
          <cell r="BF82"/>
          <cell r="BG82"/>
          <cell r="BH82"/>
          <cell r="BI82"/>
          <cell r="BJ82" t="str">
            <v/>
          </cell>
          <cell r="BK82"/>
          <cell r="BL82"/>
          <cell r="BM82"/>
          <cell r="BN82"/>
          <cell r="BO82" t="str">
            <v/>
          </cell>
          <cell r="BP82"/>
          <cell r="BQ82"/>
          <cell r="BR82"/>
          <cell r="BS82"/>
          <cell r="BT82" t="str">
            <v/>
          </cell>
          <cell r="BU82"/>
          <cell r="BV82"/>
          <cell r="BW82"/>
          <cell r="BX82"/>
          <cell r="BY82" t="str">
            <v/>
          </cell>
          <cell r="BZ82"/>
          <cell r="CA82"/>
          <cell r="CB82"/>
          <cell r="CC82"/>
          <cell r="CD82" t="str">
            <v/>
          </cell>
          <cell r="CE82"/>
          <cell r="CF82"/>
          <cell r="CG82"/>
          <cell r="CH82"/>
          <cell r="CI82" t="str">
            <v/>
          </cell>
          <cell r="CJ82" t="str">
            <v/>
          </cell>
          <cell r="CK82" t="str">
            <v/>
          </cell>
          <cell r="CL82" t="str">
            <v/>
          </cell>
          <cell r="CM82" t="str">
            <v/>
          </cell>
          <cell r="CN82" t="str">
            <v/>
          </cell>
          <cell r="CO82"/>
          <cell r="CP82"/>
          <cell r="CQ82"/>
          <cell r="CR82"/>
          <cell r="CS82" t="str">
            <v/>
          </cell>
          <cell r="CT82"/>
          <cell r="CU82"/>
          <cell r="CV82"/>
          <cell r="CW82"/>
          <cell r="CX82" t="str">
            <v/>
          </cell>
          <cell r="CY82"/>
          <cell r="CZ82"/>
          <cell r="DA82"/>
          <cell r="DB82"/>
          <cell r="DC82" t="str">
            <v/>
          </cell>
          <cell r="DD82" t="str">
            <v>SAMANTHA L. YURO</v>
          </cell>
          <cell r="DE82" t="e">
            <v>#DIV/0!</v>
          </cell>
          <cell r="DF82" t="e">
            <v>#DIV/0!</v>
          </cell>
          <cell r="DG82" t="e">
            <v>#DIV/0!</v>
          </cell>
          <cell r="DH82" t="e">
            <v>#DIV/0!</v>
          </cell>
          <cell r="DI82" t="e">
            <v>#DIV/0!</v>
          </cell>
          <cell r="DJ82" t="e">
            <v>#DIV/0!</v>
          </cell>
          <cell r="DK82" t="e">
            <v>#DIV/0!</v>
          </cell>
          <cell r="DL82" t="e">
            <v>#DIV/0!</v>
          </cell>
          <cell r="DM82" t="str">
            <v/>
          </cell>
          <cell r="DN82" t="str">
            <v/>
          </cell>
        </row>
        <row r="83">
          <cell r="C83" t="str">
            <v>Reyes</v>
          </cell>
          <cell r="D83" t="str">
            <v>Sophia</v>
          </cell>
          <cell r="E83" t="str">
            <v>Joseph</v>
          </cell>
          <cell r="F83" t="str">
            <v>J.</v>
          </cell>
          <cell r="G83" t="str">
            <v>471021170013</v>
          </cell>
          <cell r="H83">
            <v>41027</v>
          </cell>
          <cell r="I83" t="str">
            <v>FEMALE</v>
          </cell>
          <cell r="J83">
            <v>41027</v>
          </cell>
          <cell r="K83">
            <v>89</v>
          </cell>
          <cell r="L83">
            <v>40980</v>
          </cell>
          <cell r="M83" t="str">
            <v>New  Iloilo  Elem</v>
          </cell>
          <cell r="N83" t="str">
            <v>KORONADAL CITY</v>
          </cell>
          <cell r="O83">
            <v>130880</v>
          </cell>
          <cell r="P83"/>
          <cell r="Q83"/>
          <cell r="R83"/>
          <cell r="S83"/>
          <cell r="T83"/>
          <cell r="U83"/>
          <cell r="V83" t="str">
            <v/>
          </cell>
          <cell r="W83"/>
          <cell r="X83"/>
          <cell r="Y83"/>
          <cell r="Z83"/>
          <cell r="AA83" t="str">
            <v/>
          </cell>
          <cell r="AB83"/>
          <cell r="AC83"/>
          <cell r="AD83"/>
          <cell r="AE83"/>
          <cell r="AF83" t="str">
            <v/>
          </cell>
          <cell r="AG83"/>
          <cell r="AH83"/>
          <cell r="AI83"/>
          <cell r="AJ83"/>
          <cell r="AK83" t="str">
            <v/>
          </cell>
          <cell r="AL83"/>
          <cell r="AM83"/>
          <cell r="AN83"/>
          <cell r="AO83"/>
          <cell r="AP83" t="str">
            <v/>
          </cell>
          <cell r="AQ83"/>
          <cell r="AR83"/>
          <cell r="AS83"/>
          <cell r="AT83"/>
          <cell r="AU83" t="str">
            <v/>
          </cell>
          <cell r="AV83"/>
          <cell r="AW83"/>
          <cell r="AX83"/>
          <cell r="AY83"/>
          <cell r="AZ83" t="str">
            <v/>
          </cell>
          <cell r="BA83"/>
          <cell r="BB83"/>
          <cell r="BC83"/>
          <cell r="BD83"/>
          <cell r="BE83" t="str">
            <v/>
          </cell>
          <cell r="BF83"/>
          <cell r="BG83"/>
          <cell r="BH83"/>
          <cell r="BI83"/>
          <cell r="BJ83" t="str">
            <v/>
          </cell>
          <cell r="BK83"/>
          <cell r="BL83"/>
          <cell r="BM83"/>
          <cell r="BN83"/>
          <cell r="BO83" t="str">
            <v/>
          </cell>
          <cell r="BP83"/>
          <cell r="BQ83"/>
          <cell r="BR83"/>
          <cell r="BS83"/>
          <cell r="BT83" t="str">
            <v/>
          </cell>
          <cell r="BU83"/>
          <cell r="BV83"/>
          <cell r="BW83"/>
          <cell r="BX83"/>
          <cell r="BY83" t="str">
            <v/>
          </cell>
          <cell r="BZ83"/>
          <cell r="CA83"/>
          <cell r="CB83"/>
          <cell r="CC83"/>
          <cell r="CD83" t="str">
            <v/>
          </cell>
          <cell r="CE83"/>
          <cell r="CF83"/>
          <cell r="CG83"/>
          <cell r="CH83"/>
          <cell r="CI83" t="str">
            <v/>
          </cell>
          <cell r="CJ83" t="str">
            <v/>
          </cell>
          <cell r="CK83" t="str">
            <v/>
          </cell>
          <cell r="CL83" t="str">
            <v/>
          </cell>
          <cell r="CM83" t="str">
            <v/>
          </cell>
          <cell r="CN83" t="str">
            <v/>
          </cell>
          <cell r="CO83"/>
          <cell r="CP83"/>
          <cell r="CQ83"/>
          <cell r="CR83"/>
          <cell r="CS83" t="str">
            <v/>
          </cell>
          <cell r="CT83"/>
          <cell r="CU83"/>
          <cell r="CV83"/>
          <cell r="CW83"/>
          <cell r="CX83" t="str">
            <v/>
          </cell>
          <cell r="CY83"/>
          <cell r="CZ83"/>
          <cell r="DA83"/>
          <cell r="DB83"/>
          <cell r="DC83" t="str">
            <v/>
          </cell>
          <cell r="DD83" t="str">
            <v>Sophia J. Reyes</v>
          </cell>
          <cell r="DE83" t="e">
            <v>#DIV/0!</v>
          </cell>
          <cell r="DF83" t="e">
            <v>#DIV/0!</v>
          </cell>
          <cell r="DG83" t="e">
            <v>#DIV/0!</v>
          </cell>
          <cell r="DH83" t="e">
            <v>#DIV/0!</v>
          </cell>
          <cell r="DI83" t="e">
            <v>#DIV/0!</v>
          </cell>
          <cell r="DJ83" t="e">
            <v>#DIV/0!</v>
          </cell>
          <cell r="DK83" t="e">
            <v>#DIV/0!</v>
          </cell>
          <cell r="DL83" t="e">
            <v>#DIV/0!</v>
          </cell>
          <cell r="DM83" t="str">
            <v/>
          </cell>
          <cell r="DN83" t="str">
            <v/>
          </cell>
        </row>
        <row r="84">
          <cell r="C84" t="str">
            <v>Delacruz</v>
          </cell>
          <cell r="D84" t="str">
            <v>Isabella</v>
          </cell>
          <cell r="E84" t="str">
            <v>Michael</v>
          </cell>
          <cell r="F84" t="str">
            <v>M.</v>
          </cell>
          <cell r="G84" t="str">
            <v>471021170013</v>
          </cell>
          <cell r="H84">
            <v>41028</v>
          </cell>
          <cell r="I84" t="str">
            <v>FEMALE</v>
          </cell>
          <cell r="J84">
            <v>41028</v>
          </cell>
          <cell r="K84">
            <v>90</v>
          </cell>
          <cell r="L84">
            <v>40981</v>
          </cell>
          <cell r="M84" t="str">
            <v>New  Iloilo  Elem</v>
          </cell>
          <cell r="N84" t="str">
            <v>KORONADAL CITY</v>
          </cell>
          <cell r="O84">
            <v>130881</v>
          </cell>
          <cell r="P84"/>
          <cell r="Q84"/>
          <cell r="R84"/>
          <cell r="S84"/>
          <cell r="T84"/>
          <cell r="U84"/>
          <cell r="V84" t="str">
            <v/>
          </cell>
          <cell r="W84"/>
          <cell r="X84"/>
          <cell r="Y84"/>
          <cell r="Z84"/>
          <cell r="AA84" t="str">
            <v/>
          </cell>
          <cell r="AB84"/>
          <cell r="AC84"/>
          <cell r="AD84"/>
          <cell r="AE84"/>
          <cell r="AF84" t="str">
            <v/>
          </cell>
          <cell r="AG84"/>
          <cell r="AH84"/>
          <cell r="AI84"/>
          <cell r="AJ84"/>
          <cell r="AK84" t="str">
            <v/>
          </cell>
          <cell r="AL84"/>
          <cell r="AM84"/>
          <cell r="AN84"/>
          <cell r="AO84"/>
          <cell r="AP84" t="str">
            <v/>
          </cell>
          <cell r="AQ84"/>
          <cell r="AR84"/>
          <cell r="AS84"/>
          <cell r="AT84"/>
          <cell r="AU84" t="str">
            <v/>
          </cell>
          <cell r="AV84"/>
          <cell r="AW84"/>
          <cell r="AX84"/>
          <cell r="AY84"/>
          <cell r="AZ84" t="str">
            <v/>
          </cell>
          <cell r="BA84"/>
          <cell r="BB84"/>
          <cell r="BC84"/>
          <cell r="BD84"/>
          <cell r="BE84" t="str">
            <v/>
          </cell>
          <cell r="BF84"/>
          <cell r="BG84"/>
          <cell r="BH84"/>
          <cell r="BI84"/>
          <cell r="BJ84" t="str">
            <v/>
          </cell>
          <cell r="BK84"/>
          <cell r="BL84"/>
          <cell r="BM84"/>
          <cell r="BN84"/>
          <cell r="BO84" t="str">
            <v/>
          </cell>
          <cell r="BP84"/>
          <cell r="BQ84"/>
          <cell r="BR84"/>
          <cell r="BS84"/>
          <cell r="BT84" t="str">
            <v/>
          </cell>
          <cell r="BU84"/>
          <cell r="BV84"/>
          <cell r="BW84"/>
          <cell r="BX84"/>
          <cell r="BY84" t="str">
            <v/>
          </cell>
          <cell r="BZ84"/>
          <cell r="CA84"/>
          <cell r="CB84"/>
          <cell r="CC84"/>
          <cell r="CD84" t="str">
            <v/>
          </cell>
          <cell r="CE84"/>
          <cell r="CF84"/>
          <cell r="CG84"/>
          <cell r="CH84"/>
          <cell r="CI84" t="str">
            <v/>
          </cell>
          <cell r="CJ84" t="str">
            <v/>
          </cell>
          <cell r="CK84" t="str">
            <v/>
          </cell>
          <cell r="CL84" t="str">
            <v/>
          </cell>
          <cell r="CM84" t="str">
            <v/>
          </cell>
          <cell r="CN84" t="str">
            <v/>
          </cell>
          <cell r="CO84"/>
          <cell r="CP84"/>
          <cell r="CQ84"/>
          <cell r="CR84"/>
          <cell r="CS84" t="str">
            <v/>
          </cell>
          <cell r="CT84"/>
          <cell r="CU84"/>
          <cell r="CV84"/>
          <cell r="CW84"/>
          <cell r="CX84" t="str">
            <v/>
          </cell>
          <cell r="CY84"/>
          <cell r="CZ84"/>
          <cell r="DA84"/>
          <cell r="DB84"/>
          <cell r="DC84" t="str">
            <v/>
          </cell>
          <cell r="DD84" t="str">
            <v>Isabella M. Delacruz</v>
          </cell>
          <cell r="DE84" t="e">
            <v>#DIV/0!</v>
          </cell>
          <cell r="DF84" t="e">
            <v>#DIV/0!</v>
          </cell>
          <cell r="DG84" t="e">
            <v>#DIV/0!</v>
          </cell>
          <cell r="DH84" t="e">
            <v>#DIV/0!</v>
          </cell>
          <cell r="DI84" t="e">
            <v>#DIV/0!</v>
          </cell>
          <cell r="DJ84" t="e">
            <v>#DIV/0!</v>
          </cell>
          <cell r="DK84" t="e">
            <v>#DIV/0!</v>
          </cell>
          <cell r="DL84" t="e">
            <v>#DIV/0!</v>
          </cell>
          <cell r="DM84" t="str">
            <v/>
          </cell>
          <cell r="DN84" t="str">
            <v/>
          </cell>
        </row>
        <row r="85">
          <cell r="C85" t="str">
            <v>Morales</v>
          </cell>
          <cell r="D85" t="str">
            <v>Emma</v>
          </cell>
          <cell r="E85" t="str">
            <v>James</v>
          </cell>
          <cell r="F85" t="str">
            <v>J.</v>
          </cell>
          <cell r="G85" t="str">
            <v>471021170013</v>
          </cell>
          <cell r="H85">
            <v>41029</v>
          </cell>
          <cell r="I85" t="str">
            <v>FEMALE</v>
          </cell>
          <cell r="J85">
            <v>41029</v>
          </cell>
          <cell r="K85">
            <v>91</v>
          </cell>
          <cell r="L85">
            <v>40982</v>
          </cell>
          <cell r="M85" t="str">
            <v>New  Iloilo  Elem</v>
          </cell>
          <cell r="N85" t="str">
            <v>KORONADAL CITY</v>
          </cell>
          <cell r="O85">
            <v>130882</v>
          </cell>
          <cell r="P85"/>
          <cell r="Q85"/>
          <cell r="R85"/>
          <cell r="S85"/>
          <cell r="T85"/>
          <cell r="U85"/>
          <cell r="V85" t="str">
            <v/>
          </cell>
          <cell r="W85"/>
          <cell r="X85"/>
          <cell r="Y85"/>
          <cell r="Z85"/>
          <cell r="AA85" t="str">
            <v/>
          </cell>
          <cell r="AB85"/>
          <cell r="AC85"/>
          <cell r="AD85"/>
          <cell r="AE85"/>
          <cell r="AF85" t="str">
            <v/>
          </cell>
          <cell r="AG85"/>
          <cell r="AH85"/>
          <cell r="AI85"/>
          <cell r="AJ85"/>
          <cell r="AK85" t="str">
            <v/>
          </cell>
          <cell r="AL85"/>
          <cell r="AM85"/>
          <cell r="AN85"/>
          <cell r="AO85"/>
          <cell r="AP85" t="str">
            <v/>
          </cell>
          <cell r="AQ85"/>
          <cell r="AR85"/>
          <cell r="AS85"/>
          <cell r="AT85"/>
          <cell r="AU85" t="str">
            <v/>
          </cell>
          <cell r="AV85"/>
          <cell r="AW85"/>
          <cell r="AX85"/>
          <cell r="AY85"/>
          <cell r="AZ85" t="str">
            <v/>
          </cell>
          <cell r="BA85"/>
          <cell r="BB85"/>
          <cell r="BC85"/>
          <cell r="BD85"/>
          <cell r="BE85" t="str">
            <v/>
          </cell>
          <cell r="BF85"/>
          <cell r="BG85"/>
          <cell r="BH85"/>
          <cell r="BI85"/>
          <cell r="BJ85" t="str">
            <v/>
          </cell>
          <cell r="BK85"/>
          <cell r="BL85"/>
          <cell r="BM85"/>
          <cell r="BN85"/>
          <cell r="BO85" t="str">
            <v/>
          </cell>
          <cell r="BP85"/>
          <cell r="BQ85"/>
          <cell r="BR85"/>
          <cell r="BS85"/>
          <cell r="BT85" t="str">
            <v/>
          </cell>
          <cell r="BU85"/>
          <cell r="BV85"/>
          <cell r="BW85"/>
          <cell r="BX85"/>
          <cell r="BY85" t="str">
            <v/>
          </cell>
          <cell r="BZ85"/>
          <cell r="CA85"/>
          <cell r="CB85"/>
          <cell r="CC85"/>
          <cell r="CD85" t="str">
            <v/>
          </cell>
          <cell r="CE85"/>
          <cell r="CF85"/>
          <cell r="CG85"/>
          <cell r="CH85"/>
          <cell r="CI85" t="str">
            <v/>
          </cell>
          <cell r="CJ85" t="str">
            <v/>
          </cell>
          <cell r="CK85" t="str">
            <v/>
          </cell>
          <cell r="CL85" t="str">
            <v/>
          </cell>
          <cell r="CM85" t="str">
            <v/>
          </cell>
          <cell r="CN85" t="str">
            <v/>
          </cell>
          <cell r="CO85"/>
          <cell r="CP85"/>
          <cell r="CQ85"/>
          <cell r="CR85"/>
          <cell r="CS85" t="str">
            <v/>
          </cell>
          <cell r="CT85"/>
          <cell r="CU85"/>
          <cell r="CV85"/>
          <cell r="CW85"/>
          <cell r="CX85" t="str">
            <v/>
          </cell>
          <cell r="CY85"/>
          <cell r="CZ85"/>
          <cell r="DA85"/>
          <cell r="DB85"/>
          <cell r="DC85" t="str">
            <v/>
          </cell>
          <cell r="DD85" t="str">
            <v>Emma J. Morales</v>
          </cell>
          <cell r="DE85" t="e">
            <v>#DIV/0!</v>
          </cell>
          <cell r="DF85" t="e">
            <v>#DIV/0!</v>
          </cell>
          <cell r="DG85" t="e">
            <v>#DIV/0!</v>
          </cell>
          <cell r="DH85" t="e">
            <v>#DIV/0!</v>
          </cell>
          <cell r="DI85" t="e">
            <v>#DIV/0!</v>
          </cell>
          <cell r="DJ85" t="e">
            <v>#DIV/0!</v>
          </cell>
          <cell r="DK85" t="e">
            <v>#DIV/0!</v>
          </cell>
          <cell r="DL85" t="e">
            <v>#DIV/0!</v>
          </cell>
          <cell r="DM85" t="str">
            <v/>
          </cell>
          <cell r="DN85" t="str">
            <v/>
          </cell>
        </row>
        <row r="86">
          <cell r="C86" t="str">
            <v>Fernandez</v>
          </cell>
          <cell r="D86" t="str">
            <v>Olivia</v>
          </cell>
          <cell r="E86" t="str">
            <v>Alexander</v>
          </cell>
          <cell r="F86" t="str">
            <v>A.</v>
          </cell>
          <cell r="G86" t="str">
            <v>471021170013</v>
          </cell>
          <cell r="H86">
            <v>41030</v>
          </cell>
          <cell r="I86" t="str">
            <v>FEMALE</v>
          </cell>
          <cell r="J86">
            <v>41030</v>
          </cell>
          <cell r="K86">
            <v>92</v>
          </cell>
          <cell r="L86">
            <v>40983</v>
          </cell>
          <cell r="M86" t="str">
            <v>New  Iloilo  Elem</v>
          </cell>
          <cell r="N86" t="str">
            <v>KORONADAL CITY</v>
          </cell>
          <cell r="O86">
            <v>130883</v>
          </cell>
          <cell r="P86"/>
          <cell r="Q86"/>
          <cell r="R86"/>
          <cell r="S86"/>
          <cell r="T86"/>
          <cell r="U86"/>
          <cell r="V86" t="str">
            <v/>
          </cell>
          <cell r="W86"/>
          <cell r="X86"/>
          <cell r="Y86"/>
          <cell r="Z86"/>
          <cell r="AA86" t="str">
            <v/>
          </cell>
          <cell r="AB86"/>
          <cell r="AC86"/>
          <cell r="AD86"/>
          <cell r="AE86"/>
          <cell r="AF86" t="str">
            <v/>
          </cell>
          <cell r="AG86"/>
          <cell r="AH86"/>
          <cell r="AI86"/>
          <cell r="AJ86"/>
          <cell r="AK86" t="str">
            <v/>
          </cell>
          <cell r="AL86"/>
          <cell r="AM86"/>
          <cell r="AN86"/>
          <cell r="AO86"/>
          <cell r="AP86" t="str">
            <v/>
          </cell>
          <cell r="AQ86"/>
          <cell r="AR86"/>
          <cell r="AS86"/>
          <cell r="AT86"/>
          <cell r="AU86" t="str">
            <v/>
          </cell>
          <cell r="AV86"/>
          <cell r="AW86"/>
          <cell r="AX86"/>
          <cell r="AY86"/>
          <cell r="AZ86" t="str">
            <v/>
          </cell>
          <cell r="BA86"/>
          <cell r="BB86"/>
          <cell r="BC86"/>
          <cell r="BD86"/>
          <cell r="BE86" t="str">
            <v/>
          </cell>
          <cell r="BF86"/>
          <cell r="BG86"/>
          <cell r="BH86"/>
          <cell r="BI86"/>
          <cell r="BJ86" t="str">
            <v/>
          </cell>
          <cell r="BK86"/>
          <cell r="BL86"/>
          <cell r="BM86"/>
          <cell r="BN86"/>
          <cell r="BO86" t="str">
            <v/>
          </cell>
          <cell r="BP86"/>
          <cell r="BQ86"/>
          <cell r="BR86"/>
          <cell r="BS86"/>
          <cell r="BT86" t="str">
            <v/>
          </cell>
          <cell r="BU86"/>
          <cell r="BV86"/>
          <cell r="BW86"/>
          <cell r="BX86"/>
          <cell r="BY86" t="str">
            <v/>
          </cell>
          <cell r="BZ86"/>
          <cell r="CA86"/>
          <cell r="CB86"/>
          <cell r="CC86"/>
          <cell r="CD86" t="str">
            <v/>
          </cell>
          <cell r="CE86"/>
          <cell r="CF86"/>
          <cell r="CG86"/>
          <cell r="CH86"/>
          <cell r="CI86" t="str">
            <v/>
          </cell>
          <cell r="CJ86" t="str">
            <v/>
          </cell>
          <cell r="CK86" t="str">
            <v/>
          </cell>
          <cell r="CL86" t="str">
            <v/>
          </cell>
          <cell r="CM86" t="str">
            <v/>
          </cell>
          <cell r="CN86" t="str">
            <v/>
          </cell>
          <cell r="CO86"/>
          <cell r="CP86"/>
          <cell r="CQ86"/>
          <cell r="CR86"/>
          <cell r="CS86" t="str">
            <v/>
          </cell>
          <cell r="CT86"/>
          <cell r="CU86"/>
          <cell r="CV86"/>
          <cell r="CW86"/>
          <cell r="CX86" t="str">
            <v/>
          </cell>
          <cell r="CY86"/>
          <cell r="CZ86"/>
          <cell r="DA86"/>
          <cell r="DB86"/>
          <cell r="DC86" t="str">
            <v/>
          </cell>
          <cell r="DD86" t="str">
            <v>Olivia A. Fernandez</v>
          </cell>
          <cell r="DE86" t="e">
            <v>#DIV/0!</v>
          </cell>
          <cell r="DF86" t="e">
            <v>#DIV/0!</v>
          </cell>
          <cell r="DG86" t="e">
            <v>#DIV/0!</v>
          </cell>
          <cell r="DH86" t="e">
            <v>#DIV/0!</v>
          </cell>
          <cell r="DI86" t="e">
            <v>#DIV/0!</v>
          </cell>
          <cell r="DJ86" t="e">
            <v>#DIV/0!</v>
          </cell>
          <cell r="DK86" t="e">
            <v>#DIV/0!</v>
          </cell>
          <cell r="DL86" t="e">
            <v>#DIV/0!</v>
          </cell>
          <cell r="DM86" t="str">
            <v/>
          </cell>
          <cell r="DN86" t="str">
            <v/>
          </cell>
        </row>
        <row r="87">
          <cell r="C87" t="str">
            <v>Castillo</v>
          </cell>
          <cell r="D87" t="str">
            <v>Ava</v>
          </cell>
          <cell r="E87" t="str">
            <v>Thomas</v>
          </cell>
          <cell r="F87" t="str">
            <v>T.</v>
          </cell>
          <cell r="G87" t="str">
            <v>471021170013</v>
          </cell>
          <cell r="H87">
            <v>41031</v>
          </cell>
          <cell r="I87" t="str">
            <v>FEMALE</v>
          </cell>
          <cell r="J87">
            <v>41031</v>
          </cell>
          <cell r="K87">
            <v>93</v>
          </cell>
          <cell r="L87">
            <v>40984</v>
          </cell>
          <cell r="M87" t="str">
            <v>New  Iloilo  Elem</v>
          </cell>
          <cell r="N87" t="str">
            <v>KORONADAL CITY</v>
          </cell>
          <cell r="O87">
            <v>130884</v>
          </cell>
          <cell r="P87"/>
          <cell r="Q87"/>
          <cell r="R87"/>
          <cell r="S87"/>
          <cell r="T87"/>
          <cell r="U87"/>
          <cell r="V87" t="str">
            <v/>
          </cell>
          <cell r="W87"/>
          <cell r="X87"/>
          <cell r="Y87"/>
          <cell r="Z87"/>
          <cell r="AA87" t="str">
            <v/>
          </cell>
          <cell r="AB87"/>
          <cell r="AC87"/>
          <cell r="AD87"/>
          <cell r="AE87"/>
          <cell r="AF87" t="str">
            <v/>
          </cell>
          <cell r="AG87"/>
          <cell r="AH87"/>
          <cell r="AI87"/>
          <cell r="AJ87"/>
          <cell r="AK87" t="str">
            <v/>
          </cell>
          <cell r="AL87"/>
          <cell r="AM87"/>
          <cell r="AN87"/>
          <cell r="AO87"/>
          <cell r="AP87" t="str">
            <v/>
          </cell>
          <cell r="AQ87"/>
          <cell r="AR87"/>
          <cell r="AS87"/>
          <cell r="AT87"/>
          <cell r="AU87" t="str">
            <v/>
          </cell>
          <cell r="AV87"/>
          <cell r="AW87"/>
          <cell r="AX87"/>
          <cell r="AY87"/>
          <cell r="AZ87" t="str">
            <v/>
          </cell>
          <cell r="BA87"/>
          <cell r="BB87"/>
          <cell r="BC87"/>
          <cell r="BD87"/>
          <cell r="BE87" t="str">
            <v/>
          </cell>
          <cell r="BF87"/>
          <cell r="BG87"/>
          <cell r="BH87"/>
          <cell r="BI87"/>
          <cell r="BJ87" t="str">
            <v/>
          </cell>
          <cell r="BK87"/>
          <cell r="BL87"/>
          <cell r="BM87"/>
          <cell r="BN87"/>
          <cell r="BO87" t="str">
            <v/>
          </cell>
          <cell r="BP87"/>
          <cell r="BQ87"/>
          <cell r="BR87"/>
          <cell r="BS87"/>
          <cell r="BT87" t="str">
            <v/>
          </cell>
          <cell r="BU87"/>
          <cell r="BV87"/>
          <cell r="BW87"/>
          <cell r="BX87"/>
          <cell r="BY87" t="str">
            <v/>
          </cell>
          <cell r="BZ87"/>
          <cell r="CA87"/>
          <cell r="CB87"/>
          <cell r="CC87"/>
          <cell r="CD87" t="str">
            <v/>
          </cell>
          <cell r="CE87"/>
          <cell r="CF87"/>
          <cell r="CG87"/>
          <cell r="CH87"/>
          <cell r="CI87" t="str">
            <v/>
          </cell>
          <cell r="CJ87" t="str">
            <v/>
          </cell>
          <cell r="CK87" t="str">
            <v/>
          </cell>
          <cell r="CL87" t="str">
            <v/>
          </cell>
          <cell r="CM87" t="str">
            <v/>
          </cell>
          <cell r="CN87" t="str">
            <v/>
          </cell>
          <cell r="CO87"/>
          <cell r="CP87"/>
          <cell r="CQ87"/>
          <cell r="CR87"/>
          <cell r="CS87" t="str">
            <v/>
          </cell>
          <cell r="CT87"/>
          <cell r="CU87"/>
          <cell r="CV87"/>
          <cell r="CW87"/>
          <cell r="CX87" t="str">
            <v/>
          </cell>
          <cell r="CY87"/>
          <cell r="CZ87"/>
          <cell r="DA87"/>
          <cell r="DB87"/>
          <cell r="DC87" t="str">
            <v/>
          </cell>
          <cell r="DD87" t="str">
            <v>Ava T. Castillo</v>
          </cell>
          <cell r="DE87" t="e">
            <v>#DIV/0!</v>
          </cell>
          <cell r="DF87" t="e">
            <v>#DIV/0!</v>
          </cell>
          <cell r="DG87" t="e">
            <v>#DIV/0!</v>
          </cell>
          <cell r="DH87" t="e">
            <v>#DIV/0!</v>
          </cell>
          <cell r="DI87" t="e">
            <v>#DIV/0!</v>
          </cell>
          <cell r="DJ87" t="e">
            <v>#DIV/0!</v>
          </cell>
          <cell r="DK87" t="e">
            <v>#DIV/0!</v>
          </cell>
          <cell r="DL87" t="e">
            <v>#DIV/0!</v>
          </cell>
          <cell r="DM87" t="str">
            <v/>
          </cell>
          <cell r="DN87" t="str">
            <v/>
          </cell>
        </row>
        <row r="88">
          <cell r="C88" t="str">
            <v>Lopez</v>
          </cell>
          <cell r="D88" t="str">
            <v>Mia</v>
          </cell>
          <cell r="E88" t="str">
            <v>Daniel</v>
          </cell>
          <cell r="F88" t="str">
            <v>D.</v>
          </cell>
          <cell r="G88" t="str">
            <v>471021170013</v>
          </cell>
          <cell r="H88">
            <v>41032</v>
          </cell>
          <cell r="I88" t="str">
            <v>FEMALE</v>
          </cell>
          <cell r="J88">
            <v>41032</v>
          </cell>
          <cell r="K88">
            <v>94</v>
          </cell>
          <cell r="L88">
            <v>40985</v>
          </cell>
          <cell r="M88" t="str">
            <v>New  Iloilo  Elem</v>
          </cell>
          <cell r="N88" t="str">
            <v>KORONADAL CITY</v>
          </cell>
          <cell r="O88">
            <v>130885</v>
          </cell>
          <cell r="P88"/>
          <cell r="Q88"/>
          <cell r="R88"/>
          <cell r="S88"/>
          <cell r="T88"/>
          <cell r="U88"/>
          <cell r="V88" t="str">
            <v/>
          </cell>
          <cell r="W88"/>
          <cell r="X88"/>
          <cell r="Y88"/>
          <cell r="Z88"/>
          <cell r="AA88" t="str">
            <v/>
          </cell>
          <cell r="AB88"/>
          <cell r="AC88"/>
          <cell r="AD88"/>
          <cell r="AE88"/>
          <cell r="AF88" t="str">
            <v/>
          </cell>
          <cell r="AG88"/>
          <cell r="AH88"/>
          <cell r="AI88"/>
          <cell r="AJ88"/>
          <cell r="AK88" t="str">
            <v/>
          </cell>
          <cell r="AL88"/>
          <cell r="AM88"/>
          <cell r="AN88"/>
          <cell r="AO88"/>
          <cell r="AP88" t="str">
            <v/>
          </cell>
          <cell r="AQ88"/>
          <cell r="AR88"/>
          <cell r="AS88"/>
          <cell r="AT88"/>
          <cell r="AU88" t="str">
            <v/>
          </cell>
          <cell r="AV88"/>
          <cell r="AW88"/>
          <cell r="AX88"/>
          <cell r="AY88"/>
          <cell r="AZ88" t="str">
            <v/>
          </cell>
          <cell r="BA88"/>
          <cell r="BB88"/>
          <cell r="BC88"/>
          <cell r="BD88"/>
          <cell r="BE88" t="str">
            <v/>
          </cell>
          <cell r="BF88"/>
          <cell r="BG88"/>
          <cell r="BH88"/>
          <cell r="BI88"/>
          <cell r="BJ88" t="str">
            <v/>
          </cell>
          <cell r="BK88"/>
          <cell r="BL88"/>
          <cell r="BM88"/>
          <cell r="BN88"/>
          <cell r="BO88" t="str">
            <v/>
          </cell>
          <cell r="BP88"/>
          <cell r="BQ88"/>
          <cell r="BR88"/>
          <cell r="BS88"/>
          <cell r="BT88" t="str">
            <v/>
          </cell>
          <cell r="BU88"/>
          <cell r="BV88"/>
          <cell r="BW88"/>
          <cell r="BX88"/>
          <cell r="BY88" t="str">
            <v/>
          </cell>
          <cell r="BZ88"/>
          <cell r="CA88"/>
          <cell r="CB88"/>
          <cell r="CC88"/>
          <cell r="CD88" t="str">
            <v/>
          </cell>
          <cell r="CE88"/>
          <cell r="CF88"/>
          <cell r="CG88"/>
          <cell r="CH88"/>
          <cell r="CI88" t="str">
            <v/>
          </cell>
          <cell r="CJ88" t="str">
            <v/>
          </cell>
          <cell r="CK88" t="str">
            <v/>
          </cell>
          <cell r="CL88" t="str">
            <v/>
          </cell>
          <cell r="CM88" t="str">
            <v/>
          </cell>
          <cell r="CN88" t="str">
            <v/>
          </cell>
          <cell r="CO88"/>
          <cell r="CP88"/>
          <cell r="CQ88"/>
          <cell r="CR88"/>
          <cell r="CS88" t="str">
            <v/>
          </cell>
          <cell r="CT88"/>
          <cell r="CU88"/>
          <cell r="CV88"/>
          <cell r="CW88"/>
          <cell r="CX88" t="str">
            <v/>
          </cell>
          <cell r="CY88"/>
          <cell r="CZ88"/>
          <cell r="DA88"/>
          <cell r="DB88"/>
          <cell r="DC88" t="str">
            <v/>
          </cell>
          <cell r="DD88" t="str">
            <v>Mia D. Lopez</v>
          </cell>
          <cell r="DE88" t="e">
            <v>#DIV/0!</v>
          </cell>
          <cell r="DF88" t="e">
            <v>#DIV/0!</v>
          </cell>
          <cell r="DG88" t="e">
            <v>#DIV/0!</v>
          </cell>
          <cell r="DH88" t="e">
            <v>#DIV/0!</v>
          </cell>
          <cell r="DI88" t="e">
            <v>#DIV/0!</v>
          </cell>
          <cell r="DJ88" t="e">
            <v>#DIV/0!</v>
          </cell>
          <cell r="DK88" t="e">
            <v>#DIV/0!</v>
          </cell>
          <cell r="DL88" t="e">
            <v>#DIV/0!</v>
          </cell>
          <cell r="DM88" t="str">
            <v/>
          </cell>
          <cell r="DN88" t="str">
            <v/>
          </cell>
        </row>
        <row r="89">
          <cell r="C89" t="str">
            <v>Diaz</v>
          </cell>
          <cell r="D89" t="str">
            <v>Amelia</v>
          </cell>
          <cell r="E89" t="str">
            <v>Robert</v>
          </cell>
          <cell r="F89" t="str">
            <v>R.</v>
          </cell>
          <cell r="G89" t="str">
            <v>471021170013</v>
          </cell>
          <cell r="H89">
            <v>41033</v>
          </cell>
          <cell r="I89" t="str">
            <v>FEMALE</v>
          </cell>
          <cell r="J89">
            <v>41033</v>
          </cell>
          <cell r="K89">
            <v>95</v>
          </cell>
          <cell r="L89">
            <v>40986</v>
          </cell>
          <cell r="M89" t="str">
            <v>New  Iloilo  Elem</v>
          </cell>
          <cell r="N89" t="str">
            <v>KORONADAL CITY</v>
          </cell>
          <cell r="O89">
            <v>130886</v>
          </cell>
          <cell r="P89"/>
          <cell r="Q89"/>
          <cell r="R89"/>
          <cell r="S89"/>
          <cell r="T89"/>
          <cell r="U89"/>
          <cell r="V89" t="str">
            <v/>
          </cell>
          <cell r="W89"/>
          <cell r="X89"/>
          <cell r="Y89"/>
          <cell r="Z89"/>
          <cell r="AA89" t="str">
            <v/>
          </cell>
          <cell r="AB89"/>
          <cell r="AC89"/>
          <cell r="AD89"/>
          <cell r="AE89"/>
          <cell r="AF89" t="str">
            <v/>
          </cell>
          <cell r="AG89"/>
          <cell r="AH89"/>
          <cell r="AI89"/>
          <cell r="AJ89"/>
          <cell r="AK89" t="str">
            <v/>
          </cell>
          <cell r="AL89"/>
          <cell r="AM89"/>
          <cell r="AN89"/>
          <cell r="AO89"/>
          <cell r="AP89" t="str">
            <v/>
          </cell>
          <cell r="AQ89"/>
          <cell r="AR89"/>
          <cell r="AS89"/>
          <cell r="AT89"/>
          <cell r="AU89" t="str">
            <v/>
          </cell>
          <cell r="AV89"/>
          <cell r="AW89"/>
          <cell r="AX89"/>
          <cell r="AY89"/>
          <cell r="AZ89" t="str">
            <v/>
          </cell>
          <cell r="BA89"/>
          <cell r="BB89"/>
          <cell r="BC89"/>
          <cell r="BD89"/>
          <cell r="BE89" t="str">
            <v/>
          </cell>
          <cell r="BF89"/>
          <cell r="BG89"/>
          <cell r="BH89"/>
          <cell r="BI89"/>
          <cell r="BJ89" t="str">
            <v/>
          </cell>
          <cell r="BK89"/>
          <cell r="BL89"/>
          <cell r="BM89"/>
          <cell r="BN89"/>
          <cell r="BO89" t="str">
            <v/>
          </cell>
          <cell r="BP89"/>
          <cell r="BQ89"/>
          <cell r="BR89"/>
          <cell r="BS89"/>
          <cell r="BT89" t="str">
            <v/>
          </cell>
          <cell r="BU89"/>
          <cell r="BV89"/>
          <cell r="BW89"/>
          <cell r="BX89"/>
          <cell r="BY89" t="str">
            <v/>
          </cell>
          <cell r="BZ89"/>
          <cell r="CA89"/>
          <cell r="CB89"/>
          <cell r="CC89"/>
          <cell r="CD89" t="str">
            <v/>
          </cell>
          <cell r="CE89"/>
          <cell r="CF89"/>
          <cell r="CG89"/>
          <cell r="CH89"/>
          <cell r="CI89" t="str">
            <v/>
          </cell>
          <cell r="CJ89" t="str">
            <v/>
          </cell>
          <cell r="CK89" t="str">
            <v/>
          </cell>
          <cell r="CL89" t="str">
            <v/>
          </cell>
          <cell r="CM89" t="str">
            <v/>
          </cell>
          <cell r="CN89" t="str">
            <v/>
          </cell>
          <cell r="CO89"/>
          <cell r="CP89"/>
          <cell r="CQ89"/>
          <cell r="CR89"/>
          <cell r="CS89" t="str">
            <v/>
          </cell>
          <cell r="CT89"/>
          <cell r="CU89"/>
          <cell r="CV89"/>
          <cell r="CW89"/>
          <cell r="CX89" t="str">
            <v/>
          </cell>
          <cell r="CY89"/>
          <cell r="CZ89"/>
          <cell r="DA89"/>
          <cell r="DB89"/>
          <cell r="DC89" t="str">
            <v/>
          </cell>
          <cell r="DD89" t="str">
            <v>Amelia R. Diaz</v>
          </cell>
          <cell r="DE89" t="e">
            <v>#DIV/0!</v>
          </cell>
          <cell r="DF89" t="e">
            <v>#DIV/0!</v>
          </cell>
          <cell r="DG89" t="e">
            <v>#DIV/0!</v>
          </cell>
          <cell r="DH89" t="e">
            <v>#DIV/0!</v>
          </cell>
          <cell r="DI89" t="e">
            <v>#DIV/0!</v>
          </cell>
          <cell r="DJ89" t="e">
            <v>#DIV/0!</v>
          </cell>
          <cell r="DK89" t="e">
            <v>#DIV/0!</v>
          </cell>
          <cell r="DL89" t="e">
            <v>#DIV/0!</v>
          </cell>
          <cell r="DM89" t="str">
            <v/>
          </cell>
          <cell r="DN89" t="str">
            <v/>
          </cell>
        </row>
        <row r="90">
          <cell r="C90" t="str">
            <v>Silva</v>
          </cell>
          <cell r="D90" t="str">
            <v>Charlotte</v>
          </cell>
          <cell r="E90" t="str">
            <v>Edward</v>
          </cell>
          <cell r="F90" t="str">
            <v>E.</v>
          </cell>
          <cell r="G90" t="str">
            <v>471021170013</v>
          </cell>
          <cell r="H90">
            <v>41034</v>
          </cell>
          <cell r="I90" t="str">
            <v>FEMALE</v>
          </cell>
          <cell r="J90">
            <v>41034</v>
          </cell>
          <cell r="K90">
            <v>96</v>
          </cell>
          <cell r="L90">
            <v>40987</v>
          </cell>
          <cell r="M90" t="str">
            <v>New  Iloilo  Elem</v>
          </cell>
          <cell r="N90" t="str">
            <v>KORONADAL CITY</v>
          </cell>
          <cell r="O90">
            <v>130887</v>
          </cell>
          <cell r="P90"/>
          <cell r="Q90"/>
          <cell r="R90"/>
          <cell r="S90"/>
          <cell r="T90"/>
          <cell r="U90"/>
          <cell r="V90" t="str">
            <v/>
          </cell>
          <cell r="W90"/>
          <cell r="X90"/>
          <cell r="Y90"/>
          <cell r="Z90"/>
          <cell r="AA90" t="str">
            <v/>
          </cell>
          <cell r="AB90"/>
          <cell r="AC90"/>
          <cell r="AD90"/>
          <cell r="AE90"/>
          <cell r="AF90" t="str">
            <v/>
          </cell>
          <cell r="AG90"/>
          <cell r="AH90"/>
          <cell r="AI90"/>
          <cell r="AJ90"/>
          <cell r="AK90" t="str">
            <v/>
          </cell>
          <cell r="AL90"/>
          <cell r="AM90"/>
          <cell r="AN90"/>
          <cell r="AO90"/>
          <cell r="AP90" t="str">
            <v/>
          </cell>
          <cell r="AQ90"/>
          <cell r="AR90"/>
          <cell r="AS90"/>
          <cell r="AT90"/>
          <cell r="AU90" t="str">
            <v/>
          </cell>
          <cell r="AV90"/>
          <cell r="AW90"/>
          <cell r="AX90"/>
          <cell r="AY90"/>
          <cell r="AZ90" t="str">
            <v/>
          </cell>
          <cell r="BA90"/>
          <cell r="BB90"/>
          <cell r="BC90"/>
          <cell r="BD90"/>
          <cell r="BE90" t="str">
            <v/>
          </cell>
          <cell r="BF90"/>
          <cell r="BG90"/>
          <cell r="BH90"/>
          <cell r="BI90"/>
          <cell r="BJ90" t="str">
            <v/>
          </cell>
          <cell r="BK90"/>
          <cell r="BL90"/>
          <cell r="BM90"/>
          <cell r="BN90"/>
          <cell r="BO90" t="str">
            <v/>
          </cell>
          <cell r="BP90"/>
          <cell r="BQ90"/>
          <cell r="BR90"/>
          <cell r="BS90"/>
          <cell r="BT90" t="str">
            <v/>
          </cell>
          <cell r="BU90"/>
          <cell r="BV90"/>
          <cell r="BW90"/>
          <cell r="BX90"/>
          <cell r="BY90" t="str">
            <v/>
          </cell>
          <cell r="BZ90"/>
          <cell r="CA90"/>
          <cell r="CB90"/>
          <cell r="CC90"/>
          <cell r="CD90" t="str">
            <v/>
          </cell>
          <cell r="CE90"/>
          <cell r="CF90"/>
          <cell r="CG90"/>
          <cell r="CH90"/>
          <cell r="CI90" t="str">
            <v/>
          </cell>
          <cell r="CJ90" t="str">
            <v/>
          </cell>
          <cell r="CK90" t="str">
            <v/>
          </cell>
          <cell r="CL90" t="str">
            <v/>
          </cell>
          <cell r="CM90" t="str">
            <v/>
          </cell>
          <cell r="CN90" t="str">
            <v/>
          </cell>
          <cell r="CO90"/>
          <cell r="CP90"/>
          <cell r="CQ90"/>
          <cell r="CR90"/>
          <cell r="CS90" t="str">
            <v/>
          </cell>
          <cell r="CT90"/>
          <cell r="CU90"/>
          <cell r="CV90"/>
          <cell r="CW90"/>
          <cell r="CX90" t="str">
            <v/>
          </cell>
          <cell r="CY90"/>
          <cell r="CZ90"/>
          <cell r="DA90"/>
          <cell r="DB90"/>
          <cell r="DC90" t="str">
            <v/>
          </cell>
          <cell r="DD90" t="str">
            <v>Charlotte E. Silva</v>
          </cell>
          <cell r="DE90" t="e">
            <v>#DIV/0!</v>
          </cell>
          <cell r="DF90" t="e">
            <v>#DIV/0!</v>
          </cell>
          <cell r="DG90" t="e">
            <v>#DIV/0!</v>
          </cell>
          <cell r="DH90" t="e">
            <v>#DIV/0!</v>
          </cell>
          <cell r="DI90" t="e">
            <v>#DIV/0!</v>
          </cell>
          <cell r="DJ90" t="e">
            <v>#DIV/0!</v>
          </cell>
          <cell r="DK90" t="e">
            <v>#DIV/0!</v>
          </cell>
          <cell r="DL90" t="e">
            <v>#DIV/0!</v>
          </cell>
          <cell r="DM90" t="str">
            <v/>
          </cell>
          <cell r="DN90" t="str">
            <v/>
          </cell>
        </row>
        <row r="91">
          <cell r="C91" t="str">
            <v>Ortiz</v>
          </cell>
          <cell r="D91" t="str">
            <v>Ella</v>
          </cell>
          <cell r="E91" t="str">
            <v>GOMEZ</v>
          </cell>
          <cell r="F91" t="str">
            <v>G.</v>
          </cell>
          <cell r="G91" t="str">
            <v>471021170013</v>
          </cell>
          <cell r="H91">
            <v>41035</v>
          </cell>
          <cell r="I91" t="str">
            <v>FEMALE</v>
          </cell>
          <cell r="J91">
            <v>41035</v>
          </cell>
          <cell r="K91">
            <v>97</v>
          </cell>
          <cell r="L91">
            <v>40988</v>
          </cell>
          <cell r="M91" t="str">
            <v>New  Iloilo  Elem</v>
          </cell>
          <cell r="N91" t="str">
            <v>KORONADAL CITY</v>
          </cell>
          <cell r="O91">
            <v>130888</v>
          </cell>
          <cell r="P91"/>
          <cell r="Q91"/>
          <cell r="R91"/>
          <cell r="S91"/>
          <cell r="T91"/>
          <cell r="U91"/>
          <cell r="V91" t="str">
            <v/>
          </cell>
          <cell r="W91"/>
          <cell r="X91"/>
          <cell r="Y91"/>
          <cell r="Z91"/>
          <cell r="AA91" t="str">
            <v/>
          </cell>
          <cell r="AB91"/>
          <cell r="AC91"/>
          <cell r="AD91"/>
          <cell r="AE91"/>
          <cell r="AF91" t="str">
            <v/>
          </cell>
          <cell r="AG91"/>
          <cell r="AH91"/>
          <cell r="AI91"/>
          <cell r="AJ91"/>
          <cell r="AK91" t="str">
            <v/>
          </cell>
          <cell r="AL91"/>
          <cell r="AM91"/>
          <cell r="AN91"/>
          <cell r="AO91"/>
          <cell r="AP91" t="str">
            <v/>
          </cell>
          <cell r="AQ91"/>
          <cell r="AR91"/>
          <cell r="AS91"/>
          <cell r="AT91"/>
          <cell r="AU91" t="str">
            <v/>
          </cell>
          <cell r="AV91"/>
          <cell r="AW91"/>
          <cell r="AX91"/>
          <cell r="AY91"/>
          <cell r="AZ91" t="str">
            <v/>
          </cell>
          <cell r="BA91"/>
          <cell r="BB91"/>
          <cell r="BC91"/>
          <cell r="BD91"/>
          <cell r="BE91" t="str">
            <v/>
          </cell>
          <cell r="BF91"/>
          <cell r="BG91"/>
          <cell r="BH91"/>
          <cell r="BI91"/>
          <cell r="BJ91" t="str">
            <v/>
          </cell>
          <cell r="BK91"/>
          <cell r="BL91"/>
          <cell r="BM91"/>
          <cell r="BN91"/>
          <cell r="BO91" t="str">
            <v/>
          </cell>
          <cell r="BP91"/>
          <cell r="BQ91"/>
          <cell r="BR91"/>
          <cell r="BS91"/>
          <cell r="BT91" t="str">
            <v/>
          </cell>
          <cell r="BU91"/>
          <cell r="BV91"/>
          <cell r="BW91"/>
          <cell r="BX91"/>
          <cell r="BY91" t="str">
            <v/>
          </cell>
          <cell r="BZ91"/>
          <cell r="CA91"/>
          <cell r="CB91"/>
          <cell r="CC91"/>
          <cell r="CD91" t="str">
            <v/>
          </cell>
          <cell r="CE91"/>
          <cell r="CF91"/>
          <cell r="CG91"/>
          <cell r="CH91"/>
          <cell r="CI91" t="str">
            <v/>
          </cell>
          <cell r="CJ91" t="str">
            <v/>
          </cell>
          <cell r="CK91" t="str">
            <v/>
          </cell>
          <cell r="CL91" t="str">
            <v/>
          </cell>
          <cell r="CM91" t="str">
            <v/>
          </cell>
          <cell r="CN91" t="str">
            <v/>
          </cell>
          <cell r="CO91"/>
          <cell r="CP91"/>
          <cell r="CQ91"/>
          <cell r="CR91"/>
          <cell r="CS91" t="str">
            <v/>
          </cell>
          <cell r="CT91"/>
          <cell r="CU91"/>
          <cell r="CV91"/>
          <cell r="CW91"/>
          <cell r="CX91" t="str">
            <v/>
          </cell>
          <cell r="CY91"/>
          <cell r="CZ91"/>
          <cell r="DA91"/>
          <cell r="DB91"/>
          <cell r="DC91" t="str">
            <v/>
          </cell>
          <cell r="DD91" t="str">
            <v>Ella G. Ortiz</v>
          </cell>
          <cell r="DE91" t="e">
            <v>#DIV/0!</v>
          </cell>
          <cell r="DF91" t="e">
            <v>#DIV/0!</v>
          </cell>
          <cell r="DG91" t="e">
            <v>#DIV/0!</v>
          </cell>
          <cell r="DH91" t="e">
            <v>#DIV/0!</v>
          </cell>
          <cell r="DI91" t="e">
            <v>#DIV/0!</v>
          </cell>
          <cell r="DJ91" t="e">
            <v>#DIV/0!</v>
          </cell>
          <cell r="DK91" t="e">
            <v>#DIV/0!</v>
          </cell>
          <cell r="DL91" t="e">
            <v>#DIV/0!</v>
          </cell>
          <cell r="DM91" t="str">
            <v/>
          </cell>
          <cell r="DN91" t="str">
            <v/>
          </cell>
        </row>
        <row r="92">
          <cell r="C92" t="str">
            <v>Ruiz</v>
          </cell>
          <cell r="D92" t="str">
            <v>Grace</v>
          </cell>
          <cell r="E92" t="str">
            <v>Joseph</v>
          </cell>
          <cell r="F92" t="str">
            <v>J.</v>
          </cell>
          <cell r="G92" t="str">
            <v>471021170013</v>
          </cell>
          <cell r="H92">
            <v>41036</v>
          </cell>
          <cell r="I92" t="str">
            <v>FEMALE</v>
          </cell>
          <cell r="J92">
            <v>41036</v>
          </cell>
          <cell r="K92">
            <v>98</v>
          </cell>
          <cell r="L92">
            <v>40989</v>
          </cell>
          <cell r="M92" t="str">
            <v>New  Iloilo  Elem</v>
          </cell>
          <cell r="N92" t="str">
            <v>KORONADAL CITY</v>
          </cell>
          <cell r="O92">
            <v>130889</v>
          </cell>
          <cell r="P92"/>
          <cell r="Q92"/>
          <cell r="R92"/>
          <cell r="S92"/>
          <cell r="T92"/>
          <cell r="U92"/>
          <cell r="V92" t="str">
            <v/>
          </cell>
          <cell r="W92"/>
          <cell r="X92"/>
          <cell r="Y92"/>
          <cell r="Z92"/>
          <cell r="AA92" t="str">
            <v/>
          </cell>
          <cell r="AB92"/>
          <cell r="AC92"/>
          <cell r="AD92"/>
          <cell r="AE92"/>
          <cell r="AF92" t="str">
            <v/>
          </cell>
          <cell r="AG92"/>
          <cell r="AH92"/>
          <cell r="AI92"/>
          <cell r="AJ92"/>
          <cell r="AK92" t="str">
            <v/>
          </cell>
          <cell r="AL92"/>
          <cell r="AM92"/>
          <cell r="AN92"/>
          <cell r="AO92"/>
          <cell r="AP92" t="str">
            <v/>
          </cell>
          <cell r="AQ92"/>
          <cell r="AR92"/>
          <cell r="AS92"/>
          <cell r="AT92"/>
          <cell r="AU92" t="str">
            <v/>
          </cell>
          <cell r="AV92"/>
          <cell r="AW92"/>
          <cell r="AX92"/>
          <cell r="AY92"/>
          <cell r="AZ92" t="str">
            <v/>
          </cell>
          <cell r="BA92"/>
          <cell r="BB92"/>
          <cell r="BC92"/>
          <cell r="BD92"/>
          <cell r="BE92" t="str">
            <v/>
          </cell>
          <cell r="BF92"/>
          <cell r="BG92"/>
          <cell r="BH92"/>
          <cell r="BI92"/>
          <cell r="BJ92" t="str">
            <v/>
          </cell>
          <cell r="BK92"/>
          <cell r="BL92"/>
          <cell r="BM92"/>
          <cell r="BN92"/>
          <cell r="BO92" t="str">
            <v/>
          </cell>
          <cell r="BP92"/>
          <cell r="BQ92"/>
          <cell r="BR92"/>
          <cell r="BS92"/>
          <cell r="BT92" t="str">
            <v/>
          </cell>
          <cell r="BU92"/>
          <cell r="BV92"/>
          <cell r="BW92"/>
          <cell r="BX92"/>
          <cell r="BY92" t="str">
            <v/>
          </cell>
          <cell r="BZ92"/>
          <cell r="CA92"/>
          <cell r="CB92"/>
          <cell r="CC92"/>
          <cell r="CD92" t="str">
            <v/>
          </cell>
          <cell r="CE92"/>
          <cell r="CF92"/>
          <cell r="CG92"/>
          <cell r="CH92"/>
          <cell r="CI92" t="str">
            <v/>
          </cell>
          <cell r="CJ92" t="str">
            <v/>
          </cell>
          <cell r="CK92" t="str">
            <v/>
          </cell>
          <cell r="CL92" t="str">
            <v/>
          </cell>
          <cell r="CM92" t="str">
            <v/>
          </cell>
          <cell r="CN92" t="str">
            <v/>
          </cell>
          <cell r="CO92"/>
          <cell r="CP92"/>
          <cell r="CQ92"/>
          <cell r="CR92"/>
          <cell r="CS92" t="str">
            <v/>
          </cell>
          <cell r="CT92"/>
          <cell r="CU92"/>
          <cell r="CV92"/>
          <cell r="CW92"/>
          <cell r="CX92" t="str">
            <v/>
          </cell>
          <cell r="CY92"/>
          <cell r="CZ92"/>
          <cell r="DA92"/>
          <cell r="DB92"/>
          <cell r="DC92" t="str">
            <v/>
          </cell>
          <cell r="DD92" t="str">
            <v>Grace J. Ruiz</v>
          </cell>
          <cell r="DE92" t="e">
            <v>#DIV/0!</v>
          </cell>
          <cell r="DF92" t="e">
            <v>#DIV/0!</v>
          </cell>
          <cell r="DG92" t="e">
            <v>#DIV/0!</v>
          </cell>
          <cell r="DH92" t="e">
            <v>#DIV/0!</v>
          </cell>
          <cell r="DI92" t="e">
            <v>#DIV/0!</v>
          </cell>
          <cell r="DJ92" t="e">
            <v>#DIV/0!</v>
          </cell>
          <cell r="DK92" t="e">
            <v>#DIV/0!</v>
          </cell>
          <cell r="DL92" t="e">
            <v>#DIV/0!</v>
          </cell>
          <cell r="DM92" t="str">
            <v/>
          </cell>
          <cell r="DN92" t="str">
            <v/>
          </cell>
        </row>
        <row r="93">
          <cell r="C93" t="str">
            <v>Pascual</v>
          </cell>
          <cell r="D93" t="str">
            <v>Chloe</v>
          </cell>
          <cell r="E93" t="str">
            <v>Michael</v>
          </cell>
          <cell r="F93" t="str">
            <v>M.</v>
          </cell>
          <cell r="G93" t="str">
            <v>471021170013</v>
          </cell>
          <cell r="H93">
            <v>41037</v>
          </cell>
          <cell r="I93" t="str">
            <v>FEMALE</v>
          </cell>
          <cell r="J93">
            <v>41037</v>
          </cell>
          <cell r="K93">
            <v>99</v>
          </cell>
          <cell r="L93">
            <v>40990</v>
          </cell>
          <cell r="M93" t="str">
            <v>New  Iloilo  Elem</v>
          </cell>
          <cell r="N93" t="str">
            <v>KORONADAL CITY</v>
          </cell>
          <cell r="O93">
            <v>130890</v>
          </cell>
          <cell r="P93"/>
          <cell r="Q93"/>
          <cell r="R93"/>
          <cell r="S93"/>
          <cell r="T93"/>
          <cell r="U93"/>
          <cell r="V93" t="str">
            <v/>
          </cell>
          <cell r="W93"/>
          <cell r="X93"/>
          <cell r="Y93"/>
          <cell r="Z93"/>
          <cell r="AA93" t="str">
            <v/>
          </cell>
          <cell r="AB93"/>
          <cell r="AC93"/>
          <cell r="AD93"/>
          <cell r="AE93"/>
          <cell r="AF93" t="str">
            <v/>
          </cell>
          <cell r="AG93"/>
          <cell r="AH93"/>
          <cell r="AI93"/>
          <cell r="AJ93"/>
          <cell r="AK93" t="str">
            <v/>
          </cell>
          <cell r="AL93"/>
          <cell r="AM93"/>
          <cell r="AN93"/>
          <cell r="AO93"/>
          <cell r="AP93" t="str">
            <v/>
          </cell>
          <cell r="AQ93"/>
          <cell r="AR93"/>
          <cell r="AS93"/>
          <cell r="AT93"/>
          <cell r="AU93" t="str">
            <v/>
          </cell>
          <cell r="AV93"/>
          <cell r="AW93"/>
          <cell r="AX93"/>
          <cell r="AY93"/>
          <cell r="AZ93" t="str">
            <v/>
          </cell>
          <cell r="BA93"/>
          <cell r="BB93"/>
          <cell r="BC93"/>
          <cell r="BD93"/>
          <cell r="BE93" t="str">
            <v/>
          </cell>
          <cell r="BF93"/>
          <cell r="BG93"/>
          <cell r="BH93"/>
          <cell r="BI93"/>
          <cell r="BJ93" t="str">
            <v/>
          </cell>
          <cell r="BK93"/>
          <cell r="BL93"/>
          <cell r="BM93"/>
          <cell r="BN93"/>
          <cell r="BO93" t="str">
            <v/>
          </cell>
          <cell r="BP93"/>
          <cell r="BQ93"/>
          <cell r="BR93"/>
          <cell r="BS93"/>
          <cell r="BT93" t="str">
            <v/>
          </cell>
          <cell r="BU93"/>
          <cell r="BV93"/>
          <cell r="BW93"/>
          <cell r="BX93"/>
          <cell r="BY93" t="str">
            <v/>
          </cell>
          <cell r="BZ93"/>
          <cell r="CA93"/>
          <cell r="CB93"/>
          <cell r="CC93"/>
          <cell r="CD93" t="str">
            <v/>
          </cell>
          <cell r="CE93"/>
          <cell r="CF93"/>
          <cell r="CG93"/>
          <cell r="CH93"/>
          <cell r="CI93" t="str">
            <v/>
          </cell>
          <cell r="CJ93" t="str">
            <v/>
          </cell>
          <cell r="CK93" t="str">
            <v/>
          </cell>
          <cell r="CL93" t="str">
            <v/>
          </cell>
          <cell r="CM93" t="str">
            <v/>
          </cell>
          <cell r="CN93" t="str">
            <v/>
          </cell>
          <cell r="CO93"/>
          <cell r="CP93"/>
          <cell r="CQ93"/>
          <cell r="CR93"/>
          <cell r="CS93" t="str">
            <v/>
          </cell>
          <cell r="CT93"/>
          <cell r="CU93"/>
          <cell r="CV93"/>
          <cell r="CW93"/>
          <cell r="CX93" t="str">
            <v/>
          </cell>
          <cell r="CY93"/>
          <cell r="CZ93"/>
          <cell r="DA93"/>
          <cell r="DB93"/>
          <cell r="DC93" t="str">
            <v/>
          </cell>
          <cell r="DD93" t="str">
            <v>Chloe M. Pascual</v>
          </cell>
          <cell r="DE93" t="e">
            <v>#DIV/0!</v>
          </cell>
          <cell r="DF93" t="e">
            <v>#DIV/0!</v>
          </cell>
          <cell r="DG93" t="e">
            <v>#DIV/0!</v>
          </cell>
          <cell r="DH93" t="e">
            <v>#DIV/0!</v>
          </cell>
          <cell r="DI93" t="e">
            <v>#DIV/0!</v>
          </cell>
          <cell r="DJ93" t="e">
            <v>#DIV/0!</v>
          </cell>
          <cell r="DK93" t="e">
            <v>#DIV/0!</v>
          </cell>
          <cell r="DL93" t="e">
            <v>#DIV/0!</v>
          </cell>
          <cell r="DM93" t="str">
            <v/>
          </cell>
          <cell r="DN93" t="str">
            <v/>
          </cell>
        </row>
        <row r="94">
          <cell r="C94" t="str">
            <v>Navarro</v>
          </cell>
          <cell r="D94" t="str">
            <v>Hannah</v>
          </cell>
          <cell r="E94" t="str">
            <v>James</v>
          </cell>
          <cell r="F94" t="str">
            <v>J.</v>
          </cell>
          <cell r="G94" t="str">
            <v>471021170013</v>
          </cell>
          <cell r="H94">
            <v>41038</v>
          </cell>
          <cell r="I94" t="str">
            <v>FEMALE</v>
          </cell>
          <cell r="J94">
            <v>41038</v>
          </cell>
          <cell r="K94">
            <v>100</v>
          </cell>
          <cell r="L94">
            <v>40991</v>
          </cell>
          <cell r="M94" t="str">
            <v>New  Iloilo  Elem</v>
          </cell>
          <cell r="N94" t="str">
            <v>KORONADAL CITY</v>
          </cell>
          <cell r="O94">
            <v>130891</v>
          </cell>
          <cell r="P94"/>
          <cell r="Q94"/>
          <cell r="R94"/>
          <cell r="S94"/>
          <cell r="T94"/>
          <cell r="U94"/>
          <cell r="V94" t="str">
            <v/>
          </cell>
          <cell r="W94"/>
          <cell r="X94"/>
          <cell r="Y94"/>
          <cell r="Z94"/>
          <cell r="AA94" t="str">
            <v/>
          </cell>
          <cell r="AB94"/>
          <cell r="AC94"/>
          <cell r="AD94"/>
          <cell r="AE94"/>
          <cell r="AF94" t="str">
            <v/>
          </cell>
          <cell r="AG94"/>
          <cell r="AH94"/>
          <cell r="AI94"/>
          <cell r="AJ94"/>
          <cell r="AK94" t="str">
            <v/>
          </cell>
          <cell r="AL94"/>
          <cell r="AM94"/>
          <cell r="AN94"/>
          <cell r="AO94"/>
          <cell r="AP94" t="str">
            <v/>
          </cell>
          <cell r="AQ94"/>
          <cell r="AR94"/>
          <cell r="AS94"/>
          <cell r="AT94"/>
          <cell r="AU94" t="str">
            <v/>
          </cell>
          <cell r="AV94"/>
          <cell r="AW94"/>
          <cell r="AX94"/>
          <cell r="AY94"/>
          <cell r="AZ94" t="str">
            <v/>
          </cell>
          <cell r="BA94"/>
          <cell r="BB94"/>
          <cell r="BC94"/>
          <cell r="BD94"/>
          <cell r="BE94" t="str">
            <v/>
          </cell>
          <cell r="BF94"/>
          <cell r="BG94"/>
          <cell r="BH94"/>
          <cell r="BI94"/>
          <cell r="BJ94" t="str">
            <v/>
          </cell>
          <cell r="BK94"/>
          <cell r="BL94"/>
          <cell r="BM94"/>
          <cell r="BN94"/>
          <cell r="BO94" t="str">
            <v/>
          </cell>
          <cell r="BP94"/>
          <cell r="BQ94"/>
          <cell r="BR94"/>
          <cell r="BS94"/>
          <cell r="BT94" t="str">
            <v/>
          </cell>
          <cell r="BU94"/>
          <cell r="BV94"/>
          <cell r="BW94"/>
          <cell r="BX94"/>
          <cell r="BY94" t="str">
            <v/>
          </cell>
          <cell r="BZ94"/>
          <cell r="CA94"/>
          <cell r="CB94"/>
          <cell r="CC94"/>
          <cell r="CD94" t="str">
            <v/>
          </cell>
          <cell r="CE94"/>
          <cell r="CF94"/>
          <cell r="CG94"/>
          <cell r="CH94"/>
          <cell r="CI94" t="str">
            <v/>
          </cell>
          <cell r="CJ94" t="str">
            <v/>
          </cell>
          <cell r="CK94" t="str">
            <v/>
          </cell>
          <cell r="CL94" t="str">
            <v/>
          </cell>
          <cell r="CM94" t="str">
            <v/>
          </cell>
          <cell r="CN94" t="str">
            <v/>
          </cell>
          <cell r="CO94"/>
          <cell r="CP94"/>
          <cell r="CQ94"/>
          <cell r="CR94"/>
          <cell r="CS94" t="str">
            <v/>
          </cell>
          <cell r="CT94"/>
          <cell r="CU94"/>
          <cell r="CV94"/>
          <cell r="CW94"/>
          <cell r="CX94" t="str">
            <v/>
          </cell>
          <cell r="CY94"/>
          <cell r="CZ94"/>
          <cell r="DA94"/>
          <cell r="DB94"/>
          <cell r="DC94" t="str">
            <v/>
          </cell>
          <cell r="DD94" t="str">
            <v>Hannah J. Navarro</v>
          </cell>
          <cell r="DE94" t="e">
            <v>#DIV/0!</v>
          </cell>
          <cell r="DF94" t="e">
            <v>#DIV/0!</v>
          </cell>
          <cell r="DG94" t="e">
            <v>#DIV/0!</v>
          </cell>
          <cell r="DH94" t="e">
            <v>#DIV/0!</v>
          </cell>
          <cell r="DI94" t="e">
            <v>#DIV/0!</v>
          </cell>
          <cell r="DJ94" t="e">
            <v>#DIV/0!</v>
          </cell>
          <cell r="DK94" t="e">
            <v>#DIV/0!</v>
          </cell>
          <cell r="DL94" t="e">
            <v>#DIV/0!</v>
          </cell>
          <cell r="DM94" t="str">
            <v/>
          </cell>
          <cell r="DN94" t="str">
            <v/>
          </cell>
        </row>
        <row r="95">
          <cell r="C95" t="str">
            <v>Ramos</v>
          </cell>
          <cell r="D95" t="str">
            <v>Luna</v>
          </cell>
          <cell r="E95" t="str">
            <v>Alexander</v>
          </cell>
          <cell r="F95" t="str">
            <v>A.</v>
          </cell>
          <cell r="G95" t="str">
            <v>471021170013</v>
          </cell>
          <cell r="H95">
            <v>41039</v>
          </cell>
          <cell r="I95" t="str">
            <v>FEMALE</v>
          </cell>
          <cell r="J95">
            <v>41039</v>
          </cell>
          <cell r="K95">
            <v>101</v>
          </cell>
          <cell r="L95">
            <v>40992</v>
          </cell>
          <cell r="M95" t="str">
            <v>New  Iloilo  Elem</v>
          </cell>
          <cell r="N95" t="str">
            <v>KORONADAL CITY</v>
          </cell>
          <cell r="O95">
            <v>130892</v>
          </cell>
          <cell r="P95"/>
          <cell r="Q95"/>
          <cell r="R95"/>
          <cell r="S95"/>
          <cell r="T95"/>
          <cell r="U95"/>
          <cell r="V95" t="str">
            <v/>
          </cell>
          <cell r="W95"/>
          <cell r="X95"/>
          <cell r="Y95"/>
          <cell r="Z95"/>
          <cell r="AA95" t="str">
            <v/>
          </cell>
          <cell r="AB95"/>
          <cell r="AC95"/>
          <cell r="AD95"/>
          <cell r="AE95"/>
          <cell r="AF95" t="str">
            <v/>
          </cell>
          <cell r="AG95"/>
          <cell r="AH95"/>
          <cell r="AI95"/>
          <cell r="AJ95"/>
          <cell r="AK95" t="str">
            <v/>
          </cell>
          <cell r="AL95"/>
          <cell r="AM95"/>
          <cell r="AN95"/>
          <cell r="AO95"/>
          <cell r="AP95" t="str">
            <v/>
          </cell>
          <cell r="AQ95"/>
          <cell r="AR95"/>
          <cell r="AS95"/>
          <cell r="AT95"/>
          <cell r="AU95" t="str">
            <v/>
          </cell>
          <cell r="AV95"/>
          <cell r="AW95"/>
          <cell r="AX95"/>
          <cell r="AY95"/>
          <cell r="AZ95" t="str">
            <v/>
          </cell>
          <cell r="BA95"/>
          <cell r="BB95"/>
          <cell r="BC95"/>
          <cell r="BD95"/>
          <cell r="BE95" t="str">
            <v/>
          </cell>
          <cell r="BF95"/>
          <cell r="BG95"/>
          <cell r="BH95"/>
          <cell r="BI95"/>
          <cell r="BJ95" t="str">
            <v/>
          </cell>
          <cell r="BK95"/>
          <cell r="BL95"/>
          <cell r="BM95"/>
          <cell r="BN95"/>
          <cell r="BO95" t="str">
            <v/>
          </cell>
          <cell r="BP95"/>
          <cell r="BQ95"/>
          <cell r="BR95"/>
          <cell r="BS95"/>
          <cell r="BT95" t="str">
            <v/>
          </cell>
          <cell r="BU95"/>
          <cell r="BV95"/>
          <cell r="BW95"/>
          <cell r="BX95"/>
          <cell r="BY95" t="str">
            <v/>
          </cell>
          <cell r="BZ95"/>
          <cell r="CA95"/>
          <cell r="CB95"/>
          <cell r="CC95"/>
          <cell r="CD95" t="str">
            <v/>
          </cell>
          <cell r="CE95"/>
          <cell r="CF95"/>
          <cell r="CG95"/>
          <cell r="CH95"/>
          <cell r="CI95" t="str">
            <v/>
          </cell>
          <cell r="CJ95" t="str">
            <v/>
          </cell>
          <cell r="CK95" t="str">
            <v/>
          </cell>
          <cell r="CL95" t="str">
            <v/>
          </cell>
          <cell r="CM95" t="str">
            <v/>
          </cell>
          <cell r="CN95" t="str">
            <v/>
          </cell>
          <cell r="CO95"/>
          <cell r="CP95"/>
          <cell r="CQ95"/>
          <cell r="CR95"/>
          <cell r="CS95" t="str">
            <v/>
          </cell>
          <cell r="CT95"/>
          <cell r="CU95"/>
          <cell r="CV95"/>
          <cell r="CW95"/>
          <cell r="CX95" t="str">
            <v/>
          </cell>
          <cell r="CY95"/>
          <cell r="CZ95"/>
          <cell r="DA95"/>
          <cell r="DB95"/>
          <cell r="DC95" t="str">
            <v/>
          </cell>
          <cell r="DD95" t="str">
            <v>Luna A. Ramos</v>
          </cell>
          <cell r="DE95" t="e">
            <v>#DIV/0!</v>
          </cell>
          <cell r="DF95" t="e">
            <v>#DIV/0!</v>
          </cell>
          <cell r="DG95" t="e">
            <v>#DIV/0!</v>
          </cell>
          <cell r="DH95" t="e">
            <v>#DIV/0!</v>
          </cell>
          <cell r="DI95" t="e">
            <v>#DIV/0!</v>
          </cell>
          <cell r="DJ95" t="e">
            <v>#DIV/0!</v>
          </cell>
          <cell r="DK95" t="e">
            <v>#DIV/0!</v>
          </cell>
          <cell r="DL95" t="e">
            <v>#DIV/0!</v>
          </cell>
          <cell r="DM95" t="str">
            <v/>
          </cell>
          <cell r="DN95" t="str">
            <v/>
          </cell>
        </row>
        <row r="96">
          <cell r="C96" t="str">
            <v>Bautista</v>
          </cell>
          <cell r="D96" t="str">
            <v>Abigail</v>
          </cell>
          <cell r="E96" t="str">
            <v>Thomas</v>
          </cell>
          <cell r="F96" t="str">
            <v>T.</v>
          </cell>
          <cell r="G96" t="str">
            <v>471021170013</v>
          </cell>
          <cell r="H96">
            <v>41040</v>
          </cell>
          <cell r="I96" t="str">
            <v>FEMALE</v>
          </cell>
          <cell r="J96">
            <v>41040</v>
          </cell>
          <cell r="K96">
            <v>102</v>
          </cell>
          <cell r="L96">
            <v>40993</v>
          </cell>
          <cell r="M96" t="str">
            <v>New  Iloilo  Elem</v>
          </cell>
          <cell r="N96" t="str">
            <v>KORONADAL CITY</v>
          </cell>
          <cell r="O96">
            <v>130893</v>
          </cell>
          <cell r="P96"/>
          <cell r="Q96"/>
          <cell r="R96"/>
          <cell r="S96"/>
          <cell r="T96"/>
          <cell r="U96"/>
          <cell r="V96" t="str">
            <v/>
          </cell>
          <cell r="W96"/>
          <cell r="X96"/>
          <cell r="Y96"/>
          <cell r="Z96"/>
          <cell r="AA96" t="str">
            <v/>
          </cell>
          <cell r="AB96"/>
          <cell r="AC96"/>
          <cell r="AD96"/>
          <cell r="AE96"/>
          <cell r="AF96" t="str">
            <v/>
          </cell>
          <cell r="AG96"/>
          <cell r="AH96"/>
          <cell r="AI96"/>
          <cell r="AJ96"/>
          <cell r="AK96" t="str">
            <v/>
          </cell>
          <cell r="AL96"/>
          <cell r="AM96"/>
          <cell r="AN96"/>
          <cell r="AO96"/>
          <cell r="AP96" t="str">
            <v/>
          </cell>
          <cell r="AQ96"/>
          <cell r="AR96"/>
          <cell r="AS96"/>
          <cell r="AT96"/>
          <cell r="AU96" t="str">
            <v/>
          </cell>
          <cell r="AV96"/>
          <cell r="AW96"/>
          <cell r="AX96"/>
          <cell r="AY96"/>
          <cell r="AZ96" t="str">
            <v/>
          </cell>
          <cell r="BA96"/>
          <cell r="BB96"/>
          <cell r="BC96"/>
          <cell r="BD96"/>
          <cell r="BE96" t="str">
            <v/>
          </cell>
          <cell r="BF96"/>
          <cell r="BG96"/>
          <cell r="BH96"/>
          <cell r="BI96"/>
          <cell r="BJ96" t="str">
            <v/>
          </cell>
          <cell r="BK96"/>
          <cell r="BL96"/>
          <cell r="BM96"/>
          <cell r="BN96"/>
          <cell r="BO96" t="str">
            <v/>
          </cell>
          <cell r="BP96"/>
          <cell r="BQ96"/>
          <cell r="BR96"/>
          <cell r="BS96"/>
          <cell r="BT96" t="str">
            <v/>
          </cell>
          <cell r="BU96"/>
          <cell r="BV96"/>
          <cell r="BW96"/>
          <cell r="BX96"/>
          <cell r="BY96" t="str">
            <v/>
          </cell>
          <cell r="BZ96"/>
          <cell r="CA96"/>
          <cell r="CB96"/>
          <cell r="CC96"/>
          <cell r="CD96" t="str">
            <v/>
          </cell>
          <cell r="CE96"/>
          <cell r="CF96"/>
          <cell r="CG96"/>
          <cell r="CH96"/>
          <cell r="CI96" t="str">
            <v/>
          </cell>
          <cell r="CJ96" t="str">
            <v/>
          </cell>
          <cell r="CK96" t="str">
            <v/>
          </cell>
          <cell r="CL96" t="str">
            <v/>
          </cell>
          <cell r="CM96" t="str">
            <v/>
          </cell>
          <cell r="CN96" t="str">
            <v/>
          </cell>
          <cell r="CO96"/>
          <cell r="CP96"/>
          <cell r="CQ96"/>
          <cell r="CR96"/>
          <cell r="CS96" t="str">
            <v/>
          </cell>
          <cell r="CT96"/>
          <cell r="CU96"/>
          <cell r="CV96"/>
          <cell r="CW96"/>
          <cell r="CX96" t="str">
            <v/>
          </cell>
          <cell r="CY96"/>
          <cell r="CZ96"/>
          <cell r="DA96"/>
          <cell r="DB96"/>
          <cell r="DC96" t="str">
            <v/>
          </cell>
          <cell r="DD96" t="str">
            <v>Abigail T. Bautista</v>
          </cell>
          <cell r="DE96" t="e">
            <v>#DIV/0!</v>
          </cell>
          <cell r="DF96" t="e">
            <v>#DIV/0!</v>
          </cell>
          <cell r="DG96" t="e">
            <v>#DIV/0!</v>
          </cell>
          <cell r="DH96" t="e">
            <v>#DIV/0!</v>
          </cell>
          <cell r="DI96" t="e">
            <v>#DIV/0!</v>
          </cell>
          <cell r="DJ96" t="e">
            <v>#DIV/0!</v>
          </cell>
          <cell r="DK96" t="e">
            <v>#DIV/0!</v>
          </cell>
          <cell r="DL96" t="e">
            <v>#DIV/0!</v>
          </cell>
          <cell r="DM96" t="str">
            <v/>
          </cell>
          <cell r="DN96" t="str">
            <v/>
          </cell>
        </row>
        <row r="97">
          <cell r="C97" t="str">
            <v>Salazar</v>
          </cell>
          <cell r="D97" t="str">
            <v>Zoe</v>
          </cell>
          <cell r="E97" t="str">
            <v>Daniel</v>
          </cell>
          <cell r="F97" t="str">
            <v>D.</v>
          </cell>
          <cell r="G97" t="str">
            <v>471021170013</v>
          </cell>
          <cell r="H97">
            <v>41041</v>
          </cell>
          <cell r="I97" t="str">
            <v>FEMALE</v>
          </cell>
          <cell r="J97">
            <v>41041</v>
          </cell>
          <cell r="K97">
            <v>103</v>
          </cell>
          <cell r="L97">
            <v>40994</v>
          </cell>
          <cell r="M97" t="str">
            <v>New  Iloilo  Elem</v>
          </cell>
          <cell r="N97" t="str">
            <v>KORONADAL CITY</v>
          </cell>
          <cell r="O97">
            <v>130894</v>
          </cell>
          <cell r="P97"/>
          <cell r="Q97"/>
          <cell r="R97">
            <v>91</v>
          </cell>
          <cell r="S97">
            <v>92</v>
          </cell>
          <cell r="T97">
            <v>93</v>
          </cell>
          <cell r="U97">
            <v>94</v>
          </cell>
          <cell r="V97">
            <v>93</v>
          </cell>
          <cell r="W97">
            <v>91</v>
          </cell>
          <cell r="X97">
            <v>92</v>
          </cell>
          <cell r="Y97">
            <v>93</v>
          </cell>
          <cell r="Z97">
            <v>94</v>
          </cell>
          <cell r="AA97">
            <v>93</v>
          </cell>
          <cell r="AB97">
            <v>91</v>
          </cell>
          <cell r="AC97">
            <v>92</v>
          </cell>
          <cell r="AD97">
            <v>93</v>
          </cell>
          <cell r="AE97">
            <v>94</v>
          </cell>
          <cell r="AF97">
            <v>93</v>
          </cell>
          <cell r="AG97">
            <v>91</v>
          </cell>
          <cell r="AH97">
            <v>92</v>
          </cell>
          <cell r="AI97">
            <v>93</v>
          </cell>
          <cell r="AJ97">
            <v>94</v>
          </cell>
          <cell r="AK97">
            <v>93</v>
          </cell>
          <cell r="AL97">
            <v>91</v>
          </cell>
          <cell r="AM97">
            <v>92</v>
          </cell>
          <cell r="AN97">
            <v>93</v>
          </cell>
          <cell r="AO97">
            <v>94</v>
          </cell>
          <cell r="AP97">
            <v>93</v>
          </cell>
          <cell r="AQ97">
            <v>91</v>
          </cell>
          <cell r="AR97">
            <v>92</v>
          </cell>
          <cell r="AS97">
            <v>93</v>
          </cell>
          <cell r="AT97">
            <v>94</v>
          </cell>
          <cell r="AU97">
            <v>93</v>
          </cell>
          <cell r="AV97">
            <v>91</v>
          </cell>
          <cell r="AW97">
            <v>92</v>
          </cell>
          <cell r="AX97">
            <v>93</v>
          </cell>
          <cell r="AY97">
            <v>94</v>
          </cell>
          <cell r="AZ97">
            <v>93</v>
          </cell>
          <cell r="BA97"/>
          <cell r="BB97"/>
          <cell r="BC97"/>
          <cell r="BD97"/>
          <cell r="BE97" t="str">
            <v/>
          </cell>
          <cell r="BF97">
            <v>91</v>
          </cell>
          <cell r="BG97">
            <v>92</v>
          </cell>
          <cell r="BH97">
            <v>93</v>
          </cell>
          <cell r="BI97">
            <v>94</v>
          </cell>
          <cell r="BJ97">
            <v>93</v>
          </cell>
          <cell r="BK97">
            <v>91</v>
          </cell>
          <cell r="BL97">
            <v>92</v>
          </cell>
          <cell r="BM97">
            <v>93</v>
          </cell>
          <cell r="BN97">
            <v>94</v>
          </cell>
          <cell r="BO97">
            <v>93</v>
          </cell>
          <cell r="BP97">
            <v>91</v>
          </cell>
          <cell r="BQ97">
            <v>92</v>
          </cell>
          <cell r="BR97">
            <v>93</v>
          </cell>
          <cell r="BS97">
            <v>94</v>
          </cell>
          <cell r="BT97">
            <v>93</v>
          </cell>
          <cell r="BU97">
            <v>91</v>
          </cell>
          <cell r="BV97">
            <v>92</v>
          </cell>
          <cell r="BW97">
            <v>93</v>
          </cell>
          <cell r="BX97">
            <v>94</v>
          </cell>
          <cell r="BY97">
            <v>93</v>
          </cell>
          <cell r="BZ97"/>
          <cell r="CA97"/>
          <cell r="CB97"/>
          <cell r="CC97"/>
          <cell r="CD97" t="str">
            <v/>
          </cell>
          <cell r="CE97"/>
          <cell r="CF97"/>
          <cell r="CG97"/>
          <cell r="CH97"/>
          <cell r="CI97" t="str">
            <v/>
          </cell>
          <cell r="CJ97">
            <v>91</v>
          </cell>
          <cell r="CK97">
            <v>92</v>
          </cell>
          <cell r="CL97">
            <v>93</v>
          </cell>
          <cell r="CM97">
            <v>94</v>
          </cell>
          <cell r="CN97">
            <v>93</v>
          </cell>
          <cell r="CO97"/>
          <cell r="CP97"/>
          <cell r="CQ97"/>
          <cell r="CR97"/>
          <cell r="CS97" t="str">
            <v/>
          </cell>
          <cell r="CT97"/>
          <cell r="CU97"/>
          <cell r="CV97"/>
          <cell r="CW97"/>
          <cell r="CX97" t="str">
            <v/>
          </cell>
          <cell r="CY97"/>
          <cell r="CZ97"/>
          <cell r="DA97"/>
          <cell r="DB97"/>
          <cell r="DC97" t="str">
            <v/>
          </cell>
          <cell r="DD97" t="str">
            <v>Zoe D. Salazar</v>
          </cell>
          <cell r="DE97">
            <v>91</v>
          </cell>
          <cell r="DF97" t="str">
            <v>WITH HONORS</v>
          </cell>
          <cell r="DG97">
            <v>92</v>
          </cell>
          <cell r="DH97" t="str">
            <v>WITH HONORS</v>
          </cell>
          <cell r="DI97">
            <v>93</v>
          </cell>
          <cell r="DJ97" t="str">
            <v>WITH HONORS</v>
          </cell>
          <cell r="DK97">
            <v>94</v>
          </cell>
          <cell r="DL97" t="str">
            <v>WITH HONORS</v>
          </cell>
          <cell r="DM97">
            <v>93</v>
          </cell>
          <cell r="DN97" t="str">
            <v>WITH HONORS</v>
          </cell>
        </row>
        <row r="98">
          <cell r="C98"/>
          <cell r="D98"/>
          <cell r="E98"/>
          <cell r="F98"/>
          <cell r="G98"/>
          <cell r="H98"/>
          <cell r="I98"/>
          <cell r="J98"/>
          <cell r="K98"/>
          <cell r="L98"/>
          <cell r="M98"/>
          <cell r="N98"/>
          <cell r="O98"/>
          <cell r="P98"/>
          <cell r="Q98"/>
          <cell r="R98"/>
          <cell r="S98"/>
          <cell r="T98"/>
          <cell r="U98"/>
          <cell r="V98" t="str">
            <v/>
          </cell>
          <cell r="W98"/>
          <cell r="X98"/>
          <cell r="Y98"/>
          <cell r="Z98"/>
          <cell r="AA98" t="str">
            <v/>
          </cell>
          <cell r="AB98"/>
          <cell r="AC98"/>
          <cell r="AD98"/>
          <cell r="AE98"/>
          <cell r="AF98" t="str">
            <v/>
          </cell>
          <cell r="AG98"/>
          <cell r="AH98"/>
          <cell r="AI98"/>
          <cell r="AJ98"/>
          <cell r="AK98" t="str">
            <v/>
          </cell>
          <cell r="AL98"/>
          <cell r="AM98"/>
          <cell r="AN98"/>
          <cell r="AO98"/>
          <cell r="AP98" t="str">
            <v/>
          </cell>
          <cell r="AQ98"/>
          <cell r="AR98"/>
          <cell r="AS98"/>
          <cell r="AT98"/>
          <cell r="AU98" t="str">
            <v/>
          </cell>
          <cell r="AV98"/>
          <cell r="AW98"/>
          <cell r="AX98"/>
          <cell r="AY98"/>
          <cell r="AZ98" t="str">
            <v/>
          </cell>
          <cell r="BA98"/>
          <cell r="BB98"/>
          <cell r="BC98"/>
          <cell r="BD98"/>
          <cell r="BE98" t="str">
            <v/>
          </cell>
          <cell r="BF98"/>
          <cell r="BG98"/>
          <cell r="BH98"/>
          <cell r="BI98"/>
          <cell r="BJ98" t="str">
            <v/>
          </cell>
          <cell r="BK98"/>
          <cell r="BL98"/>
          <cell r="BM98"/>
          <cell r="BN98"/>
          <cell r="BO98" t="str">
            <v/>
          </cell>
          <cell r="BP98"/>
          <cell r="BQ98"/>
          <cell r="BR98"/>
          <cell r="BS98"/>
          <cell r="BT98" t="str">
            <v/>
          </cell>
          <cell r="BU98"/>
          <cell r="BV98"/>
          <cell r="BW98"/>
          <cell r="BX98"/>
          <cell r="BY98" t="str">
            <v/>
          </cell>
          <cell r="BZ98"/>
          <cell r="CA98"/>
          <cell r="CB98"/>
          <cell r="CC98"/>
          <cell r="CD98" t="str">
            <v/>
          </cell>
          <cell r="CE98"/>
          <cell r="CF98"/>
          <cell r="CG98"/>
          <cell r="CH98"/>
          <cell r="CI98" t="str">
            <v/>
          </cell>
          <cell r="CJ98" t="str">
            <v/>
          </cell>
          <cell r="CK98" t="str">
            <v/>
          </cell>
          <cell r="CL98" t="str">
            <v/>
          </cell>
          <cell r="CM98" t="str">
            <v/>
          </cell>
          <cell r="CN98" t="str">
            <v/>
          </cell>
          <cell r="CO98"/>
          <cell r="CP98"/>
          <cell r="CQ98"/>
          <cell r="CR98"/>
          <cell r="CS98" t="str">
            <v/>
          </cell>
          <cell r="CT98"/>
          <cell r="CU98"/>
          <cell r="CV98"/>
          <cell r="CW98"/>
          <cell r="CX98" t="str">
            <v/>
          </cell>
          <cell r="CY98"/>
          <cell r="CZ98"/>
          <cell r="DA98"/>
          <cell r="DB98"/>
          <cell r="DC98" t="str">
            <v/>
          </cell>
          <cell r="DD98" t="str">
            <v xml:space="preserve">  </v>
          </cell>
          <cell r="DE98" t="e">
            <v>#DIV/0!</v>
          </cell>
          <cell r="DF98" t="e">
            <v>#DIV/0!</v>
          </cell>
          <cell r="DG98" t="e">
            <v>#DIV/0!</v>
          </cell>
          <cell r="DH98" t="e">
            <v>#DIV/0!</v>
          </cell>
          <cell r="DI98" t="e">
            <v>#DIV/0!</v>
          </cell>
          <cell r="DJ98" t="e">
            <v>#DIV/0!</v>
          </cell>
          <cell r="DK98" t="e">
            <v>#DIV/0!</v>
          </cell>
          <cell r="DL98" t="e">
            <v>#DIV/0!</v>
          </cell>
          <cell r="DM98" t="str">
            <v/>
          </cell>
          <cell r="DN98" t="str">
            <v/>
          </cell>
        </row>
        <row r="99">
          <cell r="C99"/>
          <cell r="D99"/>
          <cell r="E99"/>
          <cell r="F99"/>
          <cell r="G99"/>
          <cell r="H99"/>
          <cell r="I99"/>
          <cell r="J99"/>
          <cell r="K99"/>
          <cell r="L99"/>
          <cell r="M99"/>
          <cell r="N99"/>
          <cell r="O99"/>
          <cell r="P99"/>
          <cell r="Q99"/>
          <cell r="R99"/>
          <cell r="S99"/>
          <cell r="T99"/>
          <cell r="U99"/>
          <cell r="V99" t="str">
            <v/>
          </cell>
          <cell r="W99"/>
          <cell r="X99"/>
          <cell r="Y99"/>
          <cell r="Z99"/>
          <cell r="AA99" t="str">
            <v/>
          </cell>
          <cell r="AB99"/>
          <cell r="AC99"/>
          <cell r="AD99"/>
          <cell r="AE99"/>
          <cell r="AF99" t="str">
            <v/>
          </cell>
          <cell r="AG99"/>
          <cell r="AH99"/>
          <cell r="AI99"/>
          <cell r="AJ99"/>
          <cell r="AK99" t="str">
            <v/>
          </cell>
          <cell r="AL99"/>
          <cell r="AM99"/>
          <cell r="AN99"/>
          <cell r="AO99"/>
          <cell r="AP99" t="str">
            <v/>
          </cell>
          <cell r="AQ99"/>
          <cell r="AR99"/>
          <cell r="AS99"/>
          <cell r="AT99"/>
          <cell r="AU99" t="str">
            <v/>
          </cell>
          <cell r="AV99"/>
          <cell r="AW99"/>
          <cell r="AX99"/>
          <cell r="AY99"/>
          <cell r="AZ99" t="str">
            <v/>
          </cell>
          <cell r="BA99"/>
          <cell r="BB99"/>
          <cell r="BC99"/>
          <cell r="BD99"/>
          <cell r="BE99"/>
          <cell r="BF99"/>
          <cell r="BG99"/>
          <cell r="BH99"/>
          <cell r="BI99"/>
          <cell r="BJ99" t="str">
            <v/>
          </cell>
          <cell r="BK99"/>
          <cell r="BL99"/>
          <cell r="BM99"/>
          <cell r="BN99"/>
          <cell r="BO99" t="str">
            <v/>
          </cell>
          <cell r="BP99"/>
          <cell r="BQ99"/>
          <cell r="BR99"/>
          <cell r="BS99"/>
          <cell r="BT99" t="str">
            <v/>
          </cell>
          <cell r="BU99"/>
          <cell r="BV99"/>
          <cell r="BW99"/>
          <cell r="BX99"/>
          <cell r="BY99" t="str">
            <v/>
          </cell>
          <cell r="BZ99"/>
          <cell r="CA99"/>
          <cell r="CB99"/>
          <cell r="CC99"/>
          <cell r="CD99" t="str">
            <v/>
          </cell>
          <cell r="CE99"/>
          <cell r="CF99"/>
          <cell r="CG99"/>
          <cell r="CH99"/>
          <cell r="CI99" t="str">
            <v/>
          </cell>
          <cell r="CJ99" t="str">
            <v/>
          </cell>
          <cell r="CK99" t="str">
            <v/>
          </cell>
          <cell r="CL99" t="str">
            <v/>
          </cell>
          <cell r="CM99" t="str">
            <v/>
          </cell>
          <cell r="CN99" t="str">
            <v/>
          </cell>
          <cell r="CO99"/>
          <cell r="CP99"/>
          <cell r="CQ99"/>
          <cell r="CR99"/>
          <cell r="CS99" t="str">
            <v/>
          </cell>
          <cell r="CT99"/>
          <cell r="CU99"/>
          <cell r="CV99"/>
          <cell r="CW99"/>
          <cell r="CX99" t="str">
            <v/>
          </cell>
          <cell r="CY99"/>
          <cell r="CZ99"/>
          <cell r="DA99"/>
          <cell r="DB99"/>
          <cell r="DC99" t="str">
            <v/>
          </cell>
          <cell r="DD99" t="str">
            <v xml:space="preserve">  </v>
          </cell>
          <cell r="DE99" t="e">
            <v>#DIV/0!</v>
          </cell>
          <cell r="DF99" t="e">
            <v>#DIV/0!</v>
          </cell>
          <cell r="DG99" t="e">
            <v>#DIV/0!</v>
          </cell>
          <cell r="DH99" t="e">
            <v>#DIV/0!</v>
          </cell>
          <cell r="DI99" t="e">
            <v>#DIV/0!</v>
          </cell>
          <cell r="DJ99" t="e">
            <v>#DIV/0!</v>
          </cell>
          <cell r="DK99" t="e">
            <v>#DIV/0!</v>
          </cell>
          <cell r="DL99" t="e">
            <v>#DIV/0!</v>
          </cell>
          <cell r="DM99" t="str">
            <v/>
          </cell>
          <cell r="DN99" t="str">
            <v/>
          </cell>
        </row>
        <row r="100">
          <cell r="C100"/>
          <cell r="D100"/>
          <cell r="E100"/>
          <cell r="F100"/>
          <cell r="G100"/>
          <cell r="H100"/>
          <cell r="I100"/>
          <cell r="J100"/>
          <cell r="K100"/>
          <cell r="L100"/>
          <cell r="M100"/>
          <cell r="N100"/>
          <cell r="O100"/>
          <cell r="P100"/>
          <cell r="Q100"/>
          <cell r="R100"/>
          <cell r="S100"/>
          <cell r="T100"/>
          <cell r="U100"/>
          <cell r="V100" t="str">
            <v/>
          </cell>
          <cell r="W100"/>
          <cell r="X100"/>
          <cell r="Y100"/>
          <cell r="Z100"/>
          <cell r="AA100" t="str">
            <v/>
          </cell>
          <cell r="AB100"/>
          <cell r="AC100"/>
          <cell r="AD100"/>
          <cell r="AE100"/>
          <cell r="AF100" t="str">
            <v/>
          </cell>
          <cell r="AG100"/>
          <cell r="AH100"/>
          <cell r="AI100"/>
          <cell r="AJ100"/>
          <cell r="AK100" t="str">
            <v/>
          </cell>
          <cell r="AL100"/>
          <cell r="AM100"/>
          <cell r="AN100"/>
          <cell r="AO100"/>
          <cell r="AP100" t="str">
            <v/>
          </cell>
          <cell r="AQ100"/>
          <cell r="AR100"/>
          <cell r="AS100"/>
          <cell r="AT100"/>
          <cell r="AU100" t="str">
            <v/>
          </cell>
          <cell r="AV100"/>
          <cell r="AW100"/>
          <cell r="AX100"/>
          <cell r="AY100"/>
          <cell r="AZ100" t="str">
            <v/>
          </cell>
          <cell r="BA100"/>
          <cell r="BB100"/>
          <cell r="BC100"/>
          <cell r="BD100"/>
          <cell r="BE100"/>
          <cell r="BF100"/>
          <cell r="BG100"/>
          <cell r="BH100"/>
          <cell r="BI100"/>
          <cell r="BJ100" t="str">
            <v/>
          </cell>
          <cell r="BK100"/>
          <cell r="BL100"/>
          <cell r="BM100"/>
          <cell r="BN100"/>
          <cell r="BO100" t="str">
            <v/>
          </cell>
          <cell r="BP100"/>
          <cell r="BQ100"/>
          <cell r="BR100"/>
          <cell r="BS100"/>
          <cell r="BT100" t="str">
            <v/>
          </cell>
          <cell r="BU100"/>
          <cell r="BV100"/>
          <cell r="BW100"/>
          <cell r="BX100"/>
          <cell r="BY100" t="str">
            <v/>
          </cell>
          <cell r="BZ100"/>
          <cell r="CA100"/>
          <cell r="CB100"/>
          <cell r="CC100"/>
          <cell r="CD100" t="str">
            <v/>
          </cell>
          <cell r="CE100"/>
          <cell r="CF100"/>
          <cell r="CG100"/>
          <cell r="CH100"/>
          <cell r="CI100" t="str">
            <v/>
          </cell>
          <cell r="CJ100" t="str">
            <v/>
          </cell>
          <cell r="CK100" t="str">
            <v/>
          </cell>
          <cell r="CL100" t="str">
            <v/>
          </cell>
          <cell r="CM100" t="str">
            <v/>
          </cell>
          <cell r="CN100" t="str">
            <v/>
          </cell>
          <cell r="CO100"/>
          <cell r="CP100"/>
          <cell r="CQ100"/>
          <cell r="CR100"/>
          <cell r="CS100" t="str">
            <v/>
          </cell>
          <cell r="CT100"/>
          <cell r="CU100"/>
          <cell r="CV100"/>
          <cell r="CW100"/>
          <cell r="CX100" t="str">
            <v/>
          </cell>
          <cell r="CY100"/>
          <cell r="CZ100"/>
          <cell r="DA100"/>
          <cell r="DB100"/>
          <cell r="DC100" t="str">
            <v/>
          </cell>
          <cell r="DD100" t="str">
            <v xml:space="preserve">  </v>
          </cell>
          <cell r="DE100" t="e">
            <v>#DIV/0!</v>
          </cell>
          <cell r="DF100" t="e">
            <v>#DIV/0!</v>
          </cell>
          <cell r="DG100" t="e">
            <v>#DIV/0!</v>
          </cell>
          <cell r="DH100" t="e">
            <v>#DIV/0!</v>
          </cell>
          <cell r="DI100" t="e">
            <v>#DIV/0!</v>
          </cell>
          <cell r="DJ100" t="e">
            <v>#DIV/0!</v>
          </cell>
          <cell r="DK100" t="e">
            <v>#DIV/0!</v>
          </cell>
          <cell r="DL100" t="e">
            <v>#DIV/0!</v>
          </cell>
          <cell r="DM100" t="str">
            <v/>
          </cell>
          <cell r="DN100" t="str">
            <v/>
          </cell>
        </row>
        <row r="101">
          <cell r="C101"/>
          <cell r="D101"/>
          <cell r="E101"/>
          <cell r="F101"/>
          <cell r="G101"/>
          <cell r="H101"/>
          <cell r="I101"/>
          <cell r="J101"/>
          <cell r="K101"/>
          <cell r="L101"/>
          <cell r="M101"/>
          <cell r="N101"/>
          <cell r="O101"/>
          <cell r="P101"/>
          <cell r="Q101"/>
          <cell r="R101"/>
          <cell r="S101"/>
          <cell r="T101"/>
          <cell r="U101"/>
          <cell r="V101" t="str">
            <v/>
          </cell>
          <cell r="W101"/>
          <cell r="X101"/>
          <cell r="Y101"/>
          <cell r="Z101"/>
          <cell r="AA101" t="str">
            <v/>
          </cell>
          <cell r="AB101"/>
          <cell r="AC101"/>
          <cell r="AD101"/>
          <cell r="AE101"/>
          <cell r="AF101" t="str">
            <v/>
          </cell>
          <cell r="AG101"/>
          <cell r="AH101"/>
          <cell r="AI101"/>
          <cell r="AJ101"/>
          <cell r="AK101" t="str">
            <v/>
          </cell>
          <cell r="AL101"/>
          <cell r="AM101"/>
          <cell r="AN101"/>
          <cell r="AO101"/>
          <cell r="AP101" t="str">
            <v/>
          </cell>
          <cell r="AQ101"/>
          <cell r="AR101"/>
          <cell r="AS101"/>
          <cell r="AT101"/>
          <cell r="AU101" t="str">
            <v/>
          </cell>
          <cell r="AV101"/>
          <cell r="AW101"/>
          <cell r="AX101"/>
          <cell r="AY101"/>
          <cell r="AZ101" t="str">
            <v/>
          </cell>
          <cell r="BA101"/>
          <cell r="BB101"/>
          <cell r="BC101"/>
          <cell r="BD101"/>
          <cell r="BE101"/>
          <cell r="BF101"/>
          <cell r="BG101"/>
          <cell r="BH101"/>
          <cell r="BI101"/>
          <cell r="BJ101" t="str">
            <v/>
          </cell>
          <cell r="BK101"/>
          <cell r="BL101"/>
          <cell r="BM101"/>
          <cell r="BN101"/>
          <cell r="BO101" t="str">
            <v/>
          </cell>
          <cell r="BP101"/>
          <cell r="BQ101"/>
          <cell r="BR101"/>
          <cell r="BS101"/>
          <cell r="BT101" t="str">
            <v/>
          </cell>
          <cell r="BU101"/>
          <cell r="BV101"/>
          <cell r="BW101"/>
          <cell r="BX101"/>
          <cell r="BY101" t="str">
            <v/>
          </cell>
          <cell r="BZ101"/>
          <cell r="CA101"/>
          <cell r="CB101"/>
          <cell r="CC101"/>
          <cell r="CD101" t="str">
            <v/>
          </cell>
          <cell r="CE101"/>
          <cell r="CF101"/>
          <cell r="CG101"/>
          <cell r="CH101"/>
          <cell r="CI101" t="str">
            <v/>
          </cell>
          <cell r="CJ101" t="str">
            <v/>
          </cell>
          <cell r="CK101" t="str">
            <v/>
          </cell>
          <cell r="CL101" t="str">
            <v/>
          </cell>
          <cell r="CM101" t="str">
            <v/>
          </cell>
          <cell r="CN101" t="str">
            <v/>
          </cell>
          <cell r="CO101"/>
          <cell r="CP101"/>
          <cell r="CQ101"/>
          <cell r="CR101"/>
          <cell r="CS101" t="str">
            <v/>
          </cell>
          <cell r="CT101"/>
          <cell r="CU101"/>
          <cell r="CV101"/>
          <cell r="CW101"/>
          <cell r="CX101" t="str">
            <v/>
          </cell>
          <cell r="CY101"/>
          <cell r="CZ101"/>
          <cell r="DA101"/>
          <cell r="DB101"/>
          <cell r="DC101" t="str">
            <v/>
          </cell>
          <cell r="DD101" t="str">
            <v xml:space="preserve">  </v>
          </cell>
          <cell r="DE101" t="e">
            <v>#DIV/0!</v>
          </cell>
          <cell r="DF101" t="e">
            <v>#DIV/0!</v>
          </cell>
          <cell r="DG101" t="e">
            <v>#DIV/0!</v>
          </cell>
          <cell r="DH101" t="e">
            <v>#DIV/0!</v>
          </cell>
          <cell r="DI101" t="e">
            <v>#DIV/0!</v>
          </cell>
          <cell r="DJ101" t="e">
            <v>#DIV/0!</v>
          </cell>
          <cell r="DK101" t="e">
            <v>#DIV/0!</v>
          </cell>
          <cell r="DL101" t="e">
            <v>#DIV/0!</v>
          </cell>
          <cell r="DM101" t="str">
            <v/>
          </cell>
          <cell r="DN101" t="str">
            <v/>
          </cell>
        </row>
        <row r="102">
          <cell r="C102"/>
          <cell r="D102"/>
          <cell r="E102"/>
          <cell r="F102"/>
          <cell r="G102"/>
          <cell r="H102"/>
          <cell r="I102"/>
          <cell r="J102"/>
          <cell r="K102"/>
          <cell r="L102"/>
          <cell r="M102"/>
          <cell r="N102"/>
          <cell r="O102"/>
          <cell r="P102"/>
          <cell r="Q102"/>
          <cell r="R102"/>
          <cell r="S102"/>
          <cell r="T102"/>
          <cell r="U102"/>
          <cell r="V102" t="str">
            <v/>
          </cell>
          <cell r="W102"/>
          <cell r="X102"/>
          <cell r="Y102"/>
          <cell r="Z102"/>
          <cell r="AA102" t="str">
            <v/>
          </cell>
          <cell r="AB102"/>
          <cell r="AC102"/>
          <cell r="AD102"/>
          <cell r="AE102"/>
          <cell r="AF102" t="str">
            <v/>
          </cell>
          <cell r="AG102"/>
          <cell r="AH102"/>
          <cell r="AI102"/>
          <cell r="AJ102"/>
          <cell r="AK102" t="str">
            <v/>
          </cell>
          <cell r="AL102"/>
          <cell r="AM102"/>
          <cell r="AN102"/>
          <cell r="AO102"/>
          <cell r="AP102" t="str">
            <v/>
          </cell>
          <cell r="AQ102"/>
          <cell r="AR102"/>
          <cell r="AS102"/>
          <cell r="AT102"/>
          <cell r="AU102" t="str">
            <v/>
          </cell>
          <cell r="AV102"/>
          <cell r="AW102"/>
          <cell r="AX102"/>
          <cell r="AY102"/>
          <cell r="AZ102" t="str">
            <v/>
          </cell>
          <cell r="BA102"/>
          <cell r="BB102"/>
          <cell r="BC102"/>
          <cell r="BD102"/>
          <cell r="BE102"/>
          <cell r="BF102"/>
          <cell r="BG102"/>
          <cell r="BH102"/>
          <cell r="BI102"/>
          <cell r="BJ102" t="str">
            <v/>
          </cell>
          <cell r="BK102"/>
          <cell r="BL102"/>
          <cell r="BM102"/>
          <cell r="BN102"/>
          <cell r="BO102" t="str">
            <v/>
          </cell>
          <cell r="BP102"/>
          <cell r="BQ102"/>
          <cell r="BR102"/>
          <cell r="BS102"/>
          <cell r="BT102" t="str">
            <v/>
          </cell>
          <cell r="BU102"/>
          <cell r="BV102"/>
          <cell r="BW102"/>
          <cell r="BX102"/>
          <cell r="BY102" t="str">
            <v/>
          </cell>
          <cell r="BZ102"/>
          <cell r="CA102"/>
          <cell r="CB102"/>
          <cell r="CC102"/>
          <cell r="CD102" t="str">
            <v/>
          </cell>
          <cell r="CE102"/>
          <cell r="CF102"/>
          <cell r="CG102"/>
          <cell r="CH102"/>
          <cell r="CI102" t="str">
            <v/>
          </cell>
          <cell r="CJ102" t="str">
            <v/>
          </cell>
          <cell r="CK102" t="str">
            <v/>
          </cell>
          <cell r="CL102" t="str">
            <v/>
          </cell>
          <cell r="CM102" t="str">
            <v/>
          </cell>
          <cell r="CN102" t="str">
            <v/>
          </cell>
          <cell r="CO102"/>
          <cell r="CP102"/>
          <cell r="CQ102"/>
          <cell r="CR102"/>
          <cell r="CS102" t="str">
            <v/>
          </cell>
          <cell r="CT102"/>
          <cell r="CU102"/>
          <cell r="CV102"/>
          <cell r="CW102"/>
          <cell r="CX102" t="str">
            <v/>
          </cell>
          <cell r="CY102"/>
          <cell r="CZ102"/>
          <cell r="DA102"/>
          <cell r="DB102"/>
          <cell r="DC102" t="str">
            <v/>
          </cell>
          <cell r="DD102" t="str">
            <v xml:space="preserve">  </v>
          </cell>
          <cell r="DE102" t="e">
            <v>#DIV/0!</v>
          </cell>
          <cell r="DF102" t="e">
            <v>#DIV/0!</v>
          </cell>
          <cell r="DG102" t="e">
            <v>#DIV/0!</v>
          </cell>
          <cell r="DH102" t="e">
            <v>#DIV/0!</v>
          </cell>
          <cell r="DI102" t="e">
            <v>#DIV/0!</v>
          </cell>
          <cell r="DJ102" t="e">
            <v>#DIV/0!</v>
          </cell>
          <cell r="DK102" t="e">
            <v>#DIV/0!</v>
          </cell>
          <cell r="DL102" t="e">
            <v>#DIV/0!</v>
          </cell>
          <cell r="DM102" t="str">
            <v/>
          </cell>
          <cell r="DN102" t="str">
            <v/>
          </cell>
        </row>
        <row r="103">
          <cell r="C103"/>
          <cell r="D103"/>
          <cell r="E103"/>
          <cell r="F103"/>
          <cell r="G103"/>
          <cell r="H103"/>
          <cell r="I103"/>
          <cell r="J103"/>
          <cell r="K103"/>
          <cell r="L103"/>
          <cell r="M103"/>
          <cell r="N103"/>
          <cell r="O103"/>
          <cell r="P103"/>
          <cell r="Q103"/>
          <cell r="R103"/>
          <cell r="S103"/>
          <cell r="T103"/>
          <cell r="U103"/>
          <cell r="V103" t="str">
            <v/>
          </cell>
          <cell r="W103"/>
          <cell r="X103"/>
          <cell r="Y103"/>
          <cell r="Z103"/>
          <cell r="AA103" t="str">
            <v/>
          </cell>
          <cell r="AB103"/>
          <cell r="AC103"/>
          <cell r="AD103"/>
          <cell r="AE103"/>
          <cell r="AF103" t="str">
            <v/>
          </cell>
          <cell r="AG103"/>
          <cell r="AH103"/>
          <cell r="AI103"/>
          <cell r="AJ103"/>
          <cell r="AK103" t="str">
            <v/>
          </cell>
          <cell r="AL103"/>
          <cell r="AM103"/>
          <cell r="AN103"/>
          <cell r="AO103"/>
          <cell r="AP103" t="str">
            <v/>
          </cell>
          <cell r="AQ103"/>
          <cell r="AR103"/>
          <cell r="AS103"/>
          <cell r="AT103"/>
          <cell r="AU103" t="str">
            <v/>
          </cell>
          <cell r="AV103"/>
          <cell r="AW103"/>
          <cell r="AX103"/>
          <cell r="AY103"/>
          <cell r="AZ103" t="str">
            <v/>
          </cell>
          <cell r="BA103"/>
          <cell r="BB103"/>
          <cell r="BC103"/>
          <cell r="BD103"/>
          <cell r="BE103"/>
          <cell r="BF103"/>
          <cell r="BG103"/>
          <cell r="BH103"/>
          <cell r="BI103"/>
          <cell r="BJ103" t="str">
            <v/>
          </cell>
          <cell r="BK103"/>
          <cell r="BL103"/>
          <cell r="BM103"/>
          <cell r="BN103"/>
          <cell r="BO103" t="str">
            <v/>
          </cell>
          <cell r="BP103"/>
          <cell r="BQ103"/>
          <cell r="BR103"/>
          <cell r="BS103"/>
          <cell r="BT103" t="str">
            <v/>
          </cell>
          <cell r="BU103"/>
          <cell r="BV103"/>
          <cell r="BW103"/>
          <cell r="BX103"/>
          <cell r="BY103" t="str">
            <v/>
          </cell>
          <cell r="BZ103"/>
          <cell r="CA103"/>
          <cell r="CB103"/>
          <cell r="CC103"/>
          <cell r="CD103" t="str">
            <v/>
          </cell>
          <cell r="CE103"/>
          <cell r="CF103"/>
          <cell r="CG103"/>
          <cell r="CH103"/>
          <cell r="CI103" t="str">
            <v/>
          </cell>
          <cell r="CJ103" t="str">
            <v/>
          </cell>
          <cell r="CK103" t="str">
            <v/>
          </cell>
          <cell r="CL103" t="str">
            <v/>
          </cell>
          <cell r="CM103" t="str">
            <v/>
          </cell>
          <cell r="CN103" t="str">
            <v/>
          </cell>
          <cell r="CO103"/>
          <cell r="CP103"/>
          <cell r="CQ103"/>
          <cell r="CR103"/>
          <cell r="CS103" t="str">
            <v/>
          </cell>
          <cell r="CT103"/>
          <cell r="CU103"/>
          <cell r="CV103"/>
          <cell r="CW103"/>
          <cell r="CX103" t="str">
            <v/>
          </cell>
          <cell r="CY103"/>
          <cell r="CZ103"/>
          <cell r="DA103"/>
          <cell r="DB103"/>
          <cell r="DC103" t="str">
            <v/>
          </cell>
          <cell r="DD103" t="str">
            <v xml:space="preserve">  </v>
          </cell>
          <cell r="DE103" t="e">
            <v>#DIV/0!</v>
          </cell>
          <cell r="DF103" t="e">
            <v>#DIV/0!</v>
          </cell>
          <cell r="DG103" t="e">
            <v>#DIV/0!</v>
          </cell>
          <cell r="DH103" t="e">
            <v>#DIV/0!</v>
          </cell>
          <cell r="DI103" t="e">
            <v>#DIV/0!</v>
          </cell>
          <cell r="DJ103" t="e">
            <v>#DIV/0!</v>
          </cell>
          <cell r="DK103" t="e">
            <v>#DIV/0!</v>
          </cell>
          <cell r="DL103" t="e">
            <v>#DIV/0!</v>
          </cell>
          <cell r="DM103" t="str">
            <v/>
          </cell>
          <cell r="DN103" t="str">
            <v/>
          </cell>
        </row>
        <row r="104">
          <cell r="C104"/>
          <cell r="D104"/>
          <cell r="E104"/>
          <cell r="F104"/>
          <cell r="G104"/>
          <cell r="H104"/>
          <cell r="I104"/>
          <cell r="J104"/>
          <cell r="K104"/>
          <cell r="L104"/>
          <cell r="M104"/>
          <cell r="N104"/>
          <cell r="O104"/>
          <cell r="P104"/>
          <cell r="Q104"/>
          <cell r="R104"/>
          <cell r="S104"/>
          <cell r="T104"/>
          <cell r="U104"/>
          <cell r="V104" t="str">
            <v/>
          </cell>
          <cell r="W104"/>
          <cell r="X104"/>
          <cell r="Y104"/>
          <cell r="Z104"/>
          <cell r="AA104" t="str">
            <v/>
          </cell>
          <cell r="AB104"/>
          <cell r="AC104"/>
          <cell r="AD104"/>
          <cell r="AE104"/>
          <cell r="AF104" t="str">
            <v/>
          </cell>
          <cell r="AG104"/>
          <cell r="AH104"/>
          <cell r="AI104"/>
          <cell r="AJ104"/>
          <cell r="AK104" t="str">
            <v/>
          </cell>
          <cell r="AL104"/>
          <cell r="AM104"/>
          <cell r="AN104"/>
          <cell r="AO104"/>
          <cell r="AP104" t="str">
            <v/>
          </cell>
          <cell r="AQ104"/>
          <cell r="AR104"/>
          <cell r="AS104"/>
          <cell r="AT104"/>
          <cell r="AU104" t="str">
            <v/>
          </cell>
          <cell r="AV104"/>
          <cell r="AW104"/>
          <cell r="AX104"/>
          <cell r="AY104"/>
          <cell r="AZ104" t="str">
            <v/>
          </cell>
          <cell r="BA104"/>
          <cell r="BB104"/>
          <cell r="BC104"/>
          <cell r="BD104"/>
          <cell r="BE104"/>
          <cell r="BF104"/>
          <cell r="BG104"/>
          <cell r="BH104"/>
          <cell r="BI104"/>
          <cell r="BJ104" t="str">
            <v/>
          </cell>
          <cell r="BK104"/>
          <cell r="BL104"/>
          <cell r="BM104"/>
          <cell r="BN104"/>
          <cell r="BO104" t="str">
            <v/>
          </cell>
          <cell r="BP104"/>
          <cell r="BQ104"/>
          <cell r="BR104"/>
          <cell r="BS104"/>
          <cell r="BT104" t="str">
            <v/>
          </cell>
          <cell r="BU104"/>
          <cell r="BV104"/>
          <cell r="BW104"/>
          <cell r="BX104"/>
          <cell r="BY104" t="str">
            <v/>
          </cell>
          <cell r="BZ104"/>
          <cell r="CA104"/>
          <cell r="CB104"/>
          <cell r="CC104"/>
          <cell r="CD104" t="str">
            <v/>
          </cell>
          <cell r="CE104"/>
          <cell r="CF104"/>
          <cell r="CG104"/>
          <cell r="CH104"/>
          <cell r="CI104" t="str">
            <v/>
          </cell>
          <cell r="CJ104" t="str">
            <v/>
          </cell>
          <cell r="CK104" t="str">
            <v/>
          </cell>
          <cell r="CL104" t="str">
            <v/>
          </cell>
          <cell r="CM104" t="str">
            <v/>
          </cell>
          <cell r="CN104" t="str">
            <v/>
          </cell>
          <cell r="CO104"/>
          <cell r="CP104"/>
          <cell r="CQ104"/>
          <cell r="CR104"/>
          <cell r="CS104" t="str">
            <v/>
          </cell>
          <cell r="CT104"/>
          <cell r="CU104"/>
          <cell r="CV104"/>
          <cell r="CW104"/>
          <cell r="CX104" t="str">
            <v/>
          </cell>
          <cell r="CY104"/>
          <cell r="CZ104"/>
          <cell r="DA104"/>
          <cell r="DB104"/>
          <cell r="DC104" t="str">
            <v/>
          </cell>
          <cell r="DD104" t="str">
            <v xml:space="preserve">  </v>
          </cell>
          <cell r="DE104" t="e">
            <v>#DIV/0!</v>
          </cell>
          <cell r="DF104" t="e">
            <v>#DIV/0!</v>
          </cell>
          <cell r="DG104" t="e">
            <v>#DIV/0!</v>
          </cell>
          <cell r="DH104" t="e">
            <v>#DIV/0!</v>
          </cell>
          <cell r="DI104" t="e">
            <v>#DIV/0!</v>
          </cell>
          <cell r="DJ104" t="e">
            <v>#DIV/0!</v>
          </cell>
          <cell r="DK104" t="e">
            <v>#DIV/0!</v>
          </cell>
          <cell r="DL104" t="e">
            <v>#DIV/0!</v>
          </cell>
          <cell r="DM104" t="str">
            <v/>
          </cell>
          <cell r="DN104" t="str">
            <v/>
          </cell>
        </row>
        <row r="105">
          <cell r="C105"/>
          <cell r="D105"/>
          <cell r="E105"/>
          <cell r="F105"/>
          <cell r="G105"/>
          <cell r="H105"/>
          <cell r="I105"/>
          <cell r="J105"/>
          <cell r="K105"/>
          <cell r="L105"/>
          <cell r="M105"/>
          <cell r="N105"/>
          <cell r="O105"/>
          <cell r="P105"/>
          <cell r="Q105"/>
          <cell r="R105"/>
          <cell r="S105"/>
          <cell r="T105"/>
          <cell r="U105"/>
          <cell r="V105" t="str">
            <v/>
          </cell>
          <cell r="W105"/>
          <cell r="X105"/>
          <cell r="Y105"/>
          <cell r="Z105"/>
          <cell r="AA105" t="str">
            <v/>
          </cell>
          <cell r="AB105"/>
          <cell r="AC105"/>
          <cell r="AD105"/>
          <cell r="AE105"/>
          <cell r="AF105" t="str">
            <v/>
          </cell>
          <cell r="AG105"/>
          <cell r="AH105"/>
          <cell r="AI105"/>
          <cell r="AJ105"/>
          <cell r="AK105" t="str">
            <v/>
          </cell>
          <cell r="AL105"/>
          <cell r="AM105"/>
          <cell r="AN105"/>
          <cell r="AO105"/>
          <cell r="AP105" t="str">
            <v/>
          </cell>
          <cell r="AQ105"/>
          <cell r="AR105"/>
          <cell r="AS105"/>
          <cell r="AT105"/>
          <cell r="AU105" t="str">
            <v/>
          </cell>
          <cell r="AV105"/>
          <cell r="AW105"/>
          <cell r="AX105"/>
          <cell r="AY105"/>
          <cell r="AZ105" t="str">
            <v/>
          </cell>
          <cell r="BA105"/>
          <cell r="BB105"/>
          <cell r="BC105"/>
          <cell r="BD105"/>
          <cell r="BE105"/>
          <cell r="BF105"/>
          <cell r="BG105"/>
          <cell r="BH105"/>
          <cell r="BI105"/>
          <cell r="BJ105" t="str">
            <v/>
          </cell>
          <cell r="BK105"/>
          <cell r="BL105"/>
          <cell r="BM105"/>
          <cell r="BN105"/>
          <cell r="BO105" t="str">
            <v/>
          </cell>
          <cell r="BP105"/>
          <cell r="BQ105"/>
          <cell r="BR105"/>
          <cell r="BS105"/>
          <cell r="BT105" t="str">
            <v/>
          </cell>
          <cell r="BU105"/>
          <cell r="BV105"/>
          <cell r="BW105"/>
          <cell r="BX105"/>
          <cell r="BY105" t="str">
            <v/>
          </cell>
          <cell r="BZ105"/>
          <cell r="CA105"/>
          <cell r="CB105"/>
          <cell r="CC105"/>
          <cell r="CD105" t="str">
            <v/>
          </cell>
          <cell r="CE105"/>
          <cell r="CF105"/>
          <cell r="CG105"/>
          <cell r="CH105"/>
          <cell r="CI105" t="str">
            <v/>
          </cell>
          <cell r="CJ105" t="str">
            <v/>
          </cell>
          <cell r="CK105" t="str">
            <v/>
          </cell>
          <cell r="CL105" t="str">
            <v/>
          </cell>
          <cell r="CM105" t="str">
            <v/>
          </cell>
          <cell r="CN105" t="str">
            <v/>
          </cell>
          <cell r="CO105"/>
          <cell r="CP105"/>
          <cell r="CQ105"/>
          <cell r="CR105"/>
          <cell r="CS105" t="str">
            <v/>
          </cell>
          <cell r="CT105"/>
          <cell r="CU105"/>
          <cell r="CV105"/>
          <cell r="CW105"/>
          <cell r="CX105" t="str">
            <v/>
          </cell>
          <cell r="CY105"/>
          <cell r="CZ105"/>
          <cell r="DA105"/>
          <cell r="DB105"/>
          <cell r="DC105" t="str">
            <v/>
          </cell>
          <cell r="DD105" t="str">
            <v xml:space="preserve">  </v>
          </cell>
          <cell r="DE105" t="e">
            <v>#DIV/0!</v>
          </cell>
          <cell r="DF105" t="e">
            <v>#DIV/0!</v>
          </cell>
          <cell r="DG105" t="e">
            <v>#DIV/0!</v>
          </cell>
          <cell r="DH105" t="e">
            <v>#DIV/0!</v>
          </cell>
          <cell r="DI105" t="e">
            <v>#DIV/0!</v>
          </cell>
          <cell r="DJ105" t="e">
            <v>#DIV/0!</v>
          </cell>
          <cell r="DK105" t="e">
            <v>#DIV/0!</v>
          </cell>
          <cell r="DL105" t="e">
            <v>#DIV/0!</v>
          </cell>
          <cell r="DM105" t="str">
            <v/>
          </cell>
          <cell r="DN105" t="str">
            <v/>
          </cell>
        </row>
        <row r="106">
          <cell r="C106"/>
          <cell r="D106"/>
          <cell r="E106"/>
          <cell r="F106"/>
          <cell r="G106"/>
          <cell r="H106"/>
          <cell r="I106"/>
          <cell r="J106"/>
          <cell r="K106"/>
          <cell r="L106"/>
          <cell r="M106"/>
          <cell r="N106"/>
          <cell r="O106"/>
          <cell r="P106"/>
          <cell r="Q106"/>
          <cell r="R106"/>
          <cell r="S106"/>
          <cell r="T106"/>
          <cell r="U106"/>
          <cell r="V106" t="str">
            <v/>
          </cell>
          <cell r="W106"/>
          <cell r="X106"/>
          <cell r="Y106"/>
          <cell r="Z106"/>
          <cell r="AA106" t="str">
            <v/>
          </cell>
          <cell r="AB106"/>
          <cell r="AC106"/>
          <cell r="AD106"/>
          <cell r="AE106"/>
          <cell r="AF106" t="str">
            <v/>
          </cell>
          <cell r="AG106"/>
          <cell r="AH106"/>
          <cell r="AI106"/>
          <cell r="AJ106"/>
          <cell r="AK106" t="str">
            <v/>
          </cell>
          <cell r="AL106"/>
          <cell r="AM106"/>
          <cell r="AN106"/>
          <cell r="AO106"/>
          <cell r="AP106" t="str">
            <v/>
          </cell>
          <cell r="AQ106"/>
          <cell r="AR106"/>
          <cell r="AS106"/>
          <cell r="AT106"/>
          <cell r="AU106" t="str">
            <v/>
          </cell>
          <cell r="AV106"/>
          <cell r="AW106"/>
          <cell r="AX106"/>
          <cell r="AY106"/>
          <cell r="AZ106" t="str">
            <v/>
          </cell>
          <cell r="BA106"/>
          <cell r="BB106"/>
          <cell r="BC106"/>
          <cell r="BD106"/>
          <cell r="BE106"/>
          <cell r="BF106"/>
          <cell r="BG106"/>
          <cell r="BH106"/>
          <cell r="BI106"/>
          <cell r="BJ106" t="str">
            <v/>
          </cell>
          <cell r="BK106"/>
          <cell r="BL106"/>
          <cell r="BM106"/>
          <cell r="BN106"/>
          <cell r="BO106" t="str">
            <v/>
          </cell>
          <cell r="BP106"/>
          <cell r="BQ106"/>
          <cell r="BR106"/>
          <cell r="BS106"/>
          <cell r="BT106" t="str">
            <v/>
          </cell>
          <cell r="BU106"/>
          <cell r="BV106"/>
          <cell r="BW106"/>
          <cell r="BX106"/>
          <cell r="BY106" t="str">
            <v/>
          </cell>
          <cell r="BZ106"/>
          <cell r="CA106"/>
          <cell r="CB106"/>
          <cell r="CC106"/>
          <cell r="CD106" t="str">
            <v/>
          </cell>
          <cell r="CE106"/>
          <cell r="CF106"/>
          <cell r="CG106"/>
          <cell r="CH106"/>
          <cell r="CI106" t="str">
            <v/>
          </cell>
          <cell r="CJ106" t="str">
            <v/>
          </cell>
          <cell r="CK106" t="str">
            <v/>
          </cell>
          <cell r="CL106" t="str">
            <v/>
          </cell>
          <cell r="CM106" t="str">
            <v/>
          </cell>
          <cell r="CN106" t="str">
            <v/>
          </cell>
          <cell r="CO106"/>
          <cell r="CP106"/>
          <cell r="CQ106"/>
          <cell r="CR106"/>
          <cell r="CS106" t="str">
            <v/>
          </cell>
          <cell r="CT106"/>
          <cell r="CU106"/>
          <cell r="CV106"/>
          <cell r="CW106"/>
          <cell r="CX106" t="str">
            <v/>
          </cell>
          <cell r="CY106"/>
          <cell r="CZ106"/>
          <cell r="DA106"/>
          <cell r="DB106"/>
          <cell r="DC106" t="str">
            <v/>
          </cell>
          <cell r="DD106" t="str">
            <v xml:space="preserve">  </v>
          </cell>
          <cell r="DE106" t="e">
            <v>#DIV/0!</v>
          </cell>
          <cell r="DF106" t="e">
            <v>#DIV/0!</v>
          </cell>
          <cell r="DG106" t="e">
            <v>#DIV/0!</v>
          </cell>
          <cell r="DH106" t="e">
            <v>#DIV/0!</v>
          </cell>
          <cell r="DI106" t="e">
            <v>#DIV/0!</v>
          </cell>
          <cell r="DJ106" t="e">
            <v>#DIV/0!</v>
          </cell>
          <cell r="DK106" t="e">
            <v>#DIV/0!</v>
          </cell>
          <cell r="DL106" t="e">
            <v>#DIV/0!</v>
          </cell>
          <cell r="DM106" t="str">
            <v/>
          </cell>
          <cell r="DN106" t="str">
            <v/>
          </cell>
        </row>
        <row r="107">
          <cell r="C107"/>
          <cell r="D107"/>
          <cell r="E107"/>
          <cell r="F107"/>
          <cell r="G107"/>
          <cell r="H107"/>
          <cell r="I107"/>
          <cell r="J107"/>
          <cell r="K107"/>
          <cell r="L107"/>
          <cell r="M107"/>
          <cell r="N107"/>
          <cell r="O107"/>
          <cell r="P107"/>
          <cell r="Q107"/>
          <cell r="R107"/>
          <cell r="S107"/>
          <cell r="T107"/>
          <cell r="U107"/>
          <cell r="V107" t="str">
            <v/>
          </cell>
          <cell r="W107"/>
          <cell r="X107"/>
          <cell r="Y107"/>
          <cell r="Z107"/>
          <cell r="AA107" t="str">
            <v/>
          </cell>
          <cell r="AB107"/>
          <cell r="AC107"/>
          <cell r="AD107"/>
          <cell r="AE107"/>
          <cell r="AF107" t="str">
            <v/>
          </cell>
          <cell r="AG107"/>
          <cell r="AH107"/>
          <cell r="AI107"/>
          <cell r="AJ107"/>
          <cell r="AK107" t="str">
            <v/>
          </cell>
          <cell r="AL107"/>
          <cell r="AM107"/>
          <cell r="AN107"/>
          <cell r="AO107"/>
          <cell r="AP107" t="str">
            <v/>
          </cell>
          <cell r="AQ107"/>
          <cell r="AR107"/>
          <cell r="AS107"/>
          <cell r="AT107"/>
          <cell r="AU107" t="str">
            <v/>
          </cell>
          <cell r="AV107"/>
          <cell r="AW107"/>
          <cell r="AX107"/>
          <cell r="AY107"/>
          <cell r="AZ107" t="str">
            <v/>
          </cell>
          <cell r="BA107"/>
          <cell r="BB107"/>
          <cell r="BC107"/>
          <cell r="BD107"/>
          <cell r="BE107"/>
          <cell r="BF107"/>
          <cell r="BG107"/>
          <cell r="BH107"/>
          <cell r="BI107"/>
          <cell r="BJ107" t="str">
            <v/>
          </cell>
          <cell r="BK107"/>
          <cell r="BL107"/>
          <cell r="BM107"/>
          <cell r="BN107"/>
          <cell r="BO107" t="str">
            <v/>
          </cell>
          <cell r="BP107"/>
          <cell r="BQ107"/>
          <cell r="BR107"/>
          <cell r="BS107"/>
          <cell r="BT107" t="str">
            <v/>
          </cell>
          <cell r="BU107"/>
          <cell r="BV107"/>
          <cell r="BW107"/>
          <cell r="BX107"/>
          <cell r="BY107" t="str">
            <v/>
          </cell>
          <cell r="BZ107"/>
          <cell r="CA107"/>
          <cell r="CB107"/>
          <cell r="CC107"/>
          <cell r="CD107" t="str">
            <v/>
          </cell>
          <cell r="CE107"/>
          <cell r="CF107"/>
          <cell r="CG107"/>
          <cell r="CH107"/>
          <cell r="CI107" t="str">
            <v/>
          </cell>
          <cell r="CJ107" t="str">
            <v/>
          </cell>
          <cell r="CK107" t="str">
            <v/>
          </cell>
          <cell r="CL107" t="str">
            <v/>
          </cell>
          <cell r="CM107" t="str">
            <v/>
          </cell>
          <cell r="CN107" t="str">
            <v/>
          </cell>
          <cell r="CO107"/>
          <cell r="CP107"/>
          <cell r="CQ107"/>
          <cell r="CR107"/>
          <cell r="CS107" t="str">
            <v/>
          </cell>
          <cell r="CT107"/>
          <cell r="CU107"/>
          <cell r="CV107"/>
          <cell r="CW107"/>
          <cell r="CX107" t="str">
            <v/>
          </cell>
          <cell r="CY107"/>
          <cell r="CZ107"/>
          <cell r="DA107"/>
          <cell r="DB107"/>
          <cell r="DC107" t="str">
            <v/>
          </cell>
          <cell r="DD107" t="str">
            <v xml:space="preserve">  </v>
          </cell>
          <cell r="DE107" t="e">
            <v>#DIV/0!</v>
          </cell>
          <cell r="DF107" t="e">
            <v>#DIV/0!</v>
          </cell>
          <cell r="DG107" t="e">
            <v>#DIV/0!</v>
          </cell>
          <cell r="DH107" t="e">
            <v>#DIV/0!</v>
          </cell>
          <cell r="DI107" t="e">
            <v>#DIV/0!</v>
          </cell>
          <cell r="DJ107" t="e">
            <v>#DIV/0!</v>
          </cell>
          <cell r="DK107" t="e">
            <v>#DIV/0!</v>
          </cell>
          <cell r="DL107" t="e">
            <v>#DIV/0!</v>
          </cell>
          <cell r="DM107" t="str">
            <v/>
          </cell>
          <cell r="DN107" t="str">
            <v/>
          </cell>
        </row>
        <row r="108">
          <cell r="C108"/>
          <cell r="D108"/>
          <cell r="E108"/>
          <cell r="F108"/>
          <cell r="G108"/>
          <cell r="H108"/>
          <cell r="I108"/>
          <cell r="J108"/>
          <cell r="K108"/>
          <cell r="L108"/>
          <cell r="M108"/>
          <cell r="N108"/>
          <cell r="O108"/>
          <cell r="P108"/>
          <cell r="Q108"/>
          <cell r="R108"/>
          <cell r="S108"/>
          <cell r="T108"/>
          <cell r="U108"/>
          <cell r="V108" t="str">
            <v/>
          </cell>
          <cell r="W108"/>
          <cell r="X108"/>
          <cell r="Y108"/>
          <cell r="Z108"/>
          <cell r="AA108" t="str">
            <v/>
          </cell>
          <cell r="AB108"/>
          <cell r="AC108"/>
          <cell r="AD108"/>
          <cell r="AE108"/>
          <cell r="AF108" t="str">
            <v/>
          </cell>
          <cell r="AG108"/>
          <cell r="AH108"/>
          <cell r="AI108"/>
          <cell r="AJ108"/>
          <cell r="AK108" t="str">
            <v/>
          </cell>
          <cell r="AL108"/>
          <cell r="AM108"/>
          <cell r="AN108"/>
          <cell r="AO108"/>
          <cell r="AP108" t="str">
            <v/>
          </cell>
          <cell r="AQ108"/>
          <cell r="AR108"/>
          <cell r="AS108"/>
          <cell r="AT108"/>
          <cell r="AU108" t="str">
            <v/>
          </cell>
          <cell r="AV108"/>
          <cell r="AW108"/>
          <cell r="AX108"/>
          <cell r="AY108"/>
          <cell r="AZ108" t="str">
            <v/>
          </cell>
          <cell r="BA108"/>
          <cell r="BB108"/>
          <cell r="BC108"/>
          <cell r="BD108"/>
          <cell r="BE108"/>
          <cell r="BF108"/>
          <cell r="BG108"/>
          <cell r="BH108"/>
          <cell r="BI108"/>
          <cell r="BJ108" t="str">
            <v/>
          </cell>
          <cell r="BK108"/>
          <cell r="BL108"/>
          <cell r="BM108"/>
          <cell r="BN108"/>
          <cell r="BO108" t="str">
            <v/>
          </cell>
          <cell r="BP108"/>
          <cell r="BQ108"/>
          <cell r="BR108"/>
          <cell r="BS108"/>
          <cell r="BT108" t="str">
            <v/>
          </cell>
          <cell r="BU108"/>
          <cell r="BV108"/>
          <cell r="BW108"/>
          <cell r="BX108"/>
          <cell r="BY108" t="str">
            <v/>
          </cell>
          <cell r="BZ108"/>
          <cell r="CA108"/>
          <cell r="CB108"/>
          <cell r="CC108"/>
          <cell r="CD108" t="str">
            <v/>
          </cell>
          <cell r="CE108"/>
          <cell r="CF108"/>
          <cell r="CG108"/>
          <cell r="CH108"/>
          <cell r="CI108" t="str">
            <v/>
          </cell>
          <cell r="CJ108" t="str">
            <v/>
          </cell>
          <cell r="CK108" t="str">
            <v/>
          </cell>
          <cell r="CL108" t="str">
            <v/>
          </cell>
          <cell r="CM108" t="str">
            <v/>
          </cell>
          <cell r="CN108" t="str">
            <v/>
          </cell>
          <cell r="CO108"/>
          <cell r="CP108"/>
          <cell r="CQ108"/>
          <cell r="CR108"/>
          <cell r="CS108" t="str">
            <v/>
          </cell>
          <cell r="CT108"/>
          <cell r="CU108"/>
          <cell r="CV108"/>
          <cell r="CW108"/>
          <cell r="CX108" t="str">
            <v/>
          </cell>
          <cell r="CY108"/>
          <cell r="CZ108"/>
          <cell r="DA108"/>
          <cell r="DB108"/>
          <cell r="DC108" t="str">
            <v/>
          </cell>
          <cell r="DD108" t="str">
            <v xml:space="preserve">  </v>
          </cell>
          <cell r="DE108" t="e">
            <v>#DIV/0!</v>
          </cell>
          <cell r="DF108" t="e">
            <v>#DIV/0!</v>
          </cell>
          <cell r="DG108" t="e">
            <v>#DIV/0!</v>
          </cell>
          <cell r="DH108" t="e">
            <v>#DIV/0!</v>
          </cell>
          <cell r="DI108" t="e">
            <v>#DIV/0!</v>
          </cell>
          <cell r="DJ108" t="e">
            <v>#DIV/0!</v>
          </cell>
          <cell r="DK108" t="e">
            <v>#DIV/0!</v>
          </cell>
          <cell r="DL108" t="e">
            <v>#DIV/0!</v>
          </cell>
          <cell r="DM108" t="str">
            <v/>
          </cell>
          <cell r="DN108" t="str">
            <v/>
          </cell>
        </row>
        <row r="109">
          <cell r="C109"/>
          <cell r="D109"/>
          <cell r="E109"/>
          <cell r="F109"/>
          <cell r="G109"/>
          <cell r="H109"/>
          <cell r="I109"/>
          <cell r="J109"/>
          <cell r="K109"/>
          <cell r="L109"/>
          <cell r="M109"/>
          <cell r="N109"/>
          <cell r="O109"/>
          <cell r="P109"/>
          <cell r="Q109"/>
          <cell r="R109"/>
          <cell r="S109"/>
          <cell r="T109"/>
          <cell r="U109"/>
          <cell r="V109" t="str">
            <v/>
          </cell>
          <cell r="W109"/>
          <cell r="X109"/>
          <cell r="Y109"/>
          <cell r="Z109"/>
          <cell r="AA109" t="str">
            <v/>
          </cell>
          <cell r="AB109"/>
          <cell r="AC109"/>
          <cell r="AD109"/>
          <cell r="AE109"/>
          <cell r="AF109" t="str">
            <v/>
          </cell>
          <cell r="AG109"/>
          <cell r="AH109"/>
          <cell r="AI109"/>
          <cell r="AJ109"/>
          <cell r="AK109" t="str">
            <v/>
          </cell>
          <cell r="AL109"/>
          <cell r="AM109"/>
          <cell r="AN109"/>
          <cell r="AO109"/>
          <cell r="AP109" t="str">
            <v/>
          </cell>
          <cell r="AQ109"/>
          <cell r="AR109"/>
          <cell r="AS109"/>
          <cell r="AT109"/>
          <cell r="AU109" t="str">
            <v/>
          </cell>
          <cell r="AV109"/>
          <cell r="AW109"/>
          <cell r="AX109"/>
          <cell r="AY109"/>
          <cell r="AZ109" t="str">
            <v/>
          </cell>
          <cell r="BA109"/>
          <cell r="BB109"/>
          <cell r="BC109"/>
          <cell r="BD109"/>
          <cell r="BE109"/>
          <cell r="BF109"/>
          <cell r="BG109"/>
          <cell r="BH109"/>
          <cell r="BI109"/>
          <cell r="BJ109" t="str">
            <v/>
          </cell>
          <cell r="BK109"/>
          <cell r="BL109"/>
          <cell r="BM109"/>
          <cell r="BN109"/>
          <cell r="BO109" t="str">
            <v/>
          </cell>
          <cell r="BP109"/>
          <cell r="BQ109"/>
          <cell r="BR109"/>
          <cell r="BS109"/>
          <cell r="BT109" t="str">
            <v/>
          </cell>
          <cell r="BU109"/>
          <cell r="BV109"/>
          <cell r="BW109"/>
          <cell r="BX109"/>
          <cell r="BY109" t="str">
            <v/>
          </cell>
          <cell r="BZ109"/>
          <cell r="CA109"/>
          <cell r="CB109"/>
          <cell r="CC109"/>
          <cell r="CD109" t="str">
            <v/>
          </cell>
          <cell r="CE109"/>
          <cell r="CF109"/>
          <cell r="CG109"/>
          <cell r="CH109"/>
          <cell r="CI109" t="str">
            <v/>
          </cell>
          <cell r="CJ109" t="str">
            <v/>
          </cell>
          <cell r="CK109" t="str">
            <v/>
          </cell>
          <cell r="CL109" t="str">
            <v/>
          </cell>
          <cell r="CM109" t="str">
            <v/>
          </cell>
          <cell r="CN109" t="str">
            <v/>
          </cell>
          <cell r="CO109"/>
          <cell r="CP109"/>
          <cell r="CQ109"/>
          <cell r="CR109"/>
          <cell r="CS109" t="str">
            <v/>
          </cell>
          <cell r="CT109"/>
          <cell r="CU109"/>
          <cell r="CV109"/>
          <cell r="CW109"/>
          <cell r="CX109" t="str">
            <v/>
          </cell>
          <cell r="CY109"/>
          <cell r="CZ109"/>
          <cell r="DA109"/>
          <cell r="DB109"/>
          <cell r="DC109" t="str">
            <v/>
          </cell>
          <cell r="DD109" t="str">
            <v xml:space="preserve">  </v>
          </cell>
          <cell r="DE109" t="e">
            <v>#DIV/0!</v>
          </cell>
          <cell r="DF109" t="e">
            <v>#DIV/0!</v>
          </cell>
          <cell r="DG109" t="e">
            <v>#DIV/0!</v>
          </cell>
          <cell r="DH109" t="e">
            <v>#DIV/0!</v>
          </cell>
          <cell r="DI109" t="e">
            <v>#DIV/0!</v>
          </cell>
          <cell r="DJ109" t="e">
            <v>#DIV/0!</v>
          </cell>
          <cell r="DK109" t="e">
            <v>#DIV/0!</v>
          </cell>
          <cell r="DL109" t="e">
            <v>#DIV/0!</v>
          </cell>
          <cell r="DM109" t="str">
            <v/>
          </cell>
          <cell r="DN109" t="str">
            <v/>
          </cell>
        </row>
        <row r="110">
          <cell r="C110"/>
          <cell r="D110"/>
          <cell r="E110"/>
          <cell r="F110"/>
          <cell r="G110"/>
          <cell r="H110"/>
          <cell r="I110"/>
          <cell r="J110"/>
          <cell r="K110"/>
          <cell r="L110"/>
          <cell r="M110"/>
          <cell r="N110"/>
          <cell r="O110"/>
          <cell r="P110"/>
          <cell r="Q110"/>
          <cell r="R110"/>
          <cell r="S110"/>
          <cell r="T110"/>
          <cell r="U110"/>
          <cell r="V110" t="str">
            <v/>
          </cell>
          <cell r="W110"/>
          <cell r="X110"/>
          <cell r="Y110"/>
          <cell r="Z110"/>
          <cell r="AA110" t="str">
            <v/>
          </cell>
          <cell r="AB110"/>
          <cell r="AC110"/>
          <cell r="AD110"/>
          <cell r="AE110"/>
          <cell r="AF110" t="str">
            <v/>
          </cell>
          <cell r="AG110"/>
          <cell r="AH110"/>
          <cell r="AI110"/>
          <cell r="AJ110"/>
          <cell r="AK110" t="str">
            <v/>
          </cell>
          <cell r="AL110"/>
          <cell r="AM110"/>
          <cell r="AN110"/>
          <cell r="AO110"/>
          <cell r="AP110" t="str">
            <v/>
          </cell>
          <cell r="AQ110"/>
          <cell r="AR110"/>
          <cell r="AS110"/>
          <cell r="AT110"/>
          <cell r="AU110" t="str">
            <v/>
          </cell>
          <cell r="AV110"/>
          <cell r="AW110"/>
          <cell r="AX110"/>
          <cell r="AY110"/>
          <cell r="AZ110" t="str">
            <v/>
          </cell>
          <cell r="BA110"/>
          <cell r="BB110"/>
          <cell r="BC110"/>
          <cell r="BD110"/>
          <cell r="BE110"/>
          <cell r="BF110"/>
          <cell r="BG110"/>
          <cell r="BH110"/>
          <cell r="BI110"/>
          <cell r="BJ110" t="str">
            <v/>
          </cell>
          <cell r="BK110"/>
          <cell r="BL110"/>
          <cell r="BM110"/>
          <cell r="BN110"/>
          <cell r="BO110" t="str">
            <v/>
          </cell>
          <cell r="BP110"/>
          <cell r="BQ110"/>
          <cell r="BR110"/>
          <cell r="BS110"/>
          <cell r="BT110" t="str">
            <v/>
          </cell>
          <cell r="BU110"/>
          <cell r="BV110"/>
          <cell r="BW110"/>
          <cell r="BX110"/>
          <cell r="BY110" t="str">
            <v/>
          </cell>
          <cell r="BZ110"/>
          <cell r="CA110"/>
          <cell r="CB110"/>
          <cell r="CC110"/>
          <cell r="CD110" t="str">
            <v/>
          </cell>
          <cell r="CE110"/>
          <cell r="CF110"/>
          <cell r="CG110"/>
          <cell r="CH110"/>
          <cell r="CI110" t="str">
            <v/>
          </cell>
          <cell r="CJ110" t="str">
            <v/>
          </cell>
          <cell r="CK110" t="str">
            <v/>
          </cell>
          <cell r="CL110" t="str">
            <v/>
          </cell>
          <cell r="CM110" t="str">
            <v/>
          </cell>
          <cell r="CN110" t="str">
            <v/>
          </cell>
          <cell r="CO110"/>
          <cell r="CP110"/>
          <cell r="CQ110"/>
          <cell r="CR110"/>
          <cell r="CS110" t="str">
            <v/>
          </cell>
          <cell r="CT110"/>
          <cell r="CU110"/>
          <cell r="CV110"/>
          <cell r="CW110"/>
          <cell r="CX110" t="str">
            <v/>
          </cell>
          <cell r="CY110"/>
          <cell r="CZ110"/>
          <cell r="DA110"/>
          <cell r="DB110"/>
          <cell r="DC110" t="str">
            <v/>
          </cell>
          <cell r="DD110" t="str">
            <v xml:space="preserve">  </v>
          </cell>
          <cell r="DE110" t="e">
            <v>#DIV/0!</v>
          </cell>
          <cell r="DF110" t="e">
            <v>#DIV/0!</v>
          </cell>
          <cell r="DG110" t="e">
            <v>#DIV/0!</v>
          </cell>
          <cell r="DH110" t="e">
            <v>#DIV/0!</v>
          </cell>
          <cell r="DI110" t="e">
            <v>#DIV/0!</v>
          </cell>
          <cell r="DJ110" t="e">
            <v>#DIV/0!</v>
          </cell>
          <cell r="DK110" t="e">
            <v>#DIV/0!</v>
          </cell>
          <cell r="DL110" t="e">
            <v>#DIV/0!</v>
          </cell>
          <cell r="DM110" t="str">
            <v/>
          </cell>
          <cell r="DN110" t="str">
            <v/>
          </cell>
        </row>
        <row r="111">
          <cell r="C111"/>
          <cell r="D111"/>
          <cell r="E111"/>
          <cell r="F111"/>
          <cell r="G111"/>
          <cell r="H111"/>
          <cell r="I111"/>
          <cell r="J111"/>
          <cell r="K111"/>
          <cell r="L111"/>
          <cell r="M111"/>
          <cell r="N111"/>
          <cell r="O111"/>
          <cell r="P111"/>
          <cell r="Q111"/>
          <cell r="R111"/>
          <cell r="S111"/>
          <cell r="T111"/>
          <cell r="U111"/>
          <cell r="V111" t="str">
            <v/>
          </cell>
          <cell r="W111"/>
          <cell r="X111"/>
          <cell r="Y111"/>
          <cell r="Z111"/>
          <cell r="AA111" t="str">
            <v/>
          </cell>
          <cell r="AB111"/>
          <cell r="AC111"/>
          <cell r="AD111"/>
          <cell r="AE111"/>
          <cell r="AF111" t="str">
            <v/>
          </cell>
          <cell r="AG111"/>
          <cell r="AH111"/>
          <cell r="AI111"/>
          <cell r="AJ111"/>
          <cell r="AK111" t="str">
            <v/>
          </cell>
          <cell r="AL111"/>
          <cell r="AM111"/>
          <cell r="AN111"/>
          <cell r="AO111"/>
          <cell r="AP111" t="str">
            <v/>
          </cell>
          <cell r="AQ111"/>
          <cell r="AR111"/>
          <cell r="AS111"/>
          <cell r="AT111"/>
          <cell r="AU111" t="str">
            <v/>
          </cell>
          <cell r="AV111"/>
          <cell r="AW111"/>
          <cell r="AX111"/>
          <cell r="AY111"/>
          <cell r="AZ111" t="str">
            <v/>
          </cell>
          <cell r="BA111"/>
          <cell r="BB111"/>
          <cell r="BC111"/>
          <cell r="BD111"/>
          <cell r="BE111"/>
          <cell r="BF111"/>
          <cell r="BG111"/>
          <cell r="BH111"/>
          <cell r="BI111"/>
          <cell r="BJ111" t="str">
            <v/>
          </cell>
          <cell r="BK111"/>
          <cell r="BL111"/>
          <cell r="BM111"/>
          <cell r="BN111"/>
          <cell r="BO111" t="str">
            <v/>
          </cell>
          <cell r="BP111"/>
          <cell r="BQ111"/>
          <cell r="BR111"/>
          <cell r="BS111"/>
          <cell r="BT111" t="str">
            <v/>
          </cell>
          <cell r="BU111"/>
          <cell r="BV111"/>
          <cell r="BW111"/>
          <cell r="BX111"/>
          <cell r="BY111" t="str">
            <v/>
          </cell>
          <cell r="BZ111"/>
          <cell r="CA111"/>
          <cell r="CB111"/>
          <cell r="CC111"/>
          <cell r="CD111" t="str">
            <v/>
          </cell>
          <cell r="CE111"/>
          <cell r="CF111"/>
          <cell r="CG111"/>
          <cell r="CH111"/>
          <cell r="CI111" t="str">
            <v/>
          </cell>
          <cell r="CJ111" t="str">
            <v/>
          </cell>
          <cell r="CK111" t="str">
            <v/>
          </cell>
          <cell r="CL111" t="str">
            <v/>
          </cell>
          <cell r="CM111" t="str">
            <v/>
          </cell>
          <cell r="CN111" t="str">
            <v/>
          </cell>
          <cell r="CO111"/>
          <cell r="CP111"/>
          <cell r="CQ111"/>
          <cell r="CR111"/>
          <cell r="CS111" t="str">
            <v/>
          </cell>
          <cell r="CT111"/>
          <cell r="CU111"/>
          <cell r="CV111"/>
          <cell r="CW111"/>
          <cell r="CX111" t="str">
            <v/>
          </cell>
          <cell r="CY111"/>
          <cell r="CZ111"/>
          <cell r="DA111"/>
          <cell r="DB111"/>
          <cell r="DC111" t="str">
            <v/>
          </cell>
          <cell r="DD111" t="str">
            <v xml:space="preserve">  </v>
          </cell>
          <cell r="DE111" t="e">
            <v>#DIV/0!</v>
          </cell>
          <cell r="DF111" t="e">
            <v>#DIV/0!</v>
          </cell>
          <cell r="DG111" t="e">
            <v>#DIV/0!</v>
          </cell>
          <cell r="DH111" t="e">
            <v>#DIV/0!</v>
          </cell>
          <cell r="DI111" t="e">
            <v>#DIV/0!</v>
          </cell>
          <cell r="DJ111" t="e">
            <v>#DIV/0!</v>
          </cell>
          <cell r="DK111" t="e">
            <v>#DIV/0!</v>
          </cell>
          <cell r="DL111" t="e">
            <v>#DIV/0!</v>
          </cell>
          <cell r="DM111" t="str">
            <v/>
          </cell>
          <cell r="DN111" t="str">
            <v/>
          </cell>
        </row>
        <row r="112">
          <cell r="C112"/>
          <cell r="D112"/>
          <cell r="E112"/>
          <cell r="F112"/>
          <cell r="G112"/>
          <cell r="H112"/>
          <cell r="I112"/>
          <cell r="J112"/>
          <cell r="K112"/>
          <cell r="L112"/>
          <cell r="M112"/>
          <cell r="N112"/>
          <cell r="O112"/>
          <cell r="P112"/>
          <cell r="Q112"/>
          <cell r="R112"/>
          <cell r="S112"/>
          <cell r="T112"/>
          <cell r="U112"/>
          <cell r="V112" t="str">
            <v/>
          </cell>
          <cell r="W112"/>
          <cell r="X112"/>
          <cell r="Y112"/>
          <cell r="Z112"/>
          <cell r="AA112" t="str">
            <v/>
          </cell>
          <cell r="AB112"/>
          <cell r="AC112"/>
          <cell r="AD112"/>
          <cell r="AE112"/>
          <cell r="AF112" t="str">
            <v/>
          </cell>
          <cell r="AG112"/>
          <cell r="AH112"/>
          <cell r="AI112"/>
          <cell r="AJ112"/>
          <cell r="AK112" t="str">
            <v/>
          </cell>
          <cell r="AL112"/>
          <cell r="AM112"/>
          <cell r="AN112"/>
          <cell r="AO112"/>
          <cell r="AP112" t="str">
            <v/>
          </cell>
          <cell r="AQ112"/>
          <cell r="AR112"/>
          <cell r="AS112"/>
          <cell r="AT112"/>
          <cell r="AU112" t="str">
            <v/>
          </cell>
          <cell r="AV112"/>
          <cell r="AW112"/>
          <cell r="AX112"/>
          <cell r="AY112"/>
          <cell r="AZ112" t="str">
            <v/>
          </cell>
          <cell r="BA112"/>
          <cell r="BB112"/>
          <cell r="BC112"/>
          <cell r="BD112"/>
          <cell r="BE112"/>
          <cell r="BF112"/>
          <cell r="BG112"/>
          <cell r="BH112"/>
          <cell r="BI112"/>
          <cell r="BJ112" t="str">
            <v/>
          </cell>
          <cell r="BK112"/>
          <cell r="BL112"/>
          <cell r="BM112"/>
          <cell r="BN112"/>
          <cell r="BO112" t="str">
            <v/>
          </cell>
          <cell r="BP112"/>
          <cell r="BQ112"/>
          <cell r="BR112"/>
          <cell r="BS112"/>
          <cell r="BT112" t="str">
            <v/>
          </cell>
          <cell r="BU112"/>
          <cell r="BV112"/>
          <cell r="BW112"/>
          <cell r="BX112"/>
          <cell r="BY112" t="str">
            <v/>
          </cell>
          <cell r="BZ112"/>
          <cell r="CA112"/>
          <cell r="CB112"/>
          <cell r="CC112"/>
          <cell r="CD112" t="str">
            <v/>
          </cell>
          <cell r="CE112"/>
          <cell r="CF112"/>
          <cell r="CG112"/>
          <cell r="CH112"/>
          <cell r="CI112" t="str">
            <v/>
          </cell>
          <cell r="CJ112" t="str">
            <v/>
          </cell>
          <cell r="CK112" t="str">
            <v/>
          </cell>
          <cell r="CL112" t="str">
            <v/>
          </cell>
          <cell r="CM112" t="str">
            <v/>
          </cell>
          <cell r="CN112" t="str">
            <v/>
          </cell>
          <cell r="CO112"/>
          <cell r="CP112"/>
          <cell r="CQ112"/>
          <cell r="CR112"/>
          <cell r="CS112" t="str">
            <v/>
          </cell>
          <cell r="CT112"/>
          <cell r="CU112"/>
          <cell r="CV112"/>
          <cell r="CW112"/>
          <cell r="CX112" t="str">
            <v/>
          </cell>
          <cell r="CY112"/>
          <cell r="CZ112"/>
          <cell r="DA112"/>
          <cell r="DB112"/>
          <cell r="DC112" t="str">
            <v/>
          </cell>
          <cell r="DD112" t="str">
            <v xml:space="preserve">  </v>
          </cell>
          <cell r="DE112" t="e">
            <v>#DIV/0!</v>
          </cell>
          <cell r="DF112" t="e">
            <v>#DIV/0!</v>
          </cell>
          <cell r="DG112" t="e">
            <v>#DIV/0!</v>
          </cell>
          <cell r="DH112" t="e">
            <v>#DIV/0!</v>
          </cell>
          <cell r="DI112" t="e">
            <v>#DIV/0!</v>
          </cell>
          <cell r="DJ112" t="e">
            <v>#DIV/0!</v>
          </cell>
          <cell r="DK112" t="e">
            <v>#DIV/0!</v>
          </cell>
          <cell r="DL112" t="e">
            <v>#DIV/0!</v>
          </cell>
          <cell r="DM112" t="str">
            <v/>
          </cell>
          <cell r="DN112" t="str">
            <v/>
          </cell>
        </row>
        <row r="113">
          <cell r="C113"/>
          <cell r="D113"/>
          <cell r="E113"/>
          <cell r="F113"/>
          <cell r="G113"/>
          <cell r="H113"/>
          <cell r="I113"/>
          <cell r="J113"/>
          <cell r="K113"/>
          <cell r="L113"/>
          <cell r="M113"/>
          <cell r="N113"/>
          <cell r="O113"/>
          <cell r="P113"/>
          <cell r="Q113"/>
          <cell r="R113"/>
          <cell r="S113"/>
          <cell r="T113"/>
          <cell r="U113"/>
          <cell r="V113" t="str">
            <v/>
          </cell>
          <cell r="W113"/>
          <cell r="X113"/>
          <cell r="Y113"/>
          <cell r="Z113"/>
          <cell r="AA113" t="str">
            <v/>
          </cell>
          <cell r="AB113"/>
          <cell r="AC113"/>
          <cell r="AD113"/>
          <cell r="AE113"/>
          <cell r="AF113" t="str">
            <v/>
          </cell>
          <cell r="AG113"/>
          <cell r="AH113"/>
          <cell r="AI113"/>
          <cell r="AJ113"/>
          <cell r="AK113" t="str">
            <v/>
          </cell>
          <cell r="AL113"/>
          <cell r="AM113"/>
          <cell r="AN113"/>
          <cell r="AO113"/>
          <cell r="AP113" t="str">
            <v/>
          </cell>
          <cell r="AQ113"/>
          <cell r="AR113"/>
          <cell r="AS113"/>
          <cell r="AT113"/>
          <cell r="AU113" t="str">
            <v/>
          </cell>
          <cell r="AV113"/>
          <cell r="AW113"/>
          <cell r="AX113"/>
          <cell r="AY113"/>
          <cell r="AZ113" t="str">
            <v/>
          </cell>
          <cell r="BA113"/>
          <cell r="BB113"/>
          <cell r="BC113"/>
          <cell r="BD113"/>
          <cell r="BE113"/>
          <cell r="BF113"/>
          <cell r="BG113"/>
          <cell r="BH113"/>
          <cell r="BI113"/>
          <cell r="BJ113" t="str">
            <v/>
          </cell>
          <cell r="BK113"/>
          <cell r="BL113"/>
          <cell r="BM113"/>
          <cell r="BN113"/>
          <cell r="BO113" t="str">
            <v/>
          </cell>
          <cell r="BP113"/>
          <cell r="BQ113"/>
          <cell r="BR113"/>
          <cell r="BS113"/>
          <cell r="BT113" t="str">
            <v/>
          </cell>
          <cell r="BU113"/>
          <cell r="BV113"/>
          <cell r="BW113"/>
          <cell r="BX113"/>
          <cell r="BY113" t="str">
            <v/>
          </cell>
          <cell r="BZ113"/>
          <cell r="CA113"/>
          <cell r="CB113"/>
          <cell r="CC113"/>
          <cell r="CD113" t="str">
            <v/>
          </cell>
          <cell r="CE113"/>
          <cell r="CF113"/>
          <cell r="CG113"/>
          <cell r="CH113"/>
          <cell r="CI113" t="str">
            <v/>
          </cell>
          <cell r="CJ113" t="str">
            <v/>
          </cell>
          <cell r="CK113" t="str">
            <v/>
          </cell>
          <cell r="CL113" t="str">
            <v/>
          </cell>
          <cell r="CM113" t="str">
            <v/>
          </cell>
          <cell r="CN113" t="str">
            <v/>
          </cell>
          <cell r="CO113"/>
          <cell r="CP113"/>
          <cell r="CQ113"/>
          <cell r="CR113"/>
          <cell r="CS113" t="str">
            <v/>
          </cell>
          <cell r="CT113"/>
          <cell r="CU113"/>
          <cell r="CV113"/>
          <cell r="CW113"/>
          <cell r="CX113" t="str">
            <v/>
          </cell>
          <cell r="CY113"/>
          <cell r="CZ113"/>
          <cell r="DA113"/>
          <cell r="DB113"/>
          <cell r="DC113" t="str">
            <v/>
          </cell>
          <cell r="DD113" t="str">
            <v xml:space="preserve">  </v>
          </cell>
          <cell r="DE113" t="e">
            <v>#DIV/0!</v>
          </cell>
          <cell r="DF113" t="e">
            <v>#DIV/0!</v>
          </cell>
          <cell r="DG113" t="e">
            <v>#DIV/0!</v>
          </cell>
          <cell r="DH113" t="e">
            <v>#DIV/0!</v>
          </cell>
          <cell r="DI113" t="e">
            <v>#DIV/0!</v>
          </cell>
          <cell r="DJ113" t="e">
            <v>#DIV/0!</v>
          </cell>
          <cell r="DK113" t="e">
            <v>#DIV/0!</v>
          </cell>
          <cell r="DL113" t="e">
            <v>#DIV/0!</v>
          </cell>
          <cell r="DM113" t="str">
            <v/>
          </cell>
          <cell r="DN113" t="str">
            <v/>
          </cell>
        </row>
        <row r="114">
          <cell r="C114"/>
          <cell r="D114"/>
          <cell r="E114"/>
          <cell r="F114"/>
          <cell r="G114"/>
          <cell r="H114"/>
          <cell r="I114"/>
          <cell r="J114"/>
          <cell r="K114"/>
          <cell r="L114"/>
          <cell r="M114"/>
          <cell r="N114"/>
          <cell r="O114"/>
          <cell r="P114"/>
          <cell r="Q114"/>
          <cell r="R114"/>
          <cell r="S114"/>
          <cell r="T114"/>
          <cell r="U114"/>
          <cell r="V114" t="str">
            <v/>
          </cell>
          <cell r="W114"/>
          <cell r="X114"/>
          <cell r="Y114"/>
          <cell r="Z114"/>
          <cell r="AA114" t="str">
            <v/>
          </cell>
          <cell r="AB114"/>
          <cell r="AC114"/>
          <cell r="AD114"/>
          <cell r="AE114"/>
          <cell r="AF114" t="str">
            <v/>
          </cell>
          <cell r="AG114"/>
          <cell r="AH114"/>
          <cell r="AI114"/>
          <cell r="AJ114"/>
          <cell r="AK114" t="str">
            <v/>
          </cell>
          <cell r="AL114"/>
          <cell r="AM114"/>
          <cell r="AN114"/>
          <cell r="AO114"/>
          <cell r="AP114" t="str">
            <v/>
          </cell>
          <cell r="AQ114"/>
          <cell r="AR114"/>
          <cell r="AS114"/>
          <cell r="AT114"/>
          <cell r="AU114" t="str">
            <v/>
          </cell>
          <cell r="AV114"/>
          <cell r="AW114"/>
          <cell r="AX114"/>
          <cell r="AY114"/>
          <cell r="AZ114" t="str">
            <v/>
          </cell>
          <cell r="BA114"/>
          <cell r="BB114"/>
          <cell r="BC114"/>
          <cell r="BD114"/>
          <cell r="BE114"/>
          <cell r="BF114"/>
          <cell r="BG114"/>
          <cell r="BH114"/>
          <cell r="BI114"/>
          <cell r="BJ114" t="str">
            <v/>
          </cell>
          <cell r="BK114"/>
          <cell r="BL114"/>
          <cell r="BM114"/>
          <cell r="BN114"/>
          <cell r="BO114" t="str">
            <v/>
          </cell>
          <cell r="BP114"/>
          <cell r="BQ114"/>
          <cell r="BR114"/>
          <cell r="BS114"/>
          <cell r="BT114" t="str">
            <v/>
          </cell>
          <cell r="BU114"/>
          <cell r="BV114"/>
          <cell r="BW114"/>
          <cell r="BX114"/>
          <cell r="BY114" t="str">
            <v/>
          </cell>
          <cell r="BZ114"/>
          <cell r="CA114"/>
          <cell r="CB114"/>
          <cell r="CC114"/>
          <cell r="CD114" t="str">
            <v/>
          </cell>
          <cell r="CE114"/>
          <cell r="CF114"/>
          <cell r="CG114"/>
          <cell r="CH114"/>
          <cell r="CI114" t="str">
            <v/>
          </cell>
          <cell r="CJ114" t="str">
            <v/>
          </cell>
          <cell r="CK114" t="str">
            <v/>
          </cell>
          <cell r="CL114" t="str">
            <v/>
          </cell>
          <cell r="CM114" t="str">
            <v/>
          </cell>
          <cell r="CN114" t="str">
            <v/>
          </cell>
          <cell r="CO114"/>
          <cell r="CP114"/>
          <cell r="CQ114"/>
          <cell r="CR114"/>
          <cell r="CS114" t="str">
            <v/>
          </cell>
          <cell r="CT114"/>
          <cell r="CU114"/>
          <cell r="CV114"/>
          <cell r="CW114"/>
          <cell r="CX114" t="str">
            <v/>
          </cell>
          <cell r="CY114"/>
          <cell r="CZ114"/>
          <cell r="DA114"/>
          <cell r="DB114"/>
          <cell r="DC114" t="str">
            <v/>
          </cell>
          <cell r="DD114" t="str">
            <v xml:space="preserve">  </v>
          </cell>
          <cell r="DE114" t="e">
            <v>#DIV/0!</v>
          </cell>
          <cell r="DF114" t="e">
            <v>#DIV/0!</v>
          </cell>
          <cell r="DG114" t="e">
            <v>#DIV/0!</v>
          </cell>
          <cell r="DH114" t="e">
            <v>#DIV/0!</v>
          </cell>
          <cell r="DI114" t="e">
            <v>#DIV/0!</v>
          </cell>
          <cell r="DJ114" t="e">
            <v>#DIV/0!</v>
          </cell>
          <cell r="DK114" t="e">
            <v>#DIV/0!</v>
          </cell>
          <cell r="DL114" t="e">
            <v>#DIV/0!</v>
          </cell>
          <cell r="DM114" t="str">
            <v/>
          </cell>
          <cell r="DN114" t="str">
            <v/>
          </cell>
        </row>
      </sheetData>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_new"/>
      <sheetName val="SF7"/>
      <sheetName val="ADVISERS PROFILE"/>
      <sheetName val="WIFA"/>
      <sheetName val="MAIN "/>
      <sheetName val="BEHAVIORAL RECORD"/>
      <sheetName val="SF3"/>
      <sheetName val="SF5"/>
      <sheetName val="SF2_Instruction"/>
      <sheetName val="SF2_11"/>
      <sheetName val="SF2_10"/>
      <sheetName val="SF2_9"/>
      <sheetName val="SF2_8"/>
      <sheetName val="SF2_7"/>
      <sheetName val="SF2_6"/>
      <sheetName val="SF2_5"/>
      <sheetName val="SF2_4"/>
      <sheetName val="SF2_3"/>
      <sheetName val="SF2_2"/>
      <sheetName val="SF2_1"/>
      <sheetName val="SF1"/>
      <sheetName val="School Form 2 (SF2)_OLD"/>
      <sheetName val="RAW_DATA_INFO"/>
      <sheetName val="ATT2"/>
      <sheetName val="ATT1"/>
      <sheetName val="AWARD2"/>
      <sheetName val="AWARD1"/>
      <sheetName val="CARDBACK"/>
      <sheetName val="CARDFRONT"/>
      <sheetName val="CLASS_CARD_1ST"/>
      <sheetName val="back"/>
      <sheetName val="SF10_FRONT_FULL"/>
      <sheetName val="SF10_BACK_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6">
          <cell r="C6" t="str">
            <v>ALAP</v>
          </cell>
          <cell r="D6" t="str">
            <v>HARON</v>
          </cell>
          <cell r="E6" t="str">
            <v>GEPTE</v>
          </cell>
          <cell r="F6" t="str">
            <v>G.</v>
          </cell>
          <cell r="G6" t="str">
            <v>131406150453</v>
          </cell>
          <cell r="H6" t="str">
            <v>03-13-2010</v>
          </cell>
          <cell r="I6" t="str">
            <v>MALE</v>
          </cell>
          <cell r="J6">
            <v>45824</v>
          </cell>
          <cell r="K6"/>
          <cell r="L6"/>
          <cell r="M6" t="str">
            <v>Ungka II Elem School</v>
          </cell>
          <cell r="N6" t="str">
            <v>KORONADAL CITY</v>
          </cell>
          <cell r="O6">
            <v>116645</v>
          </cell>
          <cell r="P6"/>
          <cell r="Q6" t="str">
            <v>KORONADAL</v>
          </cell>
          <cell r="R6">
            <v>85</v>
          </cell>
          <cell r="S6">
            <v>85</v>
          </cell>
          <cell r="T6"/>
          <cell r="U6"/>
          <cell r="V6" t="str">
            <v/>
          </cell>
          <cell r="W6">
            <v>79</v>
          </cell>
          <cell r="X6">
            <v>83</v>
          </cell>
          <cell r="Y6"/>
          <cell r="Z6"/>
          <cell r="AA6" t="str">
            <v/>
          </cell>
          <cell r="AB6">
            <v>85</v>
          </cell>
          <cell r="AC6">
            <v>82</v>
          </cell>
          <cell r="AD6"/>
          <cell r="AE6"/>
          <cell r="AF6" t="str">
            <v/>
          </cell>
          <cell r="AG6">
            <v>82</v>
          </cell>
          <cell r="AH6">
            <v>78</v>
          </cell>
          <cell r="AI6"/>
          <cell r="AJ6"/>
          <cell r="AK6" t="str">
            <v/>
          </cell>
          <cell r="AL6">
            <v>82</v>
          </cell>
          <cell r="AM6">
            <v>79</v>
          </cell>
          <cell r="AN6"/>
          <cell r="AO6"/>
          <cell r="AP6" t="str">
            <v/>
          </cell>
          <cell r="AQ6">
            <v>89</v>
          </cell>
          <cell r="AR6">
            <v>90</v>
          </cell>
          <cell r="AS6"/>
          <cell r="AT6"/>
          <cell r="AU6" t="str">
            <v/>
          </cell>
          <cell r="AV6">
            <v>89</v>
          </cell>
          <cell r="AW6">
            <v>87</v>
          </cell>
          <cell r="AX6"/>
          <cell r="AY6"/>
          <cell r="AZ6" t="str">
            <v/>
          </cell>
          <cell r="BA6"/>
          <cell r="BB6"/>
          <cell r="BC6"/>
          <cell r="BD6"/>
          <cell r="BE6"/>
          <cell r="BF6">
            <v>90</v>
          </cell>
          <cell r="BG6">
            <v>90</v>
          </cell>
          <cell r="BH6"/>
          <cell r="BI6"/>
          <cell r="BJ6" t="str">
            <v/>
          </cell>
          <cell r="BK6">
            <v>87</v>
          </cell>
          <cell r="BL6">
            <v>89</v>
          </cell>
          <cell r="BM6"/>
          <cell r="BN6"/>
          <cell r="BO6" t="str">
            <v/>
          </cell>
          <cell r="BP6">
            <v>87</v>
          </cell>
          <cell r="BQ6">
            <v>90</v>
          </cell>
          <cell r="BR6"/>
          <cell r="BS6"/>
          <cell r="BT6" t="str">
            <v/>
          </cell>
          <cell r="BU6">
            <v>90</v>
          </cell>
          <cell r="BV6">
            <v>90</v>
          </cell>
          <cell r="BW6"/>
          <cell r="BX6"/>
          <cell r="BY6" t="str">
            <v/>
          </cell>
          <cell r="BZ6"/>
          <cell r="CA6"/>
          <cell r="CB6"/>
          <cell r="CC6"/>
          <cell r="CD6" t="str">
            <v/>
          </cell>
          <cell r="CE6"/>
          <cell r="CF6"/>
          <cell r="CG6"/>
          <cell r="CH6"/>
          <cell r="CI6" t="str">
            <v/>
          </cell>
          <cell r="CJ6">
            <v>89</v>
          </cell>
          <cell r="CK6">
            <v>90</v>
          </cell>
          <cell r="CL6" t="str">
            <v/>
          </cell>
          <cell r="CM6" t="str">
            <v/>
          </cell>
          <cell r="CN6" t="str">
            <v/>
          </cell>
          <cell r="CO6"/>
          <cell r="CP6"/>
          <cell r="CQ6"/>
          <cell r="CR6"/>
          <cell r="CS6" t="str">
            <v/>
          </cell>
          <cell r="CT6"/>
          <cell r="CU6"/>
          <cell r="CV6"/>
          <cell r="CW6"/>
          <cell r="CX6" t="str">
            <v/>
          </cell>
          <cell r="CY6"/>
          <cell r="CZ6"/>
          <cell r="DA6"/>
          <cell r="DB6"/>
          <cell r="DC6" t="str">
            <v/>
          </cell>
          <cell r="DD6" t="str">
            <v>HARON G. ALAP</v>
          </cell>
          <cell r="DE6">
            <v>85</v>
          </cell>
          <cell r="DF6" t="str">
            <v>NO</v>
          </cell>
          <cell r="DG6">
            <v>84</v>
          </cell>
          <cell r="DH6" t="str">
            <v>NO</v>
          </cell>
          <cell r="DI6" t="e">
            <v>#DIV/0!</v>
          </cell>
          <cell r="DJ6" t="e">
            <v>#DIV/0!</v>
          </cell>
          <cell r="DK6" t="e">
            <v>#DIV/0!</v>
          </cell>
          <cell r="DL6" t="e">
            <v>#DIV/0!</v>
          </cell>
          <cell r="DM6" t="str">
            <v/>
          </cell>
          <cell r="DN6" t="str">
            <v/>
          </cell>
          <cell r="DO6">
            <v>89</v>
          </cell>
          <cell r="DP6">
            <v>91</v>
          </cell>
          <cell r="DQ6">
            <v>90</v>
          </cell>
          <cell r="DR6">
            <v>90</v>
          </cell>
          <cell r="DS6">
            <v>93</v>
          </cell>
          <cell r="DT6">
            <v>92</v>
          </cell>
          <cell r="DU6">
            <v>90</v>
          </cell>
          <cell r="DV6">
            <v>91</v>
          </cell>
          <cell r="DW6">
            <v>91</v>
          </cell>
          <cell r="DX6">
            <v>86</v>
          </cell>
          <cell r="DY6">
            <v>93</v>
          </cell>
          <cell r="DZ6">
            <v>90</v>
          </cell>
          <cell r="EA6">
            <v>91</v>
          </cell>
          <cell r="EB6">
            <v>94</v>
          </cell>
          <cell r="EC6">
            <v>93</v>
          </cell>
          <cell r="ED6">
            <v>86</v>
          </cell>
          <cell r="EE6">
            <v>96</v>
          </cell>
          <cell r="EF6">
            <v>91</v>
          </cell>
          <cell r="EG6">
            <v>78</v>
          </cell>
          <cell r="EH6">
            <v>89</v>
          </cell>
          <cell r="EI6">
            <v>84</v>
          </cell>
          <cell r="EJ6">
            <v>77</v>
          </cell>
          <cell r="EK6">
            <v>80</v>
          </cell>
          <cell r="EL6">
            <v>79</v>
          </cell>
          <cell r="EM6">
            <v>90</v>
          </cell>
          <cell r="EN6">
            <v>94</v>
          </cell>
          <cell r="EO6">
            <v>92</v>
          </cell>
          <cell r="EP6">
            <v>88</v>
          </cell>
          <cell r="EQ6">
            <v>94</v>
          </cell>
          <cell r="ER6">
            <v>91</v>
          </cell>
          <cell r="ES6">
            <v>82</v>
          </cell>
          <cell r="ET6">
            <v>86</v>
          </cell>
          <cell r="EU6">
            <v>84</v>
          </cell>
          <cell r="EV6">
            <v>90</v>
          </cell>
          <cell r="EW6">
            <v>87</v>
          </cell>
          <cell r="EX6">
            <v>89</v>
          </cell>
          <cell r="EY6"/>
          <cell r="EZ6"/>
          <cell r="FA6">
            <v>86</v>
          </cell>
          <cell r="FB6" t="str">
            <v>NO</v>
          </cell>
          <cell r="FC6">
            <v>91</v>
          </cell>
          <cell r="FD6" t="str">
            <v>WITH HONORS</v>
          </cell>
          <cell r="FE6">
            <v>89</v>
          </cell>
          <cell r="FF6" t="str">
            <v>NO</v>
          </cell>
          <cell r="FH6" t="str">
            <v>SO</v>
          </cell>
          <cell r="FI6" t="str">
            <v>SO</v>
          </cell>
          <cell r="FJ6"/>
          <cell r="FK6"/>
          <cell r="FL6" t="str">
            <v>SO</v>
          </cell>
          <cell r="FM6" t="str">
            <v>SO</v>
          </cell>
          <cell r="FN6"/>
          <cell r="FO6"/>
          <cell r="FP6" t="str">
            <v>SO</v>
          </cell>
          <cell r="FQ6" t="str">
            <v>SO</v>
          </cell>
          <cell r="FR6"/>
          <cell r="FS6"/>
          <cell r="FT6" t="str">
            <v>SO</v>
          </cell>
          <cell r="FU6" t="str">
            <v>SO</v>
          </cell>
          <cell r="FV6"/>
          <cell r="FW6"/>
          <cell r="FX6" t="str">
            <v>SO</v>
          </cell>
          <cell r="FY6" t="str">
            <v>SO</v>
          </cell>
          <cell r="FZ6"/>
          <cell r="GA6"/>
          <cell r="GB6" t="str">
            <v>SO</v>
          </cell>
          <cell r="GC6" t="str">
            <v>SO</v>
          </cell>
          <cell r="GD6"/>
          <cell r="GE6"/>
          <cell r="GF6" t="str">
            <v>SO</v>
          </cell>
          <cell r="GG6" t="str">
            <v>SO</v>
          </cell>
          <cell r="GH6"/>
          <cell r="GI6"/>
          <cell r="GJ6">
            <v>0</v>
          </cell>
          <cell r="GK6">
            <v>2</v>
          </cell>
          <cell r="GL6">
            <v>1</v>
          </cell>
          <cell r="GM6">
            <v>2</v>
          </cell>
          <cell r="GN6">
            <v>1</v>
          </cell>
          <cell r="GO6"/>
          <cell r="GP6"/>
          <cell r="GQ6">
            <v>1</v>
          </cell>
          <cell r="GR6">
            <v>1</v>
          </cell>
          <cell r="GS6">
            <v>1</v>
          </cell>
          <cell r="GT6"/>
          <cell r="GU6"/>
          <cell r="GV6">
            <v>0</v>
          </cell>
          <cell r="GW6">
            <v>0</v>
          </cell>
          <cell r="GX6">
            <v>5</v>
          </cell>
          <cell r="GY6">
            <v>2</v>
          </cell>
          <cell r="GZ6">
            <v>2</v>
          </cell>
          <cell r="HA6">
            <v>0</v>
          </cell>
          <cell r="HB6">
            <v>0</v>
          </cell>
          <cell r="HC6">
            <v>0</v>
          </cell>
          <cell r="HD6">
            <v>0</v>
          </cell>
          <cell r="HE6">
            <v>0</v>
          </cell>
          <cell r="HF6"/>
          <cell r="HG6"/>
          <cell r="HH6">
            <v>11</v>
          </cell>
          <cell r="HI6">
            <v>22</v>
          </cell>
          <cell r="HJ6">
            <v>20</v>
          </cell>
          <cell r="HK6">
            <v>22</v>
          </cell>
          <cell r="HL6">
            <v>22</v>
          </cell>
          <cell r="HM6">
            <v>21</v>
          </cell>
          <cell r="HN6">
            <v>14</v>
          </cell>
          <cell r="HO6">
            <v>20</v>
          </cell>
          <cell r="HP6">
            <v>19</v>
          </cell>
          <cell r="HQ6">
            <v>23</v>
          </cell>
          <cell r="HR6"/>
          <cell r="HS6"/>
        </row>
        <row r="7">
          <cell r="C7" t="str">
            <v>BALBUENA</v>
          </cell>
          <cell r="D7" t="str">
            <v>CHARLEXTER</v>
          </cell>
          <cell r="E7" t="str">
            <v>APURA</v>
          </cell>
          <cell r="F7" t="str">
            <v>A.</v>
          </cell>
          <cell r="G7" t="str">
            <v>131402150016</v>
          </cell>
          <cell r="H7" t="str">
            <v>11-06-2009</v>
          </cell>
          <cell r="I7" t="str">
            <v>MALE</v>
          </cell>
          <cell r="J7">
            <v>45824</v>
          </cell>
          <cell r="K7"/>
          <cell r="L7"/>
          <cell r="M7" t="str">
            <v>Carpenter Elem</v>
          </cell>
          <cell r="N7" t="str">
            <v>KORONADAL CITY</v>
          </cell>
          <cell r="O7">
            <v>131402</v>
          </cell>
          <cell r="P7"/>
          <cell r="Q7"/>
          <cell r="R7">
            <v>81</v>
          </cell>
          <cell r="S7">
            <v>83</v>
          </cell>
          <cell r="T7">
            <v>83</v>
          </cell>
          <cell r="U7">
            <v>84</v>
          </cell>
          <cell r="V7">
            <v>83</v>
          </cell>
          <cell r="W7">
            <v>77</v>
          </cell>
          <cell r="X7">
            <v>80</v>
          </cell>
          <cell r="Y7">
            <v>80</v>
          </cell>
          <cell r="Z7">
            <v>84</v>
          </cell>
          <cell r="AA7">
            <v>80</v>
          </cell>
          <cell r="AB7">
            <v>79</v>
          </cell>
          <cell r="AC7">
            <v>82</v>
          </cell>
          <cell r="AD7">
            <v>82</v>
          </cell>
          <cell r="AE7">
            <v>83</v>
          </cell>
          <cell r="AF7">
            <v>82</v>
          </cell>
          <cell r="AG7">
            <v>80</v>
          </cell>
          <cell r="AH7">
            <v>81</v>
          </cell>
          <cell r="AI7">
            <v>83</v>
          </cell>
          <cell r="AJ7">
            <v>89</v>
          </cell>
          <cell r="AK7">
            <v>83</v>
          </cell>
          <cell r="AL7">
            <v>79</v>
          </cell>
          <cell r="AM7">
            <v>80</v>
          </cell>
          <cell r="AN7">
            <v>79</v>
          </cell>
          <cell r="AO7">
            <v>83</v>
          </cell>
          <cell r="AP7">
            <v>80</v>
          </cell>
          <cell r="AQ7">
            <v>84</v>
          </cell>
          <cell r="AR7">
            <v>88</v>
          </cell>
          <cell r="AS7">
            <v>90</v>
          </cell>
          <cell r="AT7">
            <v>92</v>
          </cell>
          <cell r="AU7">
            <v>89</v>
          </cell>
          <cell r="AV7">
            <v>83</v>
          </cell>
          <cell r="AW7">
            <v>90</v>
          </cell>
          <cell r="AX7">
            <v>88</v>
          </cell>
          <cell r="AY7">
            <v>87</v>
          </cell>
          <cell r="AZ7">
            <v>87</v>
          </cell>
          <cell r="BA7"/>
          <cell r="BB7"/>
          <cell r="BC7"/>
          <cell r="BD7"/>
          <cell r="BE7" t="str">
            <v/>
          </cell>
          <cell r="BF7">
            <v>85</v>
          </cell>
          <cell r="BG7">
            <v>85</v>
          </cell>
          <cell r="BH7">
            <v>90</v>
          </cell>
          <cell r="BI7">
            <v>91</v>
          </cell>
          <cell r="BJ7">
            <v>88</v>
          </cell>
          <cell r="BK7">
            <v>88</v>
          </cell>
          <cell r="BL7">
            <v>89</v>
          </cell>
          <cell r="BM7">
            <v>91</v>
          </cell>
          <cell r="BN7">
            <v>92</v>
          </cell>
          <cell r="BO7">
            <v>90</v>
          </cell>
          <cell r="BP7">
            <v>85</v>
          </cell>
          <cell r="BQ7">
            <v>89</v>
          </cell>
          <cell r="BR7">
            <v>91</v>
          </cell>
          <cell r="BS7">
            <v>92</v>
          </cell>
          <cell r="BT7">
            <v>89</v>
          </cell>
          <cell r="BU7">
            <v>86</v>
          </cell>
          <cell r="BV7">
            <v>88</v>
          </cell>
          <cell r="BW7">
            <v>87</v>
          </cell>
          <cell r="BX7">
            <v>89</v>
          </cell>
          <cell r="BY7">
            <v>88</v>
          </cell>
          <cell r="BZ7"/>
          <cell r="CA7"/>
          <cell r="CB7"/>
          <cell r="CC7"/>
          <cell r="CD7" t="str">
            <v/>
          </cell>
          <cell r="CE7"/>
          <cell r="CF7"/>
          <cell r="CG7"/>
          <cell r="CH7"/>
          <cell r="CI7" t="str">
            <v/>
          </cell>
          <cell r="CJ7">
            <v>86</v>
          </cell>
          <cell r="CK7">
            <v>88</v>
          </cell>
          <cell r="CL7">
            <v>90</v>
          </cell>
          <cell r="CM7">
            <v>91</v>
          </cell>
          <cell r="CN7">
            <v>89</v>
          </cell>
          <cell r="CO7"/>
          <cell r="CP7"/>
          <cell r="CQ7"/>
          <cell r="CR7"/>
          <cell r="CS7" t="str">
            <v/>
          </cell>
          <cell r="CT7"/>
          <cell r="CU7"/>
          <cell r="CV7"/>
          <cell r="CW7"/>
          <cell r="CX7" t="str">
            <v/>
          </cell>
          <cell r="CY7"/>
          <cell r="CZ7"/>
          <cell r="DA7"/>
          <cell r="DB7"/>
          <cell r="DC7" t="str">
            <v/>
          </cell>
          <cell r="DD7" t="str">
            <v>CHARLEXTER A. BALBUENA</v>
          </cell>
          <cell r="DE7">
            <v>81</v>
          </cell>
          <cell r="DF7" t="str">
            <v>NO</v>
          </cell>
          <cell r="DG7">
            <v>84</v>
          </cell>
          <cell r="DH7" t="str">
            <v>NO</v>
          </cell>
          <cell r="DI7">
            <v>84</v>
          </cell>
          <cell r="DJ7" t="str">
            <v>NO</v>
          </cell>
          <cell r="DK7">
            <v>87</v>
          </cell>
          <cell r="DL7" t="str">
            <v>NO</v>
          </cell>
          <cell r="DM7">
            <v>84</v>
          </cell>
          <cell r="DN7" t="str">
            <v>NO</v>
          </cell>
          <cell r="DO7">
            <v>89</v>
          </cell>
          <cell r="DP7">
            <v>92</v>
          </cell>
          <cell r="DQ7">
            <v>91</v>
          </cell>
          <cell r="DR7">
            <v>88</v>
          </cell>
          <cell r="DS7">
            <v>93</v>
          </cell>
          <cell r="DT7">
            <v>91</v>
          </cell>
          <cell r="DU7">
            <v>90</v>
          </cell>
          <cell r="DV7">
            <v>89</v>
          </cell>
          <cell r="DW7">
            <v>90</v>
          </cell>
          <cell r="DX7">
            <v>88</v>
          </cell>
          <cell r="DY7">
            <v>94</v>
          </cell>
          <cell r="DZ7">
            <v>91</v>
          </cell>
          <cell r="EA7">
            <v>89</v>
          </cell>
          <cell r="EB7">
            <v>94</v>
          </cell>
          <cell r="EC7">
            <v>92</v>
          </cell>
          <cell r="ED7">
            <v>91</v>
          </cell>
          <cell r="EE7">
            <v>94</v>
          </cell>
          <cell r="EF7">
            <v>93</v>
          </cell>
          <cell r="EG7"/>
          <cell r="EH7"/>
          <cell r="EI7" t="str">
            <v/>
          </cell>
          <cell r="EJ7"/>
          <cell r="EK7"/>
          <cell r="EL7" t="str">
            <v/>
          </cell>
          <cell r="EM7">
            <v>93</v>
          </cell>
          <cell r="EN7">
            <v>92</v>
          </cell>
          <cell r="EO7">
            <v>93</v>
          </cell>
          <cell r="EP7">
            <v>87</v>
          </cell>
          <cell r="EQ7">
            <v>87</v>
          </cell>
          <cell r="ER7">
            <v>87</v>
          </cell>
          <cell r="ES7">
            <v>92</v>
          </cell>
          <cell r="ET7">
            <v>85</v>
          </cell>
          <cell r="EU7">
            <v>89</v>
          </cell>
          <cell r="EV7"/>
          <cell r="EW7"/>
          <cell r="EX7" t="str">
            <v/>
          </cell>
          <cell r="EY7"/>
          <cell r="EZ7"/>
          <cell r="FA7">
            <v>90</v>
          </cell>
          <cell r="FB7" t="str">
            <v>WITH HONORS</v>
          </cell>
          <cell r="FC7">
            <v>91</v>
          </cell>
          <cell r="FD7" t="str">
            <v>WITH HONORS</v>
          </cell>
          <cell r="FE7">
            <v>91</v>
          </cell>
          <cell r="FF7" t="str">
            <v>WITH HONORS</v>
          </cell>
          <cell r="FH7" t="str">
            <v>SO</v>
          </cell>
          <cell r="FI7" t="str">
            <v>SO</v>
          </cell>
          <cell r="FJ7" t="str">
            <v>SO</v>
          </cell>
          <cell r="FK7" t="str">
            <v>SO</v>
          </cell>
          <cell r="FL7" t="str">
            <v>SO</v>
          </cell>
          <cell r="FM7" t="str">
            <v>SO</v>
          </cell>
          <cell r="FN7" t="str">
            <v>SO</v>
          </cell>
          <cell r="FO7" t="str">
            <v>SO</v>
          </cell>
          <cell r="FP7" t="str">
            <v>SO</v>
          </cell>
          <cell r="FQ7" t="str">
            <v>SO</v>
          </cell>
          <cell r="FR7" t="str">
            <v>SO</v>
          </cell>
          <cell r="FS7" t="str">
            <v>SO</v>
          </cell>
          <cell r="FT7" t="str">
            <v>SO</v>
          </cell>
          <cell r="FU7" t="str">
            <v>SO</v>
          </cell>
          <cell r="FV7" t="str">
            <v>SO</v>
          </cell>
          <cell r="FW7" t="str">
            <v>SO</v>
          </cell>
          <cell r="FX7" t="str">
            <v>SO</v>
          </cell>
          <cell r="FY7" t="str">
            <v>SO</v>
          </cell>
          <cell r="FZ7" t="str">
            <v>SO</v>
          </cell>
          <cell r="GA7" t="str">
            <v>SO</v>
          </cell>
          <cell r="GB7" t="str">
            <v>SO</v>
          </cell>
          <cell r="GC7" t="str">
            <v>SO</v>
          </cell>
          <cell r="GD7" t="str">
            <v>SO</v>
          </cell>
          <cell r="GE7" t="str">
            <v>SO</v>
          </cell>
          <cell r="GF7" t="str">
            <v>SO</v>
          </cell>
          <cell r="GG7" t="str">
            <v>SO</v>
          </cell>
          <cell r="GH7" t="str">
            <v>SO</v>
          </cell>
          <cell r="GI7" t="str">
            <v>SO</v>
          </cell>
          <cell r="GJ7">
            <v>0</v>
          </cell>
          <cell r="GK7">
            <v>1</v>
          </cell>
          <cell r="GL7"/>
          <cell r="GM7"/>
          <cell r="GN7"/>
          <cell r="GO7">
            <v>1</v>
          </cell>
          <cell r="GP7"/>
          <cell r="GQ7"/>
          <cell r="GR7"/>
          <cell r="GS7"/>
          <cell r="GT7"/>
          <cell r="GU7"/>
          <cell r="GV7">
            <v>0</v>
          </cell>
          <cell r="GW7">
            <v>0</v>
          </cell>
          <cell r="GX7">
            <v>0</v>
          </cell>
          <cell r="GY7">
            <v>1</v>
          </cell>
          <cell r="GZ7">
            <v>1</v>
          </cell>
          <cell r="HA7">
            <v>0</v>
          </cell>
          <cell r="HB7">
            <v>2</v>
          </cell>
          <cell r="HC7">
            <v>0</v>
          </cell>
          <cell r="HD7">
            <v>0</v>
          </cell>
          <cell r="HE7">
            <v>0</v>
          </cell>
          <cell r="HF7"/>
          <cell r="HG7"/>
          <cell r="HH7"/>
          <cell r="HI7"/>
          <cell r="HJ7"/>
          <cell r="HK7"/>
          <cell r="HL7"/>
          <cell r="HM7"/>
          <cell r="HN7"/>
          <cell r="HO7"/>
          <cell r="HP7"/>
          <cell r="HQ7"/>
          <cell r="HR7"/>
          <cell r="HS7"/>
        </row>
        <row r="8">
          <cell r="C8" t="str">
            <v>CUARESMA</v>
          </cell>
          <cell r="D8" t="str">
            <v>JOHN MARK</v>
          </cell>
          <cell r="E8" t="str">
            <v>LAGUNA</v>
          </cell>
          <cell r="F8" t="str">
            <v>L.</v>
          </cell>
          <cell r="G8" t="str">
            <v>131414150002</v>
          </cell>
          <cell r="H8" t="str">
            <v>05-11-2008</v>
          </cell>
          <cell r="I8" t="str">
            <v>MALE</v>
          </cell>
          <cell r="J8">
            <v>45824</v>
          </cell>
          <cell r="K8"/>
          <cell r="L8"/>
          <cell r="M8" t="str">
            <v>Marbel Evangelical Fellowship Christian Academy</v>
          </cell>
          <cell r="N8" t="str">
            <v>KORONADAL CITY</v>
          </cell>
          <cell r="O8">
            <v>471013</v>
          </cell>
          <cell r="P8"/>
          <cell r="Q8"/>
          <cell r="R8">
            <v>75</v>
          </cell>
          <cell r="S8">
            <v>75</v>
          </cell>
          <cell r="T8">
            <v>75</v>
          </cell>
          <cell r="U8">
            <v>78</v>
          </cell>
          <cell r="V8">
            <v>76</v>
          </cell>
          <cell r="W8">
            <v>76</v>
          </cell>
          <cell r="X8">
            <v>75</v>
          </cell>
          <cell r="Y8">
            <v>79</v>
          </cell>
          <cell r="Z8">
            <v>81</v>
          </cell>
          <cell r="AA8">
            <v>78</v>
          </cell>
          <cell r="AB8">
            <v>78</v>
          </cell>
          <cell r="AC8">
            <v>75</v>
          </cell>
          <cell r="AD8">
            <v>78</v>
          </cell>
          <cell r="AE8">
            <v>78</v>
          </cell>
          <cell r="AF8">
            <v>77</v>
          </cell>
          <cell r="AG8">
            <v>75</v>
          </cell>
          <cell r="AH8">
            <v>75</v>
          </cell>
          <cell r="AI8">
            <v>75</v>
          </cell>
          <cell r="AJ8">
            <v>77</v>
          </cell>
          <cell r="AK8">
            <v>76</v>
          </cell>
          <cell r="AL8">
            <v>75</v>
          </cell>
          <cell r="AM8">
            <v>75</v>
          </cell>
          <cell r="AN8">
            <v>75</v>
          </cell>
          <cell r="AO8">
            <v>75</v>
          </cell>
          <cell r="AP8">
            <v>75</v>
          </cell>
          <cell r="AQ8">
            <v>80</v>
          </cell>
          <cell r="AR8">
            <v>80</v>
          </cell>
          <cell r="AS8">
            <v>81</v>
          </cell>
          <cell r="AT8">
            <v>81</v>
          </cell>
          <cell r="AU8">
            <v>81</v>
          </cell>
          <cell r="AV8">
            <v>75</v>
          </cell>
          <cell r="AW8">
            <v>75</v>
          </cell>
          <cell r="AX8">
            <v>75</v>
          </cell>
          <cell r="AY8">
            <v>82</v>
          </cell>
          <cell r="AZ8">
            <v>77</v>
          </cell>
          <cell r="BA8"/>
          <cell r="BB8"/>
          <cell r="BC8"/>
          <cell r="BD8"/>
          <cell r="BE8" t="str">
            <v/>
          </cell>
          <cell r="BF8">
            <v>85</v>
          </cell>
          <cell r="BG8">
            <v>85</v>
          </cell>
          <cell r="BH8">
            <v>90</v>
          </cell>
          <cell r="BI8">
            <v>91</v>
          </cell>
          <cell r="BJ8">
            <v>88</v>
          </cell>
          <cell r="BK8">
            <v>85</v>
          </cell>
          <cell r="BL8">
            <v>85</v>
          </cell>
          <cell r="BM8">
            <v>85</v>
          </cell>
          <cell r="BN8">
            <v>88</v>
          </cell>
          <cell r="BO8">
            <v>86</v>
          </cell>
          <cell r="BP8">
            <v>85</v>
          </cell>
          <cell r="BQ8">
            <v>85</v>
          </cell>
          <cell r="BR8">
            <v>87</v>
          </cell>
          <cell r="BS8">
            <v>89</v>
          </cell>
          <cell r="BT8">
            <v>87</v>
          </cell>
          <cell r="BU8">
            <v>85</v>
          </cell>
          <cell r="BV8">
            <v>85</v>
          </cell>
          <cell r="BW8">
            <v>87</v>
          </cell>
          <cell r="BX8">
            <v>89</v>
          </cell>
          <cell r="BY8">
            <v>87</v>
          </cell>
          <cell r="BZ8"/>
          <cell r="CA8"/>
          <cell r="CB8"/>
          <cell r="CC8"/>
          <cell r="CD8" t="str">
            <v/>
          </cell>
          <cell r="CE8"/>
          <cell r="CF8"/>
          <cell r="CG8"/>
          <cell r="CH8"/>
          <cell r="CI8" t="str">
            <v/>
          </cell>
          <cell r="CJ8">
            <v>85</v>
          </cell>
          <cell r="CK8">
            <v>85</v>
          </cell>
          <cell r="CL8">
            <v>87</v>
          </cell>
          <cell r="CM8">
            <v>89</v>
          </cell>
          <cell r="CN8">
            <v>87</v>
          </cell>
          <cell r="CO8"/>
          <cell r="CP8"/>
          <cell r="CQ8"/>
          <cell r="CR8"/>
          <cell r="CS8" t="str">
            <v/>
          </cell>
          <cell r="CT8"/>
          <cell r="CU8"/>
          <cell r="CV8"/>
          <cell r="CW8"/>
          <cell r="CX8" t="str">
            <v/>
          </cell>
          <cell r="CY8"/>
          <cell r="CZ8"/>
          <cell r="DA8"/>
          <cell r="DB8"/>
          <cell r="DC8" t="str">
            <v/>
          </cell>
          <cell r="DD8" t="str">
            <v>JOHN MARK L. CUARESMA</v>
          </cell>
          <cell r="DE8">
            <v>77</v>
          </cell>
          <cell r="DF8" t="str">
            <v>NO</v>
          </cell>
          <cell r="DG8">
            <v>77</v>
          </cell>
          <cell r="DH8" t="str">
            <v>NO</v>
          </cell>
          <cell r="DI8">
            <v>78</v>
          </cell>
          <cell r="DJ8" t="str">
            <v>NO</v>
          </cell>
          <cell r="DK8">
            <v>80</v>
          </cell>
          <cell r="DL8" t="str">
            <v>NO</v>
          </cell>
          <cell r="DM8">
            <v>78</v>
          </cell>
          <cell r="DN8" t="str">
            <v>NO</v>
          </cell>
          <cell r="DO8">
            <v>88</v>
          </cell>
          <cell r="DP8">
            <v>93</v>
          </cell>
          <cell r="DQ8">
            <v>91</v>
          </cell>
          <cell r="DR8">
            <v>91</v>
          </cell>
          <cell r="DS8">
            <v>93</v>
          </cell>
          <cell r="DT8">
            <v>92</v>
          </cell>
          <cell r="DU8">
            <v>88</v>
          </cell>
          <cell r="DV8">
            <v>90</v>
          </cell>
          <cell r="DW8">
            <v>89</v>
          </cell>
          <cell r="DX8">
            <v>86</v>
          </cell>
          <cell r="DY8">
            <v>93</v>
          </cell>
          <cell r="DZ8">
            <v>90</v>
          </cell>
          <cell r="EA8">
            <v>89</v>
          </cell>
          <cell r="EB8">
            <v>94</v>
          </cell>
          <cell r="EC8">
            <v>92</v>
          </cell>
          <cell r="ED8">
            <v>92</v>
          </cell>
          <cell r="EE8">
            <v>93</v>
          </cell>
          <cell r="EF8">
            <v>93</v>
          </cell>
          <cell r="EG8"/>
          <cell r="EH8"/>
          <cell r="EI8" t="str">
            <v/>
          </cell>
          <cell r="EJ8"/>
          <cell r="EK8"/>
          <cell r="EL8" t="str">
            <v/>
          </cell>
          <cell r="EM8">
            <v>90</v>
          </cell>
          <cell r="EN8">
            <v>91</v>
          </cell>
          <cell r="EO8">
            <v>91</v>
          </cell>
          <cell r="EP8">
            <v>83</v>
          </cell>
          <cell r="EQ8">
            <v>84</v>
          </cell>
          <cell r="ER8">
            <v>84</v>
          </cell>
          <cell r="ES8">
            <v>90</v>
          </cell>
          <cell r="ET8">
            <v>87</v>
          </cell>
          <cell r="EU8">
            <v>89</v>
          </cell>
          <cell r="EV8"/>
          <cell r="EW8"/>
          <cell r="EX8" t="str">
            <v/>
          </cell>
          <cell r="EY8"/>
          <cell r="EZ8"/>
          <cell r="FA8">
            <v>89</v>
          </cell>
          <cell r="FB8" t="str">
            <v>NO</v>
          </cell>
          <cell r="FC8">
            <v>91</v>
          </cell>
          <cell r="FD8" t="str">
            <v>WITH HONORS</v>
          </cell>
          <cell r="FE8">
            <v>90</v>
          </cell>
          <cell r="FF8" t="str">
            <v>WITH HONORS</v>
          </cell>
          <cell r="FH8" t="str">
            <v>SO</v>
          </cell>
          <cell r="FI8" t="str">
            <v>SO</v>
          </cell>
          <cell r="FJ8" t="str">
            <v>SO</v>
          </cell>
          <cell r="FK8" t="str">
            <v>SO</v>
          </cell>
          <cell r="FL8" t="str">
            <v>SO</v>
          </cell>
          <cell r="FM8" t="str">
            <v>SO</v>
          </cell>
          <cell r="FN8" t="str">
            <v>SO</v>
          </cell>
          <cell r="FO8" t="str">
            <v>SO</v>
          </cell>
          <cell r="FP8" t="str">
            <v>SO</v>
          </cell>
          <cell r="FQ8" t="str">
            <v>SO</v>
          </cell>
          <cell r="FR8" t="str">
            <v>SO</v>
          </cell>
          <cell r="FS8" t="str">
            <v>SO</v>
          </cell>
          <cell r="FT8" t="str">
            <v>SO</v>
          </cell>
          <cell r="FU8" t="str">
            <v>SO</v>
          </cell>
          <cell r="FV8" t="str">
            <v>SO</v>
          </cell>
          <cell r="FW8" t="str">
            <v>SO</v>
          </cell>
          <cell r="FX8" t="str">
            <v>SO</v>
          </cell>
          <cell r="FY8" t="str">
            <v>SO</v>
          </cell>
          <cell r="FZ8" t="str">
            <v>SO</v>
          </cell>
          <cell r="GA8" t="str">
            <v>SO</v>
          </cell>
          <cell r="GB8" t="str">
            <v>SO</v>
          </cell>
          <cell r="GC8" t="str">
            <v>SO</v>
          </cell>
          <cell r="GD8" t="str">
            <v>SO</v>
          </cell>
          <cell r="GE8" t="str">
            <v>SO</v>
          </cell>
          <cell r="GF8" t="str">
            <v>SO</v>
          </cell>
          <cell r="GG8" t="str">
            <v>SO</v>
          </cell>
          <cell r="GH8" t="str">
            <v>SO</v>
          </cell>
          <cell r="GI8" t="str">
            <v>SO</v>
          </cell>
          <cell r="GJ8">
            <v>0</v>
          </cell>
          <cell r="GK8"/>
          <cell r="GL8">
            <v>1</v>
          </cell>
          <cell r="GM8"/>
          <cell r="GN8"/>
          <cell r="GO8"/>
          <cell r="GP8"/>
          <cell r="GQ8"/>
          <cell r="GR8"/>
          <cell r="GS8"/>
          <cell r="GT8"/>
          <cell r="GU8"/>
          <cell r="GV8">
            <v>0</v>
          </cell>
          <cell r="GW8">
            <v>2</v>
          </cell>
          <cell r="GX8">
            <v>5</v>
          </cell>
          <cell r="GY8">
            <v>6</v>
          </cell>
          <cell r="GZ8">
            <v>7</v>
          </cell>
          <cell r="HA8">
            <v>4</v>
          </cell>
          <cell r="HB8">
            <v>0</v>
          </cell>
          <cell r="HC8">
            <v>0</v>
          </cell>
          <cell r="HD8">
            <v>0</v>
          </cell>
          <cell r="HE8">
            <v>0</v>
          </cell>
          <cell r="HF8"/>
          <cell r="HG8"/>
          <cell r="HH8"/>
          <cell r="HI8"/>
          <cell r="HJ8"/>
          <cell r="HK8"/>
          <cell r="HL8"/>
          <cell r="HM8"/>
          <cell r="HN8"/>
          <cell r="HO8"/>
          <cell r="HP8"/>
          <cell r="HQ8"/>
          <cell r="HR8"/>
          <cell r="HS8"/>
        </row>
        <row r="9">
          <cell r="C9" t="str">
            <v>DELGADO</v>
          </cell>
          <cell r="D9" t="str">
            <v>RAVEN KIAN</v>
          </cell>
          <cell r="E9" t="str">
            <v>PEN</v>
          </cell>
          <cell r="F9" t="str">
            <v>P.</v>
          </cell>
          <cell r="G9" t="str">
            <v>131378150055</v>
          </cell>
          <cell r="H9" t="str">
            <v>03-01-2010</v>
          </cell>
          <cell r="I9" t="str">
            <v>MALE</v>
          </cell>
          <cell r="J9">
            <v>45824</v>
          </cell>
          <cell r="K9"/>
          <cell r="L9"/>
          <cell r="M9" t="str">
            <v xml:space="preserve">Marbel  1 Central Elem  </v>
          </cell>
          <cell r="N9" t="str">
            <v>KORONADAL CITY</v>
          </cell>
          <cell r="O9">
            <v>131394</v>
          </cell>
          <cell r="P9"/>
          <cell r="Q9"/>
          <cell r="R9">
            <v>86</v>
          </cell>
          <cell r="S9">
            <v>87</v>
          </cell>
          <cell r="T9">
            <v>83</v>
          </cell>
          <cell r="U9">
            <v>85</v>
          </cell>
          <cell r="V9">
            <v>85</v>
          </cell>
          <cell r="W9">
            <v>85</v>
          </cell>
          <cell r="X9">
            <v>82</v>
          </cell>
          <cell r="Y9">
            <v>79</v>
          </cell>
          <cell r="Z9">
            <v>83</v>
          </cell>
          <cell r="AA9">
            <v>82</v>
          </cell>
          <cell r="AB9">
            <v>84</v>
          </cell>
          <cell r="AC9">
            <v>83</v>
          </cell>
          <cell r="AD9">
            <v>80</v>
          </cell>
          <cell r="AE9">
            <v>83</v>
          </cell>
          <cell r="AF9">
            <v>83</v>
          </cell>
          <cell r="AG9">
            <v>82</v>
          </cell>
          <cell r="AH9">
            <v>78</v>
          </cell>
          <cell r="AI9">
            <v>78</v>
          </cell>
          <cell r="AJ9">
            <v>87</v>
          </cell>
          <cell r="AK9">
            <v>81</v>
          </cell>
          <cell r="AL9">
            <v>86</v>
          </cell>
          <cell r="AM9">
            <v>84</v>
          </cell>
          <cell r="AN9">
            <v>80</v>
          </cell>
          <cell r="AO9">
            <v>84</v>
          </cell>
          <cell r="AP9">
            <v>84</v>
          </cell>
          <cell r="AQ9">
            <v>84</v>
          </cell>
          <cell r="AR9">
            <v>87</v>
          </cell>
          <cell r="AS9">
            <v>88</v>
          </cell>
          <cell r="AT9">
            <v>90</v>
          </cell>
          <cell r="AU9">
            <v>87</v>
          </cell>
          <cell r="AV9">
            <v>86</v>
          </cell>
          <cell r="AW9">
            <v>84</v>
          </cell>
          <cell r="AX9">
            <v>84</v>
          </cell>
          <cell r="AY9">
            <v>86</v>
          </cell>
          <cell r="AZ9">
            <v>85</v>
          </cell>
          <cell r="BA9"/>
          <cell r="BB9"/>
          <cell r="BC9"/>
          <cell r="BD9"/>
          <cell r="BE9" t="str">
            <v/>
          </cell>
          <cell r="BF9">
            <v>90</v>
          </cell>
          <cell r="BG9">
            <v>90</v>
          </cell>
          <cell r="BH9">
            <v>90</v>
          </cell>
          <cell r="BI9">
            <v>91</v>
          </cell>
          <cell r="BJ9">
            <v>90</v>
          </cell>
          <cell r="BK9">
            <v>83</v>
          </cell>
          <cell r="BL9">
            <v>86</v>
          </cell>
          <cell r="BM9">
            <v>87</v>
          </cell>
          <cell r="BN9">
            <v>89</v>
          </cell>
          <cell r="BO9">
            <v>86</v>
          </cell>
          <cell r="BP9">
            <v>87</v>
          </cell>
          <cell r="BQ9">
            <v>90</v>
          </cell>
          <cell r="BR9">
            <v>90</v>
          </cell>
          <cell r="BS9">
            <v>91</v>
          </cell>
          <cell r="BT9">
            <v>90</v>
          </cell>
          <cell r="BU9">
            <v>90</v>
          </cell>
          <cell r="BV9">
            <v>90</v>
          </cell>
          <cell r="BW9">
            <v>88</v>
          </cell>
          <cell r="BX9">
            <v>90</v>
          </cell>
          <cell r="BY9">
            <v>90</v>
          </cell>
          <cell r="BZ9"/>
          <cell r="CA9"/>
          <cell r="CB9"/>
          <cell r="CC9"/>
          <cell r="CD9" t="str">
            <v/>
          </cell>
          <cell r="CE9"/>
          <cell r="CF9"/>
          <cell r="CG9"/>
          <cell r="CH9"/>
          <cell r="CI9" t="str">
            <v/>
          </cell>
          <cell r="CJ9">
            <v>88</v>
          </cell>
          <cell r="CK9">
            <v>89</v>
          </cell>
          <cell r="CL9">
            <v>89</v>
          </cell>
          <cell r="CM9">
            <v>90</v>
          </cell>
          <cell r="CN9">
            <v>89</v>
          </cell>
          <cell r="CO9"/>
          <cell r="CP9"/>
          <cell r="CQ9"/>
          <cell r="CR9"/>
          <cell r="CS9" t="str">
            <v/>
          </cell>
          <cell r="CT9"/>
          <cell r="CU9"/>
          <cell r="CV9"/>
          <cell r="CW9"/>
          <cell r="CX9" t="str">
            <v/>
          </cell>
          <cell r="CY9"/>
          <cell r="CZ9"/>
          <cell r="DA9"/>
          <cell r="DB9"/>
          <cell r="DC9" t="str">
            <v/>
          </cell>
          <cell r="DD9" t="str">
            <v>RAVEN KIAN P. DELGADO</v>
          </cell>
          <cell r="DE9">
            <v>85</v>
          </cell>
          <cell r="DF9" t="str">
            <v>NO</v>
          </cell>
          <cell r="DG9">
            <v>84</v>
          </cell>
          <cell r="DH9" t="str">
            <v>NO</v>
          </cell>
          <cell r="DI9">
            <v>83</v>
          </cell>
          <cell r="DJ9" t="str">
            <v>NO</v>
          </cell>
          <cell r="DK9">
            <v>86</v>
          </cell>
          <cell r="DL9" t="str">
            <v>NO</v>
          </cell>
          <cell r="DM9">
            <v>85</v>
          </cell>
          <cell r="DN9" t="str">
            <v>NO</v>
          </cell>
          <cell r="DO9">
            <v>89</v>
          </cell>
          <cell r="DP9">
            <v>89</v>
          </cell>
          <cell r="DQ9">
            <v>89</v>
          </cell>
          <cell r="DR9">
            <v>89</v>
          </cell>
          <cell r="DS9">
            <v>89</v>
          </cell>
          <cell r="DT9">
            <v>89</v>
          </cell>
          <cell r="DU9">
            <v>91</v>
          </cell>
          <cell r="DV9">
            <v>91</v>
          </cell>
          <cell r="DW9">
            <v>91</v>
          </cell>
          <cell r="DX9">
            <v>85</v>
          </cell>
          <cell r="DY9">
            <v>85</v>
          </cell>
          <cell r="DZ9">
            <v>85</v>
          </cell>
          <cell r="EA9">
            <v>91</v>
          </cell>
          <cell r="EB9">
            <v>91</v>
          </cell>
          <cell r="EC9">
            <v>91</v>
          </cell>
          <cell r="ED9">
            <v>88</v>
          </cell>
          <cell r="EE9">
            <v>88</v>
          </cell>
          <cell r="EF9">
            <v>88</v>
          </cell>
          <cell r="EG9"/>
          <cell r="EH9"/>
          <cell r="EI9" t="str">
            <v/>
          </cell>
          <cell r="EJ9"/>
          <cell r="EK9"/>
          <cell r="EL9" t="str">
            <v/>
          </cell>
          <cell r="EM9">
            <v>89</v>
          </cell>
          <cell r="EN9">
            <v>89</v>
          </cell>
          <cell r="EO9">
            <v>89</v>
          </cell>
          <cell r="EP9">
            <v>83</v>
          </cell>
          <cell r="EQ9">
            <v>83</v>
          </cell>
          <cell r="ER9">
            <v>83</v>
          </cell>
          <cell r="ES9">
            <v>83</v>
          </cell>
          <cell r="ET9">
            <v>83</v>
          </cell>
          <cell r="EU9">
            <v>83</v>
          </cell>
          <cell r="EV9"/>
          <cell r="EW9"/>
          <cell r="EX9" t="str">
            <v/>
          </cell>
          <cell r="EY9"/>
          <cell r="EZ9"/>
          <cell r="FA9">
            <v>88</v>
          </cell>
          <cell r="FB9" t="str">
            <v>NO</v>
          </cell>
          <cell r="FC9">
            <v>88</v>
          </cell>
          <cell r="FD9" t="str">
            <v>NO</v>
          </cell>
          <cell r="FE9">
            <v>88</v>
          </cell>
          <cell r="FF9" t="str">
            <v>NO</v>
          </cell>
          <cell r="FH9" t="str">
            <v>SO</v>
          </cell>
          <cell r="FI9" t="str">
            <v>SO</v>
          </cell>
          <cell r="FJ9" t="str">
            <v>SO</v>
          </cell>
          <cell r="FK9" t="str">
            <v>SO</v>
          </cell>
          <cell r="FL9" t="str">
            <v>SO</v>
          </cell>
          <cell r="FM9" t="str">
            <v>SO</v>
          </cell>
          <cell r="FN9" t="str">
            <v>SO</v>
          </cell>
          <cell r="FO9" t="str">
            <v>SO</v>
          </cell>
          <cell r="FP9" t="str">
            <v>SO</v>
          </cell>
          <cell r="FQ9" t="str">
            <v>SO</v>
          </cell>
          <cell r="FR9" t="str">
            <v>SO</v>
          </cell>
          <cell r="FS9" t="str">
            <v>SO</v>
          </cell>
          <cell r="FT9" t="str">
            <v>SO</v>
          </cell>
          <cell r="FU9" t="str">
            <v>SO</v>
          </cell>
          <cell r="FV9" t="str">
            <v>SO</v>
          </cell>
          <cell r="FW9" t="str">
            <v>SO</v>
          </cell>
          <cell r="FX9" t="str">
            <v>SO</v>
          </cell>
          <cell r="FY9" t="str">
            <v>SO</v>
          </cell>
          <cell r="FZ9" t="str">
            <v>SO</v>
          </cell>
          <cell r="GA9" t="str">
            <v>SO</v>
          </cell>
          <cell r="GB9" t="str">
            <v>SO</v>
          </cell>
          <cell r="GC9" t="str">
            <v>SO</v>
          </cell>
          <cell r="GD9" t="str">
            <v>SO</v>
          </cell>
          <cell r="GE9" t="str">
            <v>SO</v>
          </cell>
          <cell r="GF9" t="str">
            <v>SO</v>
          </cell>
          <cell r="GG9" t="str">
            <v>SO</v>
          </cell>
          <cell r="GH9" t="str">
            <v>SO</v>
          </cell>
          <cell r="GI9" t="str">
            <v>SO</v>
          </cell>
          <cell r="GJ9">
            <v>0</v>
          </cell>
          <cell r="GK9"/>
          <cell r="GL9"/>
          <cell r="GM9">
            <v>1</v>
          </cell>
          <cell r="GN9"/>
          <cell r="GO9"/>
          <cell r="GP9"/>
          <cell r="GQ9"/>
          <cell r="GR9"/>
          <cell r="GS9"/>
          <cell r="GT9"/>
          <cell r="GU9"/>
          <cell r="GV9">
            <v>0</v>
          </cell>
          <cell r="GW9">
            <v>0</v>
          </cell>
          <cell r="GX9">
            <v>0</v>
          </cell>
          <cell r="GY9">
            <v>0</v>
          </cell>
          <cell r="GZ9">
            <v>1</v>
          </cell>
          <cell r="HA9">
            <v>0</v>
          </cell>
          <cell r="HB9">
            <v>2</v>
          </cell>
          <cell r="HC9">
            <v>2</v>
          </cell>
          <cell r="HD9">
            <v>0</v>
          </cell>
          <cell r="HE9">
            <v>0</v>
          </cell>
          <cell r="HF9"/>
          <cell r="HG9"/>
          <cell r="HH9"/>
          <cell r="HI9"/>
          <cell r="HJ9"/>
          <cell r="HK9"/>
          <cell r="HL9"/>
          <cell r="HM9"/>
          <cell r="HN9"/>
          <cell r="HO9"/>
          <cell r="HP9"/>
          <cell r="HQ9"/>
          <cell r="HR9"/>
          <cell r="HS9"/>
        </row>
        <row r="10">
          <cell r="C10" t="str">
            <v>ESCOSURA</v>
          </cell>
          <cell r="D10" t="str">
            <v>MARK DAVE</v>
          </cell>
          <cell r="E10" t="str">
            <v>PAGARIGAN</v>
          </cell>
          <cell r="F10" t="str">
            <v>P.</v>
          </cell>
          <cell r="G10" t="str">
            <v>131400150010</v>
          </cell>
          <cell r="H10" t="str">
            <v>03-11-2010</v>
          </cell>
          <cell r="I10" t="str">
            <v>MALE</v>
          </cell>
          <cell r="J10">
            <v>45824</v>
          </cell>
          <cell r="K10"/>
          <cell r="L10"/>
          <cell r="M10" t="str">
            <v>Morales Elem</v>
          </cell>
          <cell r="N10" t="str">
            <v>KORONADAL CITY</v>
          </cell>
          <cell r="O10">
            <v>131410</v>
          </cell>
          <cell r="P10"/>
          <cell r="Q10"/>
          <cell r="R10">
            <v>84</v>
          </cell>
          <cell r="S10">
            <v>86</v>
          </cell>
          <cell r="T10">
            <v>85</v>
          </cell>
          <cell r="U10">
            <v>89</v>
          </cell>
          <cell r="V10">
            <v>86</v>
          </cell>
          <cell r="W10">
            <v>81</v>
          </cell>
          <cell r="X10">
            <v>81</v>
          </cell>
          <cell r="Y10">
            <v>86</v>
          </cell>
          <cell r="Z10">
            <v>87</v>
          </cell>
          <cell r="AA10">
            <v>84</v>
          </cell>
          <cell r="AB10">
            <v>85</v>
          </cell>
          <cell r="AC10">
            <v>83</v>
          </cell>
          <cell r="AD10">
            <v>83</v>
          </cell>
          <cell r="AE10">
            <v>85</v>
          </cell>
          <cell r="AF10">
            <v>84</v>
          </cell>
          <cell r="AG10">
            <v>88</v>
          </cell>
          <cell r="AH10">
            <v>89</v>
          </cell>
          <cell r="AI10">
            <v>85</v>
          </cell>
          <cell r="AJ10">
            <v>92</v>
          </cell>
          <cell r="AK10">
            <v>89</v>
          </cell>
          <cell r="AL10">
            <v>84</v>
          </cell>
          <cell r="AM10">
            <v>86</v>
          </cell>
          <cell r="AN10">
            <v>82</v>
          </cell>
          <cell r="AO10">
            <v>87</v>
          </cell>
          <cell r="AP10">
            <v>85</v>
          </cell>
          <cell r="AQ10">
            <v>86</v>
          </cell>
          <cell r="AR10">
            <v>90</v>
          </cell>
          <cell r="AS10">
            <v>90</v>
          </cell>
          <cell r="AT10">
            <v>92</v>
          </cell>
          <cell r="AU10">
            <v>90</v>
          </cell>
          <cell r="AV10">
            <v>88</v>
          </cell>
          <cell r="AW10">
            <v>88</v>
          </cell>
          <cell r="AX10">
            <v>91</v>
          </cell>
          <cell r="AY10">
            <v>94</v>
          </cell>
          <cell r="AZ10">
            <v>90</v>
          </cell>
          <cell r="BA10"/>
          <cell r="BB10"/>
          <cell r="BC10"/>
          <cell r="BD10"/>
          <cell r="BE10" t="str">
            <v/>
          </cell>
          <cell r="BF10">
            <v>91</v>
          </cell>
          <cell r="BG10">
            <v>91</v>
          </cell>
          <cell r="BH10">
            <v>91</v>
          </cell>
          <cell r="BI10">
            <v>91</v>
          </cell>
          <cell r="BJ10">
            <v>91</v>
          </cell>
          <cell r="BK10">
            <v>90</v>
          </cell>
          <cell r="BL10">
            <v>88</v>
          </cell>
          <cell r="BM10">
            <v>90</v>
          </cell>
          <cell r="BN10">
            <v>91</v>
          </cell>
          <cell r="BO10">
            <v>90</v>
          </cell>
          <cell r="BP10">
            <v>87</v>
          </cell>
          <cell r="BQ10">
            <v>87</v>
          </cell>
          <cell r="BR10">
            <v>90</v>
          </cell>
          <cell r="BS10">
            <v>91</v>
          </cell>
          <cell r="BT10">
            <v>89</v>
          </cell>
          <cell r="BU10">
            <v>90</v>
          </cell>
          <cell r="BV10">
            <v>90</v>
          </cell>
          <cell r="BW10">
            <v>90</v>
          </cell>
          <cell r="BX10">
            <v>92</v>
          </cell>
          <cell r="BY10">
            <v>91</v>
          </cell>
          <cell r="BZ10"/>
          <cell r="CA10"/>
          <cell r="CB10"/>
          <cell r="CC10"/>
          <cell r="CD10" t="str">
            <v/>
          </cell>
          <cell r="CE10"/>
          <cell r="CF10"/>
          <cell r="CG10"/>
          <cell r="CH10"/>
          <cell r="CI10" t="str">
            <v/>
          </cell>
          <cell r="CJ10">
            <v>90</v>
          </cell>
          <cell r="CK10">
            <v>89</v>
          </cell>
          <cell r="CL10">
            <v>90</v>
          </cell>
          <cell r="CM10">
            <v>91</v>
          </cell>
          <cell r="CN10">
            <v>90</v>
          </cell>
          <cell r="CO10"/>
          <cell r="CP10"/>
          <cell r="CQ10"/>
          <cell r="CR10"/>
          <cell r="CS10" t="str">
            <v/>
          </cell>
          <cell r="CT10"/>
          <cell r="CU10"/>
          <cell r="CV10"/>
          <cell r="CW10"/>
          <cell r="CX10" t="str">
            <v/>
          </cell>
          <cell r="CY10"/>
          <cell r="CZ10"/>
          <cell r="DA10"/>
          <cell r="DB10"/>
          <cell r="DC10" t="str">
            <v/>
          </cell>
          <cell r="DD10" t="str">
            <v>MARK DAVE P. ESCOSURA</v>
          </cell>
          <cell r="DE10">
            <v>86</v>
          </cell>
          <cell r="DF10" t="str">
            <v>NO</v>
          </cell>
          <cell r="DG10">
            <v>87</v>
          </cell>
          <cell r="DH10" t="str">
            <v>NO</v>
          </cell>
          <cell r="DI10">
            <v>87</v>
          </cell>
          <cell r="DJ10" t="str">
            <v>NO</v>
          </cell>
          <cell r="DK10">
            <v>90</v>
          </cell>
          <cell r="DL10" t="str">
            <v>WITH HONORS</v>
          </cell>
          <cell r="DM10">
            <v>87</v>
          </cell>
          <cell r="DN10" t="str">
            <v>NO</v>
          </cell>
          <cell r="DO10">
            <v>90</v>
          </cell>
          <cell r="DP10">
            <v>95</v>
          </cell>
          <cell r="DQ10">
            <v>93</v>
          </cell>
          <cell r="DR10">
            <v>91</v>
          </cell>
          <cell r="DS10">
            <v>95</v>
          </cell>
          <cell r="DT10">
            <v>93</v>
          </cell>
          <cell r="DU10">
            <v>91</v>
          </cell>
          <cell r="DV10">
            <v>89</v>
          </cell>
          <cell r="DW10">
            <v>90</v>
          </cell>
          <cell r="DX10">
            <v>80</v>
          </cell>
          <cell r="DY10">
            <v>88</v>
          </cell>
          <cell r="DZ10">
            <v>84</v>
          </cell>
          <cell r="EA10">
            <v>91</v>
          </cell>
          <cell r="EB10">
            <v>90</v>
          </cell>
          <cell r="EC10">
            <v>91</v>
          </cell>
          <cell r="ED10">
            <v>93</v>
          </cell>
          <cell r="EE10">
            <v>81</v>
          </cell>
          <cell r="EF10">
            <v>87</v>
          </cell>
          <cell r="EG10"/>
          <cell r="EH10"/>
          <cell r="EI10" t="str">
            <v/>
          </cell>
          <cell r="EJ10"/>
          <cell r="EK10"/>
          <cell r="EL10" t="str">
            <v/>
          </cell>
          <cell r="EM10">
            <v>92</v>
          </cell>
          <cell r="EN10">
            <v>92</v>
          </cell>
          <cell r="EO10">
            <v>92</v>
          </cell>
          <cell r="EP10">
            <v>91</v>
          </cell>
          <cell r="EQ10">
            <v>91</v>
          </cell>
          <cell r="ER10">
            <v>91</v>
          </cell>
          <cell r="ES10">
            <v>80</v>
          </cell>
          <cell r="ET10">
            <v>78</v>
          </cell>
          <cell r="EU10">
            <v>79</v>
          </cell>
          <cell r="EV10"/>
          <cell r="EW10"/>
          <cell r="EX10" t="str">
            <v/>
          </cell>
          <cell r="EY10"/>
          <cell r="EZ10"/>
          <cell r="FA10">
            <v>89</v>
          </cell>
          <cell r="FB10" t="str">
            <v>NO</v>
          </cell>
          <cell r="FC10">
            <v>89</v>
          </cell>
          <cell r="FD10" t="str">
            <v>NO</v>
          </cell>
          <cell r="FE10">
            <v>89</v>
          </cell>
          <cell r="FF10" t="str">
            <v>NO</v>
          </cell>
          <cell r="FH10" t="str">
            <v>SO</v>
          </cell>
          <cell r="FI10" t="str">
            <v>SO</v>
          </cell>
          <cell r="FJ10" t="str">
            <v>SO</v>
          </cell>
          <cell r="FK10" t="str">
            <v>SO</v>
          </cell>
          <cell r="FL10" t="str">
            <v>SO</v>
          </cell>
          <cell r="FM10" t="str">
            <v>SO</v>
          </cell>
          <cell r="FN10" t="str">
            <v>SO</v>
          </cell>
          <cell r="FO10" t="str">
            <v>SO</v>
          </cell>
          <cell r="FP10" t="str">
            <v>SO</v>
          </cell>
          <cell r="FQ10" t="str">
            <v>SO</v>
          </cell>
          <cell r="FR10" t="str">
            <v>SO</v>
          </cell>
          <cell r="FS10" t="str">
            <v>SO</v>
          </cell>
          <cell r="FT10" t="str">
            <v>SO</v>
          </cell>
          <cell r="FU10" t="str">
            <v>SO</v>
          </cell>
          <cell r="FV10" t="str">
            <v>SO</v>
          </cell>
          <cell r="FW10" t="str">
            <v>SO</v>
          </cell>
          <cell r="FX10" t="str">
            <v>SO</v>
          </cell>
          <cell r="FY10" t="str">
            <v>SO</v>
          </cell>
          <cell r="FZ10" t="str">
            <v>SO</v>
          </cell>
          <cell r="GA10" t="str">
            <v>SO</v>
          </cell>
          <cell r="GB10" t="str">
            <v>SO</v>
          </cell>
          <cell r="GC10" t="str">
            <v>SO</v>
          </cell>
          <cell r="GD10" t="str">
            <v>SO</v>
          </cell>
          <cell r="GE10" t="str">
            <v>SO</v>
          </cell>
          <cell r="GF10" t="str">
            <v>SO</v>
          </cell>
          <cell r="GG10" t="str">
            <v>SO</v>
          </cell>
          <cell r="GH10" t="str">
            <v>SO</v>
          </cell>
          <cell r="GI10" t="str">
            <v>SO</v>
          </cell>
          <cell r="GJ10">
            <v>0</v>
          </cell>
          <cell r="GK10"/>
          <cell r="GL10"/>
          <cell r="GM10"/>
          <cell r="GN10">
            <v>1</v>
          </cell>
          <cell r="GO10"/>
          <cell r="GP10"/>
          <cell r="GQ10"/>
          <cell r="GR10"/>
          <cell r="GS10"/>
          <cell r="GT10"/>
          <cell r="GU10"/>
          <cell r="GV10">
            <v>0</v>
          </cell>
          <cell r="GW10">
            <v>0</v>
          </cell>
          <cell r="GX10">
            <v>0</v>
          </cell>
          <cell r="GY10">
            <v>0</v>
          </cell>
          <cell r="GZ10">
            <v>0</v>
          </cell>
          <cell r="HA10">
            <v>0</v>
          </cell>
          <cell r="HB10">
            <v>1</v>
          </cell>
          <cell r="HC10">
            <v>0</v>
          </cell>
          <cell r="HD10">
            <v>0</v>
          </cell>
          <cell r="HE10">
            <v>0</v>
          </cell>
          <cell r="HF10"/>
          <cell r="HG10"/>
          <cell r="HH10"/>
          <cell r="HI10"/>
          <cell r="HJ10"/>
          <cell r="HK10"/>
          <cell r="HL10"/>
          <cell r="HM10"/>
          <cell r="HN10"/>
          <cell r="HO10"/>
          <cell r="HP10"/>
          <cell r="HQ10"/>
          <cell r="HR10"/>
          <cell r="HS10"/>
        </row>
        <row r="11">
          <cell r="C11" t="str">
            <v>GONZALES</v>
          </cell>
          <cell r="D11" t="str">
            <v>RANIEL</v>
          </cell>
          <cell r="E11" t="str">
            <v>JIMENEZ</v>
          </cell>
          <cell r="F11" t="str">
            <v>J.</v>
          </cell>
          <cell r="G11" t="str">
            <v>130757150006</v>
          </cell>
          <cell r="H11" t="str">
            <v>04-13-2010</v>
          </cell>
          <cell r="I11" t="str">
            <v>MALE</v>
          </cell>
          <cell r="J11">
            <v>45824</v>
          </cell>
          <cell r="K11"/>
          <cell r="L11"/>
          <cell r="M11" t="str">
            <v>KCES I</v>
          </cell>
          <cell r="N11" t="str">
            <v>KORONADAL CITY</v>
          </cell>
          <cell r="O11">
            <v>131406</v>
          </cell>
          <cell r="P11"/>
          <cell r="Q11"/>
          <cell r="R11">
            <v>90</v>
          </cell>
          <cell r="S11">
            <v>89</v>
          </cell>
          <cell r="T11">
            <v>90</v>
          </cell>
          <cell r="U11">
            <v>92</v>
          </cell>
          <cell r="V11">
            <v>90</v>
          </cell>
          <cell r="W11">
            <v>89</v>
          </cell>
          <cell r="X11">
            <v>88</v>
          </cell>
          <cell r="Y11">
            <v>88</v>
          </cell>
          <cell r="Z11">
            <v>87</v>
          </cell>
          <cell r="AA11">
            <v>88</v>
          </cell>
          <cell r="AB11">
            <v>90</v>
          </cell>
          <cell r="AC11">
            <v>90</v>
          </cell>
          <cell r="AD11">
            <v>90</v>
          </cell>
          <cell r="AE11">
            <v>92</v>
          </cell>
          <cell r="AF11">
            <v>91</v>
          </cell>
          <cell r="AG11">
            <v>88</v>
          </cell>
          <cell r="AH11">
            <v>91</v>
          </cell>
          <cell r="AI11">
            <v>93</v>
          </cell>
          <cell r="AJ11">
            <v>90</v>
          </cell>
          <cell r="AK11">
            <v>91</v>
          </cell>
          <cell r="AL11">
            <v>88</v>
          </cell>
          <cell r="AM11">
            <v>87</v>
          </cell>
          <cell r="AN11">
            <v>88</v>
          </cell>
          <cell r="AO11">
            <v>90</v>
          </cell>
          <cell r="AP11">
            <v>88</v>
          </cell>
          <cell r="AQ11">
            <v>89</v>
          </cell>
          <cell r="AR11">
            <v>93</v>
          </cell>
          <cell r="AS11">
            <v>93</v>
          </cell>
          <cell r="AT11">
            <v>95</v>
          </cell>
          <cell r="AU11">
            <v>93</v>
          </cell>
          <cell r="AV11">
            <v>83</v>
          </cell>
          <cell r="AW11">
            <v>82</v>
          </cell>
          <cell r="AX11">
            <v>85</v>
          </cell>
          <cell r="AY11">
            <v>85</v>
          </cell>
          <cell r="AZ11">
            <v>84</v>
          </cell>
          <cell r="BA11"/>
          <cell r="BB11"/>
          <cell r="BC11"/>
          <cell r="BD11"/>
          <cell r="BE11" t="str">
            <v/>
          </cell>
          <cell r="BF11">
            <v>84</v>
          </cell>
          <cell r="BG11">
            <v>90</v>
          </cell>
          <cell r="BH11">
            <v>90</v>
          </cell>
          <cell r="BI11">
            <v>91</v>
          </cell>
          <cell r="BJ11">
            <v>89</v>
          </cell>
          <cell r="BK11">
            <v>87</v>
          </cell>
          <cell r="BL11">
            <v>90</v>
          </cell>
          <cell r="BM11">
            <v>86</v>
          </cell>
          <cell r="BN11">
            <v>89</v>
          </cell>
          <cell r="BO11">
            <v>88</v>
          </cell>
          <cell r="BP11">
            <v>90</v>
          </cell>
          <cell r="BQ11">
            <v>90</v>
          </cell>
          <cell r="BR11">
            <v>90</v>
          </cell>
          <cell r="BS11">
            <v>91</v>
          </cell>
          <cell r="BT11">
            <v>90</v>
          </cell>
          <cell r="BU11">
            <v>90</v>
          </cell>
          <cell r="BV11">
            <v>90</v>
          </cell>
          <cell r="BW11">
            <v>90</v>
          </cell>
          <cell r="BX11">
            <v>91</v>
          </cell>
          <cell r="BY11">
            <v>90</v>
          </cell>
          <cell r="BZ11"/>
          <cell r="CA11"/>
          <cell r="CB11"/>
          <cell r="CC11"/>
          <cell r="CD11" t="str">
            <v/>
          </cell>
          <cell r="CE11"/>
          <cell r="CF11"/>
          <cell r="CG11"/>
          <cell r="CH11"/>
          <cell r="CI11" t="str">
            <v/>
          </cell>
          <cell r="CJ11">
            <v>88</v>
          </cell>
          <cell r="CK11">
            <v>90</v>
          </cell>
          <cell r="CL11">
            <v>89</v>
          </cell>
          <cell r="CM11">
            <v>91</v>
          </cell>
          <cell r="CN11">
            <v>89</v>
          </cell>
          <cell r="CO11"/>
          <cell r="CP11"/>
          <cell r="CQ11"/>
          <cell r="CR11"/>
          <cell r="CS11" t="str">
            <v/>
          </cell>
          <cell r="CT11"/>
          <cell r="CU11"/>
          <cell r="CV11"/>
          <cell r="CW11"/>
          <cell r="CX11" t="str">
            <v/>
          </cell>
          <cell r="CY11"/>
          <cell r="CZ11"/>
          <cell r="DA11"/>
          <cell r="DB11"/>
          <cell r="DC11" t="str">
            <v/>
          </cell>
          <cell r="DD11" t="str">
            <v>RANIEL J. GONZALES</v>
          </cell>
          <cell r="DE11">
            <v>88</v>
          </cell>
          <cell r="DF11" t="str">
            <v>NO</v>
          </cell>
          <cell r="DG11">
            <v>89</v>
          </cell>
          <cell r="DH11" t="str">
            <v>NO</v>
          </cell>
          <cell r="DI11">
            <v>90</v>
          </cell>
          <cell r="DJ11" t="str">
            <v>WITH HONORS</v>
          </cell>
          <cell r="DK11">
            <v>90</v>
          </cell>
          <cell r="DL11" t="str">
            <v>WITH HONORS</v>
          </cell>
          <cell r="DM11">
            <v>89</v>
          </cell>
          <cell r="DN11" t="str">
            <v>NO</v>
          </cell>
          <cell r="DO11">
            <v>88</v>
          </cell>
          <cell r="DP11">
            <v>94</v>
          </cell>
          <cell r="DQ11">
            <v>91</v>
          </cell>
          <cell r="DR11">
            <v>87</v>
          </cell>
          <cell r="DS11">
            <v>94</v>
          </cell>
          <cell r="DT11">
            <v>91</v>
          </cell>
          <cell r="DU11">
            <v>91</v>
          </cell>
          <cell r="DV11">
            <v>92</v>
          </cell>
          <cell r="DW11">
            <v>92</v>
          </cell>
          <cell r="DX11">
            <v>89</v>
          </cell>
          <cell r="DY11">
            <v>93</v>
          </cell>
          <cell r="DZ11">
            <v>91</v>
          </cell>
          <cell r="EA11">
            <v>92</v>
          </cell>
          <cell r="EB11">
            <v>94</v>
          </cell>
          <cell r="EC11">
            <v>93</v>
          </cell>
          <cell r="ED11">
            <v>91</v>
          </cell>
          <cell r="EE11">
            <v>95</v>
          </cell>
          <cell r="EF11">
            <v>93</v>
          </cell>
          <cell r="EG11"/>
          <cell r="EH11"/>
          <cell r="EI11" t="str">
            <v/>
          </cell>
          <cell r="EJ11"/>
          <cell r="EK11"/>
          <cell r="EL11" t="str">
            <v/>
          </cell>
          <cell r="EM11">
            <v>91</v>
          </cell>
          <cell r="EN11">
            <v>92</v>
          </cell>
          <cell r="EO11">
            <v>92</v>
          </cell>
          <cell r="EP11">
            <v>86</v>
          </cell>
          <cell r="EQ11">
            <v>85</v>
          </cell>
          <cell r="ER11">
            <v>86</v>
          </cell>
          <cell r="ES11">
            <v>84</v>
          </cell>
          <cell r="ET11">
            <v>88</v>
          </cell>
          <cell r="EU11">
            <v>86</v>
          </cell>
          <cell r="EV11"/>
          <cell r="EW11"/>
          <cell r="EX11" t="str">
            <v/>
          </cell>
          <cell r="EY11"/>
          <cell r="EZ11"/>
          <cell r="FA11">
            <v>89</v>
          </cell>
          <cell r="FB11" t="str">
            <v>NO</v>
          </cell>
          <cell r="FC11">
            <v>92</v>
          </cell>
          <cell r="FD11" t="str">
            <v>WITH HONORS</v>
          </cell>
          <cell r="FE11">
            <v>91</v>
          </cell>
          <cell r="FF11" t="str">
            <v>WITH HONORS</v>
          </cell>
          <cell r="FG11"/>
          <cell r="FH11" t="str">
            <v>SO</v>
          </cell>
          <cell r="FI11" t="str">
            <v>SO</v>
          </cell>
          <cell r="FJ11" t="str">
            <v>SO</v>
          </cell>
          <cell r="FK11" t="str">
            <v>SO</v>
          </cell>
          <cell r="FL11" t="str">
            <v>SO</v>
          </cell>
          <cell r="FM11" t="str">
            <v>SO</v>
          </cell>
          <cell r="FN11" t="str">
            <v>SO</v>
          </cell>
          <cell r="FO11" t="str">
            <v>SO</v>
          </cell>
          <cell r="FP11" t="str">
            <v>SO</v>
          </cell>
          <cell r="FQ11" t="str">
            <v>SO</v>
          </cell>
          <cell r="FR11" t="str">
            <v>SO</v>
          </cell>
          <cell r="FS11" t="str">
            <v>SO</v>
          </cell>
          <cell r="FT11" t="str">
            <v>SO</v>
          </cell>
          <cell r="FU11" t="str">
            <v>SO</v>
          </cell>
          <cell r="FV11" t="str">
            <v>SO</v>
          </cell>
          <cell r="FW11" t="str">
            <v>SO</v>
          </cell>
          <cell r="FX11" t="str">
            <v>SO</v>
          </cell>
          <cell r="FY11" t="str">
            <v>SO</v>
          </cell>
          <cell r="FZ11" t="str">
            <v>SO</v>
          </cell>
          <cell r="GA11" t="str">
            <v>SO</v>
          </cell>
          <cell r="GB11" t="str">
            <v>SO</v>
          </cell>
          <cell r="GC11" t="str">
            <v>SO</v>
          </cell>
          <cell r="GD11" t="str">
            <v>SO</v>
          </cell>
          <cell r="GE11" t="str">
            <v>SO</v>
          </cell>
          <cell r="GF11" t="str">
            <v>SO</v>
          </cell>
          <cell r="GG11" t="str">
            <v>SO</v>
          </cell>
          <cell r="GH11" t="str">
            <v>SO</v>
          </cell>
          <cell r="GI11" t="str">
            <v>SO</v>
          </cell>
          <cell r="GJ11">
            <v>0</v>
          </cell>
          <cell r="GK11"/>
          <cell r="GL11"/>
          <cell r="GM11"/>
          <cell r="GN11"/>
          <cell r="GO11">
            <v>1</v>
          </cell>
          <cell r="GP11"/>
          <cell r="GQ11"/>
          <cell r="GR11"/>
          <cell r="GS11"/>
          <cell r="GT11"/>
          <cell r="GU11"/>
          <cell r="GV11">
            <v>0</v>
          </cell>
          <cell r="GW11">
            <v>0</v>
          </cell>
          <cell r="GX11">
            <v>2</v>
          </cell>
          <cell r="GY11">
            <v>0</v>
          </cell>
          <cell r="GZ11">
            <v>0</v>
          </cell>
          <cell r="HA11">
            <v>0</v>
          </cell>
          <cell r="HB11">
            <v>0</v>
          </cell>
          <cell r="HC11">
            <v>0</v>
          </cell>
          <cell r="HD11">
            <v>0</v>
          </cell>
          <cell r="HE11">
            <v>0</v>
          </cell>
          <cell r="HF11"/>
          <cell r="HG11"/>
          <cell r="HH11"/>
          <cell r="HI11"/>
          <cell r="HJ11"/>
          <cell r="HK11"/>
          <cell r="HL11"/>
          <cell r="HM11"/>
          <cell r="HN11"/>
          <cell r="HO11"/>
          <cell r="HP11"/>
          <cell r="HQ11"/>
          <cell r="HR11"/>
          <cell r="HS11"/>
        </row>
        <row r="12">
          <cell r="C12" t="str">
            <v>JAMERO</v>
          </cell>
          <cell r="D12" t="str">
            <v>MARK GIELYN</v>
          </cell>
          <cell r="E12" t="str">
            <v>MARTIN</v>
          </cell>
          <cell r="F12" t="str">
            <v>M.</v>
          </cell>
          <cell r="G12" t="str">
            <v>131394150198</v>
          </cell>
          <cell r="H12" t="str">
            <v>05-19-2010</v>
          </cell>
          <cell r="I12" t="str">
            <v>MALE</v>
          </cell>
          <cell r="J12">
            <v>45824</v>
          </cell>
          <cell r="K12"/>
          <cell r="L12"/>
          <cell r="M12" t="str">
            <v>KCES I</v>
          </cell>
          <cell r="N12" t="str">
            <v>KORONADAL CITY</v>
          </cell>
          <cell r="O12">
            <v>131406</v>
          </cell>
          <cell r="P12"/>
          <cell r="Q12"/>
          <cell r="R12">
            <v>75</v>
          </cell>
          <cell r="S12">
            <v>75</v>
          </cell>
          <cell r="T12">
            <v>75</v>
          </cell>
          <cell r="U12">
            <v>82</v>
          </cell>
          <cell r="V12">
            <v>77</v>
          </cell>
          <cell r="W12">
            <v>76</v>
          </cell>
          <cell r="X12">
            <v>78</v>
          </cell>
          <cell r="Y12">
            <v>80</v>
          </cell>
          <cell r="Z12">
            <v>82</v>
          </cell>
          <cell r="AA12">
            <v>79</v>
          </cell>
          <cell r="AB12">
            <v>77</v>
          </cell>
          <cell r="AC12">
            <v>76</v>
          </cell>
          <cell r="AD12">
            <v>77</v>
          </cell>
          <cell r="AE12">
            <v>78</v>
          </cell>
          <cell r="AF12">
            <v>77</v>
          </cell>
          <cell r="AG12">
            <v>75</v>
          </cell>
          <cell r="AH12">
            <v>75</v>
          </cell>
          <cell r="AI12">
            <v>78</v>
          </cell>
          <cell r="AJ12">
            <v>78</v>
          </cell>
          <cell r="AK12">
            <v>77</v>
          </cell>
          <cell r="AL12">
            <v>75</v>
          </cell>
          <cell r="AM12">
            <v>75</v>
          </cell>
          <cell r="AN12">
            <v>75</v>
          </cell>
          <cell r="AO12">
            <v>75</v>
          </cell>
          <cell r="AP12">
            <v>75</v>
          </cell>
          <cell r="AQ12">
            <v>80</v>
          </cell>
          <cell r="AR12">
            <v>81</v>
          </cell>
          <cell r="AS12">
            <v>83</v>
          </cell>
          <cell r="AT12">
            <v>84</v>
          </cell>
          <cell r="AU12">
            <v>82</v>
          </cell>
          <cell r="AV12">
            <v>78</v>
          </cell>
          <cell r="AW12">
            <v>75</v>
          </cell>
          <cell r="AX12">
            <v>76</v>
          </cell>
          <cell r="AY12">
            <v>80</v>
          </cell>
          <cell r="AZ12">
            <v>77</v>
          </cell>
          <cell r="BA12"/>
          <cell r="BB12"/>
          <cell r="BC12"/>
          <cell r="BD12"/>
          <cell r="BE12" t="str">
            <v/>
          </cell>
          <cell r="BF12">
            <v>85</v>
          </cell>
          <cell r="BG12">
            <v>85</v>
          </cell>
          <cell r="BH12">
            <v>85</v>
          </cell>
          <cell r="BI12">
            <v>88</v>
          </cell>
          <cell r="BJ12">
            <v>86</v>
          </cell>
          <cell r="BK12">
            <v>85</v>
          </cell>
          <cell r="BL12">
            <v>85</v>
          </cell>
          <cell r="BM12">
            <v>85</v>
          </cell>
          <cell r="BN12">
            <v>89</v>
          </cell>
          <cell r="BO12">
            <v>86</v>
          </cell>
          <cell r="BP12">
            <v>85</v>
          </cell>
          <cell r="BQ12">
            <v>85</v>
          </cell>
          <cell r="BR12">
            <v>85</v>
          </cell>
          <cell r="BS12">
            <v>87</v>
          </cell>
          <cell r="BT12">
            <v>86</v>
          </cell>
          <cell r="BU12">
            <v>85</v>
          </cell>
          <cell r="BV12">
            <v>85</v>
          </cell>
          <cell r="BW12">
            <v>85</v>
          </cell>
          <cell r="BX12">
            <v>89</v>
          </cell>
          <cell r="BY12">
            <v>86</v>
          </cell>
          <cell r="BZ12"/>
          <cell r="CA12"/>
          <cell r="CB12"/>
          <cell r="CC12"/>
          <cell r="CD12" t="str">
            <v/>
          </cell>
          <cell r="CE12"/>
          <cell r="CF12"/>
          <cell r="CG12"/>
          <cell r="CH12"/>
          <cell r="CI12" t="str">
            <v/>
          </cell>
          <cell r="CJ12">
            <v>85</v>
          </cell>
          <cell r="CK12">
            <v>85</v>
          </cell>
          <cell r="CL12">
            <v>85</v>
          </cell>
          <cell r="CM12">
            <v>88</v>
          </cell>
          <cell r="CN12">
            <v>86</v>
          </cell>
          <cell r="CO12"/>
          <cell r="CP12"/>
          <cell r="CQ12"/>
          <cell r="CR12"/>
          <cell r="CS12" t="str">
            <v/>
          </cell>
          <cell r="CT12"/>
          <cell r="CU12"/>
          <cell r="CV12"/>
          <cell r="CW12"/>
          <cell r="CX12" t="str">
            <v/>
          </cell>
          <cell r="CY12"/>
          <cell r="CZ12"/>
          <cell r="DA12"/>
          <cell r="DB12"/>
          <cell r="DC12" t="str">
            <v/>
          </cell>
          <cell r="DD12" t="str">
            <v>MARK GIELYN M. JAMERO</v>
          </cell>
          <cell r="DE12">
            <v>78</v>
          </cell>
          <cell r="DF12" t="str">
            <v>NO</v>
          </cell>
          <cell r="DG12">
            <v>78</v>
          </cell>
          <cell r="DH12" t="str">
            <v>NO</v>
          </cell>
          <cell r="DI12">
            <v>79</v>
          </cell>
          <cell r="DJ12" t="str">
            <v>NO</v>
          </cell>
          <cell r="DK12">
            <v>81</v>
          </cell>
          <cell r="DL12" t="str">
            <v>NO</v>
          </cell>
          <cell r="DM12">
            <v>79</v>
          </cell>
          <cell r="DN12" t="str">
            <v>NO</v>
          </cell>
          <cell r="DO12">
            <v>91</v>
          </cell>
          <cell r="DP12">
            <v>92</v>
          </cell>
          <cell r="DQ12">
            <v>92</v>
          </cell>
          <cell r="DR12">
            <v>91</v>
          </cell>
          <cell r="DS12">
            <v>93</v>
          </cell>
          <cell r="DT12">
            <v>92</v>
          </cell>
          <cell r="DU12">
            <v>89</v>
          </cell>
          <cell r="DV12">
            <v>90</v>
          </cell>
          <cell r="DW12">
            <v>90</v>
          </cell>
          <cell r="DX12">
            <v>89</v>
          </cell>
          <cell r="DY12">
            <v>88</v>
          </cell>
          <cell r="DZ12">
            <v>89</v>
          </cell>
          <cell r="EA12">
            <v>92</v>
          </cell>
          <cell r="EB12">
            <v>94</v>
          </cell>
          <cell r="EC12">
            <v>93</v>
          </cell>
          <cell r="ED12">
            <v>92</v>
          </cell>
          <cell r="EE12">
            <v>96</v>
          </cell>
          <cell r="EF12">
            <v>94</v>
          </cell>
          <cell r="EG12"/>
          <cell r="EH12"/>
          <cell r="EI12" t="str">
            <v/>
          </cell>
          <cell r="EJ12"/>
          <cell r="EK12"/>
          <cell r="EL12" t="str">
            <v/>
          </cell>
          <cell r="EM12">
            <v>90</v>
          </cell>
          <cell r="EN12">
            <v>92</v>
          </cell>
          <cell r="EO12">
            <v>91</v>
          </cell>
          <cell r="EP12">
            <v>84</v>
          </cell>
          <cell r="EQ12">
            <v>89</v>
          </cell>
          <cell r="ER12">
            <v>87</v>
          </cell>
          <cell r="ES12">
            <v>86</v>
          </cell>
          <cell r="ET12">
            <v>89</v>
          </cell>
          <cell r="EU12">
            <v>88</v>
          </cell>
          <cell r="EV12"/>
          <cell r="EW12"/>
          <cell r="EX12" t="str">
            <v/>
          </cell>
          <cell r="EY12"/>
          <cell r="EZ12"/>
          <cell r="FA12">
            <v>89</v>
          </cell>
          <cell r="FB12" t="str">
            <v>NO</v>
          </cell>
          <cell r="FC12">
            <v>91</v>
          </cell>
          <cell r="FD12" t="str">
            <v>WITH HONORS</v>
          </cell>
          <cell r="FE12">
            <v>91</v>
          </cell>
          <cell r="FF12" t="str">
            <v>WITH HONORS</v>
          </cell>
          <cell r="FH12" t="str">
            <v>SO</v>
          </cell>
          <cell r="FI12" t="str">
            <v>SO</v>
          </cell>
          <cell r="FJ12" t="str">
            <v>SO</v>
          </cell>
          <cell r="FK12" t="str">
            <v>SO</v>
          </cell>
          <cell r="FL12" t="str">
            <v>SO</v>
          </cell>
          <cell r="FM12" t="str">
            <v>SO</v>
          </cell>
          <cell r="FN12" t="str">
            <v>SO</v>
          </cell>
          <cell r="FO12" t="str">
            <v>SO</v>
          </cell>
          <cell r="FP12" t="str">
            <v>SO</v>
          </cell>
          <cell r="FQ12" t="str">
            <v>SO</v>
          </cell>
          <cell r="FR12" t="str">
            <v>SO</v>
          </cell>
          <cell r="FS12" t="str">
            <v>SO</v>
          </cell>
          <cell r="FT12" t="str">
            <v>SO</v>
          </cell>
          <cell r="FU12" t="str">
            <v>SO</v>
          </cell>
          <cell r="FV12" t="str">
            <v>SO</v>
          </cell>
          <cell r="FW12" t="str">
            <v>SO</v>
          </cell>
          <cell r="FX12" t="str">
            <v>SO</v>
          </cell>
          <cell r="FY12" t="str">
            <v>SO</v>
          </cell>
          <cell r="FZ12" t="str">
            <v>SO</v>
          </cell>
          <cell r="GA12" t="str">
            <v>SO</v>
          </cell>
          <cell r="GB12" t="str">
            <v>SO</v>
          </cell>
          <cell r="GC12" t="str">
            <v>SO</v>
          </cell>
          <cell r="GD12" t="str">
            <v>SO</v>
          </cell>
          <cell r="GE12" t="str">
            <v>SO</v>
          </cell>
          <cell r="GF12" t="str">
            <v>SO</v>
          </cell>
          <cell r="GG12" t="str">
            <v>SO</v>
          </cell>
          <cell r="GH12" t="str">
            <v>SO</v>
          </cell>
          <cell r="GI12" t="str">
            <v>SO</v>
          </cell>
          <cell r="GJ12">
            <v>0</v>
          </cell>
          <cell r="GK12"/>
          <cell r="GL12"/>
          <cell r="GM12"/>
          <cell r="GN12"/>
          <cell r="GO12"/>
          <cell r="GP12">
            <v>1</v>
          </cell>
          <cell r="GQ12"/>
          <cell r="GR12"/>
          <cell r="GS12"/>
          <cell r="GT12"/>
          <cell r="GU12"/>
          <cell r="GV12">
            <v>0</v>
          </cell>
          <cell r="GW12">
            <v>3</v>
          </cell>
          <cell r="GX12">
            <v>7</v>
          </cell>
          <cell r="GY12">
            <v>7</v>
          </cell>
          <cell r="GZ12">
            <v>2</v>
          </cell>
          <cell r="HA12">
            <v>0</v>
          </cell>
          <cell r="HB12">
            <v>2</v>
          </cell>
          <cell r="HC12">
            <v>1</v>
          </cell>
          <cell r="HD12">
            <v>1</v>
          </cell>
          <cell r="HE12">
            <v>1</v>
          </cell>
          <cell r="HF12"/>
          <cell r="HG12"/>
          <cell r="HH12"/>
          <cell r="HI12"/>
          <cell r="HJ12"/>
          <cell r="HK12"/>
          <cell r="HL12"/>
          <cell r="HM12"/>
          <cell r="HN12"/>
          <cell r="HO12"/>
          <cell r="HP12"/>
          <cell r="HQ12"/>
          <cell r="HR12"/>
          <cell r="HS12"/>
        </row>
        <row r="13">
          <cell r="C13" t="str">
            <v>JUNIO</v>
          </cell>
          <cell r="D13" t="str">
            <v>EDGARDO III</v>
          </cell>
          <cell r="E13" t="str">
            <v>BACAN</v>
          </cell>
          <cell r="F13" t="str">
            <v>B.</v>
          </cell>
          <cell r="G13" t="str">
            <v>131394150234</v>
          </cell>
          <cell r="H13" t="str">
            <v>03-23-2010</v>
          </cell>
          <cell r="I13" t="str">
            <v>MALE</v>
          </cell>
          <cell r="J13">
            <v>45824</v>
          </cell>
          <cell r="K13"/>
          <cell r="L13"/>
          <cell r="M13" t="str">
            <v>New  Iloilo  Elem</v>
          </cell>
          <cell r="N13" t="str">
            <v>KORONADAL CITY</v>
          </cell>
          <cell r="O13">
            <v>130879</v>
          </cell>
          <cell r="P13"/>
          <cell r="Q13"/>
          <cell r="R13">
            <v>88</v>
          </cell>
          <cell r="S13">
            <v>89</v>
          </cell>
          <cell r="T13">
            <v>87</v>
          </cell>
          <cell r="U13">
            <v>90</v>
          </cell>
          <cell r="V13">
            <v>89</v>
          </cell>
          <cell r="W13">
            <v>81</v>
          </cell>
          <cell r="X13">
            <v>83</v>
          </cell>
          <cell r="Y13">
            <v>89</v>
          </cell>
          <cell r="Z13">
            <v>88</v>
          </cell>
          <cell r="AA13">
            <v>85</v>
          </cell>
          <cell r="AB13">
            <v>87</v>
          </cell>
          <cell r="AC13">
            <v>90</v>
          </cell>
          <cell r="AD13">
            <v>90</v>
          </cell>
          <cell r="AE13">
            <v>91</v>
          </cell>
          <cell r="AF13">
            <v>90</v>
          </cell>
          <cell r="AG13">
            <v>83</v>
          </cell>
          <cell r="AH13">
            <v>90</v>
          </cell>
          <cell r="AI13">
            <v>96</v>
          </cell>
          <cell r="AJ13">
            <v>92</v>
          </cell>
          <cell r="AK13">
            <v>90</v>
          </cell>
          <cell r="AL13">
            <v>87</v>
          </cell>
          <cell r="AM13">
            <v>85</v>
          </cell>
          <cell r="AN13">
            <v>81</v>
          </cell>
          <cell r="AO13">
            <v>86</v>
          </cell>
          <cell r="AP13">
            <v>85</v>
          </cell>
          <cell r="AQ13">
            <v>88</v>
          </cell>
          <cell r="AR13">
            <v>91</v>
          </cell>
          <cell r="AS13">
            <v>91</v>
          </cell>
          <cell r="AT13">
            <v>93</v>
          </cell>
          <cell r="AU13">
            <v>91</v>
          </cell>
          <cell r="AV13">
            <v>87</v>
          </cell>
          <cell r="AW13">
            <v>88</v>
          </cell>
          <cell r="AX13">
            <v>89</v>
          </cell>
          <cell r="AY13">
            <v>89</v>
          </cell>
          <cell r="AZ13">
            <v>88</v>
          </cell>
          <cell r="BA13"/>
          <cell r="BB13"/>
          <cell r="BC13"/>
          <cell r="BD13"/>
          <cell r="BE13" t="str">
            <v/>
          </cell>
          <cell r="BF13">
            <v>87</v>
          </cell>
          <cell r="BG13">
            <v>90</v>
          </cell>
          <cell r="BH13">
            <v>93</v>
          </cell>
          <cell r="BI13">
            <v>91</v>
          </cell>
          <cell r="BJ13">
            <v>90</v>
          </cell>
          <cell r="BK13">
            <v>90</v>
          </cell>
          <cell r="BL13">
            <v>87</v>
          </cell>
          <cell r="BM13">
            <v>92</v>
          </cell>
          <cell r="BN13">
            <v>92</v>
          </cell>
          <cell r="BO13">
            <v>90</v>
          </cell>
          <cell r="BP13">
            <v>86</v>
          </cell>
          <cell r="BQ13">
            <v>90</v>
          </cell>
          <cell r="BR13">
            <v>93</v>
          </cell>
          <cell r="BS13">
            <v>92</v>
          </cell>
          <cell r="BT13">
            <v>90</v>
          </cell>
          <cell r="BU13">
            <v>90</v>
          </cell>
          <cell r="BV13">
            <v>90</v>
          </cell>
          <cell r="BW13">
            <v>92</v>
          </cell>
          <cell r="BX13">
            <v>92</v>
          </cell>
          <cell r="BY13">
            <v>91</v>
          </cell>
          <cell r="BZ13"/>
          <cell r="CA13"/>
          <cell r="CB13"/>
          <cell r="CC13"/>
          <cell r="CD13" t="str">
            <v/>
          </cell>
          <cell r="CE13"/>
          <cell r="CF13"/>
          <cell r="CG13"/>
          <cell r="CH13"/>
          <cell r="CI13" t="str">
            <v/>
          </cell>
          <cell r="CJ13">
            <v>88</v>
          </cell>
          <cell r="CK13">
            <v>89</v>
          </cell>
          <cell r="CL13">
            <v>93</v>
          </cell>
          <cell r="CM13">
            <v>92</v>
          </cell>
          <cell r="CN13">
            <v>90</v>
          </cell>
          <cell r="CO13"/>
          <cell r="CP13"/>
          <cell r="CQ13"/>
          <cell r="CR13"/>
          <cell r="CS13" t="str">
            <v/>
          </cell>
          <cell r="CT13"/>
          <cell r="CU13"/>
          <cell r="CV13"/>
          <cell r="CW13"/>
          <cell r="CX13" t="str">
            <v/>
          </cell>
          <cell r="CY13"/>
          <cell r="CZ13"/>
          <cell r="DA13"/>
          <cell r="DB13"/>
          <cell r="DC13" t="str">
            <v/>
          </cell>
          <cell r="DD13" t="str">
            <v>EDGARDO III B. JUNIO</v>
          </cell>
          <cell r="DE13">
            <v>86</v>
          </cell>
          <cell r="DF13" t="str">
            <v>NO</v>
          </cell>
          <cell r="DG13">
            <v>88</v>
          </cell>
          <cell r="DH13" t="str">
            <v>NO</v>
          </cell>
          <cell r="DI13">
            <v>90</v>
          </cell>
          <cell r="DJ13" t="str">
            <v>WITH HONORS</v>
          </cell>
          <cell r="DK13">
            <v>90</v>
          </cell>
          <cell r="DL13" t="str">
            <v>WITH HONORS</v>
          </cell>
          <cell r="DM13">
            <v>89</v>
          </cell>
          <cell r="DN13" t="str">
            <v>NO</v>
          </cell>
          <cell r="DO13">
            <v>87</v>
          </cell>
          <cell r="DP13">
            <v>94</v>
          </cell>
          <cell r="DQ13">
            <v>91</v>
          </cell>
          <cell r="DR13">
            <v>92</v>
          </cell>
          <cell r="DS13">
            <v>92</v>
          </cell>
          <cell r="DT13">
            <v>92</v>
          </cell>
          <cell r="DU13">
            <v>87</v>
          </cell>
          <cell r="DV13">
            <v>91</v>
          </cell>
          <cell r="DW13">
            <v>89</v>
          </cell>
          <cell r="DX13">
            <v>86</v>
          </cell>
          <cell r="DY13">
            <v>94</v>
          </cell>
          <cell r="DZ13">
            <v>90</v>
          </cell>
          <cell r="EA13">
            <v>88</v>
          </cell>
          <cell r="EB13">
            <v>92</v>
          </cell>
          <cell r="EC13">
            <v>90</v>
          </cell>
          <cell r="ED13">
            <v>90</v>
          </cell>
          <cell r="EE13">
            <v>96</v>
          </cell>
          <cell r="EF13">
            <v>93</v>
          </cell>
          <cell r="EG13"/>
          <cell r="EH13"/>
          <cell r="EI13" t="str">
            <v/>
          </cell>
          <cell r="EJ13"/>
          <cell r="EK13"/>
          <cell r="EL13" t="str">
            <v/>
          </cell>
          <cell r="EM13">
            <v>89</v>
          </cell>
          <cell r="EN13">
            <v>92</v>
          </cell>
          <cell r="EO13">
            <v>91</v>
          </cell>
          <cell r="EP13">
            <v>86</v>
          </cell>
          <cell r="EQ13">
            <v>84</v>
          </cell>
          <cell r="ER13">
            <v>85</v>
          </cell>
          <cell r="ES13">
            <v>87</v>
          </cell>
          <cell r="ET13">
            <v>86</v>
          </cell>
          <cell r="EU13">
            <v>87</v>
          </cell>
          <cell r="EV13"/>
          <cell r="EW13"/>
          <cell r="EX13" t="str">
            <v/>
          </cell>
          <cell r="EY13"/>
          <cell r="EZ13"/>
          <cell r="FA13">
            <v>88</v>
          </cell>
          <cell r="FB13" t="str">
            <v>NO</v>
          </cell>
          <cell r="FC13">
            <v>91</v>
          </cell>
          <cell r="FD13" t="str">
            <v>WITH HONORS</v>
          </cell>
          <cell r="FE13">
            <v>90</v>
          </cell>
          <cell r="FF13" t="str">
            <v>WITH HONORS</v>
          </cell>
          <cell r="FH13" t="str">
            <v>SO</v>
          </cell>
          <cell r="FI13" t="str">
            <v>SO</v>
          </cell>
          <cell r="FJ13" t="str">
            <v>SO</v>
          </cell>
          <cell r="FK13" t="str">
            <v>SO</v>
          </cell>
          <cell r="FL13" t="str">
            <v>SO</v>
          </cell>
          <cell r="FM13" t="str">
            <v>SO</v>
          </cell>
          <cell r="FN13" t="str">
            <v>SO</v>
          </cell>
          <cell r="FO13" t="str">
            <v>SO</v>
          </cell>
          <cell r="FP13" t="str">
            <v>SO</v>
          </cell>
          <cell r="FQ13" t="str">
            <v>SO</v>
          </cell>
          <cell r="FR13" t="str">
            <v>SO</v>
          </cell>
          <cell r="FS13" t="str">
            <v>SO</v>
          </cell>
          <cell r="FT13" t="str">
            <v>SO</v>
          </cell>
          <cell r="FU13" t="str">
            <v>SO</v>
          </cell>
          <cell r="FV13" t="str">
            <v>SO</v>
          </cell>
          <cell r="FW13" t="str">
            <v>SO</v>
          </cell>
          <cell r="FX13" t="str">
            <v>SO</v>
          </cell>
          <cell r="FY13" t="str">
            <v>SO</v>
          </cell>
          <cell r="FZ13" t="str">
            <v>SO</v>
          </cell>
          <cell r="GA13" t="str">
            <v>SO</v>
          </cell>
          <cell r="GB13" t="str">
            <v>SO</v>
          </cell>
          <cell r="GC13" t="str">
            <v>SO</v>
          </cell>
          <cell r="GD13" t="str">
            <v>SO</v>
          </cell>
          <cell r="GE13" t="str">
            <v>SO</v>
          </cell>
          <cell r="GF13" t="str">
            <v>SO</v>
          </cell>
          <cell r="GG13" t="str">
            <v>SO</v>
          </cell>
          <cell r="GH13" t="str">
            <v>SO</v>
          </cell>
          <cell r="GI13" t="str">
            <v>SO</v>
          </cell>
          <cell r="GJ13">
            <v>0</v>
          </cell>
          <cell r="GK13"/>
          <cell r="GL13"/>
          <cell r="GM13"/>
          <cell r="GN13"/>
          <cell r="GO13"/>
          <cell r="GP13"/>
          <cell r="GQ13"/>
          <cell r="GR13"/>
          <cell r="GS13"/>
          <cell r="GT13"/>
          <cell r="GU13"/>
          <cell r="GV13">
            <v>0</v>
          </cell>
          <cell r="GW13">
            <v>2</v>
          </cell>
          <cell r="GX13">
            <v>0</v>
          </cell>
          <cell r="GY13">
            <v>0</v>
          </cell>
          <cell r="GZ13">
            <v>0</v>
          </cell>
          <cell r="HA13">
            <v>0</v>
          </cell>
          <cell r="HB13">
            <v>0</v>
          </cell>
          <cell r="HC13">
            <v>0</v>
          </cell>
          <cell r="HD13">
            <v>0</v>
          </cell>
          <cell r="HE13">
            <v>0</v>
          </cell>
          <cell r="HF13"/>
          <cell r="HG13"/>
          <cell r="HH13"/>
          <cell r="HI13"/>
          <cell r="HJ13"/>
          <cell r="HK13"/>
          <cell r="HL13"/>
          <cell r="HM13"/>
          <cell r="HN13"/>
          <cell r="HO13"/>
          <cell r="HP13"/>
          <cell r="HQ13"/>
          <cell r="HR13"/>
          <cell r="HS13"/>
        </row>
        <row r="14">
          <cell r="C14" t="str">
            <v>LAPITAN</v>
          </cell>
          <cell r="D14" t="str">
            <v>CHRISTIAN DAVE</v>
          </cell>
          <cell r="E14" t="str">
            <v>DECENORIO</v>
          </cell>
          <cell r="F14" t="str">
            <v>D.</v>
          </cell>
          <cell r="G14" t="str">
            <v>131388150039</v>
          </cell>
          <cell r="H14" t="str">
            <v>03-05-2007</v>
          </cell>
          <cell r="I14" t="str">
            <v>MALE</v>
          </cell>
          <cell r="J14">
            <v>45824</v>
          </cell>
          <cell r="K14"/>
          <cell r="L14"/>
          <cell r="M14" t="str">
            <v>Marbel  I Central Elem</v>
          </cell>
          <cell r="N14" t="str">
            <v>KORONADAL CITY</v>
          </cell>
          <cell r="O14">
            <v>131394</v>
          </cell>
          <cell r="P14"/>
          <cell r="Q14"/>
          <cell r="R14">
            <v>78</v>
          </cell>
          <cell r="S14">
            <v>78</v>
          </cell>
          <cell r="T14">
            <v>82</v>
          </cell>
          <cell r="U14">
            <v>85</v>
          </cell>
          <cell r="V14">
            <v>81</v>
          </cell>
          <cell r="W14">
            <v>80</v>
          </cell>
          <cell r="X14">
            <v>76</v>
          </cell>
          <cell r="Y14">
            <v>84</v>
          </cell>
          <cell r="Z14">
            <v>84</v>
          </cell>
          <cell r="AA14">
            <v>81</v>
          </cell>
          <cell r="AB14">
            <v>83</v>
          </cell>
          <cell r="AC14">
            <v>86</v>
          </cell>
          <cell r="AD14">
            <v>84</v>
          </cell>
          <cell r="AE14">
            <v>84</v>
          </cell>
          <cell r="AF14">
            <v>84</v>
          </cell>
          <cell r="AG14">
            <v>85</v>
          </cell>
          <cell r="AH14">
            <v>81</v>
          </cell>
          <cell r="AI14">
            <v>82</v>
          </cell>
          <cell r="AJ14">
            <v>89</v>
          </cell>
          <cell r="AK14">
            <v>84</v>
          </cell>
          <cell r="AL14">
            <v>81</v>
          </cell>
          <cell r="AM14">
            <v>78</v>
          </cell>
          <cell r="AN14">
            <v>76</v>
          </cell>
          <cell r="AO14">
            <v>80</v>
          </cell>
          <cell r="AP14">
            <v>79</v>
          </cell>
          <cell r="AQ14">
            <v>80</v>
          </cell>
          <cell r="AR14">
            <v>84</v>
          </cell>
          <cell r="AS14">
            <v>84</v>
          </cell>
          <cell r="AT14">
            <v>89</v>
          </cell>
          <cell r="AU14">
            <v>84</v>
          </cell>
          <cell r="AV14">
            <v>84</v>
          </cell>
          <cell r="AW14">
            <v>84</v>
          </cell>
          <cell r="AX14">
            <v>86</v>
          </cell>
          <cell r="AY14">
            <v>88</v>
          </cell>
          <cell r="AZ14">
            <v>86</v>
          </cell>
          <cell r="BA14"/>
          <cell r="BB14"/>
          <cell r="BC14"/>
          <cell r="BD14"/>
          <cell r="BE14" t="str">
            <v/>
          </cell>
          <cell r="BF14">
            <v>85</v>
          </cell>
          <cell r="BG14">
            <v>88</v>
          </cell>
          <cell r="BH14">
            <v>90</v>
          </cell>
          <cell r="BI14">
            <v>91</v>
          </cell>
          <cell r="BJ14">
            <v>89</v>
          </cell>
          <cell r="BK14">
            <v>84</v>
          </cell>
          <cell r="BL14">
            <v>89</v>
          </cell>
          <cell r="BM14">
            <v>88</v>
          </cell>
          <cell r="BN14">
            <v>90</v>
          </cell>
          <cell r="BO14">
            <v>88</v>
          </cell>
          <cell r="BP14">
            <v>90</v>
          </cell>
          <cell r="BQ14">
            <v>90</v>
          </cell>
          <cell r="BR14">
            <v>90</v>
          </cell>
          <cell r="BS14">
            <v>91</v>
          </cell>
          <cell r="BT14">
            <v>90</v>
          </cell>
          <cell r="BU14">
            <v>88</v>
          </cell>
          <cell r="BV14">
            <v>90</v>
          </cell>
          <cell r="BW14">
            <v>90</v>
          </cell>
          <cell r="BX14">
            <v>91</v>
          </cell>
          <cell r="BY14">
            <v>90</v>
          </cell>
          <cell r="BZ14"/>
          <cell r="CA14"/>
          <cell r="CB14"/>
          <cell r="CC14"/>
          <cell r="CD14" t="str">
            <v/>
          </cell>
          <cell r="CE14"/>
          <cell r="CF14"/>
          <cell r="CG14"/>
          <cell r="CH14"/>
          <cell r="CI14" t="str">
            <v/>
          </cell>
          <cell r="CJ14">
            <v>87</v>
          </cell>
          <cell r="CK14">
            <v>89</v>
          </cell>
          <cell r="CL14">
            <v>90</v>
          </cell>
          <cell r="CM14">
            <v>91</v>
          </cell>
          <cell r="CN14">
            <v>89</v>
          </cell>
          <cell r="CO14"/>
          <cell r="CP14"/>
          <cell r="CQ14"/>
          <cell r="CR14"/>
          <cell r="CS14" t="str">
            <v/>
          </cell>
          <cell r="CT14"/>
          <cell r="CU14"/>
          <cell r="CV14"/>
          <cell r="CW14"/>
          <cell r="CX14" t="str">
            <v/>
          </cell>
          <cell r="CY14"/>
          <cell r="CZ14"/>
          <cell r="DA14"/>
          <cell r="DB14"/>
          <cell r="DC14" t="str">
            <v/>
          </cell>
          <cell r="DD14" t="str">
            <v>CHRISTIAN DAVE D. LAPITAN</v>
          </cell>
          <cell r="DE14">
            <v>82</v>
          </cell>
          <cell r="DF14" t="str">
            <v>NO</v>
          </cell>
          <cell r="DG14">
            <v>82</v>
          </cell>
          <cell r="DH14" t="str">
            <v>NO</v>
          </cell>
          <cell r="DI14">
            <v>84</v>
          </cell>
          <cell r="DJ14" t="str">
            <v>NO</v>
          </cell>
          <cell r="DK14">
            <v>86</v>
          </cell>
          <cell r="DL14" t="str">
            <v>NO</v>
          </cell>
          <cell r="DM14">
            <v>84</v>
          </cell>
          <cell r="DN14" t="str">
            <v>NO</v>
          </cell>
          <cell r="DO14">
            <v>86</v>
          </cell>
          <cell r="DP14">
            <v>90</v>
          </cell>
          <cell r="DQ14">
            <v>88</v>
          </cell>
          <cell r="DR14">
            <v>90</v>
          </cell>
          <cell r="DS14">
            <v>92</v>
          </cell>
          <cell r="DT14">
            <v>91</v>
          </cell>
          <cell r="DU14">
            <v>92</v>
          </cell>
          <cell r="DV14">
            <v>91</v>
          </cell>
          <cell r="DW14">
            <v>92</v>
          </cell>
          <cell r="DX14">
            <v>83</v>
          </cell>
          <cell r="DY14">
            <v>94</v>
          </cell>
          <cell r="DZ14">
            <v>89</v>
          </cell>
          <cell r="EA14">
            <v>91</v>
          </cell>
          <cell r="EB14">
            <v>93</v>
          </cell>
          <cell r="EC14">
            <v>92</v>
          </cell>
          <cell r="ED14">
            <v>91</v>
          </cell>
          <cell r="EE14">
            <v>94</v>
          </cell>
          <cell r="EF14">
            <v>93</v>
          </cell>
          <cell r="EG14"/>
          <cell r="EH14"/>
          <cell r="EI14" t="str">
            <v/>
          </cell>
          <cell r="EJ14"/>
          <cell r="EK14"/>
          <cell r="EL14" t="str">
            <v/>
          </cell>
          <cell r="EM14">
            <v>91</v>
          </cell>
          <cell r="EN14">
            <v>94</v>
          </cell>
          <cell r="EO14">
            <v>93</v>
          </cell>
          <cell r="EP14">
            <v>86</v>
          </cell>
          <cell r="EQ14">
            <v>86</v>
          </cell>
          <cell r="ER14">
            <v>86</v>
          </cell>
          <cell r="ES14">
            <v>83</v>
          </cell>
          <cell r="ET14">
            <v>89</v>
          </cell>
          <cell r="EU14">
            <v>86</v>
          </cell>
          <cell r="EV14"/>
          <cell r="EW14"/>
          <cell r="EX14" t="str">
            <v/>
          </cell>
          <cell r="EY14"/>
          <cell r="EZ14"/>
          <cell r="FA14">
            <v>88</v>
          </cell>
          <cell r="FB14" t="str">
            <v>NO</v>
          </cell>
          <cell r="FC14">
            <v>91</v>
          </cell>
          <cell r="FD14" t="str">
            <v>WITH HONORS</v>
          </cell>
          <cell r="FE14">
            <v>90</v>
          </cell>
          <cell r="FF14" t="str">
            <v>WITH HONORS</v>
          </cell>
          <cell r="FH14" t="str">
            <v>SO</v>
          </cell>
          <cell r="FI14" t="str">
            <v>SO</v>
          </cell>
          <cell r="FJ14" t="str">
            <v>SO</v>
          </cell>
          <cell r="FK14" t="str">
            <v>SO</v>
          </cell>
          <cell r="FL14" t="str">
            <v>SO</v>
          </cell>
          <cell r="FM14" t="str">
            <v>SO</v>
          </cell>
          <cell r="FN14" t="str">
            <v>SO</v>
          </cell>
          <cell r="FO14" t="str">
            <v>SO</v>
          </cell>
          <cell r="FP14" t="str">
            <v>SO</v>
          </cell>
          <cell r="FQ14" t="str">
            <v>SO</v>
          </cell>
          <cell r="FR14" t="str">
            <v>SO</v>
          </cell>
          <cell r="FS14" t="str">
            <v>SO</v>
          </cell>
          <cell r="FT14" t="str">
            <v>SO</v>
          </cell>
          <cell r="FU14" t="str">
            <v>SO</v>
          </cell>
          <cell r="FV14" t="str">
            <v>SO</v>
          </cell>
          <cell r="FW14" t="str">
            <v>SO</v>
          </cell>
          <cell r="FX14" t="str">
            <v>SO</v>
          </cell>
          <cell r="FY14" t="str">
            <v>SO</v>
          </cell>
          <cell r="FZ14" t="str">
            <v>SO</v>
          </cell>
          <cell r="GA14" t="str">
            <v>SO</v>
          </cell>
          <cell r="GB14" t="str">
            <v>SO</v>
          </cell>
          <cell r="GC14" t="str">
            <v>SO</v>
          </cell>
          <cell r="GD14" t="str">
            <v>SO</v>
          </cell>
          <cell r="GE14" t="str">
            <v>SO</v>
          </cell>
          <cell r="GF14" t="str">
            <v>SO</v>
          </cell>
          <cell r="GG14" t="str">
            <v>SO</v>
          </cell>
          <cell r="GH14" t="str">
            <v>SO</v>
          </cell>
          <cell r="GI14" t="str">
            <v>SO</v>
          </cell>
          <cell r="GJ14">
            <v>0</v>
          </cell>
          <cell r="GK14"/>
          <cell r="GL14"/>
          <cell r="GM14"/>
          <cell r="GN14"/>
          <cell r="GO14"/>
          <cell r="GP14"/>
          <cell r="GQ14">
            <v>1</v>
          </cell>
          <cell r="GR14"/>
          <cell r="GS14"/>
          <cell r="GT14"/>
          <cell r="GU14"/>
          <cell r="GV14">
            <v>0</v>
          </cell>
          <cell r="GW14">
            <v>2</v>
          </cell>
          <cell r="GX14">
            <v>6</v>
          </cell>
          <cell r="GY14">
            <v>3</v>
          </cell>
          <cell r="GZ14">
            <v>4</v>
          </cell>
          <cell r="HA14">
            <v>1</v>
          </cell>
          <cell r="HB14">
            <v>2</v>
          </cell>
          <cell r="HC14">
            <v>2</v>
          </cell>
          <cell r="HD14">
            <v>1</v>
          </cell>
          <cell r="HE14">
            <v>0</v>
          </cell>
          <cell r="HF14"/>
          <cell r="HG14"/>
          <cell r="HH14"/>
          <cell r="HI14"/>
          <cell r="HJ14"/>
          <cell r="HK14"/>
          <cell r="HL14"/>
          <cell r="HM14"/>
          <cell r="HN14"/>
          <cell r="HO14"/>
          <cell r="HP14"/>
          <cell r="HQ14"/>
          <cell r="HR14"/>
          <cell r="HS14"/>
        </row>
        <row r="15">
          <cell r="C15" t="str">
            <v>MANALO</v>
          </cell>
          <cell r="D15" t="str">
            <v>KENTH CYRUS</v>
          </cell>
          <cell r="E15" t="str">
            <v>NASIS</v>
          </cell>
          <cell r="F15" t="str">
            <v>N.</v>
          </cell>
          <cell r="G15" t="str">
            <v>471010150083</v>
          </cell>
          <cell r="H15" t="str">
            <v>05-18-2010</v>
          </cell>
          <cell r="I15" t="str">
            <v>MALE</v>
          </cell>
          <cell r="J15">
            <v>45824</v>
          </cell>
          <cell r="K15"/>
          <cell r="L15"/>
          <cell r="M15" t="str">
            <v>New  Iloilo  Elem</v>
          </cell>
          <cell r="N15" t="str">
            <v>KORONADAL CITY</v>
          </cell>
          <cell r="O15">
            <v>130879</v>
          </cell>
          <cell r="P15"/>
          <cell r="Q15"/>
          <cell r="R15">
            <v>82</v>
          </cell>
          <cell r="S15">
            <v>81</v>
          </cell>
          <cell r="T15">
            <v>80</v>
          </cell>
          <cell r="U15">
            <v>79</v>
          </cell>
          <cell r="V15">
            <v>81</v>
          </cell>
          <cell r="W15">
            <v>83</v>
          </cell>
          <cell r="X15">
            <v>80</v>
          </cell>
          <cell r="Y15">
            <v>83</v>
          </cell>
          <cell r="Z15">
            <v>82</v>
          </cell>
          <cell r="AA15">
            <v>82</v>
          </cell>
          <cell r="AB15">
            <v>86</v>
          </cell>
          <cell r="AC15">
            <v>86</v>
          </cell>
          <cell r="AD15">
            <v>85</v>
          </cell>
          <cell r="AE15">
            <v>86</v>
          </cell>
          <cell r="AF15">
            <v>86</v>
          </cell>
          <cell r="AG15">
            <v>83</v>
          </cell>
          <cell r="AH15">
            <v>79</v>
          </cell>
          <cell r="AI15">
            <v>78</v>
          </cell>
          <cell r="AJ15">
            <v>77</v>
          </cell>
          <cell r="AK15">
            <v>79</v>
          </cell>
          <cell r="AL15">
            <v>79</v>
          </cell>
          <cell r="AM15">
            <v>83</v>
          </cell>
          <cell r="AN15">
            <v>80</v>
          </cell>
          <cell r="AO15">
            <v>79</v>
          </cell>
          <cell r="AP15">
            <v>80</v>
          </cell>
          <cell r="AQ15">
            <v>84</v>
          </cell>
          <cell r="AR15">
            <v>89</v>
          </cell>
          <cell r="AS15">
            <v>90</v>
          </cell>
          <cell r="AT15">
            <v>91</v>
          </cell>
          <cell r="AU15">
            <v>89</v>
          </cell>
          <cell r="AV15">
            <v>80</v>
          </cell>
          <cell r="AW15">
            <v>80</v>
          </cell>
          <cell r="AX15">
            <v>82</v>
          </cell>
          <cell r="AY15">
            <v>82</v>
          </cell>
          <cell r="AZ15">
            <v>81</v>
          </cell>
          <cell r="BA15"/>
          <cell r="BB15"/>
          <cell r="BC15"/>
          <cell r="BD15"/>
          <cell r="BE15" t="str">
            <v/>
          </cell>
          <cell r="BF15">
            <v>91</v>
          </cell>
          <cell r="BG15">
            <v>91</v>
          </cell>
          <cell r="BH15">
            <v>91</v>
          </cell>
          <cell r="BI15">
            <v>92</v>
          </cell>
          <cell r="BJ15">
            <v>91</v>
          </cell>
          <cell r="BK15">
            <v>90</v>
          </cell>
          <cell r="BL15">
            <v>87</v>
          </cell>
          <cell r="BM15">
            <v>90</v>
          </cell>
          <cell r="BN15">
            <v>93</v>
          </cell>
          <cell r="BO15">
            <v>90</v>
          </cell>
          <cell r="BP15">
            <v>90</v>
          </cell>
          <cell r="BQ15">
            <v>90</v>
          </cell>
          <cell r="BR15">
            <v>91</v>
          </cell>
          <cell r="BS15">
            <v>92</v>
          </cell>
          <cell r="BT15">
            <v>91</v>
          </cell>
          <cell r="BU15">
            <v>88</v>
          </cell>
          <cell r="BV15">
            <v>90</v>
          </cell>
          <cell r="BW15">
            <v>90</v>
          </cell>
          <cell r="BX15">
            <v>93</v>
          </cell>
          <cell r="BY15">
            <v>90</v>
          </cell>
          <cell r="BZ15"/>
          <cell r="CA15"/>
          <cell r="CB15"/>
          <cell r="CC15"/>
          <cell r="CD15" t="str">
            <v/>
          </cell>
          <cell r="CE15"/>
          <cell r="CF15"/>
          <cell r="CG15"/>
          <cell r="CH15"/>
          <cell r="CI15" t="str">
            <v/>
          </cell>
          <cell r="CJ15">
            <v>90</v>
          </cell>
          <cell r="CK15">
            <v>90</v>
          </cell>
          <cell r="CL15">
            <v>91</v>
          </cell>
          <cell r="CM15">
            <v>93</v>
          </cell>
          <cell r="CN15">
            <v>91</v>
          </cell>
          <cell r="CO15"/>
          <cell r="CP15"/>
          <cell r="CQ15"/>
          <cell r="CR15"/>
          <cell r="CS15" t="str">
            <v/>
          </cell>
          <cell r="CT15"/>
          <cell r="CU15"/>
          <cell r="CV15"/>
          <cell r="CW15"/>
          <cell r="CX15" t="str">
            <v/>
          </cell>
          <cell r="CY15"/>
          <cell r="CZ15"/>
          <cell r="DA15"/>
          <cell r="DB15"/>
          <cell r="DC15" t="str">
            <v/>
          </cell>
          <cell r="DD15" t="str">
            <v>KENTH CYRUS N. MANALO</v>
          </cell>
          <cell r="DE15">
            <v>83</v>
          </cell>
          <cell r="DF15" t="str">
            <v>NO</v>
          </cell>
          <cell r="DG15">
            <v>84</v>
          </cell>
          <cell r="DH15" t="str">
            <v>NO</v>
          </cell>
          <cell r="DI15">
            <v>84</v>
          </cell>
          <cell r="DJ15" t="str">
            <v>NO</v>
          </cell>
          <cell r="DK15">
            <v>84</v>
          </cell>
          <cell r="DL15" t="str">
            <v>NO</v>
          </cell>
          <cell r="DM15">
            <v>84</v>
          </cell>
          <cell r="DN15" t="str">
            <v>NO</v>
          </cell>
          <cell r="DO15">
            <v>87</v>
          </cell>
          <cell r="DP15">
            <v>93</v>
          </cell>
          <cell r="DQ15">
            <v>90</v>
          </cell>
          <cell r="DR15">
            <v>89</v>
          </cell>
          <cell r="DS15">
            <v>94</v>
          </cell>
          <cell r="DT15">
            <v>92</v>
          </cell>
          <cell r="DU15">
            <v>85</v>
          </cell>
          <cell r="DV15">
            <v>90</v>
          </cell>
          <cell r="DW15">
            <v>88</v>
          </cell>
          <cell r="DX15">
            <v>82</v>
          </cell>
          <cell r="DY15">
            <v>86</v>
          </cell>
          <cell r="DZ15">
            <v>84</v>
          </cell>
          <cell r="EA15">
            <v>91</v>
          </cell>
          <cell r="EB15">
            <v>89</v>
          </cell>
          <cell r="EC15">
            <v>90</v>
          </cell>
          <cell r="ED15">
            <v>92</v>
          </cell>
          <cell r="EE15">
            <v>94</v>
          </cell>
          <cell r="EF15">
            <v>93</v>
          </cell>
          <cell r="EG15"/>
          <cell r="EH15"/>
          <cell r="EI15" t="str">
            <v/>
          </cell>
          <cell r="EJ15"/>
          <cell r="EK15"/>
          <cell r="EL15" t="str">
            <v/>
          </cell>
          <cell r="EM15">
            <v>88</v>
          </cell>
          <cell r="EN15">
            <v>92</v>
          </cell>
          <cell r="EO15">
            <v>90</v>
          </cell>
          <cell r="EP15">
            <v>83</v>
          </cell>
          <cell r="EQ15">
            <v>80</v>
          </cell>
          <cell r="ER15">
            <v>82</v>
          </cell>
          <cell r="ES15">
            <v>85</v>
          </cell>
          <cell r="ET15">
            <v>85</v>
          </cell>
          <cell r="EU15">
            <v>85</v>
          </cell>
          <cell r="EV15"/>
          <cell r="EW15"/>
          <cell r="EX15" t="str">
            <v/>
          </cell>
          <cell r="EY15"/>
          <cell r="EZ15"/>
          <cell r="FA15">
            <v>87</v>
          </cell>
          <cell r="FB15" t="str">
            <v>NO</v>
          </cell>
          <cell r="FC15">
            <v>89</v>
          </cell>
          <cell r="FD15" t="str">
            <v>NO</v>
          </cell>
          <cell r="FE15">
            <v>88</v>
          </cell>
          <cell r="FF15" t="str">
            <v>NO</v>
          </cell>
          <cell r="FH15" t="str">
            <v>SO</v>
          </cell>
          <cell r="FI15" t="str">
            <v>SO</v>
          </cell>
          <cell r="FJ15" t="str">
            <v>SO</v>
          </cell>
          <cell r="FK15" t="str">
            <v>SO</v>
          </cell>
          <cell r="FL15" t="str">
            <v>SO</v>
          </cell>
          <cell r="FM15" t="str">
            <v>SO</v>
          </cell>
          <cell r="FN15" t="str">
            <v>SO</v>
          </cell>
          <cell r="FO15" t="str">
            <v>SO</v>
          </cell>
          <cell r="FP15" t="str">
            <v>SO</v>
          </cell>
          <cell r="FQ15" t="str">
            <v>SO</v>
          </cell>
          <cell r="FR15" t="str">
            <v>SO</v>
          </cell>
          <cell r="FS15" t="str">
            <v>SO</v>
          </cell>
          <cell r="FT15" t="str">
            <v>SO</v>
          </cell>
          <cell r="FU15" t="str">
            <v>SO</v>
          </cell>
          <cell r="FV15" t="str">
            <v>SO</v>
          </cell>
          <cell r="FW15" t="str">
            <v>SO</v>
          </cell>
          <cell r="FX15" t="str">
            <v>SO</v>
          </cell>
          <cell r="FY15" t="str">
            <v>SO</v>
          </cell>
          <cell r="FZ15" t="str">
            <v>SO</v>
          </cell>
          <cell r="GA15" t="str">
            <v>SO</v>
          </cell>
          <cell r="GB15" t="str">
            <v>SO</v>
          </cell>
          <cell r="GC15" t="str">
            <v>SO</v>
          </cell>
          <cell r="GD15" t="str">
            <v>SO</v>
          </cell>
          <cell r="GE15" t="str">
            <v>SO</v>
          </cell>
          <cell r="GF15" t="str">
            <v>SO</v>
          </cell>
          <cell r="GG15" t="str">
            <v>SO</v>
          </cell>
          <cell r="GH15" t="str">
            <v>SO</v>
          </cell>
          <cell r="GI15" t="str">
            <v>SO</v>
          </cell>
          <cell r="GJ15">
            <v>0</v>
          </cell>
          <cell r="GK15"/>
          <cell r="GL15"/>
          <cell r="GM15"/>
          <cell r="GN15"/>
          <cell r="GO15"/>
          <cell r="GP15"/>
          <cell r="GQ15"/>
          <cell r="GR15">
            <v>1</v>
          </cell>
          <cell r="GS15"/>
          <cell r="GT15"/>
          <cell r="GU15"/>
          <cell r="GV15">
            <v>0</v>
          </cell>
          <cell r="GW15">
            <v>0</v>
          </cell>
          <cell r="GX15">
            <v>3</v>
          </cell>
          <cell r="GY15">
            <v>0</v>
          </cell>
          <cell r="GZ15">
            <v>1</v>
          </cell>
          <cell r="HA15">
            <v>0</v>
          </cell>
          <cell r="HB15">
            <v>3</v>
          </cell>
          <cell r="HC15">
            <v>1</v>
          </cell>
          <cell r="HD15">
            <v>2</v>
          </cell>
          <cell r="HE15">
            <v>2</v>
          </cell>
          <cell r="HF15"/>
          <cell r="HG15"/>
          <cell r="HH15"/>
          <cell r="HI15"/>
          <cell r="HJ15"/>
          <cell r="HK15"/>
          <cell r="HL15"/>
          <cell r="HM15"/>
          <cell r="HN15"/>
          <cell r="HO15"/>
          <cell r="HP15"/>
          <cell r="HQ15"/>
          <cell r="HR15"/>
          <cell r="HS15"/>
        </row>
        <row r="16">
          <cell r="C16" t="str">
            <v>MANCAO</v>
          </cell>
          <cell r="D16" t="str">
            <v>PRINCE ANGELO</v>
          </cell>
          <cell r="E16" t="str">
            <v>CABAILO</v>
          </cell>
          <cell r="F16" t="str">
            <v>C.</v>
          </cell>
          <cell r="G16" t="str">
            <v>131414150053</v>
          </cell>
          <cell r="H16" t="str">
            <v>07-07-2010</v>
          </cell>
          <cell r="I16" t="str">
            <v>MALE</v>
          </cell>
          <cell r="J16">
            <v>45824</v>
          </cell>
          <cell r="K16"/>
          <cell r="L16"/>
          <cell r="M16" t="str">
            <v>Notre Dame Village Central Elem</v>
          </cell>
          <cell r="N16" t="str">
            <v>KORONADAL CITY</v>
          </cell>
          <cell r="O16">
            <v>131252</v>
          </cell>
          <cell r="P16"/>
          <cell r="Q16"/>
          <cell r="R16">
            <v>88</v>
          </cell>
          <cell r="S16">
            <v>90</v>
          </cell>
          <cell r="T16">
            <v>88</v>
          </cell>
          <cell r="U16">
            <v>88</v>
          </cell>
          <cell r="V16">
            <v>89</v>
          </cell>
          <cell r="W16">
            <v>86</v>
          </cell>
          <cell r="X16">
            <v>82</v>
          </cell>
          <cell r="Y16">
            <v>86</v>
          </cell>
          <cell r="Z16">
            <v>87</v>
          </cell>
          <cell r="AA16">
            <v>85</v>
          </cell>
          <cell r="AB16">
            <v>88</v>
          </cell>
          <cell r="AC16">
            <v>87</v>
          </cell>
          <cell r="AD16">
            <v>88</v>
          </cell>
          <cell r="AE16">
            <v>89</v>
          </cell>
          <cell r="AF16">
            <v>88</v>
          </cell>
          <cell r="AG16">
            <v>81</v>
          </cell>
          <cell r="AH16">
            <v>87</v>
          </cell>
          <cell r="AI16">
            <v>93</v>
          </cell>
          <cell r="AJ16">
            <v>94</v>
          </cell>
          <cell r="AK16">
            <v>89</v>
          </cell>
          <cell r="AL16">
            <v>85</v>
          </cell>
          <cell r="AM16">
            <v>88</v>
          </cell>
          <cell r="AN16">
            <v>85</v>
          </cell>
          <cell r="AO16">
            <v>82</v>
          </cell>
          <cell r="AP16">
            <v>85</v>
          </cell>
          <cell r="AQ16">
            <v>88</v>
          </cell>
          <cell r="AR16">
            <v>93</v>
          </cell>
          <cell r="AS16">
            <v>93</v>
          </cell>
          <cell r="AT16">
            <v>95</v>
          </cell>
          <cell r="AU16">
            <v>92</v>
          </cell>
          <cell r="AV16">
            <v>90</v>
          </cell>
          <cell r="AW16">
            <v>91</v>
          </cell>
          <cell r="AX16">
            <v>92</v>
          </cell>
          <cell r="AY16">
            <v>92</v>
          </cell>
          <cell r="AZ16">
            <v>91</v>
          </cell>
          <cell r="BA16"/>
          <cell r="BB16"/>
          <cell r="BC16"/>
          <cell r="BD16"/>
          <cell r="BE16" t="str">
            <v/>
          </cell>
          <cell r="BF16">
            <v>91</v>
          </cell>
          <cell r="BG16">
            <v>91</v>
          </cell>
          <cell r="BH16">
            <v>91</v>
          </cell>
          <cell r="BI16">
            <v>92</v>
          </cell>
          <cell r="BJ16">
            <v>91</v>
          </cell>
          <cell r="BK16">
            <v>90</v>
          </cell>
          <cell r="BL16">
            <v>90</v>
          </cell>
          <cell r="BM16">
            <v>91</v>
          </cell>
          <cell r="BN16">
            <v>93</v>
          </cell>
          <cell r="BO16">
            <v>91</v>
          </cell>
          <cell r="BP16">
            <v>90</v>
          </cell>
          <cell r="BQ16">
            <v>90</v>
          </cell>
          <cell r="BR16">
            <v>91</v>
          </cell>
          <cell r="BS16">
            <v>92</v>
          </cell>
          <cell r="BT16">
            <v>91</v>
          </cell>
          <cell r="BU16">
            <v>90</v>
          </cell>
          <cell r="BV16">
            <v>91</v>
          </cell>
          <cell r="BW16">
            <v>90</v>
          </cell>
          <cell r="BX16">
            <v>93</v>
          </cell>
          <cell r="BY16">
            <v>91</v>
          </cell>
          <cell r="BZ16"/>
          <cell r="CA16"/>
          <cell r="CB16"/>
          <cell r="CC16"/>
          <cell r="CD16" t="str">
            <v/>
          </cell>
          <cell r="CE16"/>
          <cell r="CF16"/>
          <cell r="CG16"/>
          <cell r="CH16"/>
          <cell r="CI16" t="str">
            <v/>
          </cell>
          <cell r="CJ16">
            <v>90</v>
          </cell>
          <cell r="CK16">
            <v>91</v>
          </cell>
          <cell r="CL16">
            <v>91</v>
          </cell>
          <cell r="CM16">
            <v>93</v>
          </cell>
          <cell r="CN16">
            <v>91</v>
          </cell>
          <cell r="CO16"/>
          <cell r="CP16"/>
          <cell r="CQ16"/>
          <cell r="CR16"/>
          <cell r="CS16" t="str">
            <v/>
          </cell>
          <cell r="CT16"/>
          <cell r="CU16"/>
          <cell r="CV16"/>
          <cell r="CW16"/>
          <cell r="CX16" t="str">
            <v/>
          </cell>
          <cell r="CY16"/>
          <cell r="CZ16"/>
          <cell r="DA16"/>
          <cell r="DB16"/>
          <cell r="DC16" t="str">
            <v/>
          </cell>
          <cell r="DD16" t="str">
            <v>PRINCE ANGELO C. MANCAO</v>
          </cell>
          <cell r="DE16">
            <v>87</v>
          </cell>
          <cell r="DF16" t="str">
            <v>NO</v>
          </cell>
          <cell r="DG16">
            <v>89</v>
          </cell>
          <cell r="DH16" t="str">
            <v>NO</v>
          </cell>
          <cell r="DI16">
            <v>90</v>
          </cell>
          <cell r="DJ16" t="str">
            <v>WITH HONORS</v>
          </cell>
          <cell r="DK16">
            <v>90</v>
          </cell>
          <cell r="DL16" t="str">
            <v>WITH HONORS</v>
          </cell>
          <cell r="DM16">
            <v>89</v>
          </cell>
          <cell r="DN16" t="str">
            <v>NO</v>
          </cell>
          <cell r="DO16">
            <v>90</v>
          </cell>
          <cell r="DP16">
            <v>91</v>
          </cell>
          <cell r="DQ16">
            <v>91</v>
          </cell>
          <cell r="DR16">
            <v>90</v>
          </cell>
          <cell r="DS16">
            <v>93</v>
          </cell>
          <cell r="DT16">
            <v>92</v>
          </cell>
          <cell r="DU16">
            <v>92</v>
          </cell>
          <cell r="DV16">
            <v>93</v>
          </cell>
          <cell r="DW16">
            <v>93</v>
          </cell>
          <cell r="DX16">
            <v>89</v>
          </cell>
          <cell r="DY16">
            <v>94</v>
          </cell>
          <cell r="DZ16">
            <v>92</v>
          </cell>
          <cell r="EA16">
            <v>92</v>
          </cell>
          <cell r="EB16">
            <v>94</v>
          </cell>
          <cell r="EC16">
            <v>93</v>
          </cell>
          <cell r="ED16">
            <v>90</v>
          </cell>
          <cell r="EE16">
            <v>95</v>
          </cell>
          <cell r="EF16">
            <v>93</v>
          </cell>
          <cell r="EG16"/>
          <cell r="EH16"/>
          <cell r="EI16" t="str">
            <v/>
          </cell>
          <cell r="EJ16"/>
          <cell r="EK16"/>
          <cell r="EL16" t="str">
            <v/>
          </cell>
          <cell r="EM16">
            <v>91</v>
          </cell>
          <cell r="EN16">
            <v>92</v>
          </cell>
          <cell r="EO16">
            <v>92</v>
          </cell>
          <cell r="EP16">
            <v>86</v>
          </cell>
          <cell r="EQ16">
            <v>84</v>
          </cell>
          <cell r="ER16">
            <v>85</v>
          </cell>
          <cell r="ES16">
            <v>88</v>
          </cell>
          <cell r="ET16">
            <v>88</v>
          </cell>
          <cell r="EU16">
            <v>88</v>
          </cell>
          <cell r="EV16"/>
          <cell r="EW16"/>
          <cell r="EX16" t="str">
            <v/>
          </cell>
          <cell r="EY16"/>
          <cell r="EZ16"/>
          <cell r="FA16">
            <v>90</v>
          </cell>
          <cell r="FB16" t="str">
            <v>WITH HONORS</v>
          </cell>
          <cell r="FC16">
            <v>92</v>
          </cell>
          <cell r="FD16" t="str">
            <v>WITH HONORS</v>
          </cell>
          <cell r="FE16">
            <v>91</v>
          </cell>
          <cell r="FF16" t="str">
            <v>WITH HONORS</v>
          </cell>
          <cell r="FH16" t="str">
            <v>SO</v>
          </cell>
          <cell r="FI16" t="str">
            <v>SO</v>
          </cell>
          <cell r="FJ16" t="str">
            <v>SO</v>
          </cell>
          <cell r="FK16" t="str">
            <v>SO</v>
          </cell>
          <cell r="FL16" t="str">
            <v>SO</v>
          </cell>
          <cell r="FM16" t="str">
            <v>SO</v>
          </cell>
          <cell r="FN16" t="str">
            <v>SO</v>
          </cell>
          <cell r="FO16" t="str">
            <v>SO</v>
          </cell>
          <cell r="FP16" t="str">
            <v>SO</v>
          </cell>
          <cell r="FQ16" t="str">
            <v>SO</v>
          </cell>
          <cell r="FR16" t="str">
            <v>SO</v>
          </cell>
          <cell r="FS16" t="str">
            <v>SO</v>
          </cell>
          <cell r="FT16" t="str">
            <v>SO</v>
          </cell>
          <cell r="FU16" t="str">
            <v>SO</v>
          </cell>
          <cell r="FV16" t="str">
            <v>SO</v>
          </cell>
          <cell r="FW16" t="str">
            <v>SO</v>
          </cell>
          <cell r="FX16" t="str">
            <v>SO</v>
          </cell>
          <cell r="FY16" t="str">
            <v>SO</v>
          </cell>
          <cell r="FZ16" t="str">
            <v>SO</v>
          </cell>
          <cell r="GA16" t="str">
            <v>SO</v>
          </cell>
          <cell r="GB16" t="str">
            <v>SO</v>
          </cell>
          <cell r="GC16" t="str">
            <v>SO</v>
          </cell>
          <cell r="GD16" t="str">
            <v>SO</v>
          </cell>
          <cell r="GE16" t="str">
            <v>SO</v>
          </cell>
          <cell r="GF16" t="str">
            <v>SO</v>
          </cell>
          <cell r="GG16" t="str">
            <v>SO</v>
          </cell>
          <cell r="GH16" t="str">
            <v>SO</v>
          </cell>
          <cell r="GI16" t="str">
            <v>SO</v>
          </cell>
          <cell r="GJ16">
            <v>0</v>
          </cell>
          <cell r="GK16"/>
          <cell r="GL16"/>
          <cell r="GM16"/>
          <cell r="GN16"/>
          <cell r="GO16"/>
          <cell r="GP16"/>
          <cell r="GQ16"/>
          <cell r="GR16"/>
          <cell r="GS16">
            <v>1</v>
          </cell>
          <cell r="GT16"/>
          <cell r="GU16"/>
          <cell r="GV16">
            <v>0</v>
          </cell>
          <cell r="GW16">
            <v>0</v>
          </cell>
          <cell r="GX16">
            <v>0</v>
          </cell>
          <cell r="GY16">
            <v>0</v>
          </cell>
          <cell r="GZ16">
            <v>0</v>
          </cell>
          <cell r="HA16">
            <v>0</v>
          </cell>
          <cell r="HB16">
            <v>0</v>
          </cell>
          <cell r="HC16">
            <v>2</v>
          </cell>
          <cell r="HD16">
            <v>2</v>
          </cell>
          <cell r="HE16">
            <v>0</v>
          </cell>
          <cell r="HF16"/>
          <cell r="HG16"/>
          <cell r="HH16"/>
          <cell r="HI16"/>
          <cell r="HJ16"/>
          <cell r="HK16"/>
          <cell r="HL16"/>
          <cell r="HM16"/>
          <cell r="HN16"/>
          <cell r="HO16"/>
          <cell r="HP16"/>
          <cell r="HQ16"/>
          <cell r="HR16"/>
          <cell r="HS16"/>
        </row>
        <row r="17">
          <cell r="C17" t="str">
            <v>NALDOZA</v>
          </cell>
          <cell r="D17" t="str">
            <v>JOSH</v>
          </cell>
          <cell r="E17" t="str">
            <v>DARIA</v>
          </cell>
          <cell r="F17" t="str">
            <v>D.</v>
          </cell>
          <cell r="G17" t="str">
            <v>471021150017</v>
          </cell>
          <cell r="H17" t="str">
            <v>10-02-2009</v>
          </cell>
          <cell r="I17" t="str">
            <v>MALE</v>
          </cell>
          <cell r="J17">
            <v>45824</v>
          </cell>
          <cell r="K17"/>
          <cell r="L17"/>
          <cell r="M17" t="str">
            <v>Osita Central Elem</v>
          </cell>
          <cell r="N17" t="str">
            <v>KORONADAL CITY</v>
          </cell>
          <cell r="O17">
            <v>131397</v>
          </cell>
          <cell r="P17"/>
          <cell r="Q17"/>
          <cell r="R17">
            <v>85</v>
          </cell>
          <cell r="S17">
            <v>85</v>
          </cell>
          <cell r="T17">
            <v>81</v>
          </cell>
          <cell r="U17">
            <v>80</v>
          </cell>
          <cell r="V17">
            <v>83</v>
          </cell>
          <cell r="W17">
            <v>80</v>
          </cell>
          <cell r="X17">
            <v>81</v>
          </cell>
          <cell r="Y17">
            <v>80</v>
          </cell>
          <cell r="Z17">
            <v>83</v>
          </cell>
          <cell r="AA17">
            <v>81</v>
          </cell>
          <cell r="AB17">
            <v>82</v>
          </cell>
          <cell r="AC17">
            <v>84</v>
          </cell>
          <cell r="AD17">
            <v>85</v>
          </cell>
          <cell r="AE17">
            <v>87</v>
          </cell>
          <cell r="AF17">
            <v>85</v>
          </cell>
          <cell r="AG17">
            <v>85</v>
          </cell>
          <cell r="AH17">
            <v>85</v>
          </cell>
          <cell r="AI17">
            <v>84</v>
          </cell>
          <cell r="AJ17">
            <v>80</v>
          </cell>
          <cell r="AK17">
            <v>84</v>
          </cell>
          <cell r="AL17">
            <v>89</v>
          </cell>
          <cell r="AM17">
            <v>89</v>
          </cell>
          <cell r="AN17">
            <v>86</v>
          </cell>
          <cell r="AO17">
            <v>84</v>
          </cell>
          <cell r="AP17">
            <v>87</v>
          </cell>
          <cell r="AQ17">
            <v>89</v>
          </cell>
          <cell r="AR17">
            <v>92</v>
          </cell>
          <cell r="AS17">
            <v>93</v>
          </cell>
          <cell r="AT17">
            <v>96</v>
          </cell>
          <cell r="AU17">
            <v>93</v>
          </cell>
          <cell r="AV17">
            <v>80</v>
          </cell>
          <cell r="AW17">
            <v>86</v>
          </cell>
          <cell r="AX17">
            <v>91</v>
          </cell>
          <cell r="AY17">
            <v>95</v>
          </cell>
          <cell r="AZ17">
            <v>88</v>
          </cell>
          <cell r="BA17"/>
          <cell r="BB17"/>
          <cell r="BC17"/>
          <cell r="BD17"/>
          <cell r="BE17" t="str">
            <v/>
          </cell>
          <cell r="BF17">
            <v>90</v>
          </cell>
          <cell r="BG17">
            <v>88</v>
          </cell>
          <cell r="BH17">
            <v>90</v>
          </cell>
          <cell r="BI17">
            <v>91</v>
          </cell>
          <cell r="BJ17">
            <v>90</v>
          </cell>
          <cell r="BK17">
            <v>90</v>
          </cell>
          <cell r="BL17">
            <v>87</v>
          </cell>
          <cell r="BM17">
            <v>87</v>
          </cell>
          <cell r="BN17">
            <v>89</v>
          </cell>
          <cell r="BO17">
            <v>88</v>
          </cell>
          <cell r="BP17">
            <v>90</v>
          </cell>
          <cell r="BQ17">
            <v>89</v>
          </cell>
          <cell r="BR17">
            <v>90</v>
          </cell>
          <cell r="BS17">
            <v>91</v>
          </cell>
          <cell r="BT17">
            <v>90</v>
          </cell>
          <cell r="BU17">
            <v>90</v>
          </cell>
          <cell r="BV17">
            <v>89</v>
          </cell>
          <cell r="BW17">
            <v>90</v>
          </cell>
          <cell r="BX17">
            <v>92</v>
          </cell>
          <cell r="BY17">
            <v>90</v>
          </cell>
          <cell r="BZ17"/>
          <cell r="CA17"/>
          <cell r="CB17"/>
          <cell r="CC17"/>
          <cell r="CD17" t="str">
            <v/>
          </cell>
          <cell r="CE17"/>
          <cell r="CF17"/>
          <cell r="CG17"/>
          <cell r="CH17"/>
          <cell r="CI17" t="str">
            <v/>
          </cell>
          <cell r="CJ17">
            <v>90</v>
          </cell>
          <cell r="CK17">
            <v>88</v>
          </cell>
          <cell r="CL17">
            <v>89</v>
          </cell>
          <cell r="CM17">
            <v>91</v>
          </cell>
          <cell r="CN17">
            <v>90</v>
          </cell>
          <cell r="CO17"/>
          <cell r="CP17"/>
          <cell r="CQ17"/>
          <cell r="CR17"/>
          <cell r="CS17" t="str">
            <v/>
          </cell>
          <cell r="CT17"/>
          <cell r="CU17"/>
          <cell r="CV17"/>
          <cell r="CW17"/>
          <cell r="CX17" t="str">
            <v/>
          </cell>
          <cell r="CY17"/>
          <cell r="CZ17"/>
          <cell r="DA17"/>
          <cell r="DB17"/>
          <cell r="DC17" t="str">
            <v/>
          </cell>
          <cell r="DD17" t="str">
            <v>JOSH D. NALDOZA</v>
          </cell>
          <cell r="DE17">
            <v>85</v>
          </cell>
          <cell r="DF17" t="str">
            <v>NO</v>
          </cell>
          <cell r="DG17">
            <v>86</v>
          </cell>
          <cell r="DH17" t="str">
            <v>NO</v>
          </cell>
          <cell r="DI17">
            <v>86</v>
          </cell>
          <cell r="DJ17" t="str">
            <v>NO</v>
          </cell>
          <cell r="DK17">
            <v>87</v>
          </cell>
          <cell r="DL17" t="str">
            <v>NO</v>
          </cell>
          <cell r="DM17">
            <v>86</v>
          </cell>
          <cell r="DN17" t="str">
            <v>NO</v>
          </cell>
          <cell r="DO17">
            <v>81</v>
          </cell>
          <cell r="DP17">
            <v>87</v>
          </cell>
          <cell r="DQ17">
            <v>84</v>
          </cell>
          <cell r="DR17">
            <v>78</v>
          </cell>
          <cell r="DS17">
            <v>72</v>
          </cell>
          <cell r="DT17">
            <v>75</v>
          </cell>
          <cell r="DU17">
            <v>76</v>
          </cell>
          <cell r="DV17">
            <v>84</v>
          </cell>
          <cell r="DW17">
            <v>80</v>
          </cell>
          <cell r="DX17">
            <v>75</v>
          </cell>
          <cell r="DY17">
            <v>75</v>
          </cell>
          <cell r="DZ17">
            <v>75</v>
          </cell>
          <cell r="EA17">
            <v>84</v>
          </cell>
          <cell r="EB17">
            <v>86</v>
          </cell>
          <cell r="EC17">
            <v>85</v>
          </cell>
          <cell r="ED17">
            <v>83</v>
          </cell>
          <cell r="EE17">
            <v>75</v>
          </cell>
          <cell r="EF17">
            <v>79</v>
          </cell>
          <cell r="EG17"/>
          <cell r="EH17"/>
          <cell r="EI17" t="str">
            <v/>
          </cell>
          <cell r="EJ17"/>
          <cell r="EK17"/>
          <cell r="EL17" t="str">
            <v/>
          </cell>
          <cell r="EM17">
            <v>88</v>
          </cell>
          <cell r="EN17">
            <v>78</v>
          </cell>
          <cell r="EO17">
            <v>83</v>
          </cell>
          <cell r="EP17">
            <v>79</v>
          </cell>
          <cell r="EQ17">
            <v>75</v>
          </cell>
          <cell r="ER17">
            <v>77</v>
          </cell>
          <cell r="ES17">
            <v>83</v>
          </cell>
          <cell r="ET17">
            <v>70</v>
          </cell>
          <cell r="EU17">
            <v>77</v>
          </cell>
          <cell r="EV17"/>
          <cell r="EW17"/>
          <cell r="EX17" t="str">
            <v/>
          </cell>
          <cell r="EY17"/>
          <cell r="EZ17"/>
          <cell r="FA17">
            <v>81</v>
          </cell>
          <cell r="FB17" t="str">
            <v>NO</v>
          </cell>
          <cell r="FC17">
            <v>78</v>
          </cell>
          <cell r="FD17" t="str">
            <v>NO</v>
          </cell>
          <cell r="FE17">
            <v>79</v>
          </cell>
          <cell r="FF17" t="str">
            <v>NO</v>
          </cell>
          <cell r="FH17" t="str">
            <v>SO</v>
          </cell>
          <cell r="FI17" t="str">
            <v>SO</v>
          </cell>
          <cell r="FJ17" t="str">
            <v>SO</v>
          </cell>
          <cell r="FK17" t="str">
            <v>SO</v>
          </cell>
          <cell r="FL17" t="str">
            <v>SO</v>
          </cell>
          <cell r="FM17" t="str">
            <v>SO</v>
          </cell>
          <cell r="FN17" t="str">
            <v>SO</v>
          </cell>
          <cell r="FO17" t="str">
            <v>SO</v>
          </cell>
          <cell r="FP17" t="str">
            <v>SO</v>
          </cell>
          <cell r="FQ17" t="str">
            <v>SO</v>
          </cell>
          <cell r="FR17" t="str">
            <v>SO</v>
          </cell>
          <cell r="FS17" t="str">
            <v>SO</v>
          </cell>
          <cell r="FT17" t="str">
            <v>SO</v>
          </cell>
          <cell r="FU17" t="str">
            <v>SO</v>
          </cell>
          <cell r="FV17" t="str">
            <v>SO</v>
          </cell>
          <cell r="FW17" t="str">
            <v>SO</v>
          </cell>
          <cell r="FX17" t="str">
            <v>SO</v>
          </cell>
          <cell r="FY17" t="str">
            <v>SO</v>
          </cell>
          <cell r="FZ17" t="str">
            <v>SO</v>
          </cell>
          <cell r="GA17" t="str">
            <v>SO</v>
          </cell>
          <cell r="GB17" t="str">
            <v>SO</v>
          </cell>
          <cell r="GC17" t="str">
            <v>SO</v>
          </cell>
          <cell r="GD17" t="str">
            <v>SO</v>
          </cell>
          <cell r="GE17" t="str">
            <v>SO</v>
          </cell>
          <cell r="GF17" t="str">
            <v>SO</v>
          </cell>
          <cell r="GG17" t="str">
            <v>SO</v>
          </cell>
          <cell r="GH17" t="str">
            <v>SO</v>
          </cell>
          <cell r="GI17" t="str">
            <v>SO</v>
          </cell>
          <cell r="GJ17">
            <v>0</v>
          </cell>
          <cell r="GK17"/>
          <cell r="GL17"/>
          <cell r="GM17"/>
          <cell r="GN17"/>
          <cell r="GO17"/>
          <cell r="GP17"/>
          <cell r="GQ17"/>
          <cell r="GR17"/>
          <cell r="GS17"/>
          <cell r="GT17">
            <v>1</v>
          </cell>
          <cell r="GU17"/>
          <cell r="GV17">
            <v>0</v>
          </cell>
          <cell r="GW17">
            <v>0</v>
          </cell>
          <cell r="GX17">
            <v>1</v>
          </cell>
          <cell r="GY17">
            <v>1</v>
          </cell>
          <cell r="GZ17">
            <v>1</v>
          </cell>
          <cell r="HA17">
            <v>0</v>
          </cell>
          <cell r="HB17">
            <v>0</v>
          </cell>
          <cell r="HC17">
            <v>1</v>
          </cell>
          <cell r="HD17">
            <v>0</v>
          </cell>
          <cell r="HE17">
            <v>0</v>
          </cell>
          <cell r="HF17"/>
          <cell r="HG17"/>
          <cell r="HH17"/>
          <cell r="HI17"/>
          <cell r="HJ17"/>
          <cell r="HK17"/>
          <cell r="HL17"/>
          <cell r="HM17"/>
          <cell r="HN17"/>
          <cell r="HO17"/>
          <cell r="HP17"/>
          <cell r="HQ17"/>
          <cell r="HR17"/>
          <cell r="HS17"/>
        </row>
        <row r="18">
          <cell r="C18" t="str">
            <v>NASIS</v>
          </cell>
          <cell r="D18" t="str">
            <v>KHARL J</v>
          </cell>
          <cell r="E18" t="str">
            <v>CASTAÑO</v>
          </cell>
          <cell r="F18" t="str">
            <v>C.</v>
          </cell>
          <cell r="G18" t="str">
            <v>131406150140</v>
          </cell>
          <cell r="H18" t="str">
            <v>12-23-2009</v>
          </cell>
          <cell r="I18" t="str">
            <v>MALE</v>
          </cell>
          <cell r="J18">
            <v>45824</v>
          </cell>
          <cell r="K18"/>
          <cell r="L18"/>
          <cell r="M18" t="str">
            <v>KCES II</v>
          </cell>
          <cell r="N18" t="str">
            <v>KORONADAL CITY</v>
          </cell>
          <cell r="O18">
            <v>131407</v>
          </cell>
          <cell r="P18"/>
          <cell r="Q18"/>
          <cell r="R18">
            <v>85</v>
          </cell>
          <cell r="S18">
            <v>90</v>
          </cell>
          <cell r="T18">
            <v>89</v>
          </cell>
          <cell r="U18">
            <v>90</v>
          </cell>
          <cell r="V18">
            <v>89</v>
          </cell>
          <cell r="W18">
            <v>83</v>
          </cell>
          <cell r="X18">
            <v>80</v>
          </cell>
          <cell r="Y18">
            <v>86</v>
          </cell>
          <cell r="Z18">
            <v>86</v>
          </cell>
          <cell r="AA18">
            <v>84</v>
          </cell>
          <cell r="AB18">
            <v>86</v>
          </cell>
          <cell r="AC18">
            <v>84</v>
          </cell>
          <cell r="AD18">
            <v>84</v>
          </cell>
          <cell r="AE18">
            <v>85</v>
          </cell>
          <cell r="AF18">
            <v>85</v>
          </cell>
          <cell r="AG18">
            <v>81</v>
          </cell>
          <cell r="AH18">
            <v>85</v>
          </cell>
          <cell r="AI18">
            <v>86</v>
          </cell>
          <cell r="AJ18">
            <v>93</v>
          </cell>
          <cell r="AK18">
            <v>86</v>
          </cell>
          <cell r="AL18">
            <v>83</v>
          </cell>
          <cell r="AM18">
            <v>82</v>
          </cell>
          <cell r="AN18">
            <v>82</v>
          </cell>
          <cell r="AO18">
            <v>84</v>
          </cell>
          <cell r="AP18">
            <v>83</v>
          </cell>
          <cell r="AQ18">
            <v>90</v>
          </cell>
          <cell r="AR18">
            <v>92</v>
          </cell>
          <cell r="AS18">
            <v>92</v>
          </cell>
          <cell r="AT18">
            <v>94</v>
          </cell>
          <cell r="AU18">
            <v>92</v>
          </cell>
          <cell r="AV18">
            <v>89</v>
          </cell>
          <cell r="AW18">
            <v>86</v>
          </cell>
          <cell r="AX18">
            <v>86</v>
          </cell>
          <cell r="AY18">
            <v>87</v>
          </cell>
          <cell r="AZ18">
            <v>87</v>
          </cell>
          <cell r="BA18"/>
          <cell r="BB18"/>
          <cell r="BC18"/>
          <cell r="BD18"/>
          <cell r="BE18" t="str">
            <v/>
          </cell>
          <cell r="BF18">
            <v>90</v>
          </cell>
          <cell r="BG18">
            <v>90</v>
          </cell>
          <cell r="BH18">
            <v>90</v>
          </cell>
          <cell r="BI18">
            <v>91</v>
          </cell>
          <cell r="BJ18">
            <v>90</v>
          </cell>
          <cell r="BK18">
            <v>88</v>
          </cell>
          <cell r="BL18">
            <v>87</v>
          </cell>
          <cell r="BM18">
            <v>90</v>
          </cell>
          <cell r="BN18">
            <v>91</v>
          </cell>
          <cell r="BO18">
            <v>89</v>
          </cell>
          <cell r="BP18">
            <v>87</v>
          </cell>
          <cell r="BQ18">
            <v>90</v>
          </cell>
          <cell r="BR18">
            <v>90</v>
          </cell>
          <cell r="BS18">
            <v>91</v>
          </cell>
          <cell r="BT18">
            <v>90</v>
          </cell>
          <cell r="BU18">
            <v>90</v>
          </cell>
          <cell r="BV18">
            <v>91</v>
          </cell>
          <cell r="BW18">
            <v>91</v>
          </cell>
          <cell r="BX18">
            <v>92</v>
          </cell>
          <cell r="BY18">
            <v>91</v>
          </cell>
          <cell r="BZ18"/>
          <cell r="CA18"/>
          <cell r="CB18"/>
          <cell r="CC18"/>
          <cell r="CD18" t="str">
            <v/>
          </cell>
          <cell r="CE18"/>
          <cell r="CF18"/>
          <cell r="CG18"/>
          <cell r="CH18"/>
          <cell r="CI18" t="str">
            <v/>
          </cell>
          <cell r="CJ18">
            <v>89</v>
          </cell>
          <cell r="CK18">
            <v>90</v>
          </cell>
          <cell r="CL18">
            <v>90</v>
          </cell>
          <cell r="CM18">
            <v>91</v>
          </cell>
          <cell r="CN18">
            <v>90</v>
          </cell>
          <cell r="CO18"/>
          <cell r="CP18"/>
          <cell r="CQ18"/>
          <cell r="CR18"/>
          <cell r="CS18" t="str">
            <v/>
          </cell>
          <cell r="CT18"/>
          <cell r="CU18"/>
          <cell r="CV18"/>
          <cell r="CW18"/>
          <cell r="CX18" t="str">
            <v/>
          </cell>
          <cell r="CY18"/>
          <cell r="CZ18"/>
          <cell r="DA18"/>
          <cell r="DB18"/>
          <cell r="DC18" t="str">
            <v/>
          </cell>
          <cell r="DD18" t="str">
            <v>KHARL J C. NASIS</v>
          </cell>
          <cell r="DE18">
            <v>86</v>
          </cell>
          <cell r="DF18" t="str">
            <v>NO</v>
          </cell>
          <cell r="DG18">
            <v>86</v>
          </cell>
          <cell r="DH18" t="str">
            <v>NO</v>
          </cell>
          <cell r="DI18">
            <v>87</v>
          </cell>
          <cell r="DJ18" t="str">
            <v>NO</v>
          </cell>
          <cell r="DK18">
            <v>89</v>
          </cell>
          <cell r="DL18" t="str">
            <v>NO</v>
          </cell>
          <cell r="DM18">
            <v>87</v>
          </cell>
          <cell r="DN18" t="str">
            <v>NO</v>
          </cell>
          <cell r="DO18">
            <v>90</v>
          </cell>
          <cell r="DP18">
            <v>93</v>
          </cell>
          <cell r="DQ18">
            <v>92</v>
          </cell>
          <cell r="DR18">
            <v>92</v>
          </cell>
          <cell r="DS18">
            <v>96</v>
          </cell>
          <cell r="DT18">
            <v>94</v>
          </cell>
          <cell r="DU18">
            <v>92</v>
          </cell>
          <cell r="DV18">
            <v>93</v>
          </cell>
          <cell r="DW18">
            <v>93</v>
          </cell>
          <cell r="DX18">
            <v>90</v>
          </cell>
          <cell r="DY18">
            <v>94</v>
          </cell>
          <cell r="DZ18">
            <v>92</v>
          </cell>
          <cell r="EA18">
            <v>93</v>
          </cell>
          <cell r="EB18">
            <v>93</v>
          </cell>
          <cell r="EC18">
            <v>93</v>
          </cell>
          <cell r="ED18">
            <v>91</v>
          </cell>
          <cell r="EE18">
            <v>96</v>
          </cell>
          <cell r="EF18">
            <v>94</v>
          </cell>
          <cell r="EG18"/>
          <cell r="EH18"/>
          <cell r="EI18" t="str">
            <v/>
          </cell>
          <cell r="EJ18"/>
          <cell r="EK18"/>
          <cell r="EL18" t="str">
            <v/>
          </cell>
          <cell r="EM18">
            <v>92</v>
          </cell>
          <cell r="EN18">
            <v>92</v>
          </cell>
          <cell r="EO18">
            <v>92</v>
          </cell>
          <cell r="EP18">
            <v>85</v>
          </cell>
          <cell r="EQ18">
            <v>85</v>
          </cell>
          <cell r="ER18">
            <v>85</v>
          </cell>
          <cell r="ES18">
            <v>88</v>
          </cell>
          <cell r="ET18">
            <v>91</v>
          </cell>
          <cell r="EU18">
            <v>90</v>
          </cell>
          <cell r="EV18"/>
          <cell r="EW18"/>
          <cell r="EX18" t="str">
            <v/>
          </cell>
          <cell r="EY18"/>
          <cell r="EZ18"/>
          <cell r="FA18">
            <v>90</v>
          </cell>
          <cell r="FB18" t="str">
            <v>WITH HONORS</v>
          </cell>
          <cell r="FC18">
            <v>93</v>
          </cell>
          <cell r="FD18" t="str">
            <v>WITH HONORS</v>
          </cell>
          <cell r="FE18">
            <v>92</v>
          </cell>
          <cell r="FF18" t="str">
            <v>WITH HONORS</v>
          </cell>
          <cell r="FH18" t="str">
            <v>SO</v>
          </cell>
          <cell r="FI18" t="str">
            <v>SO</v>
          </cell>
          <cell r="FJ18" t="str">
            <v>SO</v>
          </cell>
          <cell r="FK18" t="str">
            <v>SO</v>
          </cell>
          <cell r="FL18" t="str">
            <v>SO</v>
          </cell>
          <cell r="FM18" t="str">
            <v>SO</v>
          </cell>
          <cell r="FN18" t="str">
            <v>SO</v>
          </cell>
          <cell r="FO18" t="str">
            <v>SO</v>
          </cell>
          <cell r="FP18" t="str">
            <v>SO</v>
          </cell>
          <cell r="FQ18" t="str">
            <v>SO</v>
          </cell>
          <cell r="FR18" t="str">
            <v>SO</v>
          </cell>
          <cell r="FS18" t="str">
            <v>SO</v>
          </cell>
          <cell r="FT18" t="str">
            <v>SO</v>
          </cell>
          <cell r="FU18" t="str">
            <v>SO</v>
          </cell>
          <cell r="FV18" t="str">
            <v>SO</v>
          </cell>
          <cell r="FW18" t="str">
            <v>SO</v>
          </cell>
          <cell r="FX18" t="str">
            <v>SO</v>
          </cell>
          <cell r="FY18" t="str">
            <v>SO</v>
          </cell>
          <cell r="FZ18" t="str">
            <v>SO</v>
          </cell>
          <cell r="GA18" t="str">
            <v>SO</v>
          </cell>
          <cell r="GB18" t="str">
            <v>SO</v>
          </cell>
          <cell r="GC18" t="str">
            <v>SO</v>
          </cell>
          <cell r="GD18" t="str">
            <v>SO</v>
          </cell>
          <cell r="GE18" t="str">
            <v>SO</v>
          </cell>
          <cell r="GF18" t="str">
            <v>SO</v>
          </cell>
          <cell r="GG18" t="str">
            <v>SO</v>
          </cell>
          <cell r="GH18" t="str">
            <v>SO</v>
          </cell>
          <cell r="GI18" t="str">
            <v>SO</v>
          </cell>
          <cell r="GJ18">
            <v>0</v>
          </cell>
          <cell r="GK18"/>
          <cell r="GL18"/>
          <cell r="GM18"/>
          <cell r="GN18"/>
          <cell r="GO18"/>
          <cell r="GP18"/>
          <cell r="GQ18"/>
          <cell r="GR18"/>
          <cell r="GS18"/>
          <cell r="GT18"/>
          <cell r="GU18"/>
          <cell r="GV18">
            <v>0</v>
          </cell>
          <cell r="GW18">
            <v>0</v>
          </cell>
          <cell r="GX18">
            <v>1</v>
          </cell>
          <cell r="GY18">
            <v>1</v>
          </cell>
          <cell r="GZ18">
            <v>0</v>
          </cell>
          <cell r="HA18">
            <v>0</v>
          </cell>
          <cell r="HB18">
            <v>1</v>
          </cell>
          <cell r="HC18">
            <v>0</v>
          </cell>
          <cell r="HD18">
            <v>0</v>
          </cell>
          <cell r="HE18">
            <v>0</v>
          </cell>
          <cell r="HF18"/>
          <cell r="HG18"/>
          <cell r="HH18"/>
          <cell r="HI18"/>
          <cell r="HJ18"/>
          <cell r="HK18"/>
          <cell r="HL18"/>
          <cell r="HM18"/>
          <cell r="HN18"/>
          <cell r="HO18"/>
          <cell r="HP18"/>
          <cell r="HQ18"/>
          <cell r="HR18"/>
          <cell r="HS18"/>
        </row>
        <row r="19">
          <cell r="C19" t="str">
            <v>PACHOCO</v>
          </cell>
          <cell r="D19" t="str">
            <v>JOSHUA</v>
          </cell>
          <cell r="E19" t="str">
            <v>BOYOC</v>
          </cell>
          <cell r="F19" t="str">
            <v>B.</v>
          </cell>
          <cell r="G19" t="str">
            <v>131296150144</v>
          </cell>
          <cell r="H19" t="str">
            <v>06-28-2010</v>
          </cell>
          <cell r="I19" t="str">
            <v>MALE</v>
          </cell>
          <cell r="J19">
            <v>45824</v>
          </cell>
          <cell r="K19"/>
          <cell r="L19"/>
          <cell r="M19" t="str">
            <v>Mary Land School , Inc.</v>
          </cell>
          <cell r="N19" t="str">
            <v>KORONADAL CITY</v>
          </cell>
          <cell r="O19">
            <v>405886</v>
          </cell>
          <cell r="P19"/>
          <cell r="Q19"/>
          <cell r="R19">
            <v>82</v>
          </cell>
          <cell r="S19">
            <v>79</v>
          </cell>
          <cell r="T19">
            <v>80</v>
          </cell>
          <cell r="U19">
            <v>81</v>
          </cell>
          <cell r="V19">
            <v>81</v>
          </cell>
          <cell r="W19">
            <v>76</v>
          </cell>
          <cell r="X19">
            <v>77</v>
          </cell>
          <cell r="Y19">
            <v>78</v>
          </cell>
          <cell r="Z19">
            <v>83</v>
          </cell>
          <cell r="AA19">
            <v>79</v>
          </cell>
          <cell r="AB19">
            <v>81</v>
          </cell>
          <cell r="AC19">
            <v>81</v>
          </cell>
          <cell r="AD19">
            <v>82</v>
          </cell>
          <cell r="AE19">
            <v>83</v>
          </cell>
          <cell r="AF19">
            <v>82</v>
          </cell>
          <cell r="AG19">
            <v>80</v>
          </cell>
          <cell r="AH19">
            <v>76</v>
          </cell>
          <cell r="AI19">
            <v>75</v>
          </cell>
          <cell r="AJ19">
            <v>75</v>
          </cell>
          <cell r="AK19">
            <v>77</v>
          </cell>
          <cell r="AL19">
            <v>81</v>
          </cell>
          <cell r="AM19">
            <v>78</v>
          </cell>
          <cell r="AN19">
            <v>78</v>
          </cell>
          <cell r="AO19">
            <v>81</v>
          </cell>
          <cell r="AP19">
            <v>80</v>
          </cell>
          <cell r="AQ19">
            <v>84</v>
          </cell>
          <cell r="AR19">
            <v>89</v>
          </cell>
          <cell r="AS19">
            <v>90</v>
          </cell>
          <cell r="AT19">
            <v>92</v>
          </cell>
          <cell r="AU19">
            <v>89</v>
          </cell>
          <cell r="AV19">
            <v>86</v>
          </cell>
          <cell r="AW19">
            <v>85</v>
          </cell>
          <cell r="AX19">
            <v>85</v>
          </cell>
          <cell r="AY19">
            <v>87</v>
          </cell>
          <cell r="AZ19">
            <v>86</v>
          </cell>
          <cell r="BA19"/>
          <cell r="BB19"/>
          <cell r="BC19"/>
          <cell r="BD19"/>
          <cell r="BE19" t="str">
            <v/>
          </cell>
          <cell r="BF19">
            <v>88</v>
          </cell>
          <cell r="BG19">
            <v>89</v>
          </cell>
          <cell r="BH19">
            <v>90</v>
          </cell>
          <cell r="BI19">
            <v>91</v>
          </cell>
          <cell r="BJ19">
            <v>90</v>
          </cell>
          <cell r="BK19">
            <v>84</v>
          </cell>
          <cell r="BL19">
            <v>89</v>
          </cell>
          <cell r="BM19">
            <v>89</v>
          </cell>
          <cell r="BN19">
            <v>90</v>
          </cell>
          <cell r="BO19">
            <v>88</v>
          </cell>
          <cell r="BP19">
            <v>85</v>
          </cell>
          <cell r="BQ19">
            <v>88</v>
          </cell>
          <cell r="BR19">
            <v>90</v>
          </cell>
          <cell r="BS19">
            <v>91</v>
          </cell>
          <cell r="BT19">
            <v>89</v>
          </cell>
          <cell r="BU19">
            <v>87</v>
          </cell>
          <cell r="BV19">
            <v>86</v>
          </cell>
          <cell r="BW19">
            <v>87</v>
          </cell>
          <cell r="BX19">
            <v>88</v>
          </cell>
          <cell r="BY19">
            <v>87</v>
          </cell>
          <cell r="BZ19"/>
          <cell r="CA19"/>
          <cell r="CB19"/>
          <cell r="CC19"/>
          <cell r="CD19" t="str">
            <v/>
          </cell>
          <cell r="CE19"/>
          <cell r="CF19"/>
          <cell r="CG19"/>
          <cell r="CH19"/>
          <cell r="CI19" t="str">
            <v/>
          </cell>
          <cell r="CJ19">
            <v>86</v>
          </cell>
          <cell r="CK19">
            <v>88</v>
          </cell>
          <cell r="CL19">
            <v>89</v>
          </cell>
          <cell r="CM19">
            <v>90</v>
          </cell>
          <cell r="CN19">
            <v>89</v>
          </cell>
          <cell r="CO19"/>
          <cell r="CP19"/>
          <cell r="CQ19"/>
          <cell r="CR19"/>
          <cell r="CS19" t="str">
            <v/>
          </cell>
          <cell r="CT19"/>
          <cell r="CU19"/>
          <cell r="CV19"/>
          <cell r="CW19"/>
          <cell r="CX19" t="str">
            <v/>
          </cell>
          <cell r="CY19"/>
          <cell r="CZ19"/>
          <cell r="DA19"/>
          <cell r="DB19"/>
          <cell r="DC19" t="str">
            <v/>
          </cell>
          <cell r="DD19" t="str">
            <v>JOSHUA B. PACHOCO</v>
          </cell>
          <cell r="DE19">
            <v>82</v>
          </cell>
          <cell r="DF19" t="str">
            <v>NO</v>
          </cell>
          <cell r="DG19">
            <v>82</v>
          </cell>
          <cell r="DH19" t="str">
            <v>NO</v>
          </cell>
          <cell r="DI19">
            <v>82</v>
          </cell>
          <cell r="DJ19" t="str">
            <v>NO</v>
          </cell>
          <cell r="DK19">
            <v>84</v>
          </cell>
          <cell r="DL19" t="str">
            <v>NO</v>
          </cell>
          <cell r="DM19">
            <v>83</v>
          </cell>
          <cell r="DN19" t="str">
            <v>NO</v>
          </cell>
          <cell r="DO19">
            <v>90</v>
          </cell>
          <cell r="DP19">
            <v>93</v>
          </cell>
          <cell r="DQ19">
            <v>92</v>
          </cell>
          <cell r="DR19">
            <v>91</v>
          </cell>
          <cell r="DS19">
            <v>94</v>
          </cell>
          <cell r="DT19">
            <v>93</v>
          </cell>
          <cell r="DU19">
            <v>88</v>
          </cell>
          <cell r="DV19">
            <v>91</v>
          </cell>
          <cell r="DW19">
            <v>90</v>
          </cell>
          <cell r="DX19">
            <v>91</v>
          </cell>
          <cell r="DY19">
            <v>95</v>
          </cell>
          <cell r="DZ19">
            <v>93</v>
          </cell>
          <cell r="EA19">
            <v>92</v>
          </cell>
          <cell r="EB19">
            <v>93</v>
          </cell>
          <cell r="EC19">
            <v>93</v>
          </cell>
          <cell r="ED19">
            <v>91</v>
          </cell>
          <cell r="EE19">
            <v>95</v>
          </cell>
          <cell r="EF19">
            <v>93</v>
          </cell>
          <cell r="EG19"/>
          <cell r="EH19"/>
          <cell r="EI19" t="str">
            <v/>
          </cell>
          <cell r="EJ19"/>
          <cell r="EK19"/>
          <cell r="EL19" t="str">
            <v/>
          </cell>
          <cell r="EM19">
            <v>90</v>
          </cell>
          <cell r="EN19">
            <v>91</v>
          </cell>
          <cell r="EO19">
            <v>91</v>
          </cell>
          <cell r="EP19">
            <v>84</v>
          </cell>
          <cell r="EQ19">
            <v>84</v>
          </cell>
          <cell r="ER19">
            <v>84</v>
          </cell>
          <cell r="ES19">
            <v>90</v>
          </cell>
          <cell r="ET19">
            <v>90</v>
          </cell>
          <cell r="EU19">
            <v>90</v>
          </cell>
          <cell r="EV19"/>
          <cell r="EW19"/>
          <cell r="EX19" t="str">
            <v/>
          </cell>
          <cell r="EY19"/>
          <cell r="EZ19"/>
          <cell r="FA19">
            <v>90</v>
          </cell>
          <cell r="FB19" t="str">
            <v>WITH HONORS</v>
          </cell>
          <cell r="FC19">
            <v>92</v>
          </cell>
          <cell r="FD19" t="str">
            <v>WITH HONORS</v>
          </cell>
          <cell r="FE19">
            <v>91</v>
          </cell>
          <cell r="FF19" t="str">
            <v>WITH HONORS</v>
          </cell>
          <cell r="FH19" t="str">
            <v>SO</v>
          </cell>
          <cell r="FI19" t="str">
            <v>SO</v>
          </cell>
          <cell r="FJ19" t="str">
            <v>SO</v>
          </cell>
          <cell r="FK19" t="str">
            <v>SO</v>
          </cell>
          <cell r="FL19" t="str">
            <v>SO</v>
          </cell>
          <cell r="FM19" t="str">
            <v>SO</v>
          </cell>
          <cell r="FN19" t="str">
            <v>SO</v>
          </cell>
          <cell r="FO19" t="str">
            <v>SO</v>
          </cell>
          <cell r="FP19" t="str">
            <v>SO</v>
          </cell>
          <cell r="FQ19" t="str">
            <v>SO</v>
          </cell>
          <cell r="FR19" t="str">
            <v>SO</v>
          </cell>
          <cell r="FS19" t="str">
            <v>SO</v>
          </cell>
          <cell r="FT19" t="str">
            <v>SO</v>
          </cell>
          <cell r="FU19" t="str">
            <v>SO</v>
          </cell>
          <cell r="FV19" t="str">
            <v>SO</v>
          </cell>
          <cell r="FW19" t="str">
            <v>SO</v>
          </cell>
          <cell r="FX19" t="str">
            <v>SO</v>
          </cell>
          <cell r="FY19" t="str">
            <v>SO</v>
          </cell>
          <cell r="FZ19" t="str">
            <v>SO</v>
          </cell>
          <cell r="GA19" t="str">
            <v>SO</v>
          </cell>
          <cell r="GB19" t="str">
            <v>SO</v>
          </cell>
          <cell r="GC19" t="str">
            <v>SO</v>
          </cell>
          <cell r="GD19" t="str">
            <v>SO</v>
          </cell>
          <cell r="GE19" t="str">
            <v>SO</v>
          </cell>
          <cell r="GF19" t="str">
            <v>SO</v>
          </cell>
          <cell r="GG19" t="str">
            <v>SO</v>
          </cell>
          <cell r="GH19" t="str">
            <v>SO</v>
          </cell>
          <cell r="GI19" t="str">
            <v>SO</v>
          </cell>
          <cell r="GJ19">
            <v>0</v>
          </cell>
          <cell r="GK19"/>
          <cell r="GL19"/>
          <cell r="GM19"/>
          <cell r="GN19"/>
          <cell r="GO19"/>
          <cell r="GP19"/>
          <cell r="GQ19"/>
          <cell r="GR19"/>
          <cell r="GS19"/>
          <cell r="GT19"/>
          <cell r="GU19"/>
          <cell r="GV19">
            <v>0</v>
          </cell>
          <cell r="GW19">
            <v>0</v>
          </cell>
          <cell r="GX19">
            <v>1</v>
          </cell>
          <cell r="GY19">
            <v>2</v>
          </cell>
          <cell r="GZ19">
            <v>1</v>
          </cell>
          <cell r="HA19">
            <v>1</v>
          </cell>
          <cell r="HB19">
            <v>3</v>
          </cell>
          <cell r="HC19">
            <v>2</v>
          </cell>
          <cell r="HD19">
            <v>1</v>
          </cell>
          <cell r="HE19">
            <v>0</v>
          </cell>
          <cell r="HF19"/>
          <cell r="HG19"/>
          <cell r="HH19"/>
          <cell r="HI19"/>
          <cell r="HJ19"/>
          <cell r="HK19"/>
          <cell r="HL19"/>
          <cell r="HM19"/>
          <cell r="HN19"/>
          <cell r="HO19"/>
          <cell r="HP19"/>
          <cell r="HQ19"/>
          <cell r="HR19"/>
          <cell r="HS19"/>
        </row>
        <row r="20">
          <cell r="C20" t="str">
            <v>PEDROSO</v>
          </cell>
          <cell r="D20" t="str">
            <v>RAIN JUSTINE</v>
          </cell>
          <cell r="E20" t="str">
            <v>DELA CRUZ</v>
          </cell>
          <cell r="F20" t="str">
            <v>D.</v>
          </cell>
          <cell r="G20" t="str">
            <v>405710150010</v>
          </cell>
          <cell r="H20" t="str">
            <v>06-09-2010</v>
          </cell>
          <cell r="I20" t="str">
            <v>MALE</v>
          </cell>
          <cell r="J20">
            <v>45824</v>
          </cell>
          <cell r="K20"/>
          <cell r="L20"/>
          <cell r="M20" t="str">
            <v>Godwino Integrate School</v>
          </cell>
          <cell r="N20" t="str">
            <v>KORONADAL CITY</v>
          </cell>
          <cell r="O20">
            <v>130769</v>
          </cell>
          <cell r="P20"/>
          <cell r="Q20"/>
          <cell r="R20">
            <v>77</v>
          </cell>
          <cell r="S20">
            <v>81</v>
          </cell>
          <cell r="T20">
            <v>80</v>
          </cell>
          <cell r="U20">
            <v>85</v>
          </cell>
          <cell r="V20">
            <v>81</v>
          </cell>
          <cell r="W20">
            <v>79</v>
          </cell>
          <cell r="X20">
            <v>78</v>
          </cell>
          <cell r="Y20">
            <v>79</v>
          </cell>
          <cell r="Z20">
            <v>82</v>
          </cell>
          <cell r="AA20">
            <v>80</v>
          </cell>
          <cell r="AB20">
            <v>79</v>
          </cell>
          <cell r="AC20">
            <v>83</v>
          </cell>
          <cell r="AD20">
            <v>83</v>
          </cell>
          <cell r="AE20">
            <v>84</v>
          </cell>
          <cell r="AF20">
            <v>82</v>
          </cell>
          <cell r="AG20">
            <v>79</v>
          </cell>
          <cell r="AH20">
            <v>76</v>
          </cell>
          <cell r="AI20">
            <v>79</v>
          </cell>
          <cell r="AJ20">
            <v>90</v>
          </cell>
          <cell r="AK20">
            <v>81</v>
          </cell>
          <cell r="AL20">
            <v>83</v>
          </cell>
          <cell r="AM20">
            <v>81</v>
          </cell>
          <cell r="AN20">
            <v>80</v>
          </cell>
          <cell r="AO20">
            <v>84</v>
          </cell>
          <cell r="AP20">
            <v>82</v>
          </cell>
          <cell r="AQ20">
            <v>84</v>
          </cell>
          <cell r="AR20">
            <v>91</v>
          </cell>
          <cell r="AS20">
            <v>91</v>
          </cell>
          <cell r="AT20">
            <v>92</v>
          </cell>
          <cell r="AU20">
            <v>90</v>
          </cell>
          <cell r="AV20">
            <v>87</v>
          </cell>
          <cell r="AW20">
            <v>81</v>
          </cell>
          <cell r="AX20">
            <v>90</v>
          </cell>
          <cell r="AY20">
            <v>90</v>
          </cell>
          <cell r="AZ20">
            <v>87</v>
          </cell>
          <cell r="BA20"/>
          <cell r="BB20"/>
          <cell r="BC20"/>
          <cell r="BD20"/>
          <cell r="BE20" t="str">
            <v/>
          </cell>
          <cell r="BF20">
            <v>88</v>
          </cell>
          <cell r="BG20">
            <v>90</v>
          </cell>
          <cell r="BH20">
            <v>91</v>
          </cell>
          <cell r="BI20">
            <v>92</v>
          </cell>
          <cell r="BJ20">
            <v>90</v>
          </cell>
          <cell r="BK20">
            <v>85</v>
          </cell>
          <cell r="BL20">
            <v>86</v>
          </cell>
          <cell r="BM20">
            <v>90</v>
          </cell>
          <cell r="BN20">
            <v>92</v>
          </cell>
          <cell r="BO20">
            <v>88</v>
          </cell>
          <cell r="BP20">
            <v>86</v>
          </cell>
          <cell r="BQ20">
            <v>90</v>
          </cell>
          <cell r="BR20">
            <v>90</v>
          </cell>
          <cell r="BS20">
            <v>91</v>
          </cell>
          <cell r="BT20">
            <v>89</v>
          </cell>
          <cell r="BU20">
            <v>87</v>
          </cell>
          <cell r="BV20">
            <v>90</v>
          </cell>
          <cell r="BW20">
            <v>90</v>
          </cell>
          <cell r="BX20">
            <v>91</v>
          </cell>
          <cell r="BY20">
            <v>90</v>
          </cell>
          <cell r="BZ20"/>
          <cell r="CA20"/>
          <cell r="CB20"/>
          <cell r="CC20"/>
          <cell r="CD20" t="str">
            <v/>
          </cell>
          <cell r="CE20"/>
          <cell r="CF20"/>
          <cell r="CG20"/>
          <cell r="CH20"/>
          <cell r="CI20" t="str">
            <v/>
          </cell>
          <cell r="CJ20">
            <v>87</v>
          </cell>
          <cell r="CK20">
            <v>89</v>
          </cell>
          <cell r="CL20">
            <v>90</v>
          </cell>
          <cell r="CM20">
            <v>92</v>
          </cell>
          <cell r="CN20">
            <v>89</v>
          </cell>
          <cell r="CO20"/>
          <cell r="CP20"/>
          <cell r="CQ20"/>
          <cell r="CR20"/>
          <cell r="CS20" t="str">
            <v/>
          </cell>
          <cell r="CT20"/>
          <cell r="CU20"/>
          <cell r="CV20"/>
          <cell r="CW20"/>
          <cell r="CX20" t="str">
            <v/>
          </cell>
          <cell r="CY20"/>
          <cell r="CZ20"/>
          <cell r="DA20"/>
          <cell r="DB20"/>
          <cell r="DC20" t="str">
            <v/>
          </cell>
          <cell r="DD20" t="str">
            <v>RAIN JUSTINE D. PEDROSO</v>
          </cell>
          <cell r="DE20">
            <v>82</v>
          </cell>
          <cell r="DF20" t="str">
            <v>NO</v>
          </cell>
          <cell r="DG20">
            <v>83</v>
          </cell>
          <cell r="DH20" t="str">
            <v>NO</v>
          </cell>
          <cell r="DI20">
            <v>84</v>
          </cell>
          <cell r="DJ20" t="str">
            <v>NO</v>
          </cell>
          <cell r="DK20">
            <v>87</v>
          </cell>
          <cell r="DL20" t="str">
            <v>NO</v>
          </cell>
          <cell r="DM20">
            <v>84</v>
          </cell>
          <cell r="DN20" t="str">
            <v>NO</v>
          </cell>
          <cell r="DO20">
            <v>88</v>
          </cell>
          <cell r="DP20">
            <v>92</v>
          </cell>
          <cell r="DQ20">
            <v>90</v>
          </cell>
          <cell r="DR20">
            <v>88</v>
          </cell>
          <cell r="DS20">
            <v>94</v>
          </cell>
          <cell r="DT20">
            <v>91</v>
          </cell>
          <cell r="DU20">
            <v>91</v>
          </cell>
          <cell r="DV20">
            <v>92</v>
          </cell>
          <cell r="DW20">
            <v>92</v>
          </cell>
          <cell r="DX20">
            <v>88</v>
          </cell>
          <cell r="DY20">
            <v>92</v>
          </cell>
          <cell r="DZ20">
            <v>90</v>
          </cell>
          <cell r="EA20">
            <v>90</v>
          </cell>
          <cell r="EB20">
            <v>93</v>
          </cell>
          <cell r="EC20">
            <v>92</v>
          </cell>
          <cell r="ED20">
            <v>90</v>
          </cell>
          <cell r="EE20">
            <v>96</v>
          </cell>
          <cell r="EF20">
            <v>93</v>
          </cell>
          <cell r="EG20"/>
          <cell r="EH20"/>
          <cell r="EI20" t="str">
            <v/>
          </cell>
          <cell r="EJ20"/>
          <cell r="EK20"/>
          <cell r="EL20" t="str">
            <v/>
          </cell>
          <cell r="EM20">
            <v>92</v>
          </cell>
          <cell r="EN20">
            <v>92</v>
          </cell>
          <cell r="EO20">
            <v>92</v>
          </cell>
          <cell r="EP20">
            <v>85</v>
          </cell>
          <cell r="EQ20">
            <v>84</v>
          </cell>
          <cell r="ER20">
            <v>85</v>
          </cell>
          <cell r="ES20">
            <v>87</v>
          </cell>
          <cell r="ET20">
            <v>87</v>
          </cell>
          <cell r="EU20">
            <v>87</v>
          </cell>
          <cell r="EV20"/>
          <cell r="EW20"/>
          <cell r="EX20" t="str">
            <v/>
          </cell>
          <cell r="EY20"/>
          <cell r="EZ20"/>
          <cell r="FA20">
            <v>89</v>
          </cell>
          <cell r="FB20" t="str">
            <v>NO</v>
          </cell>
          <cell r="FC20">
            <v>91</v>
          </cell>
          <cell r="FD20" t="str">
            <v>WITH HONORS</v>
          </cell>
          <cell r="FE20">
            <v>90</v>
          </cell>
          <cell r="FF20" t="str">
            <v>WITH HONORS</v>
          </cell>
          <cell r="FH20" t="str">
            <v>SO</v>
          </cell>
          <cell r="FI20" t="str">
            <v>SO</v>
          </cell>
          <cell r="FJ20" t="str">
            <v>SO</v>
          </cell>
          <cell r="FK20" t="str">
            <v>SO</v>
          </cell>
          <cell r="FL20" t="str">
            <v>SO</v>
          </cell>
          <cell r="FM20" t="str">
            <v>SO</v>
          </cell>
          <cell r="FN20" t="str">
            <v>SO</v>
          </cell>
          <cell r="FO20" t="str">
            <v>SO</v>
          </cell>
          <cell r="FP20" t="str">
            <v>SO</v>
          </cell>
          <cell r="FQ20" t="str">
            <v>SO</v>
          </cell>
          <cell r="FR20" t="str">
            <v>SO</v>
          </cell>
          <cell r="FS20" t="str">
            <v>SO</v>
          </cell>
          <cell r="FT20" t="str">
            <v>SO</v>
          </cell>
          <cell r="FU20" t="str">
            <v>SO</v>
          </cell>
          <cell r="FV20" t="str">
            <v>SO</v>
          </cell>
          <cell r="FW20" t="str">
            <v>SO</v>
          </cell>
          <cell r="FX20" t="str">
            <v>SO</v>
          </cell>
          <cell r="FY20" t="str">
            <v>SO</v>
          </cell>
          <cell r="FZ20" t="str">
            <v>SO</v>
          </cell>
          <cell r="GA20" t="str">
            <v>SO</v>
          </cell>
          <cell r="GB20" t="str">
            <v>SO</v>
          </cell>
          <cell r="GC20" t="str">
            <v>SO</v>
          </cell>
          <cell r="GD20" t="str">
            <v>SO</v>
          </cell>
          <cell r="GE20" t="str">
            <v>SO</v>
          </cell>
          <cell r="GF20" t="str">
            <v>SO</v>
          </cell>
          <cell r="GG20" t="str">
            <v>SO</v>
          </cell>
          <cell r="GH20" t="str">
            <v>SO</v>
          </cell>
          <cell r="GI20" t="str">
            <v>SO</v>
          </cell>
          <cell r="GJ20">
            <v>0</v>
          </cell>
          <cell r="GK20"/>
          <cell r="GL20">
            <v>1</v>
          </cell>
          <cell r="GM20"/>
          <cell r="GN20"/>
          <cell r="GO20"/>
          <cell r="GP20"/>
          <cell r="GQ20"/>
          <cell r="GR20"/>
          <cell r="GS20"/>
          <cell r="GT20"/>
          <cell r="GU20"/>
          <cell r="GV20">
            <v>0</v>
          </cell>
          <cell r="GW20">
            <v>0</v>
          </cell>
          <cell r="GX20">
            <v>0</v>
          </cell>
          <cell r="GY20">
            <v>0</v>
          </cell>
          <cell r="GZ20">
            <v>0</v>
          </cell>
          <cell r="HA20">
            <v>0</v>
          </cell>
          <cell r="HB20">
            <v>2</v>
          </cell>
          <cell r="HC20">
            <v>1</v>
          </cell>
          <cell r="HD20">
            <v>0</v>
          </cell>
          <cell r="HE20">
            <v>0</v>
          </cell>
          <cell r="HF20"/>
          <cell r="HG20"/>
          <cell r="HH20"/>
          <cell r="HI20"/>
          <cell r="HJ20"/>
          <cell r="HK20"/>
          <cell r="HL20"/>
          <cell r="HM20"/>
          <cell r="HN20"/>
          <cell r="HO20"/>
          <cell r="HP20"/>
          <cell r="HQ20"/>
          <cell r="HR20"/>
          <cell r="HS20"/>
        </row>
        <row r="21">
          <cell r="C21" t="str">
            <v>SALVADOR</v>
          </cell>
          <cell r="D21" t="str">
            <v>NEIL ARVY</v>
          </cell>
          <cell r="E21"/>
          <cell r="F21" t="str">
            <v>.</v>
          </cell>
          <cell r="G21" t="str">
            <v>131397150049</v>
          </cell>
          <cell r="H21" t="str">
            <v>05-15-2010</v>
          </cell>
          <cell r="I21" t="str">
            <v>MALE</v>
          </cell>
          <cell r="J21">
            <v>45824</v>
          </cell>
          <cell r="K21"/>
          <cell r="L21"/>
          <cell r="M21" t="str">
            <v>Esimos -Cataluña Elem</v>
          </cell>
          <cell r="N21" t="str">
            <v>KORONADAL CITY</v>
          </cell>
          <cell r="O21">
            <v>131373</v>
          </cell>
          <cell r="P21"/>
          <cell r="Q21"/>
          <cell r="R21">
            <v>84</v>
          </cell>
          <cell r="S21">
            <v>86</v>
          </cell>
          <cell r="T21">
            <v>83</v>
          </cell>
          <cell r="U21">
            <v>84</v>
          </cell>
          <cell r="V21">
            <v>84</v>
          </cell>
          <cell r="W21">
            <v>83</v>
          </cell>
          <cell r="X21">
            <v>82</v>
          </cell>
          <cell r="Y21">
            <v>85</v>
          </cell>
          <cell r="Z21">
            <v>83</v>
          </cell>
          <cell r="AA21">
            <v>83</v>
          </cell>
          <cell r="AB21">
            <v>83</v>
          </cell>
          <cell r="AC21">
            <v>83</v>
          </cell>
          <cell r="AD21">
            <v>84</v>
          </cell>
          <cell r="AE21">
            <v>86</v>
          </cell>
          <cell r="AF21">
            <v>84</v>
          </cell>
          <cell r="AG21">
            <v>89</v>
          </cell>
          <cell r="AH21">
            <v>88</v>
          </cell>
          <cell r="AI21">
            <v>85</v>
          </cell>
          <cell r="AJ21">
            <v>92</v>
          </cell>
          <cell r="AK21">
            <v>89</v>
          </cell>
          <cell r="AL21">
            <v>84</v>
          </cell>
          <cell r="AM21">
            <v>84</v>
          </cell>
          <cell r="AN21">
            <v>82</v>
          </cell>
          <cell r="AO21">
            <v>86</v>
          </cell>
          <cell r="AP21">
            <v>84</v>
          </cell>
          <cell r="AQ21">
            <v>86</v>
          </cell>
          <cell r="AR21">
            <v>87</v>
          </cell>
          <cell r="AS21">
            <v>90</v>
          </cell>
          <cell r="AT21">
            <v>92</v>
          </cell>
          <cell r="AU21">
            <v>89</v>
          </cell>
          <cell r="AV21">
            <v>84</v>
          </cell>
          <cell r="AW21">
            <v>85</v>
          </cell>
          <cell r="AX21">
            <v>89</v>
          </cell>
          <cell r="AY21">
            <v>89</v>
          </cell>
          <cell r="AZ21">
            <v>87</v>
          </cell>
          <cell r="BA21"/>
          <cell r="BB21"/>
          <cell r="BC21"/>
          <cell r="BD21"/>
          <cell r="BE21" t="str">
            <v/>
          </cell>
          <cell r="BF21">
            <v>88</v>
          </cell>
          <cell r="BG21">
            <v>89</v>
          </cell>
          <cell r="BH21">
            <v>90</v>
          </cell>
          <cell r="BI21">
            <v>92</v>
          </cell>
          <cell r="BJ21">
            <v>90</v>
          </cell>
          <cell r="BK21">
            <v>84</v>
          </cell>
          <cell r="BL21">
            <v>88</v>
          </cell>
          <cell r="BM21">
            <v>90</v>
          </cell>
          <cell r="BN21">
            <v>92</v>
          </cell>
          <cell r="BO21">
            <v>89</v>
          </cell>
          <cell r="BP21">
            <v>90</v>
          </cell>
          <cell r="BQ21">
            <v>90</v>
          </cell>
          <cell r="BR21">
            <v>90</v>
          </cell>
          <cell r="BS21">
            <v>91</v>
          </cell>
          <cell r="BT21">
            <v>90</v>
          </cell>
          <cell r="BU21">
            <v>90</v>
          </cell>
          <cell r="BV21">
            <v>90</v>
          </cell>
          <cell r="BW21">
            <v>90</v>
          </cell>
          <cell r="BX21">
            <v>91</v>
          </cell>
          <cell r="BY21">
            <v>90</v>
          </cell>
          <cell r="BZ21"/>
          <cell r="CA21"/>
          <cell r="CB21"/>
          <cell r="CC21"/>
          <cell r="CD21" t="str">
            <v/>
          </cell>
          <cell r="CE21"/>
          <cell r="CF21"/>
          <cell r="CG21"/>
          <cell r="CH21"/>
          <cell r="CI21" t="str">
            <v/>
          </cell>
          <cell r="CJ21">
            <v>88</v>
          </cell>
          <cell r="CK21">
            <v>89</v>
          </cell>
          <cell r="CL21">
            <v>90</v>
          </cell>
          <cell r="CM21">
            <v>92</v>
          </cell>
          <cell r="CN21">
            <v>90</v>
          </cell>
          <cell r="CO21"/>
          <cell r="CP21"/>
          <cell r="CQ21"/>
          <cell r="CR21"/>
          <cell r="CS21" t="str">
            <v/>
          </cell>
          <cell r="CT21"/>
          <cell r="CU21"/>
          <cell r="CV21"/>
          <cell r="CW21"/>
          <cell r="CX21" t="str">
            <v/>
          </cell>
          <cell r="CY21"/>
          <cell r="CZ21"/>
          <cell r="DA21"/>
          <cell r="DB21"/>
          <cell r="DC21" t="str">
            <v/>
          </cell>
          <cell r="DD21" t="str">
            <v>NEIL ARVY . SALVADOR</v>
          </cell>
          <cell r="DE21">
            <v>85</v>
          </cell>
          <cell r="DF21" t="str">
            <v>NO</v>
          </cell>
          <cell r="DG21">
            <v>86</v>
          </cell>
          <cell r="DH21" t="str">
            <v>NO</v>
          </cell>
          <cell r="DI21">
            <v>86</v>
          </cell>
          <cell r="DJ21" t="str">
            <v>NO</v>
          </cell>
          <cell r="DK21">
            <v>88</v>
          </cell>
          <cell r="DL21" t="str">
            <v>NO</v>
          </cell>
          <cell r="DM21">
            <v>86</v>
          </cell>
          <cell r="DN21" t="str">
            <v>NO</v>
          </cell>
          <cell r="DO21">
            <v>89</v>
          </cell>
          <cell r="DP21">
            <v>92</v>
          </cell>
          <cell r="DQ21">
            <v>91</v>
          </cell>
          <cell r="DR21">
            <v>90</v>
          </cell>
          <cell r="DS21">
            <v>94</v>
          </cell>
          <cell r="DT21">
            <v>92</v>
          </cell>
          <cell r="DU21">
            <v>90</v>
          </cell>
          <cell r="DV21">
            <v>91</v>
          </cell>
          <cell r="DW21">
            <v>91</v>
          </cell>
          <cell r="DX21">
            <v>87</v>
          </cell>
          <cell r="DY21">
            <v>94</v>
          </cell>
          <cell r="DZ21">
            <v>91</v>
          </cell>
          <cell r="EA21">
            <v>91</v>
          </cell>
          <cell r="EB21">
            <v>89</v>
          </cell>
          <cell r="EC21">
            <v>90</v>
          </cell>
          <cell r="ED21">
            <v>92</v>
          </cell>
          <cell r="EE21">
            <v>93</v>
          </cell>
          <cell r="EF21">
            <v>93</v>
          </cell>
          <cell r="EG21"/>
          <cell r="EH21"/>
          <cell r="EI21" t="str">
            <v/>
          </cell>
          <cell r="EJ21"/>
          <cell r="EK21"/>
          <cell r="EL21" t="str">
            <v/>
          </cell>
          <cell r="EM21">
            <v>91</v>
          </cell>
          <cell r="EN21">
            <v>95</v>
          </cell>
          <cell r="EO21">
            <v>93</v>
          </cell>
          <cell r="EP21">
            <v>86</v>
          </cell>
          <cell r="EQ21">
            <v>85</v>
          </cell>
          <cell r="ER21">
            <v>86</v>
          </cell>
          <cell r="ES21">
            <v>86</v>
          </cell>
          <cell r="ET21">
            <v>82</v>
          </cell>
          <cell r="EU21">
            <v>84</v>
          </cell>
          <cell r="EV21"/>
          <cell r="EW21"/>
          <cell r="EX21" t="str">
            <v/>
          </cell>
          <cell r="EY21"/>
          <cell r="EZ21"/>
          <cell r="FA21">
            <v>89</v>
          </cell>
          <cell r="FB21" t="str">
            <v>NO</v>
          </cell>
          <cell r="FC21">
            <v>91</v>
          </cell>
          <cell r="FD21" t="str">
            <v>WITH HONORS</v>
          </cell>
          <cell r="FE21">
            <v>90</v>
          </cell>
          <cell r="FF21" t="str">
            <v>WITH HONORS</v>
          </cell>
          <cell r="FH21" t="str">
            <v>SO</v>
          </cell>
          <cell r="FI21" t="str">
            <v>SO</v>
          </cell>
          <cell r="FJ21" t="str">
            <v>SO</v>
          </cell>
          <cell r="FK21" t="str">
            <v>SO</v>
          </cell>
          <cell r="FL21" t="str">
            <v>SO</v>
          </cell>
          <cell r="FM21" t="str">
            <v>SO</v>
          </cell>
          <cell r="FN21" t="str">
            <v>SO</v>
          </cell>
          <cell r="FO21" t="str">
            <v>SO</v>
          </cell>
          <cell r="FP21" t="str">
            <v>SO</v>
          </cell>
          <cell r="FQ21" t="str">
            <v>SO</v>
          </cell>
          <cell r="FR21" t="str">
            <v>SO</v>
          </cell>
          <cell r="FS21" t="str">
            <v>SO</v>
          </cell>
          <cell r="FT21" t="str">
            <v>SO</v>
          </cell>
          <cell r="FU21" t="str">
            <v>SO</v>
          </cell>
          <cell r="FV21" t="str">
            <v>SO</v>
          </cell>
          <cell r="FW21" t="str">
            <v>SO</v>
          </cell>
          <cell r="FX21" t="str">
            <v>SO</v>
          </cell>
          <cell r="FY21" t="str">
            <v>SO</v>
          </cell>
          <cell r="FZ21" t="str">
            <v>SO</v>
          </cell>
          <cell r="GA21" t="str">
            <v>SO</v>
          </cell>
          <cell r="GB21" t="str">
            <v>SO</v>
          </cell>
          <cell r="GC21" t="str">
            <v>SO</v>
          </cell>
          <cell r="GD21" t="str">
            <v>SO</v>
          </cell>
          <cell r="GE21" t="str">
            <v>SO</v>
          </cell>
          <cell r="GF21" t="str">
            <v>SO</v>
          </cell>
          <cell r="GG21" t="str">
            <v>SO</v>
          </cell>
          <cell r="GH21" t="str">
            <v>SO</v>
          </cell>
          <cell r="GI21" t="str">
            <v>SO</v>
          </cell>
          <cell r="GJ21">
            <v>0</v>
          </cell>
          <cell r="GK21"/>
          <cell r="GL21"/>
          <cell r="GM21">
            <v>1</v>
          </cell>
          <cell r="GN21"/>
          <cell r="GO21"/>
          <cell r="GP21"/>
          <cell r="GQ21"/>
          <cell r="GR21"/>
          <cell r="GS21"/>
          <cell r="GT21"/>
          <cell r="GU21"/>
          <cell r="GV21">
            <v>0</v>
          </cell>
          <cell r="GW21">
            <v>0</v>
          </cell>
          <cell r="GX21">
            <v>2</v>
          </cell>
          <cell r="GY21">
            <v>0</v>
          </cell>
          <cell r="GZ21">
            <v>0</v>
          </cell>
          <cell r="HA21">
            <v>0</v>
          </cell>
          <cell r="HB21">
            <v>1</v>
          </cell>
          <cell r="HC21">
            <v>0</v>
          </cell>
          <cell r="HD21">
            <v>0</v>
          </cell>
          <cell r="HE21">
            <v>0</v>
          </cell>
          <cell r="HF21"/>
          <cell r="HG21"/>
          <cell r="HH21"/>
          <cell r="HI21"/>
          <cell r="HJ21"/>
          <cell r="HK21"/>
          <cell r="HL21"/>
          <cell r="HM21"/>
          <cell r="HN21"/>
          <cell r="HO21"/>
          <cell r="HP21"/>
          <cell r="HQ21"/>
          <cell r="HR21"/>
          <cell r="HS21"/>
        </row>
        <row r="22">
          <cell r="C22" t="str">
            <v>TIANCHON</v>
          </cell>
          <cell r="D22" t="str">
            <v>REYVIR</v>
          </cell>
          <cell r="E22" t="str">
            <v>DUEÑAS</v>
          </cell>
          <cell r="F22" t="str">
            <v>D.</v>
          </cell>
          <cell r="G22" t="str">
            <v>131406150343</v>
          </cell>
          <cell r="H22" t="str">
            <v>08-24-2010</v>
          </cell>
          <cell r="I22" t="str">
            <v>MALE</v>
          </cell>
          <cell r="J22">
            <v>45824</v>
          </cell>
          <cell r="K22"/>
          <cell r="L22"/>
          <cell r="M22" t="str">
            <v>Maranatha Christian Academy</v>
          </cell>
          <cell r="N22" t="str">
            <v>KORONADAL CITY</v>
          </cell>
          <cell r="O22">
            <v>131373</v>
          </cell>
          <cell r="P22"/>
          <cell r="Q22"/>
          <cell r="R22">
            <v>80</v>
          </cell>
          <cell r="S22">
            <v>79</v>
          </cell>
          <cell r="T22">
            <v>78</v>
          </cell>
          <cell r="U22">
            <v>82</v>
          </cell>
          <cell r="V22">
            <v>80</v>
          </cell>
          <cell r="W22">
            <v>77</v>
          </cell>
          <cell r="X22">
            <v>80</v>
          </cell>
          <cell r="Y22">
            <v>84</v>
          </cell>
          <cell r="Z22">
            <v>86</v>
          </cell>
          <cell r="AA22">
            <v>82</v>
          </cell>
          <cell r="AB22">
            <v>83</v>
          </cell>
          <cell r="AC22">
            <v>84</v>
          </cell>
          <cell r="AD22">
            <v>84</v>
          </cell>
          <cell r="AE22">
            <v>84</v>
          </cell>
          <cell r="AF22">
            <v>84</v>
          </cell>
          <cell r="AG22">
            <v>89</v>
          </cell>
          <cell r="AH22">
            <v>85</v>
          </cell>
          <cell r="AI22">
            <v>83</v>
          </cell>
          <cell r="AJ22">
            <v>93</v>
          </cell>
          <cell r="AK22">
            <v>88</v>
          </cell>
          <cell r="AL22">
            <v>79</v>
          </cell>
          <cell r="AM22">
            <v>78</v>
          </cell>
          <cell r="AN22">
            <v>78</v>
          </cell>
          <cell r="AO22">
            <v>81</v>
          </cell>
          <cell r="AP22">
            <v>79</v>
          </cell>
          <cell r="AQ22">
            <v>81</v>
          </cell>
          <cell r="AR22">
            <v>87</v>
          </cell>
          <cell r="AS22">
            <v>87</v>
          </cell>
          <cell r="AT22">
            <v>90</v>
          </cell>
          <cell r="AU22">
            <v>86</v>
          </cell>
          <cell r="AV22">
            <v>84</v>
          </cell>
          <cell r="AW22">
            <v>85</v>
          </cell>
          <cell r="AX22">
            <v>89</v>
          </cell>
          <cell r="AY22">
            <v>89</v>
          </cell>
          <cell r="AZ22">
            <v>87</v>
          </cell>
          <cell r="BA22"/>
          <cell r="BB22"/>
          <cell r="BC22"/>
          <cell r="BD22"/>
          <cell r="BE22" t="str">
            <v/>
          </cell>
          <cell r="BF22">
            <v>91</v>
          </cell>
          <cell r="BG22">
            <v>91</v>
          </cell>
          <cell r="BH22">
            <v>91</v>
          </cell>
          <cell r="BI22">
            <v>91</v>
          </cell>
          <cell r="BJ22">
            <v>91</v>
          </cell>
          <cell r="BK22">
            <v>87</v>
          </cell>
          <cell r="BL22">
            <v>90</v>
          </cell>
          <cell r="BM22">
            <v>91</v>
          </cell>
          <cell r="BN22">
            <v>92</v>
          </cell>
          <cell r="BO22">
            <v>90</v>
          </cell>
          <cell r="BP22">
            <v>84</v>
          </cell>
          <cell r="BQ22">
            <v>88</v>
          </cell>
          <cell r="BR22">
            <v>90</v>
          </cell>
          <cell r="BS22">
            <v>91</v>
          </cell>
          <cell r="BT22">
            <v>88</v>
          </cell>
          <cell r="BU22">
            <v>90</v>
          </cell>
          <cell r="BV22">
            <v>90</v>
          </cell>
          <cell r="BW22">
            <v>90</v>
          </cell>
          <cell r="BX22">
            <v>91</v>
          </cell>
          <cell r="BY22">
            <v>90</v>
          </cell>
          <cell r="BZ22"/>
          <cell r="CA22"/>
          <cell r="CB22"/>
          <cell r="CC22"/>
          <cell r="CD22" t="str">
            <v/>
          </cell>
          <cell r="CE22"/>
          <cell r="CF22"/>
          <cell r="CG22"/>
          <cell r="CH22"/>
          <cell r="CI22" t="str">
            <v/>
          </cell>
          <cell r="CJ22">
            <v>88</v>
          </cell>
          <cell r="CK22">
            <v>90</v>
          </cell>
          <cell r="CL22">
            <v>91</v>
          </cell>
          <cell r="CM22">
            <v>91</v>
          </cell>
          <cell r="CN22">
            <v>90</v>
          </cell>
          <cell r="CO22"/>
          <cell r="CP22"/>
          <cell r="CQ22"/>
          <cell r="CR22"/>
          <cell r="CS22" t="str">
            <v/>
          </cell>
          <cell r="CT22"/>
          <cell r="CU22"/>
          <cell r="CV22"/>
          <cell r="CW22"/>
          <cell r="CX22" t="str">
            <v/>
          </cell>
          <cell r="CY22"/>
          <cell r="CZ22"/>
          <cell r="DA22"/>
          <cell r="DB22"/>
          <cell r="DC22" t="str">
            <v/>
          </cell>
          <cell r="DD22" t="str">
            <v>REYVIR D. TIANCHON</v>
          </cell>
          <cell r="DE22">
            <v>83</v>
          </cell>
          <cell r="DF22" t="str">
            <v>NO</v>
          </cell>
          <cell r="DG22">
            <v>84</v>
          </cell>
          <cell r="DH22" t="str">
            <v>NO</v>
          </cell>
          <cell r="DI22">
            <v>84</v>
          </cell>
          <cell r="DJ22" t="str">
            <v>NO</v>
          </cell>
          <cell r="DK22">
            <v>87</v>
          </cell>
          <cell r="DL22" t="str">
            <v>NO</v>
          </cell>
          <cell r="DM22">
            <v>85</v>
          </cell>
          <cell r="DN22" t="str">
            <v>NO</v>
          </cell>
          <cell r="DO22">
            <v>95</v>
          </cell>
          <cell r="DP22">
            <v>96</v>
          </cell>
          <cell r="DQ22">
            <v>96</v>
          </cell>
          <cell r="DR22">
            <v>95</v>
          </cell>
          <cell r="DS22">
            <v>97</v>
          </cell>
          <cell r="DT22">
            <v>96</v>
          </cell>
          <cell r="DU22">
            <v>92</v>
          </cell>
          <cell r="DV22">
            <v>93</v>
          </cell>
          <cell r="DW22">
            <v>93</v>
          </cell>
          <cell r="DX22">
            <v>97</v>
          </cell>
          <cell r="DY22">
            <v>97</v>
          </cell>
          <cell r="DZ22">
            <v>97</v>
          </cell>
          <cell r="EA22">
            <v>96</v>
          </cell>
          <cell r="EB22">
            <v>95</v>
          </cell>
          <cell r="EC22">
            <v>96</v>
          </cell>
          <cell r="ED22">
            <v>94</v>
          </cell>
          <cell r="EE22">
            <v>96</v>
          </cell>
          <cell r="EF22">
            <v>95</v>
          </cell>
          <cell r="EG22"/>
          <cell r="EH22"/>
          <cell r="EI22" t="str">
            <v/>
          </cell>
          <cell r="EJ22"/>
          <cell r="EK22"/>
          <cell r="EL22" t="str">
            <v/>
          </cell>
          <cell r="EM22">
            <v>94</v>
          </cell>
          <cell r="EN22">
            <v>92</v>
          </cell>
          <cell r="EO22">
            <v>93</v>
          </cell>
          <cell r="EP22">
            <v>95</v>
          </cell>
          <cell r="EQ22">
            <v>94</v>
          </cell>
          <cell r="ER22">
            <v>95</v>
          </cell>
          <cell r="ES22">
            <v>93</v>
          </cell>
          <cell r="ET22">
            <v>96</v>
          </cell>
          <cell r="EU22">
            <v>95</v>
          </cell>
          <cell r="EV22"/>
          <cell r="EW22"/>
          <cell r="EX22" t="str">
            <v/>
          </cell>
          <cell r="EY22"/>
          <cell r="EZ22"/>
          <cell r="FA22">
            <v>95</v>
          </cell>
          <cell r="FB22" t="str">
            <v>HIGH HONORS</v>
          </cell>
          <cell r="FC22">
            <v>95</v>
          </cell>
          <cell r="FD22" t="str">
            <v>HIGH HONORS</v>
          </cell>
          <cell r="FE22">
            <v>95</v>
          </cell>
          <cell r="FF22" t="str">
            <v>HIGH HONORS</v>
          </cell>
          <cell r="FH22" t="str">
            <v>SO</v>
          </cell>
          <cell r="FI22" t="str">
            <v>SO</v>
          </cell>
          <cell r="FJ22" t="str">
            <v>SO</v>
          </cell>
          <cell r="FK22" t="str">
            <v>SO</v>
          </cell>
          <cell r="FL22" t="str">
            <v>SO</v>
          </cell>
          <cell r="FM22" t="str">
            <v>SO</v>
          </cell>
          <cell r="FN22" t="str">
            <v>SO</v>
          </cell>
          <cell r="FO22" t="str">
            <v>SO</v>
          </cell>
          <cell r="FP22" t="str">
            <v>SO</v>
          </cell>
          <cell r="FQ22" t="str">
            <v>SO</v>
          </cell>
          <cell r="FR22" t="str">
            <v>SO</v>
          </cell>
          <cell r="FS22" t="str">
            <v>SO</v>
          </cell>
          <cell r="FT22" t="str">
            <v>SO</v>
          </cell>
          <cell r="FU22" t="str">
            <v>SO</v>
          </cell>
          <cell r="FV22" t="str">
            <v>SO</v>
          </cell>
          <cell r="FW22" t="str">
            <v>SO</v>
          </cell>
          <cell r="FX22" t="str">
            <v>SO</v>
          </cell>
          <cell r="FY22" t="str">
            <v>SO</v>
          </cell>
          <cell r="FZ22" t="str">
            <v>SO</v>
          </cell>
          <cell r="GA22" t="str">
            <v>SO</v>
          </cell>
          <cell r="GB22" t="str">
            <v>SO</v>
          </cell>
          <cell r="GC22" t="str">
            <v>SO</v>
          </cell>
          <cell r="GD22" t="str">
            <v>SO</v>
          </cell>
          <cell r="GE22" t="str">
            <v>SO</v>
          </cell>
          <cell r="GF22" t="str">
            <v>SO</v>
          </cell>
          <cell r="GG22" t="str">
            <v>SO</v>
          </cell>
          <cell r="GH22" t="str">
            <v>SO</v>
          </cell>
          <cell r="GI22" t="str">
            <v>SO</v>
          </cell>
          <cell r="GJ22">
            <v>0</v>
          </cell>
          <cell r="GK22"/>
          <cell r="GL22"/>
          <cell r="GM22"/>
          <cell r="GN22">
            <v>1</v>
          </cell>
          <cell r="GO22"/>
          <cell r="GP22"/>
          <cell r="GQ22"/>
          <cell r="GR22"/>
          <cell r="GS22"/>
          <cell r="GT22"/>
          <cell r="GU22"/>
          <cell r="GV22">
            <v>0</v>
          </cell>
          <cell r="GW22">
            <v>1</v>
          </cell>
          <cell r="GX22">
            <v>1</v>
          </cell>
          <cell r="GY22">
            <v>0</v>
          </cell>
          <cell r="GZ22">
            <v>0</v>
          </cell>
          <cell r="HA22">
            <v>0</v>
          </cell>
          <cell r="HB22">
            <v>0</v>
          </cell>
          <cell r="HC22">
            <v>0</v>
          </cell>
          <cell r="HD22">
            <v>0</v>
          </cell>
          <cell r="HE22">
            <v>0</v>
          </cell>
          <cell r="HF22"/>
          <cell r="HG22"/>
          <cell r="HH22"/>
          <cell r="HI22"/>
          <cell r="HJ22"/>
          <cell r="HK22"/>
          <cell r="HL22"/>
          <cell r="HM22"/>
          <cell r="HN22"/>
          <cell r="HO22"/>
          <cell r="HP22"/>
          <cell r="HQ22"/>
          <cell r="HR22"/>
          <cell r="HS22"/>
        </row>
        <row r="23">
          <cell r="C23" t="str">
            <v>VILLEGAS</v>
          </cell>
          <cell r="D23" t="str">
            <v>EDDIE JR.</v>
          </cell>
          <cell r="E23" t="str">
            <v>FRANCISCO</v>
          </cell>
          <cell r="F23" t="str">
            <v>F.</v>
          </cell>
          <cell r="G23" t="str">
            <v>131397150081</v>
          </cell>
          <cell r="H23" t="str">
            <v>08-22-2010</v>
          </cell>
          <cell r="I23" t="str">
            <v>MALE</v>
          </cell>
          <cell r="J23">
            <v>45824</v>
          </cell>
          <cell r="K23"/>
          <cell r="L23"/>
          <cell r="M23" t="str">
            <v>Marbel I Central Elem</v>
          </cell>
          <cell r="N23" t="str">
            <v>KORONADAL CITY</v>
          </cell>
          <cell r="O23">
            <v>131394</v>
          </cell>
          <cell r="P23"/>
          <cell r="Q23"/>
          <cell r="R23">
            <v>77</v>
          </cell>
          <cell r="S23">
            <v>81</v>
          </cell>
          <cell r="T23">
            <v>79</v>
          </cell>
          <cell r="U23">
            <v>80</v>
          </cell>
          <cell r="V23">
            <v>79</v>
          </cell>
          <cell r="W23">
            <v>80</v>
          </cell>
          <cell r="X23">
            <v>78</v>
          </cell>
          <cell r="Y23">
            <v>80</v>
          </cell>
          <cell r="Z23">
            <v>86</v>
          </cell>
          <cell r="AA23">
            <v>81</v>
          </cell>
          <cell r="AB23">
            <v>85</v>
          </cell>
          <cell r="AC23">
            <v>81</v>
          </cell>
          <cell r="AD23">
            <v>81</v>
          </cell>
          <cell r="AE23">
            <v>80</v>
          </cell>
          <cell r="AF23">
            <v>82</v>
          </cell>
          <cell r="AG23">
            <v>77</v>
          </cell>
          <cell r="AH23">
            <v>80</v>
          </cell>
          <cell r="AI23">
            <v>83</v>
          </cell>
          <cell r="AJ23">
            <v>91</v>
          </cell>
          <cell r="AK23">
            <v>83</v>
          </cell>
          <cell r="AL23">
            <v>81</v>
          </cell>
          <cell r="AM23">
            <v>77</v>
          </cell>
          <cell r="AN23">
            <v>78</v>
          </cell>
          <cell r="AO23">
            <v>80</v>
          </cell>
          <cell r="AP23">
            <v>79</v>
          </cell>
          <cell r="AQ23">
            <v>81</v>
          </cell>
          <cell r="AR23">
            <v>90</v>
          </cell>
          <cell r="AS23">
            <v>90</v>
          </cell>
          <cell r="AT23">
            <v>90</v>
          </cell>
          <cell r="AU23">
            <v>88</v>
          </cell>
          <cell r="AV23">
            <v>82</v>
          </cell>
          <cell r="AW23">
            <v>80</v>
          </cell>
          <cell r="AX23">
            <v>77</v>
          </cell>
          <cell r="AY23">
            <v>82</v>
          </cell>
          <cell r="AZ23">
            <v>80</v>
          </cell>
          <cell r="BA23"/>
          <cell r="BB23"/>
          <cell r="BC23"/>
          <cell r="BD23"/>
          <cell r="BE23" t="str">
            <v/>
          </cell>
          <cell r="BF23">
            <v>90</v>
          </cell>
          <cell r="BG23">
            <v>90</v>
          </cell>
          <cell r="BH23">
            <v>91</v>
          </cell>
          <cell r="BI23">
            <v>91</v>
          </cell>
          <cell r="BJ23">
            <v>91</v>
          </cell>
          <cell r="BK23">
            <v>87</v>
          </cell>
          <cell r="BL23">
            <v>86</v>
          </cell>
          <cell r="BM23">
            <v>86</v>
          </cell>
          <cell r="BN23">
            <v>89</v>
          </cell>
          <cell r="BO23">
            <v>87</v>
          </cell>
          <cell r="BP23">
            <v>85</v>
          </cell>
          <cell r="BQ23">
            <v>88</v>
          </cell>
          <cell r="BR23">
            <v>90</v>
          </cell>
          <cell r="BS23">
            <v>91</v>
          </cell>
          <cell r="BT23">
            <v>89</v>
          </cell>
          <cell r="BU23">
            <v>88</v>
          </cell>
          <cell r="BV23">
            <v>90</v>
          </cell>
          <cell r="BW23">
            <v>90</v>
          </cell>
          <cell r="BX23">
            <v>91</v>
          </cell>
          <cell r="BY23">
            <v>90</v>
          </cell>
          <cell r="BZ23"/>
          <cell r="CA23"/>
          <cell r="CB23"/>
          <cell r="CC23"/>
          <cell r="CD23" t="str">
            <v/>
          </cell>
          <cell r="CE23"/>
          <cell r="CF23"/>
          <cell r="CG23"/>
          <cell r="CH23"/>
          <cell r="CI23" t="str">
            <v/>
          </cell>
          <cell r="CJ23">
            <v>88</v>
          </cell>
          <cell r="CK23">
            <v>89</v>
          </cell>
          <cell r="CL23">
            <v>89</v>
          </cell>
          <cell r="CM23">
            <v>91</v>
          </cell>
          <cell r="CN23">
            <v>89</v>
          </cell>
          <cell r="CO23"/>
          <cell r="CP23"/>
          <cell r="CQ23"/>
          <cell r="CR23"/>
          <cell r="CS23" t="str">
            <v/>
          </cell>
          <cell r="CT23"/>
          <cell r="CU23"/>
          <cell r="CV23"/>
          <cell r="CW23"/>
          <cell r="CX23" t="str">
            <v/>
          </cell>
          <cell r="CY23"/>
          <cell r="CZ23"/>
          <cell r="DA23"/>
          <cell r="DB23"/>
          <cell r="DC23" t="str">
            <v/>
          </cell>
          <cell r="DD23" t="str">
            <v>EDDIE JR. F. VILLEGAS</v>
          </cell>
          <cell r="DE23">
            <v>81</v>
          </cell>
          <cell r="DF23" t="str">
            <v>NO</v>
          </cell>
          <cell r="DG23">
            <v>82</v>
          </cell>
          <cell r="DH23" t="str">
            <v>NO</v>
          </cell>
          <cell r="DI23">
            <v>82</v>
          </cell>
          <cell r="DJ23" t="str">
            <v>NO</v>
          </cell>
          <cell r="DK23">
            <v>85</v>
          </cell>
          <cell r="DL23" t="str">
            <v>NO</v>
          </cell>
          <cell r="DM23">
            <v>83</v>
          </cell>
          <cell r="DN23" t="str">
            <v>NO</v>
          </cell>
          <cell r="DO23">
            <v>90</v>
          </cell>
          <cell r="DP23">
            <v>94</v>
          </cell>
          <cell r="DQ23">
            <v>92</v>
          </cell>
          <cell r="DR23">
            <v>90</v>
          </cell>
          <cell r="DS23">
            <v>94</v>
          </cell>
          <cell r="DT23">
            <v>92</v>
          </cell>
          <cell r="DU23">
            <v>91</v>
          </cell>
          <cell r="DV23">
            <v>91</v>
          </cell>
          <cell r="DW23">
            <v>91</v>
          </cell>
          <cell r="DX23">
            <v>87</v>
          </cell>
          <cell r="DY23">
            <v>93</v>
          </cell>
          <cell r="DZ23">
            <v>90</v>
          </cell>
          <cell r="EA23">
            <v>93</v>
          </cell>
          <cell r="EB23">
            <v>94</v>
          </cell>
          <cell r="EC23">
            <v>94</v>
          </cell>
          <cell r="ED23">
            <v>91</v>
          </cell>
          <cell r="EE23">
            <v>94</v>
          </cell>
          <cell r="EF23">
            <v>93</v>
          </cell>
          <cell r="EG23"/>
          <cell r="EH23"/>
          <cell r="EI23" t="str">
            <v/>
          </cell>
          <cell r="EJ23"/>
          <cell r="EK23"/>
          <cell r="EL23" t="str">
            <v/>
          </cell>
          <cell r="EM23">
            <v>90</v>
          </cell>
          <cell r="EN23">
            <v>92</v>
          </cell>
          <cell r="EO23">
            <v>91</v>
          </cell>
          <cell r="EP23">
            <v>87</v>
          </cell>
          <cell r="EQ23">
            <v>90</v>
          </cell>
          <cell r="ER23">
            <v>89</v>
          </cell>
          <cell r="ES23">
            <v>89</v>
          </cell>
          <cell r="ET23">
            <v>88</v>
          </cell>
          <cell r="EU23">
            <v>89</v>
          </cell>
          <cell r="EV23"/>
          <cell r="EW23"/>
          <cell r="EX23" t="str">
            <v/>
          </cell>
          <cell r="EY23"/>
          <cell r="EZ23"/>
          <cell r="FA23">
            <v>90</v>
          </cell>
          <cell r="FB23" t="str">
            <v>WITH HONORS</v>
          </cell>
          <cell r="FC23">
            <v>92</v>
          </cell>
          <cell r="FD23" t="str">
            <v>WITH HONORS</v>
          </cell>
          <cell r="FE23">
            <v>91</v>
          </cell>
          <cell r="FF23" t="str">
            <v>WITH HONORS</v>
          </cell>
          <cell r="FH23" t="str">
            <v>SO</v>
          </cell>
          <cell r="FI23" t="str">
            <v>SO</v>
          </cell>
          <cell r="FJ23" t="str">
            <v>SO</v>
          </cell>
          <cell r="FK23" t="str">
            <v>SO</v>
          </cell>
          <cell r="FL23" t="str">
            <v>SO</v>
          </cell>
          <cell r="FM23" t="str">
            <v>SO</v>
          </cell>
          <cell r="FN23" t="str">
            <v>SO</v>
          </cell>
          <cell r="FO23" t="str">
            <v>SO</v>
          </cell>
          <cell r="FP23" t="str">
            <v>SO</v>
          </cell>
          <cell r="FQ23" t="str">
            <v>SO</v>
          </cell>
          <cell r="FR23" t="str">
            <v>SO</v>
          </cell>
          <cell r="FS23" t="str">
            <v>SO</v>
          </cell>
          <cell r="FT23" t="str">
            <v>SO</v>
          </cell>
          <cell r="FU23" t="str">
            <v>SO</v>
          </cell>
          <cell r="FV23" t="str">
            <v>SO</v>
          </cell>
          <cell r="FW23" t="str">
            <v>SO</v>
          </cell>
          <cell r="FX23" t="str">
            <v>SO</v>
          </cell>
          <cell r="FY23" t="str">
            <v>SO</v>
          </cell>
          <cell r="FZ23" t="str">
            <v>SO</v>
          </cell>
          <cell r="GA23" t="str">
            <v>SO</v>
          </cell>
          <cell r="GB23" t="str">
            <v>SO</v>
          </cell>
          <cell r="GC23" t="str">
            <v>SO</v>
          </cell>
          <cell r="GD23" t="str">
            <v>SO</v>
          </cell>
          <cell r="GE23" t="str">
            <v>SO</v>
          </cell>
          <cell r="GF23" t="str">
            <v>SO</v>
          </cell>
          <cell r="GG23" t="str">
            <v>SO</v>
          </cell>
          <cell r="GH23" t="str">
            <v>SO</v>
          </cell>
          <cell r="GI23" t="str">
            <v>SO</v>
          </cell>
          <cell r="GJ23">
            <v>0</v>
          </cell>
          <cell r="GK23"/>
          <cell r="GL23"/>
          <cell r="GM23"/>
          <cell r="GN23"/>
          <cell r="GO23">
            <v>1</v>
          </cell>
          <cell r="GP23"/>
          <cell r="GQ23"/>
          <cell r="GR23"/>
          <cell r="GS23"/>
          <cell r="GT23">
            <v>1</v>
          </cell>
          <cell r="GU23"/>
          <cell r="GV23">
            <v>0</v>
          </cell>
          <cell r="GW23">
            <v>0</v>
          </cell>
          <cell r="GX23">
            <v>0</v>
          </cell>
          <cell r="GY23">
            <v>0</v>
          </cell>
          <cell r="GZ23">
            <v>0</v>
          </cell>
          <cell r="HA23">
            <v>0</v>
          </cell>
          <cell r="HB23">
            <v>1</v>
          </cell>
          <cell r="HC23">
            <v>0</v>
          </cell>
          <cell r="HD23">
            <v>1</v>
          </cell>
          <cell r="HE23">
            <v>0</v>
          </cell>
          <cell r="HF23"/>
          <cell r="HG23"/>
          <cell r="HH23"/>
          <cell r="HI23"/>
          <cell r="HJ23"/>
          <cell r="HK23"/>
          <cell r="HL23"/>
          <cell r="HM23"/>
          <cell r="HN23"/>
          <cell r="HO23"/>
          <cell r="HP23"/>
          <cell r="HQ23"/>
          <cell r="HR23"/>
          <cell r="HS23"/>
        </row>
        <row r="24">
          <cell r="C24"/>
          <cell r="D24"/>
          <cell r="E24"/>
          <cell r="F24" t="str">
            <v>.</v>
          </cell>
          <cell r="G24"/>
          <cell r="H24"/>
          <cell r="I24"/>
          <cell r="J24"/>
          <cell r="K24"/>
          <cell r="L24"/>
          <cell r="M24" t="str">
            <v>Marbel I Central Elem</v>
          </cell>
          <cell r="N24" t="str">
            <v>KORONADAL CITY</v>
          </cell>
          <cell r="O24">
            <v>131395</v>
          </cell>
          <cell r="P24"/>
          <cell r="Q24"/>
          <cell r="R24"/>
          <cell r="S24"/>
          <cell r="T24"/>
          <cell r="U24"/>
          <cell r="V24" t="str">
            <v/>
          </cell>
          <cell r="W24"/>
          <cell r="X24"/>
          <cell r="Y24"/>
          <cell r="Z24"/>
          <cell r="AA24" t="str">
            <v/>
          </cell>
          <cell r="AB24"/>
          <cell r="AC24"/>
          <cell r="AD24"/>
          <cell r="AE24"/>
          <cell r="AF24" t="str">
            <v/>
          </cell>
          <cell r="AG24"/>
          <cell r="AH24"/>
          <cell r="AI24"/>
          <cell r="AJ24"/>
          <cell r="AK24" t="str">
            <v/>
          </cell>
          <cell r="AL24"/>
          <cell r="AM24"/>
          <cell r="AN24"/>
          <cell r="AO24"/>
          <cell r="AP24" t="str">
            <v/>
          </cell>
          <cell r="AQ24"/>
          <cell r="AR24"/>
          <cell r="AS24"/>
          <cell r="AT24"/>
          <cell r="AU24" t="str">
            <v/>
          </cell>
          <cell r="AV24"/>
          <cell r="AW24"/>
          <cell r="AX24"/>
          <cell r="AY24"/>
          <cell r="AZ24" t="str">
            <v/>
          </cell>
          <cell r="BA24"/>
          <cell r="BB24"/>
          <cell r="BC24"/>
          <cell r="BD24"/>
          <cell r="BE24" t="str">
            <v/>
          </cell>
          <cell r="BF24"/>
          <cell r="BG24"/>
          <cell r="BH24"/>
          <cell r="BI24"/>
          <cell r="BJ24" t="str">
            <v/>
          </cell>
          <cell r="BK24"/>
          <cell r="BL24"/>
          <cell r="BM24"/>
          <cell r="BN24"/>
          <cell r="BO24" t="str">
            <v/>
          </cell>
          <cell r="BP24"/>
          <cell r="BQ24"/>
          <cell r="BR24"/>
          <cell r="BS24"/>
          <cell r="BT24" t="str">
            <v/>
          </cell>
          <cell r="BU24"/>
          <cell r="BV24"/>
          <cell r="BW24"/>
          <cell r="BX24"/>
          <cell r="BY24" t="str">
            <v/>
          </cell>
          <cell r="BZ24"/>
          <cell r="CA24"/>
          <cell r="CB24"/>
          <cell r="CC24"/>
          <cell r="CD24" t="str">
            <v/>
          </cell>
          <cell r="CE24"/>
          <cell r="CF24"/>
          <cell r="CG24"/>
          <cell r="CH24"/>
          <cell r="CI24" t="str">
            <v/>
          </cell>
          <cell r="CJ24" t="str">
            <v/>
          </cell>
          <cell r="CK24" t="str">
            <v/>
          </cell>
          <cell r="CL24" t="str">
            <v/>
          </cell>
          <cell r="CM24" t="str">
            <v/>
          </cell>
          <cell r="CN24" t="str">
            <v/>
          </cell>
          <cell r="CO24"/>
          <cell r="CP24"/>
          <cell r="CQ24"/>
          <cell r="CR24"/>
          <cell r="CS24" t="str">
            <v/>
          </cell>
          <cell r="CT24"/>
          <cell r="CU24"/>
          <cell r="CV24"/>
          <cell r="CW24"/>
          <cell r="CX24" t="str">
            <v/>
          </cell>
          <cell r="CY24"/>
          <cell r="CZ24"/>
          <cell r="DA24"/>
          <cell r="DB24"/>
          <cell r="DC24" t="str">
            <v/>
          </cell>
          <cell r="DD24" t="str">
            <v xml:space="preserve"> . </v>
          </cell>
          <cell r="DE24" t="e">
            <v>#DIV/0!</v>
          </cell>
          <cell r="DF24" t="e">
            <v>#DIV/0!</v>
          </cell>
          <cell r="DG24" t="e">
            <v>#DIV/0!</v>
          </cell>
          <cell r="DH24" t="e">
            <v>#DIV/0!</v>
          </cell>
          <cell r="DI24" t="e">
            <v>#DIV/0!</v>
          </cell>
          <cell r="DJ24" t="e">
            <v>#DIV/0!</v>
          </cell>
          <cell r="DK24" t="e">
            <v>#DIV/0!</v>
          </cell>
          <cell r="DL24" t="e">
            <v>#DIV/0!</v>
          </cell>
          <cell r="DM24" t="str">
            <v/>
          </cell>
          <cell r="DN24" t="str">
            <v/>
          </cell>
          <cell r="DO24"/>
          <cell r="DP24"/>
          <cell r="DQ24" t="str">
            <v/>
          </cell>
          <cell r="DR24"/>
          <cell r="DS24"/>
          <cell r="DT24" t="str">
            <v/>
          </cell>
          <cell r="DU24"/>
          <cell r="DV24"/>
          <cell r="DW24" t="str">
            <v/>
          </cell>
          <cell r="DX24"/>
          <cell r="DY24"/>
          <cell r="DZ24" t="str">
            <v/>
          </cell>
          <cell r="EA24"/>
          <cell r="EB24"/>
          <cell r="EC24" t="str">
            <v/>
          </cell>
          <cell r="ED24"/>
          <cell r="EE24"/>
          <cell r="EF24" t="str">
            <v/>
          </cell>
          <cell r="EG24"/>
          <cell r="EH24"/>
          <cell r="EI24" t="str">
            <v/>
          </cell>
          <cell r="EJ24"/>
          <cell r="EK24"/>
          <cell r="EL24" t="str">
            <v/>
          </cell>
          <cell r="EM24"/>
          <cell r="EN24"/>
          <cell r="EO24" t="str">
            <v/>
          </cell>
          <cell r="EP24"/>
          <cell r="EQ24"/>
          <cell r="ER24" t="str">
            <v/>
          </cell>
          <cell r="ES24"/>
          <cell r="ET24"/>
          <cell r="EU24" t="str">
            <v/>
          </cell>
          <cell r="EV24"/>
          <cell r="EW24"/>
          <cell r="EX24" t="str">
            <v/>
          </cell>
          <cell r="EY24"/>
          <cell r="EZ24"/>
          <cell r="FA24" t="e">
            <v>#DIV/0!</v>
          </cell>
          <cell r="FB24" t="e">
            <v>#DIV/0!</v>
          </cell>
          <cell r="FC24" t="e">
            <v>#DIV/0!</v>
          </cell>
          <cell r="FD24" t="e">
            <v>#DIV/0!</v>
          </cell>
          <cell r="FE24" t="e">
            <v>#DIV/0!</v>
          </cell>
          <cell r="FF24" t="e">
            <v>#DIV/0!</v>
          </cell>
          <cell r="FH24"/>
          <cell r="FI24"/>
          <cell r="FJ24"/>
          <cell r="FK24"/>
          <cell r="FL24"/>
          <cell r="FM24"/>
          <cell r="FN24"/>
          <cell r="FO24"/>
          <cell r="FP24"/>
          <cell r="FQ24"/>
          <cell r="FR24"/>
          <cell r="FS24"/>
          <cell r="FT24"/>
          <cell r="FU24"/>
          <cell r="FV24"/>
          <cell r="FW24"/>
          <cell r="FX24"/>
          <cell r="FY24"/>
          <cell r="FZ24"/>
          <cell r="GA24"/>
          <cell r="GB24"/>
          <cell r="GC24"/>
          <cell r="GD24"/>
          <cell r="GE24"/>
          <cell r="GF24"/>
          <cell r="GG24"/>
          <cell r="GH24"/>
          <cell r="GI24"/>
          <cell r="GJ24">
            <v>0</v>
          </cell>
          <cell r="GK24"/>
          <cell r="GL24"/>
          <cell r="GM24"/>
          <cell r="GN24"/>
          <cell r="GO24"/>
          <cell r="GP24">
            <v>1</v>
          </cell>
          <cell r="GQ24"/>
          <cell r="GR24"/>
          <cell r="GS24"/>
          <cell r="GT24"/>
          <cell r="GU24">
            <v>1</v>
          </cell>
          <cell r="GV24">
            <v>0</v>
          </cell>
          <cell r="GW24">
            <v>0</v>
          </cell>
          <cell r="GX24">
            <v>0</v>
          </cell>
          <cell r="GY24">
            <v>0</v>
          </cell>
          <cell r="GZ24">
            <v>0</v>
          </cell>
          <cell r="HA24">
            <v>0</v>
          </cell>
          <cell r="HB24">
            <v>0</v>
          </cell>
          <cell r="HC24">
            <v>0</v>
          </cell>
          <cell r="HD24">
            <v>0</v>
          </cell>
          <cell r="HE24">
            <v>0</v>
          </cell>
          <cell r="HF24"/>
          <cell r="HG24"/>
          <cell r="HH24"/>
          <cell r="HI24"/>
          <cell r="HJ24"/>
          <cell r="HK24"/>
          <cell r="HL24"/>
          <cell r="HM24"/>
          <cell r="HN24"/>
          <cell r="HO24"/>
          <cell r="HP24"/>
          <cell r="HQ24"/>
          <cell r="HR24"/>
          <cell r="HS24"/>
        </row>
        <row r="25">
          <cell r="C25"/>
          <cell r="D25"/>
          <cell r="E25"/>
          <cell r="F25" t="str">
            <v>.</v>
          </cell>
          <cell r="G25"/>
          <cell r="H25"/>
          <cell r="I25"/>
          <cell r="J25"/>
          <cell r="K25"/>
          <cell r="L25"/>
          <cell r="M25" t="str">
            <v>Marbel I Central Elem</v>
          </cell>
          <cell r="N25" t="str">
            <v>KORONADAL CITY</v>
          </cell>
          <cell r="O25">
            <v>131396</v>
          </cell>
          <cell r="P25"/>
          <cell r="Q25"/>
          <cell r="R25"/>
          <cell r="S25"/>
          <cell r="T25"/>
          <cell r="U25"/>
          <cell r="V25" t="str">
            <v/>
          </cell>
          <cell r="W25"/>
          <cell r="X25"/>
          <cell r="Y25"/>
          <cell r="Z25"/>
          <cell r="AA25" t="str">
            <v/>
          </cell>
          <cell r="AB25"/>
          <cell r="AC25"/>
          <cell r="AD25"/>
          <cell r="AE25"/>
          <cell r="AF25" t="str">
            <v/>
          </cell>
          <cell r="AG25"/>
          <cell r="AH25"/>
          <cell r="AI25"/>
          <cell r="AJ25"/>
          <cell r="AK25" t="str">
            <v/>
          </cell>
          <cell r="AL25"/>
          <cell r="AM25"/>
          <cell r="AN25"/>
          <cell r="AO25"/>
          <cell r="AP25" t="str">
            <v/>
          </cell>
          <cell r="AQ25"/>
          <cell r="AR25"/>
          <cell r="AS25"/>
          <cell r="AT25"/>
          <cell r="AU25" t="str">
            <v/>
          </cell>
          <cell r="AV25"/>
          <cell r="AW25"/>
          <cell r="AX25"/>
          <cell r="AY25"/>
          <cell r="AZ25" t="str">
            <v/>
          </cell>
          <cell r="BA25"/>
          <cell r="BB25"/>
          <cell r="BC25"/>
          <cell r="BD25"/>
          <cell r="BE25" t="str">
            <v/>
          </cell>
          <cell r="BF25"/>
          <cell r="BG25"/>
          <cell r="BH25"/>
          <cell r="BI25"/>
          <cell r="BJ25" t="str">
            <v/>
          </cell>
          <cell r="BK25"/>
          <cell r="BL25"/>
          <cell r="BM25"/>
          <cell r="BN25"/>
          <cell r="BO25" t="str">
            <v/>
          </cell>
          <cell r="BP25"/>
          <cell r="BQ25"/>
          <cell r="BR25"/>
          <cell r="BS25"/>
          <cell r="BT25" t="str">
            <v/>
          </cell>
          <cell r="BU25"/>
          <cell r="BV25"/>
          <cell r="BW25"/>
          <cell r="BX25"/>
          <cell r="BY25" t="str">
            <v/>
          </cell>
          <cell r="BZ25"/>
          <cell r="CA25"/>
          <cell r="CB25"/>
          <cell r="CC25"/>
          <cell r="CD25" t="str">
            <v/>
          </cell>
          <cell r="CE25"/>
          <cell r="CF25"/>
          <cell r="CG25"/>
          <cell r="CH25"/>
          <cell r="CI25" t="str">
            <v/>
          </cell>
          <cell r="CJ25" t="str">
            <v/>
          </cell>
          <cell r="CK25" t="str">
            <v/>
          </cell>
          <cell r="CL25" t="str">
            <v/>
          </cell>
          <cell r="CM25" t="str">
            <v/>
          </cell>
          <cell r="CN25" t="str">
            <v/>
          </cell>
          <cell r="CO25"/>
          <cell r="CP25"/>
          <cell r="CQ25"/>
          <cell r="CR25"/>
          <cell r="CS25" t="str">
            <v/>
          </cell>
          <cell r="CT25"/>
          <cell r="CU25"/>
          <cell r="CV25"/>
          <cell r="CW25"/>
          <cell r="CX25" t="str">
            <v/>
          </cell>
          <cell r="CY25"/>
          <cell r="CZ25"/>
          <cell r="DA25"/>
          <cell r="DB25"/>
          <cell r="DC25" t="str">
            <v/>
          </cell>
          <cell r="DD25" t="str">
            <v xml:space="preserve"> . </v>
          </cell>
          <cell r="DE25" t="e">
            <v>#DIV/0!</v>
          </cell>
          <cell r="DF25" t="e">
            <v>#DIV/0!</v>
          </cell>
          <cell r="DG25" t="e">
            <v>#DIV/0!</v>
          </cell>
          <cell r="DH25" t="e">
            <v>#DIV/0!</v>
          </cell>
          <cell r="DI25" t="e">
            <v>#DIV/0!</v>
          </cell>
          <cell r="DJ25" t="e">
            <v>#DIV/0!</v>
          </cell>
          <cell r="DK25" t="e">
            <v>#DIV/0!</v>
          </cell>
          <cell r="DL25" t="e">
            <v>#DIV/0!</v>
          </cell>
          <cell r="DM25" t="str">
            <v/>
          </cell>
          <cell r="DN25" t="str">
            <v/>
          </cell>
          <cell r="DO25">
            <v>91</v>
          </cell>
          <cell r="DP25">
            <v>91</v>
          </cell>
          <cell r="DQ25">
            <v>91</v>
          </cell>
          <cell r="DR25">
            <v>92</v>
          </cell>
          <cell r="DS25">
            <v>95</v>
          </cell>
          <cell r="DT25">
            <v>94</v>
          </cell>
          <cell r="DU25">
            <v>88</v>
          </cell>
          <cell r="DV25">
            <v>93</v>
          </cell>
          <cell r="DW25">
            <v>91</v>
          </cell>
          <cell r="DX25">
            <v>90</v>
          </cell>
          <cell r="DY25">
            <v>95</v>
          </cell>
          <cell r="DZ25">
            <v>93</v>
          </cell>
          <cell r="EA25">
            <v>93</v>
          </cell>
          <cell r="EB25">
            <v>95</v>
          </cell>
          <cell r="EC25">
            <v>94</v>
          </cell>
          <cell r="ED25">
            <v>90</v>
          </cell>
          <cell r="EE25">
            <v>93</v>
          </cell>
          <cell r="EF25">
            <v>92</v>
          </cell>
          <cell r="EG25"/>
          <cell r="EH25"/>
          <cell r="EI25" t="str">
            <v/>
          </cell>
          <cell r="EJ25"/>
          <cell r="EK25"/>
          <cell r="EL25" t="str">
            <v/>
          </cell>
          <cell r="EM25">
            <v>93</v>
          </cell>
          <cell r="EN25">
            <v>92</v>
          </cell>
          <cell r="EO25">
            <v>93</v>
          </cell>
          <cell r="EP25">
            <v>87</v>
          </cell>
          <cell r="EQ25">
            <v>87</v>
          </cell>
          <cell r="ER25">
            <v>87</v>
          </cell>
          <cell r="ES25">
            <v>91</v>
          </cell>
          <cell r="ET25">
            <v>93</v>
          </cell>
          <cell r="EU25">
            <v>92</v>
          </cell>
          <cell r="EV25"/>
          <cell r="EW25"/>
          <cell r="EX25" t="str">
            <v/>
          </cell>
          <cell r="EY25"/>
          <cell r="EZ25"/>
          <cell r="FA25">
            <v>91</v>
          </cell>
          <cell r="FB25" t="str">
            <v>WITH HONORS</v>
          </cell>
          <cell r="FC25">
            <v>93</v>
          </cell>
          <cell r="FD25" t="str">
            <v>WITH HONORS</v>
          </cell>
          <cell r="FE25">
            <v>92</v>
          </cell>
          <cell r="FF25" t="str">
            <v>WITH HONORS</v>
          </cell>
          <cell r="FH25"/>
          <cell r="FI25"/>
          <cell r="FJ25"/>
          <cell r="FK25"/>
          <cell r="FL25"/>
          <cell r="FM25"/>
          <cell r="FN25"/>
          <cell r="FO25"/>
          <cell r="FP25"/>
          <cell r="FQ25"/>
          <cell r="FR25"/>
          <cell r="FS25"/>
          <cell r="FT25"/>
          <cell r="FU25"/>
          <cell r="FV25"/>
          <cell r="FW25"/>
          <cell r="FX25"/>
          <cell r="FY25"/>
          <cell r="FZ25"/>
          <cell r="GA25"/>
          <cell r="GB25"/>
          <cell r="GC25"/>
          <cell r="GD25"/>
          <cell r="GE25"/>
          <cell r="GF25"/>
          <cell r="GG25"/>
          <cell r="GH25"/>
          <cell r="GI25"/>
          <cell r="GJ25">
            <v>0</v>
          </cell>
          <cell r="GK25"/>
          <cell r="GL25"/>
          <cell r="GM25"/>
          <cell r="GN25"/>
          <cell r="GO25"/>
          <cell r="GP25"/>
          <cell r="GQ25"/>
          <cell r="GR25"/>
          <cell r="GS25"/>
          <cell r="GT25"/>
          <cell r="GU25"/>
          <cell r="GV25">
            <v>0</v>
          </cell>
          <cell r="GW25">
            <v>0</v>
          </cell>
          <cell r="GX25">
            <v>0</v>
          </cell>
          <cell r="GY25">
            <v>0</v>
          </cell>
          <cell r="GZ25">
            <v>0</v>
          </cell>
          <cell r="HA25">
            <v>0</v>
          </cell>
          <cell r="HB25">
            <v>0</v>
          </cell>
          <cell r="HC25">
            <v>0</v>
          </cell>
          <cell r="HD25">
            <v>0</v>
          </cell>
          <cell r="HE25">
            <v>0</v>
          </cell>
          <cell r="HF25"/>
          <cell r="HG25"/>
          <cell r="HH25"/>
          <cell r="HI25"/>
          <cell r="HJ25"/>
          <cell r="HK25"/>
          <cell r="HL25"/>
          <cell r="HM25"/>
          <cell r="HN25"/>
          <cell r="HO25"/>
          <cell r="HP25"/>
          <cell r="HQ25"/>
          <cell r="HR25"/>
          <cell r="HS25"/>
        </row>
        <row r="26">
          <cell r="C26"/>
          <cell r="D26"/>
          <cell r="E26"/>
          <cell r="F26" t="str">
            <v>.</v>
          </cell>
          <cell r="G26"/>
          <cell r="H26"/>
          <cell r="I26"/>
          <cell r="J26"/>
          <cell r="K26"/>
          <cell r="L26"/>
          <cell r="M26" t="str">
            <v>Marbel I Central Elem</v>
          </cell>
          <cell r="N26" t="str">
            <v>KORONADAL CITY</v>
          </cell>
          <cell r="O26">
            <v>131397</v>
          </cell>
          <cell r="P26"/>
          <cell r="Q26"/>
          <cell r="R26"/>
          <cell r="S26"/>
          <cell r="T26"/>
          <cell r="U26"/>
          <cell r="V26" t="str">
            <v/>
          </cell>
          <cell r="W26"/>
          <cell r="X26"/>
          <cell r="Y26"/>
          <cell r="Z26"/>
          <cell r="AA26" t="str">
            <v/>
          </cell>
          <cell r="AB26"/>
          <cell r="AC26"/>
          <cell r="AD26"/>
          <cell r="AE26"/>
          <cell r="AF26" t="str">
            <v/>
          </cell>
          <cell r="AG26"/>
          <cell r="AH26"/>
          <cell r="AI26"/>
          <cell r="AJ26"/>
          <cell r="AK26" t="str">
            <v/>
          </cell>
          <cell r="AL26"/>
          <cell r="AM26"/>
          <cell r="AN26"/>
          <cell r="AO26"/>
          <cell r="AP26" t="str">
            <v/>
          </cell>
          <cell r="AQ26"/>
          <cell r="AR26"/>
          <cell r="AS26"/>
          <cell r="AT26"/>
          <cell r="AU26" t="str">
            <v/>
          </cell>
          <cell r="AV26"/>
          <cell r="AW26"/>
          <cell r="AX26"/>
          <cell r="AY26"/>
          <cell r="AZ26" t="str">
            <v/>
          </cell>
          <cell r="BA26"/>
          <cell r="BB26"/>
          <cell r="BC26"/>
          <cell r="BD26"/>
          <cell r="BE26" t="str">
            <v/>
          </cell>
          <cell r="BF26"/>
          <cell r="BG26"/>
          <cell r="BH26"/>
          <cell r="BI26"/>
          <cell r="BJ26" t="str">
            <v/>
          </cell>
          <cell r="BK26"/>
          <cell r="BL26"/>
          <cell r="BM26"/>
          <cell r="BN26"/>
          <cell r="BO26" t="str">
            <v/>
          </cell>
          <cell r="BP26"/>
          <cell r="BQ26"/>
          <cell r="BR26"/>
          <cell r="BS26"/>
          <cell r="BT26" t="str">
            <v/>
          </cell>
          <cell r="BU26"/>
          <cell r="BV26"/>
          <cell r="BW26"/>
          <cell r="BX26"/>
          <cell r="BY26" t="str">
            <v/>
          </cell>
          <cell r="BZ26"/>
          <cell r="CA26"/>
          <cell r="CB26"/>
          <cell r="CC26"/>
          <cell r="CD26" t="str">
            <v/>
          </cell>
          <cell r="CE26"/>
          <cell r="CF26"/>
          <cell r="CG26"/>
          <cell r="CH26"/>
          <cell r="CI26" t="str">
            <v/>
          </cell>
          <cell r="CJ26" t="str">
            <v/>
          </cell>
          <cell r="CK26" t="str">
            <v/>
          </cell>
          <cell r="CL26" t="str">
            <v/>
          </cell>
          <cell r="CM26" t="str">
            <v/>
          </cell>
          <cell r="CN26" t="str">
            <v/>
          </cell>
          <cell r="CO26"/>
          <cell r="CP26"/>
          <cell r="CQ26"/>
          <cell r="CR26"/>
          <cell r="CS26" t="str">
            <v/>
          </cell>
          <cell r="CT26"/>
          <cell r="CU26"/>
          <cell r="CV26"/>
          <cell r="CW26"/>
          <cell r="CX26" t="str">
            <v/>
          </cell>
          <cell r="CY26"/>
          <cell r="CZ26"/>
          <cell r="DA26"/>
          <cell r="DB26"/>
          <cell r="DC26" t="str">
            <v/>
          </cell>
          <cell r="DD26" t="str">
            <v xml:space="preserve"> . </v>
          </cell>
          <cell r="DE26" t="e">
            <v>#DIV/0!</v>
          </cell>
          <cell r="DF26" t="e">
            <v>#DIV/0!</v>
          </cell>
          <cell r="DG26" t="e">
            <v>#DIV/0!</v>
          </cell>
          <cell r="DH26" t="e">
            <v>#DIV/0!</v>
          </cell>
          <cell r="DI26" t="e">
            <v>#DIV/0!</v>
          </cell>
          <cell r="DJ26" t="e">
            <v>#DIV/0!</v>
          </cell>
          <cell r="DK26" t="e">
            <v>#DIV/0!</v>
          </cell>
          <cell r="DL26" t="e">
            <v>#DIV/0!</v>
          </cell>
          <cell r="DM26" t="str">
            <v/>
          </cell>
          <cell r="DN26" t="str">
            <v/>
          </cell>
          <cell r="DO26">
            <v>91</v>
          </cell>
          <cell r="DP26">
            <v>93</v>
          </cell>
          <cell r="DQ26">
            <v>92</v>
          </cell>
          <cell r="DR26">
            <v>89</v>
          </cell>
          <cell r="DS26">
            <v>95</v>
          </cell>
          <cell r="DT26">
            <v>92</v>
          </cell>
          <cell r="DU26">
            <v>91</v>
          </cell>
          <cell r="DV26">
            <v>92</v>
          </cell>
          <cell r="DW26">
            <v>92</v>
          </cell>
          <cell r="DX26">
            <v>84</v>
          </cell>
          <cell r="DY26">
            <v>94</v>
          </cell>
          <cell r="DZ26">
            <v>89</v>
          </cell>
          <cell r="EA26">
            <v>94</v>
          </cell>
          <cell r="EB26">
            <v>95</v>
          </cell>
          <cell r="EC26">
            <v>95</v>
          </cell>
          <cell r="ED26">
            <v>90</v>
          </cell>
          <cell r="EE26">
            <v>96</v>
          </cell>
          <cell r="EF26">
            <v>93</v>
          </cell>
          <cell r="EG26"/>
          <cell r="EH26"/>
          <cell r="EI26" t="str">
            <v/>
          </cell>
          <cell r="EJ26"/>
          <cell r="EK26"/>
          <cell r="EL26" t="str">
            <v/>
          </cell>
          <cell r="EM26">
            <v>92</v>
          </cell>
          <cell r="EN26">
            <v>92</v>
          </cell>
          <cell r="EO26">
            <v>92</v>
          </cell>
          <cell r="EP26">
            <v>88</v>
          </cell>
          <cell r="EQ26">
            <v>85</v>
          </cell>
          <cell r="ER26">
            <v>87</v>
          </cell>
          <cell r="ES26">
            <v>90</v>
          </cell>
          <cell r="ET26">
            <v>92</v>
          </cell>
          <cell r="EU26">
            <v>91</v>
          </cell>
          <cell r="EV26"/>
          <cell r="EW26"/>
          <cell r="EX26" t="str">
            <v/>
          </cell>
          <cell r="EY26"/>
          <cell r="EZ26"/>
          <cell r="FA26">
            <v>90</v>
          </cell>
          <cell r="FB26" t="str">
            <v>WITH HONORS</v>
          </cell>
          <cell r="FC26">
            <v>93</v>
          </cell>
          <cell r="FD26" t="str">
            <v>WITH HONORS</v>
          </cell>
          <cell r="FE26">
            <v>91</v>
          </cell>
          <cell r="FF26" t="str">
            <v>WITH HONORS</v>
          </cell>
          <cell r="FH26"/>
          <cell r="FI26"/>
          <cell r="FJ26"/>
          <cell r="FK26"/>
          <cell r="FL26"/>
          <cell r="FM26"/>
          <cell r="FN26"/>
          <cell r="FO26"/>
          <cell r="FP26"/>
          <cell r="FQ26"/>
          <cell r="FR26"/>
          <cell r="FS26"/>
          <cell r="FT26"/>
          <cell r="FU26"/>
          <cell r="FV26"/>
          <cell r="FW26"/>
          <cell r="FX26"/>
          <cell r="FY26"/>
          <cell r="FZ26"/>
          <cell r="GA26"/>
          <cell r="GB26"/>
          <cell r="GC26"/>
          <cell r="GD26"/>
          <cell r="GE26"/>
          <cell r="GF26"/>
          <cell r="GG26"/>
          <cell r="GH26"/>
          <cell r="GI26"/>
          <cell r="GJ26">
            <v>0</v>
          </cell>
          <cell r="GK26"/>
          <cell r="GL26"/>
          <cell r="GM26"/>
          <cell r="GN26"/>
          <cell r="GO26"/>
          <cell r="GP26"/>
          <cell r="GQ26"/>
          <cell r="GR26"/>
          <cell r="GS26"/>
          <cell r="GT26"/>
          <cell r="GU26"/>
          <cell r="GV26">
            <v>0</v>
          </cell>
          <cell r="GW26">
            <v>0</v>
          </cell>
          <cell r="GX26">
            <v>0</v>
          </cell>
          <cell r="GY26">
            <v>0</v>
          </cell>
          <cell r="GZ26">
            <v>0</v>
          </cell>
          <cell r="HA26">
            <v>0</v>
          </cell>
          <cell r="HB26">
            <v>0</v>
          </cell>
          <cell r="HC26">
            <v>0</v>
          </cell>
          <cell r="HD26">
            <v>0</v>
          </cell>
          <cell r="HE26">
            <v>0</v>
          </cell>
          <cell r="HF26"/>
          <cell r="HG26"/>
          <cell r="HH26"/>
          <cell r="HI26"/>
          <cell r="HJ26"/>
          <cell r="HK26"/>
          <cell r="HL26"/>
          <cell r="HM26"/>
          <cell r="HN26"/>
          <cell r="HO26"/>
          <cell r="HP26"/>
          <cell r="HQ26"/>
          <cell r="HR26"/>
          <cell r="HS26"/>
        </row>
        <row r="27">
          <cell r="C27"/>
          <cell r="D27"/>
          <cell r="E27"/>
          <cell r="F27" t="str">
            <v>.</v>
          </cell>
          <cell r="G27"/>
          <cell r="H27"/>
          <cell r="I27"/>
          <cell r="J27"/>
          <cell r="K27"/>
          <cell r="L27"/>
          <cell r="M27" t="str">
            <v>Marbel I Central Elem</v>
          </cell>
          <cell r="N27" t="str">
            <v>KORONADAL CITY</v>
          </cell>
          <cell r="O27">
            <v>131398</v>
          </cell>
          <cell r="P27"/>
          <cell r="Q27"/>
          <cell r="R27"/>
          <cell r="S27"/>
          <cell r="T27"/>
          <cell r="U27"/>
          <cell r="V27" t="str">
            <v/>
          </cell>
          <cell r="W27"/>
          <cell r="X27"/>
          <cell r="Y27"/>
          <cell r="Z27"/>
          <cell r="AA27" t="str">
            <v/>
          </cell>
          <cell r="AB27"/>
          <cell r="AC27"/>
          <cell r="AD27"/>
          <cell r="AE27"/>
          <cell r="AF27" t="str">
            <v/>
          </cell>
          <cell r="AG27"/>
          <cell r="AH27"/>
          <cell r="AI27"/>
          <cell r="AJ27"/>
          <cell r="AK27" t="str">
            <v/>
          </cell>
          <cell r="AL27"/>
          <cell r="AM27"/>
          <cell r="AN27"/>
          <cell r="AO27"/>
          <cell r="AP27" t="str">
            <v/>
          </cell>
          <cell r="AQ27"/>
          <cell r="AR27"/>
          <cell r="AS27"/>
          <cell r="AT27"/>
          <cell r="AU27" t="str">
            <v/>
          </cell>
          <cell r="AV27"/>
          <cell r="AW27"/>
          <cell r="AX27"/>
          <cell r="AY27"/>
          <cell r="AZ27" t="str">
            <v/>
          </cell>
          <cell r="BA27"/>
          <cell r="BB27"/>
          <cell r="BC27"/>
          <cell r="BD27"/>
          <cell r="BE27" t="str">
            <v/>
          </cell>
          <cell r="BF27"/>
          <cell r="BG27"/>
          <cell r="BH27"/>
          <cell r="BI27"/>
          <cell r="BJ27" t="str">
            <v/>
          </cell>
          <cell r="BK27"/>
          <cell r="BL27"/>
          <cell r="BM27"/>
          <cell r="BN27"/>
          <cell r="BO27" t="str">
            <v/>
          </cell>
          <cell r="BP27"/>
          <cell r="BQ27"/>
          <cell r="BR27"/>
          <cell r="BS27"/>
          <cell r="BT27" t="str">
            <v/>
          </cell>
          <cell r="BU27"/>
          <cell r="BV27"/>
          <cell r="BW27"/>
          <cell r="BX27"/>
          <cell r="BY27" t="str">
            <v/>
          </cell>
          <cell r="BZ27"/>
          <cell r="CA27"/>
          <cell r="CB27"/>
          <cell r="CC27"/>
          <cell r="CD27" t="str">
            <v/>
          </cell>
          <cell r="CE27"/>
          <cell r="CF27"/>
          <cell r="CG27"/>
          <cell r="CH27"/>
          <cell r="CI27" t="str">
            <v/>
          </cell>
          <cell r="CJ27" t="str">
            <v/>
          </cell>
          <cell r="CK27" t="str">
            <v/>
          </cell>
          <cell r="CL27" t="str">
            <v/>
          </cell>
          <cell r="CM27" t="str">
            <v/>
          </cell>
          <cell r="CN27" t="str">
            <v/>
          </cell>
          <cell r="CO27"/>
          <cell r="CP27"/>
          <cell r="CQ27"/>
          <cell r="CR27"/>
          <cell r="CS27" t="str">
            <v/>
          </cell>
          <cell r="CT27"/>
          <cell r="CU27"/>
          <cell r="CV27"/>
          <cell r="CW27"/>
          <cell r="CX27" t="str">
            <v/>
          </cell>
          <cell r="CY27"/>
          <cell r="CZ27"/>
          <cell r="DA27"/>
          <cell r="DB27"/>
          <cell r="DC27" t="str">
            <v/>
          </cell>
          <cell r="DD27" t="str">
            <v xml:space="preserve"> . </v>
          </cell>
          <cell r="DE27" t="e">
            <v>#DIV/0!</v>
          </cell>
          <cell r="DF27" t="e">
            <v>#DIV/0!</v>
          </cell>
          <cell r="DG27" t="e">
            <v>#DIV/0!</v>
          </cell>
          <cell r="DH27" t="e">
            <v>#DIV/0!</v>
          </cell>
          <cell r="DI27" t="e">
            <v>#DIV/0!</v>
          </cell>
          <cell r="DJ27" t="e">
            <v>#DIV/0!</v>
          </cell>
          <cell r="DK27" t="e">
            <v>#DIV/0!</v>
          </cell>
          <cell r="DL27" t="e">
            <v>#DIV/0!</v>
          </cell>
          <cell r="DM27" t="str">
            <v/>
          </cell>
          <cell r="DN27" t="str">
            <v/>
          </cell>
          <cell r="DO27">
            <v>94</v>
          </cell>
          <cell r="DP27">
            <v>94</v>
          </cell>
          <cell r="DQ27">
            <v>94</v>
          </cell>
          <cell r="DR27">
            <v>94</v>
          </cell>
          <cell r="DS27">
            <v>97</v>
          </cell>
          <cell r="DT27">
            <v>96</v>
          </cell>
          <cell r="DU27">
            <v>94</v>
          </cell>
          <cell r="DV27">
            <v>93</v>
          </cell>
          <cell r="DW27">
            <v>94</v>
          </cell>
          <cell r="DX27">
            <v>95</v>
          </cell>
          <cell r="DY27">
            <v>96</v>
          </cell>
          <cell r="DZ27">
            <v>96</v>
          </cell>
          <cell r="EA27">
            <v>96</v>
          </cell>
          <cell r="EB27">
            <v>94</v>
          </cell>
          <cell r="EC27">
            <v>95</v>
          </cell>
          <cell r="ED27">
            <v>92</v>
          </cell>
          <cell r="EE27">
            <v>94</v>
          </cell>
          <cell r="EF27">
            <v>93</v>
          </cell>
          <cell r="EG27"/>
          <cell r="EH27"/>
          <cell r="EI27" t="str">
            <v/>
          </cell>
          <cell r="EJ27"/>
          <cell r="EK27"/>
          <cell r="EL27" t="str">
            <v/>
          </cell>
          <cell r="EM27">
            <v>94</v>
          </cell>
          <cell r="EN27">
            <v>95</v>
          </cell>
          <cell r="EO27">
            <v>95</v>
          </cell>
          <cell r="EP27">
            <v>93</v>
          </cell>
          <cell r="EQ27">
            <v>92</v>
          </cell>
          <cell r="ER27">
            <v>93</v>
          </cell>
          <cell r="ES27">
            <v>91</v>
          </cell>
          <cell r="ET27">
            <v>89</v>
          </cell>
          <cell r="EU27">
            <v>90</v>
          </cell>
          <cell r="EV27"/>
          <cell r="EW27"/>
          <cell r="EX27" t="str">
            <v/>
          </cell>
          <cell r="EY27"/>
          <cell r="EZ27"/>
          <cell r="FA27">
            <v>94</v>
          </cell>
          <cell r="FB27" t="str">
            <v>WITH HONORS</v>
          </cell>
          <cell r="FC27">
            <v>94</v>
          </cell>
          <cell r="FD27" t="str">
            <v>WITH HONORS</v>
          </cell>
          <cell r="FE27">
            <v>94</v>
          </cell>
          <cell r="FF27" t="str">
            <v>WITH HONORS</v>
          </cell>
          <cell r="FH27"/>
          <cell r="FI27"/>
          <cell r="FJ27"/>
          <cell r="FK27"/>
          <cell r="FL27"/>
          <cell r="FM27"/>
          <cell r="FN27"/>
          <cell r="FO27"/>
          <cell r="FP27"/>
          <cell r="FQ27"/>
          <cell r="FR27"/>
          <cell r="FS27"/>
          <cell r="FT27"/>
          <cell r="FU27"/>
          <cell r="FV27"/>
          <cell r="FW27"/>
          <cell r="FX27"/>
          <cell r="FY27"/>
          <cell r="FZ27"/>
          <cell r="GA27"/>
          <cell r="GB27"/>
          <cell r="GC27"/>
          <cell r="GD27"/>
          <cell r="GE27"/>
          <cell r="GF27"/>
          <cell r="GG27"/>
          <cell r="GH27"/>
          <cell r="GI27"/>
          <cell r="GJ27">
            <v>0</v>
          </cell>
          <cell r="GK27"/>
          <cell r="GL27"/>
          <cell r="GM27"/>
          <cell r="GN27"/>
          <cell r="GO27"/>
          <cell r="GP27"/>
          <cell r="GQ27"/>
          <cell r="GR27"/>
          <cell r="GS27"/>
          <cell r="GT27"/>
          <cell r="GU27"/>
          <cell r="GV27">
            <v>0</v>
          </cell>
          <cell r="GW27">
            <v>0</v>
          </cell>
          <cell r="GX27">
            <v>0</v>
          </cell>
          <cell r="GY27">
            <v>0</v>
          </cell>
          <cell r="GZ27">
            <v>0</v>
          </cell>
          <cell r="HA27">
            <v>0</v>
          </cell>
          <cell r="HB27">
            <v>0</v>
          </cell>
          <cell r="HC27">
            <v>0</v>
          </cell>
          <cell r="HD27">
            <v>0</v>
          </cell>
          <cell r="HE27">
            <v>0</v>
          </cell>
          <cell r="HF27"/>
          <cell r="HG27"/>
          <cell r="HH27"/>
          <cell r="HI27"/>
          <cell r="HJ27"/>
          <cell r="HK27"/>
          <cell r="HL27"/>
          <cell r="HM27"/>
          <cell r="HN27"/>
          <cell r="HO27"/>
          <cell r="HP27"/>
          <cell r="HQ27"/>
          <cell r="HR27"/>
          <cell r="HS27"/>
        </row>
        <row r="28">
          <cell r="C28"/>
          <cell r="D28"/>
          <cell r="E28"/>
          <cell r="F28" t="str">
            <v>.</v>
          </cell>
          <cell r="G28"/>
          <cell r="H28"/>
          <cell r="I28"/>
          <cell r="J28"/>
          <cell r="K28"/>
          <cell r="L28"/>
          <cell r="M28" t="str">
            <v>Marbel I Central Elem</v>
          </cell>
          <cell r="N28" t="str">
            <v>KORONADAL CITY</v>
          </cell>
          <cell r="O28">
            <v>131399</v>
          </cell>
          <cell r="P28"/>
          <cell r="Q28"/>
          <cell r="R28"/>
          <cell r="S28"/>
          <cell r="T28"/>
          <cell r="U28"/>
          <cell r="V28" t="str">
            <v/>
          </cell>
          <cell r="W28"/>
          <cell r="X28"/>
          <cell r="Y28"/>
          <cell r="Z28"/>
          <cell r="AA28" t="str">
            <v/>
          </cell>
          <cell r="AB28"/>
          <cell r="AC28"/>
          <cell r="AD28"/>
          <cell r="AE28"/>
          <cell r="AF28" t="str">
            <v/>
          </cell>
          <cell r="AG28"/>
          <cell r="AH28"/>
          <cell r="AI28"/>
          <cell r="AJ28"/>
          <cell r="AK28" t="str">
            <v/>
          </cell>
          <cell r="AL28"/>
          <cell r="AM28"/>
          <cell r="AN28"/>
          <cell r="AO28"/>
          <cell r="AP28" t="str">
            <v/>
          </cell>
          <cell r="AQ28"/>
          <cell r="AR28"/>
          <cell r="AS28"/>
          <cell r="AT28"/>
          <cell r="AU28" t="str">
            <v/>
          </cell>
          <cell r="AV28"/>
          <cell r="AW28"/>
          <cell r="AX28"/>
          <cell r="AY28"/>
          <cell r="AZ28" t="str">
            <v/>
          </cell>
          <cell r="BA28"/>
          <cell r="BB28"/>
          <cell r="BC28"/>
          <cell r="BD28"/>
          <cell r="BE28" t="str">
            <v/>
          </cell>
          <cell r="BF28"/>
          <cell r="BG28"/>
          <cell r="BH28"/>
          <cell r="BI28"/>
          <cell r="BJ28" t="str">
            <v/>
          </cell>
          <cell r="BK28"/>
          <cell r="BL28"/>
          <cell r="BM28"/>
          <cell r="BN28"/>
          <cell r="BO28" t="str">
            <v/>
          </cell>
          <cell r="BP28"/>
          <cell r="BQ28"/>
          <cell r="BR28"/>
          <cell r="BS28"/>
          <cell r="BT28" t="str">
            <v/>
          </cell>
          <cell r="BU28"/>
          <cell r="BV28"/>
          <cell r="BW28"/>
          <cell r="BX28"/>
          <cell r="BY28" t="str">
            <v/>
          </cell>
          <cell r="BZ28"/>
          <cell r="CA28"/>
          <cell r="CB28"/>
          <cell r="CC28"/>
          <cell r="CD28" t="str">
            <v/>
          </cell>
          <cell r="CE28"/>
          <cell r="CF28"/>
          <cell r="CG28"/>
          <cell r="CH28"/>
          <cell r="CI28" t="str">
            <v/>
          </cell>
          <cell r="CJ28" t="str">
            <v/>
          </cell>
          <cell r="CK28" t="str">
            <v/>
          </cell>
          <cell r="CL28" t="str">
            <v/>
          </cell>
          <cell r="CM28" t="str">
            <v/>
          </cell>
          <cell r="CN28" t="str">
            <v/>
          </cell>
          <cell r="CO28"/>
          <cell r="CP28"/>
          <cell r="CQ28"/>
          <cell r="CR28"/>
          <cell r="CS28" t="str">
            <v/>
          </cell>
          <cell r="CT28"/>
          <cell r="CU28"/>
          <cell r="CV28"/>
          <cell r="CW28"/>
          <cell r="CX28" t="str">
            <v/>
          </cell>
          <cell r="CY28"/>
          <cell r="CZ28"/>
          <cell r="DA28"/>
          <cell r="DB28"/>
          <cell r="DC28" t="str">
            <v/>
          </cell>
          <cell r="DD28" t="str">
            <v xml:space="preserve"> . </v>
          </cell>
          <cell r="DE28" t="e">
            <v>#DIV/0!</v>
          </cell>
          <cell r="DF28" t="e">
            <v>#DIV/0!</v>
          </cell>
          <cell r="DG28" t="e">
            <v>#DIV/0!</v>
          </cell>
          <cell r="DH28" t="e">
            <v>#DIV/0!</v>
          </cell>
          <cell r="DI28" t="e">
            <v>#DIV/0!</v>
          </cell>
          <cell r="DJ28" t="e">
            <v>#DIV/0!</v>
          </cell>
          <cell r="DK28" t="e">
            <v>#DIV/0!</v>
          </cell>
          <cell r="DL28" t="e">
            <v>#DIV/0!</v>
          </cell>
          <cell r="DM28" t="str">
            <v/>
          </cell>
          <cell r="DN28" t="str">
            <v/>
          </cell>
          <cell r="DO28"/>
          <cell r="DP28"/>
          <cell r="DQ28" t="str">
            <v/>
          </cell>
          <cell r="DR28"/>
          <cell r="DS28"/>
          <cell r="DT28" t="str">
            <v/>
          </cell>
          <cell r="DU28"/>
          <cell r="DV28"/>
          <cell r="DW28" t="str">
            <v/>
          </cell>
          <cell r="DX28"/>
          <cell r="DY28"/>
          <cell r="DZ28" t="str">
            <v/>
          </cell>
          <cell r="EA28"/>
          <cell r="EB28"/>
          <cell r="EC28" t="str">
            <v/>
          </cell>
          <cell r="ED28"/>
          <cell r="EE28"/>
          <cell r="EF28" t="str">
            <v/>
          </cell>
          <cell r="EG28"/>
          <cell r="EH28"/>
          <cell r="EI28" t="str">
            <v/>
          </cell>
          <cell r="EJ28"/>
          <cell r="EK28"/>
          <cell r="EL28" t="str">
            <v/>
          </cell>
          <cell r="EM28"/>
          <cell r="EN28"/>
          <cell r="EO28" t="str">
            <v/>
          </cell>
          <cell r="EP28"/>
          <cell r="EQ28"/>
          <cell r="ER28" t="str">
            <v/>
          </cell>
          <cell r="ES28"/>
          <cell r="ET28"/>
          <cell r="EU28" t="str">
            <v/>
          </cell>
          <cell r="EV28"/>
          <cell r="EW28"/>
          <cell r="EX28" t="str">
            <v/>
          </cell>
          <cell r="EY28"/>
          <cell r="EZ28"/>
          <cell r="FA28" t="e">
            <v>#DIV/0!</v>
          </cell>
          <cell r="FB28" t="e">
            <v>#DIV/0!</v>
          </cell>
          <cell r="FC28" t="e">
            <v>#DIV/0!</v>
          </cell>
          <cell r="FD28" t="e">
            <v>#DIV/0!</v>
          </cell>
          <cell r="FE28" t="e">
            <v>#DIV/0!</v>
          </cell>
          <cell r="FF28" t="e">
            <v>#DIV/0!</v>
          </cell>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v>0</v>
          </cell>
          <cell r="GK28"/>
          <cell r="GL28"/>
          <cell r="GM28"/>
          <cell r="GN28"/>
          <cell r="GO28"/>
          <cell r="GP28"/>
          <cell r="GQ28"/>
          <cell r="GR28"/>
          <cell r="GS28"/>
          <cell r="GT28"/>
          <cell r="GU28"/>
          <cell r="GV28">
            <v>0</v>
          </cell>
          <cell r="GW28">
            <v>0</v>
          </cell>
          <cell r="GX28">
            <v>0</v>
          </cell>
          <cell r="GY28">
            <v>0</v>
          </cell>
          <cell r="GZ28">
            <v>0</v>
          </cell>
          <cell r="HA28">
            <v>0</v>
          </cell>
          <cell r="HB28">
            <v>0</v>
          </cell>
          <cell r="HC28">
            <v>0</v>
          </cell>
          <cell r="HD28">
            <v>0</v>
          </cell>
          <cell r="HE28">
            <v>0</v>
          </cell>
          <cell r="HF28"/>
          <cell r="HG28"/>
          <cell r="HH28"/>
          <cell r="HI28"/>
          <cell r="HJ28"/>
          <cell r="HK28"/>
          <cell r="HL28"/>
          <cell r="HM28"/>
          <cell r="HN28"/>
          <cell r="HO28"/>
          <cell r="HP28"/>
          <cell r="HQ28"/>
          <cell r="HR28"/>
          <cell r="HS28"/>
        </row>
        <row r="29">
          <cell r="C29"/>
          <cell r="D29"/>
          <cell r="E29"/>
          <cell r="F29" t="str">
            <v>.</v>
          </cell>
          <cell r="G29"/>
          <cell r="H29"/>
          <cell r="I29"/>
          <cell r="J29"/>
          <cell r="K29"/>
          <cell r="L29"/>
          <cell r="M29" t="str">
            <v>Marbel I Central Elem</v>
          </cell>
          <cell r="N29" t="str">
            <v>KORONADAL CITY</v>
          </cell>
          <cell r="O29">
            <v>131400</v>
          </cell>
          <cell r="P29"/>
          <cell r="Q29"/>
          <cell r="R29"/>
          <cell r="S29"/>
          <cell r="T29"/>
          <cell r="U29"/>
          <cell r="V29" t="str">
            <v/>
          </cell>
          <cell r="W29"/>
          <cell r="X29"/>
          <cell r="Y29"/>
          <cell r="Z29"/>
          <cell r="AA29" t="str">
            <v/>
          </cell>
          <cell r="AB29"/>
          <cell r="AC29"/>
          <cell r="AD29"/>
          <cell r="AE29"/>
          <cell r="AF29" t="str">
            <v/>
          </cell>
          <cell r="AG29"/>
          <cell r="AH29"/>
          <cell r="AI29"/>
          <cell r="AJ29"/>
          <cell r="AK29" t="str">
            <v/>
          </cell>
          <cell r="AL29"/>
          <cell r="AM29"/>
          <cell r="AN29"/>
          <cell r="AO29"/>
          <cell r="AP29" t="str">
            <v/>
          </cell>
          <cell r="AQ29"/>
          <cell r="AR29"/>
          <cell r="AS29"/>
          <cell r="AT29"/>
          <cell r="AU29" t="str">
            <v/>
          </cell>
          <cell r="AV29"/>
          <cell r="AW29"/>
          <cell r="AX29"/>
          <cell r="AY29"/>
          <cell r="AZ29" t="str">
            <v/>
          </cell>
          <cell r="BA29"/>
          <cell r="BB29"/>
          <cell r="BC29"/>
          <cell r="BD29"/>
          <cell r="BE29" t="str">
            <v/>
          </cell>
          <cell r="BF29"/>
          <cell r="BG29"/>
          <cell r="BH29"/>
          <cell r="BI29"/>
          <cell r="BJ29" t="str">
            <v/>
          </cell>
          <cell r="BK29"/>
          <cell r="BL29"/>
          <cell r="BM29"/>
          <cell r="BN29"/>
          <cell r="BO29" t="str">
            <v/>
          </cell>
          <cell r="BP29"/>
          <cell r="BQ29"/>
          <cell r="BR29"/>
          <cell r="BS29"/>
          <cell r="BT29" t="str">
            <v/>
          </cell>
          <cell r="BU29"/>
          <cell r="BV29"/>
          <cell r="BW29"/>
          <cell r="BX29"/>
          <cell r="BY29" t="str">
            <v/>
          </cell>
          <cell r="BZ29"/>
          <cell r="CA29"/>
          <cell r="CB29"/>
          <cell r="CC29"/>
          <cell r="CD29" t="str">
            <v/>
          </cell>
          <cell r="CE29"/>
          <cell r="CF29"/>
          <cell r="CG29"/>
          <cell r="CH29"/>
          <cell r="CI29" t="str">
            <v/>
          </cell>
          <cell r="CJ29" t="str">
            <v/>
          </cell>
          <cell r="CK29" t="str">
            <v/>
          </cell>
          <cell r="CL29" t="str">
            <v/>
          </cell>
          <cell r="CM29" t="str">
            <v/>
          </cell>
          <cell r="CN29" t="str">
            <v/>
          </cell>
          <cell r="CO29"/>
          <cell r="CP29"/>
          <cell r="CQ29"/>
          <cell r="CR29"/>
          <cell r="CS29" t="str">
            <v/>
          </cell>
          <cell r="CT29"/>
          <cell r="CU29"/>
          <cell r="CV29"/>
          <cell r="CW29"/>
          <cell r="CX29" t="str">
            <v/>
          </cell>
          <cell r="CY29"/>
          <cell r="CZ29"/>
          <cell r="DA29"/>
          <cell r="DB29"/>
          <cell r="DC29" t="str">
            <v/>
          </cell>
          <cell r="DD29" t="str">
            <v xml:space="preserve"> . </v>
          </cell>
          <cell r="DE29" t="e">
            <v>#DIV/0!</v>
          </cell>
          <cell r="DF29" t="e">
            <v>#DIV/0!</v>
          </cell>
          <cell r="DG29" t="e">
            <v>#DIV/0!</v>
          </cell>
          <cell r="DH29" t="e">
            <v>#DIV/0!</v>
          </cell>
          <cell r="DI29" t="e">
            <v>#DIV/0!</v>
          </cell>
          <cell r="DJ29" t="e">
            <v>#DIV/0!</v>
          </cell>
          <cell r="DK29" t="e">
            <v>#DIV/0!</v>
          </cell>
          <cell r="DL29" t="e">
            <v>#DIV/0!</v>
          </cell>
          <cell r="DM29" t="str">
            <v/>
          </cell>
          <cell r="DN29" t="str">
            <v/>
          </cell>
          <cell r="DO29"/>
          <cell r="DP29"/>
          <cell r="DQ29" t="str">
            <v/>
          </cell>
          <cell r="DR29"/>
          <cell r="DS29"/>
          <cell r="DT29" t="str">
            <v/>
          </cell>
          <cell r="DU29"/>
          <cell r="DV29"/>
          <cell r="DW29" t="str">
            <v/>
          </cell>
          <cell r="DX29"/>
          <cell r="DY29"/>
          <cell r="DZ29" t="str">
            <v/>
          </cell>
          <cell r="EA29"/>
          <cell r="EB29"/>
          <cell r="EC29" t="str">
            <v/>
          </cell>
          <cell r="ED29"/>
          <cell r="EE29"/>
          <cell r="EF29" t="str">
            <v/>
          </cell>
          <cell r="EG29"/>
          <cell r="EH29"/>
          <cell r="EI29" t="str">
            <v/>
          </cell>
          <cell r="EJ29"/>
          <cell r="EK29"/>
          <cell r="EL29" t="str">
            <v/>
          </cell>
          <cell r="EM29"/>
          <cell r="EN29"/>
          <cell r="EO29" t="str">
            <v/>
          </cell>
          <cell r="EP29"/>
          <cell r="EQ29"/>
          <cell r="ER29" t="str">
            <v/>
          </cell>
          <cell r="ES29"/>
          <cell r="ET29"/>
          <cell r="EU29" t="str">
            <v/>
          </cell>
          <cell r="EV29"/>
          <cell r="EW29"/>
          <cell r="EX29" t="str">
            <v/>
          </cell>
          <cell r="EY29"/>
          <cell r="EZ29"/>
          <cell r="FA29" t="e">
            <v>#DIV/0!</v>
          </cell>
          <cell r="FB29" t="e">
            <v>#DIV/0!</v>
          </cell>
          <cell r="FC29" t="e">
            <v>#DIV/0!</v>
          </cell>
          <cell r="FD29" t="e">
            <v>#DIV/0!</v>
          </cell>
          <cell r="FE29" t="e">
            <v>#DIV/0!</v>
          </cell>
          <cell r="FF29" t="e">
            <v>#DIV/0!</v>
          </cell>
          <cell r="FH29"/>
          <cell r="FI29"/>
          <cell r="FJ29"/>
          <cell r="FK29"/>
          <cell r="FL29"/>
          <cell r="FM29"/>
          <cell r="FN29"/>
          <cell r="FO29"/>
          <cell r="FP29"/>
          <cell r="FQ29"/>
          <cell r="FR29"/>
          <cell r="FS29"/>
          <cell r="FT29"/>
          <cell r="FU29"/>
          <cell r="FV29"/>
          <cell r="FW29"/>
          <cell r="FX29"/>
          <cell r="FY29"/>
          <cell r="FZ29"/>
          <cell r="GA29"/>
          <cell r="GB29"/>
          <cell r="GC29"/>
          <cell r="GD29"/>
          <cell r="GE29"/>
          <cell r="GF29"/>
          <cell r="GG29"/>
          <cell r="GH29"/>
          <cell r="GI29"/>
          <cell r="GJ29">
            <v>0</v>
          </cell>
          <cell r="GK29"/>
          <cell r="GL29"/>
          <cell r="GM29"/>
          <cell r="GN29"/>
          <cell r="GO29"/>
          <cell r="GP29"/>
          <cell r="GQ29"/>
          <cell r="GR29"/>
          <cell r="GS29"/>
          <cell r="GT29"/>
          <cell r="GU29"/>
          <cell r="GV29">
            <v>0</v>
          </cell>
          <cell r="GW29">
            <v>0</v>
          </cell>
          <cell r="GX29">
            <v>0</v>
          </cell>
          <cell r="GY29">
            <v>0</v>
          </cell>
          <cell r="GZ29">
            <v>0</v>
          </cell>
          <cell r="HA29">
            <v>0</v>
          </cell>
          <cell r="HB29">
            <v>0</v>
          </cell>
          <cell r="HC29">
            <v>0</v>
          </cell>
          <cell r="HD29">
            <v>0</v>
          </cell>
          <cell r="HE29">
            <v>0</v>
          </cell>
          <cell r="HF29"/>
          <cell r="HG29"/>
          <cell r="HH29"/>
          <cell r="HI29"/>
          <cell r="HJ29"/>
          <cell r="HK29"/>
          <cell r="HL29"/>
          <cell r="HM29"/>
          <cell r="HN29"/>
          <cell r="HO29"/>
          <cell r="HP29"/>
          <cell r="HQ29"/>
          <cell r="HR29"/>
          <cell r="HS29"/>
        </row>
        <row r="30">
          <cell r="C30"/>
          <cell r="D30"/>
          <cell r="E30"/>
          <cell r="F30" t="str">
            <v>.</v>
          </cell>
          <cell r="G30"/>
          <cell r="H30"/>
          <cell r="I30"/>
          <cell r="J30"/>
          <cell r="K30"/>
          <cell r="L30"/>
          <cell r="M30" t="str">
            <v>Marbel I Central Elem</v>
          </cell>
          <cell r="N30" t="str">
            <v>KORONADAL CITY</v>
          </cell>
          <cell r="O30">
            <v>131401</v>
          </cell>
          <cell r="P30"/>
          <cell r="Q30"/>
          <cell r="R30"/>
          <cell r="S30"/>
          <cell r="T30"/>
          <cell r="U30"/>
          <cell r="V30" t="str">
            <v/>
          </cell>
          <cell r="W30"/>
          <cell r="X30"/>
          <cell r="Y30"/>
          <cell r="Z30"/>
          <cell r="AA30" t="str">
            <v/>
          </cell>
          <cell r="AB30"/>
          <cell r="AC30"/>
          <cell r="AD30"/>
          <cell r="AE30"/>
          <cell r="AF30" t="str">
            <v/>
          </cell>
          <cell r="AG30"/>
          <cell r="AH30"/>
          <cell r="AI30"/>
          <cell r="AJ30"/>
          <cell r="AK30" t="str">
            <v/>
          </cell>
          <cell r="AL30"/>
          <cell r="AM30"/>
          <cell r="AN30"/>
          <cell r="AO30"/>
          <cell r="AP30" t="str">
            <v/>
          </cell>
          <cell r="AQ30"/>
          <cell r="AR30"/>
          <cell r="AS30"/>
          <cell r="AT30"/>
          <cell r="AU30" t="str">
            <v/>
          </cell>
          <cell r="AV30"/>
          <cell r="AW30"/>
          <cell r="AX30"/>
          <cell r="AY30"/>
          <cell r="AZ30" t="str">
            <v/>
          </cell>
          <cell r="BA30"/>
          <cell r="BB30"/>
          <cell r="BC30"/>
          <cell r="BD30"/>
          <cell r="BE30" t="str">
            <v/>
          </cell>
          <cell r="BF30"/>
          <cell r="BG30"/>
          <cell r="BH30"/>
          <cell r="BI30"/>
          <cell r="BJ30" t="str">
            <v/>
          </cell>
          <cell r="BK30"/>
          <cell r="BL30"/>
          <cell r="BM30"/>
          <cell r="BN30"/>
          <cell r="BO30" t="str">
            <v/>
          </cell>
          <cell r="BP30"/>
          <cell r="BQ30"/>
          <cell r="BR30"/>
          <cell r="BS30"/>
          <cell r="BT30" t="str">
            <v/>
          </cell>
          <cell r="BU30"/>
          <cell r="BV30"/>
          <cell r="BW30"/>
          <cell r="BX30"/>
          <cell r="BY30" t="str">
            <v/>
          </cell>
          <cell r="BZ30"/>
          <cell r="CA30"/>
          <cell r="CB30"/>
          <cell r="CC30"/>
          <cell r="CD30" t="str">
            <v/>
          </cell>
          <cell r="CE30"/>
          <cell r="CF30"/>
          <cell r="CG30"/>
          <cell r="CH30"/>
          <cell r="CI30" t="str">
            <v/>
          </cell>
          <cell r="CJ30" t="str">
            <v/>
          </cell>
          <cell r="CK30" t="str">
            <v/>
          </cell>
          <cell r="CL30" t="str">
            <v/>
          </cell>
          <cell r="CM30" t="str">
            <v/>
          </cell>
          <cell r="CN30" t="str">
            <v/>
          </cell>
          <cell r="CO30"/>
          <cell r="CP30"/>
          <cell r="CQ30"/>
          <cell r="CR30"/>
          <cell r="CS30" t="str">
            <v/>
          </cell>
          <cell r="CT30"/>
          <cell r="CU30"/>
          <cell r="CV30"/>
          <cell r="CW30"/>
          <cell r="CX30" t="str">
            <v/>
          </cell>
          <cell r="CY30"/>
          <cell r="CZ30"/>
          <cell r="DA30"/>
          <cell r="DB30"/>
          <cell r="DC30" t="str">
            <v/>
          </cell>
          <cell r="DD30" t="str">
            <v xml:space="preserve"> . </v>
          </cell>
          <cell r="DE30" t="e">
            <v>#DIV/0!</v>
          </cell>
          <cell r="DF30" t="e">
            <v>#DIV/0!</v>
          </cell>
          <cell r="DG30" t="e">
            <v>#DIV/0!</v>
          </cell>
          <cell r="DH30" t="e">
            <v>#DIV/0!</v>
          </cell>
          <cell r="DI30" t="e">
            <v>#DIV/0!</v>
          </cell>
          <cell r="DJ30" t="e">
            <v>#DIV/0!</v>
          </cell>
          <cell r="DK30" t="e">
            <v>#DIV/0!</v>
          </cell>
          <cell r="DL30" t="e">
            <v>#DIV/0!</v>
          </cell>
          <cell r="DM30" t="str">
            <v/>
          </cell>
          <cell r="DN30" t="str">
            <v/>
          </cell>
          <cell r="DO30"/>
          <cell r="DP30"/>
          <cell r="DQ30" t="str">
            <v/>
          </cell>
          <cell r="DR30"/>
          <cell r="DS30"/>
          <cell r="DT30" t="str">
            <v/>
          </cell>
          <cell r="DU30"/>
          <cell r="DV30"/>
          <cell r="DW30" t="str">
            <v/>
          </cell>
          <cell r="DX30"/>
          <cell r="DY30"/>
          <cell r="DZ30" t="str">
            <v/>
          </cell>
          <cell r="EA30"/>
          <cell r="EB30"/>
          <cell r="EC30" t="str">
            <v/>
          </cell>
          <cell r="ED30"/>
          <cell r="EE30"/>
          <cell r="EF30" t="str">
            <v/>
          </cell>
          <cell r="EG30"/>
          <cell r="EH30"/>
          <cell r="EI30" t="str">
            <v/>
          </cell>
          <cell r="EJ30"/>
          <cell r="EK30"/>
          <cell r="EL30" t="str">
            <v/>
          </cell>
          <cell r="EM30"/>
          <cell r="EN30"/>
          <cell r="EO30" t="str">
            <v/>
          </cell>
          <cell r="EP30"/>
          <cell r="EQ30"/>
          <cell r="ER30" t="str">
            <v/>
          </cell>
          <cell r="ES30"/>
          <cell r="ET30"/>
          <cell r="EU30" t="str">
            <v/>
          </cell>
          <cell r="EV30"/>
          <cell r="EW30"/>
          <cell r="EX30" t="str">
            <v/>
          </cell>
          <cell r="EY30"/>
          <cell r="EZ30"/>
          <cell r="FA30" t="e">
            <v>#DIV/0!</v>
          </cell>
          <cell r="FB30" t="e">
            <v>#DIV/0!</v>
          </cell>
          <cell r="FC30" t="e">
            <v>#DIV/0!</v>
          </cell>
          <cell r="FD30" t="e">
            <v>#DIV/0!</v>
          </cell>
          <cell r="FE30" t="e">
            <v>#DIV/0!</v>
          </cell>
          <cell r="FF30" t="e">
            <v>#DIV/0!</v>
          </cell>
          <cell r="FH30"/>
          <cell r="FI30"/>
          <cell r="FJ30"/>
          <cell r="FK30"/>
          <cell r="FL30"/>
          <cell r="FM30"/>
          <cell r="FN30"/>
          <cell r="FO30"/>
          <cell r="FP30"/>
          <cell r="FQ30"/>
          <cell r="FR30"/>
          <cell r="FS30"/>
          <cell r="FT30"/>
          <cell r="FU30"/>
          <cell r="FV30"/>
          <cell r="FW30"/>
          <cell r="FX30"/>
          <cell r="FY30"/>
          <cell r="FZ30"/>
          <cell r="GA30"/>
          <cell r="GB30"/>
          <cell r="GC30"/>
          <cell r="GD30"/>
          <cell r="GE30"/>
          <cell r="GF30"/>
          <cell r="GG30"/>
          <cell r="GH30"/>
          <cell r="GI30"/>
          <cell r="GJ30">
            <v>0</v>
          </cell>
          <cell r="GK30"/>
          <cell r="GL30"/>
          <cell r="GM30"/>
          <cell r="GN30"/>
          <cell r="GO30"/>
          <cell r="GP30"/>
          <cell r="GQ30"/>
          <cell r="GR30"/>
          <cell r="GS30"/>
          <cell r="GT30"/>
          <cell r="GU30"/>
          <cell r="GV30">
            <v>0</v>
          </cell>
          <cell r="GW30">
            <v>0</v>
          </cell>
          <cell r="GX30">
            <v>0</v>
          </cell>
          <cell r="GY30">
            <v>0</v>
          </cell>
          <cell r="GZ30">
            <v>0</v>
          </cell>
          <cell r="HA30">
            <v>0</v>
          </cell>
          <cell r="HB30">
            <v>0</v>
          </cell>
          <cell r="HC30">
            <v>0</v>
          </cell>
          <cell r="HD30">
            <v>0</v>
          </cell>
          <cell r="HE30">
            <v>0</v>
          </cell>
          <cell r="HF30"/>
          <cell r="HG30"/>
          <cell r="HH30"/>
          <cell r="HI30"/>
          <cell r="HJ30"/>
          <cell r="HK30"/>
          <cell r="HL30"/>
          <cell r="HM30"/>
          <cell r="HN30"/>
          <cell r="HO30"/>
          <cell r="HP30"/>
          <cell r="HQ30"/>
          <cell r="HR30"/>
          <cell r="HS30"/>
        </row>
        <row r="31">
          <cell r="C31"/>
          <cell r="D31"/>
          <cell r="E31"/>
          <cell r="F31" t="str">
            <v>.</v>
          </cell>
          <cell r="G31"/>
          <cell r="H31"/>
          <cell r="I31"/>
          <cell r="J31"/>
          <cell r="K31"/>
          <cell r="L31"/>
          <cell r="M31" t="str">
            <v>Marbel I Central Elem</v>
          </cell>
          <cell r="N31" t="str">
            <v>KORONADAL CITY</v>
          </cell>
          <cell r="O31">
            <v>131402</v>
          </cell>
          <cell r="P31"/>
          <cell r="Q31"/>
          <cell r="R31"/>
          <cell r="S31"/>
          <cell r="T31"/>
          <cell r="U31"/>
          <cell r="V31" t="str">
            <v/>
          </cell>
          <cell r="W31"/>
          <cell r="X31"/>
          <cell r="Y31"/>
          <cell r="Z31"/>
          <cell r="AA31" t="str">
            <v/>
          </cell>
          <cell r="AB31"/>
          <cell r="AC31"/>
          <cell r="AD31"/>
          <cell r="AE31"/>
          <cell r="AF31" t="str">
            <v/>
          </cell>
          <cell r="AG31"/>
          <cell r="AH31"/>
          <cell r="AI31"/>
          <cell r="AJ31"/>
          <cell r="AK31" t="str">
            <v/>
          </cell>
          <cell r="AL31"/>
          <cell r="AM31"/>
          <cell r="AN31"/>
          <cell r="AO31"/>
          <cell r="AP31" t="str">
            <v/>
          </cell>
          <cell r="AQ31"/>
          <cell r="AR31"/>
          <cell r="AS31"/>
          <cell r="AT31"/>
          <cell r="AU31" t="str">
            <v/>
          </cell>
          <cell r="AV31"/>
          <cell r="AW31"/>
          <cell r="AX31"/>
          <cell r="AY31"/>
          <cell r="AZ31" t="str">
            <v/>
          </cell>
          <cell r="BA31"/>
          <cell r="BB31"/>
          <cell r="BC31"/>
          <cell r="BD31"/>
          <cell r="BE31" t="str">
            <v/>
          </cell>
          <cell r="BF31"/>
          <cell r="BG31"/>
          <cell r="BH31"/>
          <cell r="BI31"/>
          <cell r="BJ31" t="str">
            <v/>
          </cell>
          <cell r="BK31"/>
          <cell r="BL31"/>
          <cell r="BM31"/>
          <cell r="BN31"/>
          <cell r="BO31" t="str">
            <v/>
          </cell>
          <cell r="BP31"/>
          <cell r="BQ31"/>
          <cell r="BR31"/>
          <cell r="BS31"/>
          <cell r="BT31" t="str">
            <v/>
          </cell>
          <cell r="BU31"/>
          <cell r="BV31"/>
          <cell r="BW31"/>
          <cell r="BX31"/>
          <cell r="BY31" t="str">
            <v/>
          </cell>
          <cell r="BZ31"/>
          <cell r="CA31"/>
          <cell r="CB31"/>
          <cell r="CC31"/>
          <cell r="CD31" t="str">
            <v/>
          </cell>
          <cell r="CE31"/>
          <cell r="CF31"/>
          <cell r="CG31"/>
          <cell r="CH31"/>
          <cell r="CI31" t="str">
            <v/>
          </cell>
          <cell r="CJ31" t="str">
            <v/>
          </cell>
          <cell r="CK31" t="str">
            <v/>
          </cell>
          <cell r="CL31" t="str">
            <v/>
          </cell>
          <cell r="CM31" t="str">
            <v/>
          </cell>
          <cell r="CN31" t="str">
            <v/>
          </cell>
          <cell r="CO31"/>
          <cell r="CP31"/>
          <cell r="CQ31"/>
          <cell r="CR31"/>
          <cell r="CS31" t="str">
            <v/>
          </cell>
          <cell r="CT31"/>
          <cell r="CU31"/>
          <cell r="CV31"/>
          <cell r="CW31"/>
          <cell r="CX31" t="str">
            <v/>
          </cell>
          <cell r="CY31"/>
          <cell r="CZ31"/>
          <cell r="DA31"/>
          <cell r="DB31"/>
          <cell r="DC31" t="str">
            <v/>
          </cell>
          <cell r="DD31" t="str">
            <v xml:space="preserve"> . </v>
          </cell>
          <cell r="DE31" t="e">
            <v>#DIV/0!</v>
          </cell>
          <cell r="DF31" t="e">
            <v>#DIV/0!</v>
          </cell>
          <cell r="DG31" t="e">
            <v>#DIV/0!</v>
          </cell>
          <cell r="DH31" t="e">
            <v>#DIV/0!</v>
          </cell>
          <cell r="DI31" t="e">
            <v>#DIV/0!</v>
          </cell>
          <cell r="DJ31" t="e">
            <v>#DIV/0!</v>
          </cell>
          <cell r="DK31" t="e">
            <v>#DIV/0!</v>
          </cell>
          <cell r="DL31" t="e">
            <v>#DIV/0!</v>
          </cell>
          <cell r="DM31" t="str">
            <v/>
          </cell>
          <cell r="DN31" t="str">
            <v/>
          </cell>
          <cell r="DO31"/>
          <cell r="DP31"/>
          <cell r="DQ31" t="str">
            <v/>
          </cell>
          <cell r="DR31"/>
          <cell r="DS31"/>
          <cell r="DT31" t="str">
            <v/>
          </cell>
          <cell r="DU31"/>
          <cell r="DV31"/>
          <cell r="DW31" t="str">
            <v/>
          </cell>
          <cell r="DX31"/>
          <cell r="DY31"/>
          <cell r="DZ31" t="str">
            <v/>
          </cell>
          <cell r="EA31"/>
          <cell r="EB31"/>
          <cell r="EC31" t="str">
            <v/>
          </cell>
          <cell r="ED31"/>
          <cell r="EE31"/>
          <cell r="EF31" t="str">
            <v/>
          </cell>
          <cell r="EG31"/>
          <cell r="EH31"/>
          <cell r="EI31" t="str">
            <v/>
          </cell>
          <cell r="EJ31"/>
          <cell r="EK31"/>
          <cell r="EL31" t="str">
            <v/>
          </cell>
          <cell r="EM31"/>
          <cell r="EN31"/>
          <cell r="EO31" t="str">
            <v/>
          </cell>
          <cell r="EP31"/>
          <cell r="EQ31"/>
          <cell r="ER31" t="str">
            <v/>
          </cell>
          <cell r="ES31"/>
          <cell r="ET31"/>
          <cell r="EU31" t="str">
            <v/>
          </cell>
          <cell r="EV31"/>
          <cell r="EW31"/>
          <cell r="EX31" t="str">
            <v/>
          </cell>
          <cell r="EY31"/>
          <cell r="EZ31"/>
          <cell r="FA31" t="e">
            <v>#DIV/0!</v>
          </cell>
          <cell r="FB31" t="e">
            <v>#DIV/0!</v>
          </cell>
          <cell r="FC31" t="e">
            <v>#DIV/0!</v>
          </cell>
          <cell r="FD31" t="e">
            <v>#DIV/0!</v>
          </cell>
          <cell r="FE31" t="e">
            <v>#DIV/0!</v>
          </cell>
          <cell r="FF31" t="e">
            <v>#DIV/0!</v>
          </cell>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v>0</v>
          </cell>
          <cell r="GK31"/>
          <cell r="GL31"/>
          <cell r="GM31"/>
          <cell r="GN31"/>
          <cell r="GO31"/>
          <cell r="GP31"/>
          <cell r="GQ31"/>
          <cell r="GR31"/>
          <cell r="GS31"/>
          <cell r="GT31"/>
          <cell r="GU31"/>
          <cell r="GV31">
            <v>0</v>
          </cell>
          <cell r="GW31">
            <v>0</v>
          </cell>
          <cell r="GX31">
            <v>0</v>
          </cell>
          <cell r="GY31">
            <v>0</v>
          </cell>
          <cell r="GZ31">
            <v>0</v>
          </cell>
          <cell r="HA31">
            <v>0</v>
          </cell>
          <cell r="HB31">
            <v>0</v>
          </cell>
          <cell r="HC31">
            <v>0</v>
          </cell>
          <cell r="HD31">
            <v>0</v>
          </cell>
          <cell r="HE31">
            <v>0</v>
          </cell>
          <cell r="HF31"/>
          <cell r="HG31"/>
          <cell r="HH31"/>
          <cell r="HI31"/>
          <cell r="HJ31"/>
          <cell r="HK31"/>
          <cell r="HL31"/>
          <cell r="HM31"/>
          <cell r="HN31"/>
          <cell r="HO31"/>
          <cell r="HP31"/>
          <cell r="HQ31"/>
          <cell r="HR31"/>
          <cell r="HS31"/>
        </row>
        <row r="32">
          <cell r="C32"/>
          <cell r="D32"/>
          <cell r="E32"/>
          <cell r="F32" t="str">
            <v>.</v>
          </cell>
          <cell r="G32"/>
          <cell r="H32"/>
          <cell r="I32"/>
          <cell r="J32"/>
          <cell r="K32"/>
          <cell r="L32"/>
          <cell r="M32" t="str">
            <v>Marbel I Central Elem</v>
          </cell>
          <cell r="N32" t="str">
            <v>KORONADAL CITY</v>
          </cell>
          <cell r="O32">
            <v>131403</v>
          </cell>
          <cell r="P32"/>
          <cell r="Q32"/>
          <cell r="R32"/>
          <cell r="S32"/>
          <cell r="T32"/>
          <cell r="U32"/>
          <cell r="V32" t="str">
            <v/>
          </cell>
          <cell r="W32"/>
          <cell r="X32"/>
          <cell r="Y32"/>
          <cell r="Z32"/>
          <cell r="AA32" t="str">
            <v/>
          </cell>
          <cell r="AB32"/>
          <cell r="AC32"/>
          <cell r="AD32"/>
          <cell r="AE32"/>
          <cell r="AF32" t="str">
            <v/>
          </cell>
          <cell r="AG32"/>
          <cell r="AH32"/>
          <cell r="AI32"/>
          <cell r="AJ32"/>
          <cell r="AK32" t="str">
            <v/>
          </cell>
          <cell r="AL32"/>
          <cell r="AM32"/>
          <cell r="AN32"/>
          <cell r="AO32"/>
          <cell r="AP32" t="str">
            <v/>
          </cell>
          <cell r="AQ32"/>
          <cell r="AR32"/>
          <cell r="AS32"/>
          <cell r="AT32"/>
          <cell r="AU32" t="str">
            <v/>
          </cell>
          <cell r="AV32"/>
          <cell r="AW32"/>
          <cell r="AX32"/>
          <cell r="AY32"/>
          <cell r="AZ32" t="str">
            <v/>
          </cell>
          <cell r="BA32"/>
          <cell r="BB32"/>
          <cell r="BC32"/>
          <cell r="BD32"/>
          <cell r="BE32"/>
          <cell r="BF32"/>
          <cell r="BG32"/>
          <cell r="BH32"/>
          <cell r="BI32"/>
          <cell r="BJ32" t="str">
            <v/>
          </cell>
          <cell r="BK32"/>
          <cell r="BL32"/>
          <cell r="BM32"/>
          <cell r="BN32"/>
          <cell r="BO32" t="str">
            <v/>
          </cell>
          <cell r="BP32"/>
          <cell r="BQ32"/>
          <cell r="BR32"/>
          <cell r="BS32"/>
          <cell r="BT32" t="str">
            <v/>
          </cell>
          <cell r="BU32"/>
          <cell r="BV32"/>
          <cell r="BW32"/>
          <cell r="BX32"/>
          <cell r="BY32" t="str">
            <v/>
          </cell>
          <cell r="BZ32"/>
          <cell r="CA32"/>
          <cell r="CB32"/>
          <cell r="CC32"/>
          <cell r="CD32" t="str">
            <v/>
          </cell>
          <cell r="CE32"/>
          <cell r="CF32"/>
          <cell r="CG32"/>
          <cell r="CH32"/>
          <cell r="CI32" t="str">
            <v/>
          </cell>
          <cell r="CJ32" t="str">
            <v/>
          </cell>
          <cell r="CK32" t="str">
            <v/>
          </cell>
          <cell r="CL32" t="str">
            <v/>
          </cell>
          <cell r="CM32" t="str">
            <v/>
          </cell>
          <cell r="CN32" t="str">
            <v/>
          </cell>
          <cell r="CO32"/>
          <cell r="CP32"/>
          <cell r="CQ32"/>
          <cell r="CR32"/>
          <cell r="CS32" t="str">
            <v/>
          </cell>
          <cell r="CT32"/>
          <cell r="CU32"/>
          <cell r="CV32"/>
          <cell r="CW32"/>
          <cell r="CX32" t="str">
            <v/>
          </cell>
          <cell r="CY32"/>
          <cell r="CZ32"/>
          <cell r="DA32"/>
          <cell r="DB32"/>
          <cell r="DC32" t="str">
            <v/>
          </cell>
          <cell r="DD32" t="str">
            <v xml:space="preserve"> . </v>
          </cell>
          <cell r="DE32" t="e">
            <v>#DIV/0!</v>
          </cell>
          <cell r="DF32" t="e">
            <v>#DIV/0!</v>
          </cell>
          <cell r="DG32" t="e">
            <v>#DIV/0!</v>
          </cell>
          <cell r="DH32" t="e">
            <v>#DIV/0!</v>
          </cell>
          <cell r="DI32" t="e">
            <v>#DIV/0!</v>
          </cell>
          <cell r="DJ32" t="e">
            <v>#DIV/0!</v>
          </cell>
          <cell r="DK32" t="e">
            <v>#DIV/0!</v>
          </cell>
          <cell r="DL32" t="e">
            <v>#DIV/0!</v>
          </cell>
          <cell r="DM32" t="str">
            <v/>
          </cell>
          <cell r="DN32" t="str">
            <v/>
          </cell>
          <cell r="DO32"/>
          <cell r="DP32"/>
          <cell r="DQ32"/>
          <cell r="DR32"/>
          <cell r="DS32"/>
          <cell r="DT32"/>
          <cell r="DU32"/>
          <cell r="DV32"/>
          <cell r="DW32"/>
          <cell r="DX32"/>
          <cell r="DY32"/>
          <cell r="DZ32"/>
          <cell r="EA32"/>
          <cell r="EB32"/>
          <cell r="EC32"/>
          <cell r="ED32"/>
          <cell r="EE32"/>
          <cell r="EF32"/>
          <cell r="EG32"/>
          <cell r="EH32"/>
          <cell r="EI32"/>
          <cell r="EJ32"/>
          <cell r="EK32"/>
          <cell r="EL32"/>
          <cell r="EM32"/>
          <cell r="EN32"/>
          <cell r="EO32"/>
          <cell r="EP32"/>
          <cell r="EQ32"/>
          <cell r="ER32"/>
          <cell r="ES32"/>
          <cell r="ET32"/>
          <cell r="EU32"/>
          <cell r="EV32"/>
          <cell r="EW32"/>
          <cell r="EX32"/>
          <cell r="EY32"/>
          <cell r="EZ32"/>
          <cell r="FA32"/>
          <cell r="FB32"/>
          <cell r="FC32"/>
          <cell r="FD32"/>
          <cell r="FE32"/>
          <cell r="FF32"/>
          <cell r="FH32"/>
          <cell r="FI32"/>
          <cell r="FJ32"/>
          <cell r="FK32"/>
          <cell r="FL32"/>
          <cell r="FM32"/>
          <cell r="FN32"/>
          <cell r="FO32"/>
          <cell r="FP32"/>
          <cell r="FQ32"/>
          <cell r="FR32"/>
          <cell r="FS32"/>
          <cell r="FT32"/>
          <cell r="FU32"/>
          <cell r="FV32"/>
          <cell r="FW32"/>
          <cell r="FX32"/>
          <cell r="FY32"/>
          <cell r="FZ32"/>
          <cell r="GA32"/>
          <cell r="GB32"/>
          <cell r="GC32"/>
          <cell r="GD32"/>
          <cell r="GE32"/>
          <cell r="GF32"/>
          <cell r="GG32"/>
          <cell r="GH32"/>
          <cell r="GI32"/>
          <cell r="GK32"/>
          <cell r="GL32"/>
          <cell r="GM32"/>
          <cell r="GN32"/>
          <cell r="GO32"/>
          <cell r="GP32"/>
          <cell r="GQ32"/>
          <cell r="GR32"/>
          <cell r="GS32"/>
          <cell r="GT32"/>
          <cell r="GU32"/>
          <cell r="GV32">
            <v>0</v>
          </cell>
          <cell r="GW32">
            <v>0</v>
          </cell>
          <cell r="GX32">
            <v>0</v>
          </cell>
          <cell r="GY32">
            <v>0</v>
          </cell>
          <cell r="GZ32">
            <v>0</v>
          </cell>
          <cell r="HA32">
            <v>0</v>
          </cell>
          <cell r="HB32">
            <v>0</v>
          </cell>
          <cell r="HC32">
            <v>0</v>
          </cell>
          <cell r="HD32">
            <v>0</v>
          </cell>
          <cell r="HE32">
            <v>0</v>
          </cell>
          <cell r="HF32"/>
          <cell r="HG32"/>
          <cell r="HH32"/>
          <cell r="HI32"/>
          <cell r="HJ32"/>
          <cell r="HK32"/>
          <cell r="HL32"/>
          <cell r="HM32"/>
          <cell r="HN32"/>
          <cell r="HO32"/>
          <cell r="HP32"/>
          <cell r="HQ32"/>
          <cell r="HR32"/>
          <cell r="HS32"/>
        </row>
        <row r="33">
          <cell r="C33"/>
          <cell r="D33"/>
          <cell r="E33"/>
          <cell r="F33" t="str">
            <v>.</v>
          </cell>
          <cell r="G33"/>
          <cell r="H33"/>
          <cell r="I33"/>
          <cell r="J33"/>
          <cell r="K33"/>
          <cell r="L33"/>
          <cell r="M33" t="str">
            <v>Marbel I Central Elem</v>
          </cell>
          <cell r="N33" t="str">
            <v>KORONADAL CITY</v>
          </cell>
          <cell r="O33">
            <v>131404</v>
          </cell>
          <cell r="P33"/>
          <cell r="Q33"/>
          <cell r="R33"/>
          <cell r="S33"/>
          <cell r="T33"/>
          <cell r="U33"/>
          <cell r="V33" t="str">
            <v/>
          </cell>
          <cell r="W33"/>
          <cell r="X33"/>
          <cell r="Y33"/>
          <cell r="Z33"/>
          <cell r="AA33" t="str">
            <v/>
          </cell>
          <cell r="AB33"/>
          <cell r="AC33"/>
          <cell r="AD33"/>
          <cell r="AE33"/>
          <cell r="AF33" t="str">
            <v/>
          </cell>
          <cell r="AG33"/>
          <cell r="AH33"/>
          <cell r="AI33"/>
          <cell r="AJ33"/>
          <cell r="AK33" t="str">
            <v/>
          </cell>
          <cell r="AL33"/>
          <cell r="AM33"/>
          <cell r="AN33"/>
          <cell r="AO33"/>
          <cell r="AP33" t="str">
            <v/>
          </cell>
          <cell r="AQ33"/>
          <cell r="AR33"/>
          <cell r="AS33"/>
          <cell r="AT33"/>
          <cell r="AU33" t="str">
            <v/>
          </cell>
          <cell r="AV33"/>
          <cell r="AW33"/>
          <cell r="AX33"/>
          <cell r="AY33"/>
          <cell r="AZ33" t="str">
            <v/>
          </cell>
          <cell r="BA33"/>
          <cell r="BB33"/>
          <cell r="BC33"/>
          <cell r="BD33"/>
          <cell r="BE33"/>
          <cell r="BF33"/>
          <cell r="BG33"/>
          <cell r="BH33"/>
          <cell r="BI33"/>
          <cell r="BJ33" t="str">
            <v/>
          </cell>
          <cell r="BK33"/>
          <cell r="BL33"/>
          <cell r="BM33"/>
          <cell r="BN33"/>
          <cell r="BO33" t="str">
            <v/>
          </cell>
          <cell r="BP33"/>
          <cell r="BQ33"/>
          <cell r="BR33"/>
          <cell r="BS33"/>
          <cell r="BT33" t="str">
            <v/>
          </cell>
          <cell r="BU33"/>
          <cell r="BV33"/>
          <cell r="BW33"/>
          <cell r="BX33"/>
          <cell r="BY33" t="str">
            <v/>
          </cell>
          <cell r="BZ33"/>
          <cell r="CA33"/>
          <cell r="CB33"/>
          <cell r="CC33"/>
          <cell r="CD33" t="str">
            <v/>
          </cell>
          <cell r="CE33"/>
          <cell r="CF33"/>
          <cell r="CG33"/>
          <cell r="CH33"/>
          <cell r="CI33" t="str">
            <v/>
          </cell>
          <cell r="CJ33" t="str">
            <v/>
          </cell>
          <cell r="CK33" t="str">
            <v/>
          </cell>
          <cell r="CL33" t="str">
            <v/>
          </cell>
          <cell r="CM33" t="str">
            <v/>
          </cell>
          <cell r="CN33" t="str">
            <v/>
          </cell>
          <cell r="CO33"/>
          <cell r="CP33"/>
          <cell r="CQ33"/>
          <cell r="CR33"/>
          <cell r="CS33" t="str">
            <v/>
          </cell>
          <cell r="CT33"/>
          <cell r="CU33"/>
          <cell r="CV33"/>
          <cell r="CW33"/>
          <cell r="CX33" t="str">
            <v/>
          </cell>
          <cell r="CY33"/>
          <cell r="CZ33"/>
          <cell r="DA33"/>
          <cell r="DB33"/>
          <cell r="DC33" t="str">
            <v/>
          </cell>
          <cell r="DD33" t="str">
            <v xml:space="preserve"> . </v>
          </cell>
          <cell r="DE33" t="e">
            <v>#DIV/0!</v>
          </cell>
          <cell r="DF33" t="e">
            <v>#DIV/0!</v>
          </cell>
          <cell r="DG33" t="e">
            <v>#DIV/0!</v>
          </cell>
          <cell r="DH33" t="e">
            <v>#DIV/0!</v>
          </cell>
          <cell r="DI33" t="e">
            <v>#DIV/0!</v>
          </cell>
          <cell r="DJ33" t="e">
            <v>#DIV/0!</v>
          </cell>
          <cell r="DK33" t="e">
            <v>#DIV/0!</v>
          </cell>
          <cell r="DL33" t="e">
            <v>#DIV/0!</v>
          </cell>
          <cell r="DM33" t="str">
            <v/>
          </cell>
          <cell r="DN33" t="str">
            <v/>
          </cell>
          <cell r="DO33"/>
          <cell r="DP33"/>
          <cell r="DQ33"/>
          <cell r="DR33"/>
          <cell r="DS33"/>
          <cell r="DT33"/>
          <cell r="DU33"/>
          <cell r="DV33"/>
          <cell r="DW33"/>
          <cell r="DX33"/>
          <cell r="DY33"/>
          <cell r="DZ33"/>
          <cell r="EA33"/>
          <cell r="EB33"/>
          <cell r="EC33"/>
          <cell r="ED33"/>
          <cell r="EE33"/>
          <cell r="EF33"/>
          <cell r="EG33"/>
          <cell r="EH33"/>
          <cell r="EI33"/>
          <cell r="EJ33"/>
          <cell r="EK33"/>
          <cell r="EL33"/>
          <cell r="EM33"/>
          <cell r="EN33"/>
          <cell r="EO33"/>
          <cell r="EP33"/>
          <cell r="EQ33"/>
          <cell r="ER33"/>
          <cell r="ES33"/>
          <cell r="ET33"/>
          <cell r="EU33"/>
          <cell r="EV33"/>
          <cell r="EW33"/>
          <cell r="EX33"/>
          <cell r="EY33"/>
          <cell r="EZ33"/>
          <cell r="FA33"/>
          <cell r="FB33"/>
          <cell r="FC33"/>
          <cell r="FD33"/>
          <cell r="FE33"/>
          <cell r="FF33"/>
          <cell r="FH33"/>
          <cell r="FI33"/>
          <cell r="FJ33"/>
          <cell r="FK33"/>
          <cell r="FL33"/>
          <cell r="FM33"/>
          <cell r="FN33"/>
          <cell r="FO33"/>
          <cell r="FP33"/>
          <cell r="FQ33"/>
          <cell r="FR33"/>
          <cell r="FS33"/>
          <cell r="FT33"/>
          <cell r="FU33"/>
          <cell r="FV33"/>
          <cell r="FW33"/>
          <cell r="FX33"/>
          <cell r="FY33"/>
          <cell r="FZ33"/>
          <cell r="GA33"/>
          <cell r="GB33"/>
          <cell r="GC33"/>
          <cell r="GD33"/>
          <cell r="GE33"/>
          <cell r="GF33"/>
          <cell r="GG33"/>
          <cell r="GH33"/>
          <cell r="GI33"/>
          <cell r="GK33"/>
          <cell r="GL33"/>
          <cell r="GM33"/>
          <cell r="GN33"/>
          <cell r="GO33"/>
          <cell r="GP33"/>
          <cell r="GQ33"/>
          <cell r="GR33"/>
          <cell r="GS33"/>
          <cell r="GT33"/>
          <cell r="GU33"/>
          <cell r="GV33">
            <v>0</v>
          </cell>
          <cell r="GW33">
            <v>0</v>
          </cell>
          <cell r="GX33">
            <v>0</v>
          </cell>
          <cell r="GY33">
            <v>0</v>
          </cell>
          <cell r="GZ33">
            <v>0</v>
          </cell>
          <cell r="HA33">
            <v>0</v>
          </cell>
          <cell r="HB33">
            <v>0</v>
          </cell>
          <cell r="HC33">
            <v>0</v>
          </cell>
          <cell r="HD33">
            <v>0</v>
          </cell>
          <cell r="HE33">
            <v>0</v>
          </cell>
          <cell r="HF33"/>
          <cell r="HG33"/>
          <cell r="HH33"/>
          <cell r="HI33"/>
          <cell r="HJ33"/>
          <cell r="HK33"/>
          <cell r="HL33"/>
          <cell r="HM33"/>
          <cell r="HN33"/>
          <cell r="HO33"/>
          <cell r="HP33"/>
          <cell r="HQ33"/>
          <cell r="HR33"/>
          <cell r="HS33"/>
        </row>
        <row r="34">
          <cell r="C34"/>
          <cell r="D34"/>
          <cell r="E34"/>
          <cell r="F34" t="str">
            <v>.</v>
          </cell>
          <cell r="G34"/>
          <cell r="H34"/>
          <cell r="I34"/>
          <cell r="J34"/>
          <cell r="K34"/>
          <cell r="L34"/>
          <cell r="M34" t="str">
            <v>Marbel I Central Elem</v>
          </cell>
          <cell r="N34" t="str">
            <v>KORONADAL CITY</v>
          </cell>
          <cell r="O34">
            <v>131405</v>
          </cell>
          <cell r="P34"/>
          <cell r="Q34"/>
          <cell r="R34"/>
          <cell r="S34"/>
          <cell r="T34"/>
          <cell r="U34"/>
          <cell r="V34" t="str">
            <v/>
          </cell>
          <cell r="W34"/>
          <cell r="X34"/>
          <cell r="Y34"/>
          <cell r="Z34"/>
          <cell r="AA34" t="str">
            <v/>
          </cell>
          <cell r="AB34"/>
          <cell r="AC34"/>
          <cell r="AD34"/>
          <cell r="AE34"/>
          <cell r="AF34" t="str">
            <v/>
          </cell>
          <cell r="AG34"/>
          <cell r="AH34"/>
          <cell r="AI34"/>
          <cell r="AJ34"/>
          <cell r="AK34" t="str">
            <v/>
          </cell>
          <cell r="AL34"/>
          <cell r="AM34"/>
          <cell r="AN34"/>
          <cell r="AO34"/>
          <cell r="AP34" t="str">
            <v/>
          </cell>
          <cell r="AQ34"/>
          <cell r="AR34"/>
          <cell r="AS34"/>
          <cell r="AT34"/>
          <cell r="AU34" t="str">
            <v/>
          </cell>
          <cell r="AV34"/>
          <cell r="AW34"/>
          <cell r="AX34"/>
          <cell r="AY34"/>
          <cell r="AZ34" t="str">
            <v/>
          </cell>
          <cell r="BA34"/>
          <cell r="BB34"/>
          <cell r="BC34"/>
          <cell r="BD34"/>
          <cell r="BE34"/>
          <cell r="BF34"/>
          <cell r="BG34"/>
          <cell r="BH34"/>
          <cell r="BI34"/>
          <cell r="BJ34" t="str">
            <v/>
          </cell>
          <cell r="BK34"/>
          <cell r="BL34"/>
          <cell r="BM34"/>
          <cell r="BN34"/>
          <cell r="BO34" t="str">
            <v/>
          </cell>
          <cell r="BP34"/>
          <cell r="BQ34"/>
          <cell r="BR34"/>
          <cell r="BS34"/>
          <cell r="BT34" t="str">
            <v/>
          </cell>
          <cell r="BU34"/>
          <cell r="BV34"/>
          <cell r="BW34"/>
          <cell r="BX34"/>
          <cell r="BY34" t="str">
            <v/>
          </cell>
          <cell r="BZ34"/>
          <cell r="CA34"/>
          <cell r="CB34"/>
          <cell r="CC34"/>
          <cell r="CD34" t="str">
            <v/>
          </cell>
          <cell r="CE34"/>
          <cell r="CF34"/>
          <cell r="CG34"/>
          <cell r="CH34"/>
          <cell r="CI34" t="str">
            <v/>
          </cell>
          <cell r="CJ34" t="str">
            <v/>
          </cell>
          <cell r="CK34" t="str">
            <v/>
          </cell>
          <cell r="CL34" t="str">
            <v/>
          </cell>
          <cell r="CM34" t="str">
            <v/>
          </cell>
          <cell r="CN34" t="str">
            <v/>
          </cell>
          <cell r="CO34"/>
          <cell r="CP34"/>
          <cell r="CQ34"/>
          <cell r="CR34"/>
          <cell r="CS34" t="str">
            <v/>
          </cell>
          <cell r="CT34"/>
          <cell r="CU34"/>
          <cell r="CV34"/>
          <cell r="CW34"/>
          <cell r="CX34" t="str">
            <v/>
          </cell>
          <cell r="CY34"/>
          <cell r="CZ34"/>
          <cell r="DA34"/>
          <cell r="DB34"/>
          <cell r="DC34" t="str">
            <v/>
          </cell>
          <cell r="DD34" t="str">
            <v xml:space="preserve"> . </v>
          </cell>
          <cell r="DE34" t="e">
            <v>#DIV/0!</v>
          </cell>
          <cell r="DF34" t="e">
            <v>#DIV/0!</v>
          </cell>
          <cell r="DG34" t="e">
            <v>#DIV/0!</v>
          </cell>
          <cell r="DH34" t="e">
            <v>#DIV/0!</v>
          </cell>
          <cell r="DI34" t="e">
            <v>#DIV/0!</v>
          </cell>
          <cell r="DJ34" t="e">
            <v>#DIV/0!</v>
          </cell>
          <cell r="DK34" t="e">
            <v>#DIV/0!</v>
          </cell>
          <cell r="DL34" t="e">
            <v>#DIV/0!</v>
          </cell>
          <cell r="DM34" t="str">
            <v/>
          </cell>
          <cell r="DN34" t="str">
            <v/>
          </cell>
          <cell r="DO34"/>
          <cell r="DP34"/>
          <cell r="DQ34"/>
          <cell r="DR34"/>
          <cell r="DS34"/>
          <cell r="DT34"/>
          <cell r="DU34"/>
          <cell r="DV34"/>
          <cell r="DW34"/>
          <cell r="DX34"/>
          <cell r="DY34"/>
          <cell r="DZ34"/>
          <cell r="EA34"/>
          <cell r="EB34"/>
          <cell r="EC34"/>
          <cell r="ED34"/>
          <cell r="EE34"/>
          <cell r="EF34"/>
          <cell r="EG34"/>
          <cell r="EH34"/>
          <cell r="EI34"/>
          <cell r="EJ34"/>
          <cell r="EK34"/>
          <cell r="EL34"/>
          <cell r="EM34"/>
          <cell r="EN34"/>
          <cell r="EO34"/>
          <cell r="EP34"/>
          <cell r="EQ34"/>
          <cell r="ER34"/>
          <cell r="ES34"/>
          <cell r="ET34"/>
          <cell r="EU34"/>
          <cell r="EV34"/>
          <cell r="EW34"/>
          <cell r="EX34"/>
          <cell r="EY34"/>
          <cell r="EZ34"/>
          <cell r="FA34"/>
          <cell r="FB34"/>
          <cell r="FC34"/>
          <cell r="FD34"/>
          <cell r="FE34"/>
          <cell r="FF34"/>
          <cell r="FH34"/>
          <cell r="FI34"/>
          <cell r="FJ34"/>
          <cell r="FK34"/>
          <cell r="FL34"/>
          <cell r="FM34"/>
          <cell r="FN34"/>
          <cell r="FO34"/>
          <cell r="FP34"/>
          <cell r="FQ34"/>
          <cell r="FR34"/>
          <cell r="FS34"/>
          <cell r="FT34"/>
          <cell r="FU34"/>
          <cell r="FV34"/>
          <cell r="FW34"/>
          <cell r="FX34"/>
          <cell r="FY34"/>
          <cell r="FZ34"/>
          <cell r="GA34"/>
          <cell r="GB34"/>
          <cell r="GC34"/>
          <cell r="GD34"/>
          <cell r="GE34"/>
          <cell r="GF34"/>
          <cell r="GG34"/>
          <cell r="GH34"/>
          <cell r="GI34"/>
          <cell r="GK34"/>
          <cell r="GL34"/>
          <cell r="GM34"/>
          <cell r="GN34"/>
          <cell r="GO34"/>
          <cell r="GP34"/>
          <cell r="GQ34"/>
          <cell r="GR34"/>
          <cell r="GS34"/>
          <cell r="GT34"/>
          <cell r="GU34"/>
          <cell r="GV34">
            <v>0</v>
          </cell>
          <cell r="GW34">
            <v>0</v>
          </cell>
          <cell r="GX34">
            <v>0</v>
          </cell>
          <cell r="GY34">
            <v>0</v>
          </cell>
          <cell r="GZ34">
            <v>0</v>
          </cell>
          <cell r="HA34">
            <v>0</v>
          </cell>
          <cell r="HB34">
            <v>0</v>
          </cell>
          <cell r="HC34">
            <v>0</v>
          </cell>
          <cell r="HD34">
            <v>0</v>
          </cell>
          <cell r="HE34">
            <v>0</v>
          </cell>
          <cell r="HF34"/>
          <cell r="HG34"/>
          <cell r="HH34"/>
          <cell r="HI34"/>
          <cell r="HJ34"/>
          <cell r="HK34"/>
          <cell r="HL34"/>
          <cell r="HM34"/>
          <cell r="HN34"/>
          <cell r="HO34"/>
          <cell r="HP34"/>
          <cell r="HQ34"/>
          <cell r="HR34"/>
          <cell r="HS34"/>
        </row>
        <row r="35">
          <cell r="C35"/>
          <cell r="D35"/>
          <cell r="E35"/>
          <cell r="F35" t="str">
            <v>.</v>
          </cell>
          <cell r="G35"/>
          <cell r="H35"/>
          <cell r="I35"/>
          <cell r="J35"/>
          <cell r="K35"/>
          <cell r="L35"/>
          <cell r="M35" t="str">
            <v>Marbel I Central Elem</v>
          </cell>
          <cell r="N35" t="str">
            <v>KORONADAL CITY</v>
          </cell>
          <cell r="O35">
            <v>131406</v>
          </cell>
          <cell r="P35"/>
          <cell r="Q35"/>
          <cell r="R35"/>
          <cell r="S35"/>
          <cell r="T35"/>
          <cell r="U35"/>
          <cell r="V35" t="str">
            <v/>
          </cell>
          <cell r="W35"/>
          <cell r="X35"/>
          <cell r="Y35"/>
          <cell r="Z35"/>
          <cell r="AA35" t="str">
            <v/>
          </cell>
          <cell r="AB35"/>
          <cell r="AC35"/>
          <cell r="AD35"/>
          <cell r="AE35"/>
          <cell r="AF35" t="str">
            <v/>
          </cell>
          <cell r="AG35"/>
          <cell r="AH35"/>
          <cell r="AI35"/>
          <cell r="AJ35"/>
          <cell r="AK35" t="str">
            <v/>
          </cell>
          <cell r="AL35"/>
          <cell r="AM35"/>
          <cell r="AN35"/>
          <cell r="AO35"/>
          <cell r="AP35" t="str">
            <v/>
          </cell>
          <cell r="AQ35"/>
          <cell r="AR35"/>
          <cell r="AS35"/>
          <cell r="AT35"/>
          <cell r="AU35" t="str">
            <v/>
          </cell>
          <cell r="AV35"/>
          <cell r="AW35"/>
          <cell r="AX35"/>
          <cell r="AY35"/>
          <cell r="AZ35" t="str">
            <v/>
          </cell>
          <cell r="BA35"/>
          <cell r="BB35"/>
          <cell r="BC35"/>
          <cell r="BD35"/>
          <cell r="BE35"/>
          <cell r="BF35"/>
          <cell r="BG35"/>
          <cell r="BH35"/>
          <cell r="BI35"/>
          <cell r="BJ35" t="str">
            <v/>
          </cell>
          <cell r="BK35"/>
          <cell r="BL35"/>
          <cell r="BM35"/>
          <cell r="BN35"/>
          <cell r="BO35" t="str">
            <v/>
          </cell>
          <cell r="BP35"/>
          <cell r="BQ35"/>
          <cell r="BR35"/>
          <cell r="BS35"/>
          <cell r="BT35" t="str">
            <v/>
          </cell>
          <cell r="BU35"/>
          <cell r="BV35"/>
          <cell r="BW35"/>
          <cell r="BX35"/>
          <cell r="BY35" t="str">
            <v/>
          </cell>
          <cell r="BZ35"/>
          <cell r="CA35"/>
          <cell r="CB35"/>
          <cell r="CC35"/>
          <cell r="CD35" t="str">
            <v/>
          </cell>
          <cell r="CE35"/>
          <cell r="CF35"/>
          <cell r="CG35"/>
          <cell r="CH35"/>
          <cell r="CI35" t="str">
            <v/>
          </cell>
          <cell r="CJ35" t="str">
            <v/>
          </cell>
          <cell r="CK35" t="str">
            <v/>
          </cell>
          <cell r="CL35" t="str">
            <v/>
          </cell>
          <cell r="CM35" t="str">
            <v/>
          </cell>
          <cell r="CN35" t="str">
            <v/>
          </cell>
          <cell r="CO35"/>
          <cell r="CP35"/>
          <cell r="CQ35"/>
          <cell r="CR35"/>
          <cell r="CS35" t="str">
            <v/>
          </cell>
          <cell r="CT35"/>
          <cell r="CU35"/>
          <cell r="CV35"/>
          <cell r="CW35"/>
          <cell r="CX35" t="str">
            <v/>
          </cell>
          <cell r="CY35"/>
          <cell r="CZ35"/>
          <cell r="DA35"/>
          <cell r="DB35"/>
          <cell r="DC35" t="str">
            <v/>
          </cell>
          <cell r="DD35" t="str">
            <v xml:space="preserve"> . </v>
          </cell>
          <cell r="DE35" t="e">
            <v>#DIV/0!</v>
          </cell>
          <cell r="DF35" t="e">
            <v>#DIV/0!</v>
          </cell>
          <cell r="DG35" t="e">
            <v>#DIV/0!</v>
          </cell>
          <cell r="DH35" t="e">
            <v>#DIV/0!</v>
          </cell>
          <cell r="DI35" t="e">
            <v>#DIV/0!</v>
          </cell>
          <cell r="DJ35" t="e">
            <v>#DIV/0!</v>
          </cell>
          <cell r="DK35" t="e">
            <v>#DIV/0!</v>
          </cell>
          <cell r="DL35" t="e">
            <v>#DIV/0!</v>
          </cell>
          <cell r="DM35" t="str">
            <v/>
          </cell>
          <cell r="DN35" t="str">
            <v/>
          </cell>
          <cell r="DO35"/>
          <cell r="DP35"/>
          <cell r="DQ35"/>
          <cell r="DR35"/>
          <cell r="DS35"/>
          <cell r="DT35"/>
          <cell r="DU35"/>
          <cell r="DV35"/>
          <cell r="DW35"/>
          <cell r="DX35"/>
          <cell r="DY35"/>
          <cell r="DZ35"/>
          <cell r="EA35"/>
          <cell r="EB35"/>
          <cell r="EC35"/>
          <cell r="ED35"/>
          <cell r="EE35"/>
          <cell r="EF35"/>
          <cell r="EG35"/>
          <cell r="EH35"/>
          <cell r="EI35"/>
          <cell r="EJ35"/>
          <cell r="EK35"/>
          <cell r="EL35"/>
          <cell r="EM35"/>
          <cell r="EN35"/>
          <cell r="EO35"/>
          <cell r="EP35"/>
          <cell r="EQ35"/>
          <cell r="ER35"/>
          <cell r="ES35"/>
          <cell r="ET35"/>
          <cell r="EU35"/>
          <cell r="EV35"/>
          <cell r="EW35"/>
          <cell r="EX35"/>
          <cell r="EY35"/>
          <cell r="EZ35"/>
          <cell r="FA35"/>
          <cell r="FB35"/>
          <cell r="FC35"/>
          <cell r="FD35"/>
          <cell r="FE35"/>
          <cell r="FF35"/>
          <cell r="FH35"/>
          <cell r="FI35"/>
          <cell r="FJ35"/>
          <cell r="FK35"/>
          <cell r="FL35"/>
          <cell r="FM35"/>
          <cell r="FN35"/>
          <cell r="FO35"/>
          <cell r="FP35"/>
          <cell r="FQ35"/>
          <cell r="FR35"/>
          <cell r="FS35"/>
          <cell r="FT35"/>
          <cell r="FU35"/>
          <cell r="FV35"/>
          <cell r="FW35"/>
          <cell r="FX35"/>
          <cell r="FY35"/>
          <cell r="FZ35"/>
          <cell r="GA35"/>
          <cell r="GB35"/>
          <cell r="GC35"/>
          <cell r="GD35"/>
          <cell r="GE35"/>
          <cell r="GF35"/>
          <cell r="GG35"/>
          <cell r="GH35"/>
          <cell r="GI35"/>
          <cell r="GK35"/>
          <cell r="GL35"/>
          <cell r="GM35"/>
          <cell r="GN35"/>
          <cell r="GO35"/>
          <cell r="GP35"/>
          <cell r="GQ35"/>
          <cell r="GR35"/>
          <cell r="GS35"/>
          <cell r="GT35"/>
          <cell r="GU35"/>
          <cell r="GV35">
            <v>0</v>
          </cell>
          <cell r="GW35">
            <v>0</v>
          </cell>
          <cell r="GX35">
            <v>0</v>
          </cell>
          <cell r="GY35">
            <v>0</v>
          </cell>
          <cell r="GZ35">
            <v>0</v>
          </cell>
          <cell r="HA35">
            <v>0</v>
          </cell>
          <cell r="HB35">
            <v>0</v>
          </cell>
          <cell r="HC35">
            <v>0</v>
          </cell>
          <cell r="HD35">
            <v>0</v>
          </cell>
          <cell r="HE35">
            <v>0</v>
          </cell>
          <cell r="HF35"/>
          <cell r="HG35"/>
          <cell r="HH35"/>
          <cell r="HI35"/>
          <cell r="HJ35"/>
          <cell r="HK35"/>
          <cell r="HL35"/>
          <cell r="HM35"/>
          <cell r="HN35"/>
          <cell r="HO35"/>
          <cell r="HP35"/>
          <cell r="HQ35"/>
          <cell r="HR35"/>
          <cell r="HS35"/>
        </row>
        <row r="36">
          <cell r="C36"/>
          <cell r="D36"/>
          <cell r="E36"/>
          <cell r="F36" t="str">
            <v>.</v>
          </cell>
          <cell r="G36"/>
          <cell r="H36"/>
          <cell r="I36"/>
          <cell r="J36"/>
          <cell r="K36"/>
          <cell r="L36"/>
          <cell r="M36" t="str">
            <v>Marbel I Central Elem</v>
          </cell>
          <cell r="N36" t="str">
            <v>KORONADAL CITY</v>
          </cell>
          <cell r="O36">
            <v>131407</v>
          </cell>
          <cell r="P36"/>
          <cell r="Q36"/>
          <cell r="R36"/>
          <cell r="S36"/>
          <cell r="T36"/>
          <cell r="U36"/>
          <cell r="V36" t="str">
            <v/>
          </cell>
          <cell r="W36"/>
          <cell r="X36"/>
          <cell r="Y36"/>
          <cell r="Z36"/>
          <cell r="AA36" t="str">
            <v/>
          </cell>
          <cell r="AB36"/>
          <cell r="AC36"/>
          <cell r="AD36"/>
          <cell r="AE36"/>
          <cell r="AF36" t="str">
            <v/>
          </cell>
          <cell r="AG36"/>
          <cell r="AH36"/>
          <cell r="AI36"/>
          <cell r="AJ36"/>
          <cell r="AK36" t="str">
            <v/>
          </cell>
          <cell r="AL36"/>
          <cell r="AM36"/>
          <cell r="AN36"/>
          <cell r="AO36"/>
          <cell r="AP36" t="str">
            <v/>
          </cell>
          <cell r="AQ36"/>
          <cell r="AR36"/>
          <cell r="AS36"/>
          <cell r="AT36"/>
          <cell r="AU36" t="str">
            <v/>
          </cell>
          <cell r="AV36"/>
          <cell r="AW36"/>
          <cell r="AX36"/>
          <cell r="AY36"/>
          <cell r="AZ36" t="str">
            <v/>
          </cell>
          <cell r="BA36"/>
          <cell r="BB36"/>
          <cell r="BC36"/>
          <cell r="BD36"/>
          <cell r="BE36"/>
          <cell r="BF36"/>
          <cell r="BG36"/>
          <cell r="BH36"/>
          <cell r="BI36"/>
          <cell r="BJ36" t="str">
            <v/>
          </cell>
          <cell r="BK36"/>
          <cell r="BL36"/>
          <cell r="BM36"/>
          <cell r="BN36"/>
          <cell r="BO36" t="str">
            <v/>
          </cell>
          <cell r="BP36"/>
          <cell r="BQ36"/>
          <cell r="BR36"/>
          <cell r="BS36"/>
          <cell r="BT36" t="str">
            <v/>
          </cell>
          <cell r="BU36"/>
          <cell r="BV36"/>
          <cell r="BW36"/>
          <cell r="BX36"/>
          <cell r="BY36" t="str">
            <v/>
          </cell>
          <cell r="BZ36"/>
          <cell r="CA36"/>
          <cell r="CB36"/>
          <cell r="CC36"/>
          <cell r="CD36" t="str">
            <v/>
          </cell>
          <cell r="CE36"/>
          <cell r="CF36"/>
          <cell r="CG36"/>
          <cell r="CH36"/>
          <cell r="CI36" t="str">
            <v/>
          </cell>
          <cell r="CJ36" t="str">
            <v/>
          </cell>
          <cell r="CK36" t="str">
            <v/>
          </cell>
          <cell r="CL36" t="str">
            <v/>
          </cell>
          <cell r="CM36" t="str">
            <v/>
          </cell>
          <cell r="CN36" t="str">
            <v/>
          </cell>
          <cell r="CO36"/>
          <cell r="CP36"/>
          <cell r="CQ36"/>
          <cell r="CR36"/>
          <cell r="CS36" t="str">
            <v/>
          </cell>
          <cell r="CT36"/>
          <cell r="CU36"/>
          <cell r="CV36"/>
          <cell r="CW36"/>
          <cell r="CX36" t="str">
            <v/>
          </cell>
          <cell r="CY36"/>
          <cell r="CZ36"/>
          <cell r="DA36"/>
          <cell r="DB36"/>
          <cell r="DC36" t="str">
            <v/>
          </cell>
          <cell r="DD36" t="str">
            <v xml:space="preserve"> . </v>
          </cell>
          <cell r="DE36" t="e">
            <v>#DIV/0!</v>
          </cell>
          <cell r="DF36" t="e">
            <v>#DIV/0!</v>
          </cell>
          <cell r="DG36" t="e">
            <v>#DIV/0!</v>
          </cell>
          <cell r="DH36" t="e">
            <v>#DIV/0!</v>
          </cell>
          <cell r="DI36" t="e">
            <v>#DIV/0!</v>
          </cell>
          <cell r="DJ36" t="e">
            <v>#DIV/0!</v>
          </cell>
          <cell r="DK36" t="e">
            <v>#DIV/0!</v>
          </cell>
          <cell r="DL36" t="e">
            <v>#DIV/0!</v>
          </cell>
          <cell r="DM36" t="str">
            <v/>
          </cell>
          <cell r="DN36" t="str">
            <v/>
          </cell>
          <cell r="DO36"/>
          <cell r="DP36"/>
          <cell r="DQ36"/>
          <cell r="DR36"/>
          <cell r="DS36"/>
          <cell r="DT36"/>
          <cell r="DU36"/>
          <cell r="DV36"/>
          <cell r="DW36"/>
          <cell r="DX36"/>
          <cell r="DY36"/>
          <cell r="DZ36"/>
          <cell r="EA36"/>
          <cell r="EB36"/>
          <cell r="EC36"/>
          <cell r="ED36"/>
          <cell r="EE36"/>
          <cell r="EF36"/>
          <cell r="EG36"/>
          <cell r="EH36"/>
          <cell r="EI36"/>
          <cell r="EJ36"/>
          <cell r="EK36"/>
          <cell r="EL36"/>
          <cell r="EM36"/>
          <cell r="EN36"/>
          <cell r="EO36"/>
          <cell r="EP36"/>
          <cell r="EQ36"/>
          <cell r="ER36"/>
          <cell r="ES36"/>
          <cell r="ET36"/>
          <cell r="EU36"/>
          <cell r="EV36"/>
          <cell r="EW36"/>
          <cell r="EX36"/>
          <cell r="EY36"/>
          <cell r="EZ36"/>
          <cell r="FA36"/>
          <cell r="FB36"/>
          <cell r="FC36"/>
          <cell r="FD36"/>
          <cell r="FE36"/>
          <cell r="FF36"/>
          <cell r="FH36"/>
          <cell r="FI36"/>
          <cell r="FJ36"/>
          <cell r="FK36"/>
          <cell r="FL36"/>
          <cell r="FM36"/>
          <cell r="FN36"/>
          <cell r="FO36"/>
          <cell r="FP36"/>
          <cell r="FQ36"/>
          <cell r="FR36"/>
          <cell r="FS36"/>
          <cell r="FT36"/>
          <cell r="FU36"/>
          <cell r="FV36"/>
          <cell r="FW36"/>
          <cell r="FX36"/>
          <cell r="FY36"/>
          <cell r="FZ36"/>
          <cell r="GA36"/>
          <cell r="GB36"/>
          <cell r="GC36"/>
          <cell r="GD36"/>
          <cell r="GE36"/>
          <cell r="GF36"/>
          <cell r="GG36"/>
          <cell r="GH36"/>
          <cell r="GI36"/>
          <cell r="GK36"/>
          <cell r="GL36"/>
          <cell r="GM36"/>
          <cell r="GN36"/>
          <cell r="GO36"/>
          <cell r="GP36"/>
          <cell r="GQ36"/>
          <cell r="GR36"/>
          <cell r="GS36"/>
          <cell r="GT36"/>
          <cell r="GU36"/>
          <cell r="GV36">
            <v>0</v>
          </cell>
          <cell r="GW36">
            <v>0</v>
          </cell>
          <cell r="GX36">
            <v>0</v>
          </cell>
          <cell r="GY36">
            <v>0</v>
          </cell>
          <cell r="GZ36">
            <v>0</v>
          </cell>
          <cell r="HA36">
            <v>0</v>
          </cell>
          <cell r="HB36">
            <v>0</v>
          </cell>
          <cell r="HC36">
            <v>0</v>
          </cell>
          <cell r="HD36">
            <v>0</v>
          </cell>
          <cell r="HE36">
            <v>0</v>
          </cell>
          <cell r="HF36"/>
          <cell r="HG36"/>
          <cell r="HH36"/>
          <cell r="HI36"/>
          <cell r="HJ36"/>
          <cell r="HK36"/>
          <cell r="HL36"/>
          <cell r="HM36"/>
          <cell r="HN36"/>
          <cell r="HO36"/>
          <cell r="HP36"/>
          <cell r="HQ36"/>
          <cell r="HR36"/>
          <cell r="HS36"/>
        </row>
        <row r="37">
          <cell r="C37"/>
          <cell r="D37"/>
          <cell r="E37"/>
          <cell r="F37" t="str">
            <v>.</v>
          </cell>
          <cell r="G37"/>
          <cell r="H37"/>
          <cell r="I37"/>
          <cell r="J37"/>
          <cell r="K37"/>
          <cell r="L37"/>
          <cell r="M37" t="str">
            <v>Marbel I Central Elem</v>
          </cell>
          <cell r="N37" t="str">
            <v>KORONADAL CITY</v>
          </cell>
          <cell r="O37">
            <v>131408</v>
          </cell>
          <cell r="P37"/>
          <cell r="Q37"/>
          <cell r="R37"/>
          <cell r="S37"/>
          <cell r="T37"/>
          <cell r="U37"/>
          <cell r="V37" t="str">
            <v/>
          </cell>
          <cell r="W37"/>
          <cell r="X37"/>
          <cell r="Y37"/>
          <cell r="Z37"/>
          <cell r="AA37" t="str">
            <v/>
          </cell>
          <cell r="AB37"/>
          <cell r="AC37"/>
          <cell r="AD37"/>
          <cell r="AE37"/>
          <cell r="AF37" t="str">
            <v/>
          </cell>
          <cell r="AG37"/>
          <cell r="AH37"/>
          <cell r="AI37"/>
          <cell r="AJ37"/>
          <cell r="AK37" t="str">
            <v/>
          </cell>
          <cell r="AL37"/>
          <cell r="AM37"/>
          <cell r="AN37"/>
          <cell r="AO37"/>
          <cell r="AP37" t="str">
            <v/>
          </cell>
          <cell r="AQ37"/>
          <cell r="AR37"/>
          <cell r="AS37"/>
          <cell r="AT37"/>
          <cell r="AU37" t="str">
            <v/>
          </cell>
          <cell r="AV37"/>
          <cell r="AW37"/>
          <cell r="AX37"/>
          <cell r="AY37"/>
          <cell r="AZ37" t="str">
            <v/>
          </cell>
          <cell r="BA37"/>
          <cell r="BB37"/>
          <cell r="BC37"/>
          <cell r="BD37"/>
          <cell r="BE37"/>
          <cell r="BF37"/>
          <cell r="BG37"/>
          <cell r="BH37"/>
          <cell r="BI37"/>
          <cell r="BJ37" t="str">
            <v/>
          </cell>
          <cell r="BK37"/>
          <cell r="BL37"/>
          <cell r="BM37"/>
          <cell r="BN37"/>
          <cell r="BO37" t="str">
            <v/>
          </cell>
          <cell r="BP37"/>
          <cell r="BQ37"/>
          <cell r="BR37"/>
          <cell r="BS37"/>
          <cell r="BT37" t="str">
            <v/>
          </cell>
          <cell r="BU37"/>
          <cell r="BV37"/>
          <cell r="BW37"/>
          <cell r="BX37"/>
          <cell r="BY37" t="str">
            <v/>
          </cell>
          <cell r="BZ37"/>
          <cell r="CA37"/>
          <cell r="CB37"/>
          <cell r="CC37"/>
          <cell r="CD37" t="str">
            <v/>
          </cell>
          <cell r="CE37"/>
          <cell r="CF37"/>
          <cell r="CG37"/>
          <cell r="CH37"/>
          <cell r="CI37" t="str">
            <v/>
          </cell>
          <cell r="CJ37" t="str">
            <v/>
          </cell>
          <cell r="CK37" t="str">
            <v/>
          </cell>
          <cell r="CL37" t="str">
            <v/>
          </cell>
          <cell r="CM37" t="str">
            <v/>
          </cell>
          <cell r="CN37" t="str">
            <v/>
          </cell>
          <cell r="CO37"/>
          <cell r="CP37"/>
          <cell r="CQ37"/>
          <cell r="CR37"/>
          <cell r="CS37" t="str">
            <v/>
          </cell>
          <cell r="CT37"/>
          <cell r="CU37"/>
          <cell r="CV37"/>
          <cell r="CW37"/>
          <cell r="CX37" t="str">
            <v/>
          </cell>
          <cell r="CY37"/>
          <cell r="CZ37"/>
          <cell r="DA37"/>
          <cell r="DB37"/>
          <cell r="DC37" t="str">
            <v/>
          </cell>
          <cell r="DD37" t="str">
            <v xml:space="preserve"> . </v>
          </cell>
          <cell r="DE37" t="e">
            <v>#DIV/0!</v>
          </cell>
          <cell r="DF37" t="e">
            <v>#DIV/0!</v>
          </cell>
          <cell r="DG37" t="e">
            <v>#DIV/0!</v>
          </cell>
          <cell r="DH37" t="e">
            <v>#DIV/0!</v>
          </cell>
          <cell r="DI37" t="e">
            <v>#DIV/0!</v>
          </cell>
          <cell r="DJ37" t="e">
            <v>#DIV/0!</v>
          </cell>
          <cell r="DK37" t="e">
            <v>#DIV/0!</v>
          </cell>
          <cell r="DL37" t="e">
            <v>#DIV/0!</v>
          </cell>
          <cell r="DM37" t="str">
            <v/>
          </cell>
          <cell r="DN37" t="str">
            <v/>
          </cell>
          <cell r="DO37"/>
          <cell r="DP37"/>
          <cell r="DQ37"/>
          <cell r="DR37"/>
          <cell r="DS37"/>
          <cell r="DT37"/>
          <cell r="DU37"/>
          <cell r="DV37"/>
          <cell r="DW37"/>
          <cell r="DX37"/>
          <cell r="DY37"/>
          <cell r="DZ37"/>
          <cell r="EA37"/>
          <cell r="EB37"/>
          <cell r="EC37"/>
          <cell r="ED37"/>
          <cell r="EE37"/>
          <cell r="EF37"/>
          <cell r="EG37"/>
          <cell r="EH37"/>
          <cell r="EI37"/>
          <cell r="EJ37"/>
          <cell r="EK37"/>
          <cell r="EL37"/>
          <cell r="EM37"/>
          <cell r="EN37"/>
          <cell r="EO37"/>
          <cell r="EP37"/>
          <cell r="EQ37"/>
          <cell r="ER37"/>
          <cell r="ES37"/>
          <cell r="ET37"/>
          <cell r="EU37"/>
          <cell r="EV37"/>
          <cell r="EW37"/>
          <cell r="EX37"/>
          <cell r="EY37"/>
          <cell r="EZ37"/>
          <cell r="FA37"/>
          <cell r="FB37"/>
          <cell r="FC37"/>
          <cell r="FD37"/>
          <cell r="FE37"/>
          <cell r="FF37"/>
          <cell r="FH37"/>
          <cell r="FI37"/>
          <cell r="FJ37"/>
          <cell r="FK37"/>
          <cell r="FL37"/>
          <cell r="FM37"/>
          <cell r="FN37"/>
          <cell r="FO37"/>
          <cell r="FP37"/>
          <cell r="FQ37"/>
          <cell r="FR37"/>
          <cell r="FS37"/>
          <cell r="FT37"/>
          <cell r="FU37"/>
          <cell r="FV37"/>
          <cell r="FW37"/>
          <cell r="FX37"/>
          <cell r="FY37"/>
          <cell r="FZ37"/>
          <cell r="GA37"/>
          <cell r="GB37"/>
          <cell r="GC37"/>
          <cell r="GD37"/>
          <cell r="GE37"/>
          <cell r="GF37"/>
          <cell r="GG37"/>
          <cell r="GH37"/>
          <cell r="GI37"/>
          <cell r="GK37"/>
          <cell r="GL37"/>
          <cell r="GM37"/>
          <cell r="GN37"/>
          <cell r="GO37"/>
          <cell r="GP37"/>
          <cell r="GQ37"/>
          <cell r="GR37"/>
          <cell r="GS37"/>
          <cell r="GT37"/>
          <cell r="GU37"/>
          <cell r="GV37">
            <v>0</v>
          </cell>
          <cell r="GW37">
            <v>0</v>
          </cell>
          <cell r="GX37">
            <v>0</v>
          </cell>
          <cell r="GY37">
            <v>0</v>
          </cell>
          <cell r="GZ37">
            <v>0</v>
          </cell>
          <cell r="HA37">
            <v>0</v>
          </cell>
          <cell r="HB37">
            <v>0</v>
          </cell>
          <cell r="HC37">
            <v>0</v>
          </cell>
          <cell r="HD37">
            <v>0</v>
          </cell>
          <cell r="HE37">
            <v>0</v>
          </cell>
          <cell r="HF37"/>
          <cell r="HG37"/>
          <cell r="HH37"/>
          <cell r="HI37"/>
          <cell r="HJ37"/>
          <cell r="HK37"/>
          <cell r="HL37"/>
          <cell r="HM37"/>
          <cell r="HN37"/>
          <cell r="HO37"/>
          <cell r="HP37"/>
          <cell r="HQ37"/>
          <cell r="HR37"/>
          <cell r="HS37"/>
        </row>
        <row r="38">
          <cell r="C38"/>
          <cell r="D38"/>
          <cell r="E38"/>
          <cell r="F38" t="str">
            <v>.</v>
          </cell>
          <cell r="G38"/>
          <cell r="H38"/>
          <cell r="I38"/>
          <cell r="J38"/>
          <cell r="K38"/>
          <cell r="L38"/>
          <cell r="M38" t="str">
            <v>Marbel I Central Elem</v>
          </cell>
          <cell r="N38" t="str">
            <v>KORONADAL CITY</v>
          </cell>
          <cell r="O38">
            <v>131409</v>
          </cell>
          <cell r="P38"/>
          <cell r="Q38"/>
          <cell r="R38"/>
          <cell r="S38"/>
          <cell r="T38"/>
          <cell r="U38"/>
          <cell r="V38" t="str">
            <v/>
          </cell>
          <cell r="W38"/>
          <cell r="X38"/>
          <cell r="Y38"/>
          <cell r="Z38"/>
          <cell r="AA38" t="str">
            <v/>
          </cell>
          <cell r="AB38">
            <v>89</v>
          </cell>
          <cell r="AC38"/>
          <cell r="AD38"/>
          <cell r="AE38"/>
          <cell r="AF38" t="str">
            <v/>
          </cell>
          <cell r="AG38"/>
          <cell r="AH38"/>
          <cell r="AI38"/>
          <cell r="AJ38"/>
          <cell r="AK38" t="str">
            <v/>
          </cell>
          <cell r="AL38"/>
          <cell r="AM38"/>
          <cell r="AN38"/>
          <cell r="AO38"/>
          <cell r="AP38" t="str">
            <v/>
          </cell>
          <cell r="AQ38"/>
          <cell r="AR38"/>
          <cell r="AS38"/>
          <cell r="AT38"/>
          <cell r="AU38" t="str">
            <v/>
          </cell>
          <cell r="AV38"/>
          <cell r="AW38"/>
          <cell r="AX38"/>
          <cell r="AY38"/>
          <cell r="AZ38" t="str">
            <v/>
          </cell>
          <cell r="BA38"/>
          <cell r="BB38"/>
          <cell r="BC38"/>
          <cell r="BD38"/>
          <cell r="BE38"/>
          <cell r="BF38"/>
          <cell r="BG38"/>
          <cell r="BH38"/>
          <cell r="BI38"/>
          <cell r="BJ38" t="str">
            <v/>
          </cell>
          <cell r="BK38"/>
          <cell r="BL38"/>
          <cell r="BM38"/>
          <cell r="BN38"/>
          <cell r="BO38" t="str">
            <v/>
          </cell>
          <cell r="BP38"/>
          <cell r="BQ38"/>
          <cell r="BR38"/>
          <cell r="BS38"/>
          <cell r="BT38" t="str">
            <v/>
          </cell>
          <cell r="BU38"/>
          <cell r="BV38"/>
          <cell r="BW38"/>
          <cell r="BX38"/>
          <cell r="BY38" t="str">
            <v/>
          </cell>
          <cell r="BZ38"/>
          <cell r="CA38"/>
          <cell r="CB38"/>
          <cell r="CC38"/>
          <cell r="CD38" t="str">
            <v/>
          </cell>
          <cell r="CE38"/>
          <cell r="CF38"/>
          <cell r="CG38"/>
          <cell r="CH38"/>
          <cell r="CI38" t="str">
            <v/>
          </cell>
          <cell r="CJ38" t="str">
            <v/>
          </cell>
          <cell r="CK38" t="str">
            <v/>
          </cell>
          <cell r="CL38" t="str">
            <v/>
          </cell>
          <cell r="CM38" t="str">
            <v/>
          </cell>
          <cell r="CN38" t="str">
            <v/>
          </cell>
          <cell r="CO38"/>
          <cell r="CP38"/>
          <cell r="CQ38"/>
          <cell r="CR38"/>
          <cell r="CS38" t="str">
            <v/>
          </cell>
          <cell r="CT38"/>
          <cell r="CU38"/>
          <cell r="CV38"/>
          <cell r="CW38"/>
          <cell r="CX38" t="str">
            <v/>
          </cell>
          <cell r="CY38"/>
          <cell r="CZ38"/>
          <cell r="DA38"/>
          <cell r="DB38"/>
          <cell r="DC38" t="str">
            <v/>
          </cell>
          <cell r="DD38" t="str">
            <v xml:space="preserve"> . </v>
          </cell>
          <cell r="DE38">
            <v>89</v>
          </cell>
          <cell r="DF38" t="str">
            <v>NO</v>
          </cell>
          <cell r="DG38" t="e">
            <v>#DIV/0!</v>
          </cell>
          <cell r="DH38" t="e">
            <v>#DIV/0!</v>
          </cell>
          <cell r="DI38" t="e">
            <v>#DIV/0!</v>
          </cell>
          <cell r="DJ38" t="e">
            <v>#DIV/0!</v>
          </cell>
          <cell r="DK38" t="e">
            <v>#DIV/0!</v>
          </cell>
          <cell r="DL38" t="e">
            <v>#DIV/0!</v>
          </cell>
          <cell r="DM38" t="str">
            <v/>
          </cell>
          <cell r="DN38" t="str">
            <v/>
          </cell>
          <cell r="DO38"/>
          <cell r="DP38"/>
          <cell r="DQ38"/>
          <cell r="DR38"/>
          <cell r="DS38"/>
          <cell r="DT38"/>
          <cell r="DU38"/>
          <cell r="DV38"/>
          <cell r="DW38"/>
          <cell r="DX38"/>
          <cell r="DY38"/>
          <cell r="DZ38"/>
          <cell r="EA38"/>
          <cell r="EB38"/>
          <cell r="EC38"/>
          <cell r="ED38"/>
          <cell r="EE38"/>
          <cell r="EF38"/>
          <cell r="EG38"/>
          <cell r="EH38"/>
          <cell r="EI38"/>
          <cell r="EJ38"/>
          <cell r="EK38"/>
          <cell r="EL38"/>
          <cell r="EM38"/>
          <cell r="EN38"/>
          <cell r="EO38"/>
          <cell r="EP38"/>
          <cell r="EQ38"/>
          <cell r="ER38"/>
          <cell r="ES38"/>
          <cell r="ET38"/>
          <cell r="EU38"/>
          <cell r="EV38"/>
          <cell r="EW38"/>
          <cell r="EX38"/>
          <cell r="EY38"/>
          <cell r="EZ38"/>
          <cell r="FA38"/>
          <cell r="FB38"/>
          <cell r="FC38"/>
          <cell r="FD38"/>
          <cell r="FE38"/>
          <cell r="FF38"/>
          <cell r="FH38"/>
          <cell r="FI38"/>
          <cell r="FJ38"/>
          <cell r="FK38"/>
          <cell r="FL38"/>
          <cell r="FM38"/>
          <cell r="FN38"/>
          <cell r="FO38"/>
          <cell r="FP38"/>
          <cell r="FQ38"/>
          <cell r="FR38"/>
          <cell r="FS38"/>
          <cell r="FT38"/>
          <cell r="FU38"/>
          <cell r="FV38"/>
          <cell r="FW38"/>
          <cell r="FX38"/>
          <cell r="FY38"/>
          <cell r="FZ38"/>
          <cell r="GA38"/>
          <cell r="GB38"/>
          <cell r="GC38"/>
          <cell r="GD38"/>
          <cell r="GE38"/>
          <cell r="GF38"/>
          <cell r="GG38"/>
          <cell r="GH38"/>
          <cell r="GI38"/>
          <cell r="GK38"/>
          <cell r="GL38"/>
          <cell r="GM38"/>
          <cell r="GN38"/>
          <cell r="GO38"/>
          <cell r="GP38"/>
          <cell r="GQ38"/>
          <cell r="GR38"/>
          <cell r="GS38"/>
          <cell r="GT38"/>
          <cell r="GU38"/>
          <cell r="GV38">
            <v>0</v>
          </cell>
          <cell r="GW38">
            <v>0</v>
          </cell>
          <cell r="GX38">
            <v>0</v>
          </cell>
          <cell r="GY38">
            <v>0</v>
          </cell>
          <cell r="GZ38">
            <v>0</v>
          </cell>
          <cell r="HA38">
            <v>0</v>
          </cell>
          <cell r="HB38">
            <v>0</v>
          </cell>
          <cell r="HC38">
            <v>0</v>
          </cell>
          <cell r="HD38">
            <v>0</v>
          </cell>
          <cell r="HE38">
            <v>0</v>
          </cell>
          <cell r="HF38">
            <v>1</v>
          </cell>
          <cell r="HG38">
            <v>1</v>
          </cell>
          <cell r="HH38"/>
          <cell r="HI38"/>
          <cell r="HJ38"/>
          <cell r="HK38"/>
          <cell r="HL38"/>
          <cell r="HM38"/>
          <cell r="HN38"/>
          <cell r="HO38"/>
          <cell r="HP38"/>
          <cell r="HQ38"/>
          <cell r="HR38"/>
          <cell r="HS38"/>
        </row>
        <row r="39">
          <cell r="C39"/>
          <cell r="D39"/>
          <cell r="E39"/>
          <cell r="F39"/>
          <cell r="G39"/>
          <cell r="H39"/>
          <cell r="I39"/>
          <cell r="J39"/>
          <cell r="K39"/>
          <cell r="L39"/>
          <cell r="M39"/>
          <cell r="N39"/>
          <cell r="O39"/>
          <cell r="P39"/>
          <cell r="Q39"/>
          <cell r="R39"/>
          <cell r="S39"/>
          <cell r="T39"/>
          <cell r="U39"/>
          <cell r="V39" t="str">
            <v/>
          </cell>
          <cell r="W39"/>
          <cell r="X39"/>
          <cell r="Y39"/>
          <cell r="Z39"/>
          <cell r="AA39" t="str">
            <v/>
          </cell>
          <cell r="AB39"/>
          <cell r="AC39"/>
          <cell r="AD39"/>
          <cell r="AE39"/>
          <cell r="AF39" t="str">
            <v/>
          </cell>
          <cell r="AG39"/>
          <cell r="AH39"/>
          <cell r="AI39"/>
          <cell r="AJ39"/>
          <cell r="AK39" t="str">
            <v/>
          </cell>
          <cell r="AL39"/>
          <cell r="AM39"/>
          <cell r="AN39"/>
          <cell r="AO39"/>
          <cell r="AP39" t="str">
            <v/>
          </cell>
          <cell r="AQ39"/>
          <cell r="AR39"/>
          <cell r="AS39"/>
          <cell r="AT39"/>
          <cell r="AU39" t="str">
            <v/>
          </cell>
          <cell r="AV39"/>
          <cell r="AW39"/>
          <cell r="AX39"/>
          <cell r="AY39"/>
          <cell r="AZ39" t="str">
            <v/>
          </cell>
          <cell r="BA39"/>
          <cell r="BB39"/>
          <cell r="BC39"/>
          <cell r="BD39"/>
          <cell r="BE39"/>
          <cell r="BF39"/>
          <cell r="BG39"/>
          <cell r="BH39"/>
          <cell r="BI39"/>
          <cell r="BJ39" t="str">
            <v/>
          </cell>
          <cell r="BK39"/>
          <cell r="BL39"/>
          <cell r="BM39"/>
          <cell r="BN39"/>
          <cell r="BO39" t="str">
            <v/>
          </cell>
          <cell r="BP39"/>
          <cell r="BQ39"/>
          <cell r="BR39"/>
          <cell r="BS39"/>
          <cell r="BT39" t="str">
            <v/>
          </cell>
          <cell r="BU39"/>
          <cell r="BV39"/>
          <cell r="BW39"/>
          <cell r="BX39"/>
          <cell r="BY39" t="str">
            <v/>
          </cell>
          <cell r="BZ39"/>
          <cell r="CA39"/>
          <cell r="CB39"/>
          <cell r="CC39"/>
          <cell r="CD39" t="str">
            <v/>
          </cell>
          <cell r="CE39"/>
          <cell r="CF39"/>
          <cell r="CG39"/>
          <cell r="CH39"/>
          <cell r="CI39" t="str">
            <v/>
          </cell>
          <cell r="CJ39" t="str">
            <v/>
          </cell>
          <cell r="CK39" t="str">
            <v/>
          </cell>
          <cell r="CL39" t="str">
            <v/>
          </cell>
          <cell r="CM39" t="str">
            <v/>
          </cell>
          <cell r="CN39" t="str">
            <v/>
          </cell>
          <cell r="CO39"/>
          <cell r="CP39"/>
          <cell r="CQ39"/>
          <cell r="CR39"/>
          <cell r="CS39" t="str">
            <v/>
          </cell>
          <cell r="CT39"/>
          <cell r="CU39"/>
          <cell r="CV39"/>
          <cell r="CW39"/>
          <cell r="CX39" t="str">
            <v/>
          </cell>
          <cell r="CY39"/>
          <cell r="CZ39"/>
          <cell r="DA39"/>
          <cell r="DB39"/>
          <cell r="DC39" t="str">
            <v/>
          </cell>
          <cell r="DD39" t="str">
            <v xml:space="preserve">  </v>
          </cell>
          <cell r="DE39" t="e">
            <v>#DIV/0!</v>
          </cell>
          <cell r="DF39" t="e">
            <v>#DIV/0!</v>
          </cell>
          <cell r="DG39" t="e">
            <v>#DIV/0!</v>
          </cell>
          <cell r="DH39" t="e">
            <v>#DIV/0!</v>
          </cell>
          <cell r="DI39" t="e">
            <v>#DIV/0!</v>
          </cell>
          <cell r="DJ39" t="e">
            <v>#DIV/0!</v>
          </cell>
          <cell r="DK39" t="e">
            <v>#DIV/0!</v>
          </cell>
          <cell r="DL39" t="e">
            <v>#DIV/0!</v>
          </cell>
          <cell r="DM39" t="str">
            <v/>
          </cell>
          <cell r="DN39" t="str">
            <v/>
          </cell>
          <cell r="DO39"/>
          <cell r="DP39"/>
          <cell r="DQ39"/>
          <cell r="DR39"/>
          <cell r="DS39"/>
          <cell r="DT39"/>
          <cell r="DU39"/>
          <cell r="DV39"/>
          <cell r="DW39"/>
          <cell r="DX39"/>
          <cell r="DY39"/>
          <cell r="DZ39"/>
          <cell r="EA39"/>
          <cell r="EB39"/>
          <cell r="EC39"/>
          <cell r="ED39"/>
          <cell r="EE39"/>
          <cell r="EF39"/>
          <cell r="EG39"/>
          <cell r="EH39"/>
          <cell r="EI39"/>
          <cell r="EJ39"/>
          <cell r="EK39"/>
          <cell r="EL39"/>
          <cell r="EM39"/>
          <cell r="EN39"/>
          <cell r="EO39"/>
          <cell r="EP39"/>
          <cell r="EQ39"/>
          <cell r="ER39"/>
          <cell r="ES39"/>
          <cell r="ET39"/>
          <cell r="EU39"/>
          <cell r="EV39"/>
          <cell r="EW39"/>
          <cell r="EX39"/>
          <cell r="EY39"/>
          <cell r="EZ39"/>
          <cell r="FA39"/>
          <cell r="FB39"/>
          <cell r="FC39"/>
          <cell r="FD39"/>
          <cell r="FE39"/>
          <cell r="FF39"/>
          <cell r="FH39"/>
          <cell r="FI39"/>
          <cell r="FJ39"/>
          <cell r="FK39"/>
          <cell r="FL39"/>
          <cell r="FM39"/>
          <cell r="FN39"/>
          <cell r="FO39"/>
          <cell r="FP39"/>
          <cell r="FQ39"/>
          <cell r="FR39"/>
          <cell r="FS39"/>
          <cell r="FT39"/>
          <cell r="FU39"/>
          <cell r="FV39"/>
          <cell r="FW39"/>
          <cell r="FX39"/>
          <cell r="FY39"/>
          <cell r="FZ39"/>
          <cell r="GA39"/>
          <cell r="GB39"/>
          <cell r="GC39"/>
          <cell r="GD39"/>
          <cell r="GE39"/>
          <cell r="GF39"/>
          <cell r="GG39"/>
          <cell r="GH39"/>
          <cell r="GI39"/>
          <cell r="GK39"/>
          <cell r="GL39"/>
          <cell r="GM39"/>
          <cell r="GN39"/>
          <cell r="GO39"/>
          <cell r="GP39"/>
          <cell r="GQ39"/>
          <cell r="GR39"/>
          <cell r="GS39"/>
          <cell r="GT39"/>
          <cell r="GU39"/>
          <cell r="GV39">
            <v>0</v>
          </cell>
          <cell r="GW39">
            <v>0</v>
          </cell>
          <cell r="GX39">
            <v>0</v>
          </cell>
          <cell r="GY39">
            <v>0</v>
          </cell>
          <cell r="GZ39">
            <v>0</v>
          </cell>
          <cell r="HA39">
            <v>0</v>
          </cell>
          <cell r="HB39">
            <v>0</v>
          </cell>
          <cell r="HC39">
            <v>0</v>
          </cell>
          <cell r="HD39">
            <v>0</v>
          </cell>
          <cell r="HE39">
            <v>0</v>
          </cell>
          <cell r="HF39"/>
          <cell r="HG39"/>
          <cell r="HH39"/>
          <cell r="HI39"/>
          <cell r="HJ39"/>
          <cell r="HK39"/>
          <cell r="HL39"/>
          <cell r="HM39"/>
          <cell r="HN39"/>
          <cell r="HO39"/>
          <cell r="HP39"/>
          <cell r="HQ39"/>
          <cell r="HR39"/>
          <cell r="HS39"/>
        </row>
        <row r="40">
          <cell r="C40"/>
          <cell r="D40"/>
          <cell r="E40"/>
          <cell r="F40"/>
          <cell r="G40"/>
          <cell r="H40"/>
          <cell r="I40"/>
          <cell r="J40"/>
          <cell r="K40"/>
          <cell r="L40"/>
          <cell r="M40"/>
          <cell r="N40"/>
          <cell r="O40"/>
          <cell r="P40"/>
          <cell r="Q40"/>
          <cell r="R40"/>
          <cell r="S40"/>
          <cell r="T40"/>
          <cell r="U40"/>
          <cell r="V40" t="str">
            <v/>
          </cell>
          <cell r="W40"/>
          <cell r="X40"/>
          <cell r="Y40"/>
          <cell r="Z40"/>
          <cell r="AA40" t="str">
            <v/>
          </cell>
          <cell r="AB40"/>
          <cell r="AC40"/>
          <cell r="AD40"/>
          <cell r="AE40"/>
          <cell r="AF40" t="str">
            <v/>
          </cell>
          <cell r="AG40"/>
          <cell r="AH40"/>
          <cell r="AI40"/>
          <cell r="AJ40"/>
          <cell r="AK40" t="str">
            <v/>
          </cell>
          <cell r="AL40"/>
          <cell r="AM40"/>
          <cell r="AN40"/>
          <cell r="AO40"/>
          <cell r="AP40" t="str">
            <v/>
          </cell>
          <cell r="AQ40"/>
          <cell r="AR40"/>
          <cell r="AS40"/>
          <cell r="AT40"/>
          <cell r="AU40" t="str">
            <v/>
          </cell>
          <cell r="AV40"/>
          <cell r="AW40"/>
          <cell r="AX40"/>
          <cell r="AY40"/>
          <cell r="AZ40" t="str">
            <v/>
          </cell>
          <cell r="BA40"/>
          <cell r="BB40"/>
          <cell r="BC40"/>
          <cell r="BD40"/>
          <cell r="BE40"/>
          <cell r="BF40"/>
          <cell r="BG40"/>
          <cell r="BH40"/>
          <cell r="BI40"/>
          <cell r="BJ40" t="str">
            <v/>
          </cell>
          <cell r="BK40"/>
          <cell r="BL40"/>
          <cell r="BM40"/>
          <cell r="BN40"/>
          <cell r="BO40" t="str">
            <v/>
          </cell>
          <cell r="BP40"/>
          <cell r="BQ40"/>
          <cell r="BR40"/>
          <cell r="BS40"/>
          <cell r="BT40" t="str">
            <v/>
          </cell>
          <cell r="BU40"/>
          <cell r="BV40"/>
          <cell r="BW40"/>
          <cell r="BX40"/>
          <cell r="BY40" t="str">
            <v/>
          </cell>
          <cell r="BZ40"/>
          <cell r="CA40"/>
          <cell r="CB40"/>
          <cell r="CC40"/>
          <cell r="CD40" t="str">
            <v/>
          </cell>
          <cell r="CE40"/>
          <cell r="CF40"/>
          <cell r="CG40"/>
          <cell r="CH40"/>
          <cell r="CI40" t="str">
            <v/>
          </cell>
          <cell r="CJ40" t="str">
            <v/>
          </cell>
          <cell r="CK40" t="str">
            <v/>
          </cell>
          <cell r="CL40" t="str">
            <v/>
          </cell>
          <cell r="CM40" t="str">
            <v/>
          </cell>
          <cell r="CN40" t="str">
            <v/>
          </cell>
          <cell r="CO40"/>
          <cell r="CP40"/>
          <cell r="CQ40"/>
          <cell r="CR40"/>
          <cell r="CS40" t="str">
            <v/>
          </cell>
          <cell r="CT40"/>
          <cell r="CU40"/>
          <cell r="CV40"/>
          <cell r="CW40"/>
          <cell r="CX40" t="str">
            <v/>
          </cell>
          <cell r="CY40"/>
          <cell r="CZ40"/>
          <cell r="DA40"/>
          <cell r="DB40"/>
          <cell r="DC40" t="str">
            <v/>
          </cell>
          <cell r="DD40" t="str">
            <v xml:space="preserve">  </v>
          </cell>
          <cell r="DE40" t="e">
            <v>#DIV/0!</v>
          </cell>
          <cell r="DF40" t="e">
            <v>#DIV/0!</v>
          </cell>
          <cell r="DG40" t="e">
            <v>#DIV/0!</v>
          </cell>
          <cell r="DH40" t="e">
            <v>#DIV/0!</v>
          </cell>
          <cell r="DI40" t="e">
            <v>#DIV/0!</v>
          </cell>
          <cell r="DJ40" t="e">
            <v>#DIV/0!</v>
          </cell>
          <cell r="DK40" t="e">
            <v>#DIV/0!</v>
          </cell>
          <cell r="DL40" t="e">
            <v>#DIV/0!</v>
          </cell>
          <cell r="DM40" t="str">
            <v/>
          </cell>
          <cell r="DN40" t="str">
            <v/>
          </cell>
          <cell r="DO40"/>
          <cell r="DP40"/>
          <cell r="DQ40"/>
          <cell r="DR40"/>
          <cell r="DS40"/>
          <cell r="DT40"/>
          <cell r="DU40"/>
          <cell r="DV40"/>
          <cell r="DW40"/>
          <cell r="DX40"/>
          <cell r="DY40"/>
          <cell r="DZ40"/>
          <cell r="EA40"/>
          <cell r="EB40"/>
          <cell r="EC40"/>
          <cell r="ED40"/>
          <cell r="EE40"/>
          <cell r="EF40"/>
          <cell r="EG40"/>
          <cell r="EH40"/>
          <cell r="EI40"/>
          <cell r="EJ40"/>
          <cell r="EK40"/>
          <cell r="EL40"/>
          <cell r="EM40"/>
          <cell r="EN40"/>
          <cell r="EO40"/>
          <cell r="EP40"/>
          <cell r="EQ40"/>
          <cell r="ER40"/>
          <cell r="ES40"/>
          <cell r="ET40"/>
          <cell r="EU40"/>
          <cell r="EV40"/>
          <cell r="EW40"/>
          <cell r="EX40"/>
          <cell r="EY40"/>
          <cell r="EZ40"/>
          <cell r="FA40"/>
          <cell r="FB40"/>
          <cell r="FC40"/>
          <cell r="FD40"/>
          <cell r="FE40"/>
          <cell r="FF40"/>
          <cell r="FH40"/>
          <cell r="FI40"/>
          <cell r="FJ40"/>
          <cell r="FK40"/>
          <cell r="FL40"/>
          <cell r="FM40"/>
          <cell r="FN40"/>
          <cell r="FO40"/>
          <cell r="FP40"/>
          <cell r="FQ40"/>
          <cell r="FR40"/>
          <cell r="FS40"/>
          <cell r="FT40"/>
          <cell r="FU40"/>
          <cell r="FV40"/>
          <cell r="FW40"/>
          <cell r="FX40"/>
          <cell r="FY40"/>
          <cell r="FZ40"/>
          <cell r="GA40"/>
          <cell r="GB40"/>
          <cell r="GC40"/>
          <cell r="GD40"/>
          <cell r="GE40"/>
          <cell r="GF40"/>
          <cell r="GG40"/>
          <cell r="GH40"/>
          <cell r="GI40"/>
          <cell r="GK40"/>
          <cell r="GL40"/>
          <cell r="GM40"/>
          <cell r="GN40"/>
          <cell r="GO40"/>
          <cell r="GP40"/>
          <cell r="GQ40"/>
          <cell r="GR40"/>
          <cell r="GS40"/>
          <cell r="GT40"/>
          <cell r="GU40"/>
          <cell r="GV40">
            <v>0</v>
          </cell>
          <cell r="GW40">
            <v>0</v>
          </cell>
          <cell r="GX40">
            <v>0</v>
          </cell>
          <cell r="GY40">
            <v>0</v>
          </cell>
          <cell r="GZ40">
            <v>0</v>
          </cell>
          <cell r="HA40">
            <v>0</v>
          </cell>
          <cell r="HB40">
            <v>0</v>
          </cell>
          <cell r="HC40">
            <v>0</v>
          </cell>
          <cell r="HD40">
            <v>0</v>
          </cell>
          <cell r="HE40">
            <v>0</v>
          </cell>
          <cell r="HF40"/>
          <cell r="HG40"/>
          <cell r="HH40"/>
          <cell r="HI40"/>
          <cell r="HJ40"/>
          <cell r="HK40"/>
          <cell r="HL40"/>
          <cell r="HM40"/>
          <cell r="HN40"/>
          <cell r="HO40"/>
          <cell r="HP40"/>
          <cell r="HQ40"/>
          <cell r="HR40"/>
          <cell r="HS40"/>
        </row>
        <row r="41">
          <cell r="C41"/>
          <cell r="D41"/>
          <cell r="E41"/>
          <cell r="F41"/>
          <cell r="G41"/>
          <cell r="H41"/>
          <cell r="I41"/>
          <cell r="J41"/>
          <cell r="K41"/>
          <cell r="L41"/>
          <cell r="M41"/>
          <cell r="N41"/>
          <cell r="O41"/>
          <cell r="P41"/>
          <cell r="Q41"/>
          <cell r="R41"/>
          <cell r="S41"/>
          <cell r="T41"/>
          <cell r="U41"/>
          <cell r="V41" t="str">
            <v/>
          </cell>
          <cell r="W41"/>
          <cell r="X41"/>
          <cell r="Y41"/>
          <cell r="Z41"/>
          <cell r="AA41" t="str">
            <v/>
          </cell>
          <cell r="AB41"/>
          <cell r="AC41"/>
          <cell r="AD41"/>
          <cell r="AE41"/>
          <cell r="AF41" t="str">
            <v/>
          </cell>
          <cell r="AG41"/>
          <cell r="AH41"/>
          <cell r="AI41"/>
          <cell r="AJ41"/>
          <cell r="AK41" t="str">
            <v/>
          </cell>
          <cell r="AL41"/>
          <cell r="AM41"/>
          <cell r="AN41"/>
          <cell r="AO41"/>
          <cell r="AP41" t="str">
            <v/>
          </cell>
          <cell r="AQ41"/>
          <cell r="AR41"/>
          <cell r="AS41"/>
          <cell r="AT41"/>
          <cell r="AU41" t="str">
            <v/>
          </cell>
          <cell r="AV41"/>
          <cell r="AW41"/>
          <cell r="AX41"/>
          <cell r="AY41"/>
          <cell r="AZ41" t="str">
            <v/>
          </cell>
          <cell r="BA41"/>
          <cell r="BB41"/>
          <cell r="BC41"/>
          <cell r="BD41"/>
          <cell r="BE41"/>
          <cell r="BF41"/>
          <cell r="BG41"/>
          <cell r="BH41"/>
          <cell r="BI41"/>
          <cell r="BJ41" t="str">
            <v/>
          </cell>
          <cell r="BK41"/>
          <cell r="BL41"/>
          <cell r="BM41"/>
          <cell r="BN41"/>
          <cell r="BO41" t="str">
            <v/>
          </cell>
          <cell r="BP41"/>
          <cell r="BQ41"/>
          <cell r="BR41"/>
          <cell r="BS41"/>
          <cell r="BT41" t="str">
            <v/>
          </cell>
          <cell r="BU41"/>
          <cell r="BV41"/>
          <cell r="BW41"/>
          <cell r="BX41"/>
          <cell r="BY41" t="str">
            <v/>
          </cell>
          <cell r="BZ41"/>
          <cell r="CA41"/>
          <cell r="CB41"/>
          <cell r="CC41"/>
          <cell r="CD41" t="str">
            <v/>
          </cell>
          <cell r="CE41"/>
          <cell r="CF41"/>
          <cell r="CG41"/>
          <cell r="CH41"/>
          <cell r="CI41" t="str">
            <v/>
          </cell>
          <cell r="CJ41" t="str">
            <v/>
          </cell>
          <cell r="CK41" t="str">
            <v/>
          </cell>
          <cell r="CL41" t="str">
            <v/>
          </cell>
          <cell r="CM41" t="str">
            <v/>
          </cell>
          <cell r="CN41" t="str">
            <v/>
          </cell>
          <cell r="CO41"/>
          <cell r="CP41"/>
          <cell r="CQ41"/>
          <cell r="CR41"/>
          <cell r="CS41" t="str">
            <v/>
          </cell>
          <cell r="CT41"/>
          <cell r="CU41"/>
          <cell r="CV41"/>
          <cell r="CW41"/>
          <cell r="CX41" t="str">
            <v/>
          </cell>
          <cell r="CY41"/>
          <cell r="CZ41"/>
          <cell r="DA41"/>
          <cell r="DB41"/>
          <cell r="DC41" t="str">
            <v/>
          </cell>
          <cell r="DD41" t="str">
            <v xml:space="preserve">  </v>
          </cell>
          <cell r="DE41" t="e">
            <v>#DIV/0!</v>
          </cell>
          <cell r="DF41" t="e">
            <v>#DIV/0!</v>
          </cell>
          <cell r="DG41" t="e">
            <v>#DIV/0!</v>
          </cell>
          <cell r="DH41" t="e">
            <v>#DIV/0!</v>
          </cell>
          <cell r="DI41" t="e">
            <v>#DIV/0!</v>
          </cell>
          <cell r="DJ41" t="e">
            <v>#DIV/0!</v>
          </cell>
          <cell r="DK41" t="e">
            <v>#DIV/0!</v>
          </cell>
          <cell r="DL41" t="e">
            <v>#DIV/0!</v>
          </cell>
          <cell r="DM41" t="str">
            <v/>
          </cell>
          <cell r="DN41" t="str">
            <v/>
          </cell>
          <cell r="DO41"/>
          <cell r="DP41"/>
          <cell r="DQ41"/>
          <cell r="DR41"/>
          <cell r="DS41"/>
          <cell r="DT41"/>
          <cell r="DU41"/>
          <cell r="DV41"/>
          <cell r="DW41"/>
          <cell r="DX41"/>
          <cell r="DY41"/>
          <cell r="DZ41"/>
          <cell r="EA41"/>
          <cell r="EB41"/>
          <cell r="EC41"/>
          <cell r="ED41"/>
          <cell r="EE41"/>
          <cell r="EF41"/>
          <cell r="EG41"/>
          <cell r="EH41"/>
          <cell r="EI41"/>
          <cell r="EJ41"/>
          <cell r="EK41"/>
          <cell r="EL41"/>
          <cell r="EM41"/>
          <cell r="EN41"/>
          <cell r="EO41"/>
          <cell r="EP41"/>
          <cell r="EQ41"/>
          <cell r="ER41"/>
          <cell r="ES41"/>
          <cell r="ET41"/>
          <cell r="EU41"/>
          <cell r="EV41"/>
          <cell r="EW41"/>
          <cell r="EX41"/>
          <cell r="EY41"/>
          <cell r="EZ41"/>
          <cell r="FA41"/>
          <cell r="FB41"/>
          <cell r="FC41"/>
          <cell r="FD41"/>
          <cell r="FE41"/>
          <cell r="FF41"/>
          <cell r="FH41"/>
          <cell r="FI41"/>
          <cell r="FJ41"/>
          <cell r="FK41"/>
          <cell r="FL41"/>
          <cell r="FM41"/>
          <cell r="FN41"/>
          <cell r="FO41"/>
          <cell r="FP41"/>
          <cell r="FQ41"/>
          <cell r="FR41"/>
          <cell r="FS41"/>
          <cell r="FT41"/>
          <cell r="FU41"/>
          <cell r="FV41"/>
          <cell r="FW41"/>
          <cell r="FX41"/>
          <cell r="FY41"/>
          <cell r="FZ41"/>
          <cell r="GA41"/>
          <cell r="GB41"/>
          <cell r="GC41"/>
          <cell r="GD41"/>
          <cell r="GE41"/>
          <cell r="GF41"/>
          <cell r="GG41"/>
          <cell r="GH41"/>
          <cell r="GI41"/>
          <cell r="GK41"/>
          <cell r="GL41"/>
          <cell r="GM41"/>
          <cell r="GN41"/>
          <cell r="GO41"/>
          <cell r="GP41"/>
          <cell r="GQ41"/>
          <cell r="GR41"/>
          <cell r="GS41"/>
          <cell r="GT41"/>
          <cell r="GU41"/>
          <cell r="GV41">
            <v>0</v>
          </cell>
          <cell r="GW41">
            <v>0</v>
          </cell>
          <cell r="GX41">
            <v>0</v>
          </cell>
          <cell r="GY41">
            <v>0</v>
          </cell>
          <cell r="GZ41">
            <v>0</v>
          </cell>
          <cell r="HA41">
            <v>0</v>
          </cell>
          <cell r="HB41">
            <v>0</v>
          </cell>
          <cell r="HC41">
            <v>0</v>
          </cell>
          <cell r="HD41">
            <v>0</v>
          </cell>
          <cell r="HE41">
            <v>0</v>
          </cell>
          <cell r="HF41"/>
          <cell r="HG41"/>
          <cell r="HH41"/>
          <cell r="HI41"/>
          <cell r="HJ41"/>
          <cell r="HK41"/>
          <cell r="HL41"/>
          <cell r="HM41"/>
          <cell r="HN41"/>
          <cell r="HO41"/>
          <cell r="HP41"/>
          <cell r="HQ41"/>
          <cell r="HR41"/>
          <cell r="HS41"/>
        </row>
        <row r="42">
          <cell r="C42"/>
          <cell r="D42"/>
          <cell r="E42"/>
          <cell r="F42"/>
          <cell r="G42"/>
          <cell r="H42"/>
          <cell r="I42"/>
          <cell r="J42"/>
          <cell r="K42"/>
          <cell r="L42"/>
          <cell r="M42"/>
          <cell r="N42"/>
          <cell r="O42"/>
          <cell r="P42"/>
          <cell r="Q42"/>
          <cell r="R42"/>
          <cell r="S42"/>
          <cell r="T42"/>
          <cell r="U42"/>
          <cell r="V42" t="str">
            <v/>
          </cell>
          <cell r="W42"/>
          <cell r="X42"/>
          <cell r="Y42"/>
          <cell r="Z42"/>
          <cell r="AA42" t="str">
            <v/>
          </cell>
          <cell r="AB42"/>
          <cell r="AC42"/>
          <cell r="AD42"/>
          <cell r="AE42"/>
          <cell r="AF42" t="str">
            <v/>
          </cell>
          <cell r="AG42"/>
          <cell r="AH42"/>
          <cell r="AI42"/>
          <cell r="AJ42"/>
          <cell r="AK42" t="str">
            <v/>
          </cell>
          <cell r="AL42"/>
          <cell r="AM42"/>
          <cell r="AN42"/>
          <cell r="AO42"/>
          <cell r="AP42" t="str">
            <v/>
          </cell>
          <cell r="AQ42"/>
          <cell r="AR42"/>
          <cell r="AS42"/>
          <cell r="AT42"/>
          <cell r="AU42" t="str">
            <v/>
          </cell>
          <cell r="AV42"/>
          <cell r="AW42"/>
          <cell r="AX42"/>
          <cell r="AY42"/>
          <cell r="AZ42" t="str">
            <v/>
          </cell>
          <cell r="BA42"/>
          <cell r="BB42"/>
          <cell r="BC42"/>
          <cell r="BD42"/>
          <cell r="BE42"/>
          <cell r="BF42"/>
          <cell r="BG42"/>
          <cell r="BH42"/>
          <cell r="BI42"/>
          <cell r="BJ42" t="str">
            <v/>
          </cell>
          <cell r="BK42"/>
          <cell r="BL42"/>
          <cell r="BM42"/>
          <cell r="BN42"/>
          <cell r="BO42" t="str">
            <v/>
          </cell>
          <cell r="BP42"/>
          <cell r="BQ42"/>
          <cell r="BR42"/>
          <cell r="BS42"/>
          <cell r="BT42" t="str">
            <v/>
          </cell>
          <cell r="BU42"/>
          <cell r="BV42"/>
          <cell r="BW42"/>
          <cell r="BX42"/>
          <cell r="BY42" t="str">
            <v/>
          </cell>
          <cell r="BZ42"/>
          <cell r="CA42"/>
          <cell r="CB42"/>
          <cell r="CC42"/>
          <cell r="CD42" t="str">
            <v/>
          </cell>
          <cell r="CE42"/>
          <cell r="CF42"/>
          <cell r="CG42"/>
          <cell r="CH42"/>
          <cell r="CI42" t="str">
            <v/>
          </cell>
          <cell r="CJ42" t="str">
            <v/>
          </cell>
          <cell r="CK42" t="str">
            <v/>
          </cell>
          <cell r="CL42" t="str">
            <v/>
          </cell>
          <cell r="CM42" t="str">
            <v/>
          </cell>
          <cell r="CN42" t="str">
            <v/>
          </cell>
          <cell r="CO42"/>
          <cell r="CP42"/>
          <cell r="CQ42"/>
          <cell r="CR42"/>
          <cell r="CS42" t="str">
            <v/>
          </cell>
          <cell r="CT42"/>
          <cell r="CU42"/>
          <cell r="CV42"/>
          <cell r="CW42"/>
          <cell r="CX42" t="str">
            <v/>
          </cell>
          <cell r="CY42"/>
          <cell r="CZ42"/>
          <cell r="DA42"/>
          <cell r="DB42"/>
          <cell r="DC42" t="str">
            <v/>
          </cell>
          <cell r="DD42" t="str">
            <v xml:space="preserve">  </v>
          </cell>
          <cell r="DE42" t="e">
            <v>#DIV/0!</v>
          </cell>
          <cell r="DF42" t="e">
            <v>#DIV/0!</v>
          </cell>
          <cell r="DG42" t="e">
            <v>#DIV/0!</v>
          </cell>
          <cell r="DH42" t="e">
            <v>#DIV/0!</v>
          </cell>
          <cell r="DI42" t="e">
            <v>#DIV/0!</v>
          </cell>
          <cell r="DJ42" t="e">
            <v>#DIV/0!</v>
          </cell>
          <cell r="DK42" t="e">
            <v>#DIV/0!</v>
          </cell>
          <cell r="DL42" t="e">
            <v>#DIV/0!</v>
          </cell>
          <cell r="DM42" t="str">
            <v/>
          </cell>
          <cell r="DN42" t="str">
            <v/>
          </cell>
          <cell r="DO42"/>
          <cell r="DP42"/>
          <cell r="DQ42"/>
          <cell r="DR42"/>
          <cell r="DS42"/>
          <cell r="DT42"/>
          <cell r="DU42"/>
          <cell r="DV42"/>
          <cell r="DW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K42"/>
          <cell r="GL42"/>
          <cell r="GM42"/>
          <cell r="GN42"/>
          <cell r="GO42"/>
          <cell r="GP42"/>
          <cell r="GQ42"/>
          <cell r="GR42"/>
          <cell r="GS42"/>
          <cell r="GT42"/>
          <cell r="GU42"/>
          <cell r="GV42">
            <v>0</v>
          </cell>
          <cell r="GW42">
            <v>0</v>
          </cell>
          <cell r="GX42">
            <v>0</v>
          </cell>
          <cell r="GY42">
            <v>0</v>
          </cell>
          <cell r="GZ42">
            <v>0</v>
          </cell>
          <cell r="HA42">
            <v>0</v>
          </cell>
          <cell r="HB42">
            <v>0</v>
          </cell>
          <cell r="HC42">
            <v>0</v>
          </cell>
          <cell r="HD42">
            <v>0</v>
          </cell>
          <cell r="HE42">
            <v>0</v>
          </cell>
          <cell r="HF42"/>
          <cell r="HG42"/>
          <cell r="HH42"/>
          <cell r="HI42"/>
          <cell r="HJ42"/>
          <cell r="HK42"/>
          <cell r="HL42"/>
          <cell r="HM42"/>
          <cell r="HN42"/>
          <cell r="HO42"/>
          <cell r="HP42"/>
          <cell r="HQ42"/>
          <cell r="HR42"/>
          <cell r="HS42"/>
        </row>
        <row r="43">
          <cell r="C43"/>
          <cell r="D43"/>
          <cell r="E43"/>
          <cell r="F43"/>
          <cell r="G43"/>
          <cell r="H43"/>
          <cell r="I43"/>
          <cell r="J43"/>
          <cell r="K43"/>
          <cell r="L43"/>
          <cell r="M43"/>
          <cell r="N43"/>
          <cell r="O43"/>
          <cell r="P43"/>
          <cell r="Q43"/>
          <cell r="R43"/>
          <cell r="S43"/>
          <cell r="T43"/>
          <cell r="U43"/>
          <cell r="V43" t="str">
            <v/>
          </cell>
          <cell r="W43"/>
          <cell r="X43"/>
          <cell r="Y43"/>
          <cell r="Z43"/>
          <cell r="AA43" t="str">
            <v/>
          </cell>
          <cell r="AB43"/>
          <cell r="AC43"/>
          <cell r="AD43"/>
          <cell r="AE43"/>
          <cell r="AF43" t="str">
            <v/>
          </cell>
          <cell r="AG43"/>
          <cell r="AH43"/>
          <cell r="AI43"/>
          <cell r="AJ43"/>
          <cell r="AK43" t="str">
            <v/>
          </cell>
          <cell r="AL43"/>
          <cell r="AM43"/>
          <cell r="AN43"/>
          <cell r="AO43"/>
          <cell r="AP43" t="str">
            <v/>
          </cell>
          <cell r="AQ43"/>
          <cell r="AR43"/>
          <cell r="AS43"/>
          <cell r="AT43"/>
          <cell r="AU43" t="str">
            <v/>
          </cell>
          <cell r="AV43"/>
          <cell r="AW43"/>
          <cell r="AX43"/>
          <cell r="AY43"/>
          <cell r="AZ43" t="str">
            <v/>
          </cell>
          <cell r="BA43"/>
          <cell r="BB43"/>
          <cell r="BC43"/>
          <cell r="BD43"/>
          <cell r="BE43"/>
          <cell r="BF43"/>
          <cell r="BG43"/>
          <cell r="BH43"/>
          <cell r="BI43"/>
          <cell r="BJ43" t="str">
            <v/>
          </cell>
          <cell r="BK43"/>
          <cell r="BL43"/>
          <cell r="BM43"/>
          <cell r="BN43"/>
          <cell r="BO43" t="str">
            <v/>
          </cell>
          <cell r="BP43"/>
          <cell r="BQ43"/>
          <cell r="BR43"/>
          <cell r="BS43"/>
          <cell r="BT43" t="str">
            <v/>
          </cell>
          <cell r="BU43"/>
          <cell r="BV43"/>
          <cell r="BW43"/>
          <cell r="BX43"/>
          <cell r="BY43" t="str">
            <v/>
          </cell>
          <cell r="BZ43"/>
          <cell r="CA43"/>
          <cell r="CB43"/>
          <cell r="CC43"/>
          <cell r="CD43" t="str">
            <v/>
          </cell>
          <cell r="CE43"/>
          <cell r="CF43"/>
          <cell r="CG43"/>
          <cell r="CH43"/>
          <cell r="CI43" t="str">
            <v/>
          </cell>
          <cell r="CJ43" t="str">
            <v/>
          </cell>
          <cell r="CK43" t="str">
            <v/>
          </cell>
          <cell r="CL43" t="str">
            <v/>
          </cell>
          <cell r="CM43" t="str">
            <v/>
          </cell>
          <cell r="CN43" t="str">
            <v/>
          </cell>
          <cell r="CO43"/>
          <cell r="CP43"/>
          <cell r="CQ43"/>
          <cell r="CR43"/>
          <cell r="CS43" t="str">
            <v/>
          </cell>
          <cell r="CT43"/>
          <cell r="CU43"/>
          <cell r="CV43"/>
          <cell r="CW43"/>
          <cell r="CX43" t="str">
            <v/>
          </cell>
          <cell r="CY43"/>
          <cell r="CZ43"/>
          <cell r="DA43"/>
          <cell r="DB43"/>
          <cell r="DC43" t="str">
            <v/>
          </cell>
          <cell r="DD43" t="str">
            <v xml:space="preserve">  </v>
          </cell>
          <cell r="DE43" t="e">
            <v>#DIV/0!</v>
          </cell>
          <cell r="DF43" t="e">
            <v>#DIV/0!</v>
          </cell>
          <cell r="DG43" t="e">
            <v>#DIV/0!</v>
          </cell>
          <cell r="DH43" t="e">
            <v>#DIV/0!</v>
          </cell>
          <cell r="DI43" t="e">
            <v>#DIV/0!</v>
          </cell>
          <cell r="DJ43" t="e">
            <v>#DIV/0!</v>
          </cell>
          <cell r="DK43" t="e">
            <v>#DIV/0!</v>
          </cell>
          <cell r="DL43" t="e">
            <v>#DIV/0!</v>
          </cell>
          <cell r="DM43" t="str">
            <v/>
          </cell>
          <cell r="DN43" t="str">
            <v/>
          </cell>
          <cell r="DO43"/>
          <cell r="DP43"/>
          <cell r="DQ43"/>
          <cell r="DR43"/>
          <cell r="DS43"/>
          <cell r="DT43"/>
          <cell r="DU43"/>
          <cell r="DV43"/>
          <cell r="DW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K43"/>
          <cell r="GL43"/>
          <cell r="GM43"/>
          <cell r="GN43"/>
          <cell r="GO43"/>
          <cell r="GP43"/>
          <cell r="GQ43"/>
          <cell r="GR43"/>
          <cell r="GS43"/>
          <cell r="GT43"/>
          <cell r="GU43"/>
          <cell r="GV43">
            <v>0</v>
          </cell>
          <cell r="GW43">
            <v>0</v>
          </cell>
          <cell r="GX43">
            <v>0</v>
          </cell>
          <cell r="GY43">
            <v>0</v>
          </cell>
          <cell r="GZ43">
            <v>0</v>
          </cell>
          <cell r="HA43">
            <v>0</v>
          </cell>
          <cell r="HB43">
            <v>0</v>
          </cell>
          <cell r="HC43">
            <v>0</v>
          </cell>
          <cell r="HD43">
            <v>0</v>
          </cell>
          <cell r="HE43">
            <v>0</v>
          </cell>
          <cell r="HF43"/>
          <cell r="HG43"/>
          <cell r="HH43"/>
          <cell r="HI43"/>
          <cell r="HJ43"/>
          <cell r="HK43"/>
          <cell r="HL43"/>
          <cell r="HM43"/>
          <cell r="HN43"/>
          <cell r="HO43"/>
          <cell r="HP43"/>
          <cell r="HQ43"/>
          <cell r="HR43"/>
          <cell r="HS43"/>
        </row>
        <row r="44">
          <cell r="C44"/>
          <cell r="D44"/>
          <cell r="E44"/>
          <cell r="F44"/>
          <cell r="G44"/>
          <cell r="H44"/>
          <cell r="I44"/>
          <cell r="J44"/>
          <cell r="K44"/>
          <cell r="L44"/>
          <cell r="M44"/>
          <cell r="N44"/>
          <cell r="O44"/>
          <cell r="P44"/>
          <cell r="Q44"/>
          <cell r="R44"/>
          <cell r="S44"/>
          <cell r="T44"/>
          <cell r="U44"/>
          <cell r="V44" t="str">
            <v/>
          </cell>
          <cell r="W44"/>
          <cell r="X44"/>
          <cell r="Y44"/>
          <cell r="Z44"/>
          <cell r="AA44" t="str">
            <v/>
          </cell>
          <cell r="AB44"/>
          <cell r="AC44"/>
          <cell r="AD44"/>
          <cell r="AE44"/>
          <cell r="AF44" t="str">
            <v/>
          </cell>
          <cell r="AG44"/>
          <cell r="AH44"/>
          <cell r="AI44"/>
          <cell r="AJ44"/>
          <cell r="AK44" t="str">
            <v/>
          </cell>
          <cell r="AL44"/>
          <cell r="AM44"/>
          <cell r="AN44"/>
          <cell r="AO44"/>
          <cell r="AP44" t="str">
            <v/>
          </cell>
          <cell r="AQ44"/>
          <cell r="AR44"/>
          <cell r="AS44"/>
          <cell r="AT44"/>
          <cell r="AU44" t="str">
            <v/>
          </cell>
          <cell r="AV44"/>
          <cell r="AW44"/>
          <cell r="AX44"/>
          <cell r="AY44"/>
          <cell r="AZ44" t="str">
            <v/>
          </cell>
          <cell r="BA44"/>
          <cell r="BB44"/>
          <cell r="BC44"/>
          <cell r="BD44"/>
          <cell r="BE44"/>
          <cell r="BF44"/>
          <cell r="BG44"/>
          <cell r="BH44"/>
          <cell r="BI44"/>
          <cell r="BJ44" t="str">
            <v/>
          </cell>
          <cell r="BK44"/>
          <cell r="BL44"/>
          <cell r="BM44"/>
          <cell r="BN44"/>
          <cell r="BO44" t="str">
            <v/>
          </cell>
          <cell r="BP44"/>
          <cell r="BQ44"/>
          <cell r="BR44"/>
          <cell r="BS44"/>
          <cell r="BT44" t="str">
            <v/>
          </cell>
          <cell r="BU44"/>
          <cell r="BV44"/>
          <cell r="BW44"/>
          <cell r="BX44"/>
          <cell r="BY44" t="str">
            <v/>
          </cell>
          <cell r="BZ44"/>
          <cell r="CA44"/>
          <cell r="CB44"/>
          <cell r="CC44"/>
          <cell r="CD44" t="str">
            <v/>
          </cell>
          <cell r="CE44"/>
          <cell r="CF44"/>
          <cell r="CG44"/>
          <cell r="CH44"/>
          <cell r="CI44" t="str">
            <v/>
          </cell>
          <cell r="CJ44" t="str">
            <v/>
          </cell>
          <cell r="CK44" t="str">
            <v/>
          </cell>
          <cell r="CL44" t="str">
            <v/>
          </cell>
          <cell r="CM44" t="str">
            <v/>
          </cell>
          <cell r="CN44" t="str">
            <v/>
          </cell>
          <cell r="CO44"/>
          <cell r="CP44"/>
          <cell r="CQ44"/>
          <cell r="CR44"/>
          <cell r="CS44" t="str">
            <v/>
          </cell>
          <cell r="CT44"/>
          <cell r="CU44"/>
          <cell r="CV44"/>
          <cell r="CW44"/>
          <cell r="CX44" t="str">
            <v/>
          </cell>
          <cell r="CY44"/>
          <cell r="CZ44"/>
          <cell r="DA44"/>
          <cell r="DB44"/>
          <cell r="DC44" t="str">
            <v/>
          </cell>
          <cell r="DD44" t="str">
            <v xml:space="preserve">  </v>
          </cell>
          <cell r="DE44" t="e">
            <v>#DIV/0!</v>
          </cell>
          <cell r="DF44" t="e">
            <v>#DIV/0!</v>
          </cell>
          <cell r="DG44" t="e">
            <v>#DIV/0!</v>
          </cell>
          <cell r="DH44" t="e">
            <v>#DIV/0!</v>
          </cell>
          <cell r="DI44" t="e">
            <v>#DIV/0!</v>
          </cell>
          <cell r="DJ44" t="e">
            <v>#DIV/0!</v>
          </cell>
          <cell r="DK44" t="e">
            <v>#DIV/0!</v>
          </cell>
          <cell r="DL44" t="e">
            <v>#DIV/0!</v>
          </cell>
          <cell r="DM44" t="str">
            <v/>
          </cell>
          <cell r="DN44" t="str">
            <v/>
          </cell>
          <cell r="DO44"/>
          <cell r="DP44"/>
          <cell r="DQ44"/>
          <cell r="DR44"/>
          <cell r="DS44"/>
          <cell r="DT44"/>
          <cell r="DU44"/>
          <cell r="DV44"/>
          <cell r="DW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K44"/>
          <cell r="GL44"/>
          <cell r="GM44"/>
          <cell r="GN44"/>
          <cell r="GO44"/>
          <cell r="GP44"/>
          <cell r="GQ44"/>
          <cell r="GR44"/>
          <cell r="GS44"/>
          <cell r="GT44"/>
          <cell r="GU44"/>
          <cell r="GV44">
            <v>0</v>
          </cell>
          <cell r="GW44">
            <v>0</v>
          </cell>
          <cell r="GX44">
            <v>0</v>
          </cell>
          <cell r="GY44">
            <v>0</v>
          </cell>
          <cell r="GZ44">
            <v>0</v>
          </cell>
          <cell r="HA44">
            <v>0</v>
          </cell>
          <cell r="HB44">
            <v>0</v>
          </cell>
          <cell r="HC44">
            <v>0</v>
          </cell>
          <cell r="HD44">
            <v>0</v>
          </cell>
          <cell r="HE44">
            <v>0</v>
          </cell>
          <cell r="HF44"/>
          <cell r="HG44"/>
          <cell r="HH44"/>
          <cell r="HI44"/>
          <cell r="HJ44"/>
          <cell r="HK44"/>
          <cell r="HL44"/>
          <cell r="HM44"/>
          <cell r="HN44"/>
          <cell r="HO44"/>
          <cell r="HP44"/>
          <cell r="HQ44"/>
          <cell r="HR44"/>
          <cell r="HS44"/>
        </row>
        <row r="45">
          <cell r="C45"/>
          <cell r="D45"/>
          <cell r="E45"/>
          <cell r="F45"/>
          <cell r="G45"/>
          <cell r="H45"/>
          <cell r="I45"/>
          <cell r="J45"/>
          <cell r="K45"/>
          <cell r="L45"/>
          <cell r="M45"/>
          <cell r="N45"/>
          <cell r="O45"/>
          <cell r="P45"/>
          <cell r="Q45"/>
          <cell r="R45"/>
          <cell r="S45"/>
          <cell r="T45"/>
          <cell r="U45"/>
          <cell r="V45" t="str">
            <v/>
          </cell>
          <cell r="W45"/>
          <cell r="X45"/>
          <cell r="Y45"/>
          <cell r="Z45"/>
          <cell r="AA45" t="str">
            <v/>
          </cell>
          <cell r="AB45"/>
          <cell r="AC45"/>
          <cell r="AD45"/>
          <cell r="AE45"/>
          <cell r="AF45" t="str">
            <v/>
          </cell>
          <cell r="AG45"/>
          <cell r="AH45"/>
          <cell r="AI45"/>
          <cell r="AJ45"/>
          <cell r="AK45" t="str">
            <v/>
          </cell>
          <cell r="AL45"/>
          <cell r="AM45"/>
          <cell r="AN45"/>
          <cell r="AO45"/>
          <cell r="AP45" t="str">
            <v/>
          </cell>
          <cell r="AQ45"/>
          <cell r="AR45"/>
          <cell r="AS45"/>
          <cell r="AT45"/>
          <cell r="AU45" t="str">
            <v/>
          </cell>
          <cell r="AV45"/>
          <cell r="AW45"/>
          <cell r="AX45"/>
          <cell r="AY45"/>
          <cell r="AZ45" t="str">
            <v/>
          </cell>
          <cell r="BA45"/>
          <cell r="BB45"/>
          <cell r="BC45"/>
          <cell r="BD45"/>
          <cell r="BE45"/>
          <cell r="BF45"/>
          <cell r="BG45"/>
          <cell r="BH45"/>
          <cell r="BI45"/>
          <cell r="BJ45" t="str">
            <v/>
          </cell>
          <cell r="BK45"/>
          <cell r="BL45"/>
          <cell r="BM45"/>
          <cell r="BN45"/>
          <cell r="BO45" t="str">
            <v/>
          </cell>
          <cell r="BP45"/>
          <cell r="BQ45"/>
          <cell r="BR45"/>
          <cell r="BS45"/>
          <cell r="BT45" t="str">
            <v/>
          </cell>
          <cell r="BU45"/>
          <cell r="BV45"/>
          <cell r="BW45"/>
          <cell r="BX45"/>
          <cell r="BY45" t="str">
            <v/>
          </cell>
          <cell r="BZ45"/>
          <cell r="CA45"/>
          <cell r="CB45"/>
          <cell r="CC45"/>
          <cell r="CD45" t="str">
            <v/>
          </cell>
          <cell r="CE45"/>
          <cell r="CF45"/>
          <cell r="CG45"/>
          <cell r="CH45"/>
          <cell r="CI45" t="str">
            <v/>
          </cell>
          <cell r="CJ45" t="str">
            <v/>
          </cell>
          <cell r="CK45" t="str">
            <v/>
          </cell>
          <cell r="CL45" t="str">
            <v/>
          </cell>
          <cell r="CM45" t="str">
            <v/>
          </cell>
          <cell r="CN45" t="str">
            <v/>
          </cell>
          <cell r="CO45"/>
          <cell r="CP45"/>
          <cell r="CQ45"/>
          <cell r="CR45"/>
          <cell r="CS45" t="str">
            <v/>
          </cell>
          <cell r="CT45"/>
          <cell r="CU45"/>
          <cell r="CV45"/>
          <cell r="CW45"/>
          <cell r="CX45" t="str">
            <v/>
          </cell>
          <cell r="CY45"/>
          <cell r="CZ45"/>
          <cell r="DA45"/>
          <cell r="DB45"/>
          <cell r="DC45" t="str">
            <v/>
          </cell>
          <cell r="DD45" t="str">
            <v xml:space="preserve">  </v>
          </cell>
          <cell r="DE45" t="e">
            <v>#DIV/0!</v>
          </cell>
          <cell r="DF45" t="e">
            <v>#DIV/0!</v>
          </cell>
          <cell r="DG45" t="e">
            <v>#DIV/0!</v>
          </cell>
          <cell r="DH45" t="e">
            <v>#DIV/0!</v>
          </cell>
          <cell r="DI45" t="e">
            <v>#DIV/0!</v>
          </cell>
          <cell r="DJ45" t="e">
            <v>#DIV/0!</v>
          </cell>
          <cell r="DK45" t="e">
            <v>#DIV/0!</v>
          </cell>
          <cell r="DL45" t="e">
            <v>#DIV/0!</v>
          </cell>
          <cell r="DM45" t="str">
            <v/>
          </cell>
          <cell r="DN45" t="str">
            <v/>
          </cell>
          <cell r="DO45"/>
          <cell r="DP45"/>
          <cell r="DQ45"/>
          <cell r="DR45"/>
          <cell r="DS45"/>
          <cell r="DT45"/>
          <cell r="DU45"/>
          <cell r="DV45"/>
          <cell r="DW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K45"/>
          <cell r="GL45"/>
          <cell r="GM45"/>
          <cell r="GN45"/>
          <cell r="GO45"/>
          <cell r="GP45"/>
          <cell r="GQ45"/>
          <cell r="GR45"/>
          <cell r="GS45"/>
          <cell r="GT45"/>
          <cell r="GU45"/>
          <cell r="GV45">
            <v>0</v>
          </cell>
          <cell r="GW45">
            <v>0</v>
          </cell>
          <cell r="GX45">
            <v>0</v>
          </cell>
          <cell r="GY45">
            <v>0</v>
          </cell>
          <cell r="GZ45">
            <v>0</v>
          </cell>
          <cell r="HA45">
            <v>0</v>
          </cell>
          <cell r="HB45">
            <v>0</v>
          </cell>
          <cell r="HC45">
            <v>0</v>
          </cell>
          <cell r="HD45">
            <v>0</v>
          </cell>
          <cell r="HE45">
            <v>0</v>
          </cell>
          <cell r="HF45"/>
          <cell r="HG45"/>
          <cell r="HH45"/>
          <cell r="HI45"/>
          <cell r="HJ45"/>
          <cell r="HK45"/>
          <cell r="HL45"/>
          <cell r="HM45"/>
          <cell r="HN45"/>
          <cell r="HO45"/>
          <cell r="HP45"/>
          <cell r="HQ45"/>
          <cell r="HR45"/>
          <cell r="HS45"/>
        </row>
        <row r="46">
          <cell r="C46"/>
          <cell r="D46"/>
          <cell r="E46"/>
          <cell r="F46"/>
          <cell r="G46"/>
          <cell r="H46"/>
          <cell r="I46"/>
          <cell r="J46"/>
          <cell r="K46"/>
          <cell r="L46"/>
          <cell r="M46"/>
          <cell r="N46"/>
          <cell r="O46"/>
          <cell r="P46"/>
          <cell r="Q46"/>
          <cell r="R46"/>
          <cell r="S46"/>
          <cell r="T46"/>
          <cell r="U46"/>
          <cell r="V46" t="str">
            <v/>
          </cell>
          <cell r="W46"/>
          <cell r="X46"/>
          <cell r="Y46"/>
          <cell r="Z46"/>
          <cell r="AA46" t="str">
            <v/>
          </cell>
          <cell r="AB46"/>
          <cell r="AC46"/>
          <cell r="AD46"/>
          <cell r="AE46"/>
          <cell r="AF46" t="str">
            <v/>
          </cell>
          <cell r="AG46"/>
          <cell r="AH46"/>
          <cell r="AI46"/>
          <cell r="AJ46"/>
          <cell r="AK46" t="str">
            <v/>
          </cell>
          <cell r="AL46"/>
          <cell r="AM46"/>
          <cell r="AN46"/>
          <cell r="AO46"/>
          <cell r="AP46" t="str">
            <v/>
          </cell>
          <cell r="AQ46"/>
          <cell r="AR46"/>
          <cell r="AS46"/>
          <cell r="AT46"/>
          <cell r="AU46" t="str">
            <v/>
          </cell>
          <cell r="AV46"/>
          <cell r="AW46"/>
          <cell r="AX46"/>
          <cell r="AY46"/>
          <cell r="AZ46" t="str">
            <v/>
          </cell>
          <cell r="BA46"/>
          <cell r="BB46"/>
          <cell r="BC46"/>
          <cell r="BD46"/>
          <cell r="BE46"/>
          <cell r="BF46"/>
          <cell r="BG46"/>
          <cell r="BH46"/>
          <cell r="BI46"/>
          <cell r="BJ46" t="str">
            <v/>
          </cell>
          <cell r="BK46"/>
          <cell r="BL46"/>
          <cell r="BM46"/>
          <cell r="BN46"/>
          <cell r="BO46" t="str">
            <v/>
          </cell>
          <cell r="BP46"/>
          <cell r="BQ46"/>
          <cell r="BR46"/>
          <cell r="BS46"/>
          <cell r="BT46" t="str">
            <v/>
          </cell>
          <cell r="BU46"/>
          <cell r="BV46"/>
          <cell r="BW46"/>
          <cell r="BX46"/>
          <cell r="BY46" t="str">
            <v/>
          </cell>
          <cell r="BZ46"/>
          <cell r="CA46"/>
          <cell r="CB46"/>
          <cell r="CC46"/>
          <cell r="CD46" t="str">
            <v/>
          </cell>
          <cell r="CE46"/>
          <cell r="CF46"/>
          <cell r="CG46"/>
          <cell r="CH46"/>
          <cell r="CI46" t="str">
            <v/>
          </cell>
          <cell r="CJ46" t="str">
            <v/>
          </cell>
          <cell r="CK46" t="str">
            <v/>
          </cell>
          <cell r="CL46" t="str">
            <v/>
          </cell>
          <cell r="CM46" t="str">
            <v/>
          </cell>
          <cell r="CN46" t="str">
            <v/>
          </cell>
          <cell r="CO46"/>
          <cell r="CP46"/>
          <cell r="CQ46"/>
          <cell r="CR46"/>
          <cell r="CS46" t="str">
            <v/>
          </cell>
          <cell r="CT46"/>
          <cell r="CU46"/>
          <cell r="CV46"/>
          <cell r="CW46"/>
          <cell r="CX46" t="str">
            <v/>
          </cell>
          <cell r="CY46"/>
          <cell r="CZ46"/>
          <cell r="DA46"/>
          <cell r="DB46"/>
          <cell r="DC46" t="str">
            <v/>
          </cell>
          <cell r="DD46" t="str">
            <v xml:space="preserve">  </v>
          </cell>
          <cell r="DE46" t="e">
            <v>#DIV/0!</v>
          </cell>
          <cell r="DF46" t="e">
            <v>#DIV/0!</v>
          </cell>
          <cell r="DG46" t="e">
            <v>#DIV/0!</v>
          </cell>
          <cell r="DH46" t="e">
            <v>#DIV/0!</v>
          </cell>
          <cell r="DI46" t="e">
            <v>#DIV/0!</v>
          </cell>
          <cell r="DJ46" t="e">
            <v>#DIV/0!</v>
          </cell>
          <cell r="DK46" t="e">
            <v>#DIV/0!</v>
          </cell>
          <cell r="DL46" t="e">
            <v>#DIV/0!</v>
          </cell>
          <cell r="DM46" t="str">
            <v/>
          </cell>
          <cell r="DN46" t="str">
            <v/>
          </cell>
          <cell r="DO46"/>
          <cell r="DP46"/>
          <cell r="DQ46"/>
          <cell r="DR46"/>
          <cell r="DS46"/>
          <cell r="DT46"/>
          <cell r="DU46"/>
          <cell r="DV46"/>
          <cell r="DW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K46"/>
          <cell r="GL46"/>
          <cell r="GM46"/>
          <cell r="GN46"/>
          <cell r="GO46"/>
          <cell r="GP46"/>
          <cell r="GQ46"/>
          <cell r="GR46"/>
          <cell r="GS46"/>
          <cell r="GT46"/>
          <cell r="GU46"/>
          <cell r="GV46">
            <v>0</v>
          </cell>
          <cell r="GW46">
            <v>0</v>
          </cell>
          <cell r="GX46">
            <v>0</v>
          </cell>
          <cell r="GY46">
            <v>0</v>
          </cell>
          <cell r="GZ46">
            <v>0</v>
          </cell>
          <cell r="HA46">
            <v>0</v>
          </cell>
          <cell r="HB46">
            <v>0</v>
          </cell>
          <cell r="HC46">
            <v>0</v>
          </cell>
          <cell r="HD46">
            <v>0</v>
          </cell>
          <cell r="HE46">
            <v>0</v>
          </cell>
          <cell r="HF46"/>
          <cell r="HG46"/>
          <cell r="HH46"/>
          <cell r="HI46"/>
          <cell r="HJ46"/>
          <cell r="HK46"/>
          <cell r="HL46"/>
          <cell r="HM46"/>
          <cell r="HN46"/>
          <cell r="HO46"/>
          <cell r="HP46"/>
          <cell r="HQ46"/>
          <cell r="HR46"/>
          <cell r="HS46"/>
        </row>
        <row r="47">
          <cell r="C47"/>
          <cell r="D47"/>
          <cell r="E47"/>
          <cell r="F47"/>
          <cell r="G47"/>
          <cell r="H47"/>
          <cell r="I47"/>
          <cell r="J47"/>
          <cell r="K47"/>
          <cell r="L47"/>
          <cell r="M47"/>
          <cell r="N47"/>
          <cell r="O47"/>
          <cell r="P47"/>
          <cell r="Q47"/>
          <cell r="R47"/>
          <cell r="S47"/>
          <cell r="T47"/>
          <cell r="U47"/>
          <cell r="V47" t="str">
            <v/>
          </cell>
          <cell r="W47"/>
          <cell r="X47"/>
          <cell r="Y47"/>
          <cell r="Z47"/>
          <cell r="AA47" t="str">
            <v/>
          </cell>
          <cell r="AB47"/>
          <cell r="AC47"/>
          <cell r="AD47"/>
          <cell r="AE47"/>
          <cell r="AF47" t="str">
            <v/>
          </cell>
          <cell r="AG47"/>
          <cell r="AH47"/>
          <cell r="AI47"/>
          <cell r="AJ47"/>
          <cell r="AK47" t="str">
            <v/>
          </cell>
          <cell r="AL47"/>
          <cell r="AM47"/>
          <cell r="AN47"/>
          <cell r="AO47"/>
          <cell r="AP47" t="str">
            <v/>
          </cell>
          <cell r="AQ47"/>
          <cell r="AR47"/>
          <cell r="AS47"/>
          <cell r="AT47"/>
          <cell r="AU47" t="str">
            <v/>
          </cell>
          <cell r="AV47"/>
          <cell r="AW47"/>
          <cell r="AX47"/>
          <cell r="AY47"/>
          <cell r="AZ47" t="str">
            <v/>
          </cell>
          <cell r="BA47"/>
          <cell r="BB47"/>
          <cell r="BC47"/>
          <cell r="BD47"/>
          <cell r="BE47"/>
          <cell r="BF47"/>
          <cell r="BG47"/>
          <cell r="BH47"/>
          <cell r="BI47"/>
          <cell r="BJ47" t="str">
            <v/>
          </cell>
          <cell r="BK47"/>
          <cell r="BL47"/>
          <cell r="BM47"/>
          <cell r="BN47"/>
          <cell r="BO47" t="str">
            <v/>
          </cell>
          <cell r="BP47"/>
          <cell r="BQ47"/>
          <cell r="BR47"/>
          <cell r="BS47"/>
          <cell r="BT47" t="str">
            <v/>
          </cell>
          <cell r="BU47"/>
          <cell r="BV47"/>
          <cell r="BW47"/>
          <cell r="BX47"/>
          <cell r="BY47" t="str">
            <v/>
          </cell>
          <cell r="BZ47"/>
          <cell r="CA47"/>
          <cell r="CB47"/>
          <cell r="CC47"/>
          <cell r="CD47" t="str">
            <v/>
          </cell>
          <cell r="CE47"/>
          <cell r="CF47"/>
          <cell r="CG47"/>
          <cell r="CH47"/>
          <cell r="CI47" t="str">
            <v/>
          </cell>
          <cell r="CJ47" t="str">
            <v/>
          </cell>
          <cell r="CK47" t="str">
            <v/>
          </cell>
          <cell r="CL47" t="str">
            <v/>
          </cell>
          <cell r="CM47" t="str">
            <v/>
          </cell>
          <cell r="CN47" t="str">
            <v/>
          </cell>
          <cell r="CO47"/>
          <cell r="CP47"/>
          <cell r="CQ47"/>
          <cell r="CR47"/>
          <cell r="CS47" t="str">
            <v/>
          </cell>
          <cell r="CT47"/>
          <cell r="CU47"/>
          <cell r="CV47"/>
          <cell r="CW47"/>
          <cell r="CX47" t="str">
            <v/>
          </cell>
          <cell r="CY47"/>
          <cell r="CZ47"/>
          <cell r="DA47"/>
          <cell r="DB47"/>
          <cell r="DC47" t="str">
            <v/>
          </cell>
          <cell r="DD47" t="str">
            <v xml:space="preserve">  </v>
          </cell>
          <cell r="DE47" t="e">
            <v>#DIV/0!</v>
          </cell>
          <cell r="DF47" t="e">
            <v>#DIV/0!</v>
          </cell>
          <cell r="DG47" t="e">
            <v>#DIV/0!</v>
          </cell>
          <cell r="DH47" t="e">
            <v>#DIV/0!</v>
          </cell>
          <cell r="DI47" t="e">
            <v>#DIV/0!</v>
          </cell>
          <cell r="DJ47" t="e">
            <v>#DIV/0!</v>
          </cell>
          <cell r="DK47" t="e">
            <v>#DIV/0!</v>
          </cell>
          <cell r="DL47" t="e">
            <v>#DIV/0!</v>
          </cell>
          <cell r="DM47" t="str">
            <v/>
          </cell>
          <cell r="DN47" t="str">
            <v/>
          </cell>
          <cell r="DO47"/>
          <cell r="DP47"/>
          <cell r="DQ47"/>
          <cell r="DR47"/>
          <cell r="DS47"/>
          <cell r="DT47"/>
          <cell r="DU47"/>
          <cell r="DV47"/>
          <cell r="DW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K47"/>
          <cell r="GL47"/>
          <cell r="GM47"/>
          <cell r="GN47"/>
          <cell r="GO47"/>
          <cell r="GP47"/>
          <cell r="GQ47"/>
          <cell r="GR47"/>
          <cell r="GS47"/>
          <cell r="GT47"/>
          <cell r="GU47"/>
          <cell r="GV47">
            <v>0</v>
          </cell>
          <cell r="GW47">
            <v>0</v>
          </cell>
          <cell r="GX47">
            <v>0</v>
          </cell>
          <cell r="GY47">
            <v>0</v>
          </cell>
          <cell r="GZ47">
            <v>0</v>
          </cell>
          <cell r="HA47">
            <v>0</v>
          </cell>
          <cell r="HB47">
            <v>0</v>
          </cell>
          <cell r="HC47">
            <v>0</v>
          </cell>
          <cell r="HD47">
            <v>0</v>
          </cell>
          <cell r="HE47">
            <v>0</v>
          </cell>
          <cell r="HF47"/>
          <cell r="HG47"/>
          <cell r="HH47"/>
          <cell r="HI47"/>
          <cell r="HJ47"/>
          <cell r="HK47"/>
          <cell r="HL47"/>
          <cell r="HM47"/>
          <cell r="HN47"/>
          <cell r="HO47"/>
          <cell r="HP47"/>
          <cell r="HQ47"/>
          <cell r="HR47"/>
          <cell r="HS47"/>
        </row>
        <row r="48">
          <cell r="C48"/>
          <cell r="D48"/>
          <cell r="E48"/>
          <cell r="F48"/>
          <cell r="G48"/>
          <cell r="H48"/>
          <cell r="I48"/>
          <cell r="J48"/>
          <cell r="K48"/>
          <cell r="L48"/>
          <cell r="M48"/>
          <cell r="N48"/>
          <cell r="O48"/>
          <cell r="P48"/>
          <cell r="Q48"/>
          <cell r="R48"/>
          <cell r="S48"/>
          <cell r="T48"/>
          <cell r="U48"/>
          <cell r="V48" t="str">
            <v/>
          </cell>
          <cell r="W48"/>
          <cell r="X48"/>
          <cell r="Y48"/>
          <cell r="Z48"/>
          <cell r="AA48" t="str">
            <v/>
          </cell>
          <cell r="AB48"/>
          <cell r="AC48"/>
          <cell r="AD48"/>
          <cell r="AE48"/>
          <cell r="AF48" t="str">
            <v/>
          </cell>
          <cell r="AG48"/>
          <cell r="AH48"/>
          <cell r="AI48"/>
          <cell r="AJ48"/>
          <cell r="AK48" t="str">
            <v/>
          </cell>
          <cell r="AL48"/>
          <cell r="AM48"/>
          <cell r="AN48"/>
          <cell r="AO48"/>
          <cell r="AP48" t="str">
            <v/>
          </cell>
          <cell r="AQ48"/>
          <cell r="AR48"/>
          <cell r="AS48"/>
          <cell r="AT48"/>
          <cell r="AU48" t="str">
            <v/>
          </cell>
          <cell r="AV48"/>
          <cell r="AW48"/>
          <cell r="AX48"/>
          <cell r="AY48"/>
          <cell r="AZ48" t="str">
            <v/>
          </cell>
          <cell r="BA48"/>
          <cell r="BB48"/>
          <cell r="BC48"/>
          <cell r="BD48"/>
          <cell r="BE48"/>
          <cell r="BF48"/>
          <cell r="BG48"/>
          <cell r="BH48"/>
          <cell r="BI48"/>
          <cell r="BJ48" t="str">
            <v/>
          </cell>
          <cell r="BK48"/>
          <cell r="BL48"/>
          <cell r="BM48"/>
          <cell r="BN48"/>
          <cell r="BO48" t="str">
            <v/>
          </cell>
          <cell r="BP48"/>
          <cell r="BQ48"/>
          <cell r="BR48"/>
          <cell r="BS48"/>
          <cell r="BT48" t="str">
            <v/>
          </cell>
          <cell r="BU48"/>
          <cell r="BV48"/>
          <cell r="BW48"/>
          <cell r="BX48"/>
          <cell r="BY48" t="str">
            <v/>
          </cell>
          <cell r="BZ48"/>
          <cell r="CA48"/>
          <cell r="CB48"/>
          <cell r="CC48"/>
          <cell r="CD48" t="str">
            <v/>
          </cell>
          <cell r="CE48"/>
          <cell r="CF48"/>
          <cell r="CG48"/>
          <cell r="CH48"/>
          <cell r="CI48" t="str">
            <v/>
          </cell>
          <cell r="CJ48" t="str">
            <v/>
          </cell>
          <cell r="CK48" t="str">
            <v/>
          </cell>
          <cell r="CL48" t="str">
            <v/>
          </cell>
          <cell r="CM48" t="str">
            <v/>
          </cell>
          <cell r="CN48" t="str">
            <v/>
          </cell>
          <cell r="CO48"/>
          <cell r="CP48"/>
          <cell r="CQ48"/>
          <cell r="CR48"/>
          <cell r="CS48" t="str">
            <v/>
          </cell>
          <cell r="CT48"/>
          <cell r="CU48"/>
          <cell r="CV48"/>
          <cell r="CW48"/>
          <cell r="CX48" t="str">
            <v/>
          </cell>
          <cell r="CY48"/>
          <cell r="CZ48"/>
          <cell r="DA48"/>
          <cell r="DB48"/>
          <cell r="DC48" t="str">
            <v/>
          </cell>
          <cell r="DD48" t="str">
            <v xml:space="preserve">  </v>
          </cell>
          <cell r="DE48" t="e">
            <v>#DIV/0!</v>
          </cell>
          <cell r="DF48" t="e">
            <v>#DIV/0!</v>
          </cell>
          <cell r="DG48" t="e">
            <v>#DIV/0!</v>
          </cell>
          <cell r="DH48" t="e">
            <v>#DIV/0!</v>
          </cell>
          <cell r="DI48" t="e">
            <v>#DIV/0!</v>
          </cell>
          <cell r="DJ48" t="e">
            <v>#DIV/0!</v>
          </cell>
          <cell r="DK48" t="e">
            <v>#DIV/0!</v>
          </cell>
          <cell r="DL48" t="e">
            <v>#DIV/0!</v>
          </cell>
          <cell r="DM48" t="str">
            <v/>
          </cell>
          <cell r="DN48" t="str">
            <v/>
          </cell>
          <cell r="DO48"/>
          <cell r="DP48"/>
          <cell r="DQ48"/>
          <cell r="DR48"/>
          <cell r="DS48"/>
          <cell r="DT48"/>
          <cell r="DU48"/>
          <cell r="DV48"/>
          <cell r="DW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K48"/>
          <cell r="GL48"/>
          <cell r="GM48"/>
          <cell r="GN48"/>
          <cell r="GO48"/>
          <cell r="GP48"/>
          <cell r="GQ48"/>
          <cell r="GR48"/>
          <cell r="GS48"/>
          <cell r="GT48"/>
          <cell r="GU48"/>
          <cell r="GV48">
            <v>0</v>
          </cell>
          <cell r="GW48">
            <v>0</v>
          </cell>
          <cell r="GX48">
            <v>0</v>
          </cell>
          <cell r="GY48">
            <v>0</v>
          </cell>
          <cell r="GZ48">
            <v>0</v>
          </cell>
          <cell r="HA48">
            <v>0</v>
          </cell>
          <cell r="HB48">
            <v>0</v>
          </cell>
          <cell r="HC48">
            <v>0</v>
          </cell>
          <cell r="HD48">
            <v>0</v>
          </cell>
          <cell r="HE48">
            <v>0</v>
          </cell>
          <cell r="HF48"/>
          <cell r="HG48"/>
          <cell r="HH48"/>
          <cell r="HI48"/>
          <cell r="HJ48"/>
          <cell r="HK48"/>
          <cell r="HL48"/>
          <cell r="HM48"/>
          <cell r="HN48"/>
          <cell r="HO48"/>
          <cell r="HP48"/>
          <cell r="HQ48"/>
          <cell r="HR48"/>
          <cell r="HS48"/>
        </row>
        <row r="49">
          <cell r="C49"/>
          <cell r="D49"/>
          <cell r="E49"/>
          <cell r="F49"/>
          <cell r="G49"/>
          <cell r="H49"/>
          <cell r="I49"/>
          <cell r="J49"/>
          <cell r="K49"/>
          <cell r="L49"/>
          <cell r="M49"/>
          <cell r="N49"/>
          <cell r="O49"/>
          <cell r="P49"/>
          <cell r="Q49"/>
          <cell r="R49"/>
          <cell r="S49"/>
          <cell r="T49"/>
          <cell r="U49"/>
          <cell r="V49" t="str">
            <v/>
          </cell>
          <cell r="W49"/>
          <cell r="X49"/>
          <cell r="Y49"/>
          <cell r="Z49"/>
          <cell r="AA49" t="str">
            <v/>
          </cell>
          <cell r="AB49"/>
          <cell r="AC49"/>
          <cell r="AD49"/>
          <cell r="AE49"/>
          <cell r="AF49" t="str">
            <v/>
          </cell>
          <cell r="AG49"/>
          <cell r="AH49"/>
          <cell r="AI49"/>
          <cell r="AJ49"/>
          <cell r="AK49" t="str">
            <v/>
          </cell>
          <cell r="AL49"/>
          <cell r="AM49"/>
          <cell r="AN49"/>
          <cell r="AO49"/>
          <cell r="AP49" t="str">
            <v/>
          </cell>
          <cell r="AQ49"/>
          <cell r="AR49"/>
          <cell r="AS49"/>
          <cell r="AT49"/>
          <cell r="AU49" t="str">
            <v/>
          </cell>
          <cell r="AV49"/>
          <cell r="AW49"/>
          <cell r="AX49"/>
          <cell r="AY49"/>
          <cell r="AZ49" t="str">
            <v/>
          </cell>
          <cell r="BA49"/>
          <cell r="BB49"/>
          <cell r="BC49"/>
          <cell r="BD49"/>
          <cell r="BE49"/>
          <cell r="BF49"/>
          <cell r="BG49"/>
          <cell r="BH49"/>
          <cell r="BI49"/>
          <cell r="BJ49" t="str">
            <v/>
          </cell>
          <cell r="BK49"/>
          <cell r="BL49"/>
          <cell r="BM49"/>
          <cell r="BN49"/>
          <cell r="BO49" t="str">
            <v/>
          </cell>
          <cell r="BP49"/>
          <cell r="BQ49"/>
          <cell r="BR49"/>
          <cell r="BS49"/>
          <cell r="BT49" t="str">
            <v/>
          </cell>
          <cell r="BU49"/>
          <cell r="BV49"/>
          <cell r="BW49"/>
          <cell r="BX49"/>
          <cell r="BY49" t="str">
            <v/>
          </cell>
          <cell r="BZ49"/>
          <cell r="CA49"/>
          <cell r="CB49"/>
          <cell r="CC49"/>
          <cell r="CD49" t="str">
            <v/>
          </cell>
          <cell r="CE49"/>
          <cell r="CF49"/>
          <cell r="CG49"/>
          <cell r="CH49"/>
          <cell r="CI49" t="str">
            <v/>
          </cell>
          <cell r="CJ49" t="str">
            <v/>
          </cell>
          <cell r="CK49" t="str">
            <v/>
          </cell>
          <cell r="CL49" t="str">
            <v/>
          </cell>
          <cell r="CM49" t="str">
            <v/>
          </cell>
          <cell r="CN49" t="str">
            <v/>
          </cell>
          <cell r="CO49"/>
          <cell r="CP49"/>
          <cell r="CQ49"/>
          <cell r="CR49"/>
          <cell r="CS49" t="str">
            <v/>
          </cell>
          <cell r="CT49"/>
          <cell r="CU49"/>
          <cell r="CV49"/>
          <cell r="CW49"/>
          <cell r="CX49" t="str">
            <v/>
          </cell>
          <cell r="CY49"/>
          <cell r="CZ49"/>
          <cell r="DA49"/>
          <cell r="DB49"/>
          <cell r="DC49" t="str">
            <v/>
          </cell>
          <cell r="DD49" t="str">
            <v xml:space="preserve">  </v>
          </cell>
          <cell r="DE49" t="e">
            <v>#DIV/0!</v>
          </cell>
          <cell r="DF49" t="e">
            <v>#DIV/0!</v>
          </cell>
          <cell r="DG49" t="e">
            <v>#DIV/0!</v>
          </cell>
          <cell r="DH49" t="e">
            <v>#DIV/0!</v>
          </cell>
          <cell r="DI49" t="e">
            <v>#DIV/0!</v>
          </cell>
          <cell r="DJ49" t="e">
            <v>#DIV/0!</v>
          </cell>
          <cell r="DK49" t="e">
            <v>#DIV/0!</v>
          </cell>
          <cell r="DL49" t="e">
            <v>#DIV/0!</v>
          </cell>
          <cell r="DM49" t="str">
            <v/>
          </cell>
          <cell r="DN49" t="str">
            <v/>
          </cell>
          <cell r="DO49"/>
          <cell r="DP49"/>
          <cell r="DQ49"/>
          <cell r="DR49"/>
          <cell r="DS49"/>
          <cell r="DT49"/>
          <cell r="DU49"/>
          <cell r="DV49"/>
          <cell r="DW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K49"/>
          <cell r="GL49"/>
          <cell r="GM49"/>
          <cell r="GN49"/>
          <cell r="GO49"/>
          <cell r="GP49"/>
          <cell r="GQ49"/>
          <cell r="GR49"/>
          <cell r="GS49"/>
          <cell r="GT49"/>
          <cell r="GU49"/>
          <cell r="GV49">
            <v>0</v>
          </cell>
          <cell r="GW49">
            <v>0</v>
          </cell>
          <cell r="GX49">
            <v>0</v>
          </cell>
          <cell r="GY49">
            <v>0</v>
          </cell>
          <cell r="GZ49">
            <v>0</v>
          </cell>
          <cell r="HA49">
            <v>0</v>
          </cell>
          <cell r="HB49">
            <v>0</v>
          </cell>
          <cell r="HC49">
            <v>0</v>
          </cell>
          <cell r="HD49">
            <v>0</v>
          </cell>
          <cell r="HE49">
            <v>0</v>
          </cell>
          <cell r="HF49"/>
          <cell r="HG49"/>
          <cell r="HH49"/>
          <cell r="HI49"/>
          <cell r="HJ49"/>
          <cell r="HK49"/>
          <cell r="HL49"/>
          <cell r="HM49"/>
          <cell r="HN49"/>
          <cell r="HO49"/>
          <cell r="HP49"/>
          <cell r="HQ49"/>
          <cell r="HR49"/>
          <cell r="HS49"/>
        </row>
        <row r="50">
          <cell r="C50"/>
          <cell r="D50"/>
          <cell r="E50"/>
          <cell r="F50"/>
          <cell r="G50"/>
          <cell r="H50"/>
          <cell r="I50"/>
          <cell r="J50"/>
          <cell r="K50"/>
          <cell r="L50"/>
          <cell r="M50"/>
          <cell r="N50"/>
          <cell r="O50"/>
          <cell r="P50"/>
          <cell r="Q50"/>
          <cell r="R50"/>
          <cell r="S50"/>
          <cell r="T50"/>
          <cell r="U50"/>
          <cell r="V50" t="str">
            <v/>
          </cell>
          <cell r="W50"/>
          <cell r="X50"/>
          <cell r="Y50"/>
          <cell r="Z50"/>
          <cell r="AA50" t="str">
            <v/>
          </cell>
          <cell r="AB50"/>
          <cell r="AC50"/>
          <cell r="AD50"/>
          <cell r="AE50"/>
          <cell r="AF50" t="str">
            <v/>
          </cell>
          <cell r="AG50"/>
          <cell r="AH50"/>
          <cell r="AI50"/>
          <cell r="AJ50"/>
          <cell r="AK50" t="str">
            <v/>
          </cell>
          <cell r="AL50"/>
          <cell r="AM50"/>
          <cell r="AN50"/>
          <cell r="AO50"/>
          <cell r="AP50" t="str">
            <v/>
          </cell>
          <cell r="AQ50"/>
          <cell r="AR50"/>
          <cell r="AS50"/>
          <cell r="AT50"/>
          <cell r="AU50" t="str">
            <v/>
          </cell>
          <cell r="AV50"/>
          <cell r="AW50"/>
          <cell r="AX50"/>
          <cell r="AY50"/>
          <cell r="AZ50" t="str">
            <v/>
          </cell>
          <cell r="BA50"/>
          <cell r="BB50"/>
          <cell r="BC50"/>
          <cell r="BD50"/>
          <cell r="BE50"/>
          <cell r="BF50"/>
          <cell r="BG50"/>
          <cell r="BH50"/>
          <cell r="BI50"/>
          <cell r="BJ50" t="str">
            <v/>
          </cell>
          <cell r="BK50"/>
          <cell r="BL50"/>
          <cell r="BM50"/>
          <cell r="BN50"/>
          <cell r="BO50" t="str">
            <v/>
          </cell>
          <cell r="BP50"/>
          <cell r="BQ50"/>
          <cell r="BR50"/>
          <cell r="BS50"/>
          <cell r="BT50" t="str">
            <v/>
          </cell>
          <cell r="BU50"/>
          <cell r="BV50"/>
          <cell r="BW50"/>
          <cell r="BX50"/>
          <cell r="BY50" t="str">
            <v/>
          </cell>
          <cell r="BZ50"/>
          <cell r="CA50"/>
          <cell r="CB50"/>
          <cell r="CC50"/>
          <cell r="CD50" t="str">
            <v/>
          </cell>
          <cell r="CE50"/>
          <cell r="CF50"/>
          <cell r="CG50"/>
          <cell r="CH50"/>
          <cell r="CI50" t="str">
            <v/>
          </cell>
          <cell r="CJ50" t="str">
            <v/>
          </cell>
          <cell r="CK50" t="str">
            <v/>
          </cell>
          <cell r="CL50" t="str">
            <v/>
          </cell>
          <cell r="CM50" t="str">
            <v/>
          </cell>
          <cell r="CN50" t="str">
            <v/>
          </cell>
          <cell r="CO50"/>
          <cell r="CP50"/>
          <cell r="CQ50"/>
          <cell r="CR50"/>
          <cell r="CS50" t="str">
            <v/>
          </cell>
          <cell r="CT50"/>
          <cell r="CU50"/>
          <cell r="CV50"/>
          <cell r="CW50"/>
          <cell r="CX50" t="str">
            <v/>
          </cell>
          <cell r="CY50"/>
          <cell r="CZ50"/>
          <cell r="DA50"/>
          <cell r="DB50"/>
          <cell r="DC50" t="str">
            <v/>
          </cell>
          <cell r="DD50" t="str">
            <v xml:space="preserve">  </v>
          </cell>
          <cell r="DE50" t="e">
            <v>#DIV/0!</v>
          </cell>
          <cell r="DF50" t="e">
            <v>#DIV/0!</v>
          </cell>
          <cell r="DG50" t="e">
            <v>#DIV/0!</v>
          </cell>
          <cell r="DH50" t="e">
            <v>#DIV/0!</v>
          </cell>
          <cell r="DI50" t="e">
            <v>#DIV/0!</v>
          </cell>
          <cell r="DJ50" t="e">
            <v>#DIV/0!</v>
          </cell>
          <cell r="DK50" t="e">
            <v>#DIV/0!</v>
          </cell>
          <cell r="DL50" t="e">
            <v>#DIV/0!</v>
          </cell>
          <cell r="DM50" t="str">
            <v/>
          </cell>
          <cell r="DN50" t="str">
            <v/>
          </cell>
          <cell r="DO50"/>
          <cell r="DP50"/>
          <cell r="DQ50"/>
          <cell r="DR50"/>
          <cell r="DS50"/>
          <cell r="DT50"/>
          <cell r="DU50"/>
          <cell r="DV50"/>
          <cell r="DW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K50"/>
          <cell r="GL50"/>
          <cell r="GM50"/>
          <cell r="GN50"/>
          <cell r="GO50"/>
          <cell r="GP50"/>
          <cell r="GQ50"/>
          <cell r="GR50"/>
          <cell r="GS50"/>
          <cell r="GT50"/>
          <cell r="GU50"/>
          <cell r="GV50">
            <v>0</v>
          </cell>
          <cell r="GW50">
            <v>0</v>
          </cell>
          <cell r="GX50">
            <v>0</v>
          </cell>
          <cell r="GY50">
            <v>0</v>
          </cell>
          <cell r="GZ50">
            <v>0</v>
          </cell>
          <cell r="HA50">
            <v>0</v>
          </cell>
          <cell r="HB50">
            <v>0</v>
          </cell>
          <cell r="HC50">
            <v>0</v>
          </cell>
          <cell r="HD50">
            <v>0</v>
          </cell>
          <cell r="HE50">
            <v>0</v>
          </cell>
          <cell r="HF50"/>
          <cell r="HG50"/>
          <cell r="HH50"/>
          <cell r="HI50"/>
          <cell r="HJ50"/>
          <cell r="HK50"/>
          <cell r="HL50"/>
          <cell r="HM50"/>
          <cell r="HN50"/>
          <cell r="HO50"/>
          <cell r="HP50"/>
          <cell r="HQ50"/>
          <cell r="HR50"/>
          <cell r="HS50"/>
        </row>
        <row r="51">
          <cell r="C51"/>
          <cell r="D51"/>
          <cell r="E51"/>
          <cell r="F51"/>
          <cell r="G51"/>
          <cell r="H51"/>
          <cell r="I51"/>
          <cell r="J51"/>
          <cell r="K51"/>
          <cell r="L51"/>
          <cell r="M51"/>
          <cell r="N51"/>
          <cell r="O51"/>
          <cell r="P51"/>
          <cell r="Q51"/>
          <cell r="R51"/>
          <cell r="S51"/>
          <cell r="T51"/>
          <cell r="U51"/>
          <cell r="V51" t="str">
            <v/>
          </cell>
          <cell r="W51"/>
          <cell r="X51"/>
          <cell r="Y51"/>
          <cell r="Z51"/>
          <cell r="AA51" t="str">
            <v/>
          </cell>
          <cell r="AB51"/>
          <cell r="AC51"/>
          <cell r="AD51"/>
          <cell r="AE51"/>
          <cell r="AF51" t="str">
            <v/>
          </cell>
          <cell r="AG51"/>
          <cell r="AH51"/>
          <cell r="AI51"/>
          <cell r="AJ51"/>
          <cell r="AK51" t="str">
            <v/>
          </cell>
          <cell r="AL51"/>
          <cell r="AM51"/>
          <cell r="AN51"/>
          <cell r="AO51"/>
          <cell r="AP51" t="str">
            <v/>
          </cell>
          <cell r="AQ51"/>
          <cell r="AR51"/>
          <cell r="AS51"/>
          <cell r="AT51"/>
          <cell r="AU51" t="str">
            <v/>
          </cell>
          <cell r="AV51"/>
          <cell r="AW51"/>
          <cell r="AX51"/>
          <cell r="AY51"/>
          <cell r="AZ51" t="str">
            <v/>
          </cell>
          <cell r="BA51"/>
          <cell r="BB51"/>
          <cell r="BC51"/>
          <cell r="BD51"/>
          <cell r="BE51"/>
          <cell r="BF51"/>
          <cell r="BG51"/>
          <cell r="BH51"/>
          <cell r="BI51"/>
          <cell r="BJ51" t="str">
            <v/>
          </cell>
          <cell r="BK51"/>
          <cell r="BL51"/>
          <cell r="BM51"/>
          <cell r="BN51"/>
          <cell r="BO51" t="str">
            <v/>
          </cell>
          <cell r="BP51"/>
          <cell r="BQ51"/>
          <cell r="BR51"/>
          <cell r="BS51"/>
          <cell r="BT51" t="str">
            <v/>
          </cell>
          <cell r="BU51"/>
          <cell r="BV51"/>
          <cell r="BW51"/>
          <cell r="BX51"/>
          <cell r="BY51" t="str">
            <v/>
          </cell>
          <cell r="BZ51"/>
          <cell r="CA51"/>
          <cell r="CB51"/>
          <cell r="CC51"/>
          <cell r="CD51" t="str">
            <v/>
          </cell>
          <cell r="CE51"/>
          <cell r="CF51"/>
          <cell r="CG51"/>
          <cell r="CH51"/>
          <cell r="CI51" t="str">
            <v/>
          </cell>
          <cell r="CJ51" t="str">
            <v/>
          </cell>
          <cell r="CK51" t="str">
            <v/>
          </cell>
          <cell r="CL51" t="str">
            <v/>
          </cell>
          <cell r="CM51" t="str">
            <v/>
          </cell>
          <cell r="CN51" t="str">
            <v/>
          </cell>
          <cell r="CO51"/>
          <cell r="CP51"/>
          <cell r="CQ51"/>
          <cell r="CR51"/>
          <cell r="CS51" t="str">
            <v/>
          </cell>
          <cell r="CT51"/>
          <cell r="CU51"/>
          <cell r="CV51"/>
          <cell r="CW51"/>
          <cell r="CX51" t="str">
            <v/>
          </cell>
          <cell r="CY51"/>
          <cell r="CZ51"/>
          <cell r="DA51"/>
          <cell r="DB51"/>
          <cell r="DC51" t="str">
            <v/>
          </cell>
          <cell r="DD51" t="str">
            <v xml:space="preserve">  </v>
          </cell>
          <cell r="DE51" t="e">
            <v>#DIV/0!</v>
          </cell>
          <cell r="DF51" t="e">
            <v>#DIV/0!</v>
          </cell>
          <cell r="DG51" t="e">
            <v>#DIV/0!</v>
          </cell>
          <cell r="DH51" t="e">
            <v>#DIV/0!</v>
          </cell>
          <cell r="DI51" t="e">
            <v>#DIV/0!</v>
          </cell>
          <cell r="DJ51" t="e">
            <v>#DIV/0!</v>
          </cell>
          <cell r="DK51" t="e">
            <v>#DIV/0!</v>
          </cell>
          <cell r="DL51" t="e">
            <v>#DIV/0!</v>
          </cell>
          <cell r="DM51" t="str">
            <v/>
          </cell>
          <cell r="DN51" t="str">
            <v/>
          </cell>
          <cell r="DO51"/>
          <cell r="DP51"/>
          <cell r="DQ51"/>
          <cell r="DR51"/>
          <cell r="DS51"/>
          <cell r="DT51"/>
          <cell r="DU51"/>
          <cell r="DV51"/>
          <cell r="DW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K51"/>
          <cell r="GL51"/>
          <cell r="GM51"/>
          <cell r="GN51"/>
          <cell r="GO51"/>
          <cell r="GP51"/>
          <cell r="GQ51"/>
          <cell r="GR51"/>
          <cell r="GS51"/>
          <cell r="GT51"/>
          <cell r="GU51"/>
          <cell r="GV51">
            <v>0</v>
          </cell>
          <cell r="GW51">
            <v>0</v>
          </cell>
          <cell r="GX51">
            <v>0</v>
          </cell>
          <cell r="GY51">
            <v>0</v>
          </cell>
          <cell r="GZ51">
            <v>0</v>
          </cell>
          <cell r="HA51">
            <v>0</v>
          </cell>
          <cell r="HB51">
            <v>0</v>
          </cell>
          <cell r="HC51">
            <v>0</v>
          </cell>
          <cell r="HD51">
            <v>0</v>
          </cell>
          <cell r="HE51">
            <v>0</v>
          </cell>
          <cell r="HF51"/>
          <cell r="HG51"/>
          <cell r="HH51"/>
          <cell r="HI51"/>
          <cell r="HJ51"/>
          <cell r="HK51"/>
          <cell r="HL51"/>
          <cell r="HM51"/>
          <cell r="HN51"/>
          <cell r="HO51"/>
          <cell r="HP51"/>
          <cell r="HQ51"/>
          <cell r="HR51"/>
          <cell r="HS51"/>
        </row>
        <row r="52">
          <cell r="C52"/>
          <cell r="D52"/>
          <cell r="E52"/>
          <cell r="F52"/>
          <cell r="G52"/>
          <cell r="H52"/>
          <cell r="I52"/>
          <cell r="J52"/>
          <cell r="K52"/>
          <cell r="L52"/>
          <cell r="M52"/>
          <cell r="N52"/>
          <cell r="O52"/>
          <cell r="P52"/>
          <cell r="Q52"/>
          <cell r="R52"/>
          <cell r="S52"/>
          <cell r="T52"/>
          <cell r="U52"/>
          <cell r="V52" t="str">
            <v/>
          </cell>
          <cell r="W52"/>
          <cell r="X52"/>
          <cell r="Y52"/>
          <cell r="Z52"/>
          <cell r="AA52" t="str">
            <v/>
          </cell>
          <cell r="AB52"/>
          <cell r="AC52"/>
          <cell r="AD52"/>
          <cell r="AE52"/>
          <cell r="AF52" t="str">
            <v/>
          </cell>
          <cell r="AG52"/>
          <cell r="AH52"/>
          <cell r="AI52"/>
          <cell r="AJ52"/>
          <cell r="AK52" t="str">
            <v/>
          </cell>
          <cell r="AL52"/>
          <cell r="AM52"/>
          <cell r="AN52"/>
          <cell r="AO52"/>
          <cell r="AP52" t="str">
            <v/>
          </cell>
          <cell r="AQ52"/>
          <cell r="AR52"/>
          <cell r="AS52"/>
          <cell r="AT52"/>
          <cell r="AU52" t="str">
            <v/>
          </cell>
          <cell r="AV52"/>
          <cell r="AW52"/>
          <cell r="AX52"/>
          <cell r="AY52"/>
          <cell r="AZ52" t="str">
            <v/>
          </cell>
          <cell r="BA52"/>
          <cell r="BB52"/>
          <cell r="BC52"/>
          <cell r="BD52"/>
          <cell r="BE52"/>
          <cell r="BF52"/>
          <cell r="BG52"/>
          <cell r="BH52"/>
          <cell r="BI52"/>
          <cell r="BJ52" t="str">
            <v/>
          </cell>
          <cell r="BK52"/>
          <cell r="BL52"/>
          <cell r="BM52"/>
          <cell r="BN52"/>
          <cell r="BO52" t="str">
            <v/>
          </cell>
          <cell r="BP52"/>
          <cell r="BQ52"/>
          <cell r="BR52"/>
          <cell r="BS52"/>
          <cell r="BT52" t="str">
            <v/>
          </cell>
          <cell r="BU52"/>
          <cell r="BV52"/>
          <cell r="BW52"/>
          <cell r="BX52"/>
          <cell r="BY52" t="str">
            <v/>
          </cell>
          <cell r="BZ52"/>
          <cell r="CA52"/>
          <cell r="CB52"/>
          <cell r="CC52"/>
          <cell r="CD52" t="str">
            <v/>
          </cell>
          <cell r="CE52"/>
          <cell r="CF52"/>
          <cell r="CG52"/>
          <cell r="CH52"/>
          <cell r="CI52" t="str">
            <v/>
          </cell>
          <cell r="CJ52" t="str">
            <v/>
          </cell>
          <cell r="CK52" t="str">
            <v/>
          </cell>
          <cell r="CL52" t="str">
            <v/>
          </cell>
          <cell r="CM52" t="str">
            <v/>
          </cell>
          <cell r="CN52" t="str">
            <v/>
          </cell>
          <cell r="CO52"/>
          <cell r="CP52"/>
          <cell r="CQ52"/>
          <cell r="CR52"/>
          <cell r="CS52" t="str">
            <v/>
          </cell>
          <cell r="CT52"/>
          <cell r="CU52"/>
          <cell r="CV52"/>
          <cell r="CW52"/>
          <cell r="CX52" t="str">
            <v/>
          </cell>
          <cell r="CY52"/>
          <cell r="CZ52"/>
          <cell r="DA52"/>
          <cell r="DB52"/>
          <cell r="DC52" t="str">
            <v/>
          </cell>
          <cell r="DD52" t="str">
            <v xml:space="preserve">  </v>
          </cell>
          <cell r="DE52" t="e">
            <v>#DIV/0!</v>
          </cell>
          <cell r="DF52" t="e">
            <v>#DIV/0!</v>
          </cell>
          <cell r="DG52" t="e">
            <v>#DIV/0!</v>
          </cell>
          <cell r="DH52" t="e">
            <v>#DIV/0!</v>
          </cell>
          <cell r="DI52" t="e">
            <v>#DIV/0!</v>
          </cell>
          <cell r="DJ52" t="e">
            <v>#DIV/0!</v>
          </cell>
          <cell r="DK52" t="e">
            <v>#DIV/0!</v>
          </cell>
          <cell r="DL52" t="e">
            <v>#DIV/0!</v>
          </cell>
          <cell r="DM52" t="str">
            <v/>
          </cell>
          <cell r="DN52" t="str">
            <v/>
          </cell>
          <cell r="DO52"/>
          <cell r="DP52"/>
          <cell r="DQ52"/>
          <cell r="DR52"/>
          <cell r="DS52"/>
          <cell r="DT52"/>
          <cell r="DU52"/>
          <cell r="DV52"/>
          <cell r="DW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K52"/>
          <cell r="GL52"/>
          <cell r="GM52"/>
          <cell r="GN52"/>
          <cell r="GO52"/>
          <cell r="GP52"/>
          <cell r="GQ52"/>
          <cell r="GR52"/>
          <cell r="GS52"/>
          <cell r="GT52"/>
          <cell r="GU52"/>
          <cell r="GV52">
            <v>0</v>
          </cell>
          <cell r="GW52">
            <v>0</v>
          </cell>
          <cell r="GX52">
            <v>0</v>
          </cell>
          <cell r="GY52">
            <v>0</v>
          </cell>
          <cell r="GZ52">
            <v>0</v>
          </cell>
          <cell r="HA52">
            <v>0</v>
          </cell>
          <cell r="HB52">
            <v>0</v>
          </cell>
          <cell r="HC52">
            <v>0</v>
          </cell>
          <cell r="HD52">
            <v>0</v>
          </cell>
          <cell r="HE52">
            <v>0</v>
          </cell>
          <cell r="HF52"/>
          <cell r="HG52"/>
          <cell r="HH52"/>
          <cell r="HI52"/>
          <cell r="HJ52"/>
          <cell r="HK52"/>
          <cell r="HL52"/>
          <cell r="HM52"/>
          <cell r="HN52"/>
          <cell r="HO52"/>
          <cell r="HP52"/>
          <cell r="HQ52"/>
          <cell r="HR52"/>
          <cell r="HS52"/>
        </row>
        <row r="53">
          <cell r="C53"/>
          <cell r="D53"/>
          <cell r="E53"/>
          <cell r="F53"/>
          <cell r="G53"/>
          <cell r="H53"/>
          <cell r="I53"/>
          <cell r="J53"/>
          <cell r="K53"/>
          <cell r="L53"/>
          <cell r="M53"/>
          <cell r="N53"/>
          <cell r="O53"/>
          <cell r="P53"/>
          <cell r="Q53"/>
          <cell r="R53"/>
          <cell r="S53"/>
          <cell r="T53"/>
          <cell r="U53"/>
          <cell r="V53" t="str">
            <v/>
          </cell>
          <cell r="W53"/>
          <cell r="X53"/>
          <cell r="Y53"/>
          <cell r="Z53"/>
          <cell r="AA53" t="str">
            <v/>
          </cell>
          <cell r="AB53"/>
          <cell r="AC53"/>
          <cell r="AD53"/>
          <cell r="AE53"/>
          <cell r="AF53" t="str">
            <v/>
          </cell>
          <cell r="AG53"/>
          <cell r="AH53"/>
          <cell r="AI53"/>
          <cell r="AJ53"/>
          <cell r="AK53" t="str">
            <v/>
          </cell>
          <cell r="AL53"/>
          <cell r="AM53"/>
          <cell r="AN53"/>
          <cell r="AO53"/>
          <cell r="AP53" t="str">
            <v/>
          </cell>
          <cell r="AQ53"/>
          <cell r="AR53"/>
          <cell r="AS53"/>
          <cell r="AT53"/>
          <cell r="AU53" t="str">
            <v/>
          </cell>
          <cell r="AV53"/>
          <cell r="AW53"/>
          <cell r="AX53"/>
          <cell r="AY53"/>
          <cell r="AZ53" t="str">
            <v/>
          </cell>
          <cell r="BA53"/>
          <cell r="BB53"/>
          <cell r="BC53"/>
          <cell r="BD53"/>
          <cell r="BE53"/>
          <cell r="BF53"/>
          <cell r="BG53"/>
          <cell r="BH53"/>
          <cell r="BI53"/>
          <cell r="BJ53" t="str">
            <v/>
          </cell>
          <cell r="BK53"/>
          <cell r="BL53"/>
          <cell r="BM53"/>
          <cell r="BN53"/>
          <cell r="BO53" t="str">
            <v/>
          </cell>
          <cell r="BP53"/>
          <cell r="BQ53"/>
          <cell r="BR53"/>
          <cell r="BS53"/>
          <cell r="BT53" t="str">
            <v/>
          </cell>
          <cell r="BU53"/>
          <cell r="BV53"/>
          <cell r="BW53"/>
          <cell r="BX53"/>
          <cell r="BY53" t="str">
            <v/>
          </cell>
          <cell r="BZ53"/>
          <cell r="CA53"/>
          <cell r="CB53"/>
          <cell r="CC53"/>
          <cell r="CD53" t="str">
            <v/>
          </cell>
          <cell r="CE53"/>
          <cell r="CF53"/>
          <cell r="CG53"/>
          <cell r="CH53"/>
          <cell r="CI53" t="str">
            <v/>
          </cell>
          <cell r="CJ53" t="str">
            <v/>
          </cell>
          <cell r="CK53" t="str">
            <v/>
          </cell>
          <cell r="CL53" t="str">
            <v/>
          </cell>
          <cell r="CM53" t="str">
            <v/>
          </cell>
          <cell r="CN53" t="str">
            <v/>
          </cell>
          <cell r="CO53"/>
          <cell r="CP53"/>
          <cell r="CQ53"/>
          <cell r="CR53"/>
          <cell r="CS53" t="str">
            <v/>
          </cell>
          <cell r="CT53"/>
          <cell r="CU53"/>
          <cell r="CV53"/>
          <cell r="CW53"/>
          <cell r="CX53" t="str">
            <v/>
          </cell>
          <cell r="CY53"/>
          <cell r="CZ53"/>
          <cell r="DA53"/>
          <cell r="DB53"/>
          <cell r="DC53" t="str">
            <v/>
          </cell>
          <cell r="DD53" t="str">
            <v xml:space="preserve">  </v>
          </cell>
          <cell r="DE53" t="e">
            <v>#DIV/0!</v>
          </cell>
          <cell r="DF53" t="e">
            <v>#DIV/0!</v>
          </cell>
          <cell r="DG53" t="e">
            <v>#DIV/0!</v>
          </cell>
          <cell r="DH53" t="e">
            <v>#DIV/0!</v>
          </cell>
          <cell r="DI53" t="e">
            <v>#DIV/0!</v>
          </cell>
          <cell r="DJ53" t="e">
            <v>#DIV/0!</v>
          </cell>
          <cell r="DK53" t="e">
            <v>#DIV/0!</v>
          </cell>
          <cell r="DL53" t="e">
            <v>#DIV/0!</v>
          </cell>
          <cell r="DM53" t="str">
            <v/>
          </cell>
          <cell r="DN53" t="str">
            <v/>
          </cell>
          <cell r="DO53"/>
          <cell r="DP53"/>
          <cell r="DQ53"/>
          <cell r="DR53"/>
          <cell r="DS53"/>
          <cell r="DT53"/>
          <cell r="DU53"/>
          <cell r="DV53"/>
          <cell r="DW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K53"/>
          <cell r="GL53"/>
          <cell r="GM53"/>
          <cell r="GN53"/>
          <cell r="GO53"/>
          <cell r="GP53"/>
          <cell r="GQ53"/>
          <cell r="GR53"/>
          <cell r="GS53"/>
          <cell r="GT53"/>
          <cell r="GU53"/>
          <cell r="GV53">
            <v>0</v>
          </cell>
          <cell r="GW53">
            <v>0</v>
          </cell>
          <cell r="GX53">
            <v>0</v>
          </cell>
          <cell r="GY53">
            <v>0</v>
          </cell>
          <cell r="GZ53">
            <v>0</v>
          </cell>
          <cell r="HA53">
            <v>0</v>
          </cell>
          <cell r="HB53">
            <v>0</v>
          </cell>
          <cell r="HC53">
            <v>0</v>
          </cell>
          <cell r="HD53">
            <v>0</v>
          </cell>
          <cell r="HE53">
            <v>0</v>
          </cell>
          <cell r="HF53"/>
          <cell r="HG53"/>
          <cell r="HH53"/>
          <cell r="HI53"/>
          <cell r="HJ53"/>
          <cell r="HK53"/>
          <cell r="HL53"/>
          <cell r="HM53"/>
          <cell r="HN53"/>
          <cell r="HO53"/>
          <cell r="HP53"/>
          <cell r="HQ53"/>
          <cell r="HR53"/>
          <cell r="HS53"/>
        </row>
        <row r="54">
          <cell r="C54"/>
          <cell r="D54"/>
          <cell r="E54"/>
          <cell r="F54"/>
          <cell r="G54"/>
          <cell r="H54"/>
          <cell r="I54"/>
          <cell r="J54"/>
          <cell r="K54"/>
          <cell r="L54"/>
          <cell r="M54"/>
          <cell r="N54"/>
          <cell r="O54"/>
          <cell r="P54"/>
          <cell r="Q54"/>
          <cell r="R54"/>
          <cell r="S54"/>
          <cell r="T54"/>
          <cell r="U54"/>
          <cell r="V54" t="str">
            <v/>
          </cell>
          <cell r="W54"/>
          <cell r="X54"/>
          <cell r="Y54"/>
          <cell r="Z54"/>
          <cell r="AA54" t="str">
            <v/>
          </cell>
          <cell r="AB54"/>
          <cell r="AC54"/>
          <cell r="AD54"/>
          <cell r="AE54"/>
          <cell r="AF54" t="str">
            <v/>
          </cell>
          <cell r="AG54"/>
          <cell r="AH54"/>
          <cell r="AI54"/>
          <cell r="AJ54"/>
          <cell r="AK54" t="str">
            <v/>
          </cell>
          <cell r="AL54"/>
          <cell r="AM54"/>
          <cell r="AN54"/>
          <cell r="AO54"/>
          <cell r="AP54" t="str">
            <v/>
          </cell>
          <cell r="AQ54"/>
          <cell r="AR54"/>
          <cell r="AS54"/>
          <cell r="AT54"/>
          <cell r="AU54" t="str">
            <v/>
          </cell>
          <cell r="AV54"/>
          <cell r="AW54"/>
          <cell r="AX54"/>
          <cell r="AY54"/>
          <cell r="AZ54" t="str">
            <v/>
          </cell>
          <cell r="BA54"/>
          <cell r="BB54"/>
          <cell r="BC54"/>
          <cell r="BD54"/>
          <cell r="BE54"/>
          <cell r="BF54"/>
          <cell r="BG54"/>
          <cell r="BH54"/>
          <cell r="BI54"/>
          <cell r="BJ54" t="str">
            <v/>
          </cell>
          <cell r="BK54"/>
          <cell r="BL54"/>
          <cell r="BM54"/>
          <cell r="BN54"/>
          <cell r="BO54" t="str">
            <v/>
          </cell>
          <cell r="BP54"/>
          <cell r="BQ54"/>
          <cell r="BR54"/>
          <cell r="BS54"/>
          <cell r="BT54" t="str">
            <v/>
          </cell>
          <cell r="BU54"/>
          <cell r="BV54"/>
          <cell r="BW54"/>
          <cell r="BX54"/>
          <cell r="BY54" t="str">
            <v/>
          </cell>
          <cell r="BZ54"/>
          <cell r="CA54"/>
          <cell r="CB54"/>
          <cell r="CC54"/>
          <cell r="CD54" t="str">
            <v/>
          </cell>
          <cell r="CE54"/>
          <cell r="CF54"/>
          <cell r="CG54"/>
          <cell r="CH54"/>
          <cell r="CI54" t="str">
            <v/>
          </cell>
          <cell r="CJ54" t="str">
            <v/>
          </cell>
          <cell r="CK54" t="str">
            <v/>
          </cell>
          <cell r="CL54" t="str">
            <v/>
          </cell>
          <cell r="CM54" t="str">
            <v/>
          </cell>
          <cell r="CN54" t="str">
            <v/>
          </cell>
          <cell r="CO54"/>
          <cell r="CP54"/>
          <cell r="CQ54"/>
          <cell r="CR54"/>
          <cell r="CS54" t="str">
            <v/>
          </cell>
          <cell r="CT54"/>
          <cell r="CU54"/>
          <cell r="CV54"/>
          <cell r="CW54"/>
          <cell r="CX54" t="str">
            <v/>
          </cell>
          <cell r="CY54"/>
          <cell r="CZ54"/>
          <cell r="DA54"/>
          <cell r="DB54"/>
          <cell r="DC54" t="str">
            <v/>
          </cell>
          <cell r="DD54" t="str">
            <v xml:space="preserve">  </v>
          </cell>
          <cell r="DE54" t="e">
            <v>#DIV/0!</v>
          </cell>
          <cell r="DF54" t="e">
            <v>#DIV/0!</v>
          </cell>
          <cell r="DG54" t="e">
            <v>#DIV/0!</v>
          </cell>
          <cell r="DH54" t="e">
            <v>#DIV/0!</v>
          </cell>
          <cell r="DI54" t="e">
            <v>#DIV/0!</v>
          </cell>
          <cell r="DJ54" t="e">
            <v>#DIV/0!</v>
          </cell>
          <cell r="DK54" t="e">
            <v>#DIV/0!</v>
          </cell>
          <cell r="DL54" t="e">
            <v>#DIV/0!</v>
          </cell>
          <cell r="DM54" t="str">
            <v/>
          </cell>
          <cell r="DN54" t="str">
            <v/>
          </cell>
          <cell r="DO54"/>
          <cell r="DP54"/>
          <cell r="DQ54"/>
          <cell r="DR54"/>
          <cell r="DS54"/>
          <cell r="DT54"/>
          <cell r="DU54"/>
          <cell r="DV54"/>
          <cell r="DW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K54"/>
          <cell r="GL54"/>
          <cell r="GM54"/>
          <cell r="GN54"/>
          <cell r="GO54"/>
          <cell r="GP54"/>
          <cell r="GQ54"/>
          <cell r="GR54"/>
          <cell r="GS54"/>
          <cell r="GT54"/>
          <cell r="GU54"/>
          <cell r="GV54">
            <v>0</v>
          </cell>
          <cell r="GW54">
            <v>0</v>
          </cell>
          <cell r="GX54">
            <v>0</v>
          </cell>
          <cell r="GY54">
            <v>0</v>
          </cell>
          <cell r="GZ54">
            <v>0</v>
          </cell>
          <cell r="HA54">
            <v>0</v>
          </cell>
          <cell r="HB54">
            <v>0</v>
          </cell>
          <cell r="HC54">
            <v>0</v>
          </cell>
          <cell r="HD54">
            <v>0</v>
          </cell>
          <cell r="HE54">
            <v>0</v>
          </cell>
          <cell r="HF54"/>
          <cell r="HG54"/>
          <cell r="HH54"/>
          <cell r="HI54"/>
          <cell r="HJ54"/>
          <cell r="HK54"/>
          <cell r="HL54"/>
          <cell r="HM54"/>
          <cell r="HN54"/>
          <cell r="HO54"/>
          <cell r="HP54"/>
          <cell r="HQ54"/>
          <cell r="HR54"/>
          <cell r="HS54"/>
        </row>
        <row r="55">
          <cell r="C55"/>
          <cell r="D55"/>
          <cell r="E55"/>
          <cell r="F55"/>
          <cell r="G55"/>
          <cell r="H55"/>
          <cell r="I55"/>
          <cell r="J55"/>
          <cell r="K55"/>
          <cell r="L55"/>
          <cell r="M55"/>
          <cell r="N55"/>
          <cell r="O55"/>
          <cell r="P55"/>
          <cell r="Q55"/>
          <cell r="R55"/>
          <cell r="S55"/>
          <cell r="T55"/>
          <cell r="U55"/>
          <cell r="V55" t="str">
            <v/>
          </cell>
          <cell r="W55"/>
          <cell r="X55"/>
          <cell r="Y55"/>
          <cell r="Z55"/>
          <cell r="AA55" t="str">
            <v/>
          </cell>
          <cell r="AB55"/>
          <cell r="AC55"/>
          <cell r="AD55"/>
          <cell r="AE55"/>
          <cell r="AF55" t="str">
            <v/>
          </cell>
          <cell r="AG55"/>
          <cell r="AH55"/>
          <cell r="AI55"/>
          <cell r="AJ55"/>
          <cell r="AK55" t="str">
            <v/>
          </cell>
          <cell r="AL55"/>
          <cell r="AM55"/>
          <cell r="AN55"/>
          <cell r="AO55"/>
          <cell r="AP55" t="str">
            <v/>
          </cell>
          <cell r="AQ55"/>
          <cell r="AR55"/>
          <cell r="AS55"/>
          <cell r="AT55"/>
          <cell r="AU55" t="str">
            <v/>
          </cell>
          <cell r="AV55"/>
          <cell r="AW55"/>
          <cell r="AX55"/>
          <cell r="AY55"/>
          <cell r="AZ55" t="str">
            <v/>
          </cell>
          <cell r="BA55"/>
          <cell r="BB55"/>
          <cell r="BC55"/>
          <cell r="BD55"/>
          <cell r="BE55"/>
          <cell r="BF55"/>
          <cell r="BG55"/>
          <cell r="BH55"/>
          <cell r="BI55"/>
          <cell r="BJ55" t="str">
            <v/>
          </cell>
          <cell r="BK55"/>
          <cell r="BL55"/>
          <cell r="BM55"/>
          <cell r="BN55"/>
          <cell r="BO55" t="str">
            <v/>
          </cell>
          <cell r="BP55"/>
          <cell r="BQ55"/>
          <cell r="BR55"/>
          <cell r="BS55"/>
          <cell r="BT55" t="str">
            <v/>
          </cell>
          <cell r="BU55"/>
          <cell r="BV55"/>
          <cell r="BW55"/>
          <cell r="BX55"/>
          <cell r="BY55" t="str">
            <v/>
          </cell>
          <cell r="BZ55"/>
          <cell r="CA55"/>
          <cell r="CB55"/>
          <cell r="CC55"/>
          <cell r="CD55" t="str">
            <v/>
          </cell>
          <cell r="CE55"/>
          <cell r="CF55"/>
          <cell r="CG55"/>
          <cell r="CH55"/>
          <cell r="CI55" t="str">
            <v/>
          </cell>
          <cell r="CJ55" t="str">
            <v/>
          </cell>
          <cell r="CK55" t="str">
            <v/>
          </cell>
          <cell r="CL55" t="str">
            <v/>
          </cell>
          <cell r="CM55" t="str">
            <v/>
          </cell>
          <cell r="CN55" t="str">
            <v/>
          </cell>
          <cell r="CO55"/>
          <cell r="CP55"/>
          <cell r="CQ55"/>
          <cell r="CR55"/>
          <cell r="CS55" t="str">
            <v/>
          </cell>
          <cell r="CT55"/>
          <cell r="CU55"/>
          <cell r="CV55"/>
          <cell r="CW55"/>
          <cell r="CX55" t="str">
            <v/>
          </cell>
          <cell r="CY55"/>
          <cell r="CZ55"/>
          <cell r="DA55"/>
          <cell r="DB55"/>
          <cell r="DC55" t="str">
            <v/>
          </cell>
          <cell r="DD55" t="str">
            <v xml:space="preserve">  </v>
          </cell>
          <cell r="DE55" t="e">
            <v>#DIV/0!</v>
          </cell>
          <cell r="DF55" t="e">
            <v>#DIV/0!</v>
          </cell>
          <cell r="DG55" t="e">
            <v>#DIV/0!</v>
          </cell>
          <cell r="DH55" t="e">
            <v>#DIV/0!</v>
          </cell>
          <cell r="DI55" t="e">
            <v>#DIV/0!</v>
          </cell>
          <cell r="DJ55" t="e">
            <v>#DIV/0!</v>
          </cell>
          <cell r="DK55" t="e">
            <v>#DIV/0!</v>
          </cell>
          <cell r="DL55" t="e">
            <v>#DIV/0!</v>
          </cell>
          <cell r="DM55" t="str">
            <v/>
          </cell>
          <cell r="DN55" t="str">
            <v/>
          </cell>
          <cell r="DO55"/>
          <cell r="DP55"/>
          <cell r="DQ55"/>
          <cell r="DR55"/>
          <cell r="DS55"/>
          <cell r="DT55"/>
          <cell r="DU55"/>
          <cell r="DV55"/>
          <cell r="DW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K55"/>
          <cell r="GL55"/>
          <cell r="GM55"/>
          <cell r="GN55"/>
          <cell r="GO55"/>
          <cell r="GP55"/>
          <cell r="GQ55"/>
          <cell r="GR55"/>
          <cell r="GS55"/>
          <cell r="GT55"/>
          <cell r="GU55"/>
          <cell r="GV55">
            <v>0</v>
          </cell>
          <cell r="GW55">
            <v>0</v>
          </cell>
          <cell r="GX55">
            <v>0</v>
          </cell>
          <cell r="GY55">
            <v>0</v>
          </cell>
          <cell r="GZ55">
            <v>0</v>
          </cell>
          <cell r="HA55">
            <v>0</v>
          </cell>
          <cell r="HB55">
            <v>0</v>
          </cell>
          <cell r="HC55">
            <v>0</v>
          </cell>
          <cell r="HD55">
            <v>0</v>
          </cell>
          <cell r="HE55">
            <v>0</v>
          </cell>
          <cell r="HF55"/>
          <cell r="HG55"/>
          <cell r="HH55"/>
          <cell r="HI55"/>
          <cell r="HJ55"/>
          <cell r="HK55"/>
          <cell r="HL55"/>
          <cell r="HM55"/>
          <cell r="HN55"/>
          <cell r="HO55"/>
          <cell r="HP55"/>
          <cell r="HQ55"/>
          <cell r="HR55"/>
          <cell r="HS55"/>
        </row>
        <row r="56">
          <cell r="C56"/>
          <cell r="D56"/>
          <cell r="E56"/>
          <cell r="F56"/>
          <cell r="G56"/>
          <cell r="H56"/>
          <cell r="I56"/>
          <cell r="J56"/>
          <cell r="K56"/>
          <cell r="L56"/>
          <cell r="M56"/>
          <cell r="N56"/>
          <cell r="O56"/>
          <cell r="P56"/>
          <cell r="Q56"/>
          <cell r="R56"/>
          <cell r="S56"/>
          <cell r="T56"/>
          <cell r="U56"/>
          <cell r="V56" t="str">
            <v/>
          </cell>
          <cell r="W56"/>
          <cell r="X56"/>
          <cell r="Y56"/>
          <cell r="Z56"/>
          <cell r="AA56" t="str">
            <v/>
          </cell>
          <cell r="AB56"/>
          <cell r="AC56"/>
          <cell r="AD56"/>
          <cell r="AE56"/>
          <cell r="AF56" t="str">
            <v/>
          </cell>
          <cell r="AG56"/>
          <cell r="AH56"/>
          <cell r="AI56"/>
          <cell r="AJ56"/>
          <cell r="AK56" t="str">
            <v/>
          </cell>
          <cell r="AL56"/>
          <cell r="AM56"/>
          <cell r="AN56"/>
          <cell r="AO56"/>
          <cell r="AP56" t="str">
            <v/>
          </cell>
          <cell r="AQ56"/>
          <cell r="AR56"/>
          <cell r="AS56"/>
          <cell r="AT56"/>
          <cell r="AU56" t="str">
            <v/>
          </cell>
          <cell r="AV56"/>
          <cell r="AW56"/>
          <cell r="AX56"/>
          <cell r="AY56"/>
          <cell r="AZ56" t="str">
            <v/>
          </cell>
          <cell r="BA56"/>
          <cell r="BB56"/>
          <cell r="BC56"/>
          <cell r="BD56"/>
          <cell r="BE56"/>
          <cell r="BF56"/>
          <cell r="BG56"/>
          <cell r="BH56"/>
          <cell r="BI56"/>
          <cell r="BJ56" t="str">
            <v/>
          </cell>
          <cell r="BK56"/>
          <cell r="BL56"/>
          <cell r="BM56"/>
          <cell r="BN56"/>
          <cell r="BO56" t="str">
            <v/>
          </cell>
          <cell r="BP56"/>
          <cell r="BQ56"/>
          <cell r="BR56"/>
          <cell r="BS56"/>
          <cell r="BT56" t="str">
            <v/>
          </cell>
          <cell r="BU56"/>
          <cell r="BV56"/>
          <cell r="BW56"/>
          <cell r="BX56"/>
          <cell r="BY56" t="str">
            <v/>
          </cell>
          <cell r="BZ56"/>
          <cell r="CA56"/>
          <cell r="CB56"/>
          <cell r="CC56"/>
          <cell r="CD56" t="str">
            <v/>
          </cell>
          <cell r="CE56"/>
          <cell r="CF56"/>
          <cell r="CG56"/>
          <cell r="CH56"/>
          <cell r="CI56" t="str">
            <v/>
          </cell>
          <cell r="CJ56" t="str">
            <v/>
          </cell>
          <cell r="CK56" t="str">
            <v/>
          </cell>
          <cell r="CL56" t="str">
            <v/>
          </cell>
          <cell r="CM56" t="str">
            <v/>
          </cell>
          <cell r="CN56" t="str">
            <v/>
          </cell>
          <cell r="CO56"/>
          <cell r="CP56"/>
          <cell r="CQ56"/>
          <cell r="CR56"/>
          <cell r="CS56" t="str">
            <v/>
          </cell>
          <cell r="CT56"/>
          <cell r="CU56"/>
          <cell r="CV56"/>
          <cell r="CW56"/>
          <cell r="CX56" t="str">
            <v/>
          </cell>
          <cell r="CY56"/>
          <cell r="CZ56"/>
          <cell r="DA56"/>
          <cell r="DB56"/>
          <cell r="DC56" t="str">
            <v/>
          </cell>
          <cell r="DD56" t="str">
            <v xml:space="preserve">  </v>
          </cell>
          <cell r="DE56" t="e">
            <v>#DIV/0!</v>
          </cell>
          <cell r="DF56" t="e">
            <v>#DIV/0!</v>
          </cell>
          <cell r="DG56" t="e">
            <v>#DIV/0!</v>
          </cell>
          <cell r="DH56" t="e">
            <v>#DIV/0!</v>
          </cell>
          <cell r="DI56" t="e">
            <v>#DIV/0!</v>
          </cell>
          <cell r="DJ56" t="e">
            <v>#DIV/0!</v>
          </cell>
          <cell r="DK56" t="e">
            <v>#DIV/0!</v>
          </cell>
          <cell r="DL56" t="e">
            <v>#DIV/0!</v>
          </cell>
          <cell r="DM56" t="str">
            <v/>
          </cell>
          <cell r="DN56" t="str">
            <v/>
          </cell>
          <cell r="DO56"/>
          <cell r="DP56"/>
          <cell r="DQ56"/>
          <cell r="DR56"/>
          <cell r="DS56"/>
          <cell r="DT56"/>
          <cell r="DU56"/>
          <cell r="DV56"/>
          <cell r="DW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K56"/>
          <cell r="GL56"/>
          <cell r="GM56"/>
          <cell r="GN56"/>
          <cell r="GO56"/>
          <cell r="GP56"/>
          <cell r="GQ56"/>
          <cell r="GR56"/>
          <cell r="GS56"/>
          <cell r="GT56"/>
          <cell r="GU56"/>
          <cell r="GV56">
            <v>0</v>
          </cell>
          <cell r="GW56">
            <v>0</v>
          </cell>
          <cell r="GX56">
            <v>0</v>
          </cell>
          <cell r="GY56">
            <v>0</v>
          </cell>
          <cell r="GZ56">
            <v>0</v>
          </cell>
          <cell r="HA56">
            <v>0</v>
          </cell>
          <cell r="HB56">
            <v>0</v>
          </cell>
          <cell r="HC56">
            <v>0</v>
          </cell>
          <cell r="HD56">
            <v>0</v>
          </cell>
          <cell r="HE56">
            <v>0</v>
          </cell>
          <cell r="HF56"/>
          <cell r="HG56"/>
          <cell r="HH56"/>
          <cell r="HI56"/>
          <cell r="HJ56"/>
          <cell r="HK56"/>
          <cell r="HL56"/>
          <cell r="HM56"/>
          <cell r="HN56"/>
          <cell r="HO56"/>
          <cell r="HP56"/>
          <cell r="HQ56"/>
          <cell r="HR56"/>
          <cell r="HS56"/>
        </row>
        <row r="57">
          <cell r="C57"/>
          <cell r="D57"/>
          <cell r="E57"/>
          <cell r="F57"/>
          <cell r="G57"/>
          <cell r="H57"/>
          <cell r="I57"/>
          <cell r="J57"/>
          <cell r="K57"/>
          <cell r="L57"/>
          <cell r="M57"/>
          <cell r="N57"/>
          <cell r="O57"/>
          <cell r="P57"/>
          <cell r="Q57"/>
          <cell r="R57"/>
          <cell r="S57"/>
          <cell r="T57"/>
          <cell r="U57"/>
          <cell r="V57" t="str">
            <v/>
          </cell>
          <cell r="W57"/>
          <cell r="X57"/>
          <cell r="Y57"/>
          <cell r="Z57"/>
          <cell r="AA57" t="str">
            <v/>
          </cell>
          <cell r="AB57"/>
          <cell r="AC57"/>
          <cell r="AD57"/>
          <cell r="AE57"/>
          <cell r="AF57" t="str">
            <v/>
          </cell>
          <cell r="AG57"/>
          <cell r="AH57"/>
          <cell r="AI57"/>
          <cell r="AJ57"/>
          <cell r="AK57" t="str">
            <v/>
          </cell>
          <cell r="AL57"/>
          <cell r="AM57"/>
          <cell r="AN57"/>
          <cell r="AO57"/>
          <cell r="AP57" t="str">
            <v/>
          </cell>
          <cell r="AQ57"/>
          <cell r="AR57"/>
          <cell r="AS57"/>
          <cell r="AT57"/>
          <cell r="AU57" t="str">
            <v/>
          </cell>
          <cell r="AV57"/>
          <cell r="AW57"/>
          <cell r="AX57"/>
          <cell r="AY57"/>
          <cell r="AZ57" t="str">
            <v/>
          </cell>
          <cell r="BA57"/>
          <cell r="BB57"/>
          <cell r="BC57"/>
          <cell r="BD57"/>
          <cell r="BE57"/>
          <cell r="BF57"/>
          <cell r="BG57"/>
          <cell r="BH57"/>
          <cell r="BI57"/>
          <cell r="BJ57" t="str">
            <v/>
          </cell>
          <cell r="BK57"/>
          <cell r="BL57"/>
          <cell r="BM57"/>
          <cell r="BN57"/>
          <cell r="BO57" t="str">
            <v/>
          </cell>
          <cell r="BP57"/>
          <cell r="BQ57"/>
          <cell r="BR57"/>
          <cell r="BS57"/>
          <cell r="BT57" t="str">
            <v/>
          </cell>
          <cell r="BU57"/>
          <cell r="BV57"/>
          <cell r="BW57"/>
          <cell r="BX57"/>
          <cell r="BY57" t="str">
            <v/>
          </cell>
          <cell r="BZ57"/>
          <cell r="CA57"/>
          <cell r="CB57"/>
          <cell r="CC57"/>
          <cell r="CD57" t="str">
            <v/>
          </cell>
          <cell r="CE57"/>
          <cell r="CF57"/>
          <cell r="CG57"/>
          <cell r="CH57"/>
          <cell r="CI57" t="str">
            <v/>
          </cell>
          <cell r="CJ57" t="str">
            <v/>
          </cell>
          <cell r="CK57" t="str">
            <v/>
          </cell>
          <cell r="CL57" t="str">
            <v/>
          </cell>
          <cell r="CM57" t="str">
            <v/>
          </cell>
          <cell r="CN57" t="str">
            <v/>
          </cell>
          <cell r="CO57"/>
          <cell r="CP57"/>
          <cell r="CQ57"/>
          <cell r="CR57"/>
          <cell r="CS57" t="str">
            <v/>
          </cell>
          <cell r="CT57"/>
          <cell r="CU57"/>
          <cell r="CV57"/>
          <cell r="CW57"/>
          <cell r="CX57" t="str">
            <v/>
          </cell>
          <cell r="CY57"/>
          <cell r="CZ57"/>
          <cell r="DA57"/>
          <cell r="DB57"/>
          <cell r="DC57" t="str">
            <v/>
          </cell>
          <cell r="DD57" t="str">
            <v xml:space="preserve">  </v>
          </cell>
          <cell r="DE57" t="e">
            <v>#DIV/0!</v>
          </cell>
          <cell r="DF57" t="e">
            <v>#DIV/0!</v>
          </cell>
          <cell r="DG57" t="e">
            <v>#DIV/0!</v>
          </cell>
          <cell r="DH57" t="e">
            <v>#DIV/0!</v>
          </cell>
          <cell r="DI57" t="e">
            <v>#DIV/0!</v>
          </cell>
          <cell r="DJ57" t="e">
            <v>#DIV/0!</v>
          </cell>
          <cell r="DK57" t="e">
            <v>#DIV/0!</v>
          </cell>
          <cell r="DL57" t="e">
            <v>#DIV/0!</v>
          </cell>
          <cell r="DM57" t="str">
            <v/>
          </cell>
          <cell r="DN57" t="str">
            <v/>
          </cell>
          <cell r="DO57"/>
          <cell r="DP57"/>
          <cell r="DQ57"/>
          <cell r="DR57"/>
          <cell r="DS57"/>
          <cell r="DT57"/>
          <cell r="DU57"/>
          <cell r="DV57"/>
          <cell r="DW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K57"/>
          <cell r="GL57"/>
          <cell r="GM57"/>
          <cell r="GN57"/>
          <cell r="GO57"/>
          <cell r="GP57"/>
          <cell r="GQ57"/>
          <cell r="GR57"/>
          <cell r="GS57"/>
          <cell r="GT57"/>
          <cell r="GU57"/>
          <cell r="GV57">
            <v>0</v>
          </cell>
          <cell r="GW57">
            <v>0</v>
          </cell>
          <cell r="GX57">
            <v>0</v>
          </cell>
          <cell r="GY57">
            <v>0</v>
          </cell>
          <cell r="GZ57">
            <v>0</v>
          </cell>
          <cell r="HA57">
            <v>0</v>
          </cell>
          <cell r="HB57">
            <v>0</v>
          </cell>
          <cell r="HC57">
            <v>0</v>
          </cell>
          <cell r="HD57">
            <v>0</v>
          </cell>
          <cell r="HE57">
            <v>0</v>
          </cell>
          <cell r="HF57"/>
          <cell r="HG57"/>
          <cell r="HH57"/>
          <cell r="HI57"/>
          <cell r="HJ57"/>
          <cell r="HK57"/>
          <cell r="HL57"/>
          <cell r="HM57"/>
          <cell r="HN57"/>
          <cell r="HO57"/>
          <cell r="HP57"/>
          <cell r="HQ57"/>
          <cell r="HR57"/>
          <cell r="HS57"/>
        </row>
        <row r="58">
          <cell r="C58"/>
          <cell r="D58"/>
          <cell r="E58"/>
          <cell r="F58"/>
          <cell r="G58"/>
          <cell r="H58"/>
          <cell r="I58"/>
          <cell r="J58"/>
          <cell r="K58"/>
          <cell r="L58"/>
          <cell r="M58"/>
          <cell r="N58"/>
          <cell r="O58"/>
          <cell r="P58"/>
          <cell r="Q58"/>
          <cell r="R58"/>
          <cell r="S58"/>
          <cell r="T58"/>
          <cell r="U58"/>
          <cell r="V58" t="str">
            <v/>
          </cell>
          <cell r="W58"/>
          <cell r="X58"/>
          <cell r="Y58"/>
          <cell r="Z58"/>
          <cell r="AA58" t="str">
            <v/>
          </cell>
          <cell r="AB58"/>
          <cell r="AC58"/>
          <cell r="AD58"/>
          <cell r="AE58"/>
          <cell r="AF58" t="str">
            <v/>
          </cell>
          <cell r="AG58"/>
          <cell r="AH58"/>
          <cell r="AI58"/>
          <cell r="AJ58"/>
          <cell r="AK58" t="str">
            <v/>
          </cell>
          <cell r="AL58"/>
          <cell r="AM58"/>
          <cell r="AN58"/>
          <cell r="AO58"/>
          <cell r="AP58" t="str">
            <v/>
          </cell>
          <cell r="AQ58"/>
          <cell r="AR58"/>
          <cell r="AS58"/>
          <cell r="AT58"/>
          <cell r="AU58" t="str">
            <v/>
          </cell>
          <cell r="AV58"/>
          <cell r="AW58"/>
          <cell r="AX58"/>
          <cell r="AY58"/>
          <cell r="AZ58" t="str">
            <v/>
          </cell>
          <cell r="BA58"/>
          <cell r="BB58"/>
          <cell r="BC58"/>
          <cell r="BD58"/>
          <cell r="BE58"/>
          <cell r="BF58"/>
          <cell r="BG58"/>
          <cell r="BH58"/>
          <cell r="BI58"/>
          <cell r="BJ58" t="str">
            <v/>
          </cell>
          <cell r="BK58"/>
          <cell r="BL58"/>
          <cell r="BM58"/>
          <cell r="BN58"/>
          <cell r="BO58" t="str">
            <v/>
          </cell>
          <cell r="BP58"/>
          <cell r="BQ58"/>
          <cell r="BR58"/>
          <cell r="BS58"/>
          <cell r="BT58" t="str">
            <v/>
          </cell>
          <cell r="BU58"/>
          <cell r="BV58"/>
          <cell r="BW58"/>
          <cell r="BX58"/>
          <cell r="BY58" t="str">
            <v/>
          </cell>
          <cell r="BZ58"/>
          <cell r="CA58"/>
          <cell r="CB58"/>
          <cell r="CC58"/>
          <cell r="CD58" t="str">
            <v/>
          </cell>
          <cell r="CE58"/>
          <cell r="CF58"/>
          <cell r="CG58"/>
          <cell r="CH58"/>
          <cell r="CI58" t="str">
            <v/>
          </cell>
          <cell r="CJ58" t="str">
            <v/>
          </cell>
          <cell r="CK58" t="str">
            <v/>
          </cell>
          <cell r="CL58" t="str">
            <v/>
          </cell>
          <cell r="CM58" t="str">
            <v/>
          </cell>
          <cell r="CN58" t="str">
            <v/>
          </cell>
          <cell r="CO58"/>
          <cell r="CP58"/>
          <cell r="CQ58"/>
          <cell r="CR58"/>
          <cell r="CS58" t="str">
            <v/>
          </cell>
          <cell r="CT58"/>
          <cell r="CU58"/>
          <cell r="CV58"/>
          <cell r="CW58"/>
          <cell r="CX58" t="str">
            <v/>
          </cell>
          <cell r="CY58"/>
          <cell r="CZ58"/>
          <cell r="DA58"/>
          <cell r="DB58"/>
          <cell r="DC58" t="str">
            <v/>
          </cell>
          <cell r="DD58" t="str">
            <v xml:space="preserve">  </v>
          </cell>
          <cell r="DE58" t="e">
            <v>#DIV/0!</v>
          </cell>
          <cell r="DF58" t="e">
            <v>#DIV/0!</v>
          </cell>
          <cell r="DG58" t="e">
            <v>#DIV/0!</v>
          </cell>
          <cell r="DH58" t="e">
            <v>#DIV/0!</v>
          </cell>
          <cell r="DI58" t="e">
            <v>#DIV/0!</v>
          </cell>
          <cell r="DJ58" t="e">
            <v>#DIV/0!</v>
          </cell>
          <cell r="DK58" t="e">
            <v>#DIV/0!</v>
          </cell>
          <cell r="DL58" t="e">
            <v>#DIV/0!</v>
          </cell>
          <cell r="DM58" t="str">
            <v/>
          </cell>
          <cell r="DN58" t="str">
            <v/>
          </cell>
          <cell r="DO58"/>
          <cell r="DP58"/>
          <cell r="DQ58"/>
          <cell r="DR58"/>
          <cell r="DS58"/>
          <cell r="DT58"/>
          <cell r="DU58"/>
          <cell r="DV58"/>
          <cell r="DW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K58"/>
          <cell r="GL58"/>
          <cell r="GM58"/>
          <cell r="GN58"/>
          <cell r="GO58"/>
          <cell r="GP58"/>
          <cell r="GQ58"/>
          <cell r="GR58"/>
          <cell r="GS58"/>
          <cell r="GT58"/>
          <cell r="GU58"/>
          <cell r="GV58">
            <v>0</v>
          </cell>
          <cell r="GW58">
            <v>0</v>
          </cell>
          <cell r="GX58">
            <v>0</v>
          </cell>
          <cell r="GY58">
            <v>0</v>
          </cell>
          <cell r="GZ58">
            <v>0</v>
          </cell>
          <cell r="HA58">
            <v>0</v>
          </cell>
          <cell r="HB58">
            <v>0</v>
          </cell>
          <cell r="HC58">
            <v>0</v>
          </cell>
          <cell r="HD58">
            <v>0</v>
          </cell>
          <cell r="HE58">
            <v>0</v>
          </cell>
          <cell r="HF58"/>
          <cell r="HG58"/>
          <cell r="HH58"/>
          <cell r="HI58"/>
          <cell r="HJ58"/>
          <cell r="HK58"/>
          <cell r="HL58"/>
          <cell r="HM58"/>
          <cell r="HN58"/>
          <cell r="HO58"/>
          <cell r="HP58"/>
          <cell r="HQ58"/>
          <cell r="HR58"/>
          <cell r="HS58"/>
        </row>
        <row r="59">
          <cell r="C59"/>
          <cell r="D59"/>
          <cell r="E59"/>
          <cell r="F59"/>
          <cell r="G59"/>
          <cell r="H59"/>
          <cell r="I59"/>
          <cell r="J59"/>
          <cell r="K59"/>
          <cell r="L59"/>
          <cell r="M59"/>
          <cell r="N59"/>
          <cell r="O59"/>
          <cell r="P59"/>
          <cell r="Q59"/>
          <cell r="R59"/>
          <cell r="S59"/>
          <cell r="T59"/>
          <cell r="U59"/>
          <cell r="V59" t="str">
            <v/>
          </cell>
          <cell r="W59"/>
          <cell r="X59"/>
          <cell r="Y59"/>
          <cell r="Z59"/>
          <cell r="AA59" t="str">
            <v/>
          </cell>
          <cell r="AB59"/>
          <cell r="AC59"/>
          <cell r="AD59"/>
          <cell r="AE59"/>
          <cell r="AF59" t="str">
            <v/>
          </cell>
          <cell r="AG59"/>
          <cell r="AH59"/>
          <cell r="AI59"/>
          <cell r="AJ59"/>
          <cell r="AK59" t="str">
            <v/>
          </cell>
          <cell r="AL59"/>
          <cell r="AM59"/>
          <cell r="AN59"/>
          <cell r="AO59"/>
          <cell r="AP59" t="str">
            <v/>
          </cell>
          <cell r="AQ59"/>
          <cell r="AR59"/>
          <cell r="AS59"/>
          <cell r="AT59"/>
          <cell r="AU59" t="str">
            <v/>
          </cell>
          <cell r="AV59"/>
          <cell r="AW59"/>
          <cell r="AX59"/>
          <cell r="AY59"/>
          <cell r="AZ59" t="str">
            <v/>
          </cell>
          <cell r="BA59"/>
          <cell r="BB59"/>
          <cell r="BC59"/>
          <cell r="BD59"/>
          <cell r="BE59"/>
          <cell r="BF59"/>
          <cell r="BG59"/>
          <cell r="BH59"/>
          <cell r="BI59"/>
          <cell r="BJ59" t="str">
            <v/>
          </cell>
          <cell r="BK59"/>
          <cell r="BL59"/>
          <cell r="BM59"/>
          <cell r="BN59"/>
          <cell r="BO59" t="str">
            <v/>
          </cell>
          <cell r="BP59"/>
          <cell r="BQ59"/>
          <cell r="BR59"/>
          <cell r="BS59"/>
          <cell r="BT59" t="str">
            <v/>
          </cell>
          <cell r="BU59"/>
          <cell r="BV59"/>
          <cell r="BW59"/>
          <cell r="BX59"/>
          <cell r="BY59" t="str">
            <v/>
          </cell>
          <cell r="BZ59"/>
          <cell r="CA59"/>
          <cell r="CB59"/>
          <cell r="CC59"/>
          <cell r="CD59" t="str">
            <v/>
          </cell>
          <cell r="CE59"/>
          <cell r="CF59"/>
          <cell r="CG59"/>
          <cell r="CH59"/>
          <cell r="CI59" t="str">
            <v/>
          </cell>
          <cell r="CJ59" t="str">
            <v/>
          </cell>
          <cell r="CK59" t="str">
            <v/>
          </cell>
          <cell r="CL59" t="str">
            <v/>
          </cell>
          <cell r="CM59" t="str">
            <v/>
          </cell>
          <cell r="CN59" t="str">
            <v/>
          </cell>
          <cell r="CO59"/>
          <cell r="CP59"/>
          <cell r="CQ59"/>
          <cell r="CR59"/>
          <cell r="CS59" t="str">
            <v/>
          </cell>
          <cell r="CT59"/>
          <cell r="CU59"/>
          <cell r="CV59"/>
          <cell r="CW59"/>
          <cell r="CX59" t="str">
            <v/>
          </cell>
          <cell r="CY59"/>
          <cell r="CZ59"/>
          <cell r="DA59"/>
          <cell r="DB59"/>
          <cell r="DC59" t="str">
            <v/>
          </cell>
          <cell r="DD59" t="str">
            <v xml:space="preserve">  </v>
          </cell>
          <cell r="DE59" t="e">
            <v>#DIV/0!</v>
          </cell>
          <cell r="DF59" t="e">
            <v>#DIV/0!</v>
          </cell>
          <cell r="DG59" t="e">
            <v>#DIV/0!</v>
          </cell>
          <cell r="DH59" t="e">
            <v>#DIV/0!</v>
          </cell>
          <cell r="DI59" t="e">
            <v>#DIV/0!</v>
          </cell>
          <cell r="DJ59" t="e">
            <v>#DIV/0!</v>
          </cell>
          <cell r="DK59" t="e">
            <v>#DIV/0!</v>
          </cell>
          <cell r="DL59" t="e">
            <v>#DIV/0!</v>
          </cell>
          <cell r="DM59" t="str">
            <v/>
          </cell>
          <cell r="DN59" t="str">
            <v/>
          </cell>
          <cell r="DO59"/>
          <cell r="DP59"/>
          <cell r="DQ59"/>
          <cell r="DR59"/>
          <cell r="DS59"/>
          <cell r="DT59"/>
          <cell r="DU59"/>
          <cell r="DV59"/>
          <cell r="DW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K59"/>
          <cell r="GL59"/>
          <cell r="GM59"/>
          <cell r="GN59"/>
          <cell r="GO59"/>
          <cell r="GP59"/>
          <cell r="GQ59"/>
          <cell r="GR59"/>
          <cell r="GS59"/>
          <cell r="GT59"/>
          <cell r="GU59"/>
          <cell r="GV59">
            <v>0</v>
          </cell>
          <cell r="GW59">
            <v>0</v>
          </cell>
          <cell r="GX59">
            <v>0</v>
          </cell>
          <cell r="GY59">
            <v>0</v>
          </cell>
          <cell r="GZ59">
            <v>0</v>
          </cell>
          <cell r="HA59">
            <v>0</v>
          </cell>
          <cell r="HB59">
            <v>0</v>
          </cell>
          <cell r="HC59">
            <v>0</v>
          </cell>
          <cell r="HD59">
            <v>0</v>
          </cell>
          <cell r="HE59">
            <v>0</v>
          </cell>
          <cell r="HF59"/>
          <cell r="HG59"/>
          <cell r="HH59"/>
          <cell r="HI59"/>
          <cell r="HJ59"/>
          <cell r="HK59"/>
          <cell r="HL59"/>
          <cell r="HM59"/>
          <cell r="HN59"/>
          <cell r="HO59"/>
          <cell r="HP59"/>
          <cell r="HQ59"/>
          <cell r="HR59"/>
          <cell r="HS59"/>
        </row>
        <row r="60">
          <cell r="C60" t="str">
            <v>ABDULLAH</v>
          </cell>
          <cell r="D60" t="str">
            <v>ALYNA</v>
          </cell>
          <cell r="E60" t="str">
            <v>ZAINAL</v>
          </cell>
          <cell r="F60" t="str">
            <v>Z.</v>
          </cell>
          <cell r="G60" t="str">
            <v>131410150043</v>
          </cell>
          <cell r="H60" t="str">
            <v>09-15-2010</v>
          </cell>
          <cell r="I60" t="str">
            <v>FEMALE</v>
          </cell>
          <cell r="J60">
            <v>45824</v>
          </cell>
          <cell r="K60"/>
          <cell r="L60"/>
          <cell r="M60" t="str">
            <v>Osita Central Elementary School</v>
          </cell>
          <cell r="N60" t="str">
            <v>KORONADAL CITY</v>
          </cell>
          <cell r="O60">
            <v>131397</v>
          </cell>
          <cell r="P60"/>
          <cell r="Q60"/>
          <cell r="R60">
            <v>78</v>
          </cell>
          <cell r="S60">
            <v>79</v>
          </cell>
          <cell r="T60">
            <v>77</v>
          </cell>
          <cell r="U60">
            <v>79</v>
          </cell>
          <cell r="V60">
            <v>78</v>
          </cell>
          <cell r="W60">
            <v>78</v>
          </cell>
          <cell r="X60">
            <v>79</v>
          </cell>
          <cell r="Y60">
            <v>80</v>
          </cell>
          <cell r="Z60">
            <v>85</v>
          </cell>
          <cell r="AA60">
            <v>81</v>
          </cell>
          <cell r="AB60">
            <v>79</v>
          </cell>
          <cell r="AC60">
            <v>82</v>
          </cell>
          <cell r="AD60">
            <v>82</v>
          </cell>
          <cell r="AE60">
            <v>82</v>
          </cell>
          <cell r="AF60">
            <v>81</v>
          </cell>
          <cell r="AG60">
            <v>87</v>
          </cell>
          <cell r="AH60">
            <v>83</v>
          </cell>
          <cell r="AI60">
            <v>83</v>
          </cell>
          <cell r="AJ60">
            <v>89</v>
          </cell>
          <cell r="AK60">
            <v>86</v>
          </cell>
          <cell r="AL60">
            <v>77</v>
          </cell>
          <cell r="AM60">
            <v>76</v>
          </cell>
          <cell r="AN60">
            <v>75</v>
          </cell>
          <cell r="AO60">
            <v>82</v>
          </cell>
          <cell r="AP60">
            <v>78</v>
          </cell>
          <cell r="AQ60">
            <v>88</v>
          </cell>
          <cell r="AR60">
            <v>89</v>
          </cell>
          <cell r="AS60">
            <v>89</v>
          </cell>
          <cell r="AT60">
            <v>90</v>
          </cell>
          <cell r="AU60">
            <v>89</v>
          </cell>
          <cell r="AV60">
            <v>83</v>
          </cell>
          <cell r="AW60">
            <v>80</v>
          </cell>
          <cell r="AX60">
            <v>88</v>
          </cell>
          <cell r="AY60">
            <v>90</v>
          </cell>
          <cell r="AZ60">
            <v>85</v>
          </cell>
          <cell r="BA60"/>
          <cell r="BB60"/>
          <cell r="BC60"/>
          <cell r="BD60"/>
          <cell r="BE60" t="str">
            <v/>
          </cell>
          <cell r="BF60">
            <v>89</v>
          </cell>
          <cell r="BG60">
            <v>90</v>
          </cell>
          <cell r="BH60">
            <v>91</v>
          </cell>
          <cell r="BI60">
            <v>92</v>
          </cell>
          <cell r="BJ60">
            <v>91</v>
          </cell>
          <cell r="BK60">
            <v>85</v>
          </cell>
          <cell r="BL60">
            <v>88</v>
          </cell>
          <cell r="BM60">
            <v>88</v>
          </cell>
          <cell r="BN60">
            <v>90</v>
          </cell>
          <cell r="BO60">
            <v>88</v>
          </cell>
          <cell r="BP60">
            <v>87</v>
          </cell>
          <cell r="BQ60">
            <v>89</v>
          </cell>
          <cell r="BR60">
            <v>90</v>
          </cell>
          <cell r="BS60">
            <v>91</v>
          </cell>
          <cell r="BT60">
            <v>89</v>
          </cell>
          <cell r="BU60">
            <v>87</v>
          </cell>
          <cell r="BV60">
            <v>90</v>
          </cell>
          <cell r="BW60">
            <v>90</v>
          </cell>
          <cell r="BX60">
            <v>91</v>
          </cell>
          <cell r="BY60">
            <v>90</v>
          </cell>
          <cell r="BZ60"/>
          <cell r="CA60"/>
          <cell r="CB60"/>
          <cell r="CC60"/>
          <cell r="CD60" t="str">
            <v/>
          </cell>
          <cell r="CE60"/>
          <cell r="CF60"/>
          <cell r="CG60"/>
          <cell r="CH60"/>
          <cell r="CI60" t="str">
            <v/>
          </cell>
          <cell r="CJ60">
            <v>87</v>
          </cell>
          <cell r="CK60">
            <v>89</v>
          </cell>
          <cell r="CL60">
            <v>90</v>
          </cell>
          <cell r="CM60">
            <v>91</v>
          </cell>
          <cell r="CN60">
            <v>90</v>
          </cell>
          <cell r="CO60"/>
          <cell r="CP60"/>
          <cell r="CQ60"/>
          <cell r="CR60"/>
          <cell r="CS60" t="str">
            <v/>
          </cell>
          <cell r="CT60"/>
          <cell r="CU60"/>
          <cell r="CV60"/>
          <cell r="CW60"/>
          <cell r="CX60" t="str">
            <v/>
          </cell>
          <cell r="CY60"/>
          <cell r="CZ60"/>
          <cell r="DA60"/>
          <cell r="DB60"/>
          <cell r="DC60" t="str">
            <v/>
          </cell>
          <cell r="DD60" t="str">
            <v>ALYNA Z. ABDULLAH</v>
          </cell>
          <cell r="DE60">
            <v>82</v>
          </cell>
          <cell r="DF60" t="str">
            <v>NO</v>
          </cell>
          <cell r="DG60">
            <v>82</v>
          </cell>
          <cell r="DH60" t="str">
            <v>NO</v>
          </cell>
          <cell r="DI60">
            <v>83</v>
          </cell>
          <cell r="DJ60" t="str">
            <v>NO</v>
          </cell>
          <cell r="DK60">
            <v>86</v>
          </cell>
          <cell r="DL60" t="str">
            <v>NO</v>
          </cell>
          <cell r="DM60">
            <v>84</v>
          </cell>
          <cell r="DN60" t="str">
            <v>NO</v>
          </cell>
          <cell r="DO60">
            <v>93</v>
          </cell>
          <cell r="DP60">
            <v>94</v>
          </cell>
          <cell r="DQ60">
            <v>94</v>
          </cell>
          <cell r="DR60">
            <v>92</v>
          </cell>
          <cell r="DS60">
            <v>95</v>
          </cell>
          <cell r="DT60">
            <v>94</v>
          </cell>
          <cell r="DU60">
            <v>89</v>
          </cell>
          <cell r="DV60">
            <v>92</v>
          </cell>
          <cell r="DW60">
            <v>91</v>
          </cell>
          <cell r="DX60">
            <v>95</v>
          </cell>
          <cell r="DY60">
            <v>96</v>
          </cell>
          <cell r="DZ60">
            <v>96</v>
          </cell>
          <cell r="EA60">
            <v>96</v>
          </cell>
          <cell r="EB60">
            <v>95</v>
          </cell>
          <cell r="EC60">
            <v>96</v>
          </cell>
          <cell r="ED60">
            <v>91</v>
          </cell>
          <cell r="EE60">
            <v>87</v>
          </cell>
          <cell r="EF60">
            <v>89</v>
          </cell>
          <cell r="EG60"/>
          <cell r="EH60"/>
          <cell r="EI60" t="str">
            <v/>
          </cell>
          <cell r="EJ60"/>
          <cell r="EK60"/>
          <cell r="EL60" t="str">
            <v/>
          </cell>
          <cell r="EM60">
            <v>94</v>
          </cell>
          <cell r="EN60">
            <v>95</v>
          </cell>
          <cell r="EO60">
            <v>95</v>
          </cell>
          <cell r="EP60">
            <v>93</v>
          </cell>
          <cell r="EQ60">
            <v>92</v>
          </cell>
          <cell r="ER60">
            <v>93</v>
          </cell>
          <cell r="ES60">
            <v>93</v>
          </cell>
          <cell r="ET60">
            <v>93</v>
          </cell>
          <cell r="EU60">
            <v>93</v>
          </cell>
          <cell r="EV60"/>
          <cell r="EW60"/>
          <cell r="EX60" t="str">
            <v/>
          </cell>
          <cell r="EY60"/>
          <cell r="EZ60"/>
          <cell r="FA60">
            <v>93</v>
          </cell>
          <cell r="FB60" t="str">
            <v>WITH HONORS</v>
          </cell>
          <cell r="FC60">
            <v>93</v>
          </cell>
          <cell r="FD60" t="str">
            <v>WITH HONORS</v>
          </cell>
          <cell r="FE60">
            <v>93</v>
          </cell>
          <cell r="FF60" t="str">
            <v>WITH HONORS</v>
          </cell>
          <cell r="FH60" t="str">
            <v>SO</v>
          </cell>
          <cell r="FI60" t="str">
            <v>SO</v>
          </cell>
          <cell r="FJ60" t="str">
            <v>SO</v>
          </cell>
          <cell r="FK60" t="str">
            <v>SO</v>
          </cell>
          <cell r="FL60" t="str">
            <v>SO</v>
          </cell>
          <cell r="FM60" t="str">
            <v>SO</v>
          </cell>
          <cell r="FN60" t="str">
            <v>SO</v>
          </cell>
          <cell r="FO60" t="str">
            <v>SO</v>
          </cell>
          <cell r="FP60" t="str">
            <v>SO</v>
          </cell>
          <cell r="FQ60" t="str">
            <v>SO</v>
          </cell>
          <cell r="FR60" t="str">
            <v>SO</v>
          </cell>
          <cell r="FS60" t="str">
            <v>SO</v>
          </cell>
          <cell r="FT60" t="str">
            <v>SO</v>
          </cell>
          <cell r="FU60" t="str">
            <v>SO</v>
          </cell>
          <cell r="FV60" t="str">
            <v>SO</v>
          </cell>
          <cell r="FW60" t="str">
            <v>SO</v>
          </cell>
          <cell r="FX60" t="str">
            <v>SO</v>
          </cell>
          <cell r="FY60" t="str">
            <v>SO</v>
          </cell>
          <cell r="FZ60" t="str">
            <v>SO</v>
          </cell>
          <cell r="GA60" t="str">
            <v>SO</v>
          </cell>
          <cell r="GB60" t="str">
            <v>SO</v>
          </cell>
          <cell r="GC60" t="str">
            <v>SO</v>
          </cell>
          <cell r="GD60" t="str">
            <v>SO</v>
          </cell>
          <cell r="GE60" t="str">
            <v>SO</v>
          </cell>
          <cell r="GF60" t="str">
            <v>SO</v>
          </cell>
          <cell r="GG60" t="str">
            <v>SO</v>
          </cell>
          <cell r="GH60" t="str">
            <v>SO</v>
          </cell>
          <cell r="GI60" t="str">
            <v>SO</v>
          </cell>
          <cell r="GJ60">
            <v>0</v>
          </cell>
          <cell r="GK60">
            <v>1</v>
          </cell>
          <cell r="GL60"/>
          <cell r="GM60"/>
          <cell r="GN60"/>
          <cell r="GO60"/>
          <cell r="GP60"/>
          <cell r="GQ60"/>
          <cell r="GR60"/>
          <cell r="GS60"/>
          <cell r="GT60"/>
          <cell r="GU60"/>
          <cell r="GV60">
            <v>0</v>
          </cell>
          <cell r="GW60">
            <v>0</v>
          </cell>
          <cell r="GX60">
            <v>0</v>
          </cell>
          <cell r="GY60">
            <v>1</v>
          </cell>
          <cell r="GZ60">
            <v>1</v>
          </cell>
          <cell r="HA60">
            <v>1</v>
          </cell>
          <cell r="HB60">
            <v>1</v>
          </cell>
          <cell r="HC60">
            <v>0</v>
          </cell>
          <cell r="HD60">
            <v>0</v>
          </cell>
          <cell r="HE60">
            <v>0</v>
          </cell>
          <cell r="HF60"/>
          <cell r="HG60"/>
          <cell r="HH60"/>
          <cell r="HI60"/>
          <cell r="HJ60"/>
          <cell r="HK60"/>
          <cell r="HL60"/>
          <cell r="HM60"/>
          <cell r="HN60"/>
          <cell r="HO60"/>
          <cell r="HP60"/>
          <cell r="HQ60"/>
          <cell r="HR60"/>
          <cell r="HS60"/>
        </row>
        <row r="61">
          <cell r="C61" t="str">
            <v>ANGOR</v>
          </cell>
          <cell r="D61" t="str">
            <v>LOVELY GRACE</v>
          </cell>
          <cell r="E61" t="str">
            <v>TUAN</v>
          </cell>
          <cell r="F61" t="str">
            <v>T.</v>
          </cell>
          <cell r="G61" t="str">
            <v>130664150011</v>
          </cell>
          <cell r="H61" t="str">
            <v>04-03-2010</v>
          </cell>
          <cell r="I61" t="str">
            <v>FEMALE</v>
          </cell>
          <cell r="J61">
            <v>45824</v>
          </cell>
          <cell r="K61"/>
          <cell r="L61"/>
          <cell r="M61" t="str">
            <v>KCES I</v>
          </cell>
          <cell r="N61" t="str">
            <v>KORONADAL CITY</v>
          </cell>
          <cell r="O61">
            <v>131406</v>
          </cell>
          <cell r="P61"/>
          <cell r="Q61"/>
          <cell r="R61">
            <v>86</v>
          </cell>
          <cell r="S61">
            <v>88</v>
          </cell>
          <cell r="T61">
            <v>86</v>
          </cell>
          <cell r="U61">
            <v>88</v>
          </cell>
          <cell r="V61">
            <v>87</v>
          </cell>
          <cell r="W61">
            <v>86</v>
          </cell>
          <cell r="X61">
            <v>84</v>
          </cell>
          <cell r="Y61">
            <v>89</v>
          </cell>
          <cell r="Z61">
            <v>88</v>
          </cell>
          <cell r="AA61">
            <v>87</v>
          </cell>
          <cell r="AB61">
            <v>82</v>
          </cell>
          <cell r="AC61">
            <v>84</v>
          </cell>
          <cell r="AD61">
            <v>85</v>
          </cell>
          <cell r="AE61">
            <v>85</v>
          </cell>
          <cell r="AF61">
            <v>84</v>
          </cell>
          <cell r="AG61">
            <v>84</v>
          </cell>
          <cell r="AH61">
            <v>89</v>
          </cell>
          <cell r="AI61">
            <v>90</v>
          </cell>
          <cell r="AJ61">
            <v>93</v>
          </cell>
          <cell r="AK61">
            <v>89</v>
          </cell>
          <cell r="AL61">
            <v>84</v>
          </cell>
          <cell r="AM61">
            <v>88</v>
          </cell>
          <cell r="AN61">
            <v>90</v>
          </cell>
          <cell r="AO61">
            <v>88</v>
          </cell>
          <cell r="AP61">
            <v>88</v>
          </cell>
          <cell r="AQ61">
            <v>89</v>
          </cell>
          <cell r="AR61">
            <v>91</v>
          </cell>
          <cell r="AS61">
            <v>93</v>
          </cell>
          <cell r="AT61">
            <v>95</v>
          </cell>
          <cell r="AU61">
            <v>92</v>
          </cell>
          <cell r="AV61">
            <v>85</v>
          </cell>
          <cell r="AW61">
            <v>90</v>
          </cell>
          <cell r="AX61">
            <v>92</v>
          </cell>
          <cell r="AY61">
            <v>95</v>
          </cell>
          <cell r="AZ61">
            <v>91</v>
          </cell>
          <cell r="BA61"/>
          <cell r="BB61"/>
          <cell r="BC61"/>
          <cell r="BD61"/>
          <cell r="BE61" t="str">
            <v/>
          </cell>
          <cell r="BF61">
            <v>90</v>
          </cell>
          <cell r="BG61">
            <v>92</v>
          </cell>
          <cell r="BH61">
            <v>93</v>
          </cell>
          <cell r="BI61">
            <v>94</v>
          </cell>
          <cell r="BJ61">
            <v>92</v>
          </cell>
          <cell r="BK61">
            <v>90</v>
          </cell>
          <cell r="BL61">
            <v>92</v>
          </cell>
          <cell r="BM61">
            <v>93</v>
          </cell>
          <cell r="BN61">
            <v>94</v>
          </cell>
          <cell r="BO61">
            <v>92</v>
          </cell>
          <cell r="BP61">
            <v>90</v>
          </cell>
          <cell r="BQ61">
            <v>92</v>
          </cell>
          <cell r="BR61">
            <v>94</v>
          </cell>
          <cell r="BS61">
            <v>94</v>
          </cell>
          <cell r="BT61">
            <v>93</v>
          </cell>
          <cell r="BU61">
            <v>90</v>
          </cell>
          <cell r="BV61">
            <v>92</v>
          </cell>
          <cell r="BW61">
            <v>92</v>
          </cell>
          <cell r="BX61">
            <v>94</v>
          </cell>
          <cell r="BY61">
            <v>92</v>
          </cell>
          <cell r="BZ61"/>
          <cell r="CA61"/>
          <cell r="CB61"/>
          <cell r="CC61"/>
          <cell r="CD61" t="str">
            <v/>
          </cell>
          <cell r="CE61"/>
          <cell r="CF61"/>
          <cell r="CG61"/>
          <cell r="CH61"/>
          <cell r="CI61" t="str">
            <v/>
          </cell>
          <cell r="CJ61">
            <v>90</v>
          </cell>
          <cell r="CK61">
            <v>92</v>
          </cell>
          <cell r="CL61">
            <v>93</v>
          </cell>
          <cell r="CM61">
            <v>94</v>
          </cell>
          <cell r="CN61">
            <v>92</v>
          </cell>
          <cell r="CO61"/>
          <cell r="CP61"/>
          <cell r="CQ61"/>
          <cell r="CR61"/>
          <cell r="CS61" t="str">
            <v/>
          </cell>
          <cell r="CT61"/>
          <cell r="CU61"/>
          <cell r="CV61"/>
          <cell r="CW61"/>
          <cell r="CX61" t="str">
            <v/>
          </cell>
          <cell r="CY61"/>
          <cell r="CZ61"/>
          <cell r="DA61"/>
          <cell r="DB61"/>
          <cell r="DC61" t="str">
            <v/>
          </cell>
          <cell r="DD61" t="str">
            <v>LOVELY GRACE T. ANGOR</v>
          </cell>
          <cell r="DE61">
            <v>86</v>
          </cell>
          <cell r="DF61" t="str">
            <v>NO</v>
          </cell>
          <cell r="DG61">
            <v>88</v>
          </cell>
          <cell r="DH61" t="str">
            <v>NO</v>
          </cell>
          <cell r="DI61">
            <v>90</v>
          </cell>
          <cell r="DJ61" t="str">
            <v>WITH HONORS</v>
          </cell>
          <cell r="DK61">
            <v>91</v>
          </cell>
          <cell r="DL61" t="str">
            <v>WITH HONORS</v>
          </cell>
          <cell r="DM61">
            <v>89</v>
          </cell>
          <cell r="DN61" t="str">
            <v>NO</v>
          </cell>
          <cell r="DO61">
            <v>90</v>
          </cell>
          <cell r="DP61">
            <v>90</v>
          </cell>
          <cell r="DQ61">
            <v>90</v>
          </cell>
          <cell r="DR61">
            <v>90</v>
          </cell>
          <cell r="DS61">
            <v>92</v>
          </cell>
          <cell r="DT61">
            <v>91</v>
          </cell>
          <cell r="DU61">
            <v>91</v>
          </cell>
          <cell r="DV61">
            <v>93</v>
          </cell>
          <cell r="DW61">
            <v>92</v>
          </cell>
          <cell r="DX61">
            <v>85</v>
          </cell>
          <cell r="DY61">
            <v>93</v>
          </cell>
          <cell r="DZ61">
            <v>89</v>
          </cell>
          <cell r="EA61">
            <v>92</v>
          </cell>
          <cell r="EB61">
            <v>93</v>
          </cell>
          <cell r="EC61">
            <v>93</v>
          </cell>
          <cell r="ED61">
            <v>90</v>
          </cell>
          <cell r="EE61">
            <v>90</v>
          </cell>
          <cell r="EF61">
            <v>90</v>
          </cell>
          <cell r="EG61"/>
          <cell r="EH61"/>
          <cell r="EI61" t="str">
            <v/>
          </cell>
          <cell r="EJ61"/>
          <cell r="EK61"/>
          <cell r="EL61" t="str">
            <v/>
          </cell>
          <cell r="EM61">
            <v>87</v>
          </cell>
          <cell r="EN61">
            <v>92</v>
          </cell>
          <cell r="EO61">
            <v>90</v>
          </cell>
          <cell r="EP61">
            <v>83</v>
          </cell>
          <cell r="EQ61">
            <v>88</v>
          </cell>
          <cell r="ER61">
            <v>86</v>
          </cell>
          <cell r="ES61">
            <v>89</v>
          </cell>
          <cell r="ET61">
            <v>88</v>
          </cell>
          <cell r="EU61">
            <v>89</v>
          </cell>
          <cell r="EV61"/>
          <cell r="EW61"/>
          <cell r="EX61" t="str">
            <v/>
          </cell>
          <cell r="EY61"/>
          <cell r="EZ61"/>
          <cell r="FA61">
            <v>89</v>
          </cell>
          <cell r="FB61" t="str">
            <v>NO</v>
          </cell>
          <cell r="FC61">
            <v>91</v>
          </cell>
          <cell r="FD61" t="str">
            <v>WITH HONORS</v>
          </cell>
          <cell r="FE61">
            <v>90</v>
          </cell>
          <cell r="FF61" t="str">
            <v>WITH HONORS</v>
          </cell>
          <cell r="FH61" t="str">
            <v>SO</v>
          </cell>
          <cell r="FI61" t="str">
            <v>SO</v>
          </cell>
          <cell r="FJ61" t="str">
            <v>SO</v>
          </cell>
          <cell r="FK61" t="str">
            <v>SO</v>
          </cell>
          <cell r="FL61" t="str">
            <v>SO</v>
          </cell>
          <cell r="FM61" t="str">
            <v>SO</v>
          </cell>
          <cell r="FN61" t="str">
            <v>SO</v>
          </cell>
          <cell r="FO61" t="str">
            <v>SO</v>
          </cell>
          <cell r="FP61" t="str">
            <v>SO</v>
          </cell>
          <cell r="FQ61" t="str">
            <v>SO</v>
          </cell>
          <cell r="FR61" t="str">
            <v>SO</v>
          </cell>
          <cell r="FS61" t="str">
            <v>SO</v>
          </cell>
          <cell r="FT61" t="str">
            <v>SO</v>
          </cell>
          <cell r="FU61" t="str">
            <v>SO</v>
          </cell>
          <cell r="FV61" t="str">
            <v>SO</v>
          </cell>
          <cell r="FW61" t="str">
            <v>SO</v>
          </cell>
          <cell r="FX61" t="str">
            <v>SO</v>
          </cell>
          <cell r="FY61" t="str">
            <v>SO</v>
          </cell>
          <cell r="FZ61" t="str">
            <v>SO</v>
          </cell>
          <cell r="GA61" t="str">
            <v>SO</v>
          </cell>
          <cell r="GB61" t="str">
            <v>SO</v>
          </cell>
          <cell r="GC61" t="str">
            <v>SO</v>
          </cell>
          <cell r="GD61" t="str">
            <v>SO</v>
          </cell>
          <cell r="GE61" t="str">
            <v>SO</v>
          </cell>
          <cell r="GF61" t="str">
            <v>SO</v>
          </cell>
          <cell r="GG61" t="str">
            <v>SO</v>
          </cell>
          <cell r="GH61" t="str">
            <v>SO</v>
          </cell>
          <cell r="GI61" t="str">
            <v>SO</v>
          </cell>
          <cell r="GJ61">
            <v>0</v>
          </cell>
          <cell r="GK61">
            <v>1</v>
          </cell>
          <cell r="GL61"/>
          <cell r="GM61"/>
          <cell r="GN61"/>
          <cell r="GO61"/>
          <cell r="GP61"/>
          <cell r="GQ61"/>
          <cell r="GR61"/>
          <cell r="GS61">
            <v>1</v>
          </cell>
          <cell r="GT61"/>
          <cell r="GU61"/>
          <cell r="GV61">
            <v>0</v>
          </cell>
          <cell r="GW61">
            <v>1</v>
          </cell>
          <cell r="GX61">
            <v>0</v>
          </cell>
          <cell r="GY61">
            <v>0</v>
          </cell>
          <cell r="GZ61">
            <v>0</v>
          </cell>
          <cell r="HA61">
            <v>0</v>
          </cell>
          <cell r="HB61">
            <v>0</v>
          </cell>
          <cell r="HC61">
            <v>0</v>
          </cell>
          <cell r="HD61">
            <v>0</v>
          </cell>
          <cell r="HE61">
            <v>0</v>
          </cell>
          <cell r="HF61"/>
          <cell r="HG61"/>
          <cell r="HH61"/>
          <cell r="HI61"/>
          <cell r="HJ61"/>
          <cell r="HK61"/>
          <cell r="HL61"/>
          <cell r="HM61"/>
          <cell r="HN61"/>
          <cell r="HO61"/>
          <cell r="HP61"/>
          <cell r="HQ61"/>
          <cell r="HR61"/>
          <cell r="HS61"/>
        </row>
        <row r="62">
          <cell r="C62" t="str">
            <v>ARGONIA</v>
          </cell>
          <cell r="D62" t="str">
            <v>PRECIOUS ATASHA</v>
          </cell>
          <cell r="E62" t="str">
            <v>DIAZ</v>
          </cell>
          <cell r="F62" t="str">
            <v>D.</v>
          </cell>
          <cell r="G62" t="str">
            <v>130879150057</v>
          </cell>
          <cell r="H62" t="str">
            <v>06-06-2010</v>
          </cell>
          <cell r="I62" t="str">
            <v>FEMALE</v>
          </cell>
          <cell r="J62">
            <v>45824</v>
          </cell>
          <cell r="K62"/>
          <cell r="L62"/>
          <cell r="M62" t="str">
            <v>Matulas Elem</v>
          </cell>
          <cell r="N62" t="str">
            <v>KORONADAL CITY</v>
          </cell>
          <cell r="O62">
            <v>131409</v>
          </cell>
          <cell r="P62"/>
          <cell r="Q62"/>
          <cell r="R62">
            <v>86</v>
          </cell>
          <cell r="S62">
            <v>84</v>
          </cell>
          <cell r="T62">
            <v>84</v>
          </cell>
          <cell r="U62">
            <v>82</v>
          </cell>
          <cell r="V62">
            <v>84</v>
          </cell>
          <cell r="W62">
            <v>87</v>
          </cell>
          <cell r="X62">
            <v>82</v>
          </cell>
          <cell r="Y62">
            <v>82</v>
          </cell>
          <cell r="Z62">
            <v>84</v>
          </cell>
          <cell r="AA62">
            <v>84</v>
          </cell>
          <cell r="AB62">
            <v>84</v>
          </cell>
          <cell r="AC62">
            <v>84</v>
          </cell>
          <cell r="AD62">
            <v>84</v>
          </cell>
          <cell r="AE62">
            <v>84</v>
          </cell>
          <cell r="AF62">
            <v>84</v>
          </cell>
          <cell r="AG62">
            <v>86</v>
          </cell>
          <cell r="AH62">
            <v>88</v>
          </cell>
          <cell r="AI62">
            <v>88</v>
          </cell>
          <cell r="AJ62">
            <v>90</v>
          </cell>
          <cell r="AK62">
            <v>88</v>
          </cell>
          <cell r="AL62">
            <v>84</v>
          </cell>
          <cell r="AM62">
            <v>83</v>
          </cell>
          <cell r="AN62">
            <v>83</v>
          </cell>
          <cell r="AO62">
            <v>83</v>
          </cell>
          <cell r="AP62">
            <v>83</v>
          </cell>
          <cell r="AQ62">
            <v>87</v>
          </cell>
          <cell r="AR62">
            <v>90</v>
          </cell>
          <cell r="AS62">
            <v>90</v>
          </cell>
          <cell r="AT62">
            <v>91</v>
          </cell>
          <cell r="AU62">
            <v>90</v>
          </cell>
          <cell r="AV62">
            <v>85</v>
          </cell>
          <cell r="AW62">
            <v>85</v>
          </cell>
          <cell r="AX62">
            <v>87</v>
          </cell>
          <cell r="AY62">
            <v>88</v>
          </cell>
          <cell r="AZ62">
            <v>86</v>
          </cell>
          <cell r="BA62"/>
          <cell r="BB62"/>
          <cell r="BC62"/>
          <cell r="BD62"/>
          <cell r="BE62" t="str">
            <v/>
          </cell>
          <cell r="BF62">
            <v>90</v>
          </cell>
          <cell r="BG62">
            <v>90</v>
          </cell>
          <cell r="BH62">
            <v>90</v>
          </cell>
          <cell r="BI62">
            <v>91</v>
          </cell>
          <cell r="BJ62">
            <v>90</v>
          </cell>
          <cell r="BK62">
            <v>90</v>
          </cell>
          <cell r="BL62">
            <v>90</v>
          </cell>
          <cell r="BM62">
            <v>91</v>
          </cell>
          <cell r="BN62">
            <v>92</v>
          </cell>
          <cell r="BO62">
            <v>91</v>
          </cell>
          <cell r="BP62">
            <v>89</v>
          </cell>
          <cell r="BQ62">
            <v>90</v>
          </cell>
          <cell r="BR62">
            <v>90</v>
          </cell>
          <cell r="BS62">
            <v>91</v>
          </cell>
          <cell r="BT62">
            <v>90</v>
          </cell>
          <cell r="BU62">
            <v>90</v>
          </cell>
          <cell r="BV62">
            <v>91</v>
          </cell>
          <cell r="BW62">
            <v>91</v>
          </cell>
          <cell r="BX62">
            <v>91</v>
          </cell>
          <cell r="BY62">
            <v>91</v>
          </cell>
          <cell r="BZ62"/>
          <cell r="CA62"/>
          <cell r="CB62"/>
          <cell r="CC62"/>
          <cell r="CD62" t="str">
            <v/>
          </cell>
          <cell r="CE62"/>
          <cell r="CF62"/>
          <cell r="CG62"/>
          <cell r="CH62"/>
          <cell r="CI62" t="str">
            <v/>
          </cell>
          <cell r="CJ62">
            <v>90</v>
          </cell>
          <cell r="CK62">
            <v>90</v>
          </cell>
          <cell r="CL62">
            <v>91</v>
          </cell>
          <cell r="CM62">
            <v>91</v>
          </cell>
          <cell r="CN62">
            <v>91</v>
          </cell>
          <cell r="CO62"/>
          <cell r="CP62"/>
          <cell r="CQ62"/>
          <cell r="CR62"/>
          <cell r="CS62" t="str">
            <v/>
          </cell>
          <cell r="CT62"/>
          <cell r="CU62"/>
          <cell r="CV62"/>
          <cell r="CW62"/>
          <cell r="CX62" t="str">
            <v/>
          </cell>
          <cell r="CY62"/>
          <cell r="CZ62"/>
          <cell r="DA62"/>
          <cell r="DB62"/>
          <cell r="DC62" t="str">
            <v/>
          </cell>
          <cell r="DD62" t="str">
            <v>PRECIOUS ATASHA D. ARGONIA</v>
          </cell>
          <cell r="DE62">
            <v>86</v>
          </cell>
          <cell r="DF62" t="str">
            <v>NO</v>
          </cell>
          <cell r="DG62">
            <v>86</v>
          </cell>
          <cell r="DH62" t="str">
            <v>NO</v>
          </cell>
          <cell r="DI62">
            <v>86</v>
          </cell>
          <cell r="DJ62" t="str">
            <v>NO</v>
          </cell>
          <cell r="DK62">
            <v>87</v>
          </cell>
          <cell r="DL62" t="str">
            <v>NO</v>
          </cell>
          <cell r="DM62">
            <v>86</v>
          </cell>
          <cell r="DN62" t="str">
            <v>NO</v>
          </cell>
          <cell r="DO62">
            <v>86</v>
          </cell>
          <cell r="DP62">
            <v>87</v>
          </cell>
          <cell r="DQ62">
            <v>87</v>
          </cell>
          <cell r="DR62">
            <v>89</v>
          </cell>
          <cell r="DS62">
            <v>94</v>
          </cell>
          <cell r="DT62">
            <v>92</v>
          </cell>
          <cell r="DU62">
            <v>88</v>
          </cell>
          <cell r="DV62">
            <v>90</v>
          </cell>
          <cell r="DW62">
            <v>89</v>
          </cell>
          <cell r="DX62">
            <v>86</v>
          </cell>
          <cell r="DY62">
            <v>93</v>
          </cell>
          <cell r="DZ62">
            <v>90</v>
          </cell>
          <cell r="EA62">
            <v>89</v>
          </cell>
          <cell r="EB62">
            <v>93</v>
          </cell>
          <cell r="EC62">
            <v>91</v>
          </cell>
          <cell r="ED62">
            <v>86</v>
          </cell>
          <cell r="EE62">
            <v>90</v>
          </cell>
          <cell r="EF62">
            <v>88</v>
          </cell>
          <cell r="EG62"/>
          <cell r="EH62"/>
          <cell r="EI62" t="str">
            <v/>
          </cell>
          <cell r="EJ62"/>
          <cell r="EK62"/>
          <cell r="EL62" t="str">
            <v/>
          </cell>
          <cell r="EM62">
            <v>86</v>
          </cell>
          <cell r="EN62">
            <v>94</v>
          </cell>
          <cell r="EO62">
            <v>90</v>
          </cell>
          <cell r="EP62">
            <v>81</v>
          </cell>
          <cell r="EQ62">
            <v>85</v>
          </cell>
          <cell r="ER62">
            <v>83</v>
          </cell>
          <cell r="ES62">
            <v>83</v>
          </cell>
          <cell r="ET62">
            <v>83</v>
          </cell>
          <cell r="EU62">
            <v>83</v>
          </cell>
          <cell r="EV62"/>
          <cell r="EW62"/>
          <cell r="EX62" t="str">
            <v/>
          </cell>
          <cell r="EY62"/>
          <cell r="EZ62"/>
          <cell r="FA62">
            <v>86</v>
          </cell>
          <cell r="FB62" t="str">
            <v>NO</v>
          </cell>
          <cell r="FC62">
            <v>90</v>
          </cell>
          <cell r="FD62" t="str">
            <v>WITH HONORS</v>
          </cell>
          <cell r="FE62">
            <v>88</v>
          </cell>
          <cell r="FF62" t="str">
            <v>NO</v>
          </cell>
          <cell r="FH62" t="str">
            <v>SO</v>
          </cell>
          <cell r="FI62" t="str">
            <v>SO</v>
          </cell>
          <cell r="FJ62" t="str">
            <v>SO</v>
          </cell>
          <cell r="FK62" t="str">
            <v>SO</v>
          </cell>
          <cell r="FL62" t="str">
            <v>SO</v>
          </cell>
          <cell r="FM62" t="str">
            <v>SO</v>
          </cell>
          <cell r="FN62" t="str">
            <v>SO</v>
          </cell>
          <cell r="FO62" t="str">
            <v>SO</v>
          </cell>
          <cell r="FP62" t="str">
            <v>SO</v>
          </cell>
          <cell r="FQ62" t="str">
            <v>SO</v>
          </cell>
          <cell r="FR62" t="str">
            <v>SO</v>
          </cell>
          <cell r="FS62" t="str">
            <v>SO</v>
          </cell>
          <cell r="FT62" t="str">
            <v>SO</v>
          </cell>
          <cell r="FU62" t="str">
            <v>SO</v>
          </cell>
          <cell r="FV62" t="str">
            <v>SO</v>
          </cell>
          <cell r="FW62" t="str">
            <v>SO</v>
          </cell>
          <cell r="FX62" t="str">
            <v>SO</v>
          </cell>
          <cell r="FY62" t="str">
            <v>SO</v>
          </cell>
          <cell r="FZ62" t="str">
            <v>SO</v>
          </cell>
          <cell r="GA62" t="str">
            <v>SO</v>
          </cell>
          <cell r="GB62" t="str">
            <v>SO</v>
          </cell>
          <cell r="GC62" t="str">
            <v>SO</v>
          </cell>
          <cell r="GD62" t="str">
            <v>SO</v>
          </cell>
          <cell r="GE62" t="str">
            <v>SO</v>
          </cell>
          <cell r="GF62" t="str">
            <v>SO</v>
          </cell>
          <cell r="GG62" t="str">
            <v>SO</v>
          </cell>
          <cell r="GH62" t="str">
            <v>SO</v>
          </cell>
          <cell r="GI62" t="str">
            <v>SO</v>
          </cell>
          <cell r="GJ62">
            <v>0</v>
          </cell>
          <cell r="GK62">
            <v>1</v>
          </cell>
          <cell r="GL62"/>
          <cell r="GM62"/>
          <cell r="GN62"/>
          <cell r="GO62"/>
          <cell r="GP62"/>
          <cell r="GQ62"/>
          <cell r="GR62"/>
          <cell r="GS62"/>
          <cell r="GT62">
            <v>1</v>
          </cell>
          <cell r="GU62"/>
          <cell r="GV62">
            <v>0</v>
          </cell>
          <cell r="GW62">
            <v>0</v>
          </cell>
          <cell r="GX62">
            <v>0</v>
          </cell>
          <cell r="GY62">
            <v>0</v>
          </cell>
          <cell r="GZ62">
            <v>0</v>
          </cell>
          <cell r="HA62">
            <v>0</v>
          </cell>
          <cell r="HB62">
            <v>1</v>
          </cell>
          <cell r="HC62">
            <v>0</v>
          </cell>
          <cell r="HD62">
            <v>0</v>
          </cell>
          <cell r="HE62">
            <v>0</v>
          </cell>
          <cell r="HF62"/>
          <cell r="HG62"/>
          <cell r="HH62"/>
          <cell r="HI62"/>
          <cell r="HJ62"/>
          <cell r="HK62"/>
          <cell r="HL62"/>
          <cell r="HM62"/>
          <cell r="HN62"/>
          <cell r="HO62"/>
          <cell r="HP62"/>
          <cell r="HQ62"/>
          <cell r="HR62"/>
          <cell r="HS62"/>
        </row>
        <row r="63">
          <cell r="C63" t="str">
            <v>BAGAJO</v>
          </cell>
          <cell r="D63" t="str">
            <v>ROSEMARIE</v>
          </cell>
          <cell r="E63"/>
          <cell r="F63" t="str">
            <v>.</v>
          </cell>
          <cell r="G63" t="str">
            <v>128001150146</v>
          </cell>
          <cell r="H63" t="str">
            <v>04-06-2010</v>
          </cell>
          <cell r="I63" t="str">
            <v>FEMALE</v>
          </cell>
          <cell r="J63">
            <v>45824</v>
          </cell>
          <cell r="K63"/>
          <cell r="L63"/>
          <cell r="M63" t="str">
            <v>Notre Dame Village Central Elem</v>
          </cell>
          <cell r="N63" t="str">
            <v>KORONADAL CITY</v>
          </cell>
          <cell r="O63">
            <v>131252</v>
          </cell>
          <cell r="P63"/>
          <cell r="Q63"/>
          <cell r="R63">
            <v>90</v>
          </cell>
          <cell r="S63">
            <v>91</v>
          </cell>
          <cell r="T63">
            <v>89</v>
          </cell>
          <cell r="U63">
            <v>89</v>
          </cell>
          <cell r="V63">
            <v>90</v>
          </cell>
          <cell r="W63">
            <v>83</v>
          </cell>
          <cell r="X63">
            <v>82</v>
          </cell>
          <cell r="Y63">
            <v>83</v>
          </cell>
          <cell r="Z63">
            <v>84</v>
          </cell>
          <cell r="AA63">
            <v>83</v>
          </cell>
          <cell r="AB63">
            <v>80</v>
          </cell>
          <cell r="AC63">
            <v>83</v>
          </cell>
          <cell r="AD63">
            <v>84</v>
          </cell>
          <cell r="AE63">
            <v>86</v>
          </cell>
          <cell r="AF63">
            <v>83</v>
          </cell>
          <cell r="AG63">
            <v>91</v>
          </cell>
          <cell r="AH63">
            <v>87</v>
          </cell>
          <cell r="AI63">
            <v>85</v>
          </cell>
          <cell r="AJ63">
            <v>86</v>
          </cell>
          <cell r="AK63">
            <v>87</v>
          </cell>
          <cell r="AL63">
            <v>82</v>
          </cell>
          <cell r="AM63">
            <v>87</v>
          </cell>
          <cell r="AN63">
            <v>86</v>
          </cell>
          <cell r="AO63">
            <v>86</v>
          </cell>
          <cell r="AP63">
            <v>85</v>
          </cell>
          <cell r="AQ63">
            <v>89</v>
          </cell>
          <cell r="AR63">
            <v>91</v>
          </cell>
          <cell r="AS63">
            <v>92</v>
          </cell>
          <cell r="AT63">
            <v>94</v>
          </cell>
          <cell r="AU63">
            <v>92</v>
          </cell>
          <cell r="AV63">
            <v>87</v>
          </cell>
          <cell r="AW63">
            <v>85</v>
          </cell>
          <cell r="AX63">
            <v>92</v>
          </cell>
          <cell r="AY63">
            <v>94</v>
          </cell>
          <cell r="AZ63">
            <v>90</v>
          </cell>
          <cell r="BA63"/>
          <cell r="BB63"/>
          <cell r="BC63"/>
          <cell r="BD63"/>
          <cell r="BE63" t="str">
            <v/>
          </cell>
          <cell r="BF63">
            <v>86</v>
          </cell>
          <cell r="BG63">
            <v>89</v>
          </cell>
          <cell r="BH63">
            <v>92</v>
          </cell>
          <cell r="BI63">
            <v>94</v>
          </cell>
          <cell r="BJ63">
            <v>90</v>
          </cell>
          <cell r="BK63">
            <v>85</v>
          </cell>
          <cell r="BL63">
            <v>88</v>
          </cell>
          <cell r="BM63">
            <v>91</v>
          </cell>
          <cell r="BN63">
            <v>92</v>
          </cell>
          <cell r="BO63">
            <v>89</v>
          </cell>
          <cell r="BP63">
            <v>85</v>
          </cell>
          <cell r="BQ63">
            <v>90</v>
          </cell>
          <cell r="BR63">
            <v>90</v>
          </cell>
          <cell r="BS63">
            <v>93</v>
          </cell>
          <cell r="BT63">
            <v>90</v>
          </cell>
          <cell r="BU63">
            <v>92</v>
          </cell>
          <cell r="BV63">
            <v>92</v>
          </cell>
          <cell r="BW63">
            <v>92</v>
          </cell>
          <cell r="BX63">
            <v>93</v>
          </cell>
          <cell r="BY63">
            <v>92</v>
          </cell>
          <cell r="BZ63"/>
          <cell r="CA63"/>
          <cell r="CB63"/>
          <cell r="CC63"/>
          <cell r="CD63" t="str">
            <v/>
          </cell>
          <cell r="CE63"/>
          <cell r="CF63"/>
          <cell r="CG63"/>
          <cell r="CH63"/>
          <cell r="CI63" t="str">
            <v/>
          </cell>
          <cell r="CJ63">
            <v>87</v>
          </cell>
          <cell r="CK63">
            <v>90</v>
          </cell>
          <cell r="CL63">
            <v>91</v>
          </cell>
          <cell r="CM63">
            <v>93</v>
          </cell>
          <cell r="CN63">
            <v>90</v>
          </cell>
          <cell r="CO63"/>
          <cell r="CP63"/>
          <cell r="CQ63"/>
          <cell r="CR63"/>
          <cell r="CS63" t="str">
            <v/>
          </cell>
          <cell r="CT63"/>
          <cell r="CU63"/>
          <cell r="CV63"/>
          <cell r="CW63"/>
          <cell r="CX63" t="str">
            <v/>
          </cell>
          <cell r="CY63"/>
          <cell r="CZ63"/>
          <cell r="DA63"/>
          <cell r="DB63"/>
          <cell r="DC63" t="str">
            <v/>
          </cell>
          <cell r="DD63" t="str">
            <v>ROSEMARIE . BAGAJO</v>
          </cell>
          <cell r="DE63">
            <v>86</v>
          </cell>
          <cell r="DF63" t="str">
            <v>NO</v>
          </cell>
          <cell r="DG63">
            <v>87</v>
          </cell>
          <cell r="DH63" t="str">
            <v>NO</v>
          </cell>
          <cell r="DI63">
            <v>88</v>
          </cell>
          <cell r="DJ63" t="str">
            <v>NO</v>
          </cell>
          <cell r="DK63">
            <v>89</v>
          </cell>
          <cell r="DL63" t="str">
            <v>NO</v>
          </cell>
          <cell r="DM63">
            <v>88</v>
          </cell>
          <cell r="DN63" t="str">
            <v>NO</v>
          </cell>
          <cell r="DO63">
            <v>91</v>
          </cell>
          <cell r="DP63">
            <v>93</v>
          </cell>
          <cell r="DQ63">
            <v>92</v>
          </cell>
          <cell r="DR63">
            <v>92</v>
          </cell>
          <cell r="DS63">
            <v>93</v>
          </cell>
          <cell r="DT63">
            <v>93</v>
          </cell>
          <cell r="DU63">
            <v>93</v>
          </cell>
          <cell r="DV63">
            <v>93</v>
          </cell>
          <cell r="DW63">
            <v>93</v>
          </cell>
          <cell r="DX63">
            <v>88</v>
          </cell>
          <cell r="DY63">
            <v>94</v>
          </cell>
          <cell r="DZ63">
            <v>91</v>
          </cell>
          <cell r="EA63">
            <v>92</v>
          </cell>
          <cell r="EB63">
            <v>94</v>
          </cell>
          <cell r="EC63">
            <v>93</v>
          </cell>
          <cell r="ED63">
            <v>92</v>
          </cell>
          <cell r="EE63">
            <v>93</v>
          </cell>
          <cell r="EF63">
            <v>93</v>
          </cell>
          <cell r="EG63"/>
          <cell r="EH63"/>
          <cell r="EI63" t="str">
            <v/>
          </cell>
          <cell r="EJ63"/>
          <cell r="EK63"/>
          <cell r="EL63" t="str">
            <v/>
          </cell>
          <cell r="EM63">
            <v>93</v>
          </cell>
          <cell r="EN63">
            <v>92</v>
          </cell>
          <cell r="EO63">
            <v>93</v>
          </cell>
          <cell r="EP63">
            <v>88</v>
          </cell>
          <cell r="EQ63">
            <v>90</v>
          </cell>
          <cell r="ER63">
            <v>89</v>
          </cell>
          <cell r="ES63">
            <v>88</v>
          </cell>
          <cell r="ET63">
            <v>87</v>
          </cell>
          <cell r="EU63">
            <v>88</v>
          </cell>
          <cell r="EV63"/>
          <cell r="EW63"/>
          <cell r="EX63" t="str">
            <v/>
          </cell>
          <cell r="EY63"/>
          <cell r="EZ63"/>
          <cell r="FA63">
            <v>91</v>
          </cell>
          <cell r="FB63" t="str">
            <v>WITH HONORS</v>
          </cell>
          <cell r="FC63">
            <v>92</v>
          </cell>
          <cell r="FD63" t="str">
            <v>WITH HONORS</v>
          </cell>
          <cell r="FE63">
            <v>92</v>
          </cell>
          <cell r="FF63" t="str">
            <v>WITH HONORS</v>
          </cell>
          <cell r="FH63" t="str">
            <v>SO</v>
          </cell>
          <cell r="FI63" t="str">
            <v>SO</v>
          </cell>
          <cell r="FJ63" t="str">
            <v>SO</v>
          </cell>
          <cell r="FK63" t="str">
            <v>SO</v>
          </cell>
          <cell r="FL63" t="str">
            <v>SO</v>
          </cell>
          <cell r="FM63" t="str">
            <v>SO</v>
          </cell>
          <cell r="FN63" t="str">
            <v>SO</v>
          </cell>
          <cell r="FO63" t="str">
            <v>SO</v>
          </cell>
          <cell r="FP63" t="str">
            <v>SO</v>
          </cell>
          <cell r="FQ63" t="str">
            <v>SO</v>
          </cell>
          <cell r="FR63" t="str">
            <v>SO</v>
          </cell>
          <cell r="FS63" t="str">
            <v>SO</v>
          </cell>
          <cell r="FT63" t="str">
            <v>SO</v>
          </cell>
          <cell r="FU63" t="str">
            <v>SO</v>
          </cell>
          <cell r="FV63" t="str">
            <v>SO</v>
          </cell>
          <cell r="FW63" t="str">
            <v>SO</v>
          </cell>
          <cell r="FX63" t="str">
            <v>SO</v>
          </cell>
          <cell r="FY63" t="str">
            <v>SO</v>
          </cell>
          <cell r="FZ63" t="str">
            <v>SO</v>
          </cell>
          <cell r="GA63" t="str">
            <v>SO</v>
          </cell>
          <cell r="GB63" t="str">
            <v>SO</v>
          </cell>
          <cell r="GC63" t="str">
            <v>SO</v>
          </cell>
          <cell r="GD63" t="str">
            <v>SO</v>
          </cell>
          <cell r="GE63" t="str">
            <v>SO</v>
          </cell>
          <cell r="GF63" t="str">
            <v>SO</v>
          </cell>
          <cell r="GG63" t="str">
            <v>SO</v>
          </cell>
          <cell r="GH63" t="str">
            <v>SO</v>
          </cell>
          <cell r="GI63" t="str">
            <v>SO</v>
          </cell>
          <cell r="GJ63">
            <v>0</v>
          </cell>
          <cell r="GK63">
            <v>1</v>
          </cell>
          <cell r="GL63"/>
          <cell r="GM63"/>
          <cell r="GN63"/>
          <cell r="GO63"/>
          <cell r="GP63"/>
          <cell r="GQ63"/>
          <cell r="GR63"/>
          <cell r="GS63"/>
          <cell r="GT63"/>
          <cell r="GU63">
            <v>1</v>
          </cell>
          <cell r="GV63">
            <v>0</v>
          </cell>
          <cell r="GW63">
            <v>0</v>
          </cell>
          <cell r="GX63">
            <v>0</v>
          </cell>
          <cell r="GY63">
            <v>0</v>
          </cell>
          <cell r="GZ63">
            <v>0</v>
          </cell>
          <cell r="HA63">
            <v>1</v>
          </cell>
          <cell r="HB63">
            <v>0</v>
          </cell>
          <cell r="HC63">
            <v>0</v>
          </cell>
          <cell r="HD63">
            <v>0</v>
          </cell>
          <cell r="HE63">
            <v>0</v>
          </cell>
          <cell r="HF63"/>
          <cell r="HG63"/>
          <cell r="HH63"/>
          <cell r="HI63"/>
          <cell r="HJ63"/>
          <cell r="HK63"/>
          <cell r="HL63"/>
          <cell r="HM63"/>
          <cell r="HN63"/>
          <cell r="HO63"/>
          <cell r="HP63"/>
          <cell r="HQ63"/>
          <cell r="HR63"/>
          <cell r="HS63"/>
        </row>
        <row r="64">
          <cell r="C64" t="str">
            <v xml:space="preserve"> BALBUENA</v>
          </cell>
          <cell r="D64" t="str">
            <v>GLAYDEL KYLE</v>
          </cell>
          <cell r="E64" t="str">
            <v>ERIO</v>
          </cell>
          <cell r="F64" t="str">
            <v>E.</v>
          </cell>
          <cell r="G64"/>
          <cell r="H64" t="str">
            <v>12-01-2008</v>
          </cell>
          <cell r="I64" t="str">
            <v>FEMALE</v>
          </cell>
          <cell r="J64">
            <v>45824</v>
          </cell>
          <cell r="K64"/>
          <cell r="L64"/>
          <cell r="M64" t="str">
            <v>KCES I</v>
          </cell>
          <cell r="N64" t="str">
            <v>KORONADAL CITY</v>
          </cell>
          <cell r="O64">
            <v>131406</v>
          </cell>
          <cell r="P64"/>
          <cell r="Q64"/>
          <cell r="R64">
            <v>75</v>
          </cell>
          <cell r="S64"/>
          <cell r="T64"/>
          <cell r="U64"/>
          <cell r="V64" t="str">
            <v/>
          </cell>
          <cell r="W64">
            <v>75</v>
          </cell>
          <cell r="X64"/>
          <cell r="Y64"/>
          <cell r="Z64"/>
          <cell r="AA64" t="str">
            <v/>
          </cell>
          <cell r="AB64">
            <v>76</v>
          </cell>
          <cell r="AC64"/>
          <cell r="AD64"/>
          <cell r="AE64"/>
          <cell r="AF64" t="str">
            <v/>
          </cell>
          <cell r="AG64">
            <v>75</v>
          </cell>
          <cell r="AH64"/>
          <cell r="AI64" t="str">
            <v/>
          </cell>
          <cell r="AJ64" t="str">
            <v/>
          </cell>
          <cell r="AK64" t="str">
            <v/>
          </cell>
          <cell r="AL64"/>
          <cell r="AM64"/>
          <cell r="AN64"/>
          <cell r="AO64"/>
          <cell r="AP64" t="str">
            <v/>
          </cell>
          <cell r="AQ64">
            <v>77</v>
          </cell>
          <cell r="AR64"/>
          <cell r="AS64"/>
          <cell r="AT64"/>
          <cell r="AU64" t="str">
            <v/>
          </cell>
          <cell r="AV64"/>
          <cell r="AW64"/>
          <cell r="AX64"/>
          <cell r="AY64"/>
          <cell r="AZ64" t="str">
            <v/>
          </cell>
          <cell r="BA64"/>
          <cell r="BB64"/>
          <cell r="BC64"/>
          <cell r="BD64"/>
          <cell r="BE64" t="str">
            <v/>
          </cell>
          <cell r="BF64">
            <v>90</v>
          </cell>
          <cell r="BG64">
            <v>90</v>
          </cell>
          <cell r="BH64"/>
          <cell r="BI64"/>
          <cell r="BJ64" t="str">
            <v/>
          </cell>
          <cell r="BK64">
            <v>88</v>
          </cell>
          <cell r="BL64">
            <v>87</v>
          </cell>
          <cell r="BM64"/>
          <cell r="BN64"/>
          <cell r="BO64" t="str">
            <v/>
          </cell>
          <cell r="BP64">
            <v>87</v>
          </cell>
          <cell r="BQ64">
            <v>86</v>
          </cell>
          <cell r="BR64"/>
          <cell r="BS64"/>
          <cell r="BT64" t="str">
            <v/>
          </cell>
          <cell r="BU64">
            <v>90</v>
          </cell>
          <cell r="BV64">
            <v>89</v>
          </cell>
          <cell r="BW64"/>
          <cell r="BX64"/>
          <cell r="BY64" t="str">
            <v/>
          </cell>
          <cell r="BZ64"/>
          <cell r="CA64"/>
          <cell r="CB64"/>
          <cell r="CC64"/>
          <cell r="CD64" t="str">
            <v/>
          </cell>
          <cell r="CE64"/>
          <cell r="CF64"/>
          <cell r="CG64"/>
          <cell r="CH64"/>
          <cell r="CI64" t="str">
            <v/>
          </cell>
          <cell r="CJ64">
            <v>89</v>
          </cell>
          <cell r="CK64">
            <v>88</v>
          </cell>
          <cell r="CL64" t="str">
            <v/>
          </cell>
          <cell r="CM64" t="str">
            <v/>
          </cell>
          <cell r="CN64" t="str">
            <v/>
          </cell>
          <cell r="CO64"/>
          <cell r="CP64"/>
          <cell r="CQ64"/>
          <cell r="CR64"/>
          <cell r="CS64" t="str">
            <v/>
          </cell>
          <cell r="CT64"/>
          <cell r="CU64"/>
          <cell r="CV64"/>
          <cell r="CW64"/>
          <cell r="CX64" t="str">
            <v/>
          </cell>
          <cell r="CY64"/>
          <cell r="CZ64"/>
          <cell r="DA64"/>
          <cell r="DB64"/>
          <cell r="DC64" t="str">
            <v/>
          </cell>
          <cell r="DD64" t="str">
            <v>GLAYDEL KYLE E.  BALBUENA</v>
          </cell>
          <cell r="DE64">
            <v>78</v>
          </cell>
          <cell r="DF64" t="str">
            <v>NO</v>
          </cell>
          <cell r="DG64">
            <v>88</v>
          </cell>
          <cell r="DH64" t="str">
            <v>NO</v>
          </cell>
          <cell r="DI64" t="e">
            <v>#DIV/0!</v>
          </cell>
          <cell r="DJ64" t="e">
            <v>#DIV/0!</v>
          </cell>
          <cell r="DK64" t="e">
            <v>#DIV/0!</v>
          </cell>
          <cell r="DL64" t="e">
            <v>#DIV/0!</v>
          </cell>
          <cell r="DM64" t="str">
            <v/>
          </cell>
          <cell r="DN64" t="str">
            <v/>
          </cell>
          <cell r="DO64">
            <v>91</v>
          </cell>
          <cell r="DP64">
            <v>93</v>
          </cell>
          <cell r="DQ64">
            <v>92</v>
          </cell>
          <cell r="DR64">
            <v>92</v>
          </cell>
          <cell r="DS64">
            <v>97</v>
          </cell>
          <cell r="DT64">
            <v>95</v>
          </cell>
          <cell r="DU64">
            <v>90</v>
          </cell>
          <cell r="DV64">
            <v>91</v>
          </cell>
          <cell r="DW64">
            <v>91</v>
          </cell>
          <cell r="DX64">
            <v>94</v>
          </cell>
          <cell r="DY64">
            <v>92</v>
          </cell>
          <cell r="DZ64">
            <v>93</v>
          </cell>
          <cell r="EA64">
            <v>94</v>
          </cell>
          <cell r="EB64">
            <v>95</v>
          </cell>
          <cell r="EC64">
            <v>95</v>
          </cell>
          <cell r="ED64">
            <v>93</v>
          </cell>
          <cell r="EE64">
            <v>92</v>
          </cell>
          <cell r="EF64">
            <v>93</v>
          </cell>
          <cell r="EG64"/>
          <cell r="EH64"/>
          <cell r="EI64" t="str">
            <v/>
          </cell>
          <cell r="EJ64"/>
          <cell r="EK64"/>
          <cell r="EL64" t="str">
            <v/>
          </cell>
          <cell r="EM64">
            <v>93</v>
          </cell>
          <cell r="EN64">
            <v>95</v>
          </cell>
          <cell r="EO64">
            <v>94</v>
          </cell>
          <cell r="EP64">
            <v>92</v>
          </cell>
          <cell r="EQ64">
            <v>92</v>
          </cell>
          <cell r="ER64">
            <v>92</v>
          </cell>
          <cell r="ES64">
            <v>88</v>
          </cell>
          <cell r="ET64">
            <v>86</v>
          </cell>
          <cell r="EU64">
            <v>87</v>
          </cell>
          <cell r="EV64"/>
          <cell r="EW64"/>
          <cell r="EX64" t="str">
            <v/>
          </cell>
          <cell r="EY64"/>
          <cell r="EZ64"/>
          <cell r="FA64">
            <v>92</v>
          </cell>
          <cell r="FB64" t="str">
            <v>WITH HONORS</v>
          </cell>
          <cell r="FC64">
            <v>93</v>
          </cell>
          <cell r="FD64" t="str">
            <v>WITH HONORS</v>
          </cell>
          <cell r="FE64">
            <v>92</v>
          </cell>
          <cell r="FF64" t="str">
            <v>WITH HONORS</v>
          </cell>
          <cell r="FH64" t="str">
            <v>SO</v>
          </cell>
          <cell r="FI64" t="str">
            <v>SO</v>
          </cell>
          <cell r="FJ64" t="str">
            <v>SO</v>
          </cell>
          <cell r="FK64" t="str">
            <v>SO</v>
          </cell>
          <cell r="FL64" t="str">
            <v>SO</v>
          </cell>
          <cell r="FM64" t="str">
            <v>SO</v>
          </cell>
          <cell r="FN64" t="str">
            <v>SO</v>
          </cell>
          <cell r="FO64" t="str">
            <v>SO</v>
          </cell>
          <cell r="FP64" t="str">
            <v>SO</v>
          </cell>
          <cell r="FQ64" t="str">
            <v>SO</v>
          </cell>
          <cell r="FR64" t="str">
            <v>SO</v>
          </cell>
          <cell r="FS64" t="str">
            <v>SO</v>
          </cell>
          <cell r="FT64" t="str">
            <v>SO</v>
          </cell>
          <cell r="FU64" t="str">
            <v>SO</v>
          </cell>
          <cell r="FV64" t="str">
            <v>SO</v>
          </cell>
          <cell r="FW64" t="str">
            <v>SO</v>
          </cell>
          <cell r="FX64" t="str">
            <v>SO</v>
          </cell>
          <cell r="FY64" t="str">
            <v>SO</v>
          </cell>
          <cell r="FZ64" t="str">
            <v>SO</v>
          </cell>
          <cell r="GA64" t="str">
            <v>SO</v>
          </cell>
          <cell r="GB64" t="str">
            <v>SO</v>
          </cell>
          <cell r="GC64" t="str">
            <v>SO</v>
          </cell>
          <cell r="GD64" t="str">
            <v>SO</v>
          </cell>
          <cell r="GE64" t="str">
            <v>SO</v>
          </cell>
          <cell r="GF64" t="str">
            <v>SO</v>
          </cell>
          <cell r="GG64" t="str">
            <v>SO</v>
          </cell>
          <cell r="GH64" t="str">
            <v>SO</v>
          </cell>
          <cell r="GI64" t="str">
            <v>SO</v>
          </cell>
          <cell r="GJ64">
            <v>0</v>
          </cell>
          <cell r="GK64">
            <v>1</v>
          </cell>
          <cell r="GL64"/>
          <cell r="GM64"/>
          <cell r="GN64"/>
          <cell r="GO64"/>
          <cell r="GP64"/>
          <cell r="GQ64"/>
          <cell r="GR64"/>
          <cell r="GS64"/>
          <cell r="GT64"/>
          <cell r="GU64"/>
          <cell r="GV64">
            <v>1</v>
          </cell>
          <cell r="GW64">
            <v>9</v>
          </cell>
          <cell r="GX64">
            <v>6</v>
          </cell>
          <cell r="GY64">
            <v>0</v>
          </cell>
          <cell r="GZ64">
            <v>0</v>
          </cell>
          <cell r="HA64">
            <v>0</v>
          </cell>
          <cell r="HB64">
            <v>0</v>
          </cell>
          <cell r="HC64">
            <v>0</v>
          </cell>
          <cell r="HD64">
            <v>0</v>
          </cell>
          <cell r="HE64">
            <v>0</v>
          </cell>
          <cell r="HF64"/>
          <cell r="HG64"/>
          <cell r="HH64"/>
          <cell r="HI64"/>
          <cell r="HJ64"/>
          <cell r="HK64"/>
          <cell r="HL64"/>
          <cell r="HM64"/>
          <cell r="HN64"/>
          <cell r="HO64"/>
          <cell r="HP64"/>
          <cell r="HQ64"/>
          <cell r="HR64"/>
          <cell r="HS64"/>
        </row>
        <row r="65">
          <cell r="C65" t="str">
            <v>BENDICO</v>
          </cell>
          <cell r="D65" t="str">
            <v>CARLA MICHELLE</v>
          </cell>
          <cell r="E65" t="str">
            <v>RAJAMODA</v>
          </cell>
          <cell r="F65" t="str">
            <v>R.</v>
          </cell>
          <cell r="G65" t="str">
            <v>131407150188</v>
          </cell>
          <cell r="H65" t="str">
            <v>08-24-2010</v>
          </cell>
          <cell r="I65" t="str">
            <v>FEMALE</v>
          </cell>
          <cell r="J65">
            <v>45824</v>
          </cell>
          <cell r="K65"/>
          <cell r="L65"/>
          <cell r="M65" t="str">
            <v>KCES 1</v>
          </cell>
          <cell r="N65" t="str">
            <v>KORONADAL CITY</v>
          </cell>
          <cell r="O65">
            <v>131406</v>
          </cell>
          <cell r="P65"/>
          <cell r="Q65"/>
          <cell r="R65">
            <v>81</v>
          </cell>
          <cell r="S65">
            <v>83</v>
          </cell>
          <cell r="T65">
            <v>82</v>
          </cell>
          <cell r="U65">
            <v>84</v>
          </cell>
          <cell r="V65">
            <v>83</v>
          </cell>
          <cell r="W65">
            <v>81</v>
          </cell>
          <cell r="X65">
            <v>80</v>
          </cell>
          <cell r="Y65">
            <v>82</v>
          </cell>
          <cell r="Z65">
            <v>82</v>
          </cell>
          <cell r="AA65">
            <v>81</v>
          </cell>
          <cell r="AB65">
            <v>81</v>
          </cell>
          <cell r="AC65">
            <v>82</v>
          </cell>
          <cell r="AD65">
            <v>81</v>
          </cell>
          <cell r="AE65">
            <v>83</v>
          </cell>
          <cell r="AF65">
            <v>82</v>
          </cell>
          <cell r="AG65">
            <v>84</v>
          </cell>
          <cell r="AH65">
            <v>81</v>
          </cell>
          <cell r="AI65">
            <v>80</v>
          </cell>
          <cell r="AJ65">
            <v>87</v>
          </cell>
          <cell r="AK65">
            <v>83</v>
          </cell>
          <cell r="AL65">
            <v>78</v>
          </cell>
          <cell r="AM65">
            <v>84</v>
          </cell>
          <cell r="AN65">
            <v>80</v>
          </cell>
          <cell r="AO65">
            <v>82</v>
          </cell>
          <cell r="AP65">
            <v>81</v>
          </cell>
          <cell r="AQ65">
            <v>85</v>
          </cell>
          <cell r="AR65">
            <v>90</v>
          </cell>
          <cell r="AS65">
            <v>90</v>
          </cell>
          <cell r="AT65">
            <v>93</v>
          </cell>
          <cell r="AU65">
            <v>90</v>
          </cell>
          <cell r="AV65">
            <v>86</v>
          </cell>
          <cell r="AW65">
            <v>90</v>
          </cell>
          <cell r="AX65">
            <v>92</v>
          </cell>
          <cell r="AY65">
            <v>95</v>
          </cell>
          <cell r="AZ65">
            <v>91</v>
          </cell>
          <cell r="BA65"/>
          <cell r="BB65"/>
          <cell r="BC65"/>
          <cell r="BD65"/>
          <cell r="BE65" t="str">
            <v/>
          </cell>
          <cell r="BF65">
            <v>90</v>
          </cell>
          <cell r="BG65">
            <v>90</v>
          </cell>
          <cell r="BH65">
            <v>91</v>
          </cell>
          <cell r="BI65">
            <v>92</v>
          </cell>
          <cell r="BJ65">
            <v>91</v>
          </cell>
          <cell r="BK65">
            <v>86</v>
          </cell>
          <cell r="BL65">
            <v>88</v>
          </cell>
          <cell r="BM65">
            <v>90</v>
          </cell>
          <cell r="BN65">
            <v>92</v>
          </cell>
          <cell r="BO65">
            <v>89</v>
          </cell>
          <cell r="BP65">
            <v>87</v>
          </cell>
          <cell r="BQ65">
            <v>90</v>
          </cell>
          <cell r="BR65">
            <v>90</v>
          </cell>
          <cell r="BS65">
            <v>92</v>
          </cell>
          <cell r="BT65">
            <v>90</v>
          </cell>
          <cell r="BU65">
            <v>87</v>
          </cell>
          <cell r="BV65">
            <v>89</v>
          </cell>
          <cell r="BW65">
            <v>90</v>
          </cell>
          <cell r="BX65">
            <v>91</v>
          </cell>
          <cell r="BY65">
            <v>89</v>
          </cell>
          <cell r="BZ65"/>
          <cell r="CA65"/>
          <cell r="CB65"/>
          <cell r="CC65"/>
          <cell r="CD65" t="str">
            <v/>
          </cell>
          <cell r="CE65"/>
          <cell r="CF65"/>
          <cell r="CG65"/>
          <cell r="CH65"/>
          <cell r="CI65" t="str">
            <v/>
          </cell>
          <cell r="CJ65">
            <v>88</v>
          </cell>
          <cell r="CK65">
            <v>89</v>
          </cell>
          <cell r="CL65">
            <v>90</v>
          </cell>
          <cell r="CM65">
            <v>92</v>
          </cell>
          <cell r="CN65">
            <v>90</v>
          </cell>
          <cell r="CO65"/>
          <cell r="CP65"/>
          <cell r="CQ65"/>
          <cell r="CR65"/>
          <cell r="CS65" t="str">
            <v/>
          </cell>
          <cell r="CT65"/>
          <cell r="CU65"/>
          <cell r="CV65"/>
          <cell r="CW65"/>
          <cell r="CX65" t="str">
            <v/>
          </cell>
          <cell r="CY65"/>
          <cell r="CZ65"/>
          <cell r="DA65"/>
          <cell r="DB65"/>
          <cell r="DC65" t="str">
            <v/>
          </cell>
          <cell r="DD65" t="str">
            <v>CARLA MICHELLE R. BENDICO</v>
          </cell>
          <cell r="DE65">
            <v>83</v>
          </cell>
          <cell r="DF65" t="str">
            <v>NO</v>
          </cell>
          <cell r="DG65">
            <v>85</v>
          </cell>
          <cell r="DH65" t="str">
            <v>NO</v>
          </cell>
          <cell r="DI65">
            <v>85</v>
          </cell>
          <cell r="DJ65" t="str">
            <v>NO</v>
          </cell>
          <cell r="DK65">
            <v>87</v>
          </cell>
          <cell r="DL65" t="str">
            <v>NO</v>
          </cell>
          <cell r="DM65">
            <v>85</v>
          </cell>
          <cell r="DN65" t="str">
            <v>NO</v>
          </cell>
          <cell r="DO65">
            <v>94</v>
          </cell>
          <cell r="DP65">
            <v>94</v>
          </cell>
          <cell r="DQ65">
            <v>94</v>
          </cell>
          <cell r="DR65">
            <v>92</v>
          </cell>
          <cell r="DS65">
            <v>94</v>
          </cell>
          <cell r="DT65">
            <v>93</v>
          </cell>
          <cell r="DU65">
            <v>93</v>
          </cell>
          <cell r="DV65">
            <v>93</v>
          </cell>
          <cell r="DW65">
            <v>93</v>
          </cell>
          <cell r="DX65">
            <v>93</v>
          </cell>
          <cell r="DY65">
            <v>97</v>
          </cell>
          <cell r="DZ65">
            <v>95</v>
          </cell>
          <cell r="EA65">
            <v>93</v>
          </cell>
          <cell r="EB65">
            <v>94</v>
          </cell>
          <cell r="EC65">
            <v>94</v>
          </cell>
          <cell r="ED65">
            <v>92</v>
          </cell>
          <cell r="EE65">
            <v>95</v>
          </cell>
          <cell r="EF65">
            <v>94</v>
          </cell>
          <cell r="EG65"/>
          <cell r="EH65"/>
          <cell r="EI65" t="str">
            <v/>
          </cell>
          <cell r="EJ65"/>
          <cell r="EK65"/>
          <cell r="EL65" t="str">
            <v/>
          </cell>
          <cell r="EM65">
            <v>94</v>
          </cell>
          <cell r="EN65">
            <v>96</v>
          </cell>
          <cell r="EO65">
            <v>95</v>
          </cell>
          <cell r="EP65">
            <v>95</v>
          </cell>
          <cell r="EQ65">
            <v>92</v>
          </cell>
          <cell r="ER65">
            <v>94</v>
          </cell>
          <cell r="ES65">
            <v>93</v>
          </cell>
          <cell r="ET65">
            <v>95</v>
          </cell>
          <cell r="EU65">
            <v>94</v>
          </cell>
          <cell r="EV65"/>
          <cell r="EW65"/>
          <cell r="EX65" t="str">
            <v/>
          </cell>
          <cell r="EY65"/>
          <cell r="EZ65"/>
          <cell r="FA65">
            <v>93</v>
          </cell>
          <cell r="FB65" t="str">
            <v>WITH HONORS</v>
          </cell>
          <cell r="FC65">
            <v>94</v>
          </cell>
          <cell r="FD65" t="str">
            <v>WITH HONORS</v>
          </cell>
          <cell r="FE65">
            <v>94</v>
          </cell>
          <cell r="FF65" t="str">
            <v>WITH HONORS</v>
          </cell>
          <cell r="FH65" t="str">
            <v>SO</v>
          </cell>
          <cell r="FI65" t="str">
            <v>SO</v>
          </cell>
          <cell r="FJ65" t="str">
            <v>SO</v>
          </cell>
          <cell r="FK65" t="str">
            <v>SO</v>
          </cell>
          <cell r="FL65" t="str">
            <v>SO</v>
          </cell>
          <cell r="FM65" t="str">
            <v>SO</v>
          </cell>
          <cell r="FN65" t="str">
            <v>SO</v>
          </cell>
          <cell r="FO65" t="str">
            <v>SO</v>
          </cell>
          <cell r="FP65" t="str">
            <v>SO</v>
          </cell>
          <cell r="FQ65" t="str">
            <v>SO</v>
          </cell>
          <cell r="FR65" t="str">
            <v>SO</v>
          </cell>
          <cell r="FS65" t="str">
            <v>SO</v>
          </cell>
          <cell r="FT65" t="str">
            <v>SO</v>
          </cell>
          <cell r="FU65" t="str">
            <v>SO</v>
          </cell>
          <cell r="FV65" t="str">
            <v>SO</v>
          </cell>
          <cell r="FW65" t="str">
            <v>SO</v>
          </cell>
          <cell r="FX65" t="str">
            <v>SO</v>
          </cell>
          <cell r="FY65" t="str">
            <v>SO</v>
          </cell>
          <cell r="FZ65" t="str">
            <v>SO</v>
          </cell>
          <cell r="GA65" t="str">
            <v>SO</v>
          </cell>
          <cell r="GB65" t="str">
            <v>SO</v>
          </cell>
          <cell r="GC65" t="str">
            <v>SO</v>
          </cell>
          <cell r="GD65" t="str">
            <v>SO</v>
          </cell>
          <cell r="GE65" t="str">
            <v>SO</v>
          </cell>
          <cell r="GF65" t="str">
            <v>SO</v>
          </cell>
          <cell r="GG65" t="str">
            <v>SO</v>
          </cell>
          <cell r="GH65" t="str">
            <v>SO</v>
          </cell>
          <cell r="GI65" t="str">
            <v>SO</v>
          </cell>
          <cell r="GJ65">
            <v>0</v>
          </cell>
          <cell r="GK65"/>
          <cell r="GL65"/>
          <cell r="GM65"/>
          <cell r="GN65">
            <v>1</v>
          </cell>
          <cell r="GO65"/>
          <cell r="GP65"/>
          <cell r="GQ65"/>
          <cell r="GR65"/>
          <cell r="GS65"/>
          <cell r="GT65"/>
          <cell r="GU65"/>
          <cell r="GV65">
            <v>0</v>
          </cell>
          <cell r="GW65">
            <v>3</v>
          </cell>
          <cell r="GX65">
            <v>0</v>
          </cell>
          <cell r="GY65">
            <v>0</v>
          </cell>
          <cell r="GZ65">
            <v>0</v>
          </cell>
          <cell r="HA65">
            <v>0</v>
          </cell>
          <cell r="HB65">
            <v>2</v>
          </cell>
          <cell r="HC65">
            <v>0</v>
          </cell>
          <cell r="HD65">
            <v>0</v>
          </cell>
          <cell r="HE65">
            <v>0</v>
          </cell>
          <cell r="HF65"/>
          <cell r="HG65"/>
          <cell r="HH65"/>
          <cell r="HI65"/>
          <cell r="HJ65"/>
          <cell r="HK65"/>
          <cell r="HL65"/>
          <cell r="HM65"/>
          <cell r="HN65"/>
          <cell r="HO65"/>
          <cell r="HP65"/>
          <cell r="HQ65"/>
          <cell r="HR65"/>
          <cell r="HS65"/>
        </row>
        <row r="66">
          <cell r="C66" t="str">
            <v>BUNAGAN</v>
          </cell>
          <cell r="D66" t="str">
            <v>REIJNE KYLE</v>
          </cell>
          <cell r="E66" t="str">
            <v>MELENDRES</v>
          </cell>
          <cell r="F66" t="str">
            <v>M.</v>
          </cell>
          <cell r="G66" t="str">
            <v>131409150049</v>
          </cell>
          <cell r="H66" t="str">
            <v>06-10-2010</v>
          </cell>
          <cell r="I66" t="str">
            <v>FEMALE</v>
          </cell>
          <cell r="J66">
            <v>45824</v>
          </cell>
          <cell r="K66"/>
          <cell r="L66"/>
          <cell r="M66" t="str">
            <v>Namnama Elem</v>
          </cell>
          <cell r="N66" t="str">
            <v>KORONADAL CITY</v>
          </cell>
          <cell r="O66">
            <v>131382</v>
          </cell>
          <cell r="P66"/>
          <cell r="Q66"/>
          <cell r="R66">
            <v>87</v>
          </cell>
          <cell r="S66">
            <v>86</v>
          </cell>
          <cell r="T66">
            <v>86</v>
          </cell>
          <cell r="U66">
            <v>88</v>
          </cell>
          <cell r="V66">
            <v>87</v>
          </cell>
          <cell r="W66">
            <v>87</v>
          </cell>
          <cell r="X66">
            <v>86</v>
          </cell>
          <cell r="Y66">
            <v>82</v>
          </cell>
          <cell r="Z66">
            <v>87</v>
          </cell>
          <cell r="AA66">
            <v>86</v>
          </cell>
          <cell r="AB66">
            <v>83</v>
          </cell>
          <cell r="AC66">
            <v>84</v>
          </cell>
          <cell r="AD66">
            <v>87</v>
          </cell>
          <cell r="AE66">
            <v>87</v>
          </cell>
          <cell r="AF66">
            <v>85</v>
          </cell>
          <cell r="AG66">
            <v>84</v>
          </cell>
          <cell r="AH66">
            <v>80</v>
          </cell>
          <cell r="AI66">
            <v>87</v>
          </cell>
          <cell r="AJ66">
            <v>93</v>
          </cell>
          <cell r="AK66">
            <v>86</v>
          </cell>
          <cell r="AL66">
            <v>83</v>
          </cell>
          <cell r="AM66">
            <v>87</v>
          </cell>
          <cell r="AN66">
            <v>83</v>
          </cell>
          <cell r="AO66">
            <v>85</v>
          </cell>
          <cell r="AP66">
            <v>85</v>
          </cell>
          <cell r="AQ66">
            <v>87</v>
          </cell>
          <cell r="AR66">
            <v>90</v>
          </cell>
          <cell r="AS66">
            <v>91</v>
          </cell>
          <cell r="AT66">
            <v>93</v>
          </cell>
          <cell r="AU66">
            <v>90</v>
          </cell>
          <cell r="AV66">
            <v>87</v>
          </cell>
          <cell r="AW66">
            <v>88</v>
          </cell>
          <cell r="AX66">
            <v>91</v>
          </cell>
          <cell r="AY66">
            <v>92</v>
          </cell>
          <cell r="AZ66">
            <v>90</v>
          </cell>
          <cell r="BA66"/>
          <cell r="BB66"/>
          <cell r="BC66"/>
          <cell r="BD66"/>
          <cell r="BE66" t="str">
            <v/>
          </cell>
          <cell r="BF66">
            <v>90</v>
          </cell>
          <cell r="BG66">
            <v>90</v>
          </cell>
          <cell r="BH66">
            <v>91</v>
          </cell>
          <cell r="BI66">
            <v>93</v>
          </cell>
          <cell r="BJ66">
            <v>91</v>
          </cell>
          <cell r="BK66">
            <v>90</v>
          </cell>
          <cell r="BL66">
            <v>88</v>
          </cell>
          <cell r="BM66">
            <v>90</v>
          </cell>
          <cell r="BN66">
            <v>92</v>
          </cell>
          <cell r="BO66">
            <v>90</v>
          </cell>
          <cell r="BP66">
            <v>90</v>
          </cell>
          <cell r="BQ66">
            <v>91</v>
          </cell>
          <cell r="BR66">
            <v>91</v>
          </cell>
          <cell r="BS66">
            <v>93</v>
          </cell>
          <cell r="BT66">
            <v>91</v>
          </cell>
          <cell r="BU66">
            <v>90</v>
          </cell>
          <cell r="BV66">
            <v>90</v>
          </cell>
          <cell r="BW66">
            <v>90</v>
          </cell>
          <cell r="BX66">
            <v>93</v>
          </cell>
          <cell r="BY66">
            <v>91</v>
          </cell>
          <cell r="BZ66"/>
          <cell r="CA66"/>
          <cell r="CB66"/>
          <cell r="CC66"/>
          <cell r="CD66" t="str">
            <v/>
          </cell>
          <cell r="CE66"/>
          <cell r="CF66"/>
          <cell r="CG66"/>
          <cell r="CH66"/>
          <cell r="CI66" t="str">
            <v/>
          </cell>
          <cell r="CJ66">
            <v>90</v>
          </cell>
          <cell r="CK66">
            <v>90</v>
          </cell>
          <cell r="CL66">
            <v>91</v>
          </cell>
          <cell r="CM66">
            <v>93</v>
          </cell>
          <cell r="CN66">
            <v>91</v>
          </cell>
          <cell r="CO66"/>
          <cell r="CP66"/>
          <cell r="CQ66"/>
          <cell r="CR66"/>
          <cell r="CS66" t="str">
            <v/>
          </cell>
          <cell r="CT66"/>
          <cell r="CU66"/>
          <cell r="CV66"/>
          <cell r="CW66"/>
          <cell r="CX66" t="str">
            <v/>
          </cell>
          <cell r="CY66"/>
          <cell r="CZ66"/>
          <cell r="DA66"/>
          <cell r="DB66"/>
          <cell r="DC66" t="str">
            <v/>
          </cell>
          <cell r="DD66" t="str">
            <v>REIJNE KYLE M. BUNAGAN</v>
          </cell>
          <cell r="DE66">
            <v>86</v>
          </cell>
          <cell r="DF66" t="str">
            <v>NO</v>
          </cell>
          <cell r="DG66">
            <v>86</v>
          </cell>
          <cell r="DH66" t="str">
            <v>NO</v>
          </cell>
          <cell r="DI66">
            <v>87</v>
          </cell>
          <cell r="DJ66" t="str">
            <v>NO</v>
          </cell>
          <cell r="DK66">
            <v>90</v>
          </cell>
          <cell r="DL66" t="str">
            <v>WITH HONORS</v>
          </cell>
          <cell r="DM66">
            <v>88</v>
          </cell>
          <cell r="DN66" t="str">
            <v>NO</v>
          </cell>
          <cell r="DO66">
            <v>87</v>
          </cell>
          <cell r="DP66">
            <v>93</v>
          </cell>
          <cell r="DQ66">
            <v>90</v>
          </cell>
          <cell r="DR66">
            <v>89</v>
          </cell>
          <cell r="DS66">
            <v>93</v>
          </cell>
          <cell r="DT66">
            <v>91</v>
          </cell>
          <cell r="DU66">
            <v>89</v>
          </cell>
          <cell r="DV66">
            <v>90</v>
          </cell>
          <cell r="DW66">
            <v>90</v>
          </cell>
          <cell r="DX66">
            <v>82</v>
          </cell>
          <cell r="DY66">
            <v>91</v>
          </cell>
          <cell r="DZ66">
            <v>87</v>
          </cell>
          <cell r="EA66">
            <v>92</v>
          </cell>
          <cell r="EB66">
            <v>94</v>
          </cell>
          <cell r="EC66">
            <v>93</v>
          </cell>
          <cell r="ED66">
            <v>93</v>
          </cell>
          <cell r="EE66">
            <v>92</v>
          </cell>
          <cell r="EF66">
            <v>93</v>
          </cell>
          <cell r="EG66"/>
          <cell r="EH66"/>
          <cell r="EI66" t="str">
            <v/>
          </cell>
          <cell r="EJ66"/>
          <cell r="EK66"/>
          <cell r="EL66" t="str">
            <v/>
          </cell>
          <cell r="EM66">
            <v>92</v>
          </cell>
          <cell r="EN66">
            <v>92</v>
          </cell>
          <cell r="EO66">
            <v>92</v>
          </cell>
          <cell r="EP66">
            <v>82</v>
          </cell>
          <cell r="EQ66">
            <v>86</v>
          </cell>
          <cell r="ER66">
            <v>84</v>
          </cell>
          <cell r="ES66">
            <v>87</v>
          </cell>
          <cell r="ET66">
            <v>78</v>
          </cell>
          <cell r="EU66">
            <v>83</v>
          </cell>
          <cell r="EV66"/>
          <cell r="EW66"/>
          <cell r="EX66" t="str">
            <v/>
          </cell>
          <cell r="EY66"/>
          <cell r="EZ66"/>
          <cell r="FA66">
            <v>88</v>
          </cell>
          <cell r="FB66" t="str">
            <v>NO</v>
          </cell>
          <cell r="FC66">
            <v>90</v>
          </cell>
          <cell r="FD66" t="str">
            <v>WITH HONORS</v>
          </cell>
          <cell r="FE66">
            <v>89</v>
          </cell>
          <cell r="FF66" t="str">
            <v>NO</v>
          </cell>
          <cell r="FH66" t="str">
            <v>SO</v>
          </cell>
          <cell r="FI66" t="str">
            <v>SO</v>
          </cell>
          <cell r="FJ66" t="str">
            <v>SO</v>
          </cell>
          <cell r="FK66" t="str">
            <v>SO</v>
          </cell>
          <cell r="FL66" t="str">
            <v>SO</v>
          </cell>
          <cell r="FM66" t="str">
            <v>SO</v>
          </cell>
          <cell r="FN66" t="str">
            <v>SO</v>
          </cell>
          <cell r="FO66" t="str">
            <v>SO</v>
          </cell>
          <cell r="FP66" t="str">
            <v>SO</v>
          </cell>
          <cell r="FQ66" t="str">
            <v>SO</v>
          </cell>
          <cell r="FR66" t="str">
            <v>SO</v>
          </cell>
          <cell r="FS66" t="str">
            <v>SO</v>
          </cell>
          <cell r="FT66" t="str">
            <v>SO</v>
          </cell>
          <cell r="FU66" t="str">
            <v>SO</v>
          </cell>
          <cell r="FV66" t="str">
            <v>SO</v>
          </cell>
          <cell r="FW66" t="str">
            <v>SO</v>
          </cell>
          <cell r="FX66" t="str">
            <v>SO</v>
          </cell>
          <cell r="FY66" t="str">
            <v>SO</v>
          </cell>
          <cell r="FZ66" t="str">
            <v>SO</v>
          </cell>
          <cell r="GA66" t="str">
            <v>SO</v>
          </cell>
          <cell r="GB66" t="str">
            <v>SO</v>
          </cell>
          <cell r="GC66" t="str">
            <v>SO</v>
          </cell>
          <cell r="GD66" t="str">
            <v>SO</v>
          </cell>
          <cell r="GE66" t="str">
            <v>SO</v>
          </cell>
          <cell r="GF66" t="str">
            <v>SO</v>
          </cell>
          <cell r="GG66" t="str">
            <v>SO</v>
          </cell>
          <cell r="GH66" t="str">
            <v>SO</v>
          </cell>
          <cell r="GI66" t="str">
            <v>SO</v>
          </cell>
          <cell r="GJ66">
            <v>0</v>
          </cell>
          <cell r="GK66"/>
          <cell r="GL66"/>
          <cell r="GM66"/>
          <cell r="GN66"/>
          <cell r="GO66">
            <v>1</v>
          </cell>
          <cell r="GP66"/>
          <cell r="GQ66"/>
          <cell r="GR66"/>
          <cell r="GS66"/>
          <cell r="GT66"/>
          <cell r="GU66"/>
          <cell r="GV66">
            <v>0</v>
          </cell>
          <cell r="GW66">
            <v>1</v>
          </cell>
          <cell r="GX66">
            <v>0</v>
          </cell>
          <cell r="GY66">
            <v>0</v>
          </cell>
          <cell r="GZ66">
            <v>0</v>
          </cell>
          <cell r="HA66">
            <v>0</v>
          </cell>
          <cell r="HB66">
            <v>1</v>
          </cell>
          <cell r="HC66">
            <v>0</v>
          </cell>
          <cell r="HD66">
            <v>0</v>
          </cell>
          <cell r="HE66">
            <v>0</v>
          </cell>
          <cell r="HF66"/>
          <cell r="HG66"/>
          <cell r="HH66"/>
          <cell r="HI66"/>
          <cell r="HJ66"/>
          <cell r="HK66"/>
          <cell r="HL66"/>
          <cell r="HM66"/>
          <cell r="HN66"/>
          <cell r="HO66"/>
          <cell r="HP66"/>
          <cell r="HQ66"/>
          <cell r="HR66"/>
          <cell r="HS66"/>
        </row>
        <row r="67">
          <cell r="C67" t="str">
            <v>CUELA</v>
          </cell>
          <cell r="D67" t="str">
            <v>RAIVEN JOY</v>
          </cell>
          <cell r="E67" t="str">
            <v>ORO</v>
          </cell>
          <cell r="F67" t="str">
            <v>O.</v>
          </cell>
          <cell r="G67" t="str">
            <v>131400150096</v>
          </cell>
          <cell r="H67" t="str">
            <v>11-19-2009</v>
          </cell>
          <cell r="I67" t="str">
            <v>FEMALE</v>
          </cell>
          <cell r="J67">
            <v>45824</v>
          </cell>
          <cell r="K67"/>
          <cell r="L67"/>
          <cell r="M67" t="str">
            <v>Marbel I Central Elem</v>
          </cell>
          <cell r="N67" t="str">
            <v>KORONADAL CITY</v>
          </cell>
          <cell r="O67">
            <v>131394</v>
          </cell>
          <cell r="P67"/>
          <cell r="Q67"/>
          <cell r="R67">
            <v>83</v>
          </cell>
          <cell r="S67">
            <v>87</v>
          </cell>
          <cell r="T67">
            <v>85</v>
          </cell>
          <cell r="U67">
            <v>89</v>
          </cell>
          <cell r="V67">
            <v>86</v>
          </cell>
          <cell r="W67">
            <v>82</v>
          </cell>
          <cell r="X67">
            <v>81</v>
          </cell>
          <cell r="Y67">
            <v>80</v>
          </cell>
          <cell r="Z67">
            <v>82</v>
          </cell>
          <cell r="AA67">
            <v>81</v>
          </cell>
          <cell r="AB67">
            <v>82</v>
          </cell>
          <cell r="AC67">
            <v>82</v>
          </cell>
          <cell r="AD67">
            <v>80</v>
          </cell>
          <cell r="AE67">
            <v>82</v>
          </cell>
          <cell r="AF67">
            <v>82</v>
          </cell>
          <cell r="AG67">
            <v>85</v>
          </cell>
          <cell r="AH67">
            <v>84</v>
          </cell>
          <cell r="AI67">
            <v>84</v>
          </cell>
          <cell r="AJ67">
            <v>90</v>
          </cell>
          <cell r="AK67">
            <v>86</v>
          </cell>
          <cell r="AL67">
            <v>85</v>
          </cell>
          <cell r="AM67">
            <v>83</v>
          </cell>
          <cell r="AN67">
            <v>80</v>
          </cell>
          <cell r="AO67">
            <v>83</v>
          </cell>
          <cell r="AP67">
            <v>83</v>
          </cell>
          <cell r="AQ67">
            <v>88</v>
          </cell>
          <cell r="AR67">
            <v>90</v>
          </cell>
          <cell r="AS67">
            <v>91</v>
          </cell>
          <cell r="AT67">
            <v>93</v>
          </cell>
          <cell r="AU67">
            <v>91</v>
          </cell>
          <cell r="AV67">
            <v>81</v>
          </cell>
          <cell r="AW67">
            <v>86</v>
          </cell>
          <cell r="AX67">
            <v>89</v>
          </cell>
          <cell r="AY67">
            <v>90</v>
          </cell>
          <cell r="AZ67">
            <v>87</v>
          </cell>
          <cell r="BA67"/>
          <cell r="BB67"/>
          <cell r="BC67"/>
          <cell r="BD67"/>
          <cell r="BE67" t="str">
            <v/>
          </cell>
          <cell r="BF67">
            <v>90</v>
          </cell>
          <cell r="BG67">
            <v>90</v>
          </cell>
          <cell r="BH67">
            <v>91</v>
          </cell>
          <cell r="BI67">
            <v>92</v>
          </cell>
          <cell r="BJ67">
            <v>91</v>
          </cell>
          <cell r="BK67">
            <v>90</v>
          </cell>
          <cell r="BL67">
            <v>90</v>
          </cell>
          <cell r="BM67">
            <v>90</v>
          </cell>
          <cell r="BN67">
            <v>92</v>
          </cell>
          <cell r="BO67">
            <v>91</v>
          </cell>
          <cell r="BP67">
            <v>88</v>
          </cell>
          <cell r="BQ67">
            <v>91</v>
          </cell>
          <cell r="BR67">
            <v>91</v>
          </cell>
          <cell r="BS67">
            <v>92</v>
          </cell>
          <cell r="BT67">
            <v>91</v>
          </cell>
          <cell r="BU67">
            <v>90</v>
          </cell>
          <cell r="BV67">
            <v>90</v>
          </cell>
          <cell r="BW67">
            <v>90</v>
          </cell>
          <cell r="BX67">
            <v>91</v>
          </cell>
          <cell r="BY67">
            <v>90</v>
          </cell>
          <cell r="BZ67"/>
          <cell r="CA67"/>
          <cell r="CB67"/>
          <cell r="CC67"/>
          <cell r="CD67" t="str">
            <v/>
          </cell>
          <cell r="CE67"/>
          <cell r="CF67"/>
          <cell r="CG67"/>
          <cell r="CH67"/>
          <cell r="CI67" t="str">
            <v/>
          </cell>
          <cell r="CJ67">
            <v>90</v>
          </cell>
          <cell r="CK67">
            <v>90</v>
          </cell>
          <cell r="CL67">
            <v>91</v>
          </cell>
          <cell r="CM67">
            <v>92</v>
          </cell>
          <cell r="CN67">
            <v>91</v>
          </cell>
          <cell r="CO67"/>
          <cell r="CP67"/>
          <cell r="CQ67"/>
          <cell r="CR67"/>
          <cell r="CS67" t="str">
            <v/>
          </cell>
          <cell r="CT67"/>
          <cell r="CU67"/>
          <cell r="CV67"/>
          <cell r="CW67"/>
          <cell r="CX67" t="str">
            <v/>
          </cell>
          <cell r="CY67"/>
          <cell r="CZ67"/>
          <cell r="DA67"/>
          <cell r="DB67"/>
          <cell r="DC67" t="str">
            <v/>
          </cell>
          <cell r="DD67" t="str">
            <v>RAIVEN JOY O. CUELA</v>
          </cell>
          <cell r="DE67">
            <v>85</v>
          </cell>
          <cell r="DF67" t="str">
            <v>NO</v>
          </cell>
          <cell r="DG67">
            <v>85</v>
          </cell>
          <cell r="DH67" t="str">
            <v>NO</v>
          </cell>
          <cell r="DI67">
            <v>85</v>
          </cell>
          <cell r="DJ67" t="str">
            <v>NO</v>
          </cell>
          <cell r="DK67">
            <v>88</v>
          </cell>
          <cell r="DL67" t="str">
            <v>NO</v>
          </cell>
          <cell r="DM67">
            <v>86</v>
          </cell>
          <cell r="DN67" t="str">
            <v>NO</v>
          </cell>
          <cell r="DO67"/>
          <cell r="DP67"/>
          <cell r="DQ67" t="str">
            <v/>
          </cell>
          <cell r="DR67"/>
          <cell r="DS67"/>
          <cell r="DT67" t="str">
            <v/>
          </cell>
          <cell r="DU67"/>
          <cell r="DV67"/>
          <cell r="DW67" t="str">
            <v/>
          </cell>
          <cell r="DX67"/>
          <cell r="DY67"/>
          <cell r="DZ67" t="str">
            <v/>
          </cell>
          <cell r="EA67"/>
          <cell r="EB67"/>
          <cell r="EC67" t="str">
            <v/>
          </cell>
          <cell r="ED67"/>
          <cell r="EE67"/>
          <cell r="EF67" t="str">
            <v/>
          </cell>
          <cell r="EG67"/>
          <cell r="EH67"/>
          <cell r="EI67" t="str">
            <v/>
          </cell>
          <cell r="EJ67"/>
          <cell r="EK67"/>
          <cell r="EL67" t="str">
            <v/>
          </cell>
          <cell r="EM67"/>
          <cell r="EN67"/>
          <cell r="EO67" t="str">
            <v/>
          </cell>
          <cell r="EP67"/>
          <cell r="EQ67"/>
          <cell r="ER67" t="str">
            <v/>
          </cell>
          <cell r="ES67"/>
          <cell r="ET67"/>
          <cell r="EU67" t="str">
            <v/>
          </cell>
          <cell r="EV67"/>
          <cell r="EW67"/>
          <cell r="EX67" t="str">
            <v/>
          </cell>
          <cell r="EY67"/>
          <cell r="EZ67"/>
          <cell r="FA67" t="e">
            <v>#DIV/0!</v>
          </cell>
          <cell r="FB67" t="e">
            <v>#DIV/0!</v>
          </cell>
          <cell r="FC67" t="e">
            <v>#DIV/0!</v>
          </cell>
          <cell r="FD67" t="e">
            <v>#DIV/0!</v>
          </cell>
          <cell r="FE67" t="e">
            <v>#DIV/0!</v>
          </cell>
          <cell r="FF67" t="e">
            <v>#DIV/0!</v>
          </cell>
          <cell r="FH67" t="str">
            <v>SO</v>
          </cell>
          <cell r="FI67" t="str">
            <v>SO</v>
          </cell>
          <cell r="FJ67" t="str">
            <v>SO</v>
          </cell>
          <cell r="FK67" t="str">
            <v>SO</v>
          </cell>
          <cell r="FL67" t="str">
            <v>SO</v>
          </cell>
          <cell r="FM67" t="str">
            <v>SO</v>
          </cell>
          <cell r="FN67" t="str">
            <v>SO</v>
          </cell>
          <cell r="FO67" t="str">
            <v>SO</v>
          </cell>
          <cell r="FP67" t="str">
            <v>SO</v>
          </cell>
          <cell r="FQ67" t="str">
            <v>SO</v>
          </cell>
          <cell r="FR67" t="str">
            <v>SO</v>
          </cell>
          <cell r="FS67" t="str">
            <v>SO</v>
          </cell>
          <cell r="FT67" t="str">
            <v>SO</v>
          </cell>
          <cell r="FU67" t="str">
            <v>SO</v>
          </cell>
          <cell r="FV67" t="str">
            <v>SO</v>
          </cell>
          <cell r="FW67" t="str">
            <v>SO</v>
          </cell>
          <cell r="FX67" t="str">
            <v>SO</v>
          </cell>
          <cell r="FY67" t="str">
            <v>SO</v>
          </cell>
          <cell r="FZ67" t="str">
            <v>SO</v>
          </cell>
          <cell r="GA67" t="str">
            <v>SO</v>
          </cell>
          <cell r="GB67" t="str">
            <v>SO</v>
          </cell>
          <cell r="GC67" t="str">
            <v>SO</v>
          </cell>
          <cell r="GD67" t="str">
            <v>SO</v>
          </cell>
          <cell r="GE67" t="str">
            <v>SO</v>
          </cell>
          <cell r="GF67" t="str">
            <v>SO</v>
          </cell>
          <cell r="GG67" t="str">
            <v>SO</v>
          </cell>
          <cell r="GH67" t="str">
            <v>SO</v>
          </cell>
          <cell r="GI67" t="str">
            <v>SO</v>
          </cell>
          <cell r="GJ67">
            <v>0</v>
          </cell>
          <cell r="GK67"/>
          <cell r="GL67"/>
          <cell r="GM67"/>
          <cell r="GN67"/>
          <cell r="GO67"/>
          <cell r="GP67">
            <v>1</v>
          </cell>
          <cell r="GQ67"/>
          <cell r="GR67"/>
          <cell r="GS67"/>
          <cell r="GT67"/>
          <cell r="GU67"/>
          <cell r="GV67">
            <v>0</v>
          </cell>
          <cell r="GW67">
            <v>0</v>
          </cell>
          <cell r="GX67">
            <v>0</v>
          </cell>
          <cell r="GY67">
            <v>0</v>
          </cell>
          <cell r="GZ67">
            <v>0</v>
          </cell>
          <cell r="HA67">
            <v>0</v>
          </cell>
          <cell r="HB67">
            <v>0</v>
          </cell>
          <cell r="HC67">
            <v>0</v>
          </cell>
          <cell r="HD67">
            <v>0</v>
          </cell>
          <cell r="HE67">
            <v>0</v>
          </cell>
          <cell r="HF67"/>
          <cell r="HG67"/>
          <cell r="HH67"/>
          <cell r="HI67"/>
          <cell r="HJ67"/>
          <cell r="HK67"/>
          <cell r="HL67"/>
          <cell r="HM67"/>
          <cell r="HN67"/>
          <cell r="HO67"/>
          <cell r="HP67"/>
          <cell r="HQ67"/>
          <cell r="HR67"/>
          <cell r="HS67"/>
        </row>
        <row r="68">
          <cell r="C68" t="str">
            <v>ENOJAS</v>
          </cell>
          <cell r="D68" t="str">
            <v>APRIL ANN</v>
          </cell>
          <cell r="E68" t="str">
            <v>MONTA</v>
          </cell>
          <cell r="F68" t="str">
            <v>M.</v>
          </cell>
          <cell r="G68" t="str">
            <v>130879150052</v>
          </cell>
          <cell r="H68" t="str">
            <v>04-13-2010</v>
          </cell>
          <cell r="I68" t="str">
            <v>FEMALE</v>
          </cell>
          <cell r="J68">
            <v>45824</v>
          </cell>
          <cell r="K68"/>
          <cell r="L68"/>
          <cell r="M68" t="str">
            <v>Marbel I Central Elem</v>
          </cell>
          <cell r="N68" t="str">
            <v>KORONADAL CITY</v>
          </cell>
          <cell r="O68">
            <v>131394</v>
          </cell>
          <cell r="P68"/>
          <cell r="Q68"/>
          <cell r="R68">
            <v>81</v>
          </cell>
          <cell r="S68">
            <v>84</v>
          </cell>
          <cell r="T68">
            <v>82</v>
          </cell>
          <cell r="U68">
            <v>83</v>
          </cell>
          <cell r="V68">
            <v>83</v>
          </cell>
          <cell r="W68">
            <v>77</v>
          </cell>
          <cell r="X68">
            <v>77</v>
          </cell>
          <cell r="Y68">
            <v>81</v>
          </cell>
          <cell r="Z68">
            <v>82</v>
          </cell>
          <cell r="AA68">
            <v>79</v>
          </cell>
          <cell r="AB68">
            <v>82</v>
          </cell>
          <cell r="AC68">
            <v>83</v>
          </cell>
          <cell r="AD68">
            <v>83</v>
          </cell>
          <cell r="AE68">
            <v>83</v>
          </cell>
          <cell r="AF68">
            <v>83</v>
          </cell>
          <cell r="AG68">
            <v>84</v>
          </cell>
          <cell r="AH68">
            <v>81</v>
          </cell>
          <cell r="AI68">
            <v>77</v>
          </cell>
          <cell r="AJ68">
            <v>88</v>
          </cell>
          <cell r="AK68">
            <v>83</v>
          </cell>
          <cell r="AL68">
            <v>79</v>
          </cell>
          <cell r="AM68">
            <v>78</v>
          </cell>
          <cell r="AN68">
            <v>76</v>
          </cell>
          <cell r="AO68">
            <v>79</v>
          </cell>
          <cell r="AP68">
            <v>78</v>
          </cell>
          <cell r="AQ68">
            <v>87</v>
          </cell>
          <cell r="AR68">
            <v>87</v>
          </cell>
          <cell r="AS68">
            <v>88</v>
          </cell>
          <cell r="AT68">
            <v>90</v>
          </cell>
          <cell r="AU68">
            <v>88</v>
          </cell>
          <cell r="AV68">
            <v>83</v>
          </cell>
          <cell r="AW68">
            <v>85</v>
          </cell>
          <cell r="AX68">
            <v>89</v>
          </cell>
          <cell r="AY68">
            <v>90</v>
          </cell>
          <cell r="AZ68">
            <v>87</v>
          </cell>
          <cell r="BA68"/>
          <cell r="BB68"/>
          <cell r="BC68"/>
          <cell r="BD68"/>
          <cell r="BE68" t="str">
            <v/>
          </cell>
          <cell r="BF68">
            <v>91</v>
          </cell>
          <cell r="BG68">
            <v>90</v>
          </cell>
          <cell r="BH68">
            <v>91</v>
          </cell>
          <cell r="BI68">
            <v>92</v>
          </cell>
          <cell r="BJ68">
            <v>91</v>
          </cell>
          <cell r="BK68">
            <v>84</v>
          </cell>
          <cell r="BL68">
            <v>85</v>
          </cell>
          <cell r="BM68">
            <v>90</v>
          </cell>
          <cell r="BN68">
            <v>92</v>
          </cell>
          <cell r="BO68">
            <v>88</v>
          </cell>
          <cell r="BP68">
            <v>87</v>
          </cell>
          <cell r="BQ68">
            <v>90</v>
          </cell>
          <cell r="BR68">
            <v>91</v>
          </cell>
          <cell r="BS68">
            <v>92</v>
          </cell>
          <cell r="BT68">
            <v>90</v>
          </cell>
          <cell r="BU68">
            <v>85</v>
          </cell>
          <cell r="BV68">
            <v>89</v>
          </cell>
          <cell r="BW68">
            <v>90</v>
          </cell>
          <cell r="BX68">
            <v>91</v>
          </cell>
          <cell r="BY68">
            <v>89</v>
          </cell>
          <cell r="BZ68"/>
          <cell r="CA68"/>
          <cell r="CB68"/>
          <cell r="CC68"/>
          <cell r="CD68" t="str">
            <v/>
          </cell>
          <cell r="CE68"/>
          <cell r="CF68"/>
          <cell r="CG68"/>
          <cell r="CH68"/>
          <cell r="CI68" t="str">
            <v/>
          </cell>
          <cell r="CJ68">
            <v>87</v>
          </cell>
          <cell r="CK68">
            <v>89</v>
          </cell>
          <cell r="CL68">
            <v>91</v>
          </cell>
          <cell r="CM68">
            <v>92</v>
          </cell>
          <cell r="CN68">
            <v>90</v>
          </cell>
          <cell r="CO68"/>
          <cell r="CP68"/>
          <cell r="CQ68"/>
          <cell r="CR68"/>
          <cell r="CS68" t="str">
            <v/>
          </cell>
          <cell r="CT68"/>
          <cell r="CU68"/>
          <cell r="CV68"/>
          <cell r="CW68"/>
          <cell r="CX68" t="str">
            <v/>
          </cell>
          <cell r="CY68"/>
          <cell r="CZ68"/>
          <cell r="DA68"/>
          <cell r="DB68"/>
          <cell r="DC68" t="str">
            <v/>
          </cell>
          <cell r="DD68" t="str">
            <v>APRIL ANN M. ENOJAS</v>
          </cell>
          <cell r="DE68">
            <v>83</v>
          </cell>
          <cell r="DF68" t="str">
            <v>NO</v>
          </cell>
          <cell r="DG68">
            <v>83</v>
          </cell>
          <cell r="DH68" t="str">
            <v>NO</v>
          </cell>
          <cell r="DI68">
            <v>83</v>
          </cell>
          <cell r="DJ68" t="str">
            <v>NO</v>
          </cell>
          <cell r="DK68">
            <v>86</v>
          </cell>
          <cell r="DL68" t="str">
            <v>NO</v>
          </cell>
          <cell r="DM68">
            <v>84</v>
          </cell>
          <cell r="DN68" t="str">
            <v>NO</v>
          </cell>
          <cell r="DO68">
            <v>92</v>
          </cell>
          <cell r="DP68">
            <v>92</v>
          </cell>
          <cell r="DQ68">
            <v>92</v>
          </cell>
          <cell r="DR68">
            <v>92</v>
          </cell>
          <cell r="DS68">
            <v>93</v>
          </cell>
          <cell r="DT68">
            <v>93</v>
          </cell>
          <cell r="DU68">
            <v>89</v>
          </cell>
          <cell r="DV68">
            <v>90</v>
          </cell>
          <cell r="DW68">
            <v>90</v>
          </cell>
          <cell r="DX68">
            <v>89</v>
          </cell>
          <cell r="DY68">
            <v>94</v>
          </cell>
          <cell r="DZ68">
            <v>92</v>
          </cell>
          <cell r="EA68">
            <v>90</v>
          </cell>
          <cell r="EB68">
            <v>94</v>
          </cell>
          <cell r="EC68">
            <v>92</v>
          </cell>
          <cell r="ED68">
            <v>94</v>
          </cell>
          <cell r="EE68">
            <v>88</v>
          </cell>
          <cell r="EF68">
            <v>91</v>
          </cell>
          <cell r="EG68"/>
          <cell r="EH68"/>
          <cell r="EI68" t="str">
            <v/>
          </cell>
          <cell r="EJ68"/>
          <cell r="EK68"/>
          <cell r="EL68" t="str">
            <v/>
          </cell>
          <cell r="EM68">
            <v>94</v>
          </cell>
          <cell r="EN68">
            <v>94</v>
          </cell>
          <cell r="EO68">
            <v>94</v>
          </cell>
          <cell r="EP68">
            <v>87</v>
          </cell>
          <cell r="EQ68">
            <v>86</v>
          </cell>
          <cell r="ER68">
            <v>87</v>
          </cell>
          <cell r="ES68">
            <v>84</v>
          </cell>
          <cell r="ET68">
            <v>89</v>
          </cell>
          <cell r="EU68">
            <v>87</v>
          </cell>
          <cell r="EV68"/>
          <cell r="EW68"/>
          <cell r="EX68" t="str">
            <v/>
          </cell>
          <cell r="EY68"/>
          <cell r="EZ68"/>
          <cell r="FA68">
            <v>90</v>
          </cell>
          <cell r="FB68" t="str">
            <v>WITH HONORS</v>
          </cell>
          <cell r="FC68">
            <v>91</v>
          </cell>
          <cell r="FD68" t="str">
            <v>WITH HONORS</v>
          </cell>
          <cell r="FE68">
            <v>91</v>
          </cell>
          <cell r="FF68" t="str">
            <v>WITH HONORS</v>
          </cell>
          <cell r="FH68" t="str">
            <v>SO</v>
          </cell>
          <cell r="FI68" t="str">
            <v>SO</v>
          </cell>
          <cell r="FJ68" t="str">
            <v>SO</v>
          </cell>
          <cell r="FK68" t="str">
            <v>SO</v>
          </cell>
          <cell r="FL68" t="str">
            <v>SO</v>
          </cell>
          <cell r="FM68" t="str">
            <v>SO</v>
          </cell>
          <cell r="FN68" t="str">
            <v>SO</v>
          </cell>
          <cell r="FO68" t="str">
            <v>SO</v>
          </cell>
          <cell r="FP68" t="str">
            <v>SO</v>
          </cell>
          <cell r="FQ68" t="str">
            <v>SO</v>
          </cell>
          <cell r="FR68" t="str">
            <v>SO</v>
          </cell>
          <cell r="FS68" t="str">
            <v>SO</v>
          </cell>
          <cell r="FT68" t="str">
            <v>SO</v>
          </cell>
          <cell r="FU68" t="str">
            <v>SO</v>
          </cell>
          <cell r="FV68" t="str">
            <v>SO</v>
          </cell>
          <cell r="FW68" t="str">
            <v>SO</v>
          </cell>
          <cell r="FX68" t="str">
            <v>SO</v>
          </cell>
          <cell r="FY68" t="str">
            <v>SO</v>
          </cell>
          <cell r="FZ68" t="str">
            <v>SO</v>
          </cell>
          <cell r="GA68" t="str">
            <v>SO</v>
          </cell>
          <cell r="GB68" t="str">
            <v>SO</v>
          </cell>
          <cell r="GC68" t="str">
            <v>SO</v>
          </cell>
          <cell r="GD68" t="str">
            <v>SO</v>
          </cell>
          <cell r="GE68" t="str">
            <v>SO</v>
          </cell>
          <cell r="GF68" t="str">
            <v>SO</v>
          </cell>
          <cell r="GG68" t="str">
            <v>SO</v>
          </cell>
          <cell r="GH68" t="str">
            <v>SO</v>
          </cell>
          <cell r="GI68" t="str">
            <v>SO</v>
          </cell>
          <cell r="GJ68">
            <v>0</v>
          </cell>
          <cell r="GK68"/>
          <cell r="GL68"/>
          <cell r="GM68"/>
          <cell r="GN68"/>
          <cell r="GO68"/>
          <cell r="GP68"/>
          <cell r="GQ68">
            <v>1</v>
          </cell>
          <cell r="GR68"/>
          <cell r="GS68"/>
          <cell r="GT68"/>
          <cell r="GU68"/>
          <cell r="GV68">
            <v>0</v>
          </cell>
          <cell r="GW68">
            <v>0</v>
          </cell>
          <cell r="GX68">
            <v>0</v>
          </cell>
          <cell r="GY68">
            <v>0</v>
          </cell>
          <cell r="GZ68">
            <v>0</v>
          </cell>
          <cell r="HA68">
            <v>0</v>
          </cell>
          <cell r="HB68">
            <v>0</v>
          </cell>
          <cell r="HC68">
            <v>0</v>
          </cell>
          <cell r="HD68">
            <v>0</v>
          </cell>
          <cell r="HE68">
            <v>0</v>
          </cell>
          <cell r="HF68"/>
          <cell r="HG68"/>
          <cell r="HH68"/>
          <cell r="HI68"/>
          <cell r="HJ68"/>
          <cell r="HK68"/>
          <cell r="HL68"/>
          <cell r="HM68"/>
          <cell r="HN68"/>
          <cell r="HO68"/>
          <cell r="HP68"/>
          <cell r="HQ68"/>
          <cell r="HR68"/>
          <cell r="HS68"/>
        </row>
        <row r="69">
          <cell r="C69" t="str">
            <v>FABA</v>
          </cell>
          <cell r="D69" t="str">
            <v>LYKA MARIE</v>
          </cell>
          <cell r="E69" t="str">
            <v>GEPONIA</v>
          </cell>
          <cell r="F69" t="str">
            <v>G.</v>
          </cell>
          <cell r="G69" t="str">
            <v>131394150384</v>
          </cell>
          <cell r="H69" t="str">
            <v>02-19-2008</v>
          </cell>
          <cell r="I69" t="str">
            <v>FEMALE</v>
          </cell>
          <cell r="J69">
            <v>45824</v>
          </cell>
          <cell r="K69"/>
          <cell r="L69"/>
          <cell r="M69" t="str">
            <v xml:space="preserve">Koronadal Central Elem. School I </v>
          </cell>
          <cell r="N69" t="str">
            <v>KORONADAL CITY</v>
          </cell>
          <cell r="O69">
            <v>131406</v>
          </cell>
          <cell r="P69"/>
          <cell r="Q69"/>
          <cell r="R69">
            <v>77</v>
          </cell>
          <cell r="S69">
            <v>75</v>
          </cell>
          <cell r="T69">
            <v>75</v>
          </cell>
          <cell r="U69">
            <v>77</v>
          </cell>
          <cell r="V69">
            <v>76</v>
          </cell>
          <cell r="W69">
            <v>76</v>
          </cell>
          <cell r="X69">
            <v>77</v>
          </cell>
          <cell r="Y69">
            <v>76</v>
          </cell>
          <cell r="Z69">
            <v>76</v>
          </cell>
          <cell r="AA69">
            <v>76</v>
          </cell>
          <cell r="AB69">
            <v>78</v>
          </cell>
          <cell r="AC69">
            <v>81</v>
          </cell>
          <cell r="AD69">
            <v>80</v>
          </cell>
          <cell r="AE69">
            <v>80</v>
          </cell>
          <cell r="AF69">
            <v>80</v>
          </cell>
          <cell r="AG69">
            <v>75</v>
          </cell>
          <cell r="AH69">
            <v>75</v>
          </cell>
          <cell r="AI69">
            <v>75</v>
          </cell>
          <cell r="AJ69">
            <v>81</v>
          </cell>
          <cell r="AK69">
            <v>77</v>
          </cell>
          <cell r="AL69">
            <v>75</v>
          </cell>
          <cell r="AM69">
            <v>77</v>
          </cell>
          <cell r="AN69">
            <v>76</v>
          </cell>
          <cell r="AO69">
            <v>75</v>
          </cell>
          <cell r="AP69">
            <v>76</v>
          </cell>
          <cell r="AQ69">
            <v>81</v>
          </cell>
          <cell r="AR69">
            <v>84</v>
          </cell>
          <cell r="AS69">
            <v>86</v>
          </cell>
          <cell r="AT69">
            <v>86</v>
          </cell>
          <cell r="AU69">
            <v>84</v>
          </cell>
          <cell r="AV69">
            <v>78</v>
          </cell>
          <cell r="AW69">
            <v>78</v>
          </cell>
          <cell r="AX69">
            <v>77</v>
          </cell>
          <cell r="AY69">
            <v>79</v>
          </cell>
          <cell r="AZ69">
            <v>78</v>
          </cell>
          <cell r="BA69"/>
          <cell r="BB69"/>
          <cell r="BC69"/>
          <cell r="BD69"/>
          <cell r="BE69" t="str">
            <v/>
          </cell>
          <cell r="BF69">
            <v>87</v>
          </cell>
          <cell r="BG69">
            <v>87</v>
          </cell>
          <cell r="BH69">
            <v>88</v>
          </cell>
          <cell r="BI69">
            <v>89</v>
          </cell>
          <cell r="BJ69">
            <v>88</v>
          </cell>
          <cell r="BK69">
            <v>84</v>
          </cell>
          <cell r="BL69">
            <v>88</v>
          </cell>
          <cell r="BM69">
            <v>88</v>
          </cell>
          <cell r="BN69">
            <v>89</v>
          </cell>
          <cell r="BO69">
            <v>87</v>
          </cell>
          <cell r="BP69">
            <v>88</v>
          </cell>
          <cell r="BQ69">
            <v>89</v>
          </cell>
          <cell r="BR69">
            <v>89</v>
          </cell>
          <cell r="BS69">
            <v>89</v>
          </cell>
          <cell r="BT69">
            <v>89</v>
          </cell>
          <cell r="BU69">
            <v>85</v>
          </cell>
          <cell r="BV69">
            <v>88</v>
          </cell>
          <cell r="BW69">
            <v>88</v>
          </cell>
          <cell r="BX69">
            <v>91</v>
          </cell>
          <cell r="BY69">
            <v>88</v>
          </cell>
          <cell r="BZ69"/>
          <cell r="CA69"/>
          <cell r="CB69"/>
          <cell r="CC69"/>
          <cell r="CD69" t="str">
            <v/>
          </cell>
          <cell r="CE69"/>
          <cell r="CF69"/>
          <cell r="CG69"/>
          <cell r="CH69"/>
          <cell r="CI69" t="str">
            <v/>
          </cell>
          <cell r="CJ69">
            <v>86</v>
          </cell>
          <cell r="CK69">
            <v>88</v>
          </cell>
          <cell r="CL69">
            <v>88</v>
          </cell>
          <cell r="CM69">
            <v>90</v>
          </cell>
          <cell r="CN69">
            <v>88</v>
          </cell>
          <cell r="CO69"/>
          <cell r="CP69"/>
          <cell r="CQ69"/>
          <cell r="CR69"/>
          <cell r="CS69" t="str">
            <v/>
          </cell>
          <cell r="CT69"/>
          <cell r="CU69"/>
          <cell r="CV69"/>
          <cell r="CW69"/>
          <cell r="CX69" t="str">
            <v/>
          </cell>
          <cell r="CY69"/>
          <cell r="CZ69"/>
          <cell r="DA69"/>
          <cell r="DB69"/>
          <cell r="DC69" t="str">
            <v/>
          </cell>
          <cell r="DD69" t="str">
            <v>LYKA MARIE G. FABA</v>
          </cell>
          <cell r="DE69">
            <v>78</v>
          </cell>
          <cell r="DF69" t="str">
            <v>NO</v>
          </cell>
          <cell r="DG69">
            <v>79</v>
          </cell>
          <cell r="DH69" t="str">
            <v>NO</v>
          </cell>
          <cell r="DI69">
            <v>79</v>
          </cell>
          <cell r="DJ69" t="str">
            <v>NO</v>
          </cell>
          <cell r="DK69">
            <v>81</v>
          </cell>
          <cell r="DL69" t="str">
            <v>NO</v>
          </cell>
          <cell r="DM69">
            <v>79</v>
          </cell>
          <cell r="DN69" t="str">
            <v>NO</v>
          </cell>
          <cell r="DO69">
            <v>91</v>
          </cell>
          <cell r="DP69">
            <v>94</v>
          </cell>
          <cell r="DQ69">
            <v>93</v>
          </cell>
          <cell r="DR69">
            <v>90</v>
          </cell>
          <cell r="DS69">
            <v>93</v>
          </cell>
          <cell r="DT69">
            <v>92</v>
          </cell>
          <cell r="DU69">
            <v>91</v>
          </cell>
          <cell r="DV69">
            <v>92</v>
          </cell>
          <cell r="DW69">
            <v>92</v>
          </cell>
          <cell r="DX69">
            <v>90</v>
          </cell>
          <cell r="DY69">
            <v>94</v>
          </cell>
          <cell r="DZ69">
            <v>92</v>
          </cell>
          <cell r="EA69">
            <v>92</v>
          </cell>
          <cell r="EB69">
            <v>94</v>
          </cell>
          <cell r="EC69">
            <v>93</v>
          </cell>
          <cell r="ED69">
            <v>94</v>
          </cell>
          <cell r="EE69">
            <v>97</v>
          </cell>
          <cell r="EF69">
            <v>96</v>
          </cell>
          <cell r="EG69"/>
          <cell r="EH69"/>
          <cell r="EI69" t="str">
            <v/>
          </cell>
          <cell r="EJ69"/>
          <cell r="EK69"/>
          <cell r="EL69" t="str">
            <v/>
          </cell>
          <cell r="EM69">
            <v>93</v>
          </cell>
          <cell r="EN69">
            <v>92</v>
          </cell>
          <cell r="EO69">
            <v>93</v>
          </cell>
          <cell r="EP69">
            <v>82</v>
          </cell>
          <cell r="EQ69">
            <v>85</v>
          </cell>
          <cell r="ER69">
            <v>84</v>
          </cell>
          <cell r="ES69">
            <v>91</v>
          </cell>
          <cell r="ET69">
            <v>90</v>
          </cell>
          <cell r="EU69">
            <v>91</v>
          </cell>
          <cell r="EV69"/>
          <cell r="EW69"/>
          <cell r="EX69" t="str">
            <v/>
          </cell>
          <cell r="EY69"/>
          <cell r="EZ69"/>
          <cell r="FA69">
            <v>90</v>
          </cell>
          <cell r="FB69" t="str">
            <v>WITH HONORS</v>
          </cell>
          <cell r="FC69">
            <v>92</v>
          </cell>
          <cell r="FD69" t="str">
            <v>WITH HONORS</v>
          </cell>
          <cell r="FE69">
            <v>92</v>
          </cell>
          <cell r="FF69" t="str">
            <v>WITH HONORS</v>
          </cell>
          <cell r="FH69" t="str">
            <v>SO</v>
          </cell>
          <cell r="FI69" t="str">
            <v>SO</v>
          </cell>
          <cell r="FJ69" t="str">
            <v>SO</v>
          </cell>
          <cell r="FK69" t="str">
            <v>SO</v>
          </cell>
          <cell r="FL69" t="str">
            <v>SO</v>
          </cell>
          <cell r="FM69" t="str">
            <v>SO</v>
          </cell>
          <cell r="FN69" t="str">
            <v>SO</v>
          </cell>
          <cell r="FO69" t="str">
            <v>SO</v>
          </cell>
          <cell r="FP69" t="str">
            <v>SO</v>
          </cell>
          <cell r="FQ69" t="str">
            <v>SO</v>
          </cell>
          <cell r="FR69" t="str">
            <v>SO</v>
          </cell>
          <cell r="FS69" t="str">
            <v>SO</v>
          </cell>
          <cell r="FT69" t="str">
            <v>SO</v>
          </cell>
          <cell r="FU69" t="str">
            <v>SO</v>
          </cell>
          <cell r="FV69" t="str">
            <v>SO</v>
          </cell>
          <cell r="FW69" t="str">
            <v>SO</v>
          </cell>
          <cell r="FX69" t="str">
            <v>SO</v>
          </cell>
          <cell r="FY69" t="str">
            <v>SO</v>
          </cell>
          <cell r="FZ69" t="str">
            <v>SO</v>
          </cell>
          <cell r="GA69" t="str">
            <v>SO</v>
          </cell>
          <cell r="GB69" t="str">
            <v>SO</v>
          </cell>
          <cell r="GC69" t="str">
            <v>SO</v>
          </cell>
          <cell r="GD69" t="str">
            <v>SO</v>
          </cell>
          <cell r="GE69" t="str">
            <v>SO</v>
          </cell>
          <cell r="GF69" t="str">
            <v>SO</v>
          </cell>
          <cell r="GG69" t="str">
            <v>SO</v>
          </cell>
          <cell r="GH69" t="str">
            <v>SO</v>
          </cell>
          <cell r="GI69" t="str">
            <v>SO</v>
          </cell>
          <cell r="GJ69">
            <v>0</v>
          </cell>
          <cell r="GK69">
            <v>1</v>
          </cell>
          <cell r="GL69"/>
          <cell r="GM69"/>
          <cell r="GN69"/>
          <cell r="GO69"/>
          <cell r="GP69"/>
          <cell r="GQ69"/>
          <cell r="GR69">
            <v>1</v>
          </cell>
          <cell r="GS69"/>
          <cell r="GT69"/>
          <cell r="GU69"/>
          <cell r="GV69">
            <v>1</v>
          </cell>
          <cell r="GW69">
            <v>2</v>
          </cell>
          <cell r="GX69">
            <v>0</v>
          </cell>
          <cell r="GY69">
            <v>0</v>
          </cell>
          <cell r="GZ69">
            <v>1</v>
          </cell>
          <cell r="HA69">
            <v>0</v>
          </cell>
          <cell r="HB69">
            <v>1</v>
          </cell>
          <cell r="HC69">
            <v>1</v>
          </cell>
          <cell r="HD69">
            <v>0</v>
          </cell>
          <cell r="HE69">
            <v>0</v>
          </cell>
          <cell r="HF69"/>
          <cell r="HG69"/>
          <cell r="HH69"/>
          <cell r="HI69"/>
          <cell r="HJ69"/>
          <cell r="HK69"/>
          <cell r="HL69"/>
          <cell r="HM69"/>
          <cell r="HN69"/>
          <cell r="HO69"/>
          <cell r="HP69"/>
          <cell r="HQ69"/>
          <cell r="HR69"/>
          <cell r="HS69"/>
        </row>
        <row r="70">
          <cell r="C70" t="str">
            <v>LOPEZ</v>
          </cell>
          <cell r="D70" t="str">
            <v>JENNY ROSE</v>
          </cell>
          <cell r="E70" t="str">
            <v>ATURDIDO</v>
          </cell>
          <cell r="F70" t="str">
            <v>A.</v>
          </cell>
          <cell r="G70" t="str">
            <v>130869150044</v>
          </cell>
          <cell r="H70" t="str">
            <v>11-23-2009</v>
          </cell>
          <cell r="I70" t="str">
            <v>FEMALE</v>
          </cell>
          <cell r="J70">
            <v>45824</v>
          </cell>
          <cell r="K70"/>
          <cell r="L70"/>
          <cell r="M70" t="str">
            <v>Mambucal Elem.</v>
          </cell>
          <cell r="N70" t="str">
            <v>KORONADAL CITY</v>
          </cell>
          <cell r="O70">
            <v>131408</v>
          </cell>
          <cell r="P70"/>
          <cell r="Q70"/>
          <cell r="R70">
            <v>75</v>
          </cell>
          <cell r="S70">
            <v>79</v>
          </cell>
          <cell r="T70">
            <v>81</v>
          </cell>
          <cell r="U70">
            <v>81</v>
          </cell>
          <cell r="V70">
            <v>79</v>
          </cell>
          <cell r="W70">
            <v>77</v>
          </cell>
          <cell r="X70">
            <v>78</v>
          </cell>
          <cell r="Y70">
            <v>77</v>
          </cell>
          <cell r="Z70">
            <v>81</v>
          </cell>
          <cell r="AA70">
            <v>78</v>
          </cell>
          <cell r="AB70">
            <v>80</v>
          </cell>
          <cell r="AC70">
            <v>80</v>
          </cell>
          <cell r="AD70">
            <v>80</v>
          </cell>
          <cell r="AE70">
            <v>78</v>
          </cell>
          <cell r="AF70">
            <v>80</v>
          </cell>
          <cell r="AG70">
            <v>85</v>
          </cell>
          <cell r="AH70">
            <v>81</v>
          </cell>
          <cell r="AI70">
            <v>80</v>
          </cell>
          <cell r="AJ70">
            <v>82</v>
          </cell>
          <cell r="AK70">
            <v>82</v>
          </cell>
          <cell r="AL70">
            <v>79</v>
          </cell>
          <cell r="AM70">
            <v>76</v>
          </cell>
          <cell r="AN70">
            <v>78</v>
          </cell>
          <cell r="AO70">
            <v>77</v>
          </cell>
          <cell r="AP70">
            <v>78</v>
          </cell>
          <cell r="AQ70">
            <v>83</v>
          </cell>
          <cell r="AR70">
            <v>88</v>
          </cell>
          <cell r="AS70">
            <v>90</v>
          </cell>
          <cell r="AT70">
            <v>92</v>
          </cell>
          <cell r="AU70">
            <v>88</v>
          </cell>
          <cell r="AV70">
            <v>85</v>
          </cell>
          <cell r="AW70">
            <v>82</v>
          </cell>
          <cell r="AX70">
            <v>79</v>
          </cell>
          <cell r="AY70">
            <v>79</v>
          </cell>
          <cell r="AZ70">
            <v>81</v>
          </cell>
          <cell r="BA70"/>
          <cell r="BB70"/>
          <cell r="BC70"/>
          <cell r="BD70"/>
          <cell r="BE70" t="str">
            <v/>
          </cell>
          <cell r="BF70">
            <v>87</v>
          </cell>
          <cell r="BG70">
            <v>90</v>
          </cell>
          <cell r="BH70">
            <v>91</v>
          </cell>
          <cell r="BI70">
            <v>92</v>
          </cell>
          <cell r="BJ70">
            <v>90</v>
          </cell>
          <cell r="BK70">
            <v>81</v>
          </cell>
          <cell r="BL70">
            <v>90</v>
          </cell>
          <cell r="BM70">
            <v>89</v>
          </cell>
          <cell r="BN70">
            <v>91</v>
          </cell>
          <cell r="BO70">
            <v>88</v>
          </cell>
          <cell r="BP70">
            <v>86</v>
          </cell>
          <cell r="BQ70">
            <v>89</v>
          </cell>
          <cell r="BR70">
            <v>89</v>
          </cell>
          <cell r="BS70">
            <v>91</v>
          </cell>
          <cell r="BT70">
            <v>89</v>
          </cell>
          <cell r="BU70">
            <v>83</v>
          </cell>
          <cell r="BV70">
            <v>87</v>
          </cell>
          <cell r="BW70">
            <v>89</v>
          </cell>
          <cell r="BX70">
            <v>91</v>
          </cell>
          <cell r="BY70">
            <v>88</v>
          </cell>
          <cell r="BZ70"/>
          <cell r="CA70"/>
          <cell r="CB70"/>
          <cell r="CC70"/>
          <cell r="CD70" t="str">
            <v/>
          </cell>
          <cell r="CE70"/>
          <cell r="CF70"/>
          <cell r="CG70"/>
          <cell r="CH70"/>
          <cell r="CI70" t="str">
            <v/>
          </cell>
          <cell r="CJ70">
            <v>84</v>
          </cell>
          <cell r="CK70">
            <v>89</v>
          </cell>
          <cell r="CL70">
            <v>90</v>
          </cell>
          <cell r="CM70">
            <v>91</v>
          </cell>
          <cell r="CN70">
            <v>89</v>
          </cell>
          <cell r="CO70"/>
          <cell r="CP70"/>
          <cell r="CQ70"/>
          <cell r="CR70"/>
          <cell r="CS70" t="str">
            <v/>
          </cell>
          <cell r="CT70"/>
          <cell r="CU70"/>
          <cell r="CV70"/>
          <cell r="CW70"/>
          <cell r="CX70" t="str">
            <v/>
          </cell>
          <cell r="CY70"/>
          <cell r="CZ70"/>
          <cell r="DA70"/>
          <cell r="DB70"/>
          <cell r="DC70" t="str">
            <v/>
          </cell>
          <cell r="DD70" t="str">
            <v>JENNY ROSE A. LOPEZ</v>
          </cell>
          <cell r="DE70">
            <v>81</v>
          </cell>
          <cell r="DF70" t="str">
            <v>NO</v>
          </cell>
          <cell r="DG70">
            <v>82</v>
          </cell>
          <cell r="DH70" t="str">
            <v>NO</v>
          </cell>
          <cell r="DI70">
            <v>82</v>
          </cell>
          <cell r="DJ70" t="str">
            <v>NO</v>
          </cell>
          <cell r="DK70">
            <v>83</v>
          </cell>
          <cell r="DL70" t="str">
            <v>NO</v>
          </cell>
          <cell r="DM70">
            <v>82</v>
          </cell>
          <cell r="DN70" t="str">
            <v>NO</v>
          </cell>
          <cell r="DO70">
            <v>90</v>
          </cell>
          <cell r="DP70">
            <v>91</v>
          </cell>
          <cell r="DQ70">
            <v>91</v>
          </cell>
          <cell r="DR70">
            <v>91</v>
          </cell>
          <cell r="DS70">
            <v>92</v>
          </cell>
          <cell r="DT70">
            <v>92</v>
          </cell>
          <cell r="DU70">
            <v>82</v>
          </cell>
          <cell r="DV70">
            <v>87</v>
          </cell>
          <cell r="DW70">
            <v>85</v>
          </cell>
          <cell r="DX70">
            <v>80</v>
          </cell>
          <cell r="DY70">
            <v>91</v>
          </cell>
          <cell r="DZ70">
            <v>86</v>
          </cell>
          <cell r="EA70">
            <v>88</v>
          </cell>
          <cell r="EB70">
            <v>94</v>
          </cell>
          <cell r="EC70">
            <v>91</v>
          </cell>
          <cell r="ED70">
            <v>89</v>
          </cell>
          <cell r="EE70">
            <v>86</v>
          </cell>
          <cell r="EF70">
            <v>88</v>
          </cell>
          <cell r="EG70"/>
          <cell r="EH70"/>
          <cell r="EI70" t="str">
            <v/>
          </cell>
          <cell r="EJ70"/>
          <cell r="EK70"/>
          <cell r="EL70" t="str">
            <v/>
          </cell>
          <cell r="EM70">
            <v>88</v>
          </cell>
          <cell r="EN70">
            <v>92</v>
          </cell>
          <cell r="EO70">
            <v>90</v>
          </cell>
          <cell r="EP70">
            <v>82</v>
          </cell>
          <cell r="EQ70">
            <v>82</v>
          </cell>
          <cell r="ER70">
            <v>82</v>
          </cell>
          <cell r="ES70">
            <v>81</v>
          </cell>
          <cell r="ET70">
            <v>87</v>
          </cell>
          <cell r="EU70">
            <v>84</v>
          </cell>
          <cell r="EV70"/>
          <cell r="EW70"/>
          <cell r="EX70" t="str">
            <v/>
          </cell>
          <cell r="EY70"/>
          <cell r="EZ70"/>
          <cell r="FA70">
            <v>86</v>
          </cell>
          <cell r="FB70" t="str">
            <v>NO</v>
          </cell>
          <cell r="FC70">
            <v>89</v>
          </cell>
          <cell r="FD70" t="str">
            <v>NO</v>
          </cell>
          <cell r="FE70">
            <v>88</v>
          </cell>
          <cell r="FF70" t="str">
            <v>NO</v>
          </cell>
          <cell r="FH70" t="str">
            <v>SO</v>
          </cell>
          <cell r="FI70" t="str">
            <v>SO</v>
          </cell>
          <cell r="FJ70" t="str">
            <v>SO</v>
          </cell>
          <cell r="FK70" t="str">
            <v>SO</v>
          </cell>
          <cell r="FL70" t="str">
            <v>SO</v>
          </cell>
          <cell r="FM70" t="str">
            <v>SO</v>
          </cell>
          <cell r="FN70" t="str">
            <v>SO</v>
          </cell>
          <cell r="FO70" t="str">
            <v>SO</v>
          </cell>
          <cell r="FP70" t="str">
            <v>SO</v>
          </cell>
          <cell r="FQ70" t="str">
            <v>SO</v>
          </cell>
          <cell r="FR70" t="str">
            <v>SO</v>
          </cell>
          <cell r="FS70" t="str">
            <v>SO</v>
          </cell>
          <cell r="FT70" t="str">
            <v>SO</v>
          </cell>
          <cell r="FU70" t="str">
            <v>SO</v>
          </cell>
          <cell r="FV70" t="str">
            <v>SO</v>
          </cell>
          <cell r="FW70" t="str">
            <v>SO</v>
          </cell>
          <cell r="FX70" t="str">
            <v>SO</v>
          </cell>
          <cell r="FY70" t="str">
            <v>SO</v>
          </cell>
          <cell r="FZ70" t="str">
            <v>SO</v>
          </cell>
          <cell r="GA70" t="str">
            <v>SO</v>
          </cell>
          <cell r="GB70" t="str">
            <v>SO</v>
          </cell>
          <cell r="GC70" t="str">
            <v>SO</v>
          </cell>
          <cell r="GD70" t="str">
            <v>SO</v>
          </cell>
          <cell r="GE70" t="str">
            <v>SO</v>
          </cell>
          <cell r="GF70" t="str">
            <v>SO</v>
          </cell>
          <cell r="GG70" t="str">
            <v>SO</v>
          </cell>
          <cell r="GH70" t="str">
            <v>SO</v>
          </cell>
          <cell r="GI70" t="str">
            <v>SO</v>
          </cell>
          <cell r="GJ70">
            <v>0</v>
          </cell>
          <cell r="GK70">
            <v>1</v>
          </cell>
          <cell r="GL70"/>
          <cell r="GM70"/>
          <cell r="GN70"/>
          <cell r="GO70"/>
          <cell r="GP70"/>
          <cell r="GQ70"/>
          <cell r="GR70"/>
          <cell r="GS70"/>
          <cell r="GT70"/>
          <cell r="GU70"/>
          <cell r="GV70">
            <v>0</v>
          </cell>
          <cell r="GW70">
            <v>1</v>
          </cell>
          <cell r="GX70">
            <v>1</v>
          </cell>
          <cell r="GY70">
            <v>2</v>
          </cell>
          <cell r="GZ70">
            <v>1</v>
          </cell>
          <cell r="HA70">
            <v>2</v>
          </cell>
          <cell r="HB70">
            <v>2</v>
          </cell>
          <cell r="HC70">
            <v>2</v>
          </cell>
          <cell r="HD70">
            <v>0</v>
          </cell>
          <cell r="HE70">
            <v>0</v>
          </cell>
          <cell r="HF70"/>
          <cell r="HG70"/>
          <cell r="HH70"/>
          <cell r="HI70"/>
          <cell r="HJ70"/>
          <cell r="HK70"/>
          <cell r="HL70"/>
          <cell r="HM70"/>
          <cell r="HN70"/>
          <cell r="HO70"/>
          <cell r="HP70"/>
          <cell r="HQ70"/>
          <cell r="HR70"/>
          <cell r="HS70"/>
        </row>
        <row r="71">
          <cell r="C71" t="str">
            <v>MORAL</v>
          </cell>
          <cell r="D71" t="str">
            <v>JANINE</v>
          </cell>
          <cell r="E71" t="str">
            <v>AGUSTIN</v>
          </cell>
          <cell r="F71" t="str">
            <v>A.</v>
          </cell>
          <cell r="G71" t="str">
            <v>131408150012</v>
          </cell>
          <cell r="H71" t="str">
            <v>10-26-2010</v>
          </cell>
          <cell r="I71" t="str">
            <v>FEMALE</v>
          </cell>
          <cell r="J71">
            <v>45824</v>
          </cell>
          <cell r="K71"/>
          <cell r="L71"/>
          <cell r="M71" t="str">
            <v>Dumadalig Integrated School TANTANGAN</v>
          </cell>
          <cell r="N71" t="str">
            <v>KORONADAL CITY</v>
          </cell>
          <cell r="O71">
            <v>130870</v>
          </cell>
          <cell r="P71"/>
          <cell r="Q71"/>
          <cell r="R71">
            <v>83</v>
          </cell>
          <cell r="S71">
            <v>86</v>
          </cell>
          <cell r="T71">
            <v>84</v>
          </cell>
          <cell r="U71">
            <v>85</v>
          </cell>
          <cell r="V71">
            <v>85</v>
          </cell>
          <cell r="W71">
            <v>78</v>
          </cell>
          <cell r="X71">
            <v>82</v>
          </cell>
          <cell r="Y71">
            <v>80</v>
          </cell>
          <cell r="Z71">
            <v>82</v>
          </cell>
          <cell r="AA71">
            <v>81</v>
          </cell>
          <cell r="AB71">
            <v>81</v>
          </cell>
          <cell r="AC71">
            <v>82</v>
          </cell>
          <cell r="AD71">
            <v>83</v>
          </cell>
          <cell r="AE71">
            <v>83</v>
          </cell>
          <cell r="AF71">
            <v>82</v>
          </cell>
          <cell r="AG71">
            <v>87</v>
          </cell>
          <cell r="AH71">
            <v>88</v>
          </cell>
          <cell r="AI71">
            <v>87</v>
          </cell>
          <cell r="AJ71">
            <v>92</v>
          </cell>
          <cell r="AK71">
            <v>89</v>
          </cell>
          <cell r="AL71">
            <v>83</v>
          </cell>
          <cell r="AM71">
            <v>80</v>
          </cell>
          <cell r="AN71">
            <v>77</v>
          </cell>
          <cell r="AO71">
            <v>81</v>
          </cell>
          <cell r="AP71">
            <v>80</v>
          </cell>
          <cell r="AQ71">
            <v>86</v>
          </cell>
          <cell r="AR71">
            <v>91</v>
          </cell>
          <cell r="AS71">
            <v>91</v>
          </cell>
          <cell r="AT71">
            <v>92</v>
          </cell>
          <cell r="AU71">
            <v>90</v>
          </cell>
          <cell r="AV71">
            <v>85</v>
          </cell>
          <cell r="AW71">
            <v>84</v>
          </cell>
          <cell r="AX71">
            <v>88</v>
          </cell>
          <cell r="AY71">
            <v>89</v>
          </cell>
          <cell r="AZ71">
            <v>87</v>
          </cell>
          <cell r="BA71"/>
          <cell r="BB71"/>
          <cell r="BC71"/>
          <cell r="BD71"/>
          <cell r="BE71" t="str">
            <v/>
          </cell>
          <cell r="BF71">
            <v>90</v>
          </cell>
          <cell r="BG71">
            <v>90</v>
          </cell>
          <cell r="BH71">
            <v>91</v>
          </cell>
          <cell r="BI71">
            <v>92</v>
          </cell>
          <cell r="BJ71">
            <v>91</v>
          </cell>
          <cell r="BK71">
            <v>90</v>
          </cell>
          <cell r="BL71">
            <v>88</v>
          </cell>
          <cell r="BM71">
            <v>90</v>
          </cell>
          <cell r="BN71">
            <v>92</v>
          </cell>
          <cell r="BO71">
            <v>90</v>
          </cell>
          <cell r="BP71">
            <v>86</v>
          </cell>
          <cell r="BQ71">
            <v>89</v>
          </cell>
          <cell r="BR71">
            <v>90</v>
          </cell>
          <cell r="BS71">
            <v>92</v>
          </cell>
          <cell r="BT71">
            <v>89</v>
          </cell>
          <cell r="BU71">
            <v>90</v>
          </cell>
          <cell r="BV71">
            <v>89</v>
          </cell>
          <cell r="BW71">
            <v>88</v>
          </cell>
          <cell r="BX71">
            <v>90</v>
          </cell>
          <cell r="BY71">
            <v>89</v>
          </cell>
          <cell r="BZ71"/>
          <cell r="CA71"/>
          <cell r="CB71"/>
          <cell r="CC71"/>
          <cell r="CD71" t="str">
            <v/>
          </cell>
          <cell r="CE71"/>
          <cell r="CF71"/>
          <cell r="CG71"/>
          <cell r="CH71"/>
          <cell r="CI71" t="str">
            <v/>
          </cell>
          <cell r="CJ71">
            <v>89</v>
          </cell>
          <cell r="CK71">
            <v>89</v>
          </cell>
          <cell r="CL71">
            <v>90</v>
          </cell>
          <cell r="CM71">
            <v>92</v>
          </cell>
          <cell r="CN71">
            <v>90</v>
          </cell>
          <cell r="CO71"/>
          <cell r="CP71"/>
          <cell r="CQ71"/>
          <cell r="CR71"/>
          <cell r="CS71" t="str">
            <v/>
          </cell>
          <cell r="CT71"/>
          <cell r="CU71"/>
          <cell r="CV71"/>
          <cell r="CW71"/>
          <cell r="CX71" t="str">
            <v/>
          </cell>
          <cell r="CY71"/>
          <cell r="CZ71"/>
          <cell r="DA71"/>
          <cell r="DB71"/>
          <cell r="DC71" t="str">
            <v/>
          </cell>
          <cell r="DD71" t="str">
            <v>JANINE A. MORAL</v>
          </cell>
          <cell r="DE71">
            <v>84</v>
          </cell>
          <cell r="DF71" t="str">
            <v>NO</v>
          </cell>
          <cell r="DG71">
            <v>85</v>
          </cell>
          <cell r="DH71" t="str">
            <v>NO</v>
          </cell>
          <cell r="DI71">
            <v>85</v>
          </cell>
          <cell r="DJ71" t="str">
            <v>NO</v>
          </cell>
          <cell r="DK71">
            <v>87</v>
          </cell>
          <cell r="DL71" t="str">
            <v>NO</v>
          </cell>
          <cell r="DM71">
            <v>86</v>
          </cell>
          <cell r="DN71" t="str">
            <v>NO</v>
          </cell>
          <cell r="DO71">
            <v>93</v>
          </cell>
          <cell r="DP71">
            <v>93</v>
          </cell>
          <cell r="DQ71">
            <v>93</v>
          </cell>
          <cell r="DR71">
            <v>93</v>
          </cell>
          <cell r="DS71">
            <v>96</v>
          </cell>
          <cell r="DT71">
            <v>95</v>
          </cell>
          <cell r="DU71">
            <v>92</v>
          </cell>
          <cell r="DV71">
            <v>93</v>
          </cell>
          <cell r="DW71">
            <v>93</v>
          </cell>
          <cell r="DX71">
            <v>94</v>
          </cell>
          <cell r="DY71">
            <v>95</v>
          </cell>
          <cell r="DZ71">
            <v>95</v>
          </cell>
          <cell r="EA71">
            <v>93</v>
          </cell>
          <cell r="EB71">
            <v>95</v>
          </cell>
          <cell r="EC71">
            <v>94</v>
          </cell>
          <cell r="ED71">
            <v>90</v>
          </cell>
          <cell r="EE71">
            <v>89</v>
          </cell>
          <cell r="EF71">
            <v>90</v>
          </cell>
          <cell r="EG71"/>
          <cell r="EH71"/>
          <cell r="EI71" t="str">
            <v/>
          </cell>
          <cell r="EJ71"/>
          <cell r="EK71"/>
          <cell r="EL71" t="str">
            <v/>
          </cell>
          <cell r="EM71">
            <v>93</v>
          </cell>
          <cell r="EN71">
            <v>95</v>
          </cell>
          <cell r="EO71">
            <v>94</v>
          </cell>
          <cell r="EP71">
            <v>92</v>
          </cell>
          <cell r="EQ71">
            <v>91</v>
          </cell>
          <cell r="ER71">
            <v>92</v>
          </cell>
          <cell r="ES71">
            <v>91</v>
          </cell>
          <cell r="ET71">
            <v>93</v>
          </cell>
          <cell r="EU71">
            <v>92</v>
          </cell>
          <cell r="EV71"/>
          <cell r="EW71"/>
          <cell r="EX71" t="str">
            <v/>
          </cell>
          <cell r="EY71"/>
          <cell r="EZ71"/>
          <cell r="FA71">
            <v>92</v>
          </cell>
          <cell r="FB71" t="str">
            <v>WITH HONORS</v>
          </cell>
          <cell r="FC71">
            <v>93</v>
          </cell>
          <cell r="FD71" t="str">
            <v>WITH HONORS</v>
          </cell>
          <cell r="FE71">
            <v>93</v>
          </cell>
          <cell r="FF71" t="str">
            <v>WITH HONORS</v>
          </cell>
          <cell r="FH71" t="str">
            <v>SO</v>
          </cell>
          <cell r="FI71" t="str">
            <v>SO</v>
          </cell>
          <cell r="FJ71" t="str">
            <v>SO</v>
          </cell>
          <cell r="FK71" t="str">
            <v>SO</v>
          </cell>
          <cell r="FL71" t="str">
            <v>SO</v>
          </cell>
          <cell r="FM71" t="str">
            <v>SO</v>
          </cell>
          <cell r="FN71" t="str">
            <v>SO</v>
          </cell>
          <cell r="FO71" t="str">
            <v>SO</v>
          </cell>
          <cell r="FP71" t="str">
            <v>SO</v>
          </cell>
          <cell r="FQ71" t="str">
            <v>SO</v>
          </cell>
          <cell r="FR71" t="str">
            <v>SO</v>
          </cell>
          <cell r="FS71" t="str">
            <v>SO</v>
          </cell>
          <cell r="FT71" t="str">
            <v>SO</v>
          </cell>
          <cell r="FU71" t="str">
            <v>SO</v>
          </cell>
          <cell r="FV71" t="str">
            <v>SO</v>
          </cell>
          <cell r="FW71" t="str">
            <v>SO</v>
          </cell>
          <cell r="FX71" t="str">
            <v>SO</v>
          </cell>
          <cell r="FY71" t="str">
            <v>SO</v>
          </cell>
          <cell r="FZ71" t="str">
            <v>SO</v>
          </cell>
          <cell r="GA71" t="str">
            <v>SO</v>
          </cell>
          <cell r="GB71" t="str">
            <v>SO</v>
          </cell>
          <cell r="GC71" t="str">
            <v>SO</v>
          </cell>
          <cell r="GD71" t="str">
            <v>SO</v>
          </cell>
          <cell r="GE71" t="str">
            <v>SO</v>
          </cell>
          <cell r="GF71" t="str">
            <v>SO</v>
          </cell>
          <cell r="GG71" t="str">
            <v>SO</v>
          </cell>
          <cell r="GH71" t="str">
            <v>SO</v>
          </cell>
          <cell r="GI71" t="str">
            <v>SO</v>
          </cell>
          <cell r="GJ71">
            <v>0</v>
          </cell>
          <cell r="GK71">
            <v>1</v>
          </cell>
          <cell r="GL71"/>
          <cell r="GM71"/>
          <cell r="GN71"/>
          <cell r="GO71"/>
          <cell r="GP71"/>
          <cell r="GQ71"/>
          <cell r="GR71"/>
          <cell r="GS71"/>
          <cell r="GT71"/>
          <cell r="GU71"/>
          <cell r="GV71">
            <v>0</v>
          </cell>
          <cell r="GW71">
            <v>0</v>
          </cell>
          <cell r="GX71">
            <v>0</v>
          </cell>
          <cell r="GY71">
            <v>0</v>
          </cell>
          <cell r="GZ71">
            <v>0</v>
          </cell>
          <cell r="HA71">
            <v>0</v>
          </cell>
          <cell r="HB71">
            <v>0</v>
          </cell>
          <cell r="HC71">
            <v>0</v>
          </cell>
          <cell r="HD71">
            <v>0</v>
          </cell>
          <cell r="HE71">
            <v>0</v>
          </cell>
          <cell r="HF71"/>
          <cell r="HG71"/>
          <cell r="HH71"/>
          <cell r="HI71"/>
          <cell r="HJ71"/>
          <cell r="HK71"/>
          <cell r="HL71"/>
          <cell r="HM71"/>
          <cell r="HN71"/>
          <cell r="HO71"/>
          <cell r="HP71"/>
          <cell r="HQ71"/>
          <cell r="HR71"/>
          <cell r="HS71"/>
        </row>
        <row r="72">
          <cell r="C72" t="str">
            <v>OSANO</v>
          </cell>
          <cell r="D72" t="str">
            <v>MAYCA JEAN</v>
          </cell>
          <cell r="E72" t="str">
            <v>CASPILLO</v>
          </cell>
          <cell r="F72" t="str">
            <v>C.</v>
          </cell>
          <cell r="G72" t="str">
            <v>130881150079</v>
          </cell>
          <cell r="H72" t="str">
            <v>05-07-2010</v>
          </cell>
          <cell r="I72" t="str">
            <v>FEMALE</v>
          </cell>
          <cell r="J72">
            <v>45824</v>
          </cell>
          <cell r="K72"/>
          <cell r="L72"/>
          <cell r="M72" t="str">
            <v>KCES  I</v>
          </cell>
          <cell r="N72" t="str">
            <v>KORONADAL CITY</v>
          </cell>
          <cell r="O72">
            <v>131406</v>
          </cell>
          <cell r="P72"/>
          <cell r="Q72"/>
          <cell r="R72">
            <v>77</v>
          </cell>
          <cell r="S72">
            <v>77</v>
          </cell>
          <cell r="T72">
            <v>75</v>
          </cell>
          <cell r="U72">
            <v>75</v>
          </cell>
          <cell r="V72">
            <v>76</v>
          </cell>
          <cell r="W72">
            <v>77</v>
          </cell>
          <cell r="X72">
            <v>79</v>
          </cell>
          <cell r="Y72">
            <v>75</v>
          </cell>
          <cell r="Z72">
            <v>79</v>
          </cell>
          <cell r="AA72">
            <v>78</v>
          </cell>
          <cell r="AB72">
            <v>80</v>
          </cell>
          <cell r="AC72">
            <v>80</v>
          </cell>
          <cell r="AD72">
            <v>78</v>
          </cell>
          <cell r="AE72">
            <v>78</v>
          </cell>
          <cell r="AF72">
            <v>79</v>
          </cell>
          <cell r="AG72">
            <v>81</v>
          </cell>
          <cell r="AH72">
            <v>80</v>
          </cell>
          <cell r="AI72">
            <v>80</v>
          </cell>
          <cell r="AJ72">
            <v>86</v>
          </cell>
          <cell r="AK72">
            <v>82</v>
          </cell>
          <cell r="AL72">
            <v>78</v>
          </cell>
          <cell r="AM72">
            <v>76</v>
          </cell>
          <cell r="AN72">
            <v>78</v>
          </cell>
          <cell r="AO72">
            <v>76</v>
          </cell>
          <cell r="AP72">
            <v>77</v>
          </cell>
          <cell r="AQ72">
            <v>86</v>
          </cell>
          <cell r="AR72">
            <v>91</v>
          </cell>
          <cell r="AS72">
            <v>91</v>
          </cell>
          <cell r="AT72">
            <v>92</v>
          </cell>
          <cell r="AU72">
            <v>90</v>
          </cell>
          <cell r="AV72">
            <v>82</v>
          </cell>
          <cell r="AW72">
            <v>81</v>
          </cell>
          <cell r="AX72">
            <v>87</v>
          </cell>
          <cell r="AY72">
            <v>87</v>
          </cell>
          <cell r="AZ72">
            <v>84</v>
          </cell>
          <cell r="BA72"/>
          <cell r="BB72"/>
          <cell r="BC72"/>
          <cell r="BD72"/>
          <cell r="BE72" t="str">
            <v/>
          </cell>
          <cell r="BF72">
            <v>90</v>
          </cell>
          <cell r="BG72">
            <v>90</v>
          </cell>
          <cell r="BH72">
            <v>91</v>
          </cell>
          <cell r="BI72">
            <v>92</v>
          </cell>
          <cell r="BJ72">
            <v>91</v>
          </cell>
          <cell r="BK72">
            <v>81</v>
          </cell>
          <cell r="BL72">
            <v>88</v>
          </cell>
          <cell r="BM72">
            <v>90</v>
          </cell>
          <cell r="BN72">
            <v>91</v>
          </cell>
          <cell r="BO72">
            <v>88</v>
          </cell>
          <cell r="BP72">
            <v>86</v>
          </cell>
          <cell r="BQ72">
            <v>89</v>
          </cell>
          <cell r="BR72">
            <v>90</v>
          </cell>
          <cell r="BS72">
            <v>91</v>
          </cell>
          <cell r="BT72">
            <v>89</v>
          </cell>
          <cell r="BU72">
            <v>86</v>
          </cell>
          <cell r="BV72">
            <v>86</v>
          </cell>
          <cell r="BW72">
            <v>89</v>
          </cell>
          <cell r="BX72">
            <v>91</v>
          </cell>
          <cell r="BY72">
            <v>88</v>
          </cell>
          <cell r="BZ72"/>
          <cell r="CA72"/>
          <cell r="CB72"/>
          <cell r="CC72"/>
          <cell r="CD72" t="str">
            <v/>
          </cell>
          <cell r="CE72"/>
          <cell r="CF72"/>
          <cell r="CG72"/>
          <cell r="CH72"/>
          <cell r="CI72" t="str">
            <v/>
          </cell>
          <cell r="CJ72">
            <v>86</v>
          </cell>
          <cell r="CK72">
            <v>88</v>
          </cell>
          <cell r="CL72">
            <v>90</v>
          </cell>
          <cell r="CM72">
            <v>91</v>
          </cell>
          <cell r="CN72">
            <v>89</v>
          </cell>
          <cell r="CO72"/>
          <cell r="CP72"/>
          <cell r="CQ72"/>
          <cell r="CR72"/>
          <cell r="CS72" t="str">
            <v/>
          </cell>
          <cell r="CT72"/>
          <cell r="CU72"/>
          <cell r="CV72"/>
          <cell r="CW72"/>
          <cell r="CX72" t="str">
            <v/>
          </cell>
          <cell r="CY72"/>
          <cell r="CZ72"/>
          <cell r="DA72"/>
          <cell r="DB72"/>
          <cell r="DC72" t="str">
            <v/>
          </cell>
          <cell r="DD72" t="str">
            <v>MAYCA JEAN C. OSANO</v>
          </cell>
          <cell r="DE72">
            <v>81</v>
          </cell>
          <cell r="DF72" t="str">
            <v>NO</v>
          </cell>
          <cell r="DG72">
            <v>82</v>
          </cell>
          <cell r="DH72" t="str">
            <v>NO</v>
          </cell>
          <cell r="DI72">
            <v>82</v>
          </cell>
          <cell r="DJ72" t="str">
            <v>NO</v>
          </cell>
          <cell r="DK72">
            <v>83</v>
          </cell>
          <cell r="DL72" t="str">
            <v>NO</v>
          </cell>
          <cell r="DM72">
            <v>82</v>
          </cell>
          <cell r="DN72" t="str">
            <v>NO</v>
          </cell>
          <cell r="DO72">
            <v>93</v>
          </cell>
          <cell r="DP72">
            <v>94</v>
          </cell>
          <cell r="DQ72">
            <v>94</v>
          </cell>
          <cell r="DR72">
            <v>92</v>
          </cell>
          <cell r="DS72">
            <v>94</v>
          </cell>
          <cell r="DT72">
            <v>93</v>
          </cell>
          <cell r="DU72">
            <v>93</v>
          </cell>
          <cell r="DV72">
            <v>92</v>
          </cell>
          <cell r="DW72">
            <v>93</v>
          </cell>
          <cell r="DX72">
            <v>93</v>
          </cell>
          <cell r="DY72">
            <v>95</v>
          </cell>
          <cell r="DZ72">
            <v>94</v>
          </cell>
          <cell r="EA72">
            <v>95</v>
          </cell>
          <cell r="EB72">
            <v>94</v>
          </cell>
          <cell r="EC72">
            <v>95</v>
          </cell>
          <cell r="ED72">
            <v>90</v>
          </cell>
          <cell r="EE72">
            <v>92</v>
          </cell>
          <cell r="EF72">
            <v>91</v>
          </cell>
          <cell r="EG72"/>
          <cell r="EH72"/>
          <cell r="EI72" t="str">
            <v/>
          </cell>
          <cell r="EJ72"/>
          <cell r="EK72"/>
          <cell r="EL72" t="str">
            <v/>
          </cell>
          <cell r="EM72">
            <v>94</v>
          </cell>
          <cell r="EN72">
            <v>96</v>
          </cell>
          <cell r="EO72">
            <v>95</v>
          </cell>
          <cell r="EP72">
            <v>93</v>
          </cell>
          <cell r="EQ72">
            <v>91</v>
          </cell>
          <cell r="ER72">
            <v>92</v>
          </cell>
          <cell r="ES72">
            <v>89</v>
          </cell>
          <cell r="ET72">
            <v>93</v>
          </cell>
          <cell r="EU72">
            <v>91</v>
          </cell>
          <cell r="EV72"/>
          <cell r="EW72"/>
          <cell r="EX72" t="str">
            <v/>
          </cell>
          <cell r="EY72"/>
          <cell r="EZ72"/>
          <cell r="FA72">
            <v>92</v>
          </cell>
          <cell r="FB72" t="str">
            <v>WITH HONORS</v>
          </cell>
          <cell r="FC72">
            <v>93</v>
          </cell>
          <cell r="FD72" t="str">
            <v>WITH HONORS</v>
          </cell>
          <cell r="FE72">
            <v>93</v>
          </cell>
          <cell r="FF72" t="str">
            <v>WITH HONORS</v>
          </cell>
          <cell r="FH72" t="str">
            <v>SO</v>
          </cell>
          <cell r="FI72" t="str">
            <v>SO</v>
          </cell>
          <cell r="FJ72" t="str">
            <v>SO</v>
          </cell>
          <cell r="FK72" t="str">
            <v>SO</v>
          </cell>
          <cell r="FL72" t="str">
            <v>SO</v>
          </cell>
          <cell r="FM72" t="str">
            <v>SO</v>
          </cell>
          <cell r="FN72" t="str">
            <v>SO</v>
          </cell>
          <cell r="FO72" t="str">
            <v>SO</v>
          </cell>
          <cell r="FP72" t="str">
            <v>SO</v>
          </cell>
          <cell r="FQ72" t="str">
            <v>SO</v>
          </cell>
          <cell r="FR72" t="str">
            <v>SO</v>
          </cell>
          <cell r="FS72" t="str">
            <v>SO</v>
          </cell>
          <cell r="FT72" t="str">
            <v>SO</v>
          </cell>
          <cell r="FU72" t="str">
            <v>SO</v>
          </cell>
          <cell r="FV72" t="str">
            <v>SO</v>
          </cell>
          <cell r="FW72" t="str">
            <v>SO</v>
          </cell>
          <cell r="FX72" t="str">
            <v>SO</v>
          </cell>
          <cell r="FY72" t="str">
            <v>SO</v>
          </cell>
          <cell r="FZ72" t="str">
            <v>SO</v>
          </cell>
          <cell r="GA72" t="str">
            <v>SO</v>
          </cell>
          <cell r="GB72" t="str">
            <v>SO</v>
          </cell>
          <cell r="GC72" t="str">
            <v>SO</v>
          </cell>
          <cell r="GD72" t="str">
            <v>SO</v>
          </cell>
          <cell r="GE72" t="str">
            <v>SO</v>
          </cell>
          <cell r="GF72" t="str">
            <v>SO</v>
          </cell>
          <cell r="GG72" t="str">
            <v>SO</v>
          </cell>
          <cell r="GH72" t="str">
            <v>SO</v>
          </cell>
          <cell r="GI72" t="str">
            <v>SO</v>
          </cell>
          <cell r="GJ72">
            <v>0</v>
          </cell>
          <cell r="GK72">
            <v>1</v>
          </cell>
          <cell r="GL72"/>
          <cell r="GM72"/>
          <cell r="GN72"/>
          <cell r="GO72"/>
          <cell r="GP72"/>
          <cell r="GQ72"/>
          <cell r="GR72"/>
          <cell r="GS72"/>
          <cell r="GT72"/>
          <cell r="GU72"/>
          <cell r="GV72">
            <v>0</v>
          </cell>
          <cell r="GW72">
            <v>4</v>
          </cell>
          <cell r="GX72">
            <v>2</v>
          </cell>
          <cell r="GY72">
            <v>1</v>
          </cell>
          <cell r="GZ72">
            <v>3</v>
          </cell>
          <cell r="HA72">
            <v>0</v>
          </cell>
          <cell r="HB72">
            <v>2</v>
          </cell>
          <cell r="HC72">
            <v>3</v>
          </cell>
          <cell r="HD72">
            <v>1</v>
          </cell>
          <cell r="HE72">
            <v>0</v>
          </cell>
          <cell r="HF72"/>
          <cell r="HG72"/>
          <cell r="HH72"/>
          <cell r="HI72"/>
          <cell r="HJ72"/>
          <cell r="HK72"/>
          <cell r="HL72"/>
          <cell r="HM72"/>
          <cell r="HN72"/>
          <cell r="HO72"/>
          <cell r="HP72"/>
          <cell r="HQ72"/>
          <cell r="HR72"/>
          <cell r="HS72"/>
        </row>
        <row r="73">
          <cell r="C73" t="str">
            <v>PAMA</v>
          </cell>
          <cell r="D73" t="str">
            <v>RAZEL MAE</v>
          </cell>
          <cell r="E73" t="str">
            <v>BRAMEDA</v>
          </cell>
          <cell r="F73" t="str">
            <v>B.</v>
          </cell>
          <cell r="G73"/>
          <cell r="H73" t="str">
            <v>07-13-2010</v>
          </cell>
          <cell r="I73" t="str">
            <v>FEMALE</v>
          </cell>
          <cell r="J73">
            <v>45824</v>
          </cell>
          <cell r="K73"/>
          <cell r="L73"/>
          <cell r="M73" t="str">
            <v>Marbel I Central Elem</v>
          </cell>
          <cell r="N73" t="str">
            <v>KORONADAL CITY</v>
          </cell>
          <cell r="O73">
            <v>131394</v>
          </cell>
          <cell r="P73"/>
          <cell r="Q73"/>
          <cell r="R73">
            <v>76</v>
          </cell>
          <cell r="S73"/>
          <cell r="T73"/>
          <cell r="U73"/>
          <cell r="V73"/>
          <cell r="W73">
            <v>78</v>
          </cell>
          <cell r="X73"/>
          <cell r="Y73"/>
          <cell r="Z73"/>
          <cell r="AA73"/>
          <cell r="AB73">
            <v>76</v>
          </cell>
          <cell r="AC73"/>
          <cell r="AD73"/>
          <cell r="AE73"/>
          <cell r="AF73" t="str">
            <v/>
          </cell>
          <cell r="AG73">
            <v>75</v>
          </cell>
          <cell r="AH73"/>
          <cell r="AI73" t="str">
            <v/>
          </cell>
          <cell r="AJ73" t="str">
            <v/>
          </cell>
          <cell r="AK73" t="str">
            <v/>
          </cell>
          <cell r="AL73">
            <v>82</v>
          </cell>
          <cell r="AM73"/>
          <cell r="AN73"/>
          <cell r="AO73"/>
          <cell r="AP73" t="str">
            <v/>
          </cell>
          <cell r="AQ73">
            <v>79</v>
          </cell>
          <cell r="AR73"/>
          <cell r="AS73"/>
          <cell r="AT73"/>
          <cell r="AU73" t="str">
            <v/>
          </cell>
          <cell r="AV73">
            <v>79</v>
          </cell>
          <cell r="AW73"/>
          <cell r="AX73"/>
          <cell r="AY73"/>
          <cell r="AZ73" t="str">
            <v/>
          </cell>
          <cell r="BA73"/>
          <cell r="BB73"/>
          <cell r="BC73"/>
          <cell r="BD73"/>
          <cell r="BE73" t="str">
            <v/>
          </cell>
          <cell r="BF73">
            <v>84</v>
          </cell>
          <cell r="BG73"/>
          <cell r="BH73"/>
          <cell r="BI73"/>
          <cell r="BJ73" t="str">
            <v/>
          </cell>
          <cell r="BK73">
            <v>82</v>
          </cell>
          <cell r="BL73"/>
          <cell r="BM73"/>
          <cell r="BN73"/>
          <cell r="BO73" t="str">
            <v/>
          </cell>
          <cell r="BP73">
            <v>87</v>
          </cell>
          <cell r="BQ73"/>
          <cell r="BR73"/>
          <cell r="BS73"/>
          <cell r="BT73" t="str">
            <v/>
          </cell>
          <cell r="BU73">
            <v>87</v>
          </cell>
          <cell r="BV73"/>
          <cell r="BW73"/>
          <cell r="BX73"/>
          <cell r="BY73" t="str">
            <v/>
          </cell>
          <cell r="BZ73"/>
          <cell r="CA73"/>
          <cell r="CB73"/>
          <cell r="CC73"/>
          <cell r="CD73" t="str">
            <v/>
          </cell>
          <cell r="CE73"/>
          <cell r="CF73"/>
          <cell r="CG73"/>
          <cell r="CH73"/>
          <cell r="CI73" t="str">
            <v/>
          </cell>
          <cell r="CJ73">
            <v>85</v>
          </cell>
          <cell r="CK73" t="str">
            <v/>
          </cell>
          <cell r="CL73" t="str">
            <v/>
          </cell>
          <cell r="CM73" t="str">
            <v/>
          </cell>
          <cell r="CN73" t="str">
            <v/>
          </cell>
          <cell r="CO73"/>
          <cell r="CP73"/>
          <cell r="CQ73"/>
          <cell r="CR73"/>
          <cell r="CS73" t="str">
            <v/>
          </cell>
          <cell r="CT73"/>
          <cell r="CU73"/>
          <cell r="CV73"/>
          <cell r="CW73"/>
          <cell r="CX73" t="str">
            <v/>
          </cell>
          <cell r="CY73"/>
          <cell r="CZ73"/>
          <cell r="DA73"/>
          <cell r="DB73"/>
          <cell r="DC73" t="str">
            <v/>
          </cell>
          <cell r="DD73" t="str">
            <v>RAZEL MAE B. PAMA</v>
          </cell>
          <cell r="DE73">
            <v>79</v>
          </cell>
          <cell r="DF73" t="str">
            <v>NO</v>
          </cell>
          <cell r="DG73" t="e">
            <v>#DIV/0!</v>
          </cell>
          <cell r="DH73" t="e">
            <v>#DIV/0!</v>
          </cell>
          <cell r="DI73" t="e">
            <v>#DIV/0!</v>
          </cell>
          <cell r="DJ73" t="e">
            <v>#DIV/0!</v>
          </cell>
          <cell r="DK73" t="e">
            <v>#DIV/0!</v>
          </cell>
          <cell r="DL73" t="e">
            <v>#DIV/0!</v>
          </cell>
          <cell r="DM73" t="str">
            <v/>
          </cell>
          <cell r="DN73" t="str">
            <v/>
          </cell>
          <cell r="DO73">
            <v>90</v>
          </cell>
          <cell r="DP73">
            <v>90</v>
          </cell>
          <cell r="DQ73">
            <v>90</v>
          </cell>
          <cell r="DR73">
            <v>92</v>
          </cell>
          <cell r="DS73">
            <v>96</v>
          </cell>
          <cell r="DT73">
            <v>94</v>
          </cell>
          <cell r="DU73">
            <v>92</v>
          </cell>
          <cell r="DV73">
            <v>94</v>
          </cell>
          <cell r="DW73">
            <v>93</v>
          </cell>
          <cell r="DX73">
            <v>91</v>
          </cell>
          <cell r="DY73">
            <v>95</v>
          </cell>
          <cell r="DZ73">
            <v>93</v>
          </cell>
          <cell r="EA73">
            <v>94</v>
          </cell>
          <cell r="EB73">
            <v>90</v>
          </cell>
          <cell r="EC73">
            <v>92</v>
          </cell>
          <cell r="ED73">
            <v>91</v>
          </cell>
          <cell r="EE73">
            <v>95</v>
          </cell>
          <cell r="EF73">
            <v>93</v>
          </cell>
          <cell r="EG73"/>
          <cell r="EH73"/>
          <cell r="EI73" t="str">
            <v/>
          </cell>
          <cell r="EJ73"/>
          <cell r="EK73"/>
          <cell r="EL73" t="str">
            <v/>
          </cell>
          <cell r="EM73">
            <v>91</v>
          </cell>
          <cell r="EN73">
            <v>92</v>
          </cell>
          <cell r="EO73">
            <v>92</v>
          </cell>
          <cell r="EP73">
            <v>87</v>
          </cell>
          <cell r="EQ73">
            <v>84</v>
          </cell>
          <cell r="ER73">
            <v>86</v>
          </cell>
          <cell r="ES73">
            <v>90</v>
          </cell>
          <cell r="ET73">
            <v>92</v>
          </cell>
          <cell r="EU73">
            <v>91</v>
          </cell>
          <cell r="EV73"/>
          <cell r="EW73"/>
          <cell r="EX73" t="str">
            <v/>
          </cell>
          <cell r="EY73"/>
          <cell r="EZ73"/>
          <cell r="FA73">
            <v>91</v>
          </cell>
          <cell r="FB73" t="str">
            <v>WITH HONORS</v>
          </cell>
          <cell r="FC73">
            <v>92</v>
          </cell>
          <cell r="FD73" t="str">
            <v>WITH HONORS</v>
          </cell>
          <cell r="FE73">
            <v>92</v>
          </cell>
          <cell r="FF73" t="str">
            <v>WITH HONORS</v>
          </cell>
          <cell r="FH73" t="str">
            <v>SO</v>
          </cell>
          <cell r="FI73" t="str">
            <v>SO</v>
          </cell>
          <cell r="FJ73" t="str">
            <v>SO</v>
          </cell>
          <cell r="FK73" t="str">
            <v>SO</v>
          </cell>
          <cell r="FL73" t="str">
            <v>SO</v>
          </cell>
          <cell r="FM73" t="str">
            <v>SO</v>
          </cell>
          <cell r="FN73" t="str">
            <v>SO</v>
          </cell>
          <cell r="FO73" t="str">
            <v>SO</v>
          </cell>
          <cell r="FP73" t="str">
            <v>SO</v>
          </cell>
          <cell r="FQ73" t="str">
            <v>SO</v>
          </cell>
          <cell r="FR73" t="str">
            <v>SO</v>
          </cell>
          <cell r="FS73" t="str">
            <v>SO</v>
          </cell>
          <cell r="FT73" t="str">
            <v>SO</v>
          </cell>
          <cell r="FU73" t="str">
            <v>SO</v>
          </cell>
          <cell r="FV73" t="str">
            <v>SO</v>
          </cell>
          <cell r="FW73" t="str">
            <v>SO</v>
          </cell>
          <cell r="FX73" t="str">
            <v>SO</v>
          </cell>
          <cell r="FY73" t="str">
            <v>SO</v>
          </cell>
          <cell r="FZ73" t="str">
            <v>SO</v>
          </cell>
          <cell r="GA73" t="str">
            <v>SO</v>
          </cell>
          <cell r="GB73" t="str">
            <v>SO</v>
          </cell>
          <cell r="GC73" t="str">
            <v>SO</v>
          </cell>
          <cell r="GD73" t="str">
            <v>SO</v>
          </cell>
          <cell r="GE73" t="str">
            <v>SO</v>
          </cell>
          <cell r="GF73" t="str">
            <v>SO</v>
          </cell>
          <cell r="GG73" t="str">
            <v>SO</v>
          </cell>
          <cell r="GH73" t="str">
            <v>SO</v>
          </cell>
          <cell r="GI73" t="str">
            <v>SO</v>
          </cell>
          <cell r="GJ73">
            <v>0</v>
          </cell>
          <cell r="GK73"/>
          <cell r="GL73">
            <v>1</v>
          </cell>
          <cell r="GM73"/>
          <cell r="GN73"/>
          <cell r="GO73"/>
          <cell r="GP73"/>
          <cell r="GQ73"/>
          <cell r="GR73"/>
          <cell r="GS73"/>
          <cell r="GT73"/>
          <cell r="GU73"/>
          <cell r="GV73">
            <v>0</v>
          </cell>
          <cell r="GW73">
            <v>1</v>
          </cell>
          <cell r="GX73">
            <v>2</v>
          </cell>
          <cell r="GY73">
            <v>0</v>
          </cell>
          <cell r="GZ73">
            <v>0</v>
          </cell>
          <cell r="HA73">
            <v>0</v>
          </cell>
          <cell r="HB73">
            <v>0</v>
          </cell>
          <cell r="HC73">
            <v>0</v>
          </cell>
          <cell r="HD73">
            <v>0</v>
          </cell>
          <cell r="HE73">
            <v>0</v>
          </cell>
          <cell r="HF73"/>
          <cell r="HG73"/>
          <cell r="HH73"/>
          <cell r="HI73"/>
          <cell r="HJ73"/>
          <cell r="HK73"/>
          <cell r="HL73"/>
          <cell r="HM73"/>
          <cell r="HN73"/>
          <cell r="HO73"/>
          <cell r="HP73"/>
          <cell r="HQ73"/>
          <cell r="HR73"/>
          <cell r="HS73"/>
        </row>
        <row r="74">
          <cell r="C74" t="str">
            <v>QUENOVIVA</v>
          </cell>
          <cell r="D74" t="str">
            <v>JESARIE</v>
          </cell>
          <cell r="E74" t="str">
            <v>BELENARIO</v>
          </cell>
          <cell r="F74" t="str">
            <v>B.</v>
          </cell>
          <cell r="G74" t="str">
            <v>131394150144</v>
          </cell>
          <cell r="H74" t="str">
            <v>11-26-2009</v>
          </cell>
          <cell r="I74" t="str">
            <v>FEMALE</v>
          </cell>
          <cell r="J74">
            <v>45824</v>
          </cell>
          <cell r="K74"/>
          <cell r="L74"/>
          <cell r="M74" t="str">
            <v>Matulas Elem</v>
          </cell>
          <cell r="N74" t="str">
            <v>KORONADAL CITY</v>
          </cell>
          <cell r="O74">
            <v>131409</v>
          </cell>
          <cell r="P74"/>
          <cell r="Q74"/>
          <cell r="R74">
            <v>93</v>
          </cell>
          <cell r="S74">
            <v>93</v>
          </cell>
          <cell r="T74">
            <v>91</v>
          </cell>
          <cell r="U74">
            <v>92</v>
          </cell>
          <cell r="V74">
            <v>92</v>
          </cell>
          <cell r="W74">
            <v>85</v>
          </cell>
          <cell r="X74">
            <v>82</v>
          </cell>
          <cell r="Y74">
            <v>86</v>
          </cell>
          <cell r="Z74">
            <v>88</v>
          </cell>
          <cell r="AA74">
            <v>85</v>
          </cell>
          <cell r="AB74">
            <v>83</v>
          </cell>
          <cell r="AC74">
            <v>85</v>
          </cell>
          <cell r="AD74">
            <v>89</v>
          </cell>
          <cell r="AE74">
            <v>89</v>
          </cell>
          <cell r="AF74">
            <v>87</v>
          </cell>
          <cell r="AG74">
            <v>88</v>
          </cell>
          <cell r="AH74">
            <v>89</v>
          </cell>
          <cell r="AI74">
            <v>91</v>
          </cell>
          <cell r="AJ74">
            <v>92</v>
          </cell>
          <cell r="AK74">
            <v>90</v>
          </cell>
          <cell r="AL74">
            <v>88</v>
          </cell>
          <cell r="AM74">
            <v>87</v>
          </cell>
          <cell r="AN74">
            <v>86</v>
          </cell>
          <cell r="AO74">
            <v>89</v>
          </cell>
          <cell r="AP74">
            <v>88</v>
          </cell>
          <cell r="AQ74">
            <v>89</v>
          </cell>
          <cell r="AR74">
            <v>94</v>
          </cell>
          <cell r="AS74">
            <v>94</v>
          </cell>
          <cell r="AT74">
            <v>97</v>
          </cell>
          <cell r="AU74">
            <v>94</v>
          </cell>
          <cell r="AV74">
            <v>81</v>
          </cell>
          <cell r="AW74">
            <v>86</v>
          </cell>
          <cell r="AX74">
            <v>88</v>
          </cell>
          <cell r="AY74">
            <v>90</v>
          </cell>
          <cell r="AZ74">
            <v>86</v>
          </cell>
          <cell r="BA74"/>
          <cell r="BB74"/>
          <cell r="BC74"/>
          <cell r="BD74"/>
          <cell r="BE74" t="str">
            <v/>
          </cell>
          <cell r="BF74">
            <v>90</v>
          </cell>
          <cell r="BG74">
            <v>91</v>
          </cell>
          <cell r="BH74">
            <v>90</v>
          </cell>
          <cell r="BI74">
            <v>92</v>
          </cell>
          <cell r="BJ74">
            <v>91</v>
          </cell>
          <cell r="BK74">
            <v>90</v>
          </cell>
          <cell r="BL74">
            <v>88</v>
          </cell>
          <cell r="BM74">
            <v>91</v>
          </cell>
          <cell r="BN74">
            <v>92</v>
          </cell>
          <cell r="BO74">
            <v>90</v>
          </cell>
          <cell r="BP74">
            <v>90</v>
          </cell>
          <cell r="BQ74">
            <v>90</v>
          </cell>
          <cell r="BR74">
            <v>91</v>
          </cell>
          <cell r="BS74">
            <v>90</v>
          </cell>
          <cell r="BT74">
            <v>90</v>
          </cell>
          <cell r="BU74">
            <v>91</v>
          </cell>
          <cell r="BV74">
            <v>91</v>
          </cell>
          <cell r="BW74">
            <v>90</v>
          </cell>
          <cell r="BX74">
            <v>92</v>
          </cell>
          <cell r="BY74">
            <v>91</v>
          </cell>
          <cell r="BZ74"/>
          <cell r="CA74"/>
          <cell r="CB74"/>
          <cell r="CC74"/>
          <cell r="CD74" t="str">
            <v/>
          </cell>
          <cell r="CE74"/>
          <cell r="CF74"/>
          <cell r="CG74"/>
          <cell r="CH74"/>
          <cell r="CI74" t="str">
            <v/>
          </cell>
          <cell r="CJ74">
            <v>90</v>
          </cell>
          <cell r="CK74">
            <v>90</v>
          </cell>
          <cell r="CL74">
            <v>91</v>
          </cell>
          <cell r="CM74">
            <v>92</v>
          </cell>
          <cell r="CN74">
            <v>91</v>
          </cell>
          <cell r="CO74"/>
          <cell r="CP74"/>
          <cell r="CQ74"/>
          <cell r="CR74"/>
          <cell r="CS74" t="str">
            <v/>
          </cell>
          <cell r="CT74"/>
          <cell r="CU74"/>
          <cell r="CV74"/>
          <cell r="CW74"/>
          <cell r="CX74" t="str">
            <v/>
          </cell>
          <cell r="CY74"/>
          <cell r="CZ74"/>
          <cell r="DA74"/>
          <cell r="DB74"/>
          <cell r="DC74" t="str">
            <v/>
          </cell>
          <cell r="DD74" t="str">
            <v>JESARIE B. QUENOVIVA</v>
          </cell>
          <cell r="DE74">
            <v>87</v>
          </cell>
          <cell r="DF74" t="str">
            <v>NO</v>
          </cell>
          <cell r="DG74">
            <v>88</v>
          </cell>
          <cell r="DH74" t="str">
            <v>NO</v>
          </cell>
          <cell r="DI74">
            <v>90</v>
          </cell>
          <cell r="DJ74" t="str">
            <v>WITH HONORS</v>
          </cell>
          <cell r="DK74">
            <v>91</v>
          </cell>
          <cell r="DL74" t="str">
            <v>WITH HONORS</v>
          </cell>
          <cell r="DM74">
            <v>89</v>
          </cell>
          <cell r="DN74" t="str">
            <v>NO</v>
          </cell>
          <cell r="DO74">
            <v>92</v>
          </cell>
          <cell r="DP74">
            <v>93</v>
          </cell>
          <cell r="DQ74">
            <v>93</v>
          </cell>
          <cell r="DR74">
            <v>92</v>
          </cell>
          <cell r="DS74">
            <v>91</v>
          </cell>
          <cell r="DT74">
            <v>92</v>
          </cell>
          <cell r="DU74">
            <v>89</v>
          </cell>
          <cell r="DV74">
            <v>91</v>
          </cell>
          <cell r="DW74">
            <v>90</v>
          </cell>
          <cell r="DX74">
            <v>87</v>
          </cell>
          <cell r="DY74">
            <v>93</v>
          </cell>
          <cell r="DZ74">
            <v>90</v>
          </cell>
          <cell r="EA74">
            <v>85</v>
          </cell>
          <cell r="EB74">
            <v>94</v>
          </cell>
          <cell r="EC74">
            <v>90</v>
          </cell>
          <cell r="ED74">
            <v>90</v>
          </cell>
          <cell r="EE74">
            <v>93</v>
          </cell>
          <cell r="EF74">
            <v>92</v>
          </cell>
          <cell r="EG74"/>
          <cell r="EH74"/>
          <cell r="EI74" t="str">
            <v/>
          </cell>
          <cell r="EJ74"/>
          <cell r="EK74"/>
          <cell r="EL74" t="str">
            <v/>
          </cell>
          <cell r="EM74">
            <v>90</v>
          </cell>
          <cell r="EN74">
            <v>92</v>
          </cell>
          <cell r="EO74">
            <v>91</v>
          </cell>
          <cell r="EP74">
            <v>87</v>
          </cell>
          <cell r="EQ74">
            <v>85</v>
          </cell>
          <cell r="ER74">
            <v>86</v>
          </cell>
          <cell r="ES74">
            <v>88</v>
          </cell>
          <cell r="ET74">
            <v>89</v>
          </cell>
          <cell r="EU74">
            <v>89</v>
          </cell>
          <cell r="EV74"/>
          <cell r="EW74"/>
          <cell r="EX74" t="str">
            <v/>
          </cell>
          <cell r="EY74"/>
          <cell r="EZ74"/>
          <cell r="FA74">
            <v>89</v>
          </cell>
          <cell r="FB74" t="str">
            <v>NO</v>
          </cell>
          <cell r="FC74">
            <v>91</v>
          </cell>
          <cell r="FD74" t="str">
            <v>WITH HONORS</v>
          </cell>
          <cell r="FE74">
            <v>90</v>
          </cell>
          <cell r="FF74" t="str">
            <v>WITH HONORS</v>
          </cell>
          <cell r="FH74" t="str">
            <v>SO</v>
          </cell>
          <cell r="FI74" t="str">
            <v>SO</v>
          </cell>
          <cell r="FJ74" t="str">
            <v>SO</v>
          </cell>
          <cell r="FK74" t="str">
            <v>SO</v>
          </cell>
          <cell r="FL74" t="str">
            <v>SO</v>
          </cell>
          <cell r="FM74" t="str">
            <v>SO</v>
          </cell>
          <cell r="FN74" t="str">
            <v>SO</v>
          </cell>
          <cell r="FO74" t="str">
            <v>SO</v>
          </cell>
          <cell r="FP74" t="str">
            <v>SO</v>
          </cell>
          <cell r="FQ74" t="str">
            <v>SO</v>
          </cell>
          <cell r="FR74" t="str">
            <v>SO</v>
          </cell>
          <cell r="FS74" t="str">
            <v>SO</v>
          </cell>
          <cell r="FT74" t="str">
            <v>SO</v>
          </cell>
          <cell r="FU74" t="str">
            <v>SO</v>
          </cell>
          <cell r="FV74" t="str">
            <v>SO</v>
          </cell>
          <cell r="FW74" t="str">
            <v>SO</v>
          </cell>
          <cell r="FX74" t="str">
            <v>SO</v>
          </cell>
          <cell r="FY74" t="str">
            <v>SO</v>
          </cell>
          <cell r="FZ74" t="str">
            <v>SO</v>
          </cell>
          <cell r="GA74" t="str">
            <v>SO</v>
          </cell>
          <cell r="GB74" t="str">
            <v>SO</v>
          </cell>
          <cell r="GC74" t="str">
            <v>SO</v>
          </cell>
          <cell r="GD74" t="str">
            <v>SO</v>
          </cell>
          <cell r="GE74" t="str">
            <v>SO</v>
          </cell>
          <cell r="GF74" t="str">
            <v>SO</v>
          </cell>
          <cell r="GG74" t="str">
            <v>SO</v>
          </cell>
          <cell r="GH74" t="str">
            <v>SO</v>
          </cell>
          <cell r="GI74" t="str">
            <v>SO</v>
          </cell>
          <cell r="GJ74">
            <v>0</v>
          </cell>
          <cell r="GK74"/>
          <cell r="GL74"/>
          <cell r="GM74">
            <v>1</v>
          </cell>
          <cell r="GN74"/>
          <cell r="GO74"/>
          <cell r="GP74"/>
          <cell r="GQ74"/>
          <cell r="GR74"/>
          <cell r="GS74"/>
          <cell r="GT74"/>
          <cell r="GU74"/>
          <cell r="GV74">
            <v>0</v>
          </cell>
          <cell r="GW74">
            <v>0</v>
          </cell>
          <cell r="GX74">
            <v>0</v>
          </cell>
          <cell r="GY74">
            <v>0</v>
          </cell>
          <cell r="GZ74">
            <v>0</v>
          </cell>
          <cell r="HA74">
            <v>0</v>
          </cell>
          <cell r="HB74">
            <v>0</v>
          </cell>
          <cell r="HC74">
            <v>0</v>
          </cell>
          <cell r="HD74">
            <v>0</v>
          </cell>
          <cell r="HE74">
            <v>0</v>
          </cell>
          <cell r="HF74"/>
          <cell r="HG74"/>
          <cell r="HH74"/>
          <cell r="HI74"/>
          <cell r="HJ74"/>
          <cell r="HK74"/>
          <cell r="HL74"/>
          <cell r="HM74"/>
          <cell r="HN74"/>
          <cell r="HO74"/>
          <cell r="HP74"/>
          <cell r="HQ74"/>
          <cell r="HR74"/>
          <cell r="HS74"/>
        </row>
        <row r="75">
          <cell r="C75" t="str">
            <v>QUIBETE</v>
          </cell>
          <cell r="D75" t="str">
            <v>PRINCESS JOYCE</v>
          </cell>
          <cell r="E75" t="str">
            <v>BULADOLA</v>
          </cell>
          <cell r="F75" t="str">
            <v>B.</v>
          </cell>
          <cell r="G75" t="str">
            <v>131397150090</v>
          </cell>
          <cell r="H75" t="str">
            <v>11-07-2009</v>
          </cell>
          <cell r="I75" t="str">
            <v>FEMALE</v>
          </cell>
          <cell r="J75">
            <v>45824</v>
          </cell>
          <cell r="K75"/>
          <cell r="L75"/>
          <cell r="M75" t="str">
            <v>Namnama Elem</v>
          </cell>
          <cell r="N75" t="str">
            <v>KORONADAL CITY</v>
          </cell>
          <cell r="O75">
            <v>131382</v>
          </cell>
          <cell r="P75"/>
          <cell r="Q75"/>
          <cell r="R75">
            <v>78</v>
          </cell>
          <cell r="S75">
            <v>84</v>
          </cell>
          <cell r="T75">
            <v>83</v>
          </cell>
          <cell r="U75">
            <v>87</v>
          </cell>
          <cell r="V75">
            <v>83</v>
          </cell>
          <cell r="W75">
            <v>84</v>
          </cell>
          <cell r="X75">
            <v>83</v>
          </cell>
          <cell r="Y75">
            <v>87</v>
          </cell>
          <cell r="Z75">
            <v>87</v>
          </cell>
          <cell r="AA75">
            <v>85</v>
          </cell>
          <cell r="AB75">
            <v>83</v>
          </cell>
          <cell r="AC75">
            <v>87</v>
          </cell>
          <cell r="AD75">
            <v>88</v>
          </cell>
          <cell r="AE75">
            <v>88</v>
          </cell>
          <cell r="AF75">
            <v>87</v>
          </cell>
          <cell r="AG75">
            <v>84</v>
          </cell>
          <cell r="AH75">
            <v>80</v>
          </cell>
          <cell r="AI75">
            <v>83</v>
          </cell>
          <cell r="AJ75">
            <v>86</v>
          </cell>
          <cell r="AK75">
            <v>83</v>
          </cell>
          <cell r="AL75">
            <v>80</v>
          </cell>
          <cell r="AM75">
            <v>85</v>
          </cell>
          <cell r="AN75">
            <v>83</v>
          </cell>
          <cell r="AO75">
            <v>84</v>
          </cell>
          <cell r="AP75">
            <v>83</v>
          </cell>
          <cell r="AQ75">
            <v>86</v>
          </cell>
          <cell r="AR75">
            <v>90</v>
          </cell>
          <cell r="AS75">
            <v>90</v>
          </cell>
          <cell r="AT75">
            <v>91</v>
          </cell>
          <cell r="AU75">
            <v>89</v>
          </cell>
          <cell r="AV75">
            <v>85</v>
          </cell>
          <cell r="AW75">
            <v>84</v>
          </cell>
          <cell r="AX75">
            <v>88</v>
          </cell>
          <cell r="AY75">
            <v>89</v>
          </cell>
          <cell r="AZ75">
            <v>87</v>
          </cell>
          <cell r="BA75"/>
          <cell r="BB75"/>
          <cell r="BC75"/>
          <cell r="BD75"/>
          <cell r="BE75" t="str">
            <v/>
          </cell>
          <cell r="BF75">
            <v>90</v>
          </cell>
          <cell r="BG75">
            <v>90</v>
          </cell>
          <cell r="BH75">
            <v>91</v>
          </cell>
          <cell r="BI75">
            <v>91</v>
          </cell>
          <cell r="BJ75">
            <v>91</v>
          </cell>
          <cell r="BK75">
            <v>90</v>
          </cell>
          <cell r="BL75">
            <v>90</v>
          </cell>
          <cell r="BM75">
            <v>94</v>
          </cell>
          <cell r="BN75">
            <v>94</v>
          </cell>
          <cell r="BO75">
            <v>92</v>
          </cell>
          <cell r="BP75">
            <v>90</v>
          </cell>
          <cell r="BQ75">
            <v>90</v>
          </cell>
          <cell r="BR75">
            <v>91</v>
          </cell>
          <cell r="BS75">
            <v>92</v>
          </cell>
          <cell r="BT75">
            <v>91</v>
          </cell>
          <cell r="BU75">
            <v>88</v>
          </cell>
          <cell r="BV75">
            <v>90</v>
          </cell>
          <cell r="BW75">
            <v>91</v>
          </cell>
          <cell r="BX75">
            <v>92</v>
          </cell>
          <cell r="BY75">
            <v>90</v>
          </cell>
          <cell r="BZ75"/>
          <cell r="CA75"/>
          <cell r="CB75"/>
          <cell r="CC75"/>
          <cell r="CD75" t="str">
            <v/>
          </cell>
          <cell r="CE75"/>
          <cell r="CF75"/>
          <cell r="CG75"/>
          <cell r="CH75"/>
          <cell r="CI75" t="str">
            <v/>
          </cell>
          <cell r="CJ75">
            <v>90</v>
          </cell>
          <cell r="CK75">
            <v>90</v>
          </cell>
          <cell r="CL75">
            <v>92</v>
          </cell>
          <cell r="CM75">
            <v>92</v>
          </cell>
          <cell r="CN75">
            <v>91</v>
          </cell>
          <cell r="CO75"/>
          <cell r="CP75"/>
          <cell r="CQ75"/>
          <cell r="CR75"/>
          <cell r="CS75" t="str">
            <v/>
          </cell>
          <cell r="CT75"/>
          <cell r="CU75"/>
          <cell r="CV75"/>
          <cell r="CW75"/>
          <cell r="CX75" t="str">
            <v/>
          </cell>
          <cell r="CY75"/>
          <cell r="CZ75"/>
          <cell r="DA75"/>
          <cell r="DB75"/>
          <cell r="DC75" t="str">
            <v/>
          </cell>
          <cell r="DD75" t="str">
            <v>PRINCESS JOYCE B. QUIBETE</v>
          </cell>
          <cell r="DE75">
            <v>84</v>
          </cell>
          <cell r="DF75" t="str">
            <v>NO</v>
          </cell>
          <cell r="DG75">
            <v>85</v>
          </cell>
          <cell r="DH75" t="str">
            <v>NO</v>
          </cell>
          <cell r="DI75">
            <v>87</v>
          </cell>
          <cell r="DJ75" t="str">
            <v>NO</v>
          </cell>
          <cell r="DK75">
            <v>88</v>
          </cell>
          <cell r="DL75" t="str">
            <v>NO</v>
          </cell>
          <cell r="DM75">
            <v>86</v>
          </cell>
          <cell r="DN75" t="str">
            <v>NO</v>
          </cell>
          <cell r="DO75">
            <v>95</v>
          </cell>
          <cell r="DP75">
            <v>96</v>
          </cell>
          <cell r="DQ75">
            <v>96</v>
          </cell>
          <cell r="DR75">
            <v>95</v>
          </cell>
          <cell r="DS75">
            <v>96</v>
          </cell>
          <cell r="DT75">
            <v>96</v>
          </cell>
          <cell r="DU75">
            <v>90</v>
          </cell>
          <cell r="DV75">
            <v>94</v>
          </cell>
          <cell r="DW75">
            <v>92</v>
          </cell>
          <cell r="DX75">
            <v>97</v>
          </cell>
          <cell r="DY75">
            <v>97</v>
          </cell>
          <cell r="DZ75">
            <v>97</v>
          </cell>
          <cell r="EA75">
            <v>96</v>
          </cell>
          <cell r="EB75">
            <v>95</v>
          </cell>
          <cell r="EC75">
            <v>96</v>
          </cell>
          <cell r="ED75">
            <v>96</v>
          </cell>
          <cell r="EE75">
            <v>92</v>
          </cell>
          <cell r="EF75">
            <v>94</v>
          </cell>
          <cell r="EG75"/>
          <cell r="EH75"/>
          <cell r="EI75" t="str">
            <v/>
          </cell>
          <cell r="EJ75"/>
          <cell r="EK75"/>
          <cell r="EL75" t="str">
            <v/>
          </cell>
          <cell r="EM75">
            <v>95</v>
          </cell>
          <cell r="EN75">
            <v>96</v>
          </cell>
          <cell r="EO75">
            <v>96</v>
          </cell>
          <cell r="EP75">
            <v>95</v>
          </cell>
          <cell r="EQ75">
            <v>95</v>
          </cell>
          <cell r="ER75">
            <v>95</v>
          </cell>
          <cell r="ES75">
            <v>94</v>
          </cell>
          <cell r="ET75">
            <v>96</v>
          </cell>
          <cell r="EU75">
            <v>95</v>
          </cell>
          <cell r="EV75"/>
          <cell r="EW75"/>
          <cell r="EX75" t="str">
            <v/>
          </cell>
          <cell r="EY75"/>
          <cell r="EZ75"/>
          <cell r="FA75">
            <v>95</v>
          </cell>
          <cell r="FB75" t="str">
            <v>HIGH HONORS</v>
          </cell>
          <cell r="FC75">
            <v>95</v>
          </cell>
          <cell r="FD75" t="str">
            <v>HIGH HONORS</v>
          </cell>
          <cell r="FE75">
            <v>95</v>
          </cell>
          <cell r="FF75" t="str">
            <v>HIGH HONORS</v>
          </cell>
          <cell r="FH75" t="str">
            <v>SO</v>
          </cell>
          <cell r="FI75" t="str">
            <v>SO</v>
          </cell>
          <cell r="FJ75" t="str">
            <v>SO</v>
          </cell>
          <cell r="FK75" t="str">
            <v>SO</v>
          </cell>
          <cell r="FL75" t="str">
            <v>SO</v>
          </cell>
          <cell r="FM75" t="str">
            <v>SO</v>
          </cell>
          <cell r="FN75" t="str">
            <v>SO</v>
          </cell>
          <cell r="FO75" t="str">
            <v>SO</v>
          </cell>
          <cell r="FP75" t="str">
            <v>SO</v>
          </cell>
          <cell r="FQ75" t="str">
            <v>SO</v>
          </cell>
          <cell r="FR75" t="str">
            <v>SO</v>
          </cell>
          <cell r="FS75" t="str">
            <v>SO</v>
          </cell>
          <cell r="FT75" t="str">
            <v>SO</v>
          </cell>
          <cell r="FU75" t="str">
            <v>SO</v>
          </cell>
          <cell r="FV75" t="str">
            <v>SO</v>
          </cell>
          <cell r="FW75" t="str">
            <v>SO</v>
          </cell>
          <cell r="FX75" t="str">
            <v>SO</v>
          </cell>
          <cell r="FY75" t="str">
            <v>SO</v>
          </cell>
          <cell r="FZ75" t="str">
            <v>SO</v>
          </cell>
          <cell r="GA75" t="str">
            <v>SO</v>
          </cell>
          <cell r="GB75" t="str">
            <v>SO</v>
          </cell>
          <cell r="GC75" t="str">
            <v>SO</v>
          </cell>
          <cell r="GD75" t="str">
            <v>SO</v>
          </cell>
          <cell r="GE75" t="str">
            <v>SO</v>
          </cell>
          <cell r="GF75" t="str">
            <v>SO</v>
          </cell>
          <cell r="GG75" t="str">
            <v>SO</v>
          </cell>
          <cell r="GH75" t="str">
            <v>SO</v>
          </cell>
          <cell r="GI75" t="str">
            <v>SO</v>
          </cell>
          <cell r="GJ75">
            <v>0</v>
          </cell>
          <cell r="GK75"/>
          <cell r="GL75"/>
          <cell r="GM75"/>
          <cell r="GN75">
            <v>1</v>
          </cell>
          <cell r="GO75"/>
          <cell r="GP75"/>
          <cell r="GQ75"/>
          <cell r="GR75"/>
          <cell r="GS75"/>
          <cell r="GT75"/>
          <cell r="GU75"/>
          <cell r="GV75">
            <v>0</v>
          </cell>
          <cell r="GW75">
            <v>0</v>
          </cell>
          <cell r="GX75">
            <v>0</v>
          </cell>
          <cell r="GY75">
            <v>1</v>
          </cell>
          <cell r="GZ75">
            <v>0</v>
          </cell>
          <cell r="HA75">
            <v>0</v>
          </cell>
          <cell r="HB75">
            <v>2</v>
          </cell>
          <cell r="HC75">
            <v>0</v>
          </cell>
          <cell r="HD75">
            <v>0</v>
          </cell>
          <cell r="HE75">
            <v>0</v>
          </cell>
          <cell r="HF75"/>
          <cell r="HG75"/>
          <cell r="HH75"/>
          <cell r="HI75"/>
          <cell r="HJ75"/>
          <cell r="HK75"/>
          <cell r="HL75"/>
          <cell r="HM75"/>
          <cell r="HN75"/>
          <cell r="HO75"/>
          <cell r="HP75"/>
          <cell r="HQ75"/>
          <cell r="HR75"/>
          <cell r="HS75"/>
        </row>
        <row r="76">
          <cell r="C76" t="str">
            <v>ROBELO</v>
          </cell>
          <cell r="D76" t="str">
            <v>SARAH JANE</v>
          </cell>
          <cell r="E76" t="str">
            <v>VILLAREAL</v>
          </cell>
          <cell r="F76" t="str">
            <v>V.</v>
          </cell>
          <cell r="G76" t="str">
            <v>131410150075</v>
          </cell>
          <cell r="H76" t="str">
            <v>02-11-2010</v>
          </cell>
          <cell r="I76" t="str">
            <v>FEMALE</v>
          </cell>
          <cell r="J76">
            <v>45824</v>
          </cell>
          <cell r="K76"/>
          <cell r="L76"/>
          <cell r="M76" t="str">
            <v>KCES  1</v>
          </cell>
          <cell r="N76" t="str">
            <v>KORONADAL CITY</v>
          </cell>
          <cell r="O76">
            <v>131406</v>
          </cell>
          <cell r="P76"/>
          <cell r="Q76"/>
          <cell r="R76">
            <v>91</v>
          </cell>
          <cell r="S76">
            <v>92</v>
          </cell>
          <cell r="T76">
            <v>90</v>
          </cell>
          <cell r="U76">
            <v>90</v>
          </cell>
          <cell r="V76">
            <v>91</v>
          </cell>
          <cell r="W76">
            <v>91</v>
          </cell>
          <cell r="X76">
            <v>88</v>
          </cell>
          <cell r="Y76">
            <v>88</v>
          </cell>
          <cell r="Z76">
            <v>85</v>
          </cell>
          <cell r="AA76">
            <v>88</v>
          </cell>
          <cell r="AB76">
            <v>90</v>
          </cell>
          <cell r="AC76">
            <v>88</v>
          </cell>
          <cell r="AD76">
            <v>89</v>
          </cell>
          <cell r="AE76">
            <v>89</v>
          </cell>
          <cell r="AF76">
            <v>89</v>
          </cell>
          <cell r="AG76">
            <v>90</v>
          </cell>
          <cell r="AH76">
            <v>91</v>
          </cell>
          <cell r="AI76">
            <v>95</v>
          </cell>
          <cell r="AJ76">
            <v>93</v>
          </cell>
          <cell r="AK76">
            <v>92</v>
          </cell>
          <cell r="AL76">
            <v>85</v>
          </cell>
          <cell r="AM76">
            <v>83</v>
          </cell>
          <cell r="AN76">
            <v>79</v>
          </cell>
          <cell r="AO76">
            <v>84</v>
          </cell>
          <cell r="AP76">
            <v>83</v>
          </cell>
          <cell r="AQ76">
            <v>90</v>
          </cell>
          <cell r="AR76">
            <v>94</v>
          </cell>
          <cell r="AS76">
            <v>94</v>
          </cell>
          <cell r="AT76">
            <v>95</v>
          </cell>
          <cell r="AU76">
            <v>93</v>
          </cell>
          <cell r="AV76">
            <v>87</v>
          </cell>
          <cell r="AW76">
            <v>88</v>
          </cell>
          <cell r="AX76">
            <v>90</v>
          </cell>
          <cell r="AY76">
            <v>93</v>
          </cell>
          <cell r="AZ76">
            <v>90</v>
          </cell>
          <cell r="BA76"/>
          <cell r="BB76"/>
          <cell r="BC76"/>
          <cell r="BD76"/>
          <cell r="BE76" t="str">
            <v/>
          </cell>
          <cell r="BF76">
            <v>90</v>
          </cell>
          <cell r="BG76">
            <v>90</v>
          </cell>
          <cell r="BH76">
            <v>91</v>
          </cell>
          <cell r="BI76">
            <v>93</v>
          </cell>
          <cell r="BJ76">
            <v>91</v>
          </cell>
          <cell r="BK76">
            <v>91</v>
          </cell>
          <cell r="BL76">
            <v>90</v>
          </cell>
          <cell r="BM76">
            <v>92</v>
          </cell>
          <cell r="BN76">
            <v>93</v>
          </cell>
          <cell r="BO76">
            <v>92</v>
          </cell>
          <cell r="BP76">
            <v>90</v>
          </cell>
          <cell r="BQ76">
            <v>90</v>
          </cell>
          <cell r="BR76">
            <v>91</v>
          </cell>
          <cell r="BS76">
            <v>93</v>
          </cell>
          <cell r="BT76">
            <v>91</v>
          </cell>
          <cell r="BU76">
            <v>90</v>
          </cell>
          <cell r="BV76">
            <v>90</v>
          </cell>
          <cell r="BW76">
            <v>90</v>
          </cell>
          <cell r="BX76">
            <v>91</v>
          </cell>
          <cell r="BY76">
            <v>90</v>
          </cell>
          <cell r="BZ76"/>
          <cell r="CA76"/>
          <cell r="CB76"/>
          <cell r="CC76"/>
          <cell r="CD76" t="str">
            <v/>
          </cell>
          <cell r="CE76"/>
          <cell r="CF76"/>
          <cell r="CG76"/>
          <cell r="CH76"/>
          <cell r="CI76" t="str">
            <v/>
          </cell>
          <cell r="CJ76">
            <v>90</v>
          </cell>
          <cell r="CK76">
            <v>90</v>
          </cell>
          <cell r="CL76">
            <v>91</v>
          </cell>
          <cell r="CM76">
            <v>93</v>
          </cell>
          <cell r="CN76">
            <v>91</v>
          </cell>
          <cell r="CO76"/>
          <cell r="CP76"/>
          <cell r="CQ76"/>
          <cell r="CR76"/>
          <cell r="CS76" t="str">
            <v/>
          </cell>
          <cell r="CT76"/>
          <cell r="CU76"/>
          <cell r="CV76"/>
          <cell r="CW76"/>
          <cell r="CX76" t="str">
            <v/>
          </cell>
          <cell r="CY76"/>
          <cell r="CZ76"/>
          <cell r="DA76"/>
          <cell r="DB76"/>
          <cell r="DC76" t="str">
            <v/>
          </cell>
          <cell r="DD76" t="str">
            <v>SARAH JANE V. ROBELO</v>
          </cell>
          <cell r="DE76">
            <v>89</v>
          </cell>
          <cell r="DF76" t="str">
            <v>NO</v>
          </cell>
          <cell r="DG76">
            <v>89</v>
          </cell>
          <cell r="DH76" t="str">
            <v>NO</v>
          </cell>
          <cell r="DI76">
            <v>90</v>
          </cell>
          <cell r="DJ76" t="str">
            <v>WITH HONORS</v>
          </cell>
          <cell r="DK76">
            <v>90</v>
          </cell>
          <cell r="DL76" t="str">
            <v>WITH HONORS</v>
          </cell>
          <cell r="DM76">
            <v>90</v>
          </cell>
          <cell r="DN76" t="str">
            <v>WITH HONORS</v>
          </cell>
          <cell r="DO76">
            <v>91</v>
          </cell>
          <cell r="DP76">
            <v>92</v>
          </cell>
          <cell r="DQ76">
            <v>92</v>
          </cell>
          <cell r="DR76">
            <v>93</v>
          </cell>
          <cell r="DS76">
            <v>94</v>
          </cell>
          <cell r="DT76">
            <v>94</v>
          </cell>
          <cell r="DU76">
            <v>93</v>
          </cell>
          <cell r="DV76">
            <v>94</v>
          </cell>
          <cell r="DW76">
            <v>94</v>
          </cell>
          <cell r="DX76">
            <v>92</v>
          </cell>
          <cell r="DY76">
            <v>94</v>
          </cell>
          <cell r="DZ76">
            <v>93</v>
          </cell>
          <cell r="EA76">
            <v>90</v>
          </cell>
          <cell r="EB76">
            <v>93</v>
          </cell>
          <cell r="EC76">
            <v>92</v>
          </cell>
          <cell r="ED76">
            <v>86</v>
          </cell>
          <cell r="EE76">
            <v>92</v>
          </cell>
          <cell r="EF76">
            <v>89</v>
          </cell>
          <cell r="EG76"/>
          <cell r="EH76"/>
          <cell r="EI76" t="str">
            <v/>
          </cell>
          <cell r="EJ76"/>
          <cell r="EK76"/>
          <cell r="EL76" t="str">
            <v/>
          </cell>
          <cell r="EM76">
            <v>93</v>
          </cell>
          <cell r="EN76">
            <v>94</v>
          </cell>
          <cell r="EO76">
            <v>94</v>
          </cell>
          <cell r="EP76">
            <v>89</v>
          </cell>
          <cell r="EQ76">
            <v>90</v>
          </cell>
          <cell r="ER76">
            <v>90</v>
          </cell>
          <cell r="ES76">
            <v>87</v>
          </cell>
          <cell r="ET76">
            <v>91</v>
          </cell>
          <cell r="EU76">
            <v>89</v>
          </cell>
          <cell r="EV76"/>
          <cell r="EW76"/>
          <cell r="EX76" t="str">
            <v/>
          </cell>
          <cell r="EY76"/>
          <cell r="EZ76"/>
          <cell r="FA76">
            <v>90</v>
          </cell>
          <cell r="FB76" t="str">
            <v>WITH HONORS</v>
          </cell>
          <cell r="FC76">
            <v>93</v>
          </cell>
          <cell r="FD76" t="str">
            <v>WITH HONORS</v>
          </cell>
          <cell r="FE76">
            <v>92</v>
          </cell>
          <cell r="FF76" t="str">
            <v>WITH HONORS</v>
          </cell>
          <cell r="FH76" t="str">
            <v>SO</v>
          </cell>
          <cell r="FI76" t="str">
            <v>SO</v>
          </cell>
          <cell r="FJ76" t="str">
            <v>SO</v>
          </cell>
          <cell r="FK76" t="str">
            <v>SO</v>
          </cell>
          <cell r="FL76" t="str">
            <v>SO</v>
          </cell>
          <cell r="FM76" t="str">
            <v>SO</v>
          </cell>
          <cell r="FN76" t="str">
            <v>SO</v>
          </cell>
          <cell r="FO76" t="str">
            <v>SO</v>
          </cell>
          <cell r="FP76" t="str">
            <v>SO</v>
          </cell>
          <cell r="FQ76" t="str">
            <v>SO</v>
          </cell>
          <cell r="FR76" t="str">
            <v>SO</v>
          </cell>
          <cell r="FS76" t="str">
            <v>SO</v>
          </cell>
          <cell r="FT76" t="str">
            <v>SO</v>
          </cell>
          <cell r="FU76" t="str">
            <v>SO</v>
          </cell>
          <cell r="FV76" t="str">
            <v>SO</v>
          </cell>
          <cell r="FW76" t="str">
            <v>SO</v>
          </cell>
          <cell r="FX76" t="str">
            <v>SO</v>
          </cell>
          <cell r="FY76" t="str">
            <v>SO</v>
          </cell>
          <cell r="FZ76" t="str">
            <v>SO</v>
          </cell>
          <cell r="GA76" t="str">
            <v>SO</v>
          </cell>
          <cell r="GB76" t="str">
            <v>SO</v>
          </cell>
          <cell r="GC76" t="str">
            <v>SO</v>
          </cell>
          <cell r="GD76" t="str">
            <v>SO</v>
          </cell>
          <cell r="GE76" t="str">
            <v>SO</v>
          </cell>
          <cell r="GF76" t="str">
            <v>SO</v>
          </cell>
          <cell r="GG76" t="str">
            <v>SO</v>
          </cell>
          <cell r="GH76" t="str">
            <v>SO</v>
          </cell>
          <cell r="GI76" t="str">
            <v>SO</v>
          </cell>
          <cell r="GJ76">
            <v>0</v>
          </cell>
          <cell r="GK76"/>
          <cell r="GL76"/>
          <cell r="GM76"/>
          <cell r="GN76"/>
          <cell r="GO76">
            <v>1</v>
          </cell>
          <cell r="GP76"/>
          <cell r="GQ76"/>
          <cell r="GR76"/>
          <cell r="GS76"/>
          <cell r="GT76"/>
          <cell r="GU76"/>
          <cell r="GV76">
            <v>0</v>
          </cell>
          <cell r="GW76">
            <v>0</v>
          </cell>
          <cell r="GX76">
            <v>0</v>
          </cell>
          <cell r="GY76">
            <v>1</v>
          </cell>
          <cell r="GZ76">
            <v>1</v>
          </cell>
          <cell r="HA76">
            <v>1</v>
          </cell>
          <cell r="HB76">
            <v>0</v>
          </cell>
          <cell r="HC76">
            <v>0</v>
          </cell>
          <cell r="HD76">
            <v>0</v>
          </cell>
          <cell r="HE76">
            <v>0</v>
          </cell>
          <cell r="HF76"/>
          <cell r="HG76"/>
          <cell r="HH76"/>
          <cell r="HI76"/>
          <cell r="HJ76"/>
          <cell r="HK76"/>
          <cell r="HL76"/>
          <cell r="HM76"/>
          <cell r="HN76"/>
          <cell r="HO76"/>
          <cell r="HP76"/>
          <cell r="HQ76"/>
          <cell r="HR76"/>
          <cell r="HS76"/>
        </row>
        <row r="77">
          <cell r="C77" t="str">
            <v>RODRIGUEZ</v>
          </cell>
          <cell r="D77" t="str">
            <v>THREZTENJEL</v>
          </cell>
          <cell r="E77" t="str">
            <v>LAZAGA</v>
          </cell>
          <cell r="F77" t="str">
            <v>L.</v>
          </cell>
          <cell r="G77" t="str">
            <v>131378150096</v>
          </cell>
          <cell r="H77" t="str">
            <v>10-10-2010</v>
          </cell>
          <cell r="I77" t="str">
            <v>FEMALE</v>
          </cell>
          <cell r="J77">
            <v>45824</v>
          </cell>
          <cell r="K77"/>
          <cell r="L77"/>
          <cell r="M77" t="str">
            <v xml:space="preserve">Salkan Elem </v>
          </cell>
          <cell r="N77" t="str">
            <v>KORONADAL CITY</v>
          </cell>
          <cell r="O77">
            <v>131413</v>
          </cell>
          <cell r="P77"/>
          <cell r="Q77"/>
          <cell r="R77">
            <v>82</v>
          </cell>
          <cell r="S77">
            <v>83</v>
          </cell>
          <cell r="T77">
            <v>79</v>
          </cell>
          <cell r="U77">
            <v>80</v>
          </cell>
          <cell r="V77">
            <v>81</v>
          </cell>
          <cell r="W77">
            <v>82</v>
          </cell>
          <cell r="X77">
            <v>81</v>
          </cell>
          <cell r="Y77">
            <v>79</v>
          </cell>
          <cell r="Z77">
            <v>80</v>
          </cell>
          <cell r="AA77">
            <v>81</v>
          </cell>
          <cell r="AB77">
            <v>82</v>
          </cell>
          <cell r="AC77">
            <v>80</v>
          </cell>
          <cell r="AD77">
            <v>78</v>
          </cell>
          <cell r="AE77">
            <v>80</v>
          </cell>
          <cell r="AF77">
            <v>80</v>
          </cell>
          <cell r="AG77">
            <v>84</v>
          </cell>
          <cell r="AH77">
            <v>80</v>
          </cell>
          <cell r="AI77">
            <v>80</v>
          </cell>
          <cell r="AJ77">
            <v>91</v>
          </cell>
          <cell r="AK77">
            <v>84</v>
          </cell>
          <cell r="AL77">
            <v>77</v>
          </cell>
          <cell r="AM77">
            <v>81</v>
          </cell>
          <cell r="AN77">
            <v>81</v>
          </cell>
          <cell r="AO77">
            <v>80</v>
          </cell>
          <cell r="AP77">
            <v>80</v>
          </cell>
          <cell r="AQ77">
            <v>88</v>
          </cell>
          <cell r="AR77">
            <v>90</v>
          </cell>
          <cell r="AS77">
            <v>90</v>
          </cell>
          <cell r="AT77">
            <v>91</v>
          </cell>
          <cell r="AU77">
            <v>90</v>
          </cell>
          <cell r="AV77">
            <v>89</v>
          </cell>
          <cell r="AW77">
            <v>88</v>
          </cell>
          <cell r="AX77">
            <v>90</v>
          </cell>
          <cell r="AY77">
            <v>91</v>
          </cell>
          <cell r="AZ77">
            <v>90</v>
          </cell>
          <cell r="BA77"/>
          <cell r="BB77"/>
          <cell r="BC77"/>
          <cell r="BD77"/>
          <cell r="BE77" t="str">
            <v/>
          </cell>
          <cell r="BF77">
            <v>90</v>
          </cell>
          <cell r="BG77">
            <v>90</v>
          </cell>
          <cell r="BH77">
            <v>90</v>
          </cell>
          <cell r="BI77">
            <v>90</v>
          </cell>
          <cell r="BJ77">
            <v>90</v>
          </cell>
          <cell r="BK77">
            <v>90</v>
          </cell>
          <cell r="BL77">
            <v>85</v>
          </cell>
          <cell r="BM77">
            <v>86</v>
          </cell>
          <cell r="BN77">
            <v>88</v>
          </cell>
          <cell r="BO77">
            <v>87</v>
          </cell>
          <cell r="BP77">
            <v>88</v>
          </cell>
          <cell r="BQ77">
            <v>90</v>
          </cell>
          <cell r="BR77">
            <v>90</v>
          </cell>
          <cell r="BS77">
            <v>91</v>
          </cell>
          <cell r="BT77">
            <v>90</v>
          </cell>
          <cell r="BU77">
            <v>90</v>
          </cell>
          <cell r="BV77">
            <v>90</v>
          </cell>
          <cell r="BW77">
            <v>88</v>
          </cell>
          <cell r="BX77">
            <v>90</v>
          </cell>
          <cell r="BY77">
            <v>90</v>
          </cell>
          <cell r="BZ77"/>
          <cell r="CA77"/>
          <cell r="CB77"/>
          <cell r="CC77"/>
          <cell r="CD77" t="str">
            <v/>
          </cell>
          <cell r="CE77"/>
          <cell r="CF77"/>
          <cell r="CG77"/>
          <cell r="CH77"/>
          <cell r="CI77" t="str">
            <v/>
          </cell>
          <cell r="CJ77">
            <v>90</v>
          </cell>
          <cell r="CK77">
            <v>89</v>
          </cell>
          <cell r="CL77">
            <v>89</v>
          </cell>
          <cell r="CM77">
            <v>90</v>
          </cell>
          <cell r="CN77">
            <v>89</v>
          </cell>
          <cell r="CO77"/>
          <cell r="CP77"/>
          <cell r="CQ77"/>
          <cell r="CR77"/>
          <cell r="CS77" t="str">
            <v/>
          </cell>
          <cell r="CT77"/>
          <cell r="CU77"/>
          <cell r="CV77"/>
          <cell r="CW77"/>
          <cell r="CX77" t="str">
            <v/>
          </cell>
          <cell r="CY77"/>
          <cell r="CZ77"/>
          <cell r="DA77"/>
          <cell r="DB77"/>
          <cell r="DC77" t="str">
            <v/>
          </cell>
          <cell r="DD77" t="str">
            <v>THREZTENJEL L. RODRIGUEZ</v>
          </cell>
          <cell r="DE77">
            <v>84</v>
          </cell>
          <cell r="DF77" t="str">
            <v>NO</v>
          </cell>
          <cell r="DG77">
            <v>84</v>
          </cell>
          <cell r="DH77" t="str">
            <v>NO</v>
          </cell>
          <cell r="DI77">
            <v>83</v>
          </cell>
          <cell r="DJ77" t="str">
            <v>NO</v>
          </cell>
          <cell r="DK77">
            <v>85</v>
          </cell>
          <cell r="DL77" t="str">
            <v>NO</v>
          </cell>
          <cell r="DM77">
            <v>84</v>
          </cell>
          <cell r="DN77" t="str">
            <v>NO</v>
          </cell>
          <cell r="DO77">
            <v>93</v>
          </cell>
          <cell r="DP77">
            <v>95</v>
          </cell>
          <cell r="DQ77">
            <v>94</v>
          </cell>
          <cell r="DR77">
            <v>91</v>
          </cell>
          <cell r="DS77">
            <v>94</v>
          </cell>
          <cell r="DT77">
            <v>93</v>
          </cell>
          <cell r="DU77">
            <v>91</v>
          </cell>
          <cell r="DV77">
            <v>92</v>
          </cell>
          <cell r="DW77">
            <v>92</v>
          </cell>
          <cell r="DX77">
            <v>93</v>
          </cell>
          <cell r="DY77">
            <v>94</v>
          </cell>
          <cell r="DZ77">
            <v>94</v>
          </cell>
          <cell r="EA77">
            <v>93</v>
          </cell>
          <cell r="EB77">
            <v>95</v>
          </cell>
          <cell r="EC77">
            <v>94</v>
          </cell>
          <cell r="ED77">
            <v>93</v>
          </cell>
          <cell r="EE77">
            <v>96</v>
          </cell>
          <cell r="EF77">
            <v>95</v>
          </cell>
          <cell r="EG77"/>
          <cell r="EH77"/>
          <cell r="EI77" t="str">
            <v/>
          </cell>
          <cell r="EJ77"/>
          <cell r="EK77"/>
          <cell r="EL77" t="str">
            <v/>
          </cell>
          <cell r="EM77">
            <v>93</v>
          </cell>
          <cell r="EN77">
            <v>96</v>
          </cell>
          <cell r="EO77">
            <v>95</v>
          </cell>
          <cell r="EP77">
            <v>91</v>
          </cell>
          <cell r="EQ77">
            <v>90</v>
          </cell>
          <cell r="ER77">
            <v>91</v>
          </cell>
          <cell r="ES77">
            <v>90</v>
          </cell>
          <cell r="ET77">
            <v>92</v>
          </cell>
          <cell r="EU77">
            <v>91</v>
          </cell>
          <cell r="EV77"/>
          <cell r="EW77"/>
          <cell r="EX77" t="str">
            <v/>
          </cell>
          <cell r="EY77"/>
          <cell r="EZ77"/>
          <cell r="FA77">
            <v>92</v>
          </cell>
          <cell r="FB77" t="str">
            <v>WITH HONORS</v>
          </cell>
          <cell r="FC77">
            <v>94</v>
          </cell>
          <cell r="FD77" t="str">
            <v>WITH HONORS</v>
          </cell>
          <cell r="FE77">
            <v>93</v>
          </cell>
          <cell r="FF77" t="str">
            <v>WITH HONORS</v>
          </cell>
          <cell r="FH77" t="str">
            <v>SO</v>
          </cell>
          <cell r="FI77" t="str">
            <v>SO</v>
          </cell>
          <cell r="FJ77" t="str">
            <v>SO</v>
          </cell>
          <cell r="FK77" t="str">
            <v>SO</v>
          </cell>
          <cell r="FL77" t="str">
            <v>SO</v>
          </cell>
          <cell r="FM77" t="str">
            <v>SO</v>
          </cell>
          <cell r="FN77" t="str">
            <v>SO</v>
          </cell>
          <cell r="FO77" t="str">
            <v>SO</v>
          </cell>
          <cell r="FP77" t="str">
            <v>SO</v>
          </cell>
          <cell r="FQ77" t="str">
            <v>SO</v>
          </cell>
          <cell r="FR77" t="str">
            <v>SO</v>
          </cell>
          <cell r="FS77" t="str">
            <v>SO</v>
          </cell>
          <cell r="FT77" t="str">
            <v>SO</v>
          </cell>
          <cell r="FU77" t="str">
            <v>SO</v>
          </cell>
          <cell r="FV77" t="str">
            <v>SO</v>
          </cell>
          <cell r="FW77" t="str">
            <v>SO</v>
          </cell>
          <cell r="FX77" t="str">
            <v>SO</v>
          </cell>
          <cell r="FY77" t="str">
            <v>SO</v>
          </cell>
          <cell r="FZ77" t="str">
            <v>SO</v>
          </cell>
          <cell r="GA77" t="str">
            <v>SO</v>
          </cell>
          <cell r="GB77" t="str">
            <v>SO</v>
          </cell>
          <cell r="GC77" t="str">
            <v>SO</v>
          </cell>
          <cell r="GD77" t="str">
            <v>SO</v>
          </cell>
          <cell r="GE77" t="str">
            <v>SO</v>
          </cell>
          <cell r="GF77" t="str">
            <v>SO</v>
          </cell>
          <cell r="GG77" t="str">
            <v>SO</v>
          </cell>
          <cell r="GH77" t="str">
            <v>SO</v>
          </cell>
          <cell r="GI77" t="str">
            <v>SO</v>
          </cell>
          <cell r="GJ77">
            <v>0</v>
          </cell>
          <cell r="GK77">
            <v>1</v>
          </cell>
          <cell r="GL77"/>
          <cell r="GM77"/>
          <cell r="GN77"/>
          <cell r="GO77"/>
          <cell r="GP77">
            <v>1</v>
          </cell>
          <cell r="GQ77"/>
          <cell r="GR77"/>
          <cell r="GS77"/>
          <cell r="GT77"/>
          <cell r="GU77"/>
          <cell r="GV77">
            <v>0</v>
          </cell>
          <cell r="GW77">
            <v>0</v>
          </cell>
          <cell r="GX77">
            <v>1</v>
          </cell>
          <cell r="GY77">
            <v>2</v>
          </cell>
          <cell r="GZ77">
            <v>2</v>
          </cell>
          <cell r="HA77">
            <v>2</v>
          </cell>
          <cell r="HB77">
            <v>0</v>
          </cell>
          <cell r="HC77">
            <v>0</v>
          </cell>
          <cell r="HD77">
            <v>0</v>
          </cell>
          <cell r="HE77">
            <v>0</v>
          </cell>
          <cell r="HF77"/>
          <cell r="HG77"/>
          <cell r="HH77"/>
          <cell r="HI77"/>
          <cell r="HJ77"/>
          <cell r="HK77"/>
          <cell r="HL77"/>
          <cell r="HM77"/>
          <cell r="HN77"/>
          <cell r="HO77"/>
          <cell r="HP77"/>
          <cell r="HQ77"/>
          <cell r="HR77"/>
          <cell r="HS77"/>
        </row>
        <row r="78">
          <cell r="C78" t="str">
            <v>ROLLUQUI</v>
          </cell>
          <cell r="D78" t="str">
            <v>PAULEEN JOY</v>
          </cell>
          <cell r="E78" t="str">
            <v>INONG</v>
          </cell>
          <cell r="F78" t="str">
            <v>I.</v>
          </cell>
          <cell r="G78" t="str">
            <v>488107150088</v>
          </cell>
          <cell r="H78" t="str">
            <v>09-12-2009</v>
          </cell>
          <cell r="I78" t="str">
            <v>FEMALE</v>
          </cell>
          <cell r="J78">
            <v>45824</v>
          </cell>
          <cell r="K78"/>
          <cell r="L78"/>
          <cell r="M78" t="str">
            <v>KCES I</v>
          </cell>
          <cell r="N78" t="str">
            <v>KORONADAL CITY</v>
          </cell>
          <cell r="O78">
            <v>131406</v>
          </cell>
          <cell r="P78"/>
          <cell r="Q78"/>
          <cell r="R78">
            <v>90</v>
          </cell>
          <cell r="S78">
            <v>89</v>
          </cell>
          <cell r="T78">
            <v>87</v>
          </cell>
          <cell r="U78">
            <v>92</v>
          </cell>
          <cell r="V78">
            <v>90</v>
          </cell>
          <cell r="W78">
            <v>86</v>
          </cell>
          <cell r="X78">
            <v>85</v>
          </cell>
          <cell r="Y78">
            <v>82</v>
          </cell>
          <cell r="Z78">
            <v>86</v>
          </cell>
          <cell r="AA78">
            <v>85</v>
          </cell>
          <cell r="AB78">
            <v>83</v>
          </cell>
          <cell r="AC78">
            <v>81</v>
          </cell>
          <cell r="AD78">
            <v>83</v>
          </cell>
          <cell r="AE78">
            <v>84</v>
          </cell>
          <cell r="AF78">
            <v>83</v>
          </cell>
          <cell r="AG78">
            <v>87</v>
          </cell>
          <cell r="AH78">
            <v>83</v>
          </cell>
          <cell r="AI78">
            <v>81</v>
          </cell>
          <cell r="AJ78">
            <v>88</v>
          </cell>
          <cell r="AK78">
            <v>85</v>
          </cell>
          <cell r="AL78">
            <v>89</v>
          </cell>
          <cell r="AM78">
            <v>87</v>
          </cell>
          <cell r="AN78">
            <v>90</v>
          </cell>
          <cell r="AO78">
            <v>93</v>
          </cell>
          <cell r="AP78">
            <v>90</v>
          </cell>
          <cell r="AQ78">
            <v>90</v>
          </cell>
          <cell r="AR78">
            <v>95</v>
          </cell>
          <cell r="AS78">
            <v>95</v>
          </cell>
          <cell r="AT78">
            <v>97</v>
          </cell>
          <cell r="AU78">
            <v>94</v>
          </cell>
          <cell r="AV78">
            <v>93</v>
          </cell>
          <cell r="AW78">
            <v>91</v>
          </cell>
          <cell r="AX78">
            <v>94</v>
          </cell>
          <cell r="AY78">
            <v>95</v>
          </cell>
          <cell r="AZ78">
            <v>93</v>
          </cell>
          <cell r="BA78"/>
          <cell r="BB78"/>
          <cell r="BC78"/>
          <cell r="BD78"/>
          <cell r="BE78" t="str">
            <v/>
          </cell>
          <cell r="BF78">
            <v>94</v>
          </cell>
          <cell r="BG78">
            <v>95</v>
          </cell>
          <cell r="BH78">
            <v>95</v>
          </cell>
          <cell r="BI78">
            <v>95</v>
          </cell>
          <cell r="BJ78">
            <v>95</v>
          </cell>
          <cell r="BK78">
            <v>94</v>
          </cell>
          <cell r="BL78">
            <v>95</v>
          </cell>
          <cell r="BM78">
            <v>95</v>
          </cell>
          <cell r="BN78">
            <v>95</v>
          </cell>
          <cell r="BO78">
            <v>95</v>
          </cell>
          <cell r="BP78">
            <v>94</v>
          </cell>
          <cell r="BQ78">
            <v>95</v>
          </cell>
          <cell r="BR78">
            <v>95</v>
          </cell>
          <cell r="BS78">
            <v>95</v>
          </cell>
          <cell r="BT78">
            <v>95</v>
          </cell>
          <cell r="BU78">
            <v>94</v>
          </cell>
          <cell r="BV78">
            <v>95</v>
          </cell>
          <cell r="BW78">
            <v>95</v>
          </cell>
          <cell r="BX78">
            <v>95</v>
          </cell>
          <cell r="BY78">
            <v>95</v>
          </cell>
          <cell r="BZ78"/>
          <cell r="CA78"/>
          <cell r="CB78"/>
          <cell r="CC78"/>
          <cell r="CD78" t="str">
            <v/>
          </cell>
          <cell r="CE78"/>
          <cell r="CF78"/>
          <cell r="CG78"/>
          <cell r="CH78"/>
          <cell r="CI78" t="str">
            <v/>
          </cell>
          <cell r="CJ78">
            <v>94</v>
          </cell>
          <cell r="CK78">
            <v>95</v>
          </cell>
          <cell r="CL78">
            <v>95</v>
          </cell>
          <cell r="CM78">
            <v>95</v>
          </cell>
          <cell r="CN78">
            <v>95</v>
          </cell>
          <cell r="CO78"/>
          <cell r="CP78"/>
          <cell r="CQ78"/>
          <cell r="CR78"/>
          <cell r="CS78" t="str">
            <v/>
          </cell>
          <cell r="CT78"/>
          <cell r="CU78"/>
          <cell r="CV78"/>
          <cell r="CW78"/>
          <cell r="CX78" t="str">
            <v/>
          </cell>
          <cell r="CY78"/>
          <cell r="CZ78"/>
          <cell r="DA78"/>
          <cell r="DB78"/>
          <cell r="DC78" t="str">
            <v/>
          </cell>
          <cell r="DD78" t="str">
            <v>PAULEEN JOY I. ROLLUQUI</v>
          </cell>
          <cell r="DE78">
            <v>89</v>
          </cell>
          <cell r="DF78" t="str">
            <v>NO</v>
          </cell>
          <cell r="DG78">
            <v>88</v>
          </cell>
          <cell r="DH78" t="str">
            <v>NO</v>
          </cell>
          <cell r="DI78">
            <v>88</v>
          </cell>
          <cell r="DJ78" t="str">
            <v>NO</v>
          </cell>
          <cell r="DK78">
            <v>91</v>
          </cell>
          <cell r="DL78" t="str">
            <v>WITH HONORS</v>
          </cell>
          <cell r="DM78">
            <v>89</v>
          </cell>
          <cell r="DN78" t="str">
            <v>NO</v>
          </cell>
          <cell r="DO78">
            <v>94</v>
          </cell>
          <cell r="DP78">
            <v>94</v>
          </cell>
          <cell r="DQ78">
            <v>94</v>
          </cell>
          <cell r="DR78">
            <v>93</v>
          </cell>
          <cell r="DS78">
            <v>92</v>
          </cell>
          <cell r="DT78">
            <v>93</v>
          </cell>
          <cell r="DU78">
            <v>90</v>
          </cell>
          <cell r="DV78">
            <v>93</v>
          </cell>
          <cell r="DW78">
            <v>92</v>
          </cell>
          <cell r="DX78">
            <v>92</v>
          </cell>
          <cell r="DY78">
            <v>95</v>
          </cell>
          <cell r="DZ78">
            <v>94</v>
          </cell>
          <cell r="EA78">
            <v>91</v>
          </cell>
          <cell r="EB78">
            <v>95</v>
          </cell>
          <cell r="EC78">
            <v>93</v>
          </cell>
          <cell r="ED78">
            <v>91</v>
          </cell>
          <cell r="EE78">
            <v>89</v>
          </cell>
          <cell r="EF78">
            <v>90</v>
          </cell>
          <cell r="EG78"/>
          <cell r="EH78"/>
          <cell r="EI78" t="str">
            <v/>
          </cell>
          <cell r="EJ78"/>
          <cell r="EK78"/>
          <cell r="EL78" t="str">
            <v/>
          </cell>
          <cell r="EM78">
            <v>94</v>
          </cell>
          <cell r="EN78">
            <v>96</v>
          </cell>
          <cell r="EO78">
            <v>95</v>
          </cell>
          <cell r="EP78">
            <v>92</v>
          </cell>
          <cell r="EQ78">
            <v>90</v>
          </cell>
          <cell r="ER78">
            <v>91</v>
          </cell>
          <cell r="ES78">
            <v>94</v>
          </cell>
          <cell r="ET78">
            <v>94</v>
          </cell>
          <cell r="EU78">
            <v>94</v>
          </cell>
          <cell r="EV78"/>
          <cell r="EW78"/>
          <cell r="EX78" t="str">
            <v/>
          </cell>
          <cell r="EY78"/>
          <cell r="EZ78"/>
          <cell r="FA78">
            <v>92</v>
          </cell>
          <cell r="FB78" t="str">
            <v>WITH HONORS</v>
          </cell>
          <cell r="FC78">
            <v>93</v>
          </cell>
          <cell r="FD78" t="str">
            <v>WITH HONORS</v>
          </cell>
          <cell r="FE78">
            <v>93</v>
          </cell>
          <cell r="FF78" t="str">
            <v>WITH HONORS</v>
          </cell>
          <cell r="FH78" t="str">
            <v>SO</v>
          </cell>
          <cell r="FI78" t="str">
            <v>SO</v>
          </cell>
          <cell r="FJ78" t="str">
            <v>SO</v>
          </cell>
          <cell r="FK78" t="str">
            <v>SO</v>
          </cell>
          <cell r="FL78" t="str">
            <v>SO</v>
          </cell>
          <cell r="FM78" t="str">
            <v>SO</v>
          </cell>
          <cell r="FN78" t="str">
            <v>SO</v>
          </cell>
          <cell r="FO78" t="str">
            <v>SO</v>
          </cell>
          <cell r="FP78" t="str">
            <v>SO</v>
          </cell>
          <cell r="FQ78" t="str">
            <v>SO</v>
          </cell>
          <cell r="FR78" t="str">
            <v>SO</v>
          </cell>
          <cell r="FS78" t="str">
            <v>SO</v>
          </cell>
          <cell r="FT78" t="str">
            <v>SO</v>
          </cell>
          <cell r="FU78" t="str">
            <v>SO</v>
          </cell>
          <cell r="FV78" t="str">
            <v>SO</v>
          </cell>
          <cell r="FW78" t="str">
            <v>SO</v>
          </cell>
          <cell r="FX78" t="str">
            <v>SO</v>
          </cell>
          <cell r="FY78" t="str">
            <v>SO</v>
          </cell>
          <cell r="FZ78" t="str">
            <v>SO</v>
          </cell>
          <cell r="GA78" t="str">
            <v>SO</v>
          </cell>
          <cell r="GB78" t="str">
            <v>SO</v>
          </cell>
          <cell r="GC78" t="str">
            <v>SO</v>
          </cell>
          <cell r="GD78" t="str">
            <v>SO</v>
          </cell>
          <cell r="GE78" t="str">
            <v>SO</v>
          </cell>
          <cell r="GF78" t="str">
            <v>SO</v>
          </cell>
          <cell r="GG78" t="str">
            <v>SO</v>
          </cell>
          <cell r="GH78" t="str">
            <v>SO</v>
          </cell>
          <cell r="GI78" t="str">
            <v>SO</v>
          </cell>
          <cell r="GJ78">
            <v>0</v>
          </cell>
          <cell r="GK78"/>
          <cell r="GL78">
            <v>1</v>
          </cell>
          <cell r="GM78"/>
          <cell r="GN78"/>
          <cell r="GO78"/>
          <cell r="GP78"/>
          <cell r="GQ78"/>
          <cell r="GR78"/>
          <cell r="GS78"/>
          <cell r="GT78"/>
          <cell r="GU78"/>
          <cell r="GV78">
            <v>0</v>
          </cell>
          <cell r="GW78">
            <v>7</v>
          </cell>
          <cell r="GX78">
            <v>2</v>
          </cell>
          <cell r="GY78">
            <v>2</v>
          </cell>
          <cell r="GZ78">
            <v>2</v>
          </cell>
          <cell r="HA78">
            <v>0</v>
          </cell>
          <cell r="HB78">
            <v>2</v>
          </cell>
          <cell r="HC78">
            <v>1</v>
          </cell>
          <cell r="HD78">
            <v>0</v>
          </cell>
          <cell r="HE78">
            <v>0</v>
          </cell>
          <cell r="HF78"/>
          <cell r="HG78"/>
          <cell r="HH78"/>
          <cell r="HI78"/>
          <cell r="HJ78"/>
          <cell r="HK78"/>
          <cell r="HL78"/>
          <cell r="HM78"/>
          <cell r="HN78"/>
          <cell r="HO78"/>
          <cell r="HP78"/>
          <cell r="HQ78"/>
          <cell r="HR78"/>
          <cell r="HS78"/>
        </row>
        <row r="79">
          <cell r="C79" t="str">
            <v>SOLMAYOR</v>
          </cell>
          <cell r="D79" t="str">
            <v>PATRICIA SHYNE</v>
          </cell>
          <cell r="E79" t="str">
            <v>SARIO</v>
          </cell>
          <cell r="F79" t="str">
            <v>S.</v>
          </cell>
          <cell r="G79" t="str">
            <v>471020150041</v>
          </cell>
          <cell r="H79" t="str">
            <v>10-18-2009</v>
          </cell>
          <cell r="I79" t="str">
            <v>FEMALE</v>
          </cell>
          <cell r="J79">
            <v>45824</v>
          </cell>
          <cell r="K79"/>
          <cell r="L79"/>
          <cell r="M79" t="str">
            <v>Namnama Elem</v>
          </cell>
          <cell r="N79" t="str">
            <v>KORONADAL CITY</v>
          </cell>
          <cell r="O79">
            <v>131382</v>
          </cell>
          <cell r="P79"/>
          <cell r="Q79"/>
          <cell r="R79">
            <v>89</v>
          </cell>
          <cell r="S79">
            <v>88</v>
          </cell>
          <cell r="T79">
            <v>86</v>
          </cell>
          <cell r="U79">
            <v>90</v>
          </cell>
          <cell r="V79">
            <v>88</v>
          </cell>
          <cell r="W79">
            <v>88</v>
          </cell>
          <cell r="X79">
            <v>83</v>
          </cell>
          <cell r="Y79">
            <v>85</v>
          </cell>
          <cell r="Z79">
            <v>85</v>
          </cell>
          <cell r="AA79">
            <v>85</v>
          </cell>
          <cell r="AB79">
            <v>81</v>
          </cell>
          <cell r="AC79">
            <v>84</v>
          </cell>
          <cell r="AD79">
            <v>89</v>
          </cell>
          <cell r="AE79">
            <v>90</v>
          </cell>
          <cell r="AF79">
            <v>86</v>
          </cell>
          <cell r="AG79">
            <v>91</v>
          </cell>
          <cell r="AH79">
            <v>87</v>
          </cell>
          <cell r="AI79">
            <v>87</v>
          </cell>
          <cell r="AJ79">
            <v>93</v>
          </cell>
          <cell r="AK79">
            <v>90</v>
          </cell>
          <cell r="AL79">
            <v>84</v>
          </cell>
          <cell r="AM79">
            <v>87</v>
          </cell>
          <cell r="AN79">
            <v>88</v>
          </cell>
          <cell r="AO79">
            <v>87</v>
          </cell>
          <cell r="AP79">
            <v>87</v>
          </cell>
          <cell r="AQ79">
            <v>88</v>
          </cell>
          <cell r="AR79">
            <v>89</v>
          </cell>
          <cell r="AS79">
            <v>90</v>
          </cell>
          <cell r="AT79">
            <v>92</v>
          </cell>
          <cell r="AU79">
            <v>90</v>
          </cell>
          <cell r="AV79">
            <v>87</v>
          </cell>
          <cell r="AW79">
            <v>88</v>
          </cell>
          <cell r="AX79">
            <v>91</v>
          </cell>
          <cell r="AY79">
            <v>92</v>
          </cell>
          <cell r="AZ79">
            <v>90</v>
          </cell>
          <cell r="BA79"/>
          <cell r="BB79"/>
          <cell r="BC79"/>
          <cell r="BD79"/>
          <cell r="BE79" t="str">
            <v/>
          </cell>
          <cell r="BF79">
            <v>90</v>
          </cell>
          <cell r="BG79">
            <v>91</v>
          </cell>
          <cell r="BH79">
            <v>91</v>
          </cell>
          <cell r="BI79">
            <v>92</v>
          </cell>
          <cell r="BJ79">
            <v>91</v>
          </cell>
          <cell r="BK79">
            <v>90</v>
          </cell>
          <cell r="BL79">
            <v>91</v>
          </cell>
          <cell r="BM79">
            <v>92</v>
          </cell>
          <cell r="BN79">
            <v>93</v>
          </cell>
          <cell r="BO79">
            <v>92</v>
          </cell>
          <cell r="BP79">
            <v>90</v>
          </cell>
          <cell r="BQ79">
            <v>91</v>
          </cell>
          <cell r="BR79">
            <v>91</v>
          </cell>
          <cell r="BS79">
            <v>92</v>
          </cell>
          <cell r="BT79">
            <v>91</v>
          </cell>
          <cell r="BU79">
            <v>91</v>
          </cell>
          <cell r="BV79">
            <v>91</v>
          </cell>
          <cell r="BW79">
            <v>91</v>
          </cell>
          <cell r="BX79">
            <v>92</v>
          </cell>
          <cell r="BY79">
            <v>91</v>
          </cell>
          <cell r="BZ79"/>
          <cell r="CA79"/>
          <cell r="CB79"/>
          <cell r="CC79"/>
          <cell r="CD79" t="str">
            <v/>
          </cell>
          <cell r="CE79"/>
          <cell r="CF79"/>
          <cell r="CG79"/>
          <cell r="CH79"/>
          <cell r="CI79" t="str">
            <v/>
          </cell>
          <cell r="CJ79">
            <v>90</v>
          </cell>
          <cell r="CK79">
            <v>91</v>
          </cell>
          <cell r="CL79">
            <v>91</v>
          </cell>
          <cell r="CM79">
            <v>92</v>
          </cell>
          <cell r="CN79">
            <v>91</v>
          </cell>
          <cell r="CO79"/>
          <cell r="CP79"/>
          <cell r="CQ79"/>
          <cell r="CR79"/>
          <cell r="CS79" t="str">
            <v/>
          </cell>
          <cell r="CT79"/>
          <cell r="CU79"/>
          <cell r="CV79"/>
          <cell r="CW79"/>
          <cell r="CX79" t="str">
            <v/>
          </cell>
          <cell r="CY79"/>
          <cell r="CZ79"/>
          <cell r="DA79"/>
          <cell r="DB79"/>
          <cell r="DC79" t="str">
            <v/>
          </cell>
          <cell r="DD79" t="str">
            <v>PATRICIA SHYNE S. SOLMAYOR</v>
          </cell>
          <cell r="DE79">
            <v>87</v>
          </cell>
          <cell r="DF79" t="str">
            <v>NO</v>
          </cell>
          <cell r="DG79">
            <v>87</v>
          </cell>
          <cell r="DH79" t="str">
            <v>NO</v>
          </cell>
          <cell r="DI79">
            <v>88</v>
          </cell>
          <cell r="DJ79" t="str">
            <v>NO</v>
          </cell>
          <cell r="DK79">
            <v>90</v>
          </cell>
          <cell r="DL79" t="str">
            <v>WITH HONORS</v>
          </cell>
          <cell r="DM79">
            <v>88</v>
          </cell>
          <cell r="DN79" t="str">
            <v>NO</v>
          </cell>
          <cell r="DO79">
            <v>90</v>
          </cell>
          <cell r="DP79">
            <v>92</v>
          </cell>
          <cell r="DQ79">
            <v>91</v>
          </cell>
          <cell r="DR79">
            <v>91</v>
          </cell>
          <cell r="DS79">
            <v>92</v>
          </cell>
          <cell r="DT79">
            <v>92</v>
          </cell>
          <cell r="DU79">
            <v>90</v>
          </cell>
          <cell r="DV79">
            <v>90</v>
          </cell>
          <cell r="DW79">
            <v>90</v>
          </cell>
          <cell r="DX79">
            <v>84</v>
          </cell>
          <cell r="DY79">
            <v>92</v>
          </cell>
          <cell r="DZ79">
            <v>88</v>
          </cell>
          <cell r="EA79">
            <v>88</v>
          </cell>
          <cell r="EB79">
            <v>93</v>
          </cell>
          <cell r="EC79">
            <v>91</v>
          </cell>
          <cell r="ED79">
            <v>88</v>
          </cell>
          <cell r="EE79">
            <v>96</v>
          </cell>
          <cell r="EF79">
            <v>92</v>
          </cell>
          <cell r="EG79"/>
          <cell r="EH79"/>
          <cell r="EI79" t="str">
            <v/>
          </cell>
          <cell r="EJ79"/>
          <cell r="EK79"/>
          <cell r="EL79" t="str">
            <v/>
          </cell>
          <cell r="EM79">
            <v>92</v>
          </cell>
          <cell r="EN79">
            <v>92</v>
          </cell>
          <cell r="EO79">
            <v>92</v>
          </cell>
          <cell r="EP79">
            <v>81</v>
          </cell>
          <cell r="EQ79">
            <v>83</v>
          </cell>
          <cell r="ER79">
            <v>82</v>
          </cell>
          <cell r="ES79">
            <v>89</v>
          </cell>
          <cell r="ET79">
            <v>87</v>
          </cell>
          <cell r="EU79">
            <v>88</v>
          </cell>
          <cell r="EV79"/>
          <cell r="EW79"/>
          <cell r="EX79" t="str">
            <v/>
          </cell>
          <cell r="EY79"/>
          <cell r="EZ79"/>
          <cell r="FA79">
            <v>88</v>
          </cell>
          <cell r="FB79" t="str">
            <v>NO</v>
          </cell>
          <cell r="FC79">
            <v>91</v>
          </cell>
          <cell r="FD79" t="str">
            <v>WITH HONORS</v>
          </cell>
          <cell r="FE79">
            <v>90</v>
          </cell>
          <cell r="FF79" t="str">
            <v>WITH HONORS</v>
          </cell>
          <cell r="FH79" t="str">
            <v>SO</v>
          </cell>
          <cell r="FI79" t="str">
            <v>SO</v>
          </cell>
          <cell r="FJ79" t="str">
            <v>SO</v>
          </cell>
          <cell r="FK79" t="str">
            <v>SO</v>
          </cell>
          <cell r="FL79" t="str">
            <v>SO</v>
          </cell>
          <cell r="FM79" t="str">
            <v>SO</v>
          </cell>
          <cell r="FN79" t="str">
            <v>SO</v>
          </cell>
          <cell r="FO79" t="str">
            <v>SO</v>
          </cell>
          <cell r="FP79" t="str">
            <v>SO</v>
          </cell>
          <cell r="FQ79" t="str">
            <v>SO</v>
          </cell>
          <cell r="FR79" t="str">
            <v>SO</v>
          </cell>
          <cell r="FS79" t="str">
            <v>SO</v>
          </cell>
          <cell r="FT79" t="str">
            <v>SO</v>
          </cell>
          <cell r="FU79" t="str">
            <v>SO</v>
          </cell>
          <cell r="FV79" t="str">
            <v>SO</v>
          </cell>
          <cell r="FW79" t="str">
            <v>SO</v>
          </cell>
          <cell r="FX79" t="str">
            <v>SO</v>
          </cell>
          <cell r="FY79" t="str">
            <v>SO</v>
          </cell>
          <cell r="FZ79" t="str">
            <v>SO</v>
          </cell>
          <cell r="GA79" t="str">
            <v>SO</v>
          </cell>
          <cell r="GB79" t="str">
            <v>SO</v>
          </cell>
          <cell r="GC79" t="str">
            <v>SO</v>
          </cell>
          <cell r="GD79" t="str">
            <v>SO</v>
          </cell>
          <cell r="GE79" t="str">
            <v>SO</v>
          </cell>
          <cell r="GF79" t="str">
            <v>SO</v>
          </cell>
          <cell r="GG79" t="str">
            <v>SO</v>
          </cell>
          <cell r="GH79" t="str">
            <v>SO</v>
          </cell>
          <cell r="GI79" t="str">
            <v>SO</v>
          </cell>
          <cell r="GJ79">
            <v>0</v>
          </cell>
          <cell r="GK79"/>
          <cell r="GL79"/>
          <cell r="GM79">
            <v>1</v>
          </cell>
          <cell r="GN79"/>
          <cell r="GO79"/>
          <cell r="GP79"/>
          <cell r="GQ79"/>
          <cell r="GR79"/>
          <cell r="GS79"/>
          <cell r="GT79"/>
          <cell r="GU79"/>
          <cell r="GV79">
            <v>0</v>
          </cell>
          <cell r="GW79">
            <v>0</v>
          </cell>
          <cell r="GX79">
            <v>0</v>
          </cell>
          <cell r="GY79">
            <v>0</v>
          </cell>
          <cell r="GZ79">
            <v>0</v>
          </cell>
          <cell r="HA79">
            <v>0</v>
          </cell>
          <cell r="HB79">
            <v>0</v>
          </cell>
          <cell r="HC79">
            <v>0</v>
          </cell>
          <cell r="HD79">
            <v>0</v>
          </cell>
          <cell r="HE79">
            <v>0</v>
          </cell>
          <cell r="HF79"/>
          <cell r="HG79"/>
          <cell r="HH79"/>
          <cell r="HI79"/>
          <cell r="HJ79"/>
          <cell r="HK79"/>
          <cell r="HL79"/>
          <cell r="HM79"/>
          <cell r="HN79"/>
          <cell r="HO79"/>
          <cell r="HP79"/>
          <cell r="HQ79"/>
          <cell r="HR79"/>
          <cell r="HS79"/>
        </row>
        <row r="80">
          <cell r="C80" t="str">
            <v>TOBIAS</v>
          </cell>
          <cell r="D80" t="str">
            <v>MANILYN</v>
          </cell>
          <cell r="E80" t="str">
            <v>BARCELONA</v>
          </cell>
          <cell r="F80" t="str">
            <v>B.</v>
          </cell>
          <cell r="G80" t="str">
            <v>131399150038</v>
          </cell>
          <cell r="H80" t="str">
            <v>05-22-2010</v>
          </cell>
          <cell r="I80" t="str">
            <v>FEMALE</v>
          </cell>
          <cell r="J80">
            <v>45824</v>
          </cell>
          <cell r="K80"/>
          <cell r="L80"/>
          <cell r="M80" t="str">
            <v>KCES I</v>
          </cell>
          <cell r="N80" t="str">
            <v>KORONADAL CITY</v>
          </cell>
          <cell r="O80">
            <v>131406</v>
          </cell>
          <cell r="P80"/>
          <cell r="Q80"/>
          <cell r="R80">
            <v>84</v>
          </cell>
          <cell r="S80">
            <v>82</v>
          </cell>
          <cell r="T80">
            <v>81</v>
          </cell>
          <cell r="U80">
            <v>81</v>
          </cell>
          <cell r="V80">
            <v>82</v>
          </cell>
          <cell r="W80">
            <v>84</v>
          </cell>
          <cell r="X80">
            <v>82</v>
          </cell>
          <cell r="Y80">
            <v>81</v>
          </cell>
          <cell r="Z80">
            <v>84</v>
          </cell>
          <cell r="AA80">
            <v>83</v>
          </cell>
          <cell r="AB80">
            <v>80</v>
          </cell>
          <cell r="AC80">
            <v>82</v>
          </cell>
          <cell r="AD80">
            <v>83</v>
          </cell>
          <cell r="AE80">
            <v>84</v>
          </cell>
          <cell r="AF80">
            <v>82</v>
          </cell>
          <cell r="AG80">
            <v>83</v>
          </cell>
          <cell r="AH80">
            <v>82</v>
          </cell>
          <cell r="AI80">
            <v>82</v>
          </cell>
          <cell r="AJ80">
            <v>83</v>
          </cell>
          <cell r="AK80">
            <v>83</v>
          </cell>
          <cell r="AL80">
            <v>82</v>
          </cell>
          <cell r="AM80">
            <v>80</v>
          </cell>
          <cell r="AN80">
            <v>77</v>
          </cell>
          <cell r="AO80">
            <v>79</v>
          </cell>
          <cell r="AP80">
            <v>80</v>
          </cell>
          <cell r="AQ80">
            <v>86</v>
          </cell>
          <cell r="AR80">
            <v>91</v>
          </cell>
          <cell r="AS80">
            <v>91</v>
          </cell>
          <cell r="AT80">
            <v>92</v>
          </cell>
          <cell r="AU80">
            <v>90</v>
          </cell>
          <cell r="AV80">
            <v>89</v>
          </cell>
          <cell r="AW80">
            <v>85</v>
          </cell>
          <cell r="AX80">
            <v>84</v>
          </cell>
          <cell r="AY80">
            <v>87</v>
          </cell>
          <cell r="AZ80">
            <v>86</v>
          </cell>
          <cell r="BA80"/>
          <cell r="BB80"/>
          <cell r="BC80"/>
          <cell r="BD80"/>
          <cell r="BE80" t="str">
            <v/>
          </cell>
          <cell r="BF80">
            <v>88</v>
          </cell>
          <cell r="BG80">
            <v>87</v>
          </cell>
          <cell r="BH80">
            <v>91</v>
          </cell>
          <cell r="BI80">
            <v>92</v>
          </cell>
          <cell r="BJ80">
            <v>90</v>
          </cell>
          <cell r="BK80">
            <v>90</v>
          </cell>
          <cell r="BL80">
            <v>89</v>
          </cell>
          <cell r="BM80">
            <v>90</v>
          </cell>
          <cell r="BN80">
            <v>91</v>
          </cell>
          <cell r="BO80">
            <v>90</v>
          </cell>
          <cell r="BP80">
            <v>90</v>
          </cell>
          <cell r="BQ80">
            <v>90</v>
          </cell>
          <cell r="BR80">
            <v>90</v>
          </cell>
          <cell r="BS80">
            <v>91</v>
          </cell>
          <cell r="BT80">
            <v>90</v>
          </cell>
          <cell r="BU80">
            <v>85</v>
          </cell>
          <cell r="BV80">
            <v>90</v>
          </cell>
          <cell r="BW80">
            <v>90</v>
          </cell>
          <cell r="BX80">
            <v>92</v>
          </cell>
          <cell r="BY80">
            <v>89</v>
          </cell>
          <cell r="BZ80"/>
          <cell r="CA80"/>
          <cell r="CB80"/>
          <cell r="CC80"/>
          <cell r="CD80" t="str">
            <v/>
          </cell>
          <cell r="CE80"/>
          <cell r="CF80"/>
          <cell r="CG80"/>
          <cell r="CH80"/>
          <cell r="CI80" t="str">
            <v/>
          </cell>
          <cell r="CJ80">
            <v>88</v>
          </cell>
          <cell r="CK80">
            <v>89</v>
          </cell>
          <cell r="CL80">
            <v>90</v>
          </cell>
          <cell r="CM80">
            <v>92</v>
          </cell>
          <cell r="CN80">
            <v>90</v>
          </cell>
          <cell r="CO80"/>
          <cell r="CP80"/>
          <cell r="CQ80"/>
          <cell r="CR80"/>
          <cell r="CS80" t="str">
            <v/>
          </cell>
          <cell r="CT80"/>
          <cell r="CU80"/>
          <cell r="CV80"/>
          <cell r="CW80"/>
          <cell r="CX80" t="str">
            <v/>
          </cell>
          <cell r="CY80"/>
          <cell r="CZ80"/>
          <cell r="DA80"/>
          <cell r="DB80"/>
          <cell r="DC80" t="str">
            <v/>
          </cell>
          <cell r="DD80" t="str">
            <v>MANILYN B. TOBIAS</v>
          </cell>
          <cell r="DE80">
            <v>85</v>
          </cell>
          <cell r="DF80" t="str">
            <v>NO</v>
          </cell>
          <cell r="DG80">
            <v>84</v>
          </cell>
          <cell r="DH80" t="str">
            <v>NO</v>
          </cell>
          <cell r="DI80">
            <v>84</v>
          </cell>
          <cell r="DJ80" t="str">
            <v>NO</v>
          </cell>
          <cell r="DK80">
            <v>85</v>
          </cell>
          <cell r="DL80" t="str">
            <v>NO</v>
          </cell>
          <cell r="DM80">
            <v>85</v>
          </cell>
          <cell r="DN80" t="str">
            <v>NO</v>
          </cell>
          <cell r="DO80"/>
          <cell r="DP80"/>
          <cell r="DQ80" t="str">
            <v/>
          </cell>
          <cell r="DR80"/>
          <cell r="DS80"/>
          <cell r="DT80" t="str">
            <v/>
          </cell>
          <cell r="DU80"/>
          <cell r="DV80"/>
          <cell r="DW80" t="str">
            <v/>
          </cell>
          <cell r="DX80"/>
          <cell r="DY80"/>
          <cell r="DZ80" t="str">
            <v/>
          </cell>
          <cell r="EA80"/>
          <cell r="EB80"/>
          <cell r="EC80" t="str">
            <v/>
          </cell>
          <cell r="ED80"/>
          <cell r="EE80"/>
          <cell r="EF80" t="str">
            <v/>
          </cell>
          <cell r="EG80"/>
          <cell r="EH80"/>
          <cell r="EI80" t="str">
            <v/>
          </cell>
          <cell r="EJ80"/>
          <cell r="EK80"/>
          <cell r="EL80" t="str">
            <v/>
          </cell>
          <cell r="EM80"/>
          <cell r="EN80"/>
          <cell r="EO80" t="str">
            <v/>
          </cell>
          <cell r="EP80"/>
          <cell r="EQ80"/>
          <cell r="ER80" t="str">
            <v/>
          </cell>
          <cell r="ES80"/>
          <cell r="ET80"/>
          <cell r="EU80" t="str">
            <v/>
          </cell>
          <cell r="EV80"/>
          <cell r="EW80"/>
          <cell r="EX80" t="str">
            <v/>
          </cell>
          <cell r="EY80"/>
          <cell r="EZ80"/>
          <cell r="FA80" t="e">
            <v>#DIV/0!</v>
          </cell>
          <cell r="FB80" t="e">
            <v>#DIV/0!</v>
          </cell>
          <cell r="FC80" t="e">
            <v>#DIV/0!</v>
          </cell>
          <cell r="FD80" t="e">
            <v>#DIV/0!</v>
          </cell>
          <cell r="FE80" t="e">
            <v>#DIV/0!</v>
          </cell>
          <cell r="FF80" t="e">
            <v>#DIV/0!</v>
          </cell>
          <cell r="FH80" t="str">
            <v>SO</v>
          </cell>
          <cell r="FI80" t="str">
            <v>SO</v>
          </cell>
          <cell r="FJ80" t="str">
            <v>SO</v>
          </cell>
          <cell r="FK80" t="str">
            <v>SO</v>
          </cell>
          <cell r="FL80" t="str">
            <v>SO</v>
          </cell>
          <cell r="FM80" t="str">
            <v>SO</v>
          </cell>
          <cell r="FN80" t="str">
            <v>SO</v>
          </cell>
          <cell r="FO80" t="str">
            <v>SO</v>
          </cell>
          <cell r="FP80" t="str">
            <v>SO</v>
          </cell>
          <cell r="FQ80" t="str">
            <v>SO</v>
          </cell>
          <cell r="FR80" t="str">
            <v>SO</v>
          </cell>
          <cell r="FS80" t="str">
            <v>SO</v>
          </cell>
          <cell r="FT80" t="str">
            <v>SO</v>
          </cell>
          <cell r="FU80" t="str">
            <v>SO</v>
          </cell>
          <cell r="FV80" t="str">
            <v>SO</v>
          </cell>
          <cell r="FW80" t="str">
            <v>SO</v>
          </cell>
          <cell r="FX80" t="str">
            <v>SO</v>
          </cell>
          <cell r="FY80" t="str">
            <v>SO</v>
          </cell>
          <cell r="FZ80" t="str">
            <v>SO</v>
          </cell>
          <cell r="GA80" t="str">
            <v>SO</v>
          </cell>
          <cell r="GB80" t="str">
            <v>SO</v>
          </cell>
          <cell r="GC80" t="str">
            <v>SO</v>
          </cell>
          <cell r="GD80" t="str">
            <v>SO</v>
          </cell>
          <cell r="GE80" t="str">
            <v>SO</v>
          </cell>
          <cell r="GF80" t="str">
            <v>SO</v>
          </cell>
          <cell r="GG80" t="str">
            <v>SO</v>
          </cell>
          <cell r="GH80" t="str">
            <v>SO</v>
          </cell>
          <cell r="GI80" t="str">
            <v>SO</v>
          </cell>
          <cell r="GK80"/>
          <cell r="GL80"/>
          <cell r="GM80"/>
          <cell r="GN80">
            <v>1</v>
          </cell>
          <cell r="GO80"/>
          <cell r="GP80"/>
          <cell r="GQ80"/>
          <cell r="GR80"/>
          <cell r="GS80"/>
          <cell r="GT80"/>
          <cell r="GU80"/>
          <cell r="GV80">
            <v>0</v>
          </cell>
          <cell r="GW80">
            <v>0</v>
          </cell>
          <cell r="GX80">
            <v>0</v>
          </cell>
          <cell r="GY80">
            <v>0</v>
          </cell>
          <cell r="GZ80">
            <v>0</v>
          </cell>
          <cell r="HA80">
            <v>0</v>
          </cell>
          <cell r="HB80">
            <v>0</v>
          </cell>
          <cell r="HC80">
            <v>0</v>
          </cell>
          <cell r="HD80">
            <v>0</v>
          </cell>
          <cell r="HE80">
            <v>0</v>
          </cell>
          <cell r="HF80"/>
          <cell r="HG80"/>
          <cell r="HH80"/>
          <cell r="HI80"/>
          <cell r="HJ80"/>
          <cell r="HK80"/>
          <cell r="HL80"/>
          <cell r="HM80"/>
          <cell r="HN80"/>
          <cell r="HO80"/>
          <cell r="HP80"/>
          <cell r="HQ80"/>
          <cell r="HR80"/>
          <cell r="HS80"/>
        </row>
        <row r="81">
          <cell r="C81" t="str">
            <v>VERANO</v>
          </cell>
          <cell r="D81" t="str">
            <v>DIVINE KAYESHEL</v>
          </cell>
          <cell r="E81" t="str">
            <v>LEGASTE</v>
          </cell>
          <cell r="F81" t="str">
            <v>L.</v>
          </cell>
          <cell r="G81" t="str">
            <v>130990150053</v>
          </cell>
          <cell r="H81" t="str">
            <v>04-13-2010</v>
          </cell>
          <cell r="I81" t="str">
            <v>FEMALE</v>
          </cell>
          <cell r="J81">
            <v>45824</v>
          </cell>
          <cell r="K81"/>
          <cell r="L81"/>
          <cell r="M81" t="str">
            <v>Marbel Evangelical Fellowship Christian Academy</v>
          </cell>
          <cell r="N81" t="str">
            <v>KORONADAL CITY</v>
          </cell>
          <cell r="O81">
            <v>471013</v>
          </cell>
          <cell r="P81"/>
          <cell r="Q81"/>
          <cell r="R81">
            <v>87</v>
          </cell>
          <cell r="S81">
            <v>93</v>
          </cell>
          <cell r="T81">
            <v>89</v>
          </cell>
          <cell r="U81">
            <v>87</v>
          </cell>
          <cell r="V81">
            <v>89</v>
          </cell>
          <cell r="W81">
            <v>91</v>
          </cell>
          <cell r="X81">
            <v>90</v>
          </cell>
          <cell r="Y81">
            <v>89</v>
          </cell>
          <cell r="Z81">
            <v>89</v>
          </cell>
          <cell r="AA81">
            <v>90</v>
          </cell>
          <cell r="AB81">
            <v>90</v>
          </cell>
          <cell r="AC81">
            <v>92</v>
          </cell>
          <cell r="AD81">
            <v>92</v>
          </cell>
          <cell r="AE81">
            <v>91</v>
          </cell>
          <cell r="AF81">
            <v>91</v>
          </cell>
          <cell r="AG81">
            <v>93</v>
          </cell>
          <cell r="AH81">
            <v>90</v>
          </cell>
          <cell r="AI81">
            <v>89</v>
          </cell>
          <cell r="AJ81">
            <v>89</v>
          </cell>
          <cell r="AK81">
            <v>90</v>
          </cell>
          <cell r="AL81">
            <v>84</v>
          </cell>
          <cell r="AM81">
            <v>87</v>
          </cell>
          <cell r="AN81">
            <v>84</v>
          </cell>
          <cell r="AO81">
            <v>84</v>
          </cell>
          <cell r="AP81">
            <v>85</v>
          </cell>
          <cell r="AQ81">
            <v>90</v>
          </cell>
          <cell r="AR81">
            <v>93</v>
          </cell>
          <cell r="AS81">
            <v>93</v>
          </cell>
          <cell r="AT81">
            <v>95</v>
          </cell>
          <cell r="AU81">
            <v>93</v>
          </cell>
          <cell r="AV81">
            <v>89</v>
          </cell>
          <cell r="AW81">
            <v>85</v>
          </cell>
          <cell r="AX81">
            <v>90</v>
          </cell>
          <cell r="AY81">
            <v>93</v>
          </cell>
          <cell r="AZ81">
            <v>89</v>
          </cell>
          <cell r="BA81"/>
          <cell r="BB81"/>
          <cell r="BC81"/>
          <cell r="BD81"/>
          <cell r="BE81" t="str">
            <v/>
          </cell>
          <cell r="BF81">
            <v>90</v>
          </cell>
          <cell r="BG81">
            <v>88</v>
          </cell>
          <cell r="BH81">
            <v>88</v>
          </cell>
          <cell r="BI81">
            <v>89</v>
          </cell>
          <cell r="BJ81">
            <v>89</v>
          </cell>
          <cell r="BK81">
            <v>85</v>
          </cell>
          <cell r="BL81">
            <v>85</v>
          </cell>
          <cell r="BM81">
            <v>90</v>
          </cell>
          <cell r="BN81">
            <v>91</v>
          </cell>
          <cell r="BO81">
            <v>88</v>
          </cell>
          <cell r="BP81">
            <v>88</v>
          </cell>
          <cell r="BQ81">
            <v>90</v>
          </cell>
          <cell r="BR81">
            <v>90</v>
          </cell>
          <cell r="BS81">
            <v>91</v>
          </cell>
          <cell r="BT81">
            <v>90</v>
          </cell>
          <cell r="BU81">
            <v>90</v>
          </cell>
          <cell r="BV81">
            <v>90</v>
          </cell>
          <cell r="BW81">
            <v>90</v>
          </cell>
          <cell r="BX81">
            <v>92</v>
          </cell>
          <cell r="BY81">
            <v>91</v>
          </cell>
          <cell r="BZ81"/>
          <cell r="CA81"/>
          <cell r="CB81"/>
          <cell r="CC81"/>
          <cell r="CD81" t="str">
            <v/>
          </cell>
          <cell r="CE81"/>
          <cell r="CF81"/>
          <cell r="CG81"/>
          <cell r="CH81"/>
          <cell r="CI81" t="str">
            <v/>
          </cell>
          <cell r="CJ81">
            <v>88</v>
          </cell>
          <cell r="CK81">
            <v>88</v>
          </cell>
          <cell r="CL81">
            <v>90</v>
          </cell>
          <cell r="CM81">
            <v>91</v>
          </cell>
          <cell r="CN81">
            <v>90</v>
          </cell>
          <cell r="CO81"/>
          <cell r="CP81"/>
          <cell r="CQ81"/>
          <cell r="CR81"/>
          <cell r="CS81" t="str">
            <v/>
          </cell>
          <cell r="CT81"/>
          <cell r="CU81"/>
          <cell r="CV81"/>
          <cell r="CW81"/>
          <cell r="CX81" t="str">
            <v/>
          </cell>
          <cell r="CY81"/>
          <cell r="CZ81"/>
          <cell r="DA81"/>
          <cell r="DB81"/>
          <cell r="DC81" t="str">
            <v/>
          </cell>
          <cell r="DD81" t="str">
            <v>DIVINE KAYESHEL L. VERANO</v>
          </cell>
          <cell r="DE81">
            <v>89</v>
          </cell>
          <cell r="DF81" t="str">
            <v>NO</v>
          </cell>
          <cell r="DG81">
            <v>90</v>
          </cell>
          <cell r="DH81" t="str">
            <v>WITH HONORS</v>
          </cell>
          <cell r="DI81">
            <v>90</v>
          </cell>
          <cell r="DJ81" t="str">
            <v>WITH HONORS</v>
          </cell>
          <cell r="DK81">
            <v>90</v>
          </cell>
          <cell r="DL81" t="str">
            <v>WITH HONORS</v>
          </cell>
          <cell r="DM81">
            <v>90</v>
          </cell>
          <cell r="DN81" t="str">
            <v>WITH HONORS</v>
          </cell>
          <cell r="DO81"/>
          <cell r="DP81"/>
          <cell r="DQ81" t="str">
            <v/>
          </cell>
          <cell r="DR81"/>
          <cell r="DS81"/>
          <cell r="DT81" t="str">
            <v/>
          </cell>
          <cell r="DU81"/>
          <cell r="DV81"/>
          <cell r="DW81" t="str">
            <v/>
          </cell>
          <cell r="DX81"/>
          <cell r="DY81"/>
          <cell r="DZ81" t="str">
            <v/>
          </cell>
          <cell r="EA81"/>
          <cell r="EB81"/>
          <cell r="EC81" t="str">
            <v/>
          </cell>
          <cell r="ED81"/>
          <cell r="EE81"/>
          <cell r="EF81" t="str">
            <v/>
          </cell>
          <cell r="EG81"/>
          <cell r="EH81"/>
          <cell r="EI81" t="str">
            <v/>
          </cell>
          <cell r="EJ81"/>
          <cell r="EK81"/>
          <cell r="EL81" t="str">
            <v/>
          </cell>
          <cell r="EM81"/>
          <cell r="EN81"/>
          <cell r="EO81" t="str">
            <v/>
          </cell>
          <cell r="EP81"/>
          <cell r="EQ81"/>
          <cell r="ER81" t="str">
            <v/>
          </cell>
          <cell r="ES81"/>
          <cell r="ET81"/>
          <cell r="EU81" t="str">
            <v/>
          </cell>
          <cell r="EV81"/>
          <cell r="EW81"/>
          <cell r="EX81" t="str">
            <v/>
          </cell>
          <cell r="EY81"/>
          <cell r="EZ81"/>
          <cell r="FA81" t="e">
            <v>#DIV/0!</v>
          </cell>
          <cell r="FB81" t="e">
            <v>#DIV/0!</v>
          </cell>
          <cell r="FC81" t="e">
            <v>#DIV/0!</v>
          </cell>
          <cell r="FD81" t="e">
            <v>#DIV/0!</v>
          </cell>
          <cell r="FE81" t="e">
            <v>#DIV/0!</v>
          </cell>
          <cell r="FF81" t="e">
            <v>#DIV/0!</v>
          </cell>
          <cell r="FH81" t="str">
            <v>SO</v>
          </cell>
          <cell r="FI81" t="str">
            <v>SO</v>
          </cell>
          <cell r="FJ81" t="str">
            <v>SO</v>
          </cell>
          <cell r="FK81" t="str">
            <v>SO</v>
          </cell>
          <cell r="FL81" t="str">
            <v>SO</v>
          </cell>
          <cell r="FM81" t="str">
            <v>SO</v>
          </cell>
          <cell r="FN81" t="str">
            <v>SO</v>
          </cell>
          <cell r="FO81" t="str">
            <v>SO</v>
          </cell>
          <cell r="FP81" t="str">
            <v>SO</v>
          </cell>
          <cell r="FQ81" t="str">
            <v>SO</v>
          </cell>
          <cell r="FR81" t="str">
            <v>SO</v>
          </cell>
          <cell r="FS81" t="str">
            <v>SO</v>
          </cell>
          <cell r="FT81" t="str">
            <v>SO</v>
          </cell>
          <cell r="FU81" t="str">
            <v>SO</v>
          </cell>
          <cell r="FV81" t="str">
            <v>SO</v>
          </cell>
          <cell r="FW81" t="str">
            <v>SO</v>
          </cell>
          <cell r="FX81" t="str">
            <v>SO</v>
          </cell>
          <cell r="FY81" t="str">
            <v>SO</v>
          </cell>
          <cell r="FZ81" t="str">
            <v>SO</v>
          </cell>
          <cell r="GA81" t="str">
            <v>SO</v>
          </cell>
          <cell r="GB81" t="str">
            <v>SO</v>
          </cell>
          <cell r="GC81" t="str">
            <v>SO</v>
          </cell>
          <cell r="GD81" t="str">
            <v>SO</v>
          </cell>
          <cell r="GE81" t="str">
            <v>SO</v>
          </cell>
          <cell r="GF81" t="str">
            <v>SO</v>
          </cell>
          <cell r="GG81" t="str">
            <v>SO</v>
          </cell>
          <cell r="GH81" t="str">
            <v>SO</v>
          </cell>
          <cell r="GI81" t="str">
            <v>SO</v>
          </cell>
          <cell r="GK81"/>
          <cell r="GL81"/>
          <cell r="GM81"/>
          <cell r="GN81"/>
          <cell r="GO81">
            <v>1</v>
          </cell>
          <cell r="GP81"/>
          <cell r="GQ81"/>
          <cell r="GR81"/>
          <cell r="GS81"/>
          <cell r="GT81"/>
          <cell r="GU81"/>
          <cell r="GV81">
            <v>0</v>
          </cell>
          <cell r="GW81">
            <v>0</v>
          </cell>
          <cell r="GX81">
            <v>0</v>
          </cell>
          <cell r="GY81">
            <v>0</v>
          </cell>
          <cell r="GZ81">
            <v>2</v>
          </cell>
          <cell r="HA81">
            <v>1</v>
          </cell>
          <cell r="HB81">
            <v>0</v>
          </cell>
          <cell r="HC81">
            <v>1</v>
          </cell>
          <cell r="HD81">
            <v>1</v>
          </cell>
          <cell r="HE81">
            <v>0</v>
          </cell>
          <cell r="HF81"/>
          <cell r="HG81"/>
          <cell r="HH81"/>
          <cell r="HI81"/>
          <cell r="HJ81"/>
          <cell r="HK81"/>
          <cell r="HL81"/>
          <cell r="HM81"/>
          <cell r="HN81"/>
          <cell r="HO81"/>
          <cell r="HP81"/>
          <cell r="HQ81"/>
          <cell r="HR81"/>
          <cell r="HS81"/>
        </row>
        <row r="82">
          <cell r="C82" t="str">
            <v>VILLARUEL</v>
          </cell>
          <cell r="D82" t="str">
            <v>JESSREL DENISE</v>
          </cell>
          <cell r="E82" t="str">
            <v>SOBERANO</v>
          </cell>
          <cell r="F82" t="str">
            <v>S.</v>
          </cell>
          <cell r="G82" t="str">
            <v>131394150217</v>
          </cell>
          <cell r="H82" t="str">
            <v>03-01-2010</v>
          </cell>
          <cell r="I82" t="str">
            <v>FEMALE</v>
          </cell>
          <cell r="J82">
            <v>45824</v>
          </cell>
          <cell r="K82"/>
          <cell r="L82"/>
          <cell r="M82" t="str">
            <v>New  Iloilo  Elem</v>
          </cell>
          <cell r="N82" t="str">
            <v>KORONADAL CITY</v>
          </cell>
          <cell r="O82">
            <v>130879</v>
          </cell>
          <cell r="P82"/>
          <cell r="Q82"/>
          <cell r="R82">
            <v>81</v>
          </cell>
          <cell r="S82">
            <v>85</v>
          </cell>
          <cell r="T82">
            <v>85</v>
          </cell>
          <cell r="U82">
            <v>89</v>
          </cell>
          <cell r="V82">
            <v>85</v>
          </cell>
          <cell r="W82">
            <v>82</v>
          </cell>
          <cell r="X82">
            <v>83</v>
          </cell>
          <cell r="Y82">
            <v>84</v>
          </cell>
          <cell r="Z82">
            <v>86</v>
          </cell>
          <cell r="AA82">
            <v>84</v>
          </cell>
          <cell r="AB82">
            <v>82</v>
          </cell>
          <cell r="AC82">
            <v>83</v>
          </cell>
          <cell r="AD82">
            <v>81</v>
          </cell>
          <cell r="AE82">
            <v>86</v>
          </cell>
          <cell r="AF82">
            <v>83</v>
          </cell>
          <cell r="AG82">
            <v>84</v>
          </cell>
          <cell r="AH82">
            <v>82</v>
          </cell>
          <cell r="AI82">
            <v>85</v>
          </cell>
          <cell r="AJ82">
            <v>84</v>
          </cell>
          <cell r="AK82">
            <v>84</v>
          </cell>
          <cell r="AL82">
            <v>80</v>
          </cell>
          <cell r="AM82">
            <v>84</v>
          </cell>
          <cell r="AN82">
            <v>83</v>
          </cell>
          <cell r="AO82">
            <v>84</v>
          </cell>
          <cell r="AP82">
            <v>83</v>
          </cell>
          <cell r="AQ82">
            <v>86</v>
          </cell>
          <cell r="AR82">
            <v>92</v>
          </cell>
          <cell r="AS82">
            <v>93</v>
          </cell>
          <cell r="AT82">
            <v>94</v>
          </cell>
          <cell r="AU82">
            <v>91</v>
          </cell>
          <cell r="AV82">
            <v>92</v>
          </cell>
          <cell r="AW82">
            <v>93</v>
          </cell>
          <cell r="AX82">
            <v>94</v>
          </cell>
          <cell r="AY82">
            <v>96</v>
          </cell>
          <cell r="AZ82">
            <v>94</v>
          </cell>
          <cell r="BA82"/>
          <cell r="BB82"/>
          <cell r="BC82"/>
          <cell r="BD82"/>
          <cell r="BE82" t="str">
            <v/>
          </cell>
          <cell r="BF82">
            <v>86</v>
          </cell>
          <cell r="BG82">
            <v>85</v>
          </cell>
          <cell r="BH82">
            <v>90</v>
          </cell>
          <cell r="BI82">
            <v>91</v>
          </cell>
          <cell r="BJ82">
            <v>88</v>
          </cell>
          <cell r="BK82">
            <v>83</v>
          </cell>
          <cell r="BL82">
            <v>85</v>
          </cell>
          <cell r="BM82">
            <v>90</v>
          </cell>
          <cell r="BN82">
            <v>91</v>
          </cell>
          <cell r="BO82">
            <v>87</v>
          </cell>
          <cell r="BP82">
            <v>88</v>
          </cell>
          <cell r="BQ82">
            <v>90</v>
          </cell>
          <cell r="BR82">
            <v>90</v>
          </cell>
          <cell r="BS82">
            <v>91</v>
          </cell>
          <cell r="BT82">
            <v>90</v>
          </cell>
          <cell r="BU82">
            <v>82</v>
          </cell>
          <cell r="BV82">
            <v>90</v>
          </cell>
          <cell r="BW82">
            <v>90</v>
          </cell>
          <cell r="BX82">
            <v>92</v>
          </cell>
          <cell r="BY82">
            <v>89</v>
          </cell>
          <cell r="BZ82"/>
          <cell r="CA82"/>
          <cell r="CB82"/>
          <cell r="CC82"/>
          <cell r="CD82" t="str">
            <v/>
          </cell>
          <cell r="CE82"/>
          <cell r="CF82"/>
          <cell r="CG82"/>
          <cell r="CH82"/>
          <cell r="CI82" t="str">
            <v/>
          </cell>
          <cell r="CJ82">
            <v>85</v>
          </cell>
          <cell r="CK82">
            <v>88</v>
          </cell>
          <cell r="CL82">
            <v>90</v>
          </cell>
          <cell r="CM82">
            <v>91</v>
          </cell>
          <cell r="CN82">
            <v>89</v>
          </cell>
          <cell r="CO82"/>
          <cell r="CP82"/>
          <cell r="CQ82"/>
          <cell r="CR82"/>
          <cell r="CS82" t="str">
            <v/>
          </cell>
          <cell r="CT82"/>
          <cell r="CU82"/>
          <cell r="CV82"/>
          <cell r="CW82"/>
          <cell r="CX82" t="str">
            <v/>
          </cell>
          <cell r="CY82"/>
          <cell r="CZ82"/>
          <cell r="DA82"/>
          <cell r="DB82"/>
          <cell r="DC82" t="str">
            <v/>
          </cell>
          <cell r="DD82" t="str">
            <v>JESSREL DENISE S. VILLARUEL</v>
          </cell>
          <cell r="DE82">
            <v>84</v>
          </cell>
          <cell r="DF82" t="str">
            <v>NO</v>
          </cell>
          <cell r="DG82">
            <v>86</v>
          </cell>
          <cell r="DH82" t="str">
            <v>NO</v>
          </cell>
          <cell r="DI82">
            <v>87</v>
          </cell>
          <cell r="DJ82" t="str">
            <v>NO</v>
          </cell>
          <cell r="DK82">
            <v>89</v>
          </cell>
          <cell r="DL82" t="str">
            <v>NO</v>
          </cell>
          <cell r="DM82">
            <v>87</v>
          </cell>
          <cell r="DN82" t="str">
            <v>NO</v>
          </cell>
          <cell r="DO82"/>
          <cell r="DP82"/>
          <cell r="DQ82" t="str">
            <v/>
          </cell>
          <cell r="DR82"/>
          <cell r="DS82"/>
          <cell r="DT82" t="str">
            <v/>
          </cell>
          <cell r="DU82"/>
          <cell r="DV82"/>
          <cell r="DW82" t="str">
            <v/>
          </cell>
          <cell r="DX82"/>
          <cell r="DY82"/>
          <cell r="DZ82" t="str">
            <v/>
          </cell>
          <cell r="EA82"/>
          <cell r="EB82"/>
          <cell r="EC82" t="str">
            <v/>
          </cell>
          <cell r="ED82"/>
          <cell r="EE82"/>
          <cell r="EF82" t="str">
            <v/>
          </cell>
          <cell r="EG82"/>
          <cell r="EH82"/>
          <cell r="EI82" t="str">
            <v/>
          </cell>
          <cell r="EJ82"/>
          <cell r="EK82"/>
          <cell r="EL82" t="str">
            <v/>
          </cell>
          <cell r="EM82"/>
          <cell r="EN82"/>
          <cell r="EO82" t="str">
            <v/>
          </cell>
          <cell r="EP82"/>
          <cell r="EQ82"/>
          <cell r="ER82" t="str">
            <v/>
          </cell>
          <cell r="ES82"/>
          <cell r="ET82"/>
          <cell r="EU82" t="str">
            <v/>
          </cell>
          <cell r="EV82"/>
          <cell r="EW82"/>
          <cell r="EX82" t="str">
            <v/>
          </cell>
          <cell r="EY82"/>
          <cell r="EZ82"/>
          <cell r="FA82" t="e">
            <v>#DIV/0!</v>
          </cell>
          <cell r="FB82" t="e">
            <v>#DIV/0!</v>
          </cell>
          <cell r="FC82" t="e">
            <v>#DIV/0!</v>
          </cell>
          <cell r="FD82" t="e">
            <v>#DIV/0!</v>
          </cell>
          <cell r="FE82" t="e">
            <v>#DIV/0!</v>
          </cell>
          <cell r="FF82" t="e">
            <v>#DIV/0!</v>
          </cell>
          <cell r="FH82" t="str">
            <v>SO</v>
          </cell>
          <cell r="FI82" t="str">
            <v>SO</v>
          </cell>
          <cell r="FJ82" t="str">
            <v>SO</v>
          </cell>
          <cell r="FK82" t="str">
            <v>SO</v>
          </cell>
          <cell r="FL82" t="str">
            <v>SO</v>
          </cell>
          <cell r="FM82" t="str">
            <v>SO</v>
          </cell>
          <cell r="FN82" t="str">
            <v>SO</v>
          </cell>
          <cell r="FO82" t="str">
            <v>SO</v>
          </cell>
          <cell r="FP82" t="str">
            <v>SO</v>
          </cell>
          <cell r="FQ82" t="str">
            <v>SO</v>
          </cell>
          <cell r="FR82" t="str">
            <v>SO</v>
          </cell>
          <cell r="FS82" t="str">
            <v>SO</v>
          </cell>
          <cell r="FT82" t="str">
            <v>SO</v>
          </cell>
          <cell r="FU82" t="str">
            <v>SO</v>
          </cell>
          <cell r="FV82" t="str">
            <v>SO</v>
          </cell>
          <cell r="FW82" t="str">
            <v>SO</v>
          </cell>
          <cell r="FX82" t="str">
            <v>SO</v>
          </cell>
          <cell r="FY82" t="str">
            <v>SO</v>
          </cell>
          <cell r="FZ82" t="str">
            <v>SO</v>
          </cell>
          <cell r="GA82" t="str">
            <v>SO</v>
          </cell>
          <cell r="GB82" t="str">
            <v>SO</v>
          </cell>
          <cell r="GC82" t="str">
            <v>SO</v>
          </cell>
          <cell r="GD82" t="str">
            <v>SO</v>
          </cell>
          <cell r="GE82" t="str">
            <v>SO</v>
          </cell>
          <cell r="GF82" t="str">
            <v>SO</v>
          </cell>
          <cell r="GG82" t="str">
            <v>SO</v>
          </cell>
          <cell r="GH82" t="str">
            <v>SO</v>
          </cell>
          <cell r="GI82" t="str">
            <v>SO</v>
          </cell>
          <cell r="GK82"/>
          <cell r="GL82"/>
          <cell r="GM82"/>
          <cell r="GN82"/>
          <cell r="GO82"/>
          <cell r="GP82"/>
          <cell r="GQ82"/>
          <cell r="GR82"/>
          <cell r="GS82"/>
          <cell r="GT82"/>
          <cell r="GU82"/>
          <cell r="GV82">
            <v>0</v>
          </cell>
          <cell r="GW82">
            <v>0</v>
          </cell>
          <cell r="GX82">
            <v>0</v>
          </cell>
          <cell r="GY82">
            <v>0</v>
          </cell>
          <cell r="GZ82">
            <v>0</v>
          </cell>
          <cell r="HA82">
            <v>0</v>
          </cell>
          <cell r="HB82">
            <v>1</v>
          </cell>
          <cell r="HC82">
            <v>0</v>
          </cell>
          <cell r="HD82">
            <v>0</v>
          </cell>
          <cell r="HE82">
            <v>0</v>
          </cell>
          <cell r="HF82"/>
          <cell r="HG82"/>
          <cell r="HH82"/>
          <cell r="HI82"/>
          <cell r="HJ82"/>
          <cell r="HK82"/>
          <cell r="HL82"/>
          <cell r="HM82"/>
          <cell r="HN82"/>
          <cell r="HO82"/>
          <cell r="HP82"/>
          <cell r="HQ82"/>
          <cell r="HR82"/>
          <cell r="HS82"/>
        </row>
        <row r="83">
          <cell r="C83"/>
          <cell r="D83"/>
          <cell r="E83"/>
          <cell r="F83" t="str">
            <v>.</v>
          </cell>
          <cell r="G83"/>
          <cell r="H83"/>
          <cell r="I83" t="str">
            <v>FEMALE</v>
          </cell>
          <cell r="J83"/>
          <cell r="K83"/>
          <cell r="L83"/>
          <cell r="M83" t="str">
            <v>New  Iloilo  Elem</v>
          </cell>
          <cell r="N83" t="str">
            <v>KORONADAL CITY</v>
          </cell>
          <cell r="O83">
            <v>130880</v>
          </cell>
          <cell r="P83"/>
          <cell r="Q83"/>
          <cell r="R83"/>
          <cell r="S83"/>
          <cell r="T83"/>
          <cell r="U83"/>
          <cell r="V83" t="str">
            <v/>
          </cell>
          <cell r="W83"/>
          <cell r="X83"/>
          <cell r="Y83"/>
          <cell r="Z83"/>
          <cell r="AA83" t="str">
            <v/>
          </cell>
          <cell r="AB83"/>
          <cell r="AC83"/>
          <cell r="AD83"/>
          <cell r="AE83"/>
          <cell r="AF83" t="str">
            <v/>
          </cell>
          <cell r="AG83"/>
          <cell r="AH83"/>
          <cell r="AI83"/>
          <cell r="AJ83"/>
          <cell r="AK83" t="str">
            <v/>
          </cell>
          <cell r="AL83"/>
          <cell r="AM83"/>
          <cell r="AN83"/>
          <cell r="AO83"/>
          <cell r="AP83" t="str">
            <v/>
          </cell>
          <cell r="AQ83"/>
          <cell r="AR83"/>
          <cell r="AS83"/>
          <cell r="AT83"/>
          <cell r="AU83" t="str">
            <v/>
          </cell>
          <cell r="AV83"/>
          <cell r="AW83"/>
          <cell r="AX83"/>
          <cell r="AY83"/>
          <cell r="AZ83" t="str">
            <v/>
          </cell>
          <cell r="BA83"/>
          <cell r="BB83"/>
          <cell r="BC83"/>
          <cell r="BD83"/>
          <cell r="BE83" t="str">
            <v/>
          </cell>
          <cell r="BF83"/>
          <cell r="BG83"/>
          <cell r="BH83"/>
          <cell r="BI83"/>
          <cell r="BJ83" t="str">
            <v/>
          </cell>
          <cell r="BK83"/>
          <cell r="BL83"/>
          <cell r="BM83"/>
          <cell r="BN83"/>
          <cell r="BO83" t="str">
            <v/>
          </cell>
          <cell r="BP83"/>
          <cell r="BQ83"/>
          <cell r="BR83"/>
          <cell r="BS83"/>
          <cell r="BT83" t="str">
            <v/>
          </cell>
          <cell r="BU83"/>
          <cell r="BV83"/>
          <cell r="BW83"/>
          <cell r="BX83"/>
          <cell r="BY83" t="str">
            <v/>
          </cell>
          <cell r="BZ83"/>
          <cell r="CA83"/>
          <cell r="CB83"/>
          <cell r="CC83"/>
          <cell r="CD83" t="str">
            <v/>
          </cell>
          <cell r="CE83"/>
          <cell r="CF83"/>
          <cell r="CG83"/>
          <cell r="CH83"/>
          <cell r="CI83" t="str">
            <v/>
          </cell>
          <cell r="CJ83" t="str">
            <v/>
          </cell>
          <cell r="CK83" t="str">
            <v/>
          </cell>
          <cell r="CL83" t="str">
            <v/>
          </cell>
          <cell r="CM83" t="str">
            <v/>
          </cell>
          <cell r="CN83" t="str">
            <v/>
          </cell>
          <cell r="CO83"/>
          <cell r="CP83"/>
          <cell r="CQ83"/>
          <cell r="CR83"/>
          <cell r="CS83" t="str">
            <v/>
          </cell>
          <cell r="CT83"/>
          <cell r="CU83"/>
          <cell r="CV83"/>
          <cell r="CW83"/>
          <cell r="CX83" t="str">
            <v/>
          </cell>
          <cell r="CY83"/>
          <cell r="CZ83"/>
          <cell r="DA83"/>
          <cell r="DB83"/>
          <cell r="DC83" t="str">
            <v/>
          </cell>
          <cell r="DD83" t="str">
            <v xml:space="preserve"> . </v>
          </cell>
          <cell r="DE83" t="e">
            <v>#DIV/0!</v>
          </cell>
          <cell r="DF83" t="e">
            <v>#DIV/0!</v>
          </cell>
          <cell r="DG83" t="e">
            <v>#DIV/0!</v>
          </cell>
          <cell r="DH83" t="e">
            <v>#DIV/0!</v>
          </cell>
          <cell r="DI83" t="e">
            <v>#DIV/0!</v>
          </cell>
          <cell r="DJ83" t="e">
            <v>#DIV/0!</v>
          </cell>
          <cell r="DK83" t="e">
            <v>#DIV/0!</v>
          </cell>
          <cell r="DL83" t="e">
            <v>#DIV/0!</v>
          </cell>
          <cell r="DM83" t="str">
            <v/>
          </cell>
          <cell r="DN83" t="str">
            <v/>
          </cell>
          <cell r="DO83"/>
          <cell r="DP83"/>
          <cell r="DQ83" t="str">
            <v/>
          </cell>
          <cell r="DR83"/>
          <cell r="DS83"/>
          <cell r="DT83" t="str">
            <v/>
          </cell>
          <cell r="DU83"/>
          <cell r="DV83"/>
          <cell r="DW83" t="str">
            <v/>
          </cell>
          <cell r="DX83"/>
          <cell r="DY83"/>
          <cell r="DZ83" t="str">
            <v/>
          </cell>
          <cell r="EA83"/>
          <cell r="EB83"/>
          <cell r="EC83" t="str">
            <v/>
          </cell>
          <cell r="ED83"/>
          <cell r="EE83"/>
          <cell r="EF83" t="str">
            <v/>
          </cell>
          <cell r="EG83"/>
          <cell r="EH83"/>
          <cell r="EI83" t="str">
            <v/>
          </cell>
          <cell r="EJ83"/>
          <cell r="EK83"/>
          <cell r="EL83" t="str">
            <v/>
          </cell>
          <cell r="EM83"/>
          <cell r="EN83"/>
          <cell r="EO83" t="str">
            <v/>
          </cell>
          <cell r="EP83"/>
          <cell r="EQ83"/>
          <cell r="ER83" t="str">
            <v/>
          </cell>
          <cell r="ES83"/>
          <cell r="ET83"/>
          <cell r="EU83" t="str">
            <v/>
          </cell>
          <cell r="EV83"/>
          <cell r="EW83"/>
          <cell r="EX83" t="str">
            <v/>
          </cell>
          <cell r="EY83"/>
          <cell r="EZ83"/>
          <cell r="FA83" t="e">
            <v>#DIV/0!</v>
          </cell>
          <cell r="FB83" t="e">
            <v>#DIV/0!</v>
          </cell>
          <cell r="FC83" t="e">
            <v>#DIV/0!</v>
          </cell>
          <cell r="FD83" t="e">
            <v>#DIV/0!</v>
          </cell>
          <cell r="FE83" t="e">
            <v>#DIV/0!</v>
          </cell>
          <cell r="FF83" t="e">
            <v>#DIV/0!</v>
          </cell>
          <cell r="FH83" t="str">
            <v>SO</v>
          </cell>
          <cell r="FI83" t="str">
            <v>SO</v>
          </cell>
          <cell r="FJ83" t="str">
            <v>SO</v>
          </cell>
          <cell r="FK83" t="str">
            <v>SO</v>
          </cell>
          <cell r="FL83" t="str">
            <v>SO</v>
          </cell>
          <cell r="FM83" t="str">
            <v>SO</v>
          </cell>
          <cell r="FN83" t="str">
            <v>SO</v>
          </cell>
          <cell r="FO83" t="str">
            <v>SO</v>
          </cell>
          <cell r="FP83" t="str">
            <v>SO</v>
          </cell>
          <cell r="FQ83" t="str">
            <v>SO</v>
          </cell>
          <cell r="FR83" t="str">
            <v>SO</v>
          </cell>
          <cell r="FS83" t="str">
            <v>SO</v>
          </cell>
          <cell r="FT83" t="str">
            <v>SO</v>
          </cell>
          <cell r="FU83" t="str">
            <v>SO</v>
          </cell>
          <cell r="FV83" t="str">
            <v>SO</v>
          </cell>
          <cell r="FW83" t="str">
            <v>SO</v>
          </cell>
          <cell r="FX83" t="str">
            <v>SO</v>
          </cell>
          <cell r="FY83" t="str">
            <v>SO</v>
          </cell>
          <cell r="FZ83" t="str">
            <v>SO</v>
          </cell>
          <cell r="GA83" t="str">
            <v>SO</v>
          </cell>
          <cell r="GB83" t="str">
            <v>SO</v>
          </cell>
          <cell r="GC83" t="str">
            <v>SO</v>
          </cell>
          <cell r="GD83" t="str">
            <v>SO</v>
          </cell>
          <cell r="GE83" t="str">
            <v>SO</v>
          </cell>
          <cell r="GF83" t="str">
            <v>SO</v>
          </cell>
          <cell r="GG83" t="str">
            <v>SO</v>
          </cell>
          <cell r="GH83" t="str">
            <v>SO</v>
          </cell>
          <cell r="GI83" t="str">
            <v>SO</v>
          </cell>
          <cell r="GK83">
            <v>1</v>
          </cell>
          <cell r="GL83"/>
          <cell r="GM83"/>
          <cell r="GN83"/>
          <cell r="GO83"/>
          <cell r="GP83"/>
          <cell r="GQ83"/>
          <cell r="GR83"/>
          <cell r="GS83"/>
          <cell r="GT83"/>
          <cell r="GU83"/>
          <cell r="GV83">
            <v>0</v>
          </cell>
          <cell r="GW83">
            <v>0</v>
          </cell>
          <cell r="GX83">
            <v>0</v>
          </cell>
          <cell r="GY83">
            <v>0</v>
          </cell>
          <cell r="GZ83">
            <v>0</v>
          </cell>
          <cell r="HA83">
            <v>0</v>
          </cell>
          <cell r="HB83">
            <v>0</v>
          </cell>
          <cell r="HC83">
            <v>0</v>
          </cell>
          <cell r="HD83">
            <v>0</v>
          </cell>
          <cell r="HE83">
            <v>0</v>
          </cell>
          <cell r="HF83"/>
          <cell r="HG83"/>
          <cell r="HH83"/>
          <cell r="HI83"/>
          <cell r="HJ83"/>
          <cell r="HK83"/>
          <cell r="HL83"/>
          <cell r="HM83"/>
          <cell r="HN83"/>
          <cell r="HO83"/>
          <cell r="HP83"/>
          <cell r="HQ83"/>
          <cell r="HR83"/>
          <cell r="HS83"/>
        </row>
        <row r="84">
          <cell r="C84"/>
          <cell r="D84"/>
          <cell r="E84"/>
          <cell r="F84" t="str">
            <v>.</v>
          </cell>
          <cell r="G84"/>
          <cell r="H84"/>
          <cell r="I84" t="str">
            <v>FEMALE</v>
          </cell>
          <cell r="J84"/>
          <cell r="K84"/>
          <cell r="L84"/>
          <cell r="M84" t="str">
            <v>New  Iloilo  Elem</v>
          </cell>
          <cell r="N84" t="str">
            <v>KORONADAL CITY</v>
          </cell>
          <cell r="O84">
            <v>130881</v>
          </cell>
          <cell r="P84"/>
          <cell r="Q84"/>
          <cell r="R84"/>
          <cell r="S84"/>
          <cell r="T84"/>
          <cell r="U84"/>
          <cell r="V84" t="str">
            <v/>
          </cell>
          <cell r="W84"/>
          <cell r="X84"/>
          <cell r="Y84"/>
          <cell r="Z84"/>
          <cell r="AA84" t="str">
            <v/>
          </cell>
          <cell r="AB84"/>
          <cell r="AC84"/>
          <cell r="AD84"/>
          <cell r="AE84"/>
          <cell r="AF84" t="str">
            <v/>
          </cell>
          <cell r="AG84"/>
          <cell r="AH84"/>
          <cell r="AI84"/>
          <cell r="AJ84"/>
          <cell r="AK84" t="str">
            <v/>
          </cell>
          <cell r="AL84"/>
          <cell r="AM84"/>
          <cell r="AN84"/>
          <cell r="AO84"/>
          <cell r="AP84" t="str">
            <v/>
          </cell>
          <cell r="AQ84"/>
          <cell r="AR84"/>
          <cell r="AS84"/>
          <cell r="AT84"/>
          <cell r="AU84" t="str">
            <v/>
          </cell>
          <cell r="AV84"/>
          <cell r="AW84"/>
          <cell r="AX84"/>
          <cell r="AY84"/>
          <cell r="AZ84" t="str">
            <v/>
          </cell>
          <cell r="BA84"/>
          <cell r="BB84"/>
          <cell r="BC84"/>
          <cell r="BD84"/>
          <cell r="BE84" t="str">
            <v/>
          </cell>
          <cell r="BF84"/>
          <cell r="BG84"/>
          <cell r="BH84"/>
          <cell r="BI84"/>
          <cell r="BJ84" t="str">
            <v/>
          </cell>
          <cell r="BK84"/>
          <cell r="BL84"/>
          <cell r="BM84"/>
          <cell r="BN84"/>
          <cell r="BO84" t="str">
            <v/>
          </cell>
          <cell r="BP84"/>
          <cell r="BQ84"/>
          <cell r="BR84"/>
          <cell r="BS84"/>
          <cell r="BT84" t="str">
            <v/>
          </cell>
          <cell r="BU84"/>
          <cell r="BV84"/>
          <cell r="BW84"/>
          <cell r="BX84"/>
          <cell r="BY84" t="str">
            <v/>
          </cell>
          <cell r="BZ84"/>
          <cell r="CA84"/>
          <cell r="CB84"/>
          <cell r="CC84"/>
          <cell r="CD84" t="str">
            <v/>
          </cell>
          <cell r="CE84"/>
          <cell r="CF84"/>
          <cell r="CG84"/>
          <cell r="CH84"/>
          <cell r="CI84" t="str">
            <v/>
          </cell>
          <cell r="CJ84" t="str">
            <v/>
          </cell>
          <cell r="CK84" t="str">
            <v/>
          </cell>
          <cell r="CL84" t="str">
            <v/>
          </cell>
          <cell r="CM84" t="str">
            <v/>
          </cell>
          <cell r="CN84" t="str">
            <v/>
          </cell>
          <cell r="CO84"/>
          <cell r="CP84"/>
          <cell r="CQ84"/>
          <cell r="CR84"/>
          <cell r="CS84" t="str">
            <v/>
          </cell>
          <cell r="CT84"/>
          <cell r="CU84"/>
          <cell r="CV84"/>
          <cell r="CW84"/>
          <cell r="CX84" t="str">
            <v/>
          </cell>
          <cell r="CY84"/>
          <cell r="CZ84"/>
          <cell r="DA84"/>
          <cell r="DB84"/>
          <cell r="DC84" t="str">
            <v/>
          </cell>
          <cell r="DD84" t="str">
            <v xml:space="preserve"> . </v>
          </cell>
          <cell r="DE84" t="e">
            <v>#DIV/0!</v>
          </cell>
          <cell r="DF84" t="e">
            <v>#DIV/0!</v>
          </cell>
          <cell r="DG84" t="e">
            <v>#DIV/0!</v>
          </cell>
          <cell r="DH84" t="e">
            <v>#DIV/0!</v>
          </cell>
          <cell r="DI84" t="e">
            <v>#DIV/0!</v>
          </cell>
          <cell r="DJ84" t="e">
            <v>#DIV/0!</v>
          </cell>
          <cell r="DK84" t="e">
            <v>#DIV/0!</v>
          </cell>
          <cell r="DL84" t="e">
            <v>#DIV/0!</v>
          </cell>
          <cell r="DM84" t="str">
            <v/>
          </cell>
          <cell r="DN84" t="str">
            <v/>
          </cell>
          <cell r="DO84"/>
          <cell r="DP84"/>
          <cell r="DQ84" t="str">
            <v/>
          </cell>
          <cell r="DR84"/>
          <cell r="DS84"/>
          <cell r="DT84" t="str">
            <v/>
          </cell>
          <cell r="DU84"/>
          <cell r="DV84"/>
          <cell r="DW84" t="str">
            <v/>
          </cell>
          <cell r="DX84"/>
          <cell r="DY84"/>
          <cell r="DZ84" t="str">
            <v/>
          </cell>
          <cell r="EA84"/>
          <cell r="EB84"/>
          <cell r="EC84" t="str">
            <v/>
          </cell>
          <cell r="ED84"/>
          <cell r="EE84"/>
          <cell r="EF84" t="str">
            <v/>
          </cell>
          <cell r="EG84"/>
          <cell r="EH84"/>
          <cell r="EI84" t="str">
            <v/>
          </cell>
          <cell r="EJ84"/>
          <cell r="EK84"/>
          <cell r="EL84" t="str">
            <v/>
          </cell>
          <cell r="EM84"/>
          <cell r="EN84"/>
          <cell r="EO84" t="str">
            <v/>
          </cell>
          <cell r="EP84"/>
          <cell r="EQ84"/>
          <cell r="ER84" t="str">
            <v/>
          </cell>
          <cell r="ES84"/>
          <cell r="ET84"/>
          <cell r="EU84" t="str">
            <v/>
          </cell>
          <cell r="EV84"/>
          <cell r="EW84"/>
          <cell r="EX84" t="str">
            <v/>
          </cell>
          <cell r="EY84"/>
          <cell r="EZ84"/>
          <cell r="FA84" t="e">
            <v>#DIV/0!</v>
          </cell>
          <cell r="FB84" t="e">
            <v>#DIV/0!</v>
          </cell>
          <cell r="FC84" t="e">
            <v>#DIV/0!</v>
          </cell>
          <cell r="FD84" t="e">
            <v>#DIV/0!</v>
          </cell>
          <cell r="FE84" t="e">
            <v>#DIV/0!</v>
          </cell>
          <cell r="FF84" t="e">
            <v>#DIV/0!</v>
          </cell>
          <cell r="FH84" t="str">
            <v>SO</v>
          </cell>
          <cell r="FI84" t="str">
            <v>SO</v>
          </cell>
          <cell r="FJ84" t="str">
            <v>SO</v>
          </cell>
          <cell r="FK84" t="str">
            <v>SO</v>
          </cell>
          <cell r="FL84" t="str">
            <v>SO</v>
          </cell>
          <cell r="FM84" t="str">
            <v>SO</v>
          </cell>
          <cell r="FN84" t="str">
            <v>SO</v>
          </cell>
          <cell r="FO84" t="str">
            <v>SO</v>
          </cell>
          <cell r="FP84" t="str">
            <v>SO</v>
          </cell>
          <cell r="FQ84" t="str">
            <v>SO</v>
          </cell>
          <cell r="FR84" t="str">
            <v>SO</v>
          </cell>
          <cell r="FS84" t="str">
            <v>SO</v>
          </cell>
          <cell r="FT84" t="str">
            <v>SO</v>
          </cell>
          <cell r="FU84" t="str">
            <v>SO</v>
          </cell>
          <cell r="FV84" t="str">
            <v>SO</v>
          </cell>
          <cell r="FW84" t="str">
            <v>SO</v>
          </cell>
          <cell r="FX84" t="str">
            <v>SO</v>
          </cell>
          <cell r="FY84" t="str">
            <v>SO</v>
          </cell>
          <cell r="FZ84" t="str">
            <v>SO</v>
          </cell>
          <cell r="GA84" t="str">
            <v>SO</v>
          </cell>
          <cell r="GB84" t="str">
            <v>SO</v>
          </cell>
          <cell r="GC84" t="str">
            <v>SO</v>
          </cell>
          <cell r="GD84" t="str">
            <v>SO</v>
          </cell>
          <cell r="GE84" t="str">
            <v>SO</v>
          </cell>
          <cell r="GF84" t="str">
            <v>SO</v>
          </cell>
          <cell r="GG84" t="str">
            <v>SO</v>
          </cell>
          <cell r="GH84" t="str">
            <v>SO</v>
          </cell>
          <cell r="GI84" t="str">
            <v>SO</v>
          </cell>
          <cell r="GK84"/>
          <cell r="GL84"/>
          <cell r="GM84"/>
          <cell r="GN84"/>
          <cell r="GO84"/>
          <cell r="GP84"/>
          <cell r="GQ84"/>
          <cell r="GR84"/>
          <cell r="GS84"/>
          <cell r="GT84"/>
          <cell r="GU84"/>
          <cell r="GV84">
            <v>0</v>
          </cell>
          <cell r="GW84">
            <v>0</v>
          </cell>
          <cell r="GX84">
            <v>0</v>
          </cell>
          <cell r="GY84">
            <v>0</v>
          </cell>
          <cell r="GZ84">
            <v>0</v>
          </cell>
          <cell r="HA84">
            <v>0</v>
          </cell>
          <cell r="HB84">
            <v>0</v>
          </cell>
          <cell r="HC84">
            <v>0</v>
          </cell>
          <cell r="HD84">
            <v>0</v>
          </cell>
          <cell r="HE84">
            <v>0</v>
          </cell>
          <cell r="HF84"/>
          <cell r="HG84"/>
          <cell r="HH84"/>
          <cell r="HI84"/>
          <cell r="HJ84"/>
          <cell r="HK84"/>
          <cell r="HL84"/>
          <cell r="HM84"/>
          <cell r="HN84"/>
          <cell r="HO84"/>
          <cell r="HP84"/>
          <cell r="HQ84"/>
          <cell r="HR84"/>
          <cell r="HS84"/>
        </row>
        <row r="85">
          <cell r="C85"/>
          <cell r="D85"/>
          <cell r="E85"/>
          <cell r="F85" t="str">
            <v>.</v>
          </cell>
          <cell r="G85"/>
          <cell r="H85"/>
          <cell r="I85" t="str">
            <v>FEMALE</v>
          </cell>
          <cell r="J85"/>
          <cell r="K85"/>
          <cell r="L85"/>
          <cell r="M85" t="str">
            <v>New  Iloilo  Elem</v>
          </cell>
          <cell r="N85" t="str">
            <v>KORONADAL CITY</v>
          </cell>
          <cell r="O85">
            <v>130882</v>
          </cell>
          <cell r="P85"/>
          <cell r="Q85"/>
          <cell r="R85"/>
          <cell r="S85"/>
          <cell r="T85"/>
          <cell r="U85"/>
          <cell r="V85" t="str">
            <v/>
          </cell>
          <cell r="W85"/>
          <cell r="X85"/>
          <cell r="Y85"/>
          <cell r="Z85"/>
          <cell r="AA85" t="str">
            <v/>
          </cell>
          <cell r="AB85"/>
          <cell r="AC85"/>
          <cell r="AD85"/>
          <cell r="AE85"/>
          <cell r="AF85" t="str">
            <v/>
          </cell>
          <cell r="AG85"/>
          <cell r="AH85"/>
          <cell r="AI85"/>
          <cell r="AJ85"/>
          <cell r="AK85" t="str">
            <v/>
          </cell>
          <cell r="AL85"/>
          <cell r="AM85"/>
          <cell r="AN85"/>
          <cell r="AO85"/>
          <cell r="AP85" t="str">
            <v/>
          </cell>
          <cell r="AQ85"/>
          <cell r="AR85"/>
          <cell r="AS85"/>
          <cell r="AT85"/>
          <cell r="AU85" t="str">
            <v/>
          </cell>
          <cell r="AV85"/>
          <cell r="AW85"/>
          <cell r="AX85"/>
          <cell r="AY85"/>
          <cell r="AZ85" t="str">
            <v/>
          </cell>
          <cell r="BA85"/>
          <cell r="BB85"/>
          <cell r="BC85"/>
          <cell r="BD85"/>
          <cell r="BE85" t="str">
            <v/>
          </cell>
          <cell r="BF85"/>
          <cell r="BG85"/>
          <cell r="BH85"/>
          <cell r="BI85"/>
          <cell r="BJ85" t="str">
            <v/>
          </cell>
          <cell r="BK85"/>
          <cell r="BL85"/>
          <cell r="BM85"/>
          <cell r="BN85"/>
          <cell r="BO85" t="str">
            <v/>
          </cell>
          <cell r="BP85"/>
          <cell r="BQ85"/>
          <cell r="BR85"/>
          <cell r="BS85"/>
          <cell r="BT85" t="str">
            <v/>
          </cell>
          <cell r="BU85"/>
          <cell r="BV85"/>
          <cell r="BW85"/>
          <cell r="BX85"/>
          <cell r="BY85" t="str">
            <v/>
          </cell>
          <cell r="BZ85"/>
          <cell r="CA85"/>
          <cell r="CB85"/>
          <cell r="CC85"/>
          <cell r="CD85" t="str">
            <v/>
          </cell>
          <cell r="CE85"/>
          <cell r="CF85"/>
          <cell r="CG85"/>
          <cell r="CH85"/>
          <cell r="CI85" t="str">
            <v/>
          </cell>
          <cell r="CJ85" t="str">
            <v/>
          </cell>
          <cell r="CK85" t="str">
            <v/>
          </cell>
          <cell r="CL85" t="str">
            <v/>
          </cell>
          <cell r="CM85" t="str">
            <v/>
          </cell>
          <cell r="CN85" t="str">
            <v/>
          </cell>
          <cell r="CO85"/>
          <cell r="CP85"/>
          <cell r="CQ85"/>
          <cell r="CR85"/>
          <cell r="CS85" t="str">
            <v/>
          </cell>
          <cell r="CT85"/>
          <cell r="CU85"/>
          <cell r="CV85"/>
          <cell r="CW85"/>
          <cell r="CX85" t="str">
            <v/>
          </cell>
          <cell r="CY85"/>
          <cell r="CZ85"/>
          <cell r="DA85"/>
          <cell r="DB85"/>
          <cell r="DC85" t="str">
            <v/>
          </cell>
          <cell r="DD85" t="str">
            <v xml:space="preserve"> . </v>
          </cell>
          <cell r="DE85" t="e">
            <v>#DIV/0!</v>
          </cell>
          <cell r="DF85" t="e">
            <v>#DIV/0!</v>
          </cell>
          <cell r="DG85" t="e">
            <v>#DIV/0!</v>
          </cell>
          <cell r="DH85" t="e">
            <v>#DIV/0!</v>
          </cell>
          <cell r="DI85" t="e">
            <v>#DIV/0!</v>
          </cell>
          <cell r="DJ85" t="e">
            <v>#DIV/0!</v>
          </cell>
          <cell r="DK85" t="e">
            <v>#DIV/0!</v>
          </cell>
          <cell r="DL85" t="e">
            <v>#DIV/0!</v>
          </cell>
          <cell r="DM85" t="str">
            <v/>
          </cell>
          <cell r="DN85" t="str">
            <v/>
          </cell>
          <cell r="DO85"/>
          <cell r="DP85"/>
          <cell r="DQ85" t="str">
            <v/>
          </cell>
          <cell r="DR85"/>
          <cell r="DS85"/>
          <cell r="DT85" t="str">
            <v/>
          </cell>
          <cell r="DU85"/>
          <cell r="DV85"/>
          <cell r="DW85" t="str">
            <v/>
          </cell>
          <cell r="DX85"/>
          <cell r="DY85"/>
          <cell r="DZ85" t="str">
            <v/>
          </cell>
          <cell r="EA85"/>
          <cell r="EB85"/>
          <cell r="EC85" t="str">
            <v/>
          </cell>
          <cell r="ED85"/>
          <cell r="EE85"/>
          <cell r="EF85" t="str">
            <v/>
          </cell>
          <cell r="EG85"/>
          <cell r="EH85"/>
          <cell r="EI85" t="str">
            <v/>
          </cell>
          <cell r="EJ85"/>
          <cell r="EK85"/>
          <cell r="EL85" t="str">
            <v/>
          </cell>
          <cell r="EM85"/>
          <cell r="EN85"/>
          <cell r="EO85" t="str">
            <v/>
          </cell>
          <cell r="EP85"/>
          <cell r="EQ85"/>
          <cell r="ER85" t="str">
            <v/>
          </cell>
          <cell r="ES85"/>
          <cell r="ET85"/>
          <cell r="EU85" t="str">
            <v/>
          </cell>
          <cell r="EV85"/>
          <cell r="EW85"/>
          <cell r="EX85" t="str">
            <v/>
          </cell>
          <cell r="EY85"/>
          <cell r="EZ85"/>
          <cell r="FA85" t="e">
            <v>#DIV/0!</v>
          </cell>
          <cell r="FB85" t="e">
            <v>#DIV/0!</v>
          </cell>
          <cell r="FC85" t="e">
            <v>#DIV/0!</v>
          </cell>
          <cell r="FD85" t="e">
            <v>#DIV/0!</v>
          </cell>
          <cell r="FE85" t="e">
            <v>#DIV/0!</v>
          </cell>
          <cell r="FF85" t="e">
            <v>#DIV/0!</v>
          </cell>
          <cell r="FH85" t="str">
            <v>SO</v>
          </cell>
          <cell r="FI85" t="str">
            <v>SO</v>
          </cell>
          <cell r="FJ85" t="str">
            <v>SO</v>
          </cell>
          <cell r="FK85" t="str">
            <v>SO</v>
          </cell>
          <cell r="FL85" t="str">
            <v>SO</v>
          </cell>
          <cell r="FM85" t="str">
            <v>SO</v>
          </cell>
          <cell r="FN85" t="str">
            <v>SO</v>
          </cell>
          <cell r="FO85" t="str">
            <v>AO</v>
          </cell>
          <cell r="FP85" t="str">
            <v>SO</v>
          </cell>
          <cell r="FQ85" t="str">
            <v>SO</v>
          </cell>
          <cell r="FR85" t="str">
            <v>SO</v>
          </cell>
          <cell r="FS85" t="str">
            <v>SO</v>
          </cell>
          <cell r="FT85" t="str">
            <v>SO</v>
          </cell>
          <cell r="FU85" t="str">
            <v>SO</v>
          </cell>
          <cell r="FV85" t="str">
            <v>SO</v>
          </cell>
          <cell r="FW85" t="str">
            <v>SO</v>
          </cell>
          <cell r="FX85" t="str">
            <v>SO</v>
          </cell>
          <cell r="FY85" t="str">
            <v>SO</v>
          </cell>
          <cell r="FZ85" t="str">
            <v>SO</v>
          </cell>
          <cell r="GA85" t="str">
            <v>SO</v>
          </cell>
          <cell r="GB85" t="str">
            <v>SO</v>
          </cell>
          <cell r="GC85" t="str">
            <v>SO</v>
          </cell>
          <cell r="GD85" t="str">
            <v>SO</v>
          </cell>
          <cell r="GE85" t="str">
            <v>SO</v>
          </cell>
          <cell r="GF85" t="str">
            <v>SO</v>
          </cell>
          <cell r="GG85" t="str">
            <v>SO</v>
          </cell>
          <cell r="GH85" t="str">
            <v>SO</v>
          </cell>
          <cell r="GI85" t="str">
            <v>SO</v>
          </cell>
          <cell r="GK85"/>
          <cell r="GL85"/>
          <cell r="GM85"/>
          <cell r="GN85"/>
          <cell r="GO85"/>
          <cell r="GP85"/>
          <cell r="GQ85"/>
          <cell r="GR85"/>
          <cell r="GS85"/>
          <cell r="GT85"/>
          <cell r="GU85"/>
          <cell r="GV85">
            <v>0</v>
          </cell>
          <cell r="GW85">
            <v>0</v>
          </cell>
          <cell r="GX85">
            <v>0</v>
          </cell>
          <cell r="GY85">
            <v>0</v>
          </cell>
          <cell r="GZ85">
            <v>0</v>
          </cell>
          <cell r="HA85">
            <v>0</v>
          </cell>
          <cell r="HB85">
            <v>0</v>
          </cell>
          <cell r="HC85">
            <v>0</v>
          </cell>
          <cell r="HD85">
            <v>0</v>
          </cell>
          <cell r="HE85">
            <v>0</v>
          </cell>
          <cell r="HF85"/>
          <cell r="HG85"/>
          <cell r="HH85"/>
          <cell r="HI85"/>
          <cell r="HJ85"/>
          <cell r="HK85"/>
          <cell r="HL85"/>
          <cell r="HM85"/>
          <cell r="HN85"/>
          <cell r="HO85"/>
          <cell r="HP85"/>
          <cell r="HQ85"/>
          <cell r="HR85"/>
          <cell r="HS85"/>
        </row>
        <row r="86">
          <cell r="C86"/>
          <cell r="D86"/>
          <cell r="E86"/>
          <cell r="F86" t="str">
            <v>.</v>
          </cell>
          <cell r="G86"/>
          <cell r="H86"/>
          <cell r="I86" t="str">
            <v>FEMALE</v>
          </cell>
          <cell r="J86"/>
          <cell r="K86"/>
          <cell r="L86"/>
          <cell r="M86" t="str">
            <v>New  Iloilo  Elem</v>
          </cell>
          <cell r="N86" t="str">
            <v>KORONADAL CITY</v>
          </cell>
          <cell r="O86">
            <v>130883</v>
          </cell>
          <cell r="P86"/>
          <cell r="Q86"/>
          <cell r="R86"/>
          <cell r="S86"/>
          <cell r="T86"/>
          <cell r="U86"/>
          <cell r="V86" t="str">
            <v/>
          </cell>
          <cell r="W86"/>
          <cell r="X86"/>
          <cell r="Y86"/>
          <cell r="Z86"/>
          <cell r="AA86" t="str">
            <v/>
          </cell>
          <cell r="AB86"/>
          <cell r="AC86"/>
          <cell r="AD86"/>
          <cell r="AE86"/>
          <cell r="AF86" t="str">
            <v/>
          </cell>
          <cell r="AG86"/>
          <cell r="AH86"/>
          <cell r="AI86"/>
          <cell r="AJ86"/>
          <cell r="AK86" t="str">
            <v/>
          </cell>
          <cell r="AL86"/>
          <cell r="AM86"/>
          <cell r="AN86"/>
          <cell r="AO86"/>
          <cell r="AP86" t="str">
            <v/>
          </cell>
          <cell r="AQ86"/>
          <cell r="AR86"/>
          <cell r="AS86"/>
          <cell r="AT86"/>
          <cell r="AU86" t="str">
            <v/>
          </cell>
          <cell r="AV86"/>
          <cell r="AW86"/>
          <cell r="AX86"/>
          <cell r="AY86"/>
          <cell r="AZ86" t="str">
            <v/>
          </cell>
          <cell r="BA86"/>
          <cell r="BB86"/>
          <cell r="BC86"/>
          <cell r="BD86"/>
          <cell r="BE86" t="str">
            <v/>
          </cell>
          <cell r="BF86"/>
          <cell r="BG86"/>
          <cell r="BH86"/>
          <cell r="BI86"/>
          <cell r="BJ86" t="str">
            <v/>
          </cell>
          <cell r="BK86"/>
          <cell r="BL86"/>
          <cell r="BM86"/>
          <cell r="BN86"/>
          <cell r="BO86" t="str">
            <v/>
          </cell>
          <cell r="BP86"/>
          <cell r="BQ86"/>
          <cell r="BR86"/>
          <cell r="BS86"/>
          <cell r="BT86" t="str">
            <v/>
          </cell>
          <cell r="BU86"/>
          <cell r="BV86"/>
          <cell r="BW86"/>
          <cell r="BX86"/>
          <cell r="BY86" t="str">
            <v/>
          </cell>
          <cell r="BZ86"/>
          <cell r="CA86"/>
          <cell r="CB86"/>
          <cell r="CC86"/>
          <cell r="CD86" t="str">
            <v/>
          </cell>
          <cell r="CE86"/>
          <cell r="CF86"/>
          <cell r="CG86"/>
          <cell r="CH86"/>
          <cell r="CI86" t="str">
            <v/>
          </cell>
          <cell r="CJ86" t="str">
            <v/>
          </cell>
          <cell r="CK86" t="str">
            <v/>
          </cell>
          <cell r="CL86" t="str">
            <v/>
          </cell>
          <cell r="CM86" t="str">
            <v/>
          </cell>
          <cell r="CN86" t="str">
            <v/>
          </cell>
          <cell r="CO86"/>
          <cell r="CP86"/>
          <cell r="CQ86"/>
          <cell r="CR86"/>
          <cell r="CS86" t="str">
            <v/>
          </cell>
          <cell r="CT86"/>
          <cell r="CU86"/>
          <cell r="CV86"/>
          <cell r="CW86"/>
          <cell r="CX86" t="str">
            <v/>
          </cell>
          <cell r="CY86"/>
          <cell r="CZ86"/>
          <cell r="DA86"/>
          <cell r="DB86"/>
          <cell r="DC86" t="str">
            <v/>
          </cell>
          <cell r="DD86" t="str">
            <v xml:space="preserve"> . </v>
          </cell>
          <cell r="DE86" t="e">
            <v>#DIV/0!</v>
          </cell>
          <cell r="DF86" t="e">
            <v>#DIV/0!</v>
          </cell>
          <cell r="DG86" t="e">
            <v>#DIV/0!</v>
          </cell>
          <cell r="DH86" t="e">
            <v>#DIV/0!</v>
          </cell>
          <cell r="DI86" t="e">
            <v>#DIV/0!</v>
          </cell>
          <cell r="DJ86" t="e">
            <v>#DIV/0!</v>
          </cell>
          <cell r="DK86" t="e">
            <v>#DIV/0!</v>
          </cell>
          <cell r="DL86" t="e">
            <v>#DIV/0!</v>
          </cell>
          <cell r="DM86" t="str">
            <v/>
          </cell>
          <cell r="DN86" t="str">
            <v/>
          </cell>
          <cell r="DO86"/>
          <cell r="DP86"/>
          <cell r="DQ86" t="str">
            <v/>
          </cell>
          <cell r="DR86"/>
          <cell r="DS86"/>
          <cell r="DT86" t="str">
            <v/>
          </cell>
          <cell r="DU86"/>
          <cell r="DV86"/>
          <cell r="DW86" t="str">
            <v/>
          </cell>
          <cell r="DX86"/>
          <cell r="DY86"/>
          <cell r="DZ86" t="str">
            <v/>
          </cell>
          <cell r="EA86"/>
          <cell r="EB86"/>
          <cell r="EC86" t="str">
            <v/>
          </cell>
          <cell r="ED86"/>
          <cell r="EE86"/>
          <cell r="EF86" t="str">
            <v/>
          </cell>
          <cell r="EG86"/>
          <cell r="EH86"/>
          <cell r="EI86" t="str">
            <v/>
          </cell>
          <cell r="EJ86"/>
          <cell r="EK86"/>
          <cell r="EL86" t="str">
            <v/>
          </cell>
          <cell r="EM86"/>
          <cell r="EN86"/>
          <cell r="EO86" t="str">
            <v/>
          </cell>
          <cell r="EP86"/>
          <cell r="EQ86"/>
          <cell r="ER86" t="str">
            <v/>
          </cell>
          <cell r="ES86"/>
          <cell r="ET86"/>
          <cell r="EU86" t="str">
            <v/>
          </cell>
          <cell r="EV86"/>
          <cell r="EW86"/>
          <cell r="EX86" t="str">
            <v/>
          </cell>
          <cell r="EY86"/>
          <cell r="EZ86"/>
          <cell r="FA86" t="e">
            <v>#DIV/0!</v>
          </cell>
          <cell r="FB86" t="e">
            <v>#DIV/0!</v>
          </cell>
          <cell r="FC86" t="e">
            <v>#DIV/0!</v>
          </cell>
          <cell r="FD86" t="e">
            <v>#DIV/0!</v>
          </cell>
          <cell r="FE86" t="e">
            <v>#DIV/0!</v>
          </cell>
          <cell r="FF86" t="e">
            <v>#DIV/0!</v>
          </cell>
          <cell r="FH86" t="str">
            <v>AO</v>
          </cell>
          <cell r="FI86" t="str">
            <v>SO</v>
          </cell>
          <cell r="FJ86" t="str">
            <v>AO</v>
          </cell>
          <cell r="FK86" t="str">
            <v>SO</v>
          </cell>
          <cell r="FL86" t="str">
            <v>AO</v>
          </cell>
          <cell r="FM86" t="str">
            <v>SO</v>
          </cell>
          <cell r="FN86" t="str">
            <v>AO</v>
          </cell>
          <cell r="FO86" t="str">
            <v>SO</v>
          </cell>
          <cell r="FP86" t="str">
            <v>AO</v>
          </cell>
          <cell r="FQ86" t="str">
            <v>SO</v>
          </cell>
          <cell r="FR86" t="str">
            <v>AO</v>
          </cell>
          <cell r="FS86" t="str">
            <v>SO</v>
          </cell>
          <cell r="FT86" t="str">
            <v>AO</v>
          </cell>
          <cell r="FU86" t="str">
            <v>SO</v>
          </cell>
          <cell r="FV86" t="str">
            <v>AO</v>
          </cell>
          <cell r="FW86" t="str">
            <v>SO</v>
          </cell>
          <cell r="FX86" t="str">
            <v>AO</v>
          </cell>
          <cell r="FY86" t="str">
            <v>SO</v>
          </cell>
          <cell r="FZ86" t="str">
            <v>SO</v>
          </cell>
          <cell r="GA86" t="str">
            <v>SO</v>
          </cell>
          <cell r="GB86" t="str">
            <v>AO</v>
          </cell>
          <cell r="GC86" t="str">
            <v>SO</v>
          </cell>
          <cell r="GD86" t="str">
            <v>AO</v>
          </cell>
          <cell r="GE86" t="str">
            <v>SO</v>
          </cell>
          <cell r="GF86" t="str">
            <v>SO</v>
          </cell>
          <cell r="GG86" t="str">
            <v>SO</v>
          </cell>
          <cell r="GH86" t="str">
            <v>SO</v>
          </cell>
          <cell r="GI86" t="str">
            <v>SO</v>
          </cell>
          <cell r="GK86"/>
          <cell r="GL86"/>
          <cell r="GM86"/>
          <cell r="GN86"/>
          <cell r="GO86"/>
          <cell r="GP86"/>
          <cell r="GQ86"/>
          <cell r="GR86"/>
          <cell r="GS86"/>
          <cell r="GT86"/>
          <cell r="GU86"/>
          <cell r="GV86">
            <v>0</v>
          </cell>
          <cell r="GW86">
            <v>0</v>
          </cell>
          <cell r="GX86">
            <v>0</v>
          </cell>
          <cell r="GY86">
            <v>0</v>
          </cell>
          <cell r="GZ86">
            <v>0</v>
          </cell>
          <cell r="HA86">
            <v>0</v>
          </cell>
          <cell r="HB86">
            <v>0</v>
          </cell>
          <cell r="HC86">
            <v>0</v>
          </cell>
          <cell r="HD86">
            <v>0</v>
          </cell>
          <cell r="HE86">
            <v>0</v>
          </cell>
          <cell r="HF86"/>
          <cell r="HG86"/>
          <cell r="HH86"/>
          <cell r="HI86"/>
          <cell r="HJ86"/>
          <cell r="HK86"/>
          <cell r="HL86"/>
          <cell r="HM86"/>
          <cell r="HN86"/>
          <cell r="HO86"/>
          <cell r="HP86"/>
          <cell r="HQ86"/>
          <cell r="HR86"/>
          <cell r="HS86"/>
        </row>
        <row r="87">
          <cell r="C87"/>
          <cell r="D87"/>
          <cell r="E87"/>
          <cell r="F87" t="str">
            <v>.</v>
          </cell>
          <cell r="G87"/>
          <cell r="H87"/>
          <cell r="I87" t="str">
            <v>FEMALE</v>
          </cell>
          <cell r="J87"/>
          <cell r="K87"/>
          <cell r="L87"/>
          <cell r="M87" t="str">
            <v>New  Iloilo  Elem</v>
          </cell>
          <cell r="N87" t="str">
            <v>KORONADAL CITY</v>
          </cell>
          <cell r="O87">
            <v>130884</v>
          </cell>
          <cell r="P87"/>
          <cell r="Q87"/>
          <cell r="R87"/>
          <cell r="S87"/>
          <cell r="T87"/>
          <cell r="U87"/>
          <cell r="V87" t="str">
            <v/>
          </cell>
          <cell r="W87"/>
          <cell r="X87"/>
          <cell r="Y87"/>
          <cell r="Z87"/>
          <cell r="AA87" t="str">
            <v/>
          </cell>
          <cell r="AB87"/>
          <cell r="AC87"/>
          <cell r="AD87"/>
          <cell r="AE87"/>
          <cell r="AF87" t="str">
            <v/>
          </cell>
          <cell r="AG87"/>
          <cell r="AH87"/>
          <cell r="AI87"/>
          <cell r="AJ87"/>
          <cell r="AK87" t="str">
            <v/>
          </cell>
          <cell r="AL87"/>
          <cell r="AM87"/>
          <cell r="AN87"/>
          <cell r="AO87"/>
          <cell r="AP87" t="str">
            <v/>
          </cell>
          <cell r="AQ87"/>
          <cell r="AR87"/>
          <cell r="AS87"/>
          <cell r="AT87"/>
          <cell r="AU87" t="str">
            <v/>
          </cell>
          <cell r="AV87"/>
          <cell r="AW87"/>
          <cell r="AX87"/>
          <cell r="AY87"/>
          <cell r="AZ87" t="str">
            <v/>
          </cell>
          <cell r="BA87"/>
          <cell r="BB87"/>
          <cell r="BC87"/>
          <cell r="BD87"/>
          <cell r="BE87" t="str">
            <v/>
          </cell>
          <cell r="BF87"/>
          <cell r="BG87"/>
          <cell r="BH87"/>
          <cell r="BI87"/>
          <cell r="BJ87" t="str">
            <v/>
          </cell>
          <cell r="BK87"/>
          <cell r="BL87"/>
          <cell r="BM87"/>
          <cell r="BN87"/>
          <cell r="BO87" t="str">
            <v/>
          </cell>
          <cell r="BP87"/>
          <cell r="BQ87"/>
          <cell r="BR87"/>
          <cell r="BS87"/>
          <cell r="BT87" t="str">
            <v/>
          </cell>
          <cell r="BU87"/>
          <cell r="BV87"/>
          <cell r="BW87"/>
          <cell r="BX87"/>
          <cell r="BY87" t="str">
            <v/>
          </cell>
          <cell r="BZ87"/>
          <cell r="CA87"/>
          <cell r="CB87"/>
          <cell r="CC87"/>
          <cell r="CD87" t="str">
            <v/>
          </cell>
          <cell r="CE87"/>
          <cell r="CF87"/>
          <cell r="CG87"/>
          <cell r="CH87"/>
          <cell r="CI87" t="str">
            <v/>
          </cell>
          <cell r="CJ87" t="str">
            <v/>
          </cell>
          <cell r="CK87" t="str">
            <v/>
          </cell>
          <cell r="CL87" t="str">
            <v/>
          </cell>
          <cell r="CM87" t="str">
            <v/>
          </cell>
          <cell r="CN87" t="str">
            <v/>
          </cell>
          <cell r="CO87"/>
          <cell r="CP87"/>
          <cell r="CQ87"/>
          <cell r="CR87"/>
          <cell r="CS87" t="str">
            <v/>
          </cell>
          <cell r="CT87"/>
          <cell r="CU87"/>
          <cell r="CV87"/>
          <cell r="CW87"/>
          <cell r="CX87" t="str">
            <v/>
          </cell>
          <cell r="CY87"/>
          <cell r="CZ87"/>
          <cell r="DA87"/>
          <cell r="DB87"/>
          <cell r="DC87" t="str">
            <v/>
          </cell>
          <cell r="DD87" t="str">
            <v xml:space="preserve"> . </v>
          </cell>
          <cell r="DE87" t="e">
            <v>#DIV/0!</v>
          </cell>
          <cell r="DF87" t="e">
            <v>#DIV/0!</v>
          </cell>
          <cell r="DG87" t="e">
            <v>#DIV/0!</v>
          </cell>
          <cell r="DH87" t="e">
            <v>#DIV/0!</v>
          </cell>
          <cell r="DI87" t="e">
            <v>#DIV/0!</v>
          </cell>
          <cell r="DJ87" t="e">
            <v>#DIV/0!</v>
          </cell>
          <cell r="DK87" t="e">
            <v>#DIV/0!</v>
          </cell>
          <cell r="DL87" t="e">
            <v>#DIV/0!</v>
          </cell>
          <cell r="DM87" t="str">
            <v/>
          </cell>
          <cell r="DN87" t="str">
            <v/>
          </cell>
          <cell r="DO87"/>
          <cell r="DP87"/>
          <cell r="DQ87" t="str">
            <v/>
          </cell>
          <cell r="DR87"/>
          <cell r="DS87"/>
          <cell r="DT87" t="str">
            <v/>
          </cell>
          <cell r="DU87"/>
          <cell r="DV87"/>
          <cell r="DW87" t="str">
            <v/>
          </cell>
          <cell r="DX87"/>
          <cell r="DY87"/>
          <cell r="DZ87" t="str">
            <v/>
          </cell>
          <cell r="EA87"/>
          <cell r="EB87"/>
          <cell r="EC87" t="str">
            <v/>
          </cell>
          <cell r="ED87"/>
          <cell r="EE87"/>
          <cell r="EF87" t="str">
            <v/>
          </cell>
          <cell r="EG87"/>
          <cell r="EH87"/>
          <cell r="EI87" t="str">
            <v/>
          </cell>
          <cell r="EJ87"/>
          <cell r="EK87"/>
          <cell r="EL87" t="str">
            <v/>
          </cell>
          <cell r="EM87"/>
          <cell r="EN87"/>
          <cell r="EO87" t="str">
            <v/>
          </cell>
          <cell r="EP87"/>
          <cell r="EQ87"/>
          <cell r="ER87" t="str">
            <v/>
          </cell>
          <cell r="ES87"/>
          <cell r="ET87"/>
          <cell r="EU87" t="str">
            <v/>
          </cell>
          <cell r="EV87"/>
          <cell r="EW87"/>
          <cell r="EX87" t="str">
            <v/>
          </cell>
          <cell r="EY87"/>
          <cell r="EZ87"/>
          <cell r="FA87" t="e">
            <v>#DIV/0!</v>
          </cell>
          <cell r="FB87" t="e">
            <v>#DIV/0!</v>
          </cell>
          <cell r="FC87" t="e">
            <v>#DIV/0!</v>
          </cell>
          <cell r="FD87" t="e">
            <v>#DIV/0!</v>
          </cell>
          <cell r="FE87" t="e">
            <v>#DIV/0!</v>
          </cell>
          <cell r="FF87" t="e">
            <v>#DIV/0!</v>
          </cell>
          <cell r="FH87" t="str">
            <v>SO</v>
          </cell>
          <cell r="FI87" t="str">
            <v>SO</v>
          </cell>
          <cell r="FJ87" t="str">
            <v>SO</v>
          </cell>
          <cell r="FK87" t="str">
            <v>SO</v>
          </cell>
          <cell r="FL87" t="str">
            <v>SO</v>
          </cell>
          <cell r="FM87" t="str">
            <v>SO</v>
          </cell>
          <cell r="FN87" t="str">
            <v>SO</v>
          </cell>
          <cell r="FO87" t="str">
            <v>SO</v>
          </cell>
          <cell r="FP87" t="str">
            <v>SO</v>
          </cell>
          <cell r="FQ87" t="str">
            <v>SO</v>
          </cell>
          <cell r="FR87" t="str">
            <v>SO</v>
          </cell>
          <cell r="FS87" t="str">
            <v>SO</v>
          </cell>
          <cell r="FT87" t="str">
            <v>SO</v>
          </cell>
          <cell r="FU87" t="str">
            <v>SO</v>
          </cell>
          <cell r="FV87" t="str">
            <v>SO</v>
          </cell>
          <cell r="FW87" t="str">
            <v>SO</v>
          </cell>
          <cell r="FX87" t="str">
            <v>SO</v>
          </cell>
          <cell r="FY87" t="str">
            <v>SO</v>
          </cell>
          <cell r="FZ87" t="str">
            <v>SO</v>
          </cell>
          <cell r="GA87" t="str">
            <v>SO</v>
          </cell>
          <cell r="GB87" t="str">
            <v>SO</v>
          </cell>
          <cell r="GC87" t="str">
            <v>SO</v>
          </cell>
          <cell r="GD87" t="str">
            <v>SO</v>
          </cell>
          <cell r="GE87" t="str">
            <v>SO</v>
          </cell>
          <cell r="GF87" t="str">
            <v>SO</v>
          </cell>
          <cell r="GG87" t="str">
            <v>SO</v>
          </cell>
          <cell r="GH87" t="str">
            <v>SO</v>
          </cell>
          <cell r="GI87" t="str">
            <v>SO</v>
          </cell>
          <cell r="GK87"/>
          <cell r="GL87"/>
          <cell r="GM87"/>
          <cell r="GN87"/>
          <cell r="GO87"/>
          <cell r="GP87"/>
          <cell r="GQ87"/>
          <cell r="GR87"/>
          <cell r="GS87"/>
          <cell r="GT87"/>
          <cell r="GU87"/>
          <cell r="GV87">
            <v>0</v>
          </cell>
          <cell r="GW87">
            <v>0</v>
          </cell>
          <cell r="GX87">
            <v>0</v>
          </cell>
          <cell r="GY87">
            <v>0</v>
          </cell>
          <cell r="GZ87">
            <v>0</v>
          </cell>
          <cell r="HA87">
            <v>0</v>
          </cell>
          <cell r="HB87">
            <v>0</v>
          </cell>
          <cell r="HC87">
            <v>0</v>
          </cell>
          <cell r="HD87">
            <v>0</v>
          </cell>
          <cell r="HE87">
            <v>0</v>
          </cell>
          <cell r="HF87"/>
          <cell r="HG87"/>
          <cell r="HH87"/>
          <cell r="HI87"/>
          <cell r="HJ87"/>
          <cell r="HK87"/>
          <cell r="HL87"/>
          <cell r="HM87"/>
          <cell r="HN87"/>
          <cell r="HO87"/>
          <cell r="HP87"/>
          <cell r="HQ87"/>
          <cell r="HR87"/>
          <cell r="HS87"/>
        </row>
        <row r="88">
          <cell r="C88"/>
          <cell r="D88"/>
          <cell r="E88"/>
          <cell r="F88" t="str">
            <v>.</v>
          </cell>
          <cell r="G88"/>
          <cell r="H88"/>
          <cell r="I88" t="str">
            <v>FEMALE</v>
          </cell>
          <cell r="J88"/>
          <cell r="K88"/>
          <cell r="L88"/>
          <cell r="M88" t="str">
            <v>New  Iloilo  Elem</v>
          </cell>
          <cell r="N88" t="str">
            <v>KORONADAL CITY</v>
          </cell>
          <cell r="O88">
            <v>130885</v>
          </cell>
          <cell r="P88"/>
          <cell r="Q88"/>
          <cell r="R88"/>
          <cell r="S88"/>
          <cell r="T88"/>
          <cell r="U88"/>
          <cell r="V88" t="str">
            <v/>
          </cell>
          <cell r="W88"/>
          <cell r="X88"/>
          <cell r="Y88"/>
          <cell r="Z88"/>
          <cell r="AA88" t="str">
            <v/>
          </cell>
          <cell r="AB88"/>
          <cell r="AC88"/>
          <cell r="AD88"/>
          <cell r="AE88"/>
          <cell r="AF88" t="str">
            <v/>
          </cell>
          <cell r="AG88"/>
          <cell r="AH88"/>
          <cell r="AI88"/>
          <cell r="AJ88"/>
          <cell r="AK88" t="str">
            <v/>
          </cell>
          <cell r="AL88"/>
          <cell r="AM88"/>
          <cell r="AN88"/>
          <cell r="AO88"/>
          <cell r="AP88" t="str">
            <v/>
          </cell>
          <cell r="AQ88"/>
          <cell r="AR88"/>
          <cell r="AS88"/>
          <cell r="AT88"/>
          <cell r="AU88" t="str">
            <v/>
          </cell>
          <cell r="AV88"/>
          <cell r="AW88"/>
          <cell r="AX88"/>
          <cell r="AY88"/>
          <cell r="AZ88" t="str">
            <v/>
          </cell>
          <cell r="BA88"/>
          <cell r="BB88"/>
          <cell r="BC88"/>
          <cell r="BD88"/>
          <cell r="BE88" t="str">
            <v/>
          </cell>
          <cell r="BF88"/>
          <cell r="BG88"/>
          <cell r="BH88"/>
          <cell r="BI88"/>
          <cell r="BJ88" t="str">
            <v/>
          </cell>
          <cell r="BK88"/>
          <cell r="BL88"/>
          <cell r="BM88"/>
          <cell r="BN88"/>
          <cell r="BO88" t="str">
            <v/>
          </cell>
          <cell r="BP88"/>
          <cell r="BQ88"/>
          <cell r="BR88"/>
          <cell r="BS88"/>
          <cell r="BT88" t="str">
            <v/>
          </cell>
          <cell r="BU88"/>
          <cell r="BV88"/>
          <cell r="BW88"/>
          <cell r="BX88"/>
          <cell r="BY88" t="str">
            <v/>
          </cell>
          <cell r="BZ88"/>
          <cell r="CA88"/>
          <cell r="CB88"/>
          <cell r="CC88"/>
          <cell r="CD88" t="str">
            <v/>
          </cell>
          <cell r="CE88"/>
          <cell r="CF88"/>
          <cell r="CG88"/>
          <cell r="CH88"/>
          <cell r="CI88" t="str">
            <v/>
          </cell>
          <cell r="CJ88" t="str">
            <v/>
          </cell>
          <cell r="CK88" t="str">
            <v/>
          </cell>
          <cell r="CL88" t="str">
            <v/>
          </cell>
          <cell r="CM88" t="str">
            <v/>
          </cell>
          <cell r="CN88" t="str">
            <v/>
          </cell>
          <cell r="CO88"/>
          <cell r="CP88"/>
          <cell r="CQ88"/>
          <cell r="CR88"/>
          <cell r="CS88" t="str">
            <v/>
          </cell>
          <cell r="CT88"/>
          <cell r="CU88"/>
          <cell r="CV88"/>
          <cell r="CW88"/>
          <cell r="CX88" t="str">
            <v/>
          </cell>
          <cell r="CY88"/>
          <cell r="CZ88"/>
          <cell r="DA88"/>
          <cell r="DB88"/>
          <cell r="DC88" t="str">
            <v/>
          </cell>
          <cell r="DD88" t="str">
            <v xml:space="preserve"> . </v>
          </cell>
          <cell r="DE88" t="e">
            <v>#DIV/0!</v>
          </cell>
          <cell r="DF88" t="e">
            <v>#DIV/0!</v>
          </cell>
          <cell r="DG88" t="e">
            <v>#DIV/0!</v>
          </cell>
          <cell r="DH88" t="e">
            <v>#DIV/0!</v>
          </cell>
          <cell r="DI88" t="e">
            <v>#DIV/0!</v>
          </cell>
          <cell r="DJ88" t="e">
            <v>#DIV/0!</v>
          </cell>
          <cell r="DK88" t="e">
            <v>#DIV/0!</v>
          </cell>
          <cell r="DL88" t="e">
            <v>#DIV/0!</v>
          </cell>
          <cell r="DM88" t="str">
            <v/>
          </cell>
          <cell r="DN88" t="str">
            <v/>
          </cell>
          <cell r="DO88"/>
          <cell r="DP88"/>
          <cell r="DQ88" t="str">
            <v/>
          </cell>
          <cell r="DR88"/>
          <cell r="DS88"/>
          <cell r="DT88" t="str">
            <v/>
          </cell>
          <cell r="DU88"/>
          <cell r="DV88"/>
          <cell r="DW88" t="str">
            <v/>
          </cell>
          <cell r="DX88"/>
          <cell r="DY88"/>
          <cell r="DZ88" t="str">
            <v/>
          </cell>
          <cell r="EA88"/>
          <cell r="EB88"/>
          <cell r="EC88" t="str">
            <v/>
          </cell>
          <cell r="ED88"/>
          <cell r="EE88"/>
          <cell r="EF88" t="str">
            <v/>
          </cell>
          <cell r="EG88"/>
          <cell r="EH88"/>
          <cell r="EI88" t="str">
            <v/>
          </cell>
          <cell r="EJ88"/>
          <cell r="EK88"/>
          <cell r="EL88" t="str">
            <v/>
          </cell>
          <cell r="EM88"/>
          <cell r="EN88"/>
          <cell r="EO88" t="str">
            <v/>
          </cell>
          <cell r="EP88"/>
          <cell r="EQ88"/>
          <cell r="ER88" t="str">
            <v/>
          </cell>
          <cell r="ES88"/>
          <cell r="ET88"/>
          <cell r="EU88" t="str">
            <v/>
          </cell>
          <cell r="EV88"/>
          <cell r="EW88"/>
          <cell r="EX88" t="str">
            <v/>
          </cell>
          <cell r="EY88"/>
          <cell r="EZ88"/>
          <cell r="FA88" t="e">
            <v>#DIV/0!</v>
          </cell>
          <cell r="FB88" t="e">
            <v>#DIV/0!</v>
          </cell>
          <cell r="FC88" t="e">
            <v>#DIV/0!</v>
          </cell>
          <cell r="FD88" t="e">
            <v>#DIV/0!</v>
          </cell>
          <cell r="FE88" t="e">
            <v>#DIV/0!</v>
          </cell>
          <cell r="FF88" t="e">
            <v>#DIV/0!</v>
          </cell>
          <cell r="FH88" t="str">
            <v>SO</v>
          </cell>
          <cell r="FI88" t="str">
            <v>SO</v>
          </cell>
          <cell r="FJ88" t="str">
            <v>SO</v>
          </cell>
          <cell r="FK88" t="str">
            <v>SO</v>
          </cell>
          <cell r="FL88" t="str">
            <v>SO</v>
          </cell>
          <cell r="FM88" t="str">
            <v>SO</v>
          </cell>
          <cell r="FN88" t="str">
            <v>SO</v>
          </cell>
          <cell r="FO88" t="str">
            <v>SO</v>
          </cell>
          <cell r="FP88" t="str">
            <v>SO</v>
          </cell>
          <cell r="FQ88" t="str">
            <v>SO</v>
          </cell>
          <cell r="FR88" t="str">
            <v>SO</v>
          </cell>
          <cell r="FS88" t="str">
            <v>SO</v>
          </cell>
          <cell r="FT88" t="str">
            <v>SO</v>
          </cell>
          <cell r="FU88" t="str">
            <v>SO</v>
          </cell>
          <cell r="FV88" t="str">
            <v>SO</v>
          </cell>
          <cell r="FW88" t="str">
            <v>SO</v>
          </cell>
          <cell r="FX88" t="str">
            <v>SO</v>
          </cell>
          <cell r="FY88" t="str">
            <v>SO</v>
          </cell>
          <cell r="FZ88" t="str">
            <v>SO</v>
          </cell>
          <cell r="GA88" t="str">
            <v>SO</v>
          </cell>
          <cell r="GB88" t="str">
            <v>SO</v>
          </cell>
          <cell r="GC88" t="str">
            <v>SO</v>
          </cell>
          <cell r="GD88" t="str">
            <v>SO</v>
          </cell>
          <cell r="GE88" t="str">
            <v>SO</v>
          </cell>
          <cell r="GF88" t="str">
            <v>SO</v>
          </cell>
          <cell r="GG88" t="str">
            <v>SO</v>
          </cell>
          <cell r="GH88" t="str">
            <v>SO</v>
          </cell>
          <cell r="GI88" t="str">
            <v>SO</v>
          </cell>
          <cell r="GK88"/>
          <cell r="GL88"/>
          <cell r="GM88"/>
          <cell r="GN88"/>
          <cell r="GO88"/>
          <cell r="GP88"/>
          <cell r="GQ88"/>
          <cell r="GR88"/>
          <cell r="GS88"/>
          <cell r="GT88"/>
          <cell r="GU88"/>
          <cell r="GV88">
            <v>0</v>
          </cell>
          <cell r="GW88">
            <v>0</v>
          </cell>
          <cell r="GX88">
            <v>0</v>
          </cell>
          <cell r="GY88">
            <v>0</v>
          </cell>
          <cell r="GZ88">
            <v>0</v>
          </cell>
          <cell r="HA88">
            <v>0</v>
          </cell>
          <cell r="HB88">
            <v>0</v>
          </cell>
          <cell r="HC88">
            <v>0</v>
          </cell>
          <cell r="HD88">
            <v>0</v>
          </cell>
          <cell r="HE88">
            <v>0</v>
          </cell>
          <cell r="HF88"/>
          <cell r="HG88"/>
          <cell r="HH88"/>
          <cell r="HI88"/>
          <cell r="HJ88"/>
          <cell r="HK88"/>
          <cell r="HL88"/>
          <cell r="HM88"/>
          <cell r="HN88"/>
          <cell r="HO88"/>
          <cell r="HP88"/>
          <cell r="HQ88"/>
          <cell r="HR88"/>
          <cell r="HS88"/>
        </row>
        <row r="89">
          <cell r="C89"/>
          <cell r="D89"/>
          <cell r="E89"/>
          <cell r="F89" t="str">
            <v>.</v>
          </cell>
          <cell r="G89"/>
          <cell r="H89"/>
          <cell r="I89" t="str">
            <v>FEMALE</v>
          </cell>
          <cell r="J89"/>
          <cell r="K89"/>
          <cell r="L89"/>
          <cell r="M89" t="str">
            <v>New  Iloilo  Elem</v>
          </cell>
          <cell r="N89" t="str">
            <v>KORONADAL CITY</v>
          </cell>
          <cell r="O89">
            <v>130886</v>
          </cell>
          <cell r="P89"/>
          <cell r="Q89"/>
          <cell r="R89"/>
          <cell r="S89"/>
          <cell r="T89"/>
          <cell r="U89"/>
          <cell r="V89" t="str">
            <v/>
          </cell>
          <cell r="W89"/>
          <cell r="X89"/>
          <cell r="Y89"/>
          <cell r="Z89"/>
          <cell r="AA89" t="str">
            <v/>
          </cell>
          <cell r="AB89"/>
          <cell r="AC89"/>
          <cell r="AD89"/>
          <cell r="AE89"/>
          <cell r="AF89" t="str">
            <v/>
          </cell>
          <cell r="AG89"/>
          <cell r="AH89"/>
          <cell r="AI89"/>
          <cell r="AJ89"/>
          <cell r="AK89" t="str">
            <v/>
          </cell>
          <cell r="AL89"/>
          <cell r="AM89"/>
          <cell r="AN89"/>
          <cell r="AO89"/>
          <cell r="AP89" t="str">
            <v/>
          </cell>
          <cell r="AQ89"/>
          <cell r="AR89"/>
          <cell r="AS89"/>
          <cell r="AT89"/>
          <cell r="AU89" t="str">
            <v/>
          </cell>
          <cell r="AV89"/>
          <cell r="AW89"/>
          <cell r="AX89"/>
          <cell r="AY89"/>
          <cell r="AZ89" t="str">
            <v/>
          </cell>
          <cell r="BA89"/>
          <cell r="BB89"/>
          <cell r="BC89"/>
          <cell r="BD89"/>
          <cell r="BE89" t="str">
            <v/>
          </cell>
          <cell r="BF89"/>
          <cell r="BG89"/>
          <cell r="BH89"/>
          <cell r="BI89"/>
          <cell r="BJ89" t="str">
            <v/>
          </cell>
          <cell r="BK89"/>
          <cell r="BL89"/>
          <cell r="BM89"/>
          <cell r="BN89"/>
          <cell r="BO89" t="str">
            <v/>
          </cell>
          <cell r="BP89"/>
          <cell r="BQ89"/>
          <cell r="BR89"/>
          <cell r="BS89"/>
          <cell r="BT89" t="str">
            <v/>
          </cell>
          <cell r="BU89"/>
          <cell r="BV89"/>
          <cell r="BW89"/>
          <cell r="BX89"/>
          <cell r="BY89" t="str">
            <v/>
          </cell>
          <cell r="BZ89"/>
          <cell r="CA89"/>
          <cell r="CB89"/>
          <cell r="CC89"/>
          <cell r="CD89" t="str">
            <v/>
          </cell>
          <cell r="CE89"/>
          <cell r="CF89"/>
          <cell r="CG89"/>
          <cell r="CH89"/>
          <cell r="CI89" t="str">
            <v/>
          </cell>
          <cell r="CJ89" t="str">
            <v/>
          </cell>
          <cell r="CK89" t="str">
            <v/>
          </cell>
          <cell r="CL89" t="str">
            <v/>
          </cell>
          <cell r="CM89" t="str">
            <v/>
          </cell>
          <cell r="CN89" t="str">
            <v/>
          </cell>
          <cell r="CO89"/>
          <cell r="CP89"/>
          <cell r="CQ89"/>
          <cell r="CR89"/>
          <cell r="CS89" t="str">
            <v/>
          </cell>
          <cell r="CT89"/>
          <cell r="CU89"/>
          <cell r="CV89"/>
          <cell r="CW89"/>
          <cell r="CX89" t="str">
            <v/>
          </cell>
          <cell r="CY89"/>
          <cell r="CZ89"/>
          <cell r="DA89"/>
          <cell r="DB89"/>
          <cell r="DC89" t="str">
            <v/>
          </cell>
          <cell r="DD89" t="str">
            <v xml:space="preserve"> . </v>
          </cell>
          <cell r="DE89" t="e">
            <v>#DIV/0!</v>
          </cell>
          <cell r="DF89" t="e">
            <v>#DIV/0!</v>
          </cell>
          <cell r="DG89" t="e">
            <v>#DIV/0!</v>
          </cell>
          <cell r="DH89" t="e">
            <v>#DIV/0!</v>
          </cell>
          <cell r="DI89" t="e">
            <v>#DIV/0!</v>
          </cell>
          <cell r="DJ89" t="e">
            <v>#DIV/0!</v>
          </cell>
          <cell r="DK89" t="e">
            <v>#DIV/0!</v>
          </cell>
          <cell r="DL89" t="e">
            <v>#DIV/0!</v>
          </cell>
          <cell r="DM89" t="str">
            <v/>
          </cell>
          <cell r="DN89" t="str">
            <v/>
          </cell>
          <cell r="DO89"/>
          <cell r="DP89"/>
          <cell r="DQ89" t="str">
            <v/>
          </cell>
          <cell r="DR89"/>
          <cell r="DS89"/>
          <cell r="DT89" t="str">
            <v/>
          </cell>
          <cell r="DU89"/>
          <cell r="DV89"/>
          <cell r="DW89" t="str">
            <v/>
          </cell>
          <cell r="DX89"/>
          <cell r="DY89"/>
          <cell r="DZ89" t="str">
            <v/>
          </cell>
          <cell r="EA89"/>
          <cell r="EB89"/>
          <cell r="EC89" t="str">
            <v/>
          </cell>
          <cell r="ED89"/>
          <cell r="EE89"/>
          <cell r="EF89" t="str">
            <v/>
          </cell>
          <cell r="EG89"/>
          <cell r="EH89"/>
          <cell r="EI89" t="str">
            <v/>
          </cell>
          <cell r="EJ89"/>
          <cell r="EK89"/>
          <cell r="EL89" t="str">
            <v/>
          </cell>
          <cell r="EM89"/>
          <cell r="EN89"/>
          <cell r="EO89" t="str">
            <v/>
          </cell>
          <cell r="EP89"/>
          <cell r="EQ89"/>
          <cell r="ER89" t="str">
            <v/>
          </cell>
          <cell r="ES89"/>
          <cell r="ET89"/>
          <cell r="EU89" t="str">
            <v/>
          </cell>
          <cell r="EV89"/>
          <cell r="EW89"/>
          <cell r="EX89" t="str">
            <v/>
          </cell>
          <cell r="EY89"/>
          <cell r="EZ89"/>
          <cell r="FA89" t="e">
            <v>#DIV/0!</v>
          </cell>
          <cell r="FB89" t="e">
            <v>#DIV/0!</v>
          </cell>
          <cell r="FC89" t="e">
            <v>#DIV/0!</v>
          </cell>
          <cell r="FD89" t="e">
            <v>#DIV/0!</v>
          </cell>
          <cell r="FE89" t="e">
            <v>#DIV/0!</v>
          </cell>
          <cell r="FF89" t="e">
            <v>#DIV/0!</v>
          </cell>
          <cell r="FH89" t="str">
            <v>SO</v>
          </cell>
          <cell r="FI89" t="str">
            <v>SO</v>
          </cell>
          <cell r="FJ89" t="str">
            <v>SO</v>
          </cell>
          <cell r="FK89" t="str">
            <v>SO</v>
          </cell>
          <cell r="FL89" t="str">
            <v>SO</v>
          </cell>
          <cell r="FM89" t="str">
            <v>SO</v>
          </cell>
          <cell r="FN89" t="str">
            <v>SO</v>
          </cell>
          <cell r="FO89" t="str">
            <v>SO</v>
          </cell>
          <cell r="FP89" t="str">
            <v>SO</v>
          </cell>
          <cell r="FQ89" t="str">
            <v>SO</v>
          </cell>
          <cell r="FR89" t="str">
            <v>SO</v>
          </cell>
          <cell r="FS89" t="str">
            <v>SO</v>
          </cell>
          <cell r="FT89" t="str">
            <v>SO</v>
          </cell>
          <cell r="FU89" t="str">
            <v>SO</v>
          </cell>
          <cell r="FV89" t="str">
            <v>SO</v>
          </cell>
          <cell r="FW89" t="str">
            <v>SO</v>
          </cell>
          <cell r="FX89" t="str">
            <v>SO</v>
          </cell>
          <cell r="FY89" t="str">
            <v>SO</v>
          </cell>
          <cell r="FZ89" t="str">
            <v>SO</v>
          </cell>
          <cell r="GA89" t="str">
            <v>SO</v>
          </cell>
          <cell r="GB89" t="str">
            <v>SO</v>
          </cell>
          <cell r="GC89" t="str">
            <v>SO</v>
          </cell>
          <cell r="GD89" t="str">
            <v>SO</v>
          </cell>
          <cell r="GE89" t="str">
            <v>SO</v>
          </cell>
          <cell r="GF89" t="str">
            <v>SO</v>
          </cell>
          <cell r="GG89" t="str">
            <v>SO</v>
          </cell>
          <cell r="GH89" t="str">
            <v>SO</v>
          </cell>
          <cell r="GI89" t="str">
            <v>SO</v>
          </cell>
          <cell r="GK89"/>
          <cell r="GL89"/>
          <cell r="GM89"/>
          <cell r="GN89"/>
          <cell r="GO89"/>
          <cell r="GP89"/>
          <cell r="GQ89"/>
          <cell r="GR89"/>
          <cell r="GS89"/>
          <cell r="GT89"/>
          <cell r="GU89"/>
          <cell r="GV89">
            <v>0</v>
          </cell>
          <cell r="GW89">
            <v>0</v>
          </cell>
          <cell r="GX89">
            <v>0</v>
          </cell>
          <cell r="GY89">
            <v>0</v>
          </cell>
          <cell r="GZ89">
            <v>0</v>
          </cell>
          <cell r="HA89">
            <v>0</v>
          </cell>
          <cell r="HB89">
            <v>0</v>
          </cell>
          <cell r="HC89">
            <v>0</v>
          </cell>
          <cell r="HD89">
            <v>0</v>
          </cell>
          <cell r="HE89">
            <v>0</v>
          </cell>
          <cell r="HF89"/>
          <cell r="HG89"/>
          <cell r="HH89"/>
          <cell r="HI89"/>
          <cell r="HJ89"/>
          <cell r="HK89"/>
          <cell r="HL89"/>
          <cell r="HM89"/>
          <cell r="HN89"/>
          <cell r="HO89"/>
          <cell r="HP89"/>
          <cell r="HQ89"/>
          <cell r="HR89"/>
          <cell r="HS89"/>
        </row>
        <row r="90">
          <cell r="C90"/>
          <cell r="D90"/>
          <cell r="E90"/>
          <cell r="F90" t="str">
            <v>.</v>
          </cell>
          <cell r="G90"/>
          <cell r="H90"/>
          <cell r="I90" t="str">
            <v>FEMALE</v>
          </cell>
          <cell r="J90"/>
          <cell r="K90"/>
          <cell r="L90"/>
          <cell r="M90" t="str">
            <v>New  Iloilo  Elem</v>
          </cell>
          <cell r="N90" t="str">
            <v>KORONADAL CITY</v>
          </cell>
          <cell r="O90">
            <v>130887</v>
          </cell>
          <cell r="P90"/>
          <cell r="Q90"/>
          <cell r="R90"/>
          <cell r="S90"/>
          <cell r="T90"/>
          <cell r="U90"/>
          <cell r="V90" t="str">
            <v/>
          </cell>
          <cell r="W90"/>
          <cell r="X90"/>
          <cell r="Y90"/>
          <cell r="Z90"/>
          <cell r="AA90" t="str">
            <v/>
          </cell>
          <cell r="AB90"/>
          <cell r="AC90"/>
          <cell r="AD90"/>
          <cell r="AE90"/>
          <cell r="AF90" t="str">
            <v/>
          </cell>
          <cell r="AG90"/>
          <cell r="AH90"/>
          <cell r="AI90"/>
          <cell r="AJ90"/>
          <cell r="AK90" t="str">
            <v/>
          </cell>
          <cell r="AL90"/>
          <cell r="AM90"/>
          <cell r="AN90"/>
          <cell r="AO90"/>
          <cell r="AP90" t="str">
            <v/>
          </cell>
          <cell r="AQ90"/>
          <cell r="AR90"/>
          <cell r="AS90"/>
          <cell r="AT90"/>
          <cell r="AU90" t="str">
            <v/>
          </cell>
          <cell r="AV90"/>
          <cell r="AW90"/>
          <cell r="AX90"/>
          <cell r="AY90"/>
          <cell r="AZ90" t="str">
            <v/>
          </cell>
          <cell r="BA90"/>
          <cell r="BB90"/>
          <cell r="BC90"/>
          <cell r="BD90"/>
          <cell r="BE90" t="str">
            <v/>
          </cell>
          <cell r="BF90"/>
          <cell r="BG90"/>
          <cell r="BH90"/>
          <cell r="BI90"/>
          <cell r="BJ90" t="str">
            <v/>
          </cell>
          <cell r="BK90"/>
          <cell r="BL90"/>
          <cell r="BM90"/>
          <cell r="BN90"/>
          <cell r="BO90" t="str">
            <v/>
          </cell>
          <cell r="BP90"/>
          <cell r="BQ90"/>
          <cell r="BR90"/>
          <cell r="BS90"/>
          <cell r="BT90" t="str">
            <v/>
          </cell>
          <cell r="BU90"/>
          <cell r="BV90"/>
          <cell r="BW90"/>
          <cell r="BX90"/>
          <cell r="BY90" t="str">
            <v/>
          </cell>
          <cell r="BZ90"/>
          <cell r="CA90"/>
          <cell r="CB90"/>
          <cell r="CC90"/>
          <cell r="CD90" t="str">
            <v/>
          </cell>
          <cell r="CE90"/>
          <cell r="CF90"/>
          <cell r="CG90"/>
          <cell r="CH90"/>
          <cell r="CI90" t="str">
            <v/>
          </cell>
          <cell r="CJ90" t="str">
            <v/>
          </cell>
          <cell r="CK90" t="str">
            <v/>
          </cell>
          <cell r="CL90" t="str">
            <v/>
          </cell>
          <cell r="CM90" t="str">
            <v/>
          </cell>
          <cell r="CN90" t="str">
            <v/>
          </cell>
          <cell r="CO90"/>
          <cell r="CP90"/>
          <cell r="CQ90"/>
          <cell r="CR90"/>
          <cell r="CS90" t="str">
            <v/>
          </cell>
          <cell r="CT90"/>
          <cell r="CU90"/>
          <cell r="CV90"/>
          <cell r="CW90"/>
          <cell r="CX90" t="str">
            <v/>
          </cell>
          <cell r="CY90"/>
          <cell r="CZ90"/>
          <cell r="DA90"/>
          <cell r="DB90"/>
          <cell r="DC90" t="str">
            <v/>
          </cell>
          <cell r="DD90" t="str">
            <v xml:space="preserve"> . </v>
          </cell>
          <cell r="DE90" t="e">
            <v>#DIV/0!</v>
          </cell>
          <cell r="DF90" t="e">
            <v>#DIV/0!</v>
          </cell>
          <cell r="DG90" t="e">
            <v>#DIV/0!</v>
          </cell>
          <cell r="DH90" t="e">
            <v>#DIV/0!</v>
          </cell>
          <cell r="DI90" t="e">
            <v>#DIV/0!</v>
          </cell>
          <cell r="DJ90" t="e">
            <v>#DIV/0!</v>
          </cell>
          <cell r="DK90" t="e">
            <v>#DIV/0!</v>
          </cell>
          <cell r="DL90" t="e">
            <v>#DIV/0!</v>
          </cell>
          <cell r="DM90" t="str">
            <v/>
          </cell>
          <cell r="DN90" t="str">
            <v/>
          </cell>
          <cell r="DO90"/>
          <cell r="DP90"/>
          <cell r="DQ90" t="str">
            <v/>
          </cell>
          <cell r="DR90"/>
          <cell r="DS90"/>
          <cell r="DT90" t="str">
            <v/>
          </cell>
          <cell r="DU90"/>
          <cell r="DV90"/>
          <cell r="DW90" t="str">
            <v/>
          </cell>
          <cell r="DX90"/>
          <cell r="DY90"/>
          <cell r="DZ90" t="str">
            <v/>
          </cell>
          <cell r="EA90"/>
          <cell r="EB90"/>
          <cell r="EC90" t="str">
            <v/>
          </cell>
          <cell r="ED90"/>
          <cell r="EE90"/>
          <cell r="EF90" t="str">
            <v/>
          </cell>
          <cell r="EG90"/>
          <cell r="EH90"/>
          <cell r="EI90" t="str">
            <v/>
          </cell>
          <cell r="EJ90"/>
          <cell r="EK90"/>
          <cell r="EL90" t="str">
            <v/>
          </cell>
          <cell r="EM90"/>
          <cell r="EN90"/>
          <cell r="EO90" t="str">
            <v/>
          </cell>
          <cell r="EP90"/>
          <cell r="EQ90"/>
          <cell r="ER90" t="str">
            <v/>
          </cell>
          <cell r="ES90"/>
          <cell r="ET90"/>
          <cell r="EU90" t="str">
            <v/>
          </cell>
          <cell r="EV90"/>
          <cell r="EW90"/>
          <cell r="EX90" t="str">
            <v/>
          </cell>
          <cell r="EY90"/>
          <cell r="EZ90"/>
          <cell r="FA90" t="e">
            <v>#DIV/0!</v>
          </cell>
          <cell r="FB90" t="e">
            <v>#DIV/0!</v>
          </cell>
          <cell r="FC90" t="e">
            <v>#DIV/0!</v>
          </cell>
          <cell r="FD90" t="e">
            <v>#DIV/0!</v>
          </cell>
          <cell r="FE90" t="e">
            <v>#DIV/0!</v>
          </cell>
          <cell r="FF90" t="e">
            <v>#DIV/0!</v>
          </cell>
          <cell r="FH90" t="str">
            <v>SO</v>
          </cell>
          <cell r="FI90" t="str">
            <v>SO</v>
          </cell>
          <cell r="FJ90" t="str">
            <v>SO</v>
          </cell>
          <cell r="FK90" t="str">
            <v>SO</v>
          </cell>
          <cell r="FL90" t="str">
            <v>SO</v>
          </cell>
          <cell r="FM90" t="str">
            <v>SO</v>
          </cell>
          <cell r="FN90" t="str">
            <v>SO</v>
          </cell>
          <cell r="FO90" t="str">
            <v>SO</v>
          </cell>
          <cell r="FP90" t="str">
            <v>SO</v>
          </cell>
          <cell r="FQ90" t="str">
            <v>SO</v>
          </cell>
          <cell r="FR90" t="str">
            <v>SO</v>
          </cell>
          <cell r="FS90" t="str">
            <v>SO</v>
          </cell>
          <cell r="FT90" t="str">
            <v>SO</v>
          </cell>
          <cell r="FU90" t="str">
            <v>SO</v>
          </cell>
          <cell r="FV90" t="str">
            <v>SO</v>
          </cell>
          <cell r="FW90" t="str">
            <v>SO</v>
          </cell>
          <cell r="FX90" t="str">
            <v>SO</v>
          </cell>
          <cell r="FY90" t="str">
            <v>SO</v>
          </cell>
          <cell r="FZ90" t="str">
            <v>SO</v>
          </cell>
          <cell r="GA90" t="str">
            <v>SO</v>
          </cell>
          <cell r="GB90" t="str">
            <v>SO</v>
          </cell>
          <cell r="GC90" t="str">
            <v>SO</v>
          </cell>
          <cell r="GD90" t="str">
            <v>SO</v>
          </cell>
          <cell r="GE90" t="str">
            <v>SO</v>
          </cell>
          <cell r="GF90" t="str">
            <v>SO</v>
          </cell>
          <cell r="GG90" t="str">
            <v>SO</v>
          </cell>
          <cell r="GH90" t="str">
            <v>SO</v>
          </cell>
          <cell r="GI90" t="str">
            <v>SO</v>
          </cell>
          <cell r="GK90"/>
          <cell r="GL90"/>
          <cell r="GM90"/>
          <cell r="GN90"/>
          <cell r="GO90"/>
          <cell r="GP90"/>
          <cell r="GQ90"/>
          <cell r="GR90"/>
          <cell r="GS90"/>
          <cell r="GT90"/>
          <cell r="GU90"/>
          <cell r="GV90">
            <v>0</v>
          </cell>
          <cell r="GW90">
            <v>0</v>
          </cell>
          <cell r="GX90">
            <v>0</v>
          </cell>
          <cell r="GY90">
            <v>0</v>
          </cell>
          <cell r="GZ90">
            <v>0</v>
          </cell>
          <cell r="HA90">
            <v>0</v>
          </cell>
          <cell r="HB90">
            <v>0</v>
          </cell>
          <cell r="HC90">
            <v>0</v>
          </cell>
          <cell r="HD90">
            <v>0</v>
          </cell>
          <cell r="HE90">
            <v>0</v>
          </cell>
          <cell r="HF90"/>
          <cell r="HG90"/>
          <cell r="HH90"/>
          <cell r="HI90"/>
          <cell r="HJ90"/>
          <cell r="HK90"/>
          <cell r="HL90"/>
          <cell r="HM90"/>
          <cell r="HN90"/>
          <cell r="HO90"/>
          <cell r="HP90"/>
          <cell r="HQ90"/>
          <cell r="HR90"/>
          <cell r="HS90"/>
        </row>
        <row r="91">
          <cell r="C91"/>
          <cell r="D91"/>
          <cell r="E91" t="str">
            <v>GOMEZ</v>
          </cell>
          <cell r="F91" t="str">
            <v>G.</v>
          </cell>
          <cell r="G91"/>
          <cell r="H91"/>
          <cell r="I91" t="str">
            <v>FEMALE</v>
          </cell>
          <cell r="J91"/>
          <cell r="K91"/>
          <cell r="L91"/>
          <cell r="M91" t="str">
            <v>New  Iloilo  Elem</v>
          </cell>
          <cell r="N91" t="str">
            <v>KORONADAL CITY</v>
          </cell>
          <cell r="O91">
            <v>130888</v>
          </cell>
          <cell r="P91"/>
          <cell r="Q91"/>
          <cell r="R91"/>
          <cell r="S91"/>
          <cell r="T91"/>
          <cell r="U91"/>
          <cell r="V91" t="str">
            <v/>
          </cell>
          <cell r="W91"/>
          <cell r="X91"/>
          <cell r="Y91"/>
          <cell r="Z91"/>
          <cell r="AA91" t="str">
            <v/>
          </cell>
          <cell r="AB91"/>
          <cell r="AC91"/>
          <cell r="AD91"/>
          <cell r="AE91"/>
          <cell r="AF91" t="str">
            <v/>
          </cell>
          <cell r="AG91"/>
          <cell r="AH91"/>
          <cell r="AI91"/>
          <cell r="AJ91"/>
          <cell r="AK91" t="str">
            <v/>
          </cell>
          <cell r="AL91"/>
          <cell r="AM91"/>
          <cell r="AN91"/>
          <cell r="AO91"/>
          <cell r="AP91" t="str">
            <v/>
          </cell>
          <cell r="AQ91"/>
          <cell r="AR91"/>
          <cell r="AS91"/>
          <cell r="AT91"/>
          <cell r="AU91" t="str">
            <v/>
          </cell>
          <cell r="AV91"/>
          <cell r="AW91"/>
          <cell r="AX91"/>
          <cell r="AY91"/>
          <cell r="AZ91" t="str">
            <v/>
          </cell>
          <cell r="BA91"/>
          <cell r="BB91"/>
          <cell r="BC91"/>
          <cell r="BD91"/>
          <cell r="BE91" t="str">
            <v/>
          </cell>
          <cell r="BF91"/>
          <cell r="BG91"/>
          <cell r="BH91"/>
          <cell r="BI91"/>
          <cell r="BJ91" t="str">
            <v/>
          </cell>
          <cell r="BK91"/>
          <cell r="BL91"/>
          <cell r="BM91"/>
          <cell r="BN91"/>
          <cell r="BO91" t="str">
            <v/>
          </cell>
          <cell r="BP91"/>
          <cell r="BQ91"/>
          <cell r="BR91"/>
          <cell r="BS91"/>
          <cell r="BT91" t="str">
            <v/>
          </cell>
          <cell r="BU91"/>
          <cell r="BV91"/>
          <cell r="BW91"/>
          <cell r="BX91"/>
          <cell r="BY91" t="str">
            <v/>
          </cell>
          <cell r="BZ91"/>
          <cell r="CA91"/>
          <cell r="CB91"/>
          <cell r="CC91"/>
          <cell r="CD91" t="str">
            <v/>
          </cell>
          <cell r="CE91"/>
          <cell r="CF91"/>
          <cell r="CG91"/>
          <cell r="CH91"/>
          <cell r="CI91" t="str">
            <v/>
          </cell>
          <cell r="CJ91" t="str">
            <v/>
          </cell>
          <cell r="CK91" t="str">
            <v/>
          </cell>
          <cell r="CL91" t="str">
            <v/>
          </cell>
          <cell r="CM91" t="str">
            <v/>
          </cell>
          <cell r="CN91" t="str">
            <v/>
          </cell>
          <cell r="CO91"/>
          <cell r="CP91"/>
          <cell r="CQ91"/>
          <cell r="CR91"/>
          <cell r="CS91" t="str">
            <v/>
          </cell>
          <cell r="CT91"/>
          <cell r="CU91"/>
          <cell r="CV91"/>
          <cell r="CW91"/>
          <cell r="CX91" t="str">
            <v/>
          </cell>
          <cell r="CY91"/>
          <cell r="CZ91"/>
          <cell r="DA91"/>
          <cell r="DB91"/>
          <cell r="DC91" t="str">
            <v/>
          </cell>
          <cell r="DD91" t="str">
            <v xml:space="preserve"> G. </v>
          </cell>
          <cell r="DE91" t="e">
            <v>#DIV/0!</v>
          </cell>
          <cell r="DF91" t="e">
            <v>#DIV/0!</v>
          </cell>
          <cell r="DG91" t="e">
            <v>#DIV/0!</v>
          </cell>
          <cell r="DH91" t="e">
            <v>#DIV/0!</v>
          </cell>
          <cell r="DI91" t="e">
            <v>#DIV/0!</v>
          </cell>
          <cell r="DJ91" t="e">
            <v>#DIV/0!</v>
          </cell>
          <cell r="DK91" t="e">
            <v>#DIV/0!</v>
          </cell>
          <cell r="DL91" t="e">
            <v>#DIV/0!</v>
          </cell>
          <cell r="DM91" t="str">
            <v/>
          </cell>
          <cell r="DN91" t="str">
            <v/>
          </cell>
          <cell r="DO91"/>
          <cell r="DP91"/>
          <cell r="DQ91" t="str">
            <v/>
          </cell>
          <cell r="DR91"/>
          <cell r="DS91"/>
          <cell r="DT91" t="str">
            <v/>
          </cell>
          <cell r="DU91"/>
          <cell r="DV91"/>
          <cell r="DW91" t="str">
            <v/>
          </cell>
          <cell r="DX91"/>
          <cell r="DY91"/>
          <cell r="DZ91" t="str">
            <v/>
          </cell>
          <cell r="EA91"/>
          <cell r="EB91"/>
          <cell r="EC91" t="str">
            <v/>
          </cell>
          <cell r="ED91"/>
          <cell r="EE91"/>
          <cell r="EF91" t="str">
            <v/>
          </cell>
          <cell r="EG91"/>
          <cell r="EH91"/>
          <cell r="EI91" t="str">
            <v/>
          </cell>
          <cell r="EJ91"/>
          <cell r="EK91"/>
          <cell r="EL91" t="str">
            <v/>
          </cell>
          <cell r="EM91"/>
          <cell r="EN91"/>
          <cell r="EO91" t="str">
            <v/>
          </cell>
          <cell r="EP91"/>
          <cell r="EQ91"/>
          <cell r="ER91" t="str">
            <v/>
          </cell>
          <cell r="ES91"/>
          <cell r="ET91"/>
          <cell r="EU91" t="str">
            <v/>
          </cell>
          <cell r="EV91"/>
          <cell r="EW91"/>
          <cell r="EX91" t="str">
            <v/>
          </cell>
          <cell r="EY91"/>
          <cell r="EZ91"/>
          <cell r="FA91" t="e">
            <v>#DIV/0!</v>
          </cell>
          <cell r="FB91" t="e">
            <v>#DIV/0!</v>
          </cell>
          <cell r="FC91" t="e">
            <v>#DIV/0!</v>
          </cell>
          <cell r="FD91" t="e">
            <v>#DIV/0!</v>
          </cell>
          <cell r="FE91" t="e">
            <v>#DIV/0!</v>
          </cell>
          <cell r="FF91" t="e">
            <v>#DIV/0!</v>
          </cell>
          <cell r="FH91" t="str">
            <v>AO</v>
          </cell>
          <cell r="FI91" t="str">
            <v>SO</v>
          </cell>
          <cell r="FJ91" t="str">
            <v>AO</v>
          </cell>
          <cell r="FK91" t="str">
            <v>SO</v>
          </cell>
          <cell r="FL91" t="str">
            <v>AO</v>
          </cell>
          <cell r="FM91" t="str">
            <v>SO</v>
          </cell>
          <cell r="FN91" t="str">
            <v>AO</v>
          </cell>
          <cell r="FO91" t="str">
            <v>SO</v>
          </cell>
          <cell r="FP91" t="str">
            <v>AO</v>
          </cell>
          <cell r="FQ91" t="str">
            <v>SO</v>
          </cell>
          <cell r="FR91" t="str">
            <v>AO</v>
          </cell>
          <cell r="FS91" t="str">
            <v>SO</v>
          </cell>
          <cell r="FT91" t="str">
            <v>AO</v>
          </cell>
          <cell r="FU91" t="str">
            <v>SO</v>
          </cell>
          <cell r="FV91" t="str">
            <v>AO</v>
          </cell>
          <cell r="FW91" t="str">
            <v>SO</v>
          </cell>
          <cell r="FX91" t="str">
            <v>AO</v>
          </cell>
          <cell r="FY91" t="str">
            <v>SO</v>
          </cell>
          <cell r="FZ91" t="str">
            <v>SO</v>
          </cell>
          <cell r="GA91" t="str">
            <v>SO</v>
          </cell>
          <cell r="GB91" t="str">
            <v>AO</v>
          </cell>
          <cell r="GC91" t="str">
            <v>SO</v>
          </cell>
          <cell r="GD91" t="str">
            <v>AO</v>
          </cell>
          <cell r="GE91" t="str">
            <v>SO</v>
          </cell>
          <cell r="GF91" t="str">
            <v>SO</v>
          </cell>
          <cell r="GG91" t="str">
            <v>SO</v>
          </cell>
          <cell r="GH91" t="str">
            <v>SO</v>
          </cell>
          <cell r="GI91" t="str">
            <v>SO</v>
          </cell>
          <cell r="GK91"/>
          <cell r="GL91"/>
          <cell r="GM91"/>
          <cell r="GN91"/>
          <cell r="GO91"/>
          <cell r="GP91"/>
          <cell r="GQ91"/>
          <cell r="GR91"/>
          <cell r="GS91"/>
          <cell r="GT91"/>
          <cell r="GU91"/>
          <cell r="GV91">
            <v>0</v>
          </cell>
          <cell r="GW91">
            <v>0</v>
          </cell>
          <cell r="GX91">
            <v>0</v>
          </cell>
          <cell r="GY91">
            <v>0</v>
          </cell>
          <cell r="GZ91">
            <v>0</v>
          </cell>
          <cell r="HA91">
            <v>0</v>
          </cell>
          <cell r="HB91">
            <v>0</v>
          </cell>
          <cell r="HC91">
            <v>0</v>
          </cell>
          <cell r="HD91">
            <v>0</v>
          </cell>
          <cell r="HE91">
            <v>0</v>
          </cell>
          <cell r="HF91"/>
          <cell r="HG91"/>
          <cell r="HH91"/>
          <cell r="HI91"/>
          <cell r="HJ91"/>
          <cell r="HK91"/>
          <cell r="HL91"/>
          <cell r="HM91"/>
          <cell r="HN91"/>
          <cell r="HO91"/>
          <cell r="HP91"/>
          <cell r="HQ91"/>
          <cell r="HR91"/>
          <cell r="HS91"/>
        </row>
        <row r="92">
          <cell r="C92"/>
          <cell r="D92"/>
          <cell r="E92"/>
          <cell r="F92" t="str">
            <v>.</v>
          </cell>
          <cell r="G92"/>
          <cell r="H92"/>
          <cell r="I92" t="str">
            <v>FEMALE</v>
          </cell>
          <cell r="J92"/>
          <cell r="K92"/>
          <cell r="L92"/>
          <cell r="M92" t="str">
            <v>New  Iloilo  Elem</v>
          </cell>
          <cell r="N92" t="str">
            <v>KORONADAL CITY</v>
          </cell>
          <cell r="O92">
            <v>130889</v>
          </cell>
          <cell r="P92"/>
          <cell r="Q92"/>
          <cell r="R92"/>
          <cell r="S92"/>
          <cell r="T92"/>
          <cell r="U92"/>
          <cell r="V92" t="str">
            <v/>
          </cell>
          <cell r="W92"/>
          <cell r="X92"/>
          <cell r="Y92"/>
          <cell r="Z92"/>
          <cell r="AA92" t="str">
            <v/>
          </cell>
          <cell r="AB92"/>
          <cell r="AC92"/>
          <cell r="AD92"/>
          <cell r="AE92"/>
          <cell r="AF92" t="str">
            <v/>
          </cell>
          <cell r="AG92"/>
          <cell r="AH92"/>
          <cell r="AI92"/>
          <cell r="AJ92"/>
          <cell r="AK92" t="str">
            <v/>
          </cell>
          <cell r="AL92"/>
          <cell r="AM92"/>
          <cell r="AN92"/>
          <cell r="AO92"/>
          <cell r="AP92" t="str">
            <v/>
          </cell>
          <cell r="AQ92"/>
          <cell r="AR92"/>
          <cell r="AS92"/>
          <cell r="AT92"/>
          <cell r="AU92" t="str">
            <v/>
          </cell>
          <cell r="AV92"/>
          <cell r="AW92"/>
          <cell r="AX92"/>
          <cell r="AY92"/>
          <cell r="AZ92" t="str">
            <v/>
          </cell>
          <cell r="BA92"/>
          <cell r="BB92"/>
          <cell r="BC92"/>
          <cell r="BD92"/>
          <cell r="BE92" t="str">
            <v/>
          </cell>
          <cell r="BF92"/>
          <cell r="BG92"/>
          <cell r="BH92"/>
          <cell r="BI92"/>
          <cell r="BJ92" t="str">
            <v/>
          </cell>
          <cell r="BK92"/>
          <cell r="BL92"/>
          <cell r="BM92"/>
          <cell r="BN92"/>
          <cell r="BO92" t="str">
            <v/>
          </cell>
          <cell r="BP92"/>
          <cell r="BQ92"/>
          <cell r="BR92"/>
          <cell r="BS92"/>
          <cell r="BT92" t="str">
            <v/>
          </cell>
          <cell r="BU92"/>
          <cell r="BV92"/>
          <cell r="BW92"/>
          <cell r="BX92"/>
          <cell r="BY92" t="str">
            <v/>
          </cell>
          <cell r="BZ92"/>
          <cell r="CA92"/>
          <cell r="CB92"/>
          <cell r="CC92"/>
          <cell r="CD92" t="str">
            <v/>
          </cell>
          <cell r="CE92"/>
          <cell r="CF92"/>
          <cell r="CG92"/>
          <cell r="CH92"/>
          <cell r="CI92" t="str">
            <v/>
          </cell>
          <cell r="CJ92" t="str">
            <v/>
          </cell>
          <cell r="CK92" t="str">
            <v/>
          </cell>
          <cell r="CL92" t="str">
            <v/>
          </cell>
          <cell r="CM92" t="str">
            <v/>
          </cell>
          <cell r="CN92" t="str">
            <v/>
          </cell>
          <cell r="CO92"/>
          <cell r="CP92"/>
          <cell r="CQ92"/>
          <cell r="CR92"/>
          <cell r="CS92" t="str">
            <v/>
          </cell>
          <cell r="CT92"/>
          <cell r="CU92"/>
          <cell r="CV92"/>
          <cell r="CW92"/>
          <cell r="CX92" t="str">
            <v/>
          </cell>
          <cell r="CY92"/>
          <cell r="CZ92"/>
          <cell r="DA92"/>
          <cell r="DB92"/>
          <cell r="DC92" t="str">
            <v/>
          </cell>
          <cell r="DD92" t="str">
            <v xml:space="preserve"> . </v>
          </cell>
          <cell r="DE92" t="e">
            <v>#DIV/0!</v>
          </cell>
          <cell r="DF92" t="e">
            <v>#DIV/0!</v>
          </cell>
          <cell r="DG92" t="e">
            <v>#DIV/0!</v>
          </cell>
          <cell r="DH92" t="e">
            <v>#DIV/0!</v>
          </cell>
          <cell r="DI92" t="e">
            <v>#DIV/0!</v>
          </cell>
          <cell r="DJ92" t="e">
            <v>#DIV/0!</v>
          </cell>
          <cell r="DK92" t="e">
            <v>#DIV/0!</v>
          </cell>
          <cell r="DL92" t="e">
            <v>#DIV/0!</v>
          </cell>
          <cell r="DM92" t="str">
            <v/>
          </cell>
          <cell r="DN92" t="str">
            <v/>
          </cell>
          <cell r="DO92"/>
          <cell r="DP92"/>
          <cell r="DQ92" t="str">
            <v/>
          </cell>
          <cell r="DR92"/>
          <cell r="DS92"/>
          <cell r="DT92" t="str">
            <v/>
          </cell>
          <cell r="DU92"/>
          <cell r="DV92"/>
          <cell r="DW92" t="str">
            <v/>
          </cell>
          <cell r="DX92"/>
          <cell r="DY92"/>
          <cell r="DZ92" t="str">
            <v/>
          </cell>
          <cell r="EA92"/>
          <cell r="EB92"/>
          <cell r="EC92" t="str">
            <v/>
          </cell>
          <cell r="ED92"/>
          <cell r="EE92"/>
          <cell r="EF92" t="str">
            <v/>
          </cell>
          <cell r="EG92"/>
          <cell r="EH92"/>
          <cell r="EI92" t="str">
            <v/>
          </cell>
          <cell r="EJ92"/>
          <cell r="EK92"/>
          <cell r="EL92" t="str">
            <v/>
          </cell>
          <cell r="EM92"/>
          <cell r="EN92"/>
          <cell r="EO92" t="str">
            <v/>
          </cell>
          <cell r="EP92"/>
          <cell r="EQ92"/>
          <cell r="ER92" t="str">
            <v/>
          </cell>
          <cell r="ES92"/>
          <cell r="ET92"/>
          <cell r="EU92" t="str">
            <v/>
          </cell>
          <cell r="EV92"/>
          <cell r="EW92"/>
          <cell r="EX92" t="str">
            <v/>
          </cell>
          <cell r="EY92"/>
          <cell r="EZ92"/>
          <cell r="FA92" t="e">
            <v>#DIV/0!</v>
          </cell>
          <cell r="FB92" t="e">
            <v>#DIV/0!</v>
          </cell>
          <cell r="FC92" t="e">
            <v>#DIV/0!</v>
          </cell>
          <cell r="FD92" t="e">
            <v>#DIV/0!</v>
          </cell>
          <cell r="FE92" t="e">
            <v>#DIV/0!</v>
          </cell>
          <cell r="FF92" t="e">
            <v>#DIV/0!</v>
          </cell>
          <cell r="FH92" t="str">
            <v>SO</v>
          </cell>
          <cell r="FI92" t="str">
            <v>SO</v>
          </cell>
          <cell r="FJ92" t="str">
            <v>SO</v>
          </cell>
          <cell r="FK92" t="str">
            <v>SO</v>
          </cell>
          <cell r="FL92" t="str">
            <v>SO</v>
          </cell>
          <cell r="FM92" t="str">
            <v>SO</v>
          </cell>
          <cell r="FN92" t="str">
            <v>SO</v>
          </cell>
          <cell r="FO92" t="str">
            <v>SO</v>
          </cell>
          <cell r="FP92" t="str">
            <v>SO</v>
          </cell>
          <cell r="FQ92" t="str">
            <v>SO</v>
          </cell>
          <cell r="FR92" t="str">
            <v>SO</v>
          </cell>
          <cell r="FS92" t="str">
            <v>SO</v>
          </cell>
          <cell r="FT92" t="str">
            <v>SO</v>
          </cell>
          <cell r="FU92" t="str">
            <v>SO</v>
          </cell>
          <cell r="FV92" t="str">
            <v>SO</v>
          </cell>
          <cell r="FW92" t="str">
            <v>SO</v>
          </cell>
          <cell r="FX92" t="str">
            <v>SO</v>
          </cell>
          <cell r="FY92" t="str">
            <v>SO</v>
          </cell>
          <cell r="FZ92" t="str">
            <v>SO</v>
          </cell>
          <cell r="GA92" t="str">
            <v>SO</v>
          </cell>
          <cell r="GB92" t="str">
            <v>SO</v>
          </cell>
          <cell r="GC92" t="str">
            <v>SO</v>
          </cell>
          <cell r="GD92" t="str">
            <v>SO</v>
          </cell>
          <cell r="GE92" t="str">
            <v>SO</v>
          </cell>
          <cell r="GF92" t="str">
            <v>SO</v>
          </cell>
          <cell r="GG92" t="str">
            <v>SO</v>
          </cell>
          <cell r="GH92" t="str">
            <v>SO</v>
          </cell>
          <cell r="GI92" t="str">
            <v>SO</v>
          </cell>
          <cell r="GK92"/>
          <cell r="GL92"/>
          <cell r="GM92"/>
          <cell r="GN92"/>
          <cell r="GO92"/>
          <cell r="GP92"/>
          <cell r="GQ92"/>
          <cell r="GR92"/>
          <cell r="GS92"/>
          <cell r="GT92"/>
          <cell r="GU92"/>
          <cell r="GV92">
            <v>0</v>
          </cell>
          <cell r="GW92">
            <v>0</v>
          </cell>
          <cell r="GX92">
            <v>0</v>
          </cell>
          <cell r="GY92">
            <v>0</v>
          </cell>
          <cell r="GZ92">
            <v>0</v>
          </cell>
          <cell r="HA92">
            <v>0</v>
          </cell>
          <cell r="HB92">
            <v>0</v>
          </cell>
          <cell r="HC92">
            <v>0</v>
          </cell>
          <cell r="HD92">
            <v>0</v>
          </cell>
          <cell r="HE92">
            <v>0</v>
          </cell>
          <cell r="HF92"/>
          <cell r="HG92"/>
          <cell r="HH92"/>
          <cell r="HI92"/>
          <cell r="HJ92"/>
          <cell r="HK92"/>
          <cell r="HL92"/>
          <cell r="HM92"/>
          <cell r="HN92"/>
          <cell r="HO92"/>
          <cell r="HP92"/>
          <cell r="HQ92"/>
          <cell r="HR92"/>
          <cell r="HS92"/>
        </row>
        <row r="93">
          <cell r="C93"/>
          <cell r="D93"/>
          <cell r="E93"/>
          <cell r="F93" t="str">
            <v>.</v>
          </cell>
          <cell r="G93"/>
          <cell r="H93"/>
          <cell r="I93" t="str">
            <v>FEMALE</v>
          </cell>
          <cell r="J93"/>
          <cell r="K93"/>
          <cell r="L93"/>
          <cell r="M93" t="str">
            <v>New  Iloilo  Elem</v>
          </cell>
          <cell r="N93" t="str">
            <v>KORONADAL CITY</v>
          </cell>
          <cell r="O93">
            <v>130890</v>
          </cell>
          <cell r="P93"/>
          <cell r="Q93"/>
          <cell r="R93"/>
          <cell r="S93"/>
          <cell r="T93"/>
          <cell r="U93"/>
          <cell r="V93" t="str">
            <v/>
          </cell>
          <cell r="W93"/>
          <cell r="X93"/>
          <cell r="Y93"/>
          <cell r="Z93"/>
          <cell r="AA93" t="str">
            <v/>
          </cell>
          <cell r="AB93"/>
          <cell r="AC93"/>
          <cell r="AD93"/>
          <cell r="AE93"/>
          <cell r="AF93" t="str">
            <v/>
          </cell>
          <cell r="AG93"/>
          <cell r="AH93"/>
          <cell r="AI93"/>
          <cell r="AJ93"/>
          <cell r="AK93" t="str">
            <v/>
          </cell>
          <cell r="AL93"/>
          <cell r="AM93"/>
          <cell r="AN93"/>
          <cell r="AO93"/>
          <cell r="AP93" t="str">
            <v/>
          </cell>
          <cell r="AQ93"/>
          <cell r="AR93"/>
          <cell r="AS93"/>
          <cell r="AT93"/>
          <cell r="AU93" t="str">
            <v/>
          </cell>
          <cell r="AV93"/>
          <cell r="AW93"/>
          <cell r="AX93"/>
          <cell r="AY93"/>
          <cell r="AZ93" t="str">
            <v/>
          </cell>
          <cell r="BA93"/>
          <cell r="BB93"/>
          <cell r="BC93"/>
          <cell r="BD93"/>
          <cell r="BE93" t="str">
            <v/>
          </cell>
          <cell r="BF93"/>
          <cell r="BG93"/>
          <cell r="BH93"/>
          <cell r="BI93"/>
          <cell r="BJ93" t="str">
            <v/>
          </cell>
          <cell r="BK93"/>
          <cell r="BL93"/>
          <cell r="BM93"/>
          <cell r="BN93"/>
          <cell r="BO93" t="str">
            <v/>
          </cell>
          <cell r="BP93"/>
          <cell r="BQ93"/>
          <cell r="BR93"/>
          <cell r="BS93"/>
          <cell r="BT93" t="str">
            <v/>
          </cell>
          <cell r="BU93"/>
          <cell r="BV93"/>
          <cell r="BW93"/>
          <cell r="BX93"/>
          <cell r="BY93" t="str">
            <v/>
          </cell>
          <cell r="BZ93"/>
          <cell r="CA93"/>
          <cell r="CB93"/>
          <cell r="CC93"/>
          <cell r="CD93" t="str">
            <v/>
          </cell>
          <cell r="CE93"/>
          <cell r="CF93"/>
          <cell r="CG93"/>
          <cell r="CH93"/>
          <cell r="CI93" t="str">
            <v/>
          </cell>
          <cell r="CJ93" t="str">
            <v/>
          </cell>
          <cell r="CK93" t="str">
            <v/>
          </cell>
          <cell r="CL93" t="str">
            <v/>
          </cell>
          <cell r="CM93" t="str">
            <v/>
          </cell>
          <cell r="CN93" t="str">
            <v/>
          </cell>
          <cell r="CO93"/>
          <cell r="CP93"/>
          <cell r="CQ93"/>
          <cell r="CR93"/>
          <cell r="CS93" t="str">
            <v/>
          </cell>
          <cell r="CT93"/>
          <cell r="CU93"/>
          <cell r="CV93"/>
          <cell r="CW93"/>
          <cell r="CX93" t="str">
            <v/>
          </cell>
          <cell r="CY93"/>
          <cell r="CZ93"/>
          <cell r="DA93"/>
          <cell r="DB93"/>
          <cell r="DC93" t="str">
            <v/>
          </cell>
          <cell r="DD93" t="str">
            <v xml:space="preserve"> . </v>
          </cell>
          <cell r="DE93" t="e">
            <v>#DIV/0!</v>
          </cell>
          <cell r="DF93" t="e">
            <v>#DIV/0!</v>
          </cell>
          <cell r="DG93" t="e">
            <v>#DIV/0!</v>
          </cell>
          <cell r="DH93" t="e">
            <v>#DIV/0!</v>
          </cell>
          <cell r="DI93" t="e">
            <v>#DIV/0!</v>
          </cell>
          <cell r="DJ93" t="e">
            <v>#DIV/0!</v>
          </cell>
          <cell r="DK93" t="e">
            <v>#DIV/0!</v>
          </cell>
          <cell r="DL93" t="e">
            <v>#DIV/0!</v>
          </cell>
          <cell r="DM93" t="str">
            <v/>
          </cell>
          <cell r="DN93" t="str">
            <v/>
          </cell>
          <cell r="DO93"/>
          <cell r="DP93"/>
          <cell r="DQ93" t="str">
            <v/>
          </cell>
          <cell r="DR93"/>
          <cell r="DS93"/>
          <cell r="DT93" t="str">
            <v/>
          </cell>
          <cell r="DU93"/>
          <cell r="DV93"/>
          <cell r="DW93" t="str">
            <v/>
          </cell>
          <cell r="DX93"/>
          <cell r="DY93"/>
          <cell r="DZ93" t="str">
            <v/>
          </cell>
          <cell r="EA93"/>
          <cell r="EB93"/>
          <cell r="EC93" t="str">
            <v/>
          </cell>
          <cell r="ED93"/>
          <cell r="EE93"/>
          <cell r="EF93" t="str">
            <v/>
          </cell>
          <cell r="EG93"/>
          <cell r="EH93"/>
          <cell r="EI93" t="str">
            <v/>
          </cell>
          <cell r="EJ93"/>
          <cell r="EK93"/>
          <cell r="EL93" t="str">
            <v/>
          </cell>
          <cell r="EM93"/>
          <cell r="EN93"/>
          <cell r="EO93" t="str">
            <v/>
          </cell>
          <cell r="EP93"/>
          <cell r="EQ93"/>
          <cell r="ER93" t="str">
            <v/>
          </cell>
          <cell r="ES93"/>
          <cell r="ET93"/>
          <cell r="EU93" t="str">
            <v/>
          </cell>
          <cell r="EV93"/>
          <cell r="EW93"/>
          <cell r="EX93" t="str">
            <v/>
          </cell>
          <cell r="EY93"/>
          <cell r="EZ93"/>
          <cell r="FA93" t="e">
            <v>#DIV/0!</v>
          </cell>
          <cell r="FB93" t="e">
            <v>#DIV/0!</v>
          </cell>
          <cell r="FC93" t="e">
            <v>#DIV/0!</v>
          </cell>
          <cell r="FD93" t="e">
            <v>#DIV/0!</v>
          </cell>
          <cell r="FE93" t="e">
            <v>#DIV/0!</v>
          </cell>
          <cell r="FF93" t="e">
            <v>#DIV/0!</v>
          </cell>
          <cell r="FH93" t="str">
            <v>SO</v>
          </cell>
          <cell r="FI93" t="str">
            <v>SO</v>
          </cell>
          <cell r="FJ93" t="str">
            <v>SO</v>
          </cell>
          <cell r="FK93" t="str">
            <v>SO</v>
          </cell>
          <cell r="FL93" t="str">
            <v>SO</v>
          </cell>
          <cell r="FM93" t="str">
            <v>SO</v>
          </cell>
          <cell r="FN93" t="str">
            <v>SO</v>
          </cell>
          <cell r="FO93" t="str">
            <v>SO</v>
          </cell>
          <cell r="FP93" t="str">
            <v>SO</v>
          </cell>
          <cell r="FQ93" t="str">
            <v>SO</v>
          </cell>
          <cell r="FR93" t="str">
            <v>SO</v>
          </cell>
          <cell r="FS93" t="str">
            <v>SO</v>
          </cell>
          <cell r="FT93" t="str">
            <v>SO</v>
          </cell>
          <cell r="FU93" t="str">
            <v>SO</v>
          </cell>
          <cell r="FV93" t="str">
            <v>SO</v>
          </cell>
          <cell r="FW93" t="str">
            <v>SO</v>
          </cell>
          <cell r="FX93" t="str">
            <v>SO</v>
          </cell>
          <cell r="FY93" t="str">
            <v>SO</v>
          </cell>
          <cell r="FZ93" t="str">
            <v>SO</v>
          </cell>
          <cell r="GA93" t="str">
            <v>SO</v>
          </cell>
          <cell r="GB93" t="str">
            <v>SO</v>
          </cell>
          <cell r="GC93" t="str">
            <v>SO</v>
          </cell>
          <cell r="GD93" t="str">
            <v>SO</v>
          </cell>
          <cell r="GE93" t="str">
            <v>SO</v>
          </cell>
          <cell r="GF93" t="str">
            <v>SO</v>
          </cell>
          <cell r="GG93" t="str">
            <v>SO</v>
          </cell>
          <cell r="GH93" t="str">
            <v>SO</v>
          </cell>
          <cell r="GI93" t="str">
            <v>SO</v>
          </cell>
          <cell r="GK93"/>
          <cell r="GL93"/>
          <cell r="GM93"/>
          <cell r="GN93"/>
          <cell r="GO93"/>
          <cell r="GP93"/>
          <cell r="GQ93"/>
          <cell r="GR93"/>
          <cell r="GS93"/>
          <cell r="GT93"/>
          <cell r="GU93"/>
          <cell r="GV93">
            <v>0</v>
          </cell>
          <cell r="GW93">
            <v>0</v>
          </cell>
          <cell r="GX93">
            <v>0</v>
          </cell>
          <cell r="GY93">
            <v>0</v>
          </cell>
          <cell r="GZ93">
            <v>0</v>
          </cell>
          <cell r="HA93">
            <v>0</v>
          </cell>
          <cell r="HB93">
            <v>0</v>
          </cell>
          <cell r="HC93">
            <v>0</v>
          </cell>
          <cell r="HD93">
            <v>0</v>
          </cell>
          <cell r="HE93">
            <v>0</v>
          </cell>
          <cell r="HF93"/>
          <cell r="HG93"/>
          <cell r="HH93"/>
          <cell r="HI93"/>
          <cell r="HJ93"/>
          <cell r="HK93"/>
          <cell r="HL93"/>
          <cell r="HM93"/>
          <cell r="HN93"/>
          <cell r="HO93"/>
          <cell r="HP93"/>
          <cell r="HQ93"/>
          <cell r="HR93"/>
          <cell r="HS93"/>
        </row>
        <row r="94">
          <cell r="C94"/>
          <cell r="D94"/>
          <cell r="E94"/>
          <cell r="F94" t="str">
            <v>.</v>
          </cell>
          <cell r="G94"/>
          <cell r="H94"/>
          <cell r="I94" t="str">
            <v>FEMALE</v>
          </cell>
          <cell r="J94"/>
          <cell r="K94"/>
          <cell r="L94"/>
          <cell r="M94" t="str">
            <v>New  Iloilo  Elem</v>
          </cell>
          <cell r="N94" t="str">
            <v>KORONADAL CITY</v>
          </cell>
          <cell r="O94">
            <v>130891</v>
          </cell>
          <cell r="P94"/>
          <cell r="Q94"/>
          <cell r="R94"/>
          <cell r="S94"/>
          <cell r="T94"/>
          <cell r="U94"/>
          <cell r="V94" t="str">
            <v/>
          </cell>
          <cell r="W94"/>
          <cell r="X94"/>
          <cell r="Y94"/>
          <cell r="Z94"/>
          <cell r="AA94" t="str">
            <v/>
          </cell>
          <cell r="AB94"/>
          <cell r="AC94"/>
          <cell r="AD94"/>
          <cell r="AE94"/>
          <cell r="AF94" t="str">
            <v/>
          </cell>
          <cell r="AG94"/>
          <cell r="AH94"/>
          <cell r="AI94"/>
          <cell r="AJ94"/>
          <cell r="AK94" t="str">
            <v/>
          </cell>
          <cell r="AL94"/>
          <cell r="AM94"/>
          <cell r="AN94"/>
          <cell r="AO94"/>
          <cell r="AP94" t="str">
            <v/>
          </cell>
          <cell r="AQ94"/>
          <cell r="AR94"/>
          <cell r="AS94"/>
          <cell r="AT94"/>
          <cell r="AU94" t="str">
            <v/>
          </cell>
          <cell r="AV94"/>
          <cell r="AW94"/>
          <cell r="AX94"/>
          <cell r="AY94"/>
          <cell r="AZ94" t="str">
            <v/>
          </cell>
          <cell r="BA94"/>
          <cell r="BB94"/>
          <cell r="BC94"/>
          <cell r="BD94"/>
          <cell r="BE94" t="str">
            <v/>
          </cell>
          <cell r="BF94"/>
          <cell r="BG94"/>
          <cell r="BH94"/>
          <cell r="BI94"/>
          <cell r="BJ94" t="str">
            <v/>
          </cell>
          <cell r="BK94"/>
          <cell r="BL94"/>
          <cell r="BM94"/>
          <cell r="BN94"/>
          <cell r="BO94" t="str">
            <v/>
          </cell>
          <cell r="BP94"/>
          <cell r="BQ94"/>
          <cell r="BR94"/>
          <cell r="BS94"/>
          <cell r="BT94" t="str">
            <v/>
          </cell>
          <cell r="BU94"/>
          <cell r="BV94"/>
          <cell r="BW94"/>
          <cell r="BX94"/>
          <cell r="BY94" t="str">
            <v/>
          </cell>
          <cell r="BZ94"/>
          <cell r="CA94"/>
          <cell r="CB94"/>
          <cell r="CC94"/>
          <cell r="CD94" t="str">
            <v/>
          </cell>
          <cell r="CE94"/>
          <cell r="CF94"/>
          <cell r="CG94"/>
          <cell r="CH94"/>
          <cell r="CI94" t="str">
            <v/>
          </cell>
          <cell r="CJ94" t="str">
            <v/>
          </cell>
          <cell r="CK94" t="str">
            <v/>
          </cell>
          <cell r="CL94" t="str">
            <v/>
          </cell>
          <cell r="CM94" t="str">
            <v/>
          </cell>
          <cell r="CN94" t="str">
            <v/>
          </cell>
          <cell r="CO94"/>
          <cell r="CP94"/>
          <cell r="CQ94"/>
          <cell r="CR94"/>
          <cell r="CS94" t="str">
            <v/>
          </cell>
          <cell r="CT94"/>
          <cell r="CU94"/>
          <cell r="CV94"/>
          <cell r="CW94"/>
          <cell r="CX94" t="str">
            <v/>
          </cell>
          <cell r="CY94"/>
          <cell r="CZ94"/>
          <cell r="DA94"/>
          <cell r="DB94"/>
          <cell r="DC94" t="str">
            <v/>
          </cell>
          <cell r="DD94" t="str">
            <v xml:space="preserve"> . </v>
          </cell>
          <cell r="DE94" t="e">
            <v>#DIV/0!</v>
          </cell>
          <cell r="DF94" t="e">
            <v>#DIV/0!</v>
          </cell>
          <cell r="DG94" t="e">
            <v>#DIV/0!</v>
          </cell>
          <cell r="DH94" t="e">
            <v>#DIV/0!</v>
          </cell>
          <cell r="DI94" t="e">
            <v>#DIV/0!</v>
          </cell>
          <cell r="DJ94" t="e">
            <v>#DIV/0!</v>
          </cell>
          <cell r="DK94" t="e">
            <v>#DIV/0!</v>
          </cell>
          <cell r="DL94" t="e">
            <v>#DIV/0!</v>
          </cell>
          <cell r="DM94" t="str">
            <v/>
          </cell>
          <cell r="DN94" t="str">
            <v/>
          </cell>
          <cell r="DO94"/>
          <cell r="DP94"/>
          <cell r="DQ94" t="str">
            <v/>
          </cell>
          <cell r="DR94"/>
          <cell r="DS94"/>
          <cell r="DT94" t="str">
            <v/>
          </cell>
          <cell r="DU94"/>
          <cell r="DV94"/>
          <cell r="DW94" t="str">
            <v/>
          </cell>
          <cell r="DX94"/>
          <cell r="DY94"/>
          <cell r="DZ94" t="str">
            <v/>
          </cell>
          <cell r="EA94"/>
          <cell r="EB94"/>
          <cell r="EC94" t="str">
            <v/>
          </cell>
          <cell r="ED94"/>
          <cell r="EE94"/>
          <cell r="EF94" t="str">
            <v/>
          </cell>
          <cell r="EG94"/>
          <cell r="EH94"/>
          <cell r="EI94" t="str">
            <v/>
          </cell>
          <cell r="EJ94"/>
          <cell r="EK94"/>
          <cell r="EL94" t="str">
            <v/>
          </cell>
          <cell r="EM94"/>
          <cell r="EN94"/>
          <cell r="EO94" t="str">
            <v/>
          </cell>
          <cell r="EP94"/>
          <cell r="EQ94"/>
          <cell r="ER94" t="str">
            <v/>
          </cell>
          <cell r="ES94"/>
          <cell r="ET94"/>
          <cell r="EU94" t="str">
            <v/>
          </cell>
          <cell r="EV94"/>
          <cell r="EW94"/>
          <cell r="EX94" t="str">
            <v/>
          </cell>
          <cell r="EY94"/>
          <cell r="EZ94"/>
          <cell r="FA94" t="e">
            <v>#DIV/0!</v>
          </cell>
          <cell r="FB94" t="e">
            <v>#DIV/0!</v>
          </cell>
          <cell r="FC94" t="e">
            <v>#DIV/0!</v>
          </cell>
          <cell r="FD94" t="e">
            <v>#DIV/0!</v>
          </cell>
          <cell r="FE94" t="e">
            <v>#DIV/0!</v>
          </cell>
          <cell r="FF94" t="e">
            <v>#DIV/0!</v>
          </cell>
          <cell r="FH94" t="str">
            <v>SO</v>
          </cell>
          <cell r="FI94" t="str">
            <v>SO</v>
          </cell>
          <cell r="FJ94" t="str">
            <v>SO</v>
          </cell>
          <cell r="FK94" t="str">
            <v>SO</v>
          </cell>
          <cell r="FL94" t="str">
            <v>SO</v>
          </cell>
          <cell r="FM94" t="str">
            <v>SO</v>
          </cell>
          <cell r="FN94" t="str">
            <v>SO</v>
          </cell>
          <cell r="FO94" t="str">
            <v>SO</v>
          </cell>
          <cell r="FP94" t="str">
            <v>SO</v>
          </cell>
          <cell r="FQ94" t="str">
            <v>SO</v>
          </cell>
          <cell r="FR94" t="str">
            <v>SO</v>
          </cell>
          <cell r="FS94" t="str">
            <v>SO</v>
          </cell>
          <cell r="FT94" t="str">
            <v>SO</v>
          </cell>
          <cell r="FU94" t="str">
            <v>SO</v>
          </cell>
          <cell r="FV94" t="str">
            <v>SO</v>
          </cell>
          <cell r="FW94" t="str">
            <v>SO</v>
          </cell>
          <cell r="FX94" t="str">
            <v>SO</v>
          </cell>
          <cell r="FY94" t="str">
            <v>SO</v>
          </cell>
          <cell r="FZ94" t="str">
            <v>SO</v>
          </cell>
          <cell r="GA94" t="str">
            <v>SO</v>
          </cell>
          <cell r="GB94" t="str">
            <v>SO</v>
          </cell>
          <cell r="GC94" t="str">
            <v>SO</v>
          </cell>
          <cell r="GD94" t="str">
            <v>SO</v>
          </cell>
          <cell r="GE94" t="str">
            <v>SO</v>
          </cell>
          <cell r="GF94" t="str">
            <v>SO</v>
          </cell>
          <cell r="GG94" t="str">
            <v>SO</v>
          </cell>
          <cell r="GH94" t="str">
            <v>SO</v>
          </cell>
          <cell r="GI94" t="str">
            <v>SO</v>
          </cell>
          <cell r="GK94"/>
          <cell r="GL94"/>
          <cell r="GM94"/>
          <cell r="GN94"/>
          <cell r="GO94"/>
          <cell r="GP94"/>
          <cell r="GQ94"/>
          <cell r="GR94"/>
          <cell r="GS94"/>
          <cell r="GT94"/>
          <cell r="GU94"/>
          <cell r="GV94">
            <v>0</v>
          </cell>
          <cell r="GW94">
            <v>0</v>
          </cell>
          <cell r="GX94">
            <v>0</v>
          </cell>
          <cell r="GY94">
            <v>0</v>
          </cell>
          <cell r="GZ94">
            <v>0</v>
          </cell>
          <cell r="HA94">
            <v>0</v>
          </cell>
          <cell r="HB94">
            <v>0</v>
          </cell>
          <cell r="HC94">
            <v>0</v>
          </cell>
          <cell r="HD94">
            <v>0</v>
          </cell>
          <cell r="HE94">
            <v>0</v>
          </cell>
          <cell r="HF94"/>
          <cell r="HG94"/>
          <cell r="HH94"/>
          <cell r="HI94"/>
          <cell r="HJ94"/>
          <cell r="HK94"/>
          <cell r="HL94"/>
          <cell r="HM94"/>
          <cell r="HN94"/>
          <cell r="HO94"/>
          <cell r="HP94"/>
          <cell r="HQ94"/>
          <cell r="HR94"/>
          <cell r="HS94"/>
        </row>
        <row r="95">
          <cell r="C95"/>
          <cell r="D95"/>
          <cell r="E95"/>
          <cell r="F95" t="str">
            <v>.</v>
          </cell>
          <cell r="G95"/>
          <cell r="H95"/>
          <cell r="I95" t="str">
            <v>FEMALE</v>
          </cell>
          <cell r="J95"/>
          <cell r="K95"/>
          <cell r="L95"/>
          <cell r="M95" t="str">
            <v>New  Iloilo  Elem</v>
          </cell>
          <cell r="N95" t="str">
            <v>KORONADAL CITY</v>
          </cell>
          <cell r="O95">
            <v>130892</v>
          </cell>
          <cell r="P95"/>
          <cell r="Q95"/>
          <cell r="R95"/>
          <cell r="S95"/>
          <cell r="T95"/>
          <cell r="U95"/>
          <cell r="V95" t="str">
            <v/>
          </cell>
          <cell r="W95"/>
          <cell r="X95"/>
          <cell r="Y95"/>
          <cell r="Z95"/>
          <cell r="AA95" t="str">
            <v/>
          </cell>
          <cell r="AB95"/>
          <cell r="AC95"/>
          <cell r="AD95"/>
          <cell r="AE95"/>
          <cell r="AF95" t="str">
            <v/>
          </cell>
          <cell r="AG95"/>
          <cell r="AH95"/>
          <cell r="AI95"/>
          <cell r="AJ95"/>
          <cell r="AK95" t="str">
            <v/>
          </cell>
          <cell r="AL95"/>
          <cell r="AM95"/>
          <cell r="AN95"/>
          <cell r="AO95"/>
          <cell r="AP95" t="str">
            <v/>
          </cell>
          <cell r="AQ95"/>
          <cell r="AR95"/>
          <cell r="AS95"/>
          <cell r="AT95"/>
          <cell r="AU95" t="str">
            <v/>
          </cell>
          <cell r="AV95"/>
          <cell r="AW95"/>
          <cell r="AX95"/>
          <cell r="AY95"/>
          <cell r="AZ95" t="str">
            <v/>
          </cell>
          <cell r="BA95"/>
          <cell r="BB95"/>
          <cell r="BC95"/>
          <cell r="BD95"/>
          <cell r="BE95" t="str">
            <v/>
          </cell>
          <cell r="BF95"/>
          <cell r="BG95"/>
          <cell r="BH95"/>
          <cell r="BI95"/>
          <cell r="BJ95" t="str">
            <v/>
          </cell>
          <cell r="BK95"/>
          <cell r="BL95"/>
          <cell r="BM95"/>
          <cell r="BN95"/>
          <cell r="BO95" t="str">
            <v/>
          </cell>
          <cell r="BP95"/>
          <cell r="BQ95"/>
          <cell r="BR95"/>
          <cell r="BS95"/>
          <cell r="BT95" t="str">
            <v/>
          </cell>
          <cell r="BU95"/>
          <cell r="BV95"/>
          <cell r="BW95"/>
          <cell r="BX95"/>
          <cell r="BY95" t="str">
            <v/>
          </cell>
          <cell r="BZ95"/>
          <cell r="CA95"/>
          <cell r="CB95"/>
          <cell r="CC95"/>
          <cell r="CD95" t="str">
            <v/>
          </cell>
          <cell r="CE95"/>
          <cell r="CF95"/>
          <cell r="CG95"/>
          <cell r="CH95"/>
          <cell r="CI95" t="str">
            <v/>
          </cell>
          <cell r="CJ95" t="str">
            <v/>
          </cell>
          <cell r="CK95" t="str">
            <v/>
          </cell>
          <cell r="CL95" t="str">
            <v/>
          </cell>
          <cell r="CM95" t="str">
            <v/>
          </cell>
          <cell r="CN95" t="str">
            <v/>
          </cell>
          <cell r="CO95"/>
          <cell r="CP95"/>
          <cell r="CQ95"/>
          <cell r="CR95"/>
          <cell r="CS95" t="str">
            <v/>
          </cell>
          <cell r="CT95"/>
          <cell r="CU95"/>
          <cell r="CV95"/>
          <cell r="CW95"/>
          <cell r="CX95" t="str">
            <v/>
          </cell>
          <cell r="CY95"/>
          <cell r="CZ95"/>
          <cell r="DA95"/>
          <cell r="DB95"/>
          <cell r="DC95" t="str">
            <v/>
          </cell>
          <cell r="DD95" t="str">
            <v xml:space="preserve"> . </v>
          </cell>
          <cell r="DE95" t="e">
            <v>#DIV/0!</v>
          </cell>
          <cell r="DF95" t="e">
            <v>#DIV/0!</v>
          </cell>
          <cell r="DG95" t="e">
            <v>#DIV/0!</v>
          </cell>
          <cell r="DH95" t="e">
            <v>#DIV/0!</v>
          </cell>
          <cell r="DI95" t="e">
            <v>#DIV/0!</v>
          </cell>
          <cell r="DJ95" t="e">
            <v>#DIV/0!</v>
          </cell>
          <cell r="DK95" t="e">
            <v>#DIV/0!</v>
          </cell>
          <cell r="DL95" t="e">
            <v>#DIV/0!</v>
          </cell>
          <cell r="DM95" t="str">
            <v/>
          </cell>
          <cell r="DN95" t="str">
            <v/>
          </cell>
          <cell r="DO95"/>
          <cell r="DP95"/>
          <cell r="DQ95" t="str">
            <v/>
          </cell>
          <cell r="DR95"/>
          <cell r="DS95"/>
          <cell r="DT95" t="str">
            <v/>
          </cell>
          <cell r="DU95"/>
          <cell r="DV95"/>
          <cell r="DW95" t="str">
            <v/>
          </cell>
          <cell r="DX95"/>
          <cell r="DY95"/>
          <cell r="DZ95" t="str">
            <v/>
          </cell>
          <cell r="EA95"/>
          <cell r="EB95"/>
          <cell r="EC95" t="str">
            <v/>
          </cell>
          <cell r="ED95"/>
          <cell r="EE95"/>
          <cell r="EF95" t="str">
            <v/>
          </cell>
          <cell r="EG95"/>
          <cell r="EH95"/>
          <cell r="EI95" t="str">
            <v/>
          </cell>
          <cell r="EJ95"/>
          <cell r="EK95"/>
          <cell r="EL95" t="str">
            <v/>
          </cell>
          <cell r="EM95"/>
          <cell r="EN95"/>
          <cell r="EO95" t="str">
            <v/>
          </cell>
          <cell r="EP95"/>
          <cell r="EQ95"/>
          <cell r="ER95" t="str">
            <v/>
          </cell>
          <cell r="ES95"/>
          <cell r="ET95"/>
          <cell r="EU95" t="str">
            <v/>
          </cell>
          <cell r="EV95"/>
          <cell r="EW95"/>
          <cell r="EX95" t="str">
            <v/>
          </cell>
          <cell r="EY95"/>
          <cell r="EZ95"/>
          <cell r="FA95" t="e">
            <v>#DIV/0!</v>
          </cell>
          <cell r="FB95" t="e">
            <v>#DIV/0!</v>
          </cell>
          <cell r="FC95" t="e">
            <v>#DIV/0!</v>
          </cell>
          <cell r="FD95" t="e">
            <v>#DIV/0!</v>
          </cell>
          <cell r="FE95" t="e">
            <v>#DIV/0!</v>
          </cell>
          <cell r="FF95" t="e">
            <v>#DIV/0!</v>
          </cell>
          <cell r="FH95" t="str">
            <v>SO</v>
          </cell>
          <cell r="FI95" t="str">
            <v>SO</v>
          </cell>
          <cell r="FJ95" t="str">
            <v>SO</v>
          </cell>
          <cell r="FK95" t="str">
            <v>SO</v>
          </cell>
          <cell r="FL95" t="str">
            <v>SO</v>
          </cell>
          <cell r="FM95" t="str">
            <v>SO</v>
          </cell>
          <cell r="FN95" t="str">
            <v>SO</v>
          </cell>
          <cell r="FO95" t="str">
            <v>AO</v>
          </cell>
          <cell r="FP95" t="str">
            <v>SO</v>
          </cell>
          <cell r="FQ95" t="str">
            <v>SO</v>
          </cell>
          <cell r="FR95" t="str">
            <v>SO</v>
          </cell>
          <cell r="FS95" t="str">
            <v>SO</v>
          </cell>
          <cell r="FT95" t="str">
            <v>SO</v>
          </cell>
          <cell r="FU95" t="str">
            <v>SO</v>
          </cell>
          <cell r="FV95" t="str">
            <v>SO</v>
          </cell>
          <cell r="FW95" t="str">
            <v>SO</v>
          </cell>
          <cell r="FX95" t="str">
            <v>SO</v>
          </cell>
          <cell r="FY95" t="str">
            <v>SO</v>
          </cell>
          <cell r="FZ95" t="str">
            <v>SO</v>
          </cell>
          <cell r="GA95" t="str">
            <v>SO</v>
          </cell>
          <cell r="GB95" t="str">
            <v>SO</v>
          </cell>
          <cell r="GC95" t="str">
            <v>SO</v>
          </cell>
          <cell r="GD95" t="str">
            <v>SO</v>
          </cell>
          <cell r="GE95" t="str">
            <v>SO</v>
          </cell>
          <cell r="GF95" t="str">
            <v>SO</v>
          </cell>
          <cell r="GG95" t="str">
            <v>SO</v>
          </cell>
          <cell r="GH95" t="str">
            <v>SO</v>
          </cell>
          <cell r="GI95" t="str">
            <v>SO</v>
          </cell>
          <cell r="GK95"/>
          <cell r="GL95"/>
          <cell r="GM95"/>
          <cell r="GN95"/>
          <cell r="GO95"/>
          <cell r="GP95"/>
          <cell r="GQ95"/>
          <cell r="GR95"/>
          <cell r="GS95"/>
          <cell r="GT95"/>
          <cell r="GU95"/>
          <cell r="GV95">
            <v>0</v>
          </cell>
          <cell r="GW95">
            <v>0</v>
          </cell>
          <cell r="GX95">
            <v>0</v>
          </cell>
          <cell r="GY95">
            <v>0</v>
          </cell>
          <cell r="GZ95">
            <v>0</v>
          </cell>
          <cell r="HA95">
            <v>0</v>
          </cell>
          <cell r="HB95">
            <v>0</v>
          </cell>
          <cell r="HC95">
            <v>0</v>
          </cell>
          <cell r="HD95">
            <v>0</v>
          </cell>
          <cell r="HE95">
            <v>0</v>
          </cell>
          <cell r="HF95"/>
          <cell r="HG95"/>
          <cell r="HH95"/>
          <cell r="HI95"/>
          <cell r="HJ95"/>
          <cell r="HK95"/>
          <cell r="HL95"/>
          <cell r="HM95"/>
          <cell r="HN95"/>
          <cell r="HO95"/>
          <cell r="HP95"/>
          <cell r="HQ95"/>
          <cell r="HR95"/>
          <cell r="HS95"/>
        </row>
        <row r="96">
          <cell r="C96"/>
          <cell r="D96"/>
          <cell r="E96"/>
          <cell r="F96" t="str">
            <v>.</v>
          </cell>
          <cell r="G96"/>
          <cell r="H96"/>
          <cell r="I96" t="str">
            <v>FEMALE</v>
          </cell>
          <cell r="J96"/>
          <cell r="K96"/>
          <cell r="L96"/>
          <cell r="M96" t="str">
            <v>New  Iloilo  Elem</v>
          </cell>
          <cell r="N96" t="str">
            <v>KORONADAL CITY</v>
          </cell>
          <cell r="O96">
            <v>130893</v>
          </cell>
          <cell r="P96"/>
          <cell r="Q96"/>
          <cell r="R96"/>
          <cell r="S96"/>
          <cell r="T96"/>
          <cell r="U96"/>
          <cell r="V96" t="str">
            <v/>
          </cell>
          <cell r="W96"/>
          <cell r="X96"/>
          <cell r="Y96"/>
          <cell r="Z96"/>
          <cell r="AA96" t="str">
            <v/>
          </cell>
          <cell r="AB96"/>
          <cell r="AC96"/>
          <cell r="AD96"/>
          <cell r="AE96"/>
          <cell r="AF96" t="str">
            <v/>
          </cell>
          <cell r="AG96"/>
          <cell r="AH96"/>
          <cell r="AI96"/>
          <cell r="AJ96"/>
          <cell r="AK96" t="str">
            <v/>
          </cell>
          <cell r="AL96"/>
          <cell r="AM96"/>
          <cell r="AN96"/>
          <cell r="AO96"/>
          <cell r="AP96" t="str">
            <v/>
          </cell>
          <cell r="AQ96"/>
          <cell r="AR96"/>
          <cell r="AS96"/>
          <cell r="AT96"/>
          <cell r="AU96" t="str">
            <v/>
          </cell>
          <cell r="AV96"/>
          <cell r="AW96"/>
          <cell r="AX96"/>
          <cell r="AY96"/>
          <cell r="AZ96" t="str">
            <v/>
          </cell>
          <cell r="BA96"/>
          <cell r="BB96"/>
          <cell r="BC96"/>
          <cell r="BD96"/>
          <cell r="BE96" t="str">
            <v/>
          </cell>
          <cell r="BF96"/>
          <cell r="BG96"/>
          <cell r="BH96"/>
          <cell r="BI96"/>
          <cell r="BJ96" t="str">
            <v/>
          </cell>
          <cell r="BK96"/>
          <cell r="BL96"/>
          <cell r="BM96"/>
          <cell r="BN96"/>
          <cell r="BO96" t="str">
            <v/>
          </cell>
          <cell r="BP96"/>
          <cell r="BQ96"/>
          <cell r="BR96"/>
          <cell r="BS96"/>
          <cell r="BT96" t="str">
            <v/>
          </cell>
          <cell r="BU96"/>
          <cell r="BV96"/>
          <cell r="BW96"/>
          <cell r="BX96"/>
          <cell r="BY96" t="str">
            <v/>
          </cell>
          <cell r="BZ96"/>
          <cell r="CA96"/>
          <cell r="CB96"/>
          <cell r="CC96"/>
          <cell r="CD96" t="str">
            <v/>
          </cell>
          <cell r="CE96"/>
          <cell r="CF96"/>
          <cell r="CG96"/>
          <cell r="CH96"/>
          <cell r="CI96" t="str">
            <v/>
          </cell>
          <cell r="CJ96" t="str">
            <v/>
          </cell>
          <cell r="CK96" t="str">
            <v/>
          </cell>
          <cell r="CL96" t="str">
            <v/>
          </cell>
          <cell r="CM96" t="str">
            <v/>
          </cell>
          <cell r="CN96" t="str">
            <v/>
          </cell>
          <cell r="CO96"/>
          <cell r="CP96"/>
          <cell r="CQ96"/>
          <cell r="CR96"/>
          <cell r="CS96" t="str">
            <v/>
          </cell>
          <cell r="CT96"/>
          <cell r="CU96"/>
          <cell r="CV96"/>
          <cell r="CW96"/>
          <cell r="CX96" t="str">
            <v/>
          </cell>
          <cell r="CY96"/>
          <cell r="CZ96"/>
          <cell r="DA96"/>
          <cell r="DB96"/>
          <cell r="DC96" t="str">
            <v/>
          </cell>
          <cell r="DD96" t="str">
            <v xml:space="preserve"> . </v>
          </cell>
          <cell r="DE96" t="e">
            <v>#DIV/0!</v>
          </cell>
          <cell r="DF96" t="e">
            <v>#DIV/0!</v>
          </cell>
          <cell r="DG96" t="e">
            <v>#DIV/0!</v>
          </cell>
          <cell r="DH96" t="e">
            <v>#DIV/0!</v>
          </cell>
          <cell r="DI96" t="e">
            <v>#DIV/0!</v>
          </cell>
          <cell r="DJ96" t="e">
            <v>#DIV/0!</v>
          </cell>
          <cell r="DK96" t="e">
            <v>#DIV/0!</v>
          </cell>
          <cell r="DL96" t="e">
            <v>#DIV/0!</v>
          </cell>
          <cell r="DM96" t="str">
            <v/>
          </cell>
          <cell r="DN96" t="str">
            <v/>
          </cell>
          <cell r="DO96"/>
          <cell r="DP96"/>
          <cell r="DQ96" t="str">
            <v/>
          </cell>
          <cell r="DR96"/>
          <cell r="DS96"/>
          <cell r="DT96" t="str">
            <v/>
          </cell>
          <cell r="DU96"/>
          <cell r="DV96"/>
          <cell r="DW96" t="str">
            <v/>
          </cell>
          <cell r="DX96"/>
          <cell r="DY96"/>
          <cell r="DZ96" t="str">
            <v/>
          </cell>
          <cell r="EA96"/>
          <cell r="EB96"/>
          <cell r="EC96" t="str">
            <v/>
          </cell>
          <cell r="ED96"/>
          <cell r="EE96"/>
          <cell r="EF96" t="str">
            <v/>
          </cell>
          <cell r="EG96"/>
          <cell r="EH96"/>
          <cell r="EI96" t="str">
            <v/>
          </cell>
          <cell r="EJ96"/>
          <cell r="EK96"/>
          <cell r="EL96" t="str">
            <v/>
          </cell>
          <cell r="EM96"/>
          <cell r="EN96"/>
          <cell r="EO96" t="str">
            <v/>
          </cell>
          <cell r="EP96"/>
          <cell r="EQ96"/>
          <cell r="ER96" t="str">
            <v/>
          </cell>
          <cell r="ES96"/>
          <cell r="ET96"/>
          <cell r="EU96" t="str">
            <v/>
          </cell>
          <cell r="EV96"/>
          <cell r="EW96"/>
          <cell r="EX96" t="str">
            <v/>
          </cell>
          <cell r="EY96"/>
          <cell r="EZ96"/>
          <cell r="FA96" t="e">
            <v>#DIV/0!</v>
          </cell>
          <cell r="FB96" t="e">
            <v>#DIV/0!</v>
          </cell>
          <cell r="FC96" t="e">
            <v>#DIV/0!</v>
          </cell>
          <cell r="FD96" t="e">
            <v>#DIV/0!</v>
          </cell>
          <cell r="FE96" t="e">
            <v>#DIV/0!</v>
          </cell>
          <cell r="FF96" t="e">
            <v>#DIV/0!</v>
          </cell>
          <cell r="FH96" t="str">
            <v>SO</v>
          </cell>
          <cell r="FI96" t="str">
            <v>SO</v>
          </cell>
          <cell r="FJ96" t="str">
            <v>SO</v>
          </cell>
          <cell r="FK96" t="str">
            <v>SO</v>
          </cell>
          <cell r="FL96" t="str">
            <v>SO</v>
          </cell>
          <cell r="FM96" t="str">
            <v>SO</v>
          </cell>
          <cell r="FN96" t="str">
            <v>SO</v>
          </cell>
          <cell r="FO96" t="str">
            <v>SO</v>
          </cell>
          <cell r="FP96" t="str">
            <v>SO</v>
          </cell>
          <cell r="FQ96" t="str">
            <v>SO</v>
          </cell>
          <cell r="FR96" t="str">
            <v>SO</v>
          </cell>
          <cell r="FS96" t="str">
            <v>SO</v>
          </cell>
          <cell r="FT96" t="str">
            <v>SO</v>
          </cell>
          <cell r="FU96" t="str">
            <v>SO</v>
          </cell>
          <cell r="FV96" t="str">
            <v>SO</v>
          </cell>
          <cell r="FW96" t="str">
            <v>SO</v>
          </cell>
          <cell r="FX96" t="str">
            <v>SO</v>
          </cell>
          <cell r="FY96" t="str">
            <v>SO</v>
          </cell>
          <cell r="FZ96" t="str">
            <v>SO</v>
          </cell>
          <cell r="GA96" t="str">
            <v>SO</v>
          </cell>
          <cell r="GB96" t="str">
            <v>SO</v>
          </cell>
          <cell r="GC96" t="str">
            <v>SO</v>
          </cell>
          <cell r="GD96" t="str">
            <v>SO</v>
          </cell>
          <cell r="GE96" t="str">
            <v>SO</v>
          </cell>
          <cell r="GF96" t="str">
            <v>SO</v>
          </cell>
          <cell r="GG96" t="str">
            <v>SO</v>
          </cell>
          <cell r="GH96" t="str">
            <v>SO</v>
          </cell>
          <cell r="GI96" t="str">
            <v>SO</v>
          </cell>
          <cell r="GK96"/>
          <cell r="GL96"/>
          <cell r="GM96"/>
          <cell r="GN96"/>
          <cell r="GO96"/>
          <cell r="GP96"/>
          <cell r="GQ96"/>
          <cell r="GR96"/>
          <cell r="GS96"/>
          <cell r="GT96"/>
          <cell r="GU96"/>
          <cell r="GV96">
            <v>0</v>
          </cell>
          <cell r="GW96">
            <v>0</v>
          </cell>
          <cell r="GX96">
            <v>0</v>
          </cell>
          <cell r="GY96">
            <v>0</v>
          </cell>
          <cell r="GZ96">
            <v>0</v>
          </cell>
          <cell r="HA96">
            <v>0</v>
          </cell>
          <cell r="HB96">
            <v>0</v>
          </cell>
          <cell r="HC96">
            <v>0</v>
          </cell>
          <cell r="HD96">
            <v>0</v>
          </cell>
          <cell r="HE96">
            <v>0</v>
          </cell>
          <cell r="HF96"/>
          <cell r="HG96"/>
          <cell r="HH96"/>
          <cell r="HI96"/>
          <cell r="HJ96"/>
          <cell r="HK96"/>
          <cell r="HL96"/>
          <cell r="HM96"/>
          <cell r="HN96"/>
          <cell r="HO96"/>
          <cell r="HP96"/>
          <cell r="HQ96"/>
          <cell r="HR96"/>
          <cell r="HS96"/>
        </row>
        <row r="97">
          <cell r="C97"/>
          <cell r="D97"/>
          <cell r="E97"/>
          <cell r="F97" t="str">
            <v>.</v>
          </cell>
          <cell r="G97"/>
          <cell r="H97"/>
          <cell r="I97" t="str">
            <v>FEMALE</v>
          </cell>
          <cell r="J97"/>
          <cell r="K97"/>
          <cell r="L97"/>
          <cell r="M97" t="str">
            <v>New  Iloilo  Elem</v>
          </cell>
          <cell r="N97" t="str">
            <v>KORONADAL CITY</v>
          </cell>
          <cell r="O97">
            <v>130894</v>
          </cell>
          <cell r="P97"/>
          <cell r="Q97"/>
          <cell r="R97"/>
          <cell r="S97"/>
          <cell r="T97"/>
          <cell r="U97"/>
          <cell r="V97" t="str">
            <v/>
          </cell>
          <cell r="W97"/>
          <cell r="X97"/>
          <cell r="Y97"/>
          <cell r="Z97"/>
          <cell r="AA97" t="str">
            <v/>
          </cell>
          <cell r="AB97"/>
          <cell r="AC97"/>
          <cell r="AD97"/>
          <cell r="AE97"/>
          <cell r="AF97" t="str">
            <v/>
          </cell>
          <cell r="AG97"/>
          <cell r="AH97"/>
          <cell r="AI97"/>
          <cell r="AJ97"/>
          <cell r="AK97" t="str">
            <v/>
          </cell>
          <cell r="AL97"/>
          <cell r="AM97"/>
          <cell r="AN97"/>
          <cell r="AO97"/>
          <cell r="AP97" t="str">
            <v/>
          </cell>
          <cell r="AQ97"/>
          <cell r="AR97"/>
          <cell r="AS97"/>
          <cell r="AT97"/>
          <cell r="AU97" t="str">
            <v/>
          </cell>
          <cell r="AV97"/>
          <cell r="AW97"/>
          <cell r="AX97"/>
          <cell r="AY97"/>
          <cell r="AZ97" t="str">
            <v/>
          </cell>
          <cell r="BA97"/>
          <cell r="BB97"/>
          <cell r="BC97"/>
          <cell r="BD97"/>
          <cell r="BE97" t="str">
            <v/>
          </cell>
          <cell r="BF97"/>
          <cell r="BG97"/>
          <cell r="BH97"/>
          <cell r="BI97"/>
          <cell r="BJ97" t="str">
            <v/>
          </cell>
          <cell r="BK97"/>
          <cell r="BL97"/>
          <cell r="BM97"/>
          <cell r="BN97"/>
          <cell r="BO97" t="str">
            <v/>
          </cell>
          <cell r="BP97"/>
          <cell r="BQ97"/>
          <cell r="BR97"/>
          <cell r="BS97"/>
          <cell r="BT97" t="str">
            <v/>
          </cell>
          <cell r="BU97"/>
          <cell r="BV97"/>
          <cell r="BW97"/>
          <cell r="BX97"/>
          <cell r="BY97" t="str">
            <v/>
          </cell>
          <cell r="BZ97"/>
          <cell r="CA97"/>
          <cell r="CB97"/>
          <cell r="CC97"/>
          <cell r="CD97" t="str">
            <v/>
          </cell>
          <cell r="CE97"/>
          <cell r="CF97"/>
          <cell r="CG97"/>
          <cell r="CH97"/>
          <cell r="CI97" t="str">
            <v/>
          </cell>
          <cell r="CJ97" t="str">
            <v/>
          </cell>
          <cell r="CK97" t="str">
            <v/>
          </cell>
          <cell r="CL97" t="str">
            <v/>
          </cell>
          <cell r="CM97" t="str">
            <v/>
          </cell>
          <cell r="CN97" t="str">
            <v/>
          </cell>
          <cell r="CO97"/>
          <cell r="CP97"/>
          <cell r="CQ97"/>
          <cell r="CR97"/>
          <cell r="CS97" t="str">
            <v/>
          </cell>
          <cell r="CT97"/>
          <cell r="CU97"/>
          <cell r="CV97"/>
          <cell r="CW97"/>
          <cell r="CX97" t="str">
            <v/>
          </cell>
          <cell r="CY97"/>
          <cell r="CZ97"/>
          <cell r="DA97"/>
          <cell r="DB97"/>
          <cell r="DC97" t="str">
            <v/>
          </cell>
          <cell r="DD97" t="str">
            <v xml:space="preserve"> . </v>
          </cell>
          <cell r="DE97" t="e">
            <v>#DIV/0!</v>
          </cell>
          <cell r="DF97" t="e">
            <v>#DIV/0!</v>
          </cell>
          <cell r="DG97" t="e">
            <v>#DIV/0!</v>
          </cell>
          <cell r="DH97" t="e">
            <v>#DIV/0!</v>
          </cell>
          <cell r="DI97" t="e">
            <v>#DIV/0!</v>
          </cell>
          <cell r="DJ97" t="e">
            <v>#DIV/0!</v>
          </cell>
          <cell r="DK97" t="e">
            <v>#DIV/0!</v>
          </cell>
          <cell r="DL97" t="e">
            <v>#DIV/0!</v>
          </cell>
          <cell r="DM97" t="str">
            <v/>
          </cell>
          <cell r="DN97" t="str">
            <v/>
          </cell>
          <cell r="DO97"/>
          <cell r="DP97"/>
          <cell r="DQ97" t="str">
            <v/>
          </cell>
          <cell r="DR97"/>
          <cell r="DS97"/>
          <cell r="DT97" t="str">
            <v/>
          </cell>
          <cell r="DU97"/>
          <cell r="DV97"/>
          <cell r="DW97" t="str">
            <v/>
          </cell>
          <cell r="DX97"/>
          <cell r="DY97"/>
          <cell r="DZ97" t="str">
            <v/>
          </cell>
          <cell r="EA97"/>
          <cell r="EB97"/>
          <cell r="EC97" t="str">
            <v/>
          </cell>
          <cell r="ED97"/>
          <cell r="EE97"/>
          <cell r="EF97" t="str">
            <v/>
          </cell>
          <cell r="EG97"/>
          <cell r="EH97"/>
          <cell r="EI97" t="str">
            <v/>
          </cell>
          <cell r="EJ97"/>
          <cell r="EK97"/>
          <cell r="EL97" t="str">
            <v/>
          </cell>
          <cell r="EM97"/>
          <cell r="EN97"/>
          <cell r="EO97" t="str">
            <v/>
          </cell>
          <cell r="EP97"/>
          <cell r="EQ97"/>
          <cell r="ER97" t="str">
            <v/>
          </cell>
          <cell r="ES97"/>
          <cell r="ET97"/>
          <cell r="EU97" t="str">
            <v/>
          </cell>
          <cell r="EV97"/>
          <cell r="EW97"/>
          <cell r="EX97" t="str">
            <v/>
          </cell>
          <cell r="EY97"/>
          <cell r="EZ97"/>
          <cell r="FA97" t="e">
            <v>#DIV/0!</v>
          </cell>
          <cell r="FB97" t="e">
            <v>#DIV/0!</v>
          </cell>
          <cell r="FC97" t="e">
            <v>#DIV/0!</v>
          </cell>
          <cell r="FD97" t="e">
            <v>#DIV/0!</v>
          </cell>
          <cell r="FE97" t="e">
            <v>#DIV/0!</v>
          </cell>
          <cell r="FF97" t="e">
            <v>#DIV/0!</v>
          </cell>
          <cell r="FH97" t="str">
            <v>SO</v>
          </cell>
          <cell r="FI97" t="str">
            <v>SO</v>
          </cell>
          <cell r="FJ97" t="str">
            <v>SO</v>
          </cell>
          <cell r="FK97" t="str">
            <v>SO</v>
          </cell>
          <cell r="FL97" t="str">
            <v>SO</v>
          </cell>
          <cell r="FM97" t="str">
            <v>SO</v>
          </cell>
          <cell r="FN97" t="str">
            <v>SO</v>
          </cell>
          <cell r="FO97" t="str">
            <v>SO</v>
          </cell>
          <cell r="FP97" t="str">
            <v>SO</v>
          </cell>
          <cell r="FQ97" t="str">
            <v>SO</v>
          </cell>
          <cell r="FR97" t="str">
            <v>SO</v>
          </cell>
          <cell r="FS97" t="str">
            <v>SO</v>
          </cell>
          <cell r="FT97" t="str">
            <v>SO</v>
          </cell>
          <cell r="FU97" t="str">
            <v>SO</v>
          </cell>
          <cell r="FV97" t="str">
            <v>SO</v>
          </cell>
          <cell r="FW97" t="str">
            <v>SO</v>
          </cell>
          <cell r="FX97" t="str">
            <v>SO</v>
          </cell>
          <cell r="FY97" t="str">
            <v>SO</v>
          </cell>
          <cell r="FZ97" t="str">
            <v>SO</v>
          </cell>
          <cell r="GA97" t="str">
            <v>SO</v>
          </cell>
          <cell r="GB97" t="str">
            <v>SO</v>
          </cell>
          <cell r="GC97" t="str">
            <v>SO</v>
          </cell>
          <cell r="GD97" t="str">
            <v>SO</v>
          </cell>
          <cell r="GE97" t="str">
            <v>SO</v>
          </cell>
          <cell r="GF97" t="str">
            <v>SO</v>
          </cell>
          <cell r="GG97" t="str">
            <v>SO</v>
          </cell>
          <cell r="GH97" t="str">
            <v>SO</v>
          </cell>
          <cell r="GI97" t="str">
            <v>SO</v>
          </cell>
          <cell r="GK97"/>
          <cell r="GL97"/>
          <cell r="GM97"/>
          <cell r="GN97"/>
          <cell r="GO97"/>
          <cell r="GP97"/>
          <cell r="GQ97"/>
          <cell r="GR97"/>
          <cell r="GS97"/>
          <cell r="GT97"/>
          <cell r="GU97"/>
          <cell r="GV97">
            <v>0</v>
          </cell>
          <cell r="GW97">
            <v>0</v>
          </cell>
          <cell r="GX97">
            <v>0</v>
          </cell>
          <cell r="GY97">
            <v>0</v>
          </cell>
          <cell r="GZ97">
            <v>0</v>
          </cell>
          <cell r="HA97">
            <v>0</v>
          </cell>
          <cell r="HB97">
            <v>0</v>
          </cell>
          <cell r="HC97">
            <v>0</v>
          </cell>
          <cell r="HD97">
            <v>0</v>
          </cell>
          <cell r="HE97">
            <v>0</v>
          </cell>
          <cell r="HF97"/>
          <cell r="HG97"/>
          <cell r="HH97"/>
          <cell r="HI97"/>
          <cell r="HJ97"/>
          <cell r="HK97"/>
          <cell r="HL97"/>
          <cell r="HM97"/>
          <cell r="HN97"/>
          <cell r="HO97"/>
          <cell r="HP97"/>
          <cell r="HQ97"/>
          <cell r="HR97"/>
          <cell r="HS97"/>
        </row>
        <row r="98">
          <cell r="C98"/>
          <cell r="D98"/>
          <cell r="E98"/>
          <cell r="F98"/>
          <cell r="G98"/>
          <cell r="H98"/>
          <cell r="I98"/>
          <cell r="J98"/>
          <cell r="K98"/>
          <cell r="L98"/>
          <cell r="M98"/>
          <cell r="N98"/>
          <cell r="O98"/>
          <cell r="P98"/>
          <cell r="Q98"/>
          <cell r="R98"/>
          <cell r="S98"/>
          <cell r="T98"/>
          <cell r="U98"/>
          <cell r="V98" t="str">
            <v/>
          </cell>
          <cell r="W98"/>
          <cell r="X98"/>
          <cell r="Y98"/>
          <cell r="Z98"/>
          <cell r="AA98" t="str">
            <v/>
          </cell>
          <cell r="AB98"/>
          <cell r="AC98"/>
          <cell r="AD98"/>
          <cell r="AE98"/>
          <cell r="AF98" t="str">
            <v/>
          </cell>
          <cell r="AG98"/>
          <cell r="AH98"/>
          <cell r="AI98"/>
          <cell r="AJ98"/>
          <cell r="AK98" t="str">
            <v/>
          </cell>
          <cell r="AL98"/>
          <cell r="AM98"/>
          <cell r="AN98"/>
          <cell r="AO98"/>
          <cell r="AP98" t="str">
            <v/>
          </cell>
          <cell r="AQ98"/>
          <cell r="AR98"/>
          <cell r="AS98"/>
          <cell r="AT98"/>
          <cell r="AU98" t="str">
            <v/>
          </cell>
          <cell r="AV98"/>
          <cell r="AW98"/>
          <cell r="AX98"/>
          <cell r="AY98"/>
          <cell r="AZ98" t="str">
            <v/>
          </cell>
          <cell r="BA98"/>
          <cell r="BB98"/>
          <cell r="BC98"/>
          <cell r="BD98"/>
          <cell r="BE98" t="str">
            <v/>
          </cell>
          <cell r="BF98"/>
          <cell r="BG98"/>
          <cell r="BH98"/>
          <cell r="BI98"/>
          <cell r="BJ98" t="str">
            <v/>
          </cell>
          <cell r="BK98"/>
          <cell r="BL98"/>
          <cell r="BM98"/>
          <cell r="BN98"/>
          <cell r="BO98" t="str">
            <v/>
          </cell>
          <cell r="BP98"/>
          <cell r="BQ98"/>
          <cell r="BR98"/>
          <cell r="BS98"/>
          <cell r="BT98" t="str">
            <v/>
          </cell>
          <cell r="BU98"/>
          <cell r="BV98"/>
          <cell r="BW98"/>
          <cell r="BX98"/>
          <cell r="BY98" t="str">
            <v/>
          </cell>
          <cell r="BZ98"/>
          <cell r="CA98"/>
          <cell r="CB98"/>
          <cell r="CC98"/>
          <cell r="CD98" t="str">
            <v/>
          </cell>
          <cell r="CE98"/>
          <cell r="CF98"/>
          <cell r="CG98"/>
          <cell r="CH98"/>
          <cell r="CI98" t="str">
            <v/>
          </cell>
          <cell r="CJ98" t="str">
            <v/>
          </cell>
          <cell r="CK98" t="str">
            <v/>
          </cell>
          <cell r="CL98" t="str">
            <v/>
          </cell>
          <cell r="CM98" t="str">
            <v/>
          </cell>
          <cell r="CN98" t="str">
            <v/>
          </cell>
          <cell r="CO98"/>
          <cell r="CP98"/>
          <cell r="CQ98"/>
          <cell r="CR98"/>
          <cell r="CS98" t="str">
            <v/>
          </cell>
          <cell r="CT98"/>
          <cell r="CU98"/>
          <cell r="CV98"/>
          <cell r="CW98"/>
          <cell r="CX98" t="str">
            <v/>
          </cell>
          <cell r="CY98"/>
          <cell r="CZ98"/>
          <cell r="DA98"/>
          <cell r="DB98"/>
          <cell r="DC98" t="str">
            <v/>
          </cell>
          <cell r="DD98" t="str">
            <v xml:space="preserve">  </v>
          </cell>
          <cell r="DE98" t="e">
            <v>#DIV/0!</v>
          </cell>
          <cell r="DF98" t="e">
            <v>#DIV/0!</v>
          </cell>
          <cell r="DG98" t="e">
            <v>#DIV/0!</v>
          </cell>
          <cell r="DH98" t="e">
            <v>#DIV/0!</v>
          </cell>
          <cell r="DI98" t="e">
            <v>#DIV/0!</v>
          </cell>
          <cell r="DJ98" t="e">
            <v>#DIV/0!</v>
          </cell>
          <cell r="DK98" t="e">
            <v>#DIV/0!</v>
          </cell>
          <cell r="DL98" t="e">
            <v>#DIV/0!</v>
          </cell>
          <cell r="DM98" t="str">
            <v/>
          </cell>
          <cell r="DN98" t="str">
            <v/>
          </cell>
          <cell r="DO98"/>
          <cell r="DP98"/>
          <cell r="DQ98" t="str">
            <v/>
          </cell>
          <cell r="DR98"/>
          <cell r="DS98"/>
          <cell r="DT98" t="str">
            <v/>
          </cell>
          <cell r="DU98"/>
          <cell r="DV98"/>
          <cell r="DW98" t="str">
            <v/>
          </cell>
          <cell r="DX98"/>
          <cell r="DY98"/>
          <cell r="DZ98" t="str">
            <v/>
          </cell>
          <cell r="EA98"/>
          <cell r="EB98"/>
          <cell r="EC98" t="str">
            <v/>
          </cell>
          <cell r="ED98"/>
          <cell r="EE98"/>
          <cell r="EF98" t="str">
            <v/>
          </cell>
          <cell r="EG98"/>
          <cell r="EH98"/>
          <cell r="EI98" t="str">
            <v/>
          </cell>
          <cell r="EJ98"/>
          <cell r="EK98"/>
          <cell r="EL98" t="str">
            <v/>
          </cell>
          <cell r="EM98"/>
          <cell r="EN98"/>
          <cell r="EO98" t="str">
            <v/>
          </cell>
          <cell r="EP98"/>
          <cell r="EQ98"/>
          <cell r="ER98" t="str">
            <v/>
          </cell>
          <cell r="ES98"/>
          <cell r="ET98"/>
          <cell r="EU98" t="str">
            <v/>
          </cell>
          <cell r="EV98"/>
          <cell r="EW98"/>
          <cell r="EX98" t="str">
            <v/>
          </cell>
          <cell r="EY98"/>
          <cell r="EZ98"/>
          <cell r="FA98" t="e">
            <v>#DIV/0!</v>
          </cell>
          <cell r="FB98" t="e">
            <v>#DIV/0!</v>
          </cell>
          <cell r="FC98" t="e">
            <v>#DIV/0!</v>
          </cell>
          <cell r="FD98" t="e">
            <v>#DIV/0!</v>
          </cell>
          <cell r="FE98" t="e">
            <v>#DIV/0!</v>
          </cell>
          <cell r="FF98" t="e">
            <v>#DIV/0!</v>
          </cell>
          <cell r="FH98" t="str">
            <v>SO</v>
          </cell>
          <cell r="FI98" t="str">
            <v>SO</v>
          </cell>
          <cell r="FJ98" t="str">
            <v>SO</v>
          </cell>
          <cell r="FK98" t="str">
            <v>SO</v>
          </cell>
          <cell r="FL98" t="str">
            <v>SO</v>
          </cell>
          <cell r="FM98" t="str">
            <v>SO</v>
          </cell>
          <cell r="FN98" t="str">
            <v>SO</v>
          </cell>
          <cell r="FO98" t="str">
            <v>SO</v>
          </cell>
          <cell r="FP98" t="str">
            <v>SO</v>
          </cell>
          <cell r="FQ98" t="str">
            <v>SO</v>
          </cell>
          <cell r="FR98" t="str">
            <v>SO</v>
          </cell>
          <cell r="FS98" t="str">
            <v>SO</v>
          </cell>
          <cell r="FT98" t="str">
            <v>SO</v>
          </cell>
          <cell r="FU98" t="str">
            <v>SO</v>
          </cell>
          <cell r="FV98" t="str">
            <v>SO</v>
          </cell>
          <cell r="FW98" t="str">
            <v>SO</v>
          </cell>
          <cell r="FX98" t="str">
            <v>SO</v>
          </cell>
          <cell r="FY98" t="str">
            <v>SO</v>
          </cell>
          <cell r="FZ98" t="str">
            <v>SO</v>
          </cell>
          <cell r="GA98" t="str">
            <v>SO</v>
          </cell>
          <cell r="GB98" t="str">
            <v>SO</v>
          </cell>
          <cell r="GC98" t="str">
            <v>SO</v>
          </cell>
          <cell r="GD98" t="str">
            <v>SO</v>
          </cell>
          <cell r="GE98" t="str">
            <v>SO</v>
          </cell>
          <cell r="GF98" t="str">
            <v>SO</v>
          </cell>
          <cell r="GG98" t="str">
            <v>SO</v>
          </cell>
          <cell r="GH98" t="str">
            <v>SO</v>
          </cell>
          <cell r="GI98" t="str">
            <v>SO</v>
          </cell>
          <cell r="GK98"/>
          <cell r="GL98"/>
          <cell r="GM98"/>
          <cell r="GN98"/>
          <cell r="GO98"/>
          <cell r="GP98"/>
          <cell r="GQ98"/>
          <cell r="GR98"/>
          <cell r="GS98"/>
          <cell r="GT98"/>
          <cell r="GU98"/>
          <cell r="GV98">
            <v>0</v>
          </cell>
          <cell r="GW98">
            <v>0</v>
          </cell>
          <cell r="GX98">
            <v>0</v>
          </cell>
          <cell r="GY98">
            <v>0</v>
          </cell>
          <cell r="GZ98">
            <v>0</v>
          </cell>
          <cell r="HA98">
            <v>0</v>
          </cell>
          <cell r="HB98">
            <v>0</v>
          </cell>
          <cell r="HC98">
            <v>0</v>
          </cell>
          <cell r="HD98">
            <v>0</v>
          </cell>
          <cell r="HE98">
            <v>0</v>
          </cell>
          <cell r="HF98"/>
          <cell r="HG98"/>
          <cell r="HH98"/>
          <cell r="HI98"/>
          <cell r="HJ98"/>
          <cell r="HK98"/>
          <cell r="HL98"/>
          <cell r="HM98"/>
          <cell r="HN98"/>
          <cell r="HO98"/>
          <cell r="HP98"/>
          <cell r="HQ98"/>
          <cell r="HR98"/>
          <cell r="HS98"/>
        </row>
        <row r="99">
          <cell r="C99"/>
          <cell r="D99"/>
          <cell r="E99"/>
          <cell r="F99"/>
          <cell r="G99"/>
          <cell r="H99"/>
          <cell r="I99"/>
          <cell r="J99"/>
          <cell r="K99"/>
          <cell r="L99"/>
          <cell r="M99"/>
          <cell r="N99"/>
          <cell r="O99"/>
          <cell r="P99"/>
          <cell r="Q99"/>
          <cell r="R99"/>
          <cell r="S99"/>
          <cell r="T99"/>
          <cell r="U99"/>
          <cell r="V99" t="str">
            <v/>
          </cell>
          <cell r="W99"/>
          <cell r="X99"/>
          <cell r="Y99"/>
          <cell r="Z99"/>
          <cell r="AA99" t="str">
            <v/>
          </cell>
          <cell r="AB99"/>
          <cell r="AC99"/>
          <cell r="AD99"/>
          <cell r="AE99"/>
          <cell r="AF99" t="str">
            <v/>
          </cell>
          <cell r="AG99"/>
          <cell r="AH99"/>
          <cell r="AI99"/>
          <cell r="AJ99"/>
          <cell r="AK99" t="str">
            <v/>
          </cell>
          <cell r="AL99"/>
          <cell r="AM99"/>
          <cell r="AN99"/>
          <cell r="AO99"/>
          <cell r="AP99" t="str">
            <v/>
          </cell>
          <cell r="AQ99"/>
          <cell r="AR99"/>
          <cell r="AS99"/>
          <cell r="AT99"/>
          <cell r="AU99" t="str">
            <v/>
          </cell>
          <cell r="AV99"/>
          <cell r="AW99"/>
          <cell r="AX99"/>
          <cell r="AY99"/>
          <cell r="AZ99" t="str">
            <v/>
          </cell>
          <cell r="BA99"/>
          <cell r="BB99"/>
          <cell r="BC99"/>
          <cell r="BD99"/>
          <cell r="BE99"/>
          <cell r="BF99"/>
          <cell r="BG99"/>
          <cell r="BH99"/>
          <cell r="BI99"/>
          <cell r="BJ99" t="str">
            <v/>
          </cell>
          <cell r="BK99"/>
          <cell r="BL99"/>
          <cell r="BM99"/>
          <cell r="BN99"/>
          <cell r="BO99" t="str">
            <v/>
          </cell>
          <cell r="BP99"/>
          <cell r="BQ99"/>
          <cell r="BR99"/>
          <cell r="BS99"/>
          <cell r="BT99" t="str">
            <v/>
          </cell>
          <cell r="BU99"/>
          <cell r="BV99"/>
          <cell r="BW99"/>
          <cell r="BX99"/>
          <cell r="BY99" t="str">
            <v/>
          </cell>
          <cell r="BZ99"/>
          <cell r="CA99"/>
          <cell r="CB99"/>
          <cell r="CC99"/>
          <cell r="CD99" t="str">
            <v/>
          </cell>
          <cell r="CE99"/>
          <cell r="CF99"/>
          <cell r="CG99"/>
          <cell r="CH99"/>
          <cell r="CI99" t="str">
            <v/>
          </cell>
          <cell r="CJ99" t="str">
            <v/>
          </cell>
          <cell r="CK99" t="str">
            <v/>
          </cell>
          <cell r="CL99" t="str">
            <v/>
          </cell>
          <cell r="CM99" t="str">
            <v/>
          </cell>
          <cell r="CN99" t="str">
            <v/>
          </cell>
          <cell r="CO99"/>
          <cell r="CP99"/>
          <cell r="CQ99"/>
          <cell r="CR99"/>
          <cell r="CS99" t="str">
            <v/>
          </cell>
          <cell r="CT99"/>
          <cell r="CU99"/>
          <cell r="CV99"/>
          <cell r="CW99"/>
          <cell r="CX99" t="str">
            <v/>
          </cell>
          <cell r="CY99"/>
          <cell r="CZ99"/>
          <cell r="DA99"/>
          <cell r="DB99"/>
          <cell r="DC99" t="str">
            <v/>
          </cell>
          <cell r="DD99" t="str">
            <v xml:space="preserve">  </v>
          </cell>
          <cell r="DE99" t="e">
            <v>#DIV/0!</v>
          </cell>
          <cell r="DF99" t="e">
            <v>#DIV/0!</v>
          </cell>
          <cell r="DG99" t="e">
            <v>#DIV/0!</v>
          </cell>
          <cell r="DH99" t="e">
            <v>#DIV/0!</v>
          </cell>
          <cell r="DI99" t="e">
            <v>#DIV/0!</v>
          </cell>
          <cell r="DJ99" t="e">
            <v>#DIV/0!</v>
          </cell>
          <cell r="DK99" t="e">
            <v>#DIV/0!</v>
          </cell>
          <cell r="DL99" t="e">
            <v>#DIV/0!</v>
          </cell>
          <cell r="DM99" t="str">
            <v/>
          </cell>
          <cell r="DN99" t="str">
            <v/>
          </cell>
          <cell r="DO99"/>
          <cell r="DP99"/>
          <cell r="DQ99"/>
          <cell r="DR99"/>
          <cell r="DS99"/>
          <cell r="DT99"/>
          <cell r="DU99"/>
          <cell r="DV99"/>
          <cell r="DW99"/>
          <cell r="DX99"/>
          <cell r="DY99"/>
          <cell r="DZ99"/>
          <cell r="EA99"/>
          <cell r="EB99"/>
          <cell r="EC99"/>
          <cell r="ED99"/>
          <cell r="EE99"/>
          <cell r="EF99"/>
          <cell r="EG99"/>
          <cell r="EH99"/>
          <cell r="EI99"/>
          <cell r="EJ99"/>
          <cell r="EK99"/>
          <cell r="EL99"/>
          <cell r="EM99"/>
          <cell r="EN99"/>
          <cell r="EO99"/>
          <cell r="EP99"/>
          <cell r="EQ99"/>
          <cell r="ER99"/>
          <cell r="ES99"/>
          <cell r="ET99"/>
          <cell r="EU99"/>
          <cell r="EV99"/>
          <cell r="EW99"/>
          <cell r="EX99"/>
          <cell r="EY99"/>
          <cell r="EZ99"/>
          <cell r="FA99"/>
          <cell r="FB99"/>
          <cell r="FC99"/>
          <cell r="FD99"/>
          <cell r="FE99"/>
          <cell r="FF99"/>
          <cell r="FH99" t="str">
            <v>SO</v>
          </cell>
          <cell r="FI99" t="str">
            <v>SO</v>
          </cell>
          <cell r="FJ99" t="str">
            <v>SO</v>
          </cell>
          <cell r="FK99" t="str">
            <v>SO</v>
          </cell>
          <cell r="FL99" t="str">
            <v>SO</v>
          </cell>
          <cell r="FM99" t="str">
            <v>SO</v>
          </cell>
          <cell r="FN99" t="str">
            <v>SO</v>
          </cell>
          <cell r="FO99" t="str">
            <v>SO</v>
          </cell>
          <cell r="FP99" t="str">
            <v>SO</v>
          </cell>
          <cell r="FQ99" t="str">
            <v>SO</v>
          </cell>
          <cell r="FR99" t="str">
            <v>SO</v>
          </cell>
          <cell r="FS99" t="str">
            <v>SO</v>
          </cell>
          <cell r="FT99" t="str">
            <v>SO</v>
          </cell>
          <cell r="FU99" t="str">
            <v>SO</v>
          </cell>
          <cell r="FV99" t="str">
            <v>SO</v>
          </cell>
          <cell r="FW99" t="str">
            <v>SO</v>
          </cell>
          <cell r="FX99" t="str">
            <v>SO</v>
          </cell>
          <cell r="FY99" t="str">
            <v>SO</v>
          </cell>
          <cell r="FZ99" t="str">
            <v>SO</v>
          </cell>
          <cell r="GA99" t="str">
            <v>SO</v>
          </cell>
          <cell r="GB99" t="str">
            <v>SO</v>
          </cell>
          <cell r="GC99" t="str">
            <v>SO</v>
          </cell>
          <cell r="GD99" t="str">
            <v>SO</v>
          </cell>
          <cell r="GE99" t="str">
            <v>SO</v>
          </cell>
          <cell r="GF99" t="str">
            <v>SO</v>
          </cell>
          <cell r="GG99" t="str">
            <v>SO</v>
          </cell>
          <cell r="GH99" t="str">
            <v>SO</v>
          </cell>
          <cell r="GI99" t="str">
            <v>SO</v>
          </cell>
          <cell r="GK99"/>
          <cell r="GL99"/>
          <cell r="GM99"/>
          <cell r="GN99"/>
          <cell r="GO99"/>
          <cell r="GP99"/>
          <cell r="GQ99"/>
          <cell r="GR99"/>
          <cell r="GS99"/>
          <cell r="GT99"/>
          <cell r="GU99"/>
          <cell r="GV99">
            <v>0</v>
          </cell>
          <cell r="GW99">
            <v>0</v>
          </cell>
          <cell r="GX99">
            <v>0</v>
          </cell>
          <cell r="GY99">
            <v>0</v>
          </cell>
          <cell r="GZ99">
            <v>0</v>
          </cell>
          <cell r="HA99">
            <v>0</v>
          </cell>
          <cell r="HB99">
            <v>0</v>
          </cell>
          <cell r="HC99">
            <v>0</v>
          </cell>
          <cell r="HD99">
            <v>0</v>
          </cell>
          <cell r="HE99">
            <v>0</v>
          </cell>
          <cell r="HF99"/>
          <cell r="HG99"/>
          <cell r="HH99"/>
          <cell r="HI99"/>
          <cell r="HJ99"/>
          <cell r="HK99"/>
          <cell r="HL99"/>
          <cell r="HM99"/>
          <cell r="HN99"/>
          <cell r="HO99"/>
          <cell r="HP99"/>
          <cell r="HQ99"/>
          <cell r="HR99"/>
          <cell r="HS99"/>
        </row>
        <row r="100">
          <cell r="C100"/>
          <cell r="D100"/>
          <cell r="E100"/>
          <cell r="F100"/>
          <cell r="G100"/>
          <cell r="H100"/>
          <cell r="I100"/>
          <cell r="J100"/>
          <cell r="K100"/>
          <cell r="L100"/>
          <cell r="M100"/>
          <cell r="N100"/>
          <cell r="O100"/>
          <cell r="P100"/>
          <cell r="Q100"/>
          <cell r="R100"/>
          <cell r="S100"/>
          <cell r="T100"/>
          <cell r="U100"/>
          <cell r="V100" t="str">
            <v/>
          </cell>
          <cell r="W100"/>
          <cell r="X100"/>
          <cell r="Y100"/>
          <cell r="Z100"/>
          <cell r="AA100" t="str">
            <v/>
          </cell>
          <cell r="AB100"/>
          <cell r="AC100"/>
          <cell r="AD100"/>
          <cell r="AE100"/>
          <cell r="AF100" t="str">
            <v/>
          </cell>
          <cell r="AG100"/>
          <cell r="AH100"/>
          <cell r="AI100"/>
          <cell r="AJ100"/>
          <cell r="AK100" t="str">
            <v/>
          </cell>
          <cell r="AL100"/>
          <cell r="AM100"/>
          <cell r="AN100"/>
          <cell r="AO100"/>
          <cell r="AP100" t="str">
            <v/>
          </cell>
          <cell r="AQ100"/>
          <cell r="AR100"/>
          <cell r="AS100"/>
          <cell r="AT100"/>
          <cell r="AU100" t="str">
            <v/>
          </cell>
          <cell r="AV100"/>
          <cell r="AW100"/>
          <cell r="AX100"/>
          <cell r="AY100"/>
          <cell r="AZ100" t="str">
            <v/>
          </cell>
          <cell r="BA100"/>
          <cell r="BB100"/>
          <cell r="BC100"/>
          <cell r="BD100"/>
          <cell r="BE100"/>
          <cell r="BF100"/>
          <cell r="BG100"/>
          <cell r="BH100"/>
          <cell r="BI100"/>
          <cell r="BJ100" t="str">
            <v/>
          </cell>
          <cell r="BK100"/>
          <cell r="BL100"/>
          <cell r="BM100"/>
          <cell r="BN100"/>
          <cell r="BO100" t="str">
            <v/>
          </cell>
          <cell r="BP100"/>
          <cell r="BQ100"/>
          <cell r="BR100"/>
          <cell r="BS100"/>
          <cell r="BT100" t="str">
            <v/>
          </cell>
          <cell r="BU100"/>
          <cell r="BV100"/>
          <cell r="BW100"/>
          <cell r="BX100"/>
          <cell r="BY100" t="str">
            <v/>
          </cell>
          <cell r="BZ100"/>
          <cell r="CA100"/>
          <cell r="CB100"/>
          <cell r="CC100"/>
          <cell r="CD100" t="str">
            <v/>
          </cell>
          <cell r="CE100"/>
          <cell r="CF100"/>
          <cell r="CG100"/>
          <cell r="CH100"/>
          <cell r="CI100" t="str">
            <v/>
          </cell>
          <cell r="CJ100" t="str">
            <v/>
          </cell>
          <cell r="CK100" t="str">
            <v/>
          </cell>
          <cell r="CL100" t="str">
            <v/>
          </cell>
          <cell r="CM100" t="str">
            <v/>
          </cell>
          <cell r="CN100" t="str">
            <v/>
          </cell>
          <cell r="CO100"/>
          <cell r="CP100"/>
          <cell r="CQ100"/>
          <cell r="CR100"/>
          <cell r="CS100" t="str">
            <v/>
          </cell>
          <cell r="CT100"/>
          <cell r="CU100"/>
          <cell r="CV100"/>
          <cell r="CW100"/>
          <cell r="CX100" t="str">
            <v/>
          </cell>
          <cell r="CY100"/>
          <cell r="CZ100"/>
          <cell r="DA100"/>
          <cell r="DB100"/>
          <cell r="DC100" t="str">
            <v/>
          </cell>
          <cell r="DD100" t="str">
            <v xml:space="preserve">  </v>
          </cell>
          <cell r="DE100" t="e">
            <v>#DIV/0!</v>
          </cell>
          <cell r="DF100" t="e">
            <v>#DIV/0!</v>
          </cell>
          <cell r="DG100" t="e">
            <v>#DIV/0!</v>
          </cell>
          <cell r="DH100" t="e">
            <v>#DIV/0!</v>
          </cell>
          <cell r="DI100" t="e">
            <v>#DIV/0!</v>
          </cell>
          <cell r="DJ100" t="e">
            <v>#DIV/0!</v>
          </cell>
          <cell r="DK100" t="e">
            <v>#DIV/0!</v>
          </cell>
          <cell r="DL100" t="e">
            <v>#DIV/0!</v>
          </cell>
          <cell r="DM100" t="str">
            <v/>
          </cell>
          <cell r="DN100" t="str">
            <v/>
          </cell>
          <cell r="DO100"/>
          <cell r="DP100"/>
          <cell r="DQ100"/>
          <cell r="DR100"/>
          <cell r="DS100"/>
          <cell r="DT100"/>
          <cell r="DU100"/>
          <cell r="DV100"/>
          <cell r="DW100"/>
          <cell r="DX100"/>
          <cell r="DY100"/>
          <cell r="DZ100"/>
          <cell r="EA100"/>
          <cell r="EB100"/>
          <cell r="EC100"/>
          <cell r="ED100"/>
          <cell r="EE100"/>
          <cell r="EF100"/>
          <cell r="EG100"/>
          <cell r="EH100"/>
          <cell r="EI100"/>
          <cell r="EJ100"/>
          <cell r="EK100"/>
          <cell r="EL100"/>
          <cell r="EM100"/>
          <cell r="EN100"/>
          <cell r="EO100"/>
          <cell r="EP100"/>
          <cell r="EQ100"/>
          <cell r="ER100"/>
          <cell r="ES100"/>
          <cell r="ET100"/>
          <cell r="EU100"/>
          <cell r="EV100"/>
          <cell r="EW100"/>
          <cell r="EX100"/>
          <cell r="EY100"/>
          <cell r="EZ100"/>
          <cell r="FA100"/>
          <cell r="FB100"/>
          <cell r="FC100"/>
          <cell r="FD100"/>
          <cell r="FE100"/>
          <cell r="FF100"/>
          <cell r="FH100" t="str">
            <v>AO</v>
          </cell>
          <cell r="FI100" t="str">
            <v>SO</v>
          </cell>
          <cell r="FJ100" t="str">
            <v>AO</v>
          </cell>
          <cell r="FK100" t="str">
            <v>SO</v>
          </cell>
          <cell r="FL100" t="str">
            <v>AO</v>
          </cell>
          <cell r="FM100" t="str">
            <v>SO</v>
          </cell>
          <cell r="FN100" t="str">
            <v>AO</v>
          </cell>
          <cell r="FO100" t="str">
            <v>SO</v>
          </cell>
          <cell r="FP100" t="str">
            <v>AO</v>
          </cell>
          <cell r="FQ100" t="str">
            <v>SO</v>
          </cell>
          <cell r="FR100" t="str">
            <v>AO</v>
          </cell>
          <cell r="FS100" t="str">
            <v>SO</v>
          </cell>
          <cell r="FT100" t="str">
            <v>AO</v>
          </cell>
          <cell r="FU100" t="str">
            <v>SO</v>
          </cell>
          <cell r="FV100" t="str">
            <v>AO</v>
          </cell>
          <cell r="FW100" t="str">
            <v>SO</v>
          </cell>
          <cell r="FX100" t="str">
            <v>AO</v>
          </cell>
          <cell r="FY100" t="str">
            <v>SO</v>
          </cell>
          <cell r="FZ100"/>
          <cell r="GA100" t="str">
            <v>SO</v>
          </cell>
          <cell r="GB100" t="str">
            <v>AO</v>
          </cell>
          <cell r="GC100" t="str">
            <v>SO</v>
          </cell>
          <cell r="GD100" t="str">
            <v>AO</v>
          </cell>
          <cell r="GE100" t="str">
            <v>SO</v>
          </cell>
          <cell r="GF100" t="str">
            <v>SO</v>
          </cell>
          <cell r="GG100" t="str">
            <v>SO</v>
          </cell>
          <cell r="GH100" t="str">
            <v>SO</v>
          </cell>
          <cell r="GI100" t="str">
            <v>SO</v>
          </cell>
          <cell r="GK100"/>
          <cell r="GL100"/>
          <cell r="GM100"/>
          <cell r="GN100"/>
          <cell r="GO100"/>
          <cell r="GP100"/>
          <cell r="GQ100"/>
          <cell r="GR100"/>
          <cell r="GS100"/>
          <cell r="GT100"/>
          <cell r="GU100"/>
          <cell r="GV100">
            <v>0</v>
          </cell>
          <cell r="GW100">
            <v>0</v>
          </cell>
          <cell r="GX100">
            <v>0</v>
          </cell>
          <cell r="GY100">
            <v>0</v>
          </cell>
          <cell r="GZ100">
            <v>0</v>
          </cell>
          <cell r="HA100">
            <v>0</v>
          </cell>
          <cell r="HB100">
            <v>0</v>
          </cell>
          <cell r="HC100">
            <v>0</v>
          </cell>
          <cell r="HD100">
            <v>0</v>
          </cell>
          <cell r="HE100">
            <v>0</v>
          </cell>
          <cell r="HF100"/>
          <cell r="HG100"/>
          <cell r="HH100"/>
          <cell r="HI100"/>
          <cell r="HJ100"/>
          <cell r="HK100"/>
          <cell r="HL100"/>
          <cell r="HM100"/>
          <cell r="HN100"/>
          <cell r="HO100"/>
          <cell r="HP100"/>
          <cell r="HQ100"/>
          <cell r="HR100"/>
          <cell r="HS100"/>
        </row>
        <row r="101">
          <cell r="C101"/>
          <cell r="D101"/>
          <cell r="E101"/>
          <cell r="F101"/>
          <cell r="G101"/>
          <cell r="H101"/>
          <cell r="I101"/>
          <cell r="J101"/>
          <cell r="K101"/>
          <cell r="L101"/>
          <cell r="M101"/>
          <cell r="N101"/>
          <cell r="O101"/>
          <cell r="P101"/>
          <cell r="Q101"/>
          <cell r="R101"/>
          <cell r="S101"/>
          <cell r="T101"/>
          <cell r="U101"/>
          <cell r="V101" t="str">
            <v/>
          </cell>
          <cell r="W101"/>
          <cell r="X101"/>
          <cell r="Y101"/>
          <cell r="Z101"/>
          <cell r="AA101" t="str">
            <v/>
          </cell>
          <cell r="AB101"/>
          <cell r="AC101"/>
          <cell r="AD101"/>
          <cell r="AE101"/>
          <cell r="AF101" t="str">
            <v/>
          </cell>
          <cell r="AG101"/>
          <cell r="AH101"/>
          <cell r="AI101"/>
          <cell r="AJ101"/>
          <cell r="AK101" t="str">
            <v/>
          </cell>
          <cell r="AL101"/>
          <cell r="AM101"/>
          <cell r="AN101"/>
          <cell r="AO101"/>
          <cell r="AP101" t="str">
            <v/>
          </cell>
          <cell r="AQ101"/>
          <cell r="AR101"/>
          <cell r="AS101"/>
          <cell r="AT101"/>
          <cell r="AU101" t="str">
            <v/>
          </cell>
          <cell r="AV101"/>
          <cell r="AW101"/>
          <cell r="AX101"/>
          <cell r="AY101"/>
          <cell r="AZ101" t="str">
            <v/>
          </cell>
          <cell r="BA101"/>
          <cell r="BB101"/>
          <cell r="BC101"/>
          <cell r="BD101"/>
          <cell r="BE101"/>
          <cell r="BF101"/>
          <cell r="BG101"/>
          <cell r="BH101"/>
          <cell r="BI101"/>
          <cell r="BJ101" t="str">
            <v/>
          </cell>
          <cell r="BK101"/>
          <cell r="BL101"/>
          <cell r="BM101"/>
          <cell r="BN101"/>
          <cell r="BO101" t="str">
            <v/>
          </cell>
          <cell r="BP101"/>
          <cell r="BQ101"/>
          <cell r="BR101"/>
          <cell r="BS101"/>
          <cell r="BT101" t="str">
            <v/>
          </cell>
          <cell r="BU101"/>
          <cell r="BV101"/>
          <cell r="BW101"/>
          <cell r="BX101"/>
          <cell r="BY101" t="str">
            <v/>
          </cell>
          <cell r="BZ101"/>
          <cell r="CA101"/>
          <cell r="CB101"/>
          <cell r="CC101"/>
          <cell r="CD101" t="str">
            <v/>
          </cell>
          <cell r="CE101"/>
          <cell r="CF101"/>
          <cell r="CG101"/>
          <cell r="CH101"/>
          <cell r="CI101" t="str">
            <v/>
          </cell>
          <cell r="CJ101" t="str">
            <v/>
          </cell>
          <cell r="CK101" t="str">
            <v/>
          </cell>
          <cell r="CL101" t="str">
            <v/>
          </cell>
          <cell r="CM101" t="str">
            <v/>
          </cell>
          <cell r="CN101" t="str">
            <v/>
          </cell>
          <cell r="CO101"/>
          <cell r="CP101"/>
          <cell r="CQ101"/>
          <cell r="CR101"/>
          <cell r="CS101" t="str">
            <v/>
          </cell>
          <cell r="CT101"/>
          <cell r="CU101"/>
          <cell r="CV101"/>
          <cell r="CW101"/>
          <cell r="CX101" t="str">
            <v/>
          </cell>
          <cell r="CY101"/>
          <cell r="CZ101"/>
          <cell r="DA101"/>
          <cell r="DB101"/>
          <cell r="DC101" t="str">
            <v/>
          </cell>
          <cell r="DD101" t="str">
            <v xml:space="preserve">  </v>
          </cell>
          <cell r="DE101" t="e">
            <v>#DIV/0!</v>
          </cell>
          <cell r="DF101" t="e">
            <v>#DIV/0!</v>
          </cell>
          <cell r="DG101" t="e">
            <v>#DIV/0!</v>
          </cell>
          <cell r="DH101" t="e">
            <v>#DIV/0!</v>
          </cell>
          <cell r="DI101" t="e">
            <v>#DIV/0!</v>
          </cell>
          <cell r="DJ101" t="e">
            <v>#DIV/0!</v>
          </cell>
          <cell r="DK101" t="e">
            <v>#DIV/0!</v>
          </cell>
          <cell r="DL101" t="e">
            <v>#DIV/0!</v>
          </cell>
          <cell r="DM101" t="str">
            <v/>
          </cell>
          <cell r="DN101" t="str">
            <v/>
          </cell>
          <cell r="DO101"/>
          <cell r="DP101"/>
          <cell r="DQ101"/>
          <cell r="DR101"/>
          <cell r="DS101"/>
          <cell r="DT101"/>
          <cell r="DU101"/>
          <cell r="DV101"/>
          <cell r="DW101"/>
          <cell r="DX101"/>
          <cell r="DY101"/>
          <cell r="DZ101"/>
          <cell r="EA101"/>
          <cell r="EB101"/>
          <cell r="EC101"/>
          <cell r="ED101"/>
          <cell r="EE101"/>
          <cell r="EF101"/>
          <cell r="EG101"/>
          <cell r="EH101"/>
          <cell r="EI101"/>
          <cell r="EJ101"/>
          <cell r="EK101"/>
          <cell r="EL101"/>
          <cell r="EM101"/>
          <cell r="EN101"/>
          <cell r="EO101"/>
          <cell r="EP101"/>
          <cell r="EQ101"/>
          <cell r="ER101"/>
          <cell r="ES101"/>
          <cell r="ET101"/>
          <cell r="EU101"/>
          <cell r="EV101"/>
          <cell r="EW101"/>
          <cell r="EX101"/>
          <cell r="EY101"/>
          <cell r="EZ101"/>
          <cell r="FA101"/>
          <cell r="FB101"/>
          <cell r="FC101"/>
          <cell r="FD101"/>
          <cell r="FE101"/>
          <cell r="FF101"/>
          <cell r="FH101" t="str">
            <v>SO</v>
          </cell>
          <cell r="FI101" t="str">
            <v>SO</v>
          </cell>
          <cell r="FJ101" t="str">
            <v>SO</v>
          </cell>
          <cell r="FK101" t="str">
            <v>SO</v>
          </cell>
          <cell r="FL101" t="str">
            <v>SO</v>
          </cell>
          <cell r="FM101" t="str">
            <v>SO</v>
          </cell>
          <cell r="FN101" t="str">
            <v>SO</v>
          </cell>
          <cell r="FO101" t="str">
            <v>SO</v>
          </cell>
          <cell r="FP101" t="str">
            <v>SO</v>
          </cell>
          <cell r="FQ101" t="str">
            <v>SO</v>
          </cell>
          <cell r="FR101" t="str">
            <v>SO</v>
          </cell>
          <cell r="FS101" t="str">
            <v>SO</v>
          </cell>
          <cell r="FT101" t="str">
            <v>SO</v>
          </cell>
          <cell r="FU101" t="str">
            <v>SO</v>
          </cell>
          <cell r="FV101" t="str">
            <v>SO</v>
          </cell>
          <cell r="FW101" t="str">
            <v>SO</v>
          </cell>
          <cell r="FX101" t="str">
            <v>SO</v>
          </cell>
          <cell r="FY101" t="str">
            <v>SO</v>
          </cell>
          <cell r="FZ101"/>
          <cell r="GA101" t="str">
            <v>SO</v>
          </cell>
          <cell r="GB101" t="str">
            <v>SO</v>
          </cell>
          <cell r="GC101" t="str">
            <v>SO</v>
          </cell>
          <cell r="GD101" t="str">
            <v>SO</v>
          </cell>
          <cell r="GE101" t="str">
            <v>SO</v>
          </cell>
          <cell r="GF101" t="str">
            <v>SO</v>
          </cell>
          <cell r="GG101" t="str">
            <v>SO</v>
          </cell>
          <cell r="GH101" t="str">
            <v>SO</v>
          </cell>
          <cell r="GI101" t="str">
            <v>SO</v>
          </cell>
          <cell r="GK101"/>
          <cell r="GL101"/>
          <cell r="GM101"/>
          <cell r="GN101"/>
          <cell r="GO101"/>
          <cell r="GP101"/>
          <cell r="GQ101"/>
          <cell r="GR101"/>
          <cell r="GS101"/>
          <cell r="GT101"/>
          <cell r="GU101"/>
          <cell r="GV101">
            <v>0</v>
          </cell>
          <cell r="GW101">
            <v>0</v>
          </cell>
          <cell r="GX101">
            <v>0</v>
          </cell>
          <cell r="GY101">
            <v>0</v>
          </cell>
          <cell r="GZ101">
            <v>0</v>
          </cell>
          <cell r="HA101">
            <v>0</v>
          </cell>
          <cell r="HB101">
            <v>0</v>
          </cell>
          <cell r="HC101">
            <v>0</v>
          </cell>
          <cell r="HD101">
            <v>0</v>
          </cell>
          <cell r="HE101">
            <v>0</v>
          </cell>
          <cell r="HF101"/>
          <cell r="HG101"/>
          <cell r="HH101"/>
          <cell r="HI101"/>
          <cell r="HJ101"/>
          <cell r="HK101"/>
          <cell r="HL101"/>
          <cell r="HM101"/>
          <cell r="HN101"/>
          <cell r="HO101"/>
          <cell r="HP101"/>
          <cell r="HQ101"/>
          <cell r="HR101"/>
          <cell r="HS101"/>
        </row>
        <row r="102">
          <cell r="C102"/>
          <cell r="D102"/>
          <cell r="E102"/>
          <cell r="F102"/>
          <cell r="G102"/>
          <cell r="H102"/>
          <cell r="I102"/>
          <cell r="J102"/>
          <cell r="K102"/>
          <cell r="L102"/>
          <cell r="M102"/>
          <cell r="N102"/>
          <cell r="O102"/>
          <cell r="P102"/>
          <cell r="Q102"/>
          <cell r="R102"/>
          <cell r="S102"/>
          <cell r="T102"/>
          <cell r="U102"/>
          <cell r="V102" t="str">
            <v/>
          </cell>
          <cell r="W102"/>
          <cell r="X102"/>
          <cell r="Y102"/>
          <cell r="Z102"/>
          <cell r="AA102" t="str">
            <v/>
          </cell>
          <cell r="AB102"/>
          <cell r="AC102"/>
          <cell r="AD102"/>
          <cell r="AE102"/>
          <cell r="AF102" t="str">
            <v/>
          </cell>
          <cell r="AG102"/>
          <cell r="AH102"/>
          <cell r="AI102"/>
          <cell r="AJ102"/>
          <cell r="AK102" t="str">
            <v/>
          </cell>
          <cell r="AL102"/>
          <cell r="AM102"/>
          <cell r="AN102"/>
          <cell r="AO102"/>
          <cell r="AP102" t="str">
            <v/>
          </cell>
          <cell r="AQ102"/>
          <cell r="AR102"/>
          <cell r="AS102"/>
          <cell r="AT102"/>
          <cell r="AU102" t="str">
            <v/>
          </cell>
          <cell r="AV102"/>
          <cell r="AW102"/>
          <cell r="AX102"/>
          <cell r="AY102"/>
          <cell r="AZ102" t="str">
            <v/>
          </cell>
          <cell r="BA102"/>
          <cell r="BB102"/>
          <cell r="BC102"/>
          <cell r="BD102"/>
          <cell r="BE102"/>
          <cell r="BF102"/>
          <cell r="BG102"/>
          <cell r="BH102"/>
          <cell r="BI102"/>
          <cell r="BJ102" t="str">
            <v/>
          </cell>
          <cell r="BK102"/>
          <cell r="BL102"/>
          <cell r="BM102"/>
          <cell r="BN102"/>
          <cell r="BO102" t="str">
            <v/>
          </cell>
          <cell r="BP102"/>
          <cell r="BQ102"/>
          <cell r="BR102"/>
          <cell r="BS102"/>
          <cell r="BT102" t="str">
            <v/>
          </cell>
          <cell r="BU102"/>
          <cell r="BV102"/>
          <cell r="BW102"/>
          <cell r="BX102"/>
          <cell r="BY102" t="str">
            <v/>
          </cell>
          <cell r="BZ102"/>
          <cell r="CA102"/>
          <cell r="CB102"/>
          <cell r="CC102"/>
          <cell r="CD102" t="str">
            <v/>
          </cell>
          <cell r="CE102"/>
          <cell r="CF102"/>
          <cell r="CG102"/>
          <cell r="CH102"/>
          <cell r="CI102" t="str">
            <v/>
          </cell>
          <cell r="CJ102" t="str">
            <v/>
          </cell>
          <cell r="CK102" t="str">
            <v/>
          </cell>
          <cell r="CL102" t="str">
            <v/>
          </cell>
          <cell r="CM102" t="str">
            <v/>
          </cell>
          <cell r="CN102" t="str">
            <v/>
          </cell>
          <cell r="CO102"/>
          <cell r="CP102"/>
          <cell r="CQ102"/>
          <cell r="CR102"/>
          <cell r="CS102" t="str">
            <v/>
          </cell>
          <cell r="CT102"/>
          <cell r="CU102"/>
          <cell r="CV102"/>
          <cell r="CW102"/>
          <cell r="CX102" t="str">
            <v/>
          </cell>
          <cell r="CY102"/>
          <cell r="CZ102"/>
          <cell r="DA102"/>
          <cell r="DB102"/>
          <cell r="DC102" t="str">
            <v/>
          </cell>
          <cell r="DD102" t="str">
            <v xml:space="preserve">  </v>
          </cell>
          <cell r="DE102" t="e">
            <v>#DIV/0!</v>
          </cell>
          <cell r="DF102" t="e">
            <v>#DIV/0!</v>
          </cell>
          <cell r="DG102" t="e">
            <v>#DIV/0!</v>
          </cell>
          <cell r="DH102" t="e">
            <v>#DIV/0!</v>
          </cell>
          <cell r="DI102" t="e">
            <v>#DIV/0!</v>
          </cell>
          <cell r="DJ102" t="e">
            <v>#DIV/0!</v>
          </cell>
          <cell r="DK102" t="e">
            <v>#DIV/0!</v>
          </cell>
          <cell r="DL102" t="e">
            <v>#DIV/0!</v>
          </cell>
          <cell r="DM102" t="str">
            <v/>
          </cell>
          <cell r="DN102" t="str">
            <v/>
          </cell>
          <cell r="DO102"/>
          <cell r="DP102"/>
          <cell r="DQ102"/>
          <cell r="DR102"/>
          <cell r="DS102"/>
          <cell r="DT102"/>
          <cell r="DU102"/>
          <cell r="DV102"/>
          <cell r="DW102"/>
          <cell r="DX102"/>
          <cell r="DY102"/>
          <cell r="DZ102"/>
          <cell r="EA102"/>
          <cell r="EB102"/>
          <cell r="EC102"/>
          <cell r="ED102"/>
          <cell r="EE102"/>
          <cell r="EF102"/>
          <cell r="EG102"/>
          <cell r="EH102"/>
          <cell r="EI102"/>
          <cell r="EJ102"/>
          <cell r="EK102"/>
          <cell r="EL102"/>
          <cell r="EM102"/>
          <cell r="EN102"/>
          <cell r="EO102"/>
          <cell r="EP102"/>
          <cell r="EQ102"/>
          <cell r="ER102"/>
          <cell r="ES102"/>
          <cell r="ET102"/>
          <cell r="EU102"/>
          <cell r="EV102"/>
          <cell r="EW102"/>
          <cell r="EX102"/>
          <cell r="EY102"/>
          <cell r="EZ102"/>
          <cell r="FA102"/>
          <cell r="FB102"/>
          <cell r="FC102"/>
          <cell r="FD102"/>
          <cell r="FE102"/>
          <cell r="FF102"/>
          <cell r="FH102" t="str">
            <v>SO</v>
          </cell>
          <cell r="FI102" t="str">
            <v>SO</v>
          </cell>
          <cell r="FJ102" t="str">
            <v>SO</v>
          </cell>
          <cell r="FK102" t="str">
            <v>SO</v>
          </cell>
          <cell r="FL102" t="str">
            <v>SO</v>
          </cell>
          <cell r="FM102" t="str">
            <v>SO</v>
          </cell>
          <cell r="FN102" t="str">
            <v>SO</v>
          </cell>
          <cell r="FO102" t="str">
            <v>SO</v>
          </cell>
          <cell r="FP102" t="str">
            <v>SO</v>
          </cell>
          <cell r="FQ102" t="str">
            <v>SO</v>
          </cell>
          <cell r="FR102" t="str">
            <v>SO</v>
          </cell>
          <cell r="FS102" t="str">
            <v>SO</v>
          </cell>
          <cell r="FT102" t="str">
            <v>SO</v>
          </cell>
          <cell r="FU102" t="str">
            <v>SO</v>
          </cell>
          <cell r="FV102" t="str">
            <v>SO</v>
          </cell>
          <cell r="FW102" t="str">
            <v>SO</v>
          </cell>
          <cell r="FX102" t="str">
            <v>SO</v>
          </cell>
          <cell r="FY102" t="str">
            <v>SO</v>
          </cell>
          <cell r="FZ102"/>
          <cell r="GA102" t="str">
            <v>SO</v>
          </cell>
          <cell r="GB102" t="str">
            <v>SO</v>
          </cell>
          <cell r="GC102" t="str">
            <v>SO</v>
          </cell>
          <cell r="GD102" t="str">
            <v>SO</v>
          </cell>
          <cell r="GE102" t="str">
            <v>SO</v>
          </cell>
          <cell r="GF102" t="str">
            <v>SO</v>
          </cell>
          <cell r="GG102" t="str">
            <v>SO</v>
          </cell>
          <cell r="GH102" t="str">
            <v>SO</v>
          </cell>
          <cell r="GI102" t="str">
            <v>SO</v>
          </cell>
          <cell r="GK102"/>
          <cell r="GL102"/>
          <cell r="GM102"/>
          <cell r="GN102"/>
          <cell r="GO102"/>
          <cell r="GP102"/>
          <cell r="GQ102"/>
          <cell r="GR102"/>
          <cell r="GS102"/>
          <cell r="GT102"/>
          <cell r="GU102"/>
          <cell r="GV102">
            <v>0</v>
          </cell>
          <cell r="GW102">
            <v>0</v>
          </cell>
          <cell r="GX102">
            <v>0</v>
          </cell>
          <cell r="GY102">
            <v>0</v>
          </cell>
          <cell r="GZ102">
            <v>0</v>
          </cell>
          <cell r="HA102">
            <v>0</v>
          </cell>
          <cell r="HB102">
            <v>0</v>
          </cell>
          <cell r="HC102">
            <v>0</v>
          </cell>
          <cell r="HD102">
            <v>0</v>
          </cell>
          <cell r="HE102">
            <v>0</v>
          </cell>
          <cell r="HF102"/>
          <cell r="HG102"/>
          <cell r="HH102"/>
          <cell r="HI102"/>
          <cell r="HJ102"/>
          <cell r="HK102"/>
          <cell r="HL102"/>
          <cell r="HM102"/>
          <cell r="HN102"/>
          <cell r="HO102"/>
          <cell r="HP102"/>
          <cell r="HQ102"/>
          <cell r="HR102"/>
          <cell r="HS102"/>
        </row>
        <row r="103">
          <cell r="C103"/>
          <cell r="D103"/>
          <cell r="E103"/>
          <cell r="F103"/>
          <cell r="G103"/>
          <cell r="H103"/>
          <cell r="I103"/>
          <cell r="J103"/>
          <cell r="K103"/>
          <cell r="L103"/>
          <cell r="M103"/>
          <cell r="N103"/>
          <cell r="O103"/>
          <cell r="P103"/>
          <cell r="Q103"/>
          <cell r="R103"/>
          <cell r="S103"/>
          <cell r="T103"/>
          <cell r="U103"/>
          <cell r="V103" t="str">
            <v/>
          </cell>
          <cell r="W103"/>
          <cell r="X103"/>
          <cell r="Y103"/>
          <cell r="Z103"/>
          <cell r="AA103" t="str">
            <v/>
          </cell>
          <cell r="AB103"/>
          <cell r="AC103"/>
          <cell r="AD103"/>
          <cell r="AE103"/>
          <cell r="AF103" t="str">
            <v/>
          </cell>
          <cell r="AG103"/>
          <cell r="AH103"/>
          <cell r="AI103"/>
          <cell r="AJ103"/>
          <cell r="AK103" t="str">
            <v/>
          </cell>
          <cell r="AL103"/>
          <cell r="AM103"/>
          <cell r="AN103"/>
          <cell r="AO103"/>
          <cell r="AP103" t="str">
            <v/>
          </cell>
          <cell r="AQ103"/>
          <cell r="AR103"/>
          <cell r="AS103"/>
          <cell r="AT103"/>
          <cell r="AU103" t="str">
            <v/>
          </cell>
          <cell r="AV103"/>
          <cell r="AW103"/>
          <cell r="AX103"/>
          <cell r="AY103"/>
          <cell r="AZ103" t="str">
            <v/>
          </cell>
          <cell r="BA103"/>
          <cell r="BB103"/>
          <cell r="BC103"/>
          <cell r="BD103"/>
          <cell r="BE103"/>
          <cell r="BF103"/>
          <cell r="BG103"/>
          <cell r="BH103"/>
          <cell r="BI103"/>
          <cell r="BJ103" t="str">
            <v/>
          </cell>
          <cell r="BK103"/>
          <cell r="BL103"/>
          <cell r="BM103"/>
          <cell r="BN103"/>
          <cell r="BO103" t="str">
            <v/>
          </cell>
          <cell r="BP103"/>
          <cell r="BQ103"/>
          <cell r="BR103"/>
          <cell r="BS103"/>
          <cell r="BT103" t="str">
            <v/>
          </cell>
          <cell r="BU103"/>
          <cell r="BV103"/>
          <cell r="BW103"/>
          <cell r="BX103"/>
          <cell r="BY103" t="str">
            <v/>
          </cell>
          <cell r="BZ103"/>
          <cell r="CA103"/>
          <cell r="CB103"/>
          <cell r="CC103"/>
          <cell r="CD103" t="str">
            <v/>
          </cell>
          <cell r="CE103"/>
          <cell r="CF103"/>
          <cell r="CG103"/>
          <cell r="CH103"/>
          <cell r="CI103" t="str">
            <v/>
          </cell>
          <cell r="CJ103" t="str">
            <v/>
          </cell>
          <cell r="CK103" t="str">
            <v/>
          </cell>
          <cell r="CL103" t="str">
            <v/>
          </cell>
          <cell r="CM103" t="str">
            <v/>
          </cell>
          <cell r="CN103" t="str">
            <v/>
          </cell>
          <cell r="CO103"/>
          <cell r="CP103"/>
          <cell r="CQ103"/>
          <cell r="CR103"/>
          <cell r="CS103" t="str">
            <v/>
          </cell>
          <cell r="CT103"/>
          <cell r="CU103"/>
          <cell r="CV103"/>
          <cell r="CW103"/>
          <cell r="CX103" t="str">
            <v/>
          </cell>
          <cell r="CY103"/>
          <cell r="CZ103"/>
          <cell r="DA103"/>
          <cell r="DB103"/>
          <cell r="DC103" t="str">
            <v/>
          </cell>
          <cell r="DD103" t="str">
            <v xml:space="preserve">  </v>
          </cell>
          <cell r="DE103" t="e">
            <v>#DIV/0!</v>
          </cell>
          <cell r="DF103" t="e">
            <v>#DIV/0!</v>
          </cell>
          <cell r="DG103" t="e">
            <v>#DIV/0!</v>
          </cell>
          <cell r="DH103" t="e">
            <v>#DIV/0!</v>
          </cell>
          <cell r="DI103" t="e">
            <v>#DIV/0!</v>
          </cell>
          <cell r="DJ103" t="e">
            <v>#DIV/0!</v>
          </cell>
          <cell r="DK103" t="e">
            <v>#DIV/0!</v>
          </cell>
          <cell r="DL103" t="e">
            <v>#DIV/0!</v>
          </cell>
          <cell r="DM103" t="str">
            <v/>
          </cell>
          <cell r="DN103" t="str">
            <v/>
          </cell>
          <cell r="DO103"/>
          <cell r="DP103"/>
          <cell r="DQ103"/>
          <cell r="DR103"/>
          <cell r="DS103"/>
          <cell r="DT103"/>
          <cell r="DU103"/>
          <cell r="DV103"/>
          <cell r="DW103"/>
          <cell r="DX103"/>
          <cell r="DY103"/>
          <cell r="DZ103"/>
          <cell r="EA103"/>
          <cell r="EB103"/>
          <cell r="EC103"/>
          <cell r="ED103"/>
          <cell r="EE103"/>
          <cell r="EF103"/>
          <cell r="EG103"/>
          <cell r="EH103"/>
          <cell r="EI103"/>
          <cell r="EJ103"/>
          <cell r="EK103"/>
          <cell r="EL103"/>
          <cell r="EM103"/>
          <cell r="EN103"/>
          <cell r="EO103"/>
          <cell r="EP103"/>
          <cell r="EQ103"/>
          <cell r="ER103"/>
          <cell r="ES103"/>
          <cell r="ET103"/>
          <cell r="EU103"/>
          <cell r="EV103"/>
          <cell r="EW103"/>
          <cell r="EX103"/>
          <cell r="EY103"/>
          <cell r="EZ103"/>
          <cell r="FA103"/>
          <cell r="FB103"/>
          <cell r="FC103"/>
          <cell r="FD103"/>
          <cell r="FE103"/>
          <cell r="FF103"/>
          <cell r="FH103" t="str">
            <v>SO</v>
          </cell>
          <cell r="FI103" t="str">
            <v>SO</v>
          </cell>
          <cell r="FJ103" t="str">
            <v>SO</v>
          </cell>
          <cell r="FK103" t="str">
            <v>SO</v>
          </cell>
          <cell r="FL103" t="str">
            <v>SO</v>
          </cell>
          <cell r="FM103" t="str">
            <v>SO</v>
          </cell>
          <cell r="FN103" t="str">
            <v>SO</v>
          </cell>
          <cell r="FO103" t="str">
            <v>SO</v>
          </cell>
          <cell r="FP103" t="str">
            <v>SO</v>
          </cell>
          <cell r="FQ103" t="str">
            <v>SO</v>
          </cell>
          <cell r="FR103" t="str">
            <v>SO</v>
          </cell>
          <cell r="FS103" t="str">
            <v>SO</v>
          </cell>
          <cell r="FT103" t="str">
            <v>SO</v>
          </cell>
          <cell r="FU103" t="str">
            <v>SO</v>
          </cell>
          <cell r="FV103" t="str">
            <v>SO</v>
          </cell>
          <cell r="FW103" t="str">
            <v>SO</v>
          </cell>
          <cell r="FX103" t="str">
            <v>SO</v>
          </cell>
          <cell r="FY103" t="str">
            <v>SO</v>
          </cell>
          <cell r="FZ103"/>
          <cell r="GA103" t="str">
            <v>SO</v>
          </cell>
          <cell r="GB103" t="str">
            <v>SO</v>
          </cell>
          <cell r="GC103" t="str">
            <v>SO</v>
          </cell>
          <cell r="GD103" t="str">
            <v>SO</v>
          </cell>
          <cell r="GE103" t="str">
            <v>SO</v>
          </cell>
          <cell r="GF103" t="str">
            <v>SO</v>
          </cell>
          <cell r="GG103" t="str">
            <v>SO</v>
          </cell>
          <cell r="GH103" t="str">
            <v>SO</v>
          </cell>
          <cell r="GI103" t="str">
            <v>SO</v>
          </cell>
          <cell r="GK103"/>
          <cell r="GL103"/>
          <cell r="GM103"/>
          <cell r="GN103"/>
          <cell r="GO103"/>
          <cell r="GP103"/>
          <cell r="GQ103"/>
          <cell r="GR103"/>
          <cell r="GS103"/>
          <cell r="GT103"/>
          <cell r="GU103"/>
          <cell r="GV103">
            <v>0</v>
          </cell>
          <cell r="GW103">
            <v>0</v>
          </cell>
          <cell r="GX103">
            <v>0</v>
          </cell>
          <cell r="GY103">
            <v>0</v>
          </cell>
          <cell r="GZ103">
            <v>0</v>
          </cell>
          <cell r="HA103">
            <v>0</v>
          </cell>
          <cell r="HB103">
            <v>0</v>
          </cell>
          <cell r="HC103">
            <v>0</v>
          </cell>
          <cell r="HD103">
            <v>0</v>
          </cell>
          <cell r="HE103">
            <v>0</v>
          </cell>
          <cell r="HF103"/>
          <cell r="HG103"/>
          <cell r="HH103"/>
          <cell r="HI103"/>
          <cell r="HJ103"/>
          <cell r="HK103"/>
          <cell r="HL103"/>
          <cell r="HM103"/>
          <cell r="HN103"/>
          <cell r="HO103"/>
          <cell r="HP103"/>
          <cell r="HQ103"/>
          <cell r="HR103"/>
          <cell r="HS103"/>
        </row>
        <row r="104">
          <cell r="C104"/>
          <cell r="D104"/>
          <cell r="E104"/>
          <cell r="F104"/>
          <cell r="G104"/>
          <cell r="H104"/>
          <cell r="I104"/>
          <cell r="J104"/>
          <cell r="K104"/>
          <cell r="L104"/>
          <cell r="M104"/>
          <cell r="N104"/>
          <cell r="O104"/>
          <cell r="P104"/>
          <cell r="Q104"/>
          <cell r="R104"/>
          <cell r="S104"/>
          <cell r="T104"/>
          <cell r="U104"/>
          <cell r="V104" t="str">
            <v/>
          </cell>
          <cell r="W104"/>
          <cell r="X104"/>
          <cell r="Y104"/>
          <cell r="Z104"/>
          <cell r="AA104" t="str">
            <v/>
          </cell>
          <cell r="AB104"/>
          <cell r="AC104"/>
          <cell r="AD104"/>
          <cell r="AE104"/>
          <cell r="AF104" t="str">
            <v/>
          </cell>
          <cell r="AG104"/>
          <cell r="AH104"/>
          <cell r="AI104"/>
          <cell r="AJ104"/>
          <cell r="AK104" t="str">
            <v/>
          </cell>
          <cell r="AL104"/>
          <cell r="AM104"/>
          <cell r="AN104"/>
          <cell r="AO104"/>
          <cell r="AP104" t="str">
            <v/>
          </cell>
          <cell r="AQ104"/>
          <cell r="AR104"/>
          <cell r="AS104"/>
          <cell r="AT104"/>
          <cell r="AU104" t="str">
            <v/>
          </cell>
          <cell r="AV104"/>
          <cell r="AW104"/>
          <cell r="AX104"/>
          <cell r="AY104"/>
          <cell r="AZ104" t="str">
            <v/>
          </cell>
          <cell r="BA104"/>
          <cell r="BB104"/>
          <cell r="BC104"/>
          <cell r="BD104"/>
          <cell r="BE104"/>
          <cell r="BF104"/>
          <cell r="BG104"/>
          <cell r="BH104"/>
          <cell r="BI104"/>
          <cell r="BJ104" t="str">
            <v/>
          </cell>
          <cell r="BK104"/>
          <cell r="BL104"/>
          <cell r="BM104"/>
          <cell r="BN104"/>
          <cell r="BO104" t="str">
            <v/>
          </cell>
          <cell r="BP104"/>
          <cell r="BQ104"/>
          <cell r="BR104"/>
          <cell r="BS104"/>
          <cell r="BT104" t="str">
            <v/>
          </cell>
          <cell r="BU104"/>
          <cell r="BV104"/>
          <cell r="BW104"/>
          <cell r="BX104"/>
          <cell r="BY104" t="str">
            <v/>
          </cell>
          <cell r="BZ104"/>
          <cell r="CA104"/>
          <cell r="CB104"/>
          <cell r="CC104"/>
          <cell r="CD104" t="str">
            <v/>
          </cell>
          <cell r="CE104"/>
          <cell r="CF104"/>
          <cell r="CG104"/>
          <cell r="CH104"/>
          <cell r="CI104" t="str">
            <v/>
          </cell>
          <cell r="CJ104" t="str">
            <v/>
          </cell>
          <cell r="CK104" t="str">
            <v/>
          </cell>
          <cell r="CL104" t="str">
            <v/>
          </cell>
          <cell r="CM104" t="str">
            <v/>
          </cell>
          <cell r="CN104" t="str">
            <v/>
          </cell>
          <cell r="CO104"/>
          <cell r="CP104"/>
          <cell r="CQ104"/>
          <cell r="CR104"/>
          <cell r="CS104" t="str">
            <v/>
          </cell>
          <cell r="CT104"/>
          <cell r="CU104"/>
          <cell r="CV104"/>
          <cell r="CW104"/>
          <cell r="CX104" t="str">
            <v/>
          </cell>
          <cell r="CY104"/>
          <cell r="CZ104"/>
          <cell r="DA104"/>
          <cell r="DB104"/>
          <cell r="DC104" t="str">
            <v/>
          </cell>
          <cell r="DD104" t="str">
            <v xml:space="preserve">  </v>
          </cell>
          <cell r="DE104" t="e">
            <v>#DIV/0!</v>
          </cell>
          <cell r="DF104" t="e">
            <v>#DIV/0!</v>
          </cell>
          <cell r="DG104" t="e">
            <v>#DIV/0!</v>
          </cell>
          <cell r="DH104" t="e">
            <v>#DIV/0!</v>
          </cell>
          <cell r="DI104" t="e">
            <v>#DIV/0!</v>
          </cell>
          <cell r="DJ104" t="e">
            <v>#DIV/0!</v>
          </cell>
          <cell r="DK104" t="e">
            <v>#DIV/0!</v>
          </cell>
          <cell r="DL104" t="e">
            <v>#DIV/0!</v>
          </cell>
          <cell r="DM104" t="str">
            <v/>
          </cell>
          <cell r="DN104" t="str">
            <v/>
          </cell>
          <cell r="DO104"/>
          <cell r="DP104"/>
          <cell r="DQ104"/>
          <cell r="DR104"/>
          <cell r="DS104"/>
          <cell r="DT104"/>
          <cell r="DU104"/>
          <cell r="DV104"/>
          <cell r="DW104"/>
          <cell r="DX104"/>
          <cell r="DY104"/>
          <cell r="DZ104"/>
          <cell r="EA104"/>
          <cell r="EB104"/>
          <cell r="EC104"/>
          <cell r="ED104"/>
          <cell r="EE104"/>
          <cell r="EF104"/>
          <cell r="EG104"/>
          <cell r="EH104"/>
          <cell r="EI104"/>
          <cell r="EJ104"/>
          <cell r="EK104"/>
          <cell r="EL104"/>
          <cell r="EM104"/>
          <cell r="EN104"/>
          <cell r="EO104"/>
          <cell r="EP104"/>
          <cell r="EQ104"/>
          <cell r="ER104"/>
          <cell r="ES104"/>
          <cell r="ET104"/>
          <cell r="EU104"/>
          <cell r="EV104"/>
          <cell r="EW104"/>
          <cell r="EX104"/>
          <cell r="EY104"/>
          <cell r="EZ104"/>
          <cell r="FA104"/>
          <cell r="FB104"/>
          <cell r="FC104"/>
          <cell r="FD104"/>
          <cell r="FE104"/>
          <cell r="FF104"/>
          <cell r="FH104" t="str">
            <v>SO</v>
          </cell>
          <cell r="FI104" t="str">
            <v>SO</v>
          </cell>
          <cell r="FJ104" t="str">
            <v>SO</v>
          </cell>
          <cell r="FK104" t="str">
            <v>SO</v>
          </cell>
          <cell r="FL104" t="str">
            <v>SO</v>
          </cell>
          <cell r="FM104" t="str">
            <v>SO</v>
          </cell>
          <cell r="FN104" t="str">
            <v>SO</v>
          </cell>
          <cell r="FO104" t="str">
            <v>AO</v>
          </cell>
          <cell r="FP104" t="str">
            <v>SO</v>
          </cell>
          <cell r="FQ104" t="str">
            <v>SO</v>
          </cell>
          <cell r="FR104" t="str">
            <v>SO</v>
          </cell>
          <cell r="FS104" t="str">
            <v>SO</v>
          </cell>
          <cell r="FT104" t="str">
            <v>SO</v>
          </cell>
          <cell r="FU104" t="str">
            <v>SO</v>
          </cell>
          <cell r="FV104" t="str">
            <v>SO</v>
          </cell>
          <cell r="FW104" t="str">
            <v>SO</v>
          </cell>
          <cell r="FX104" t="str">
            <v>SO</v>
          </cell>
          <cell r="FY104" t="str">
            <v>SO</v>
          </cell>
          <cell r="FZ104"/>
          <cell r="GA104" t="str">
            <v>SO</v>
          </cell>
          <cell r="GB104" t="str">
            <v>SO</v>
          </cell>
          <cell r="GC104" t="str">
            <v>SO</v>
          </cell>
          <cell r="GD104" t="str">
            <v>SO</v>
          </cell>
          <cell r="GE104" t="str">
            <v>SO</v>
          </cell>
          <cell r="GF104" t="str">
            <v>SO</v>
          </cell>
          <cell r="GG104" t="str">
            <v>SO</v>
          </cell>
          <cell r="GH104" t="str">
            <v>SO</v>
          </cell>
          <cell r="GI104" t="str">
            <v>SO</v>
          </cell>
          <cell r="GK104"/>
          <cell r="GL104"/>
          <cell r="GM104"/>
          <cell r="GN104"/>
          <cell r="GO104"/>
          <cell r="GP104"/>
          <cell r="GQ104"/>
          <cell r="GR104"/>
          <cell r="GS104"/>
          <cell r="GT104"/>
          <cell r="GU104"/>
          <cell r="GV104">
            <v>0</v>
          </cell>
          <cell r="GW104">
            <v>0</v>
          </cell>
          <cell r="GX104">
            <v>0</v>
          </cell>
          <cell r="GY104">
            <v>0</v>
          </cell>
          <cell r="GZ104">
            <v>0</v>
          </cell>
          <cell r="HA104">
            <v>0</v>
          </cell>
          <cell r="HB104">
            <v>0</v>
          </cell>
          <cell r="HC104">
            <v>0</v>
          </cell>
          <cell r="HD104">
            <v>0</v>
          </cell>
          <cell r="HE104">
            <v>0</v>
          </cell>
          <cell r="HF104"/>
          <cell r="HG104"/>
          <cell r="HH104"/>
          <cell r="HI104"/>
          <cell r="HJ104"/>
          <cell r="HK104"/>
          <cell r="HL104"/>
          <cell r="HM104"/>
          <cell r="HN104"/>
          <cell r="HO104"/>
          <cell r="HP104"/>
          <cell r="HQ104"/>
          <cell r="HR104"/>
          <cell r="HS104"/>
        </row>
        <row r="105">
          <cell r="C105"/>
          <cell r="D105"/>
          <cell r="E105"/>
          <cell r="F105"/>
          <cell r="G105"/>
          <cell r="H105"/>
          <cell r="I105"/>
          <cell r="J105"/>
          <cell r="K105"/>
          <cell r="L105"/>
          <cell r="M105"/>
          <cell r="N105"/>
          <cell r="O105"/>
          <cell r="P105"/>
          <cell r="Q105"/>
          <cell r="R105"/>
          <cell r="S105"/>
          <cell r="T105"/>
          <cell r="U105"/>
          <cell r="V105" t="str">
            <v/>
          </cell>
          <cell r="W105"/>
          <cell r="X105"/>
          <cell r="Y105"/>
          <cell r="Z105"/>
          <cell r="AA105" t="str">
            <v/>
          </cell>
          <cell r="AB105"/>
          <cell r="AC105"/>
          <cell r="AD105"/>
          <cell r="AE105"/>
          <cell r="AF105" t="str">
            <v/>
          </cell>
          <cell r="AG105"/>
          <cell r="AH105"/>
          <cell r="AI105"/>
          <cell r="AJ105"/>
          <cell r="AK105" t="str">
            <v/>
          </cell>
          <cell r="AL105"/>
          <cell r="AM105"/>
          <cell r="AN105"/>
          <cell r="AO105"/>
          <cell r="AP105" t="str">
            <v/>
          </cell>
          <cell r="AQ105"/>
          <cell r="AR105"/>
          <cell r="AS105"/>
          <cell r="AT105"/>
          <cell r="AU105" t="str">
            <v/>
          </cell>
          <cell r="AV105"/>
          <cell r="AW105"/>
          <cell r="AX105"/>
          <cell r="AY105"/>
          <cell r="AZ105" t="str">
            <v/>
          </cell>
          <cell r="BA105"/>
          <cell r="BB105"/>
          <cell r="BC105"/>
          <cell r="BD105"/>
          <cell r="BE105"/>
          <cell r="BF105"/>
          <cell r="BG105"/>
          <cell r="BH105"/>
          <cell r="BI105"/>
          <cell r="BJ105" t="str">
            <v/>
          </cell>
          <cell r="BK105"/>
          <cell r="BL105"/>
          <cell r="BM105"/>
          <cell r="BN105"/>
          <cell r="BO105" t="str">
            <v/>
          </cell>
          <cell r="BP105"/>
          <cell r="BQ105"/>
          <cell r="BR105"/>
          <cell r="BS105"/>
          <cell r="BT105" t="str">
            <v/>
          </cell>
          <cell r="BU105"/>
          <cell r="BV105"/>
          <cell r="BW105"/>
          <cell r="BX105"/>
          <cell r="BY105" t="str">
            <v/>
          </cell>
          <cell r="BZ105"/>
          <cell r="CA105"/>
          <cell r="CB105"/>
          <cell r="CC105"/>
          <cell r="CD105" t="str">
            <v/>
          </cell>
          <cell r="CE105"/>
          <cell r="CF105"/>
          <cell r="CG105"/>
          <cell r="CH105"/>
          <cell r="CI105" t="str">
            <v/>
          </cell>
          <cell r="CJ105" t="str">
            <v/>
          </cell>
          <cell r="CK105" t="str">
            <v/>
          </cell>
          <cell r="CL105" t="str">
            <v/>
          </cell>
          <cell r="CM105" t="str">
            <v/>
          </cell>
          <cell r="CN105" t="str">
            <v/>
          </cell>
          <cell r="CO105"/>
          <cell r="CP105"/>
          <cell r="CQ105"/>
          <cell r="CR105"/>
          <cell r="CS105" t="str">
            <v/>
          </cell>
          <cell r="CT105"/>
          <cell r="CU105"/>
          <cell r="CV105"/>
          <cell r="CW105"/>
          <cell r="CX105" t="str">
            <v/>
          </cell>
          <cell r="CY105"/>
          <cell r="CZ105"/>
          <cell r="DA105"/>
          <cell r="DB105"/>
          <cell r="DC105" t="str">
            <v/>
          </cell>
          <cell r="DD105" t="str">
            <v xml:space="preserve">  </v>
          </cell>
          <cell r="DE105" t="e">
            <v>#DIV/0!</v>
          </cell>
          <cell r="DF105" t="e">
            <v>#DIV/0!</v>
          </cell>
          <cell r="DG105" t="e">
            <v>#DIV/0!</v>
          </cell>
          <cell r="DH105" t="e">
            <v>#DIV/0!</v>
          </cell>
          <cell r="DI105" t="e">
            <v>#DIV/0!</v>
          </cell>
          <cell r="DJ105" t="e">
            <v>#DIV/0!</v>
          </cell>
          <cell r="DK105" t="e">
            <v>#DIV/0!</v>
          </cell>
          <cell r="DL105" t="e">
            <v>#DIV/0!</v>
          </cell>
          <cell r="DM105" t="str">
            <v/>
          </cell>
          <cell r="DN105" t="str">
            <v/>
          </cell>
          <cell r="DO105"/>
          <cell r="DP105"/>
          <cell r="DQ105"/>
          <cell r="DR105"/>
          <cell r="DS105"/>
          <cell r="DT105"/>
          <cell r="DU105"/>
          <cell r="DV105"/>
          <cell r="DW105"/>
          <cell r="DX105"/>
          <cell r="DY105"/>
          <cell r="DZ105"/>
          <cell r="EA105"/>
          <cell r="EB105"/>
          <cell r="EC105"/>
          <cell r="ED105"/>
          <cell r="EE105"/>
          <cell r="EF105"/>
          <cell r="EG105"/>
          <cell r="EH105"/>
          <cell r="EI105"/>
          <cell r="EJ105"/>
          <cell r="EK105"/>
          <cell r="EL105"/>
          <cell r="EM105"/>
          <cell r="EN105"/>
          <cell r="EO105"/>
          <cell r="EP105"/>
          <cell r="EQ105"/>
          <cell r="ER105"/>
          <cell r="ES105"/>
          <cell r="ET105"/>
          <cell r="EU105"/>
          <cell r="EV105"/>
          <cell r="EW105"/>
          <cell r="EX105"/>
          <cell r="EY105"/>
          <cell r="EZ105"/>
          <cell r="FA105"/>
          <cell r="FB105"/>
          <cell r="FC105"/>
          <cell r="FD105"/>
          <cell r="FE105"/>
          <cell r="FF105"/>
          <cell r="FH105" t="str">
            <v>SO</v>
          </cell>
          <cell r="FI105" t="str">
            <v>SO</v>
          </cell>
          <cell r="FJ105" t="str">
            <v>SO</v>
          </cell>
          <cell r="FK105" t="str">
            <v>SO</v>
          </cell>
          <cell r="FL105" t="str">
            <v>SO</v>
          </cell>
          <cell r="FM105" t="str">
            <v>SO</v>
          </cell>
          <cell r="FN105" t="str">
            <v>SO</v>
          </cell>
          <cell r="FO105" t="str">
            <v>SO</v>
          </cell>
          <cell r="FP105" t="str">
            <v>SO</v>
          </cell>
          <cell r="FQ105" t="str">
            <v>SO</v>
          </cell>
          <cell r="FR105" t="str">
            <v>SO</v>
          </cell>
          <cell r="FS105" t="str">
            <v>SO</v>
          </cell>
          <cell r="FT105" t="str">
            <v>SO</v>
          </cell>
          <cell r="FU105" t="str">
            <v>SO</v>
          </cell>
          <cell r="FV105" t="str">
            <v>SO</v>
          </cell>
          <cell r="FW105" t="str">
            <v>SO</v>
          </cell>
          <cell r="FX105" t="str">
            <v>SO</v>
          </cell>
          <cell r="FY105" t="str">
            <v>SO</v>
          </cell>
          <cell r="FZ105"/>
          <cell r="GA105" t="str">
            <v>SO</v>
          </cell>
          <cell r="GB105" t="str">
            <v>SO</v>
          </cell>
          <cell r="GC105" t="str">
            <v>SO</v>
          </cell>
          <cell r="GD105" t="str">
            <v>SO</v>
          </cell>
          <cell r="GE105" t="str">
            <v>SO</v>
          </cell>
          <cell r="GF105" t="str">
            <v>SO</v>
          </cell>
          <cell r="GG105" t="str">
            <v>SO</v>
          </cell>
          <cell r="GH105" t="str">
            <v>SO</v>
          </cell>
          <cell r="GI105" t="str">
            <v>SO</v>
          </cell>
          <cell r="GK105"/>
          <cell r="GL105"/>
          <cell r="GM105"/>
          <cell r="GN105"/>
          <cell r="GO105"/>
          <cell r="GP105"/>
          <cell r="GQ105"/>
          <cell r="GR105"/>
          <cell r="GS105"/>
          <cell r="GT105"/>
          <cell r="GU105"/>
          <cell r="GV105">
            <v>0</v>
          </cell>
          <cell r="GW105">
            <v>0</v>
          </cell>
          <cell r="GX105">
            <v>0</v>
          </cell>
          <cell r="GY105">
            <v>0</v>
          </cell>
          <cell r="GZ105">
            <v>0</v>
          </cell>
          <cell r="HA105">
            <v>0</v>
          </cell>
          <cell r="HB105">
            <v>0</v>
          </cell>
          <cell r="HC105">
            <v>0</v>
          </cell>
          <cell r="HD105">
            <v>0</v>
          </cell>
          <cell r="HE105">
            <v>0</v>
          </cell>
          <cell r="HF105"/>
          <cell r="HG105"/>
          <cell r="HH105"/>
          <cell r="HI105"/>
          <cell r="HJ105"/>
          <cell r="HK105"/>
          <cell r="HL105"/>
          <cell r="HM105"/>
          <cell r="HN105"/>
          <cell r="HO105"/>
          <cell r="HP105"/>
          <cell r="HQ105"/>
          <cell r="HR105"/>
          <cell r="HS105"/>
        </row>
        <row r="106">
          <cell r="C106"/>
          <cell r="D106"/>
          <cell r="E106"/>
          <cell r="F106"/>
          <cell r="G106"/>
          <cell r="H106"/>
          <cell r="I106"/>
          <cell r="J106"/>
          <cell r="K106"/>
          <cell r="L106"/>
          <cell r="M106"/>
          <cell r="N106"/>
          <cell r="O106"/>
          <cell r="P106"/>
          <cell r="Q106"/>
          <cell r="R106"/>
          <cell r="S106"/>
          <cell r="T106"/>
          <cell r="U106"/>
          <cell r="V106" t="str">
            <v/>
          </cell>
          <cell r="W106"/>
          <cell r="X106"/>
          <cell r="Y106"/>
          <cell r="Z106"/>
          <cell r="AA106" t="str">
            <v/>
          </cell>
          <cell r="AB106"/>
          <cell r="AC106"/>
          <cell r="AD106"/>
          <cell r="AE106"/>
          <cell r="AF106" t="str">
            <v/>
          </cell>
          <cell r="AG106"/>
          <cell r="AH106"/>
          <cell r="AI106"/>
          <cell r="AJ106"/>
          <cell r="AK106" t="str">
            <v/>
          </cell>
          <cell r="AL106"/>
          <cell r="AM106"/>
          <cell r="AN106"/>
          <cell r="AO106"/>
          <cell r="AP106" t="str">
            <v/>
          </cell>
          <cell r="AQ106"/>
          <cell r="AR106"/>
          <cell r="AS106"/>
          <cell r="AT106"/>
          <cell r="AU106" t="str">
            <v/>
          </cell>
          <cell r="AV106"/>
          <cell r="AW106"/>
          <cell r="AX106"/>
          <cell r="AY106"/>
          <cell r="AZ106" t="str">
            <v/>
          </cell>
          <cell r="BA106"/>
          <cell r="BB106"/>
          <cell r="BC106"/>
          <cell r="BD106"/>
          <cell r="BE106"/>
          <cell r="BF106"/>
          <cell r="BG106"/>
          <cell r="BH106"/>
          <cell r="BI106"/>
          <cell r="BJ106" t="str">
            <v/>
          </cell>
          <cell r="BK106"/>
          <cell r="BL106"/>
          <cell r="BM106"/>
          <cell r="BN106"/>
          <cell r="BO106" t="str">
            <v/>
          </cell>
          <cell r="BP106"/>
          <cell r="BQ106"/>
          <cell r="BR106"/>
          <cell r="BS106"/>
          <cell r="BT106" t="str">
            <v/>
          </cell>
          <cell r="BU106"/>
          <cell r="BV106"/>
          <cell r="BW106"/>
          <cell r="BX106"/>
          <cell r="BY106" t="str">
            <v/>
          </cell>
          <cell r="BZ106"/>
          <cell r="CA106"/>
          <cell r="CB106"/>
          <cell r="CC106"/>
          <cell r="CD106" t="str">
            <v/>
          </cell>
          <cell r="CE106"/>
          <cell r="CF106"/>
          <cell r="CG106"/>
          <cell r="CH106"/>
          <cell r="CI106" t="str">
            <v/>
          </cell>
          <cell r="CJ106" t="str">
            <v/>
          </cell>
          <cell r="CK106" t="str">
            <v/>
          </cell>
          <cell r="CL106" t="str">
            <v/>
          </cell>
          <cell r="CM106" t="str">
            <v/>
          </cell>
          <cell r="CN106" t="str">
            <v/>
          </cell>
          <cell r="CO106"/>
          <cell r="CP106"/>
          <cell r="CQ106"/>
          <cell r="CR106"/>
          <cell r="CS106" t="str">
            <v/>
          </cell>
          <cell r="CT106"/>
          <cell r="CU106"/>
          <cell r="CV106"/>
          <cell r="CW106"/>
          <cell r="CX106" t="str">
            <v/>
          </cell>
          <cell r="CY106"/>
          <cell r="CZ106"/>
          <cell r="DA106"/>
          <cell r="DB106"/>
          <cell r="DC106" t="str">
            <v/>
          </cell>
          <cell r="DD106" t="str">
            <v xml:space="preserve">  </v>
          </cell>
          <cell r="DE106" t="e">
            <v>#DIV/0!</v>
          </cell>
          <cell r="DF106" t="e">
            <v>#DIV/0!</v>
          </cell>
          <cell r="DG106" t="e">
            <v>#DIV/0!</v>
          </cell>
          <cell r="DH106" t="e">
            <v>#DIV/0!</v>
          </cell>
          <cell r="DI106" t="e">
            <v>#DIV/0!</v>
          </cell>
          <cell r="DJ106" t="e">
            <v>#DIV/0!</v>
          </cell>
          <cell r="DK106" t="e">
            <v>#DIV/0!</v>
          </cell>
          <cell r="DL106" t="e">
            <v>#DIV/0!</v>
          </cell>
          <cell r="DM106" t="str">
            <v/>
          </cell>
          <cell r="DN106" t="str">
            <v/>
          </cell>
          <cell r="DO106"/>
          <cell r="DP106"/>
          <cell r="DQ106"/>
          <cell r="DR106"/>
          <cell r="DS106"/>
          <cell r="DT106"/>
          <cell r="DU106"/>
          <cell r="DV106"/>
          <cell r="DW106"/>
          <cell r="DX106"/>
          <cell r="DY106"/>
          <cell r="DZ106"/>
          <cell r="EA106"/>
          <cell r="EB106"/>
          <cell r="EC106"/>
          <cell r="ED106"/>
          <cell r="EE106"/>
          <cell r="EF106"/>
          <cell r="EG106"/>
          <cell r="EH106"/>
          <cell r="EI106"/>
          <cell r="EJ106"/>
          <cell r="EK106"/>
          <cell r="EL106"/>
          <cell r="EM106"/>
          <cell r="EN106"/>
          <cell r="EO106"/>
          <cell r="EP106"/>
          <cell r="EQ106"/>
          <cell r="ER106"/>
          <cell r="ES106"/>
          <cell r="ET106"/>
          <cell r="EU106"/>
          <cell r="EV106"/>
          <cell r="EW106"/>
          <cell r="EX106"/>
          <cell r="EY106"/>
          <cell r="EZ106"/>
          <cell r="FA106"/>
          <cell r="FB106"/>
          <cell r="FC106"/>
          <cell r="FD106"/>
          <cell r="FE106"/>
          <cell r="FF106"/>
          <cell r="FH106" t="str">
            <v>SO</v>
          </cell>
          <cell r="FI106" t="str">
            <v>SO</v>
          </cell>
          <cell r="FJ106" t="str">
            <v>SO</v>
          </cell>
          <cell r="FK106" t="str">
            <v>SO</v>
          </cell>
          <cell r="FL106" t="str">
            <v>SO</v>
          </cell>
          <cell r="FM106" t="str">
            <v>SO</v>
          </cell>
          <cell r="FN106" t="str">
            <v>SO</v>
          </cell>
          <cell r="FO106" t="str">
            <v>SO</v>
          </cell>
          <cell r="FP106" t="str">
            <v>SO</v>
          </cell>
          <cell r="FQ106" t="str">
            <v>SO</v>
          </cell>
          <cell r="FR106" t="str">
            <v>SO</v>
          </cell>
          <cell r="FS106" t="str">
            <v>SO</v>
          </cell>
          <cell r="FT106" t="str">
            <v>SO</v>
          </cell>
          <cell r="FU106" t="str">
            <v>SO</v>
          </cell>
          <cell r="FV106" t="str">
            <v>SO</v>
          </cell>
          <cell r="FW106" t="str">
            <v>SO</v>
          </cell>
          <cell r="FX106" t="str">
            <v>SO</v>
          </cell>
          <cell r="FY106" t="str">
            <v>SO</v>
          </cell>
          <cell r="FZ106"/>
          <cell r="GA106" t="str">
            <v>SO</v>
          </cell>
          <cell r="GB106" t="str">
            <v>SO</v>
          </cell>
          <cell r="GC106" t="str">
            <v>SO</v>
          </cell>
          <cell r="GD106" t="str">
            <v>SO</v>
          </cell>
          <cell r="GE106" t="str">
            <v>SO</v>
          </cell>
          <cell r="GF106" t="str">
            <v>SO</v>
          </cell>
          <cell r="GG106" t="str">
            <v>SO</v>
          </cell>
          <cell r="GH106" t="str">
            <v>SO</v>
          </cell>
          <cell r="GI106" t="str">
            <v>SO</v>
          </cell>
          <cell r="GK106"/>
          <cell r="GL106"/>
          <cell r="GM106"/>
          <cell r="GN106"/>
          <cell r="GO106"/>
          <cell r="GP106"/>
          <cell r="GQ106"/>
          <cell r="GR106"/>
          <cell r="GS106"/>
          <cell r="GT106"/>
          <cell r="GU106"/>
          <cell r="GV106">
            <v>0</v>
          </cell>
          <cell r="GW106">
            <v>0</v>
          </cell>
          <cell r="GX106">
            <v>0</v>
          </cell>
          <cell r="GY106">
            <v>0</v>
          </cell>
          <cell r="GZ106">
            <v>0</v>
          </cell>
          <cell r="HA106">
            <v>0</v>
          </cell>
          <cell r="HB106">
            <v>0</v>
          </cell>
          <cell r="HC106">
            <v>0</v>
          </cell>
          <cell r="HD106">
            <v>0</v>
          </cell>
          <cell r="HE106">
            <v>0</v>
          </cell>
          <cell r="HF106"/>
          <cell r="HG106"/>
          <cell r="HH106"/>
          <cell r="HI106"/>
          <cell r="HJ106"/>
          <cell r="HK106"/>
          <cell r="HL106"/>
          <cell r="HM106"/>
          <cell r="HN106"/>
          <cell r="HO106"/>
          <cell r="HP106"/>
          <cell r="HQ106"/>
          <cell r="HR106"/>
          <cell r="HS106"/>
        </row>
        <row r="107">
          <cell r="C107"/>
          <cell r="D107"/>
          <cell r="E107"/>
          <cell r="F107"/>
          <cell r="G107"/>
          <cell r="H107"/>
          <cell r="I107"/>
          <cell r="J107"/>
          <cell r="K107"/>
          <cell r="L107"/>
          <cell r="M107"/>
          <cell r="N107"/>
          <cell r="O107"/>
          <cell r="P107"/>
          <cell r="Q107"/>
          <cell r="R107"/>
          <cell r="S107"/>
          <cell r="T107"/>
          <cell r="U107"/>
          <cell r="V107" t="str">
            <v/>
          </cell>
          <cell r="W107"/>
          <cell r="X107"/>
          <cell r="Y107"/>
          <cell r="Z107"/>
          <cell r="AA107" t="str">
            <v/>
          </cell>
          <cell r="AB107"/>
          <cell r="AC107"/>
          <cell r="AD107"/>
          <cell r="AE107"/>
          <cell r="AF107" t="str">
            <v/>
          </cell>
          <cell r="AG107"/>
          <cell r="AH107"/>
          <cell r="AI107"/>
          <cell r="AJ107"/>
          <cell r="AK107" t="str">
            <v/>
          </cell>
          <cell r="AL107"/>
          <cell r="AM107"/>
          <cell r="AN107"/>
          <cell r="AO107"/>
          <cell r="AP107" t="str">
            <v/>
          </cell>
          <cell r="AQ107"/>
          <cell r="AR107"/>
          <cell r="AS107"/>
          <cell r="AT107"/>
          <cell r="AU107" t="str">
            <v/>
          </cell>
          <cell r="AV107"/>
          <cell r="AW107"/>
          <cell r="AX107"/>
          <cell r="AY107"/>
          <cell r="AZ107" t="str">
            <v/>
          </cell>
          <cell r="BA107"/>
          <cell r="BB107"/>
          <cell r="BC107"/>
          <cell r="BD107"/>
          <cell r="BE107"/>
          <cell r="BF107"/>
          <cell r="BG107"/>
          <cell r="BH107"/>
          <cell r="BI107"/>
          <cell r="BJ107" t="str">
            <v/>
          </cell>
          <cell r="BK107"/>
          <cell r="BL107"/>
          <cell r="BM107"/>
          <cell r="BN107"/>
          <cell r="BO107" t="str">
            <v/>
          </cell>
          <cell r="BP107"/>
          <cell r="BQ107"/>
          <cell r="BR107"/>
          <cell r="BS107"/>
          <cell r="BT107" t="str">
            <v/>
          </cell>
          <cell r="BU107"/>
          <cell r="BV107"/>
          <cell r="BW107"/>
          <cell r="BX107"/>
          <cell r="BY107" t="str">
            <v/>
          </cell>
          <cell r="BZ107"/>
          <cell r="CA107"/>
          <cell r="CB107"/>
          <cell r="CC107"/>
          <cell r="CD107" t="str">
            <v/>
          </cell>
          <cell r="CE107"/>
          <cell r="CF107"/>
          <cell r="CG107"/>
          <cell r="CH107"/>
          <cell r="CI107" t="str">
            <v/>
          </cell>
          <cell r="CJ107" t="str">
            <v/>
          </cell>
          <cell r="CK107" t="str">
            <v/>
          </cell>
          <cell r="CL107" t="str">
            <v/>
          </cell>
          <cell r="CM107" t="str">
            <v/>
          </cell>
          <cell r="CN107" t="str">
            <v/>
          </cell>
          <cell r="CO107"/>
          <cell r="CP107"/>
          <cell r="CQ107"/>
          <cell r="CR107"/>
          <cell r="CS107" t="str">
            <v/>
          </cell>
          <cell r="CT107"/>
          <cell r="CU107"/>
          <cell r="CV107"/>
          <cell r="CW107"/>
          <cell r="CX107" t="str">
            <v/>
          </cell>
          <cell r="CY107"/>
          <cell r="CZ107"/>
          <cell r="DA107"/>
          <cell r="DB107"/>
          <cell r="DC107" t="str">
            <v/>
          </cell>
          <cell r="DD107" t="str">
            <v xml:space="preserve">  </v>
          </cell>
          <cell r="DE107" t="e">
            <v>#DIV/0!</v>
          </cell>
          <cell r="DF107" t="e">
            <v>#DIV/0!</v>
          </cell>
          <cell r="DG107" t="e">
            <v>#DIV/0!</v>
          </cell>
          <cell r="DH107" t="e">
            <v>#DIV/0!</v>
          </cell>
          <cell r="DI107" t="e">
            <v>#DIV/0!</v>
          </cell>
          <cell r="DJ107" t="e">
            <v>#DIV/0!</v>
          </cell>
          <cell r="DK107" t="e">
            <v>#DIV/0!</v>
          </cell>
          <cell r="DL107" t="e">
            <v>#DIV/0!</v>
          </cell>
          <cell r="DM107" t="str">
            <v/>
          </cell>
          <cell r="DN107" t="str">
            <v/>
          </cell>
          <cell r="DO107"/>
          <cell r="DP107"/>
          <cell r="DQ107"/>
          <cell r="DR107"/>
          <cell r="DS107"/>
          <cell r="DT107"/>
          <cell r="DU107"/>
          <cell r="DV107"/>
          <cell r="DW107"/>
          <cell r="DX107"/>
          <cell r="DY107"/>
          <cell r="DZ107"/>
          <cell r="EA107"/>
          <cell r="EB107"/>
          <cell r="EC107"/>
          <cell r="ED107"/>
          <cell r="EE107"/>
          <cell r="EF107"/>
          <cell r="EG107"/>
          <cell r="EH107"/>
          <cell r="EI107"/>
          <cell r="EJ107"/>
          <cell r="EK107"/>
          <cell r="EL107"/>
          <cell r="EM107"/>
          <cell r="EN107"/>
          <cell r="EO107"/>
          <cell r="EP107"/>
          <cell r="EQ107"/>
          <cell r="ER107"/>
          <cell r="ES107"/>
          <cell r="ET107"/>
          <cell r="EU107"/>
          <cell r="EV107"/>
          <cell r="EW107"/>
          <cell r="EX107"/>
          <cell r="EY107"/>
          <cell r="EZ107"/>
          <cell r="FA107"/>
          <cell r="FB107"/>
          <cell r="FC107"/>
          <cell r="FD107"/>
          <cell r="FE107"/>
          <cell r="FF107"/>
          <cell r="FH107" t="str">
            <v>SO</v>
          </cell>
          <cell r="FI107" t="str">
            <v>SO</v>
          </cell>
          <cell r="FJ107" t="str">
            <v>SO</v>
          </cell>
          <cell r="FK107" t="str">
            <v>SO</v>
          </cell>
          <cell r="FL107" t="str">
            <v>SO</v>
          </cell>
          <cell r="FM107" t="str">
            <v>SO</v>
          </cell>
          <cell r="FN107" t="str">
            <v>SO</v>
          </cell>
          <cell r="FO107" t="str">
            <v>SO</v>
          </cell>
          <cell r="FP107" t="str">
            <v>SO</v>
          </cell>
          <cell r="FQ107" t="str">
            <v>SO</v>
          </cell>
          <cell r="FR107" t="str">
            <v>SO</v>
          </cell>
          <cell r="FS107" t="str">
            <v>SO</v>
          </cell>
          <cell r="FT107" t="str">
            <v>SO</v>
          </cell>
          <cell r="FU107" t="str">
            <v>SO</v>
          </cell>
          <cell r="FV107" t="str">
            <v>SO</v>
          </cell>
          <cell r="FW107" t="str">
            <v>SO</v>
          </cell>
          <cell r="FX107" t="str">
            <v>SO</v>
          </cell>
          <cell r="FY107" t="str">
            <v>SO</v>
          </cell>
          <cell r="FZ107"/>
          <cell r="GA107" t="str">
            <v>SO</v>
          </cell>
          <cell r="GB107" t="str">
            <v>SO</v>
          </cell>
          <cell r="GC107" t="str">
            <v>SO</v>
          </cell>
          <cell r="GD107" t="str">
            <v>SO</v>
          </cell>
          <cell r="GE107" t="str">
            <v>SO</v>
          </cell>
          <cell r="GF107" t="str">
            <v>SO</v>
          </cell>
          <cell r="GG107" t="str">
            <v>SO</v>
          </cell>
          <cell r="GH107" t="str">
            <v>SO</v>
          </cell>
          <cell r="GI107" t="str">
            <v>SO</v>
          </cell>
          <cell r="GK107"/>
          <cell r="GL107"/>
          <cell r="GM107"/>
          <cell r="GN107"/>
          <cell r="GO107"/>
          <cell r="GP107"/>
          <cell r="GQ107"/>
          <cell r="GR107"/>
          <cell r="GS107"/>
          <cell r="GT107"/>
          <cell r="GU107"/>
          <cell r="GV107">
            <v>0</v>
          </cell>
          <cell r="GW107">
            <v>0</v>
          </cell>
          <cell r="GX107">
            <v>0</v>
          </cell>
          <cell r="GY107">
            <v>0</v>
          </cell>
          <cell r="GZ107">
            <v>0</v>
          </cell>
          <cell r="HA107">
            <v>0</v>
          </cell>
          <cell r="HB107">
            <v>0</v>
          </cell>
          <cell r="HC107">
            <v>0</v>
          </cell>
          <cell r="HD107">
            <v>0</v>
          </cell>
          <cell r="HE107">
            <v>0</v>
          </cell>
          <cell r="HF107"/>
          <cell r="HG107"/>
          <cell r="HH107"/>
          <cell r="HI107"/>
          <cell r="HJ107"/>
          <cell r="HK107"/>
          <cell r="HL107"/>
          <cell r="HM107"/>
          <cell r="HN107"/>
          <cell r="HO107"/>
          <cell r="HP107"/>
          <cell r="HQ107"/>
          <cell r="HR107"/>
          <cell r="HS107"/>
        </row>
        <row r="108">
          <cell r="C108"/>
          <cell r="D108"/>
          <cell r="E108"/>
          <cell r="F108"/>
          <cell r="G108"/>
          <cell r="H108"/>
          <cell r="I108"/>
          <cell r="J108"/>
          <cell r="K108"/>
          <cell r="L108"/>
          <cell r="M108"/>
          <cell r="N108"/>
          <cell r="O108"/>
          <cell r="P108"/>
          <cell r="Q108"/>
          <cell r="R108"/>
          <cell r="S108"/>
          <cell r="T108"/>
          <cell r="U108"/>
          <cell r="V108" t="str">
            <v/>
          </cell>
          <cell r="W108"/>
          <cell r="X108"/>
          <cell r="Y108"/>
          <cell r="Z108"/>
          <cell r="AA108" t="str">
            <v/>
          </cell>
          <cell r="AB108"/>
          <cell r="AC108"/>
          <cell r="AD108"/>
          <cell r="AE108"/>
          <cell r="AF108" t="str">
            <v/>
          </cell>
          <cell r="AG108"/>
          <cell r="AH108"/>
          <cell r="AI108"/>
          <cell r="AJ108"/>
          <cell r="AK108" t="str">
            <v/>
          </cell>
          <cell r="AL108"/>
          <cell r="AM108"/>
          <cell r="AN108"/>
          <cell r="AO108"/>
          <cell r="AP108" t="str">
            <v/>
          </cell>
          <cell r="AQ108"/>
          <cell r="AR108"/>
          <cell r="AS108"/>
          <cell r="AT108"/>
          <cell r="AU108" t="str">
            <v/>
          </cell>
          <cell r="AV108"/>
          <cell r="AW108"/>
          <cell r="AX108"/>
          <cell r="AY108"/>
          <cell r="AZ108" t="str">
            <v/>
          </cell>
          <cell r="BA108"/>
          <cell r="BB108"/>
          <cell r="BC108"/>
          <cell r="BD108"/>
          <cell r="BE108"/>
          <cell r="BF108"/>
          <cell r="BG108"/>
          <cell r="BH108"/>
          <cell r="BI108"/>
          <cell r="BJ108" t="str">
            <v/>
          </cell>
          <cell r="BK108"/>
          <cell r="BL108"/>
          <cell r="BM108"/>
          <cell r="BN108"/>
          <cell r="BO108" t="str">
            <v/>
          </cell>
          <cell r="BP108"/>
          <cell r="BQ108"/>
          <cell r="BR108"/>
          <cell r="BS108"/>
          <cell r="BT108" t="str">
            <v/>
          </cell>
          <cell r="BU108"/>
          <cell r="BV108"/>
          <cell r="BW108"/>
          <cell r="BX108"/>
          <cell r="BY108" t="str">
            <v/>
          </cell>
          <cell r="BZ108"/>
          <cell r="CA108"/>
          <cell r="CB108"/>
          <cell r="CC108"/>
          <cell r="CD108" t="str">
            <v/>
          </cell>
          <cell r="CE108"/>
          <cell r="CF108"/>
          <cell r="CG108"/>
          <cell r="CH108"/>
          <cell r="CI108" t="str">
            <v/>
          </cell>
          <cell r="CJ108" t="str">
            <v/>
          </cell>
          <cell r="CK108" t="str">
            <v/>
          </cell>
          <cell r="CL108" t="str">
            <v/>
          </cell>
          <cell r="CM108" t="str">
            <v/>
          </cell>
          <cell r="CN108" t="str">
            <v/>
          </cell>
          <cell r="CO108"/>
          <cell r="CP108"/>
          <cell r="CQ108"/>
          <cell r="CR108"/>
          <cell r="CS108" t="str">
            <v/>
          </cell>
          <cell r="CT108"/>
          <cell r="CU108"/>
          <cell r="CV108"/>
          <cell r="CW108"/>
          <cell r="CX108" t="str">
            <v/>
          </cell>
          <cell r="CY108"/>
          <cell r="CZ108"/>
          <cell r="DA108"/>
          <cell r="DB108"/>
          <cell r="DC108" t="str">
            <v/>
          </cell>
          <cell r="DD108" t="str">
            <v xml:space="preserve">  </v>
          </cell>
          <cell r="DE108" t="e">
            <v>#DIV/0!</v>
          </cell>
          <cell r="DF108" t="e">
            <v>#DIV/0!</v>
          </cell>
          <cell r="DG108" t="e">
            <v>#DIV/0!</v>
          </cell>
          <cell r="DH108" t="e">
            <v>#DIV/0!</v>
          </cell>
          <cell r="DI108" t="e">
            <v>#DIV/0!</v>
          </cell>
          <cell r="DJ108" t="e">
            <v>#DIV/0!</v>
          </cell>
          <cell r="DK108" t="e">
            <v>#DIV/0!</v>
          </cell>
          <cell r="DL108" t="e">
            <v>#DIV/0!</v>
          </cell>
          <cell r="DM108" t="str">
            <v/>
          </cell>
          <cell r="DN108" t="str">
            <v/>
          </cell>
          <cell r="DO108"/>
          <cell r="DP108"/>
          <cell r="DQ108"/>
          <cell r="DR108"/>
          <cell r="DS108"/>
          <cell r="DT108"/>
          <cell r="DU108"/>
          <cell r="DV108"/>
          <cell r="DW108"/>
          <cell r="DX108"/>
          <cell r="DY108"/>
          <cell r="DZ108"/>
          <cell r="EA108"/>
          <cell r="EB108"/>
          <cell r="EC108"/>
          <cell r="ED108"/>
          <cell r="EE108"/>
          <cell r="EF108"/>
          <cell r="EG108"/>
          <cell r="EH108"/>
          <cell r="EI108"/>
          <cell r="EJ108"/>
          <cell r="EK108"/>
          <cell r="EL108"/>
          <cell r="EM108"/>
          <cell r="EN108"/>
          <cell r="EO108"/>
          <cell r="EP108"/>
          <cell r="EQ108"/>
          <cell r="ER108"/>
          <cell r="ES108"/>
          <cell r="ET108"/>
          <cell r="EU108"/>
          <cell r="EV108"/>
          <cell r="EW108"/>
          <cell r="EX108"/>
          <cell r="EY108"/>
          <cell r="EZ108"/>
          <cell r="FA108"/>
          <cell r="FB108"/>
          <cell r="FC108"/>
          <cell r="FD108"/>
          <cell r="FE108"/>
          <cell r="FF108"/>
          <cell r="FH108" t="str">
            <v>SO</v>
          </cell>
          <cell r="FI108" t="str">
            <v>SO</v>
          </cell>
          <cell r="FJ108" t="str">
            <v>SO</v>
          </cell>
          <cell r="FK108" t="str">
            <v>SO</v>
          </cell>
          <cell r="FL108" t="str">
            <v>SO</v>
          </cell>
          <cell r="FM108" t="str">
            <v>SO</v>
          </cell>
          <cell r="FN108" t="str">
            <v>SO</v>
          </cell>
          <cell r="FO108" t="str">
            <v>SO</v>
          </cell>
          <cell r="FP108" t="str">
            <v>SO</v>
          </cell>
          <cell r="FQ108" t="str">
            <v>SO</v>
          </cell>
          <cell r="FR108" t="str">
            <v>SO</v>
          </cell>
          <cell r="FS108" t="str">
            <v>SO</v>
          </cell>
          <cell r="FT108" t="str">
            <v>SO</v>
          </cell>
          <cell r="FU108" t="str">
            <v>SO</v>
          </cell>
          <cell r="FV108" t="str">
            <v>SO</v>
          </cell>
          <cell r="FW108" t="str">
            <v>SO</v>
          </cell>
          <cell r="FX108" t="str">
            <v>SO</v>
          </cell>
          <cell r="FY108" t="str">
            <v>SO</v>
          </cell>
          <cell r="FZ108"/>
          <cell r="GA108" t="str">
            <v>SO</v>
          </cell>
          <cell r="GB108" t="str">
            <v>SO</v>
          </cell>
          <cell r="GC108" t="str">
            <v>SO</v>
          </cell>
          <cell r="GD108" t="str">
            <v>SO</v>
          </cell>
          <cell r="GE108" t="str">
            <v>SO</v>
          </cell>
          <cell r="GF108" t="str">
            <v>SO</v>
          </cell>
          <cell r="GG108" t="str">
            <v>SO</v>
          </cell>
          <cell r="GH108" t="str">
            <v>SO</v>
          </cell>
          <cell r="GI108" t="str">
            <v>SO</v>
          </cell>
          <cell r="GK108"/>
          <cell r="GL108"/>
          <cell r="GM108"/>
          <cell r="GN108"/>
          <cell r="GO108"/>
          <cell r="GP108"/>
          <cell r="GQ108"/>
          <cell r="GR108"/>
          <cell r="GS108"/>
          <cell r="GT108"/>
          <cell r="GU108"/>
          <cell r="GV108">
            <v>0</v>
          </cell>
          <cell r="GW108">
            <v>0</v>
          </cell>
          <cell r="GX108">
            <v>0</v>
          </cell>
          <cell r="GY108">
            <v>0</v>
          </cell>
          <cell r="GZ108">
            <v>0</v>
          </cell>
          <cell r="HA108">
            <v>0</v>
          </cell>
          <cell r="HB108">
            <v>0</v>
          </cell>
          <cell r="HC108">
            <v>0</v>
          </cell>
          <cell r="HD108">
            <v>0</v>
          </cell>
          <cell r="HE108">
            <v>0</v>
          </cell>
          <cell r="HF108"/>
          <cell r="HG108"/>
          <cell r="HH108"/>
          <cell r="HI108"/>
          <cell r="HJ108"/>
          <cell r="HK108"/>
          <cell r="HL108"/>
          <cell r="HM108"/>
          <cell r="HN108"/>
          <cell r="HO108"/>
          <cell r="HP108"/>
          <cell r="HQ108"/>
          <cell r="HR108"/>
          <cell r="HS108"/>
        </row>
        <row r="109">
          <cell r="C109"/>
          <cell r="D109"/>
          <cell r="E109"/>
          <cell r="F109"/>
          <cell r="G109"/>
          <cell r="H109"/>
          <cell r="I109"/>
          <cell r="J109"/>
          <cell r="K109"/>
          <cell r="L109"/>
          <cell r="M109"/>
          <cell r="N109"/>
          <cell r="O109"/>
          <cell r="P109"/>
          <cell r="Q109"/>
          <cell r="R109"/>
          <cell r="S109"/>
          <cell r="T109"/>
          <cell r="U109"/>
          <cell r="V109" t="str">
            <v/>
          </cell>
          <cell r="W109"/>
          <cell r="X109"/>
          <cell r="Y109"/>
          <cell r="Z109"/>
          <cell r="AA109" t="str">
            <v/>
          </cell>
          <cell r="AB109"/>
          <cell r="AC109"/>
          <cell r="AD109"/>
          <cell r="AE109"/>
          <cell r="AF109" t="str">
            <v/>
          </cell>
          <cell r="AG109"/>
          <cell r="AH109"/>
          <cell r="AI109"/>
          <cell r="AJ109"/>
          <cell r="AK109" t="str">
            <v/>
          </cell>
          <cell r="AL109"/>
          <cell r="AM109"/>
          <cell r="AN109"/>
          <cell r="AO109"/>
          <cell r="AP109" t="str">
            <v/>
          </cell>
          <cell r="AQ109"/>
          <cell r="AR109"/>
          <cell r="AS109"/>
          <cell r="AT109"/>
          <cell r="AU109" t="str">
            <v/>
          </cell>
          <cell r="AV109"/>
          <cell r="AW109"/>
          <cell r="AX109"/>
          <cell r="AY109"/>
          <cell r="AZ109" t="str">
            <v/>
          </cell>
          <cell r="BA109"/>
          <cell r="BB109"/>
          <cell r="BC109"/>
          <cell r="BD109"/>
          <cell r="BE109"/>
          <cell r="BF109"/>
          <cell r="BG109"/>
          <cell r="BH109"/>
          <cell r="BI109"/>
          <cell r="BJ109" t="str">
            <v/>
          </cell>
          <cell r="BK109"/>
          <cell r="BL109"/>
          <cell r="BM109"/>
          <cell r="BN109"/>
          <cell r="BO109" t="str">
            <v/>
          </cell>
          <cell r="BP109"/>
          <cell r="BQ109"/>
          <cell r="BR109"/>
          <cell r="BS109"/>
          <cell r="BT109" t="str">
            <v/>
          </cell>
          <cell r="BU109"/>
          <cell r="BV109"/>
          <cell r="BW109"/>
          <cell r="BX109"/>
          <cell r="BY109" t="str">
            <v/>
          </cell>
          <cell r="BZ109"/>
          <cell r="CA109"/>
          <cell r="CB109"/>
          <cell r="CC109"/>
          <cell r="CD109" t="str">
            <v/>
          </cell>
          <cell r="CE109"/>
          <cell r="CF109"/>
          <cell r="CG109"/>
          <cell r="CH109"/>
          <cell r="CI109" t="str">
            <v/>
          </cell>
          <cell r="CJ109" t="str">
            <v/>
          </cell>
          <cell r="CK109" t="str">
            <v/>
          </cell>
          <cell r="CL109" t="str">
            <v/>
          </cell>
          <cell r="CM109" t="str">
            <v/>
          </cell>
          <cell r="CN109" t="str">
            <v/>
          </cell>
          <cell r="CO109"/>
          <cell r="CP109"/>
          <cell r="CQ109"/>
          <cell r="CR109"/>
          <cell r="CS109" t="str">
            <v/>
          </cell>
          <cell r="CT109"/>
          <cell r="CU109"/>
          <cell r="CV109"/>
          <cell r="CW109"/>
          <cell r="CX109" t="str">
            <v/>
          </cell>
          <cell r="CY109"/>
          <cell r="CZ109"/>
          <cell r="DA109"/>
          <cell r="DB109"/>
          <cell r="DC109" t="str">
            <v/>
          </cell>
          <cell r="DD109" t="str">
            <v xml:space="preserve">  </v>
          </cell>
          <cell r="DE109" t="e">
            <v>#DIV/0!</v>
          </cell>
          <cell r="DF109" t="e">
            <v>#DIV/0!</v>
          </cell>
          <cell r="DG109" t="e">
            <v>#DIV/0!</v>
          </cell>
          <cell r="DH109" t="e">
            <v>#DIV/0!</v>
          </cell>
          <cell r="DI109" t="e">
            <v>#DIV/0!</v>
          </cell>
          <cell r="DJ109" t="e">
            <v>#DIV/0!</v>
          </cell>
          <cell r="DK109" t="e">
            <v>#DIV/0!</v>
          </cell>
          <cell r="DL109" t="e">
            <v>#DIV/0!</v>
          </cell>
          <cell r="DM109" t="str">
            <v/>
          </cell>
          <cell r="DN109" t="str">
            <v/>
          </cell>
          <cell r="DO109"/>
          <cell r="DP109"/>
          <cell r="DQ109"/>
          <cell r="DR109"/>
          <cell r="DS109"/>
          <cell r="DT109"/>
          <cell r="DU109"/>
          <cell r="DV109"/>
          <cell r="DW109"/>
          <cell r="DX109"/>
          <cell r="DY109"/>
          <cell r="DZ109"/>
          <cell r="EA109"/>
          <cell r="EB109"/>
          <cell r="EC109"/>
          <cell r="ED109"/>
          <cell r="EE109"/>
          <cell r="EF109"/>
          <cell r="EG109"/>
          <cell r="EH109"/>
          <cell r="EI109"/>
          <cell r="EJ109"/>
          <cell r="EK109"/>
          <cell r="EL109"/>
          <cell r="EM109"/>
          <cell r="EN109"/>
          <cell r="EO109"/>
          <cell r="EP109"/>
          <cell r="EQ109"/>
          <cell r="ER109"/>
          <cell r="ES109"/>
          <cell r="ET109"/>
          <cell r="EU109"/>
          <cell r="EV109"/>
          <cell r="EW109"/>
          <cell r="EX109"/>
          <cell r="EY109"/>
          <cell r="EZ109"/>
          <cell r="FA109"/>
          <cell r="FB109"/>
          <cell r="FC109"/>
          <cell r="FD109"/>
          <cell r="FE109"/>
          <cell r="FF109"/>
          <cell r="FH109" t="str">
            <v>AO</v>
          </cell>
          <cell r="FI109" t="str">
            <v>SO</v>
          </cell>
          <cell r="FJ109" t="str">
            <v>AO</v>
          </cell>
          <cell r="FK109" t="str">
            <v>SO</v>
          </cell>
          <cell r="FL109" t="str">
            <v>AO</v>
          </cell>
          <cell r="FM109" t="str">
            <v>SO</v>
          </cell>
          <cell r="FN109" t="str">
            <v>AO</v>
          </cell>
          <cell r="FO109" t="str">
            <v>SO</v>
          </cell>
          <cell r="FP109" t="str">
            <v>AO</v>
          </cell>
          <cell r="FQ109" t="str">
            <v>SO</v>
          </cell>
          <cell r="FR109" t="str">
            <v>AO</v>
          </cell>
          <cell r="FS109" t="str">
            <v>SO</v>
          </cell>
          <cell r="FT109" t="str">
            <v>AO</v>
          </cell>
          <cell r="FU109" t="str">
            <v>SO</v>
          </cell>
          <cell r="FV109" t="str">
            <v>AO</v>
          </cell>
          <cell r="FW109" t="str">
            <v>SO</v>
          </cell>
          <cell r="FX109" t="str">
            <v>AO</v>
          </cell>
          <cell r="FY109" t="str">
            <v>SO</v>
          </cell>
          <cell r="FZ109"/>
          <cell r="GA109" t="str">
            <v>SO</v>
          </cell>
          <cell r="GB109" t="str">
            <v>AO</v>
          </cell>
          <cell r="GC109" t="str">
            <v>SO</v>
          </cell>
          <cell r="GD109" t="str">
            <v>AO</v>
          </cell>
          <cell r="GE109" t="str">
            <v>SO</v>
          </cell>
          <cell r="GF109" t="str">
            <v>SO</v>
          </cell>
          <cell r="GG109" t="str">
            <v>SO</v>
          </cell>
          <cell r="GH109" t="str">
            <v>SO</v>
          </cell>
          <cell r="GI109" t="str">
            <v>SO</v>
          </cell>
          <cell r="GK109"/>
          <cell r="GL109"/>
          <cell r="GM109"/>
          <cell r="GN109"/>
          <cell r="GO109"/>
          <cell r="GP109"/>
          <cell r="GQ109"/>
          <cell r="GR109"/>
          <cell r="GS109"/>
          <cell r="GT109"/>
          <cell r="GU109"/>
          <cell r="GV109">
            <v>0</v>
          </cell>
          <cell r="GW109">
            <v>0</v>
          </cell>
          <cell r="GX109">
            <v>0</v>
          </cell>
          <cell r="GY109">
            <v>0</v>
          </cell>
          <cell r="GZ109">
            <v>0</v>
          </cell>
          <cell r="HA109">
            <v>0</v>
          </cell>
          <cell r="HB109">
            <v>0</v>
          </cell>
          <cell r="HC109">
            <v>0</v>
          </cell>
          <cell r="HD109">
            <v>0</v>
          </cell>
          <cell r="HE109">
            <v>0</v>
          </cell>
          <cell r="HF109"/>
          <cell r="HG109"/>
          <cell r="HH109"/>
          <cell r="HI109"/>
          <cell r="HJ109"/>
          <cell r="HK109"/>
          <cell r="HL109"/>
          <cell r="HM109"/>
          <cell r="HN109"/>
          <cell r="HO109"/>
          <cell r="HP109"/>
          <cell r="HQ109"/>
          <cell r="HR109"/>
          <cell r="HS109"/>
        </row>
        <row r="110">
          <cell r="C110"/>
          <cell r="D110"/>
          <cell r="E110"/>
          <cell r="F110"/>
          <cell r="G110"/>
          <cell r="H110"/>
          <cell r="I110"/>
          <cell r="J110"/>
          <cell r="K110"/>
          <cell r="L110"/>
          <cell r="M110"/>
          <cell r="N110"/>
          <cell r="O110"/>
          <cell r="P110"/>
          <cell r="Q110"/>
          <cell r="R110"/>
          <cell r="S110"/>
          <cell r="T110"/>
          <cell r="U110"/>
          <cell r="V110" t="str">
            <v/>
          </cell>
          <cell r="W110"/>
          <cell r="X110"/>
          <cell r="Y110"/>
          <cell r="Z110"/>
          <cell r="AA110" t="str">
            <v/>
          </cell>
          <cell r="AB110"/>
          <cell r="AC110"/>
          <cell r="AD110"/>
          <cell r="AE110"/>
          <cell r="AF110" t="str">
            <v/>
          </cell>
          <cell r="AG110"/>
          <cell r="AH110"/>
          <cell r="AI110"/>
          <cell r="AJ110"/>
          <cell r="AK110" t="str">
            <v/>
          </cell>
          <cell r="AL110"/>
          <cell r="AM110"/>
          <cell r="AN110"/>
          <cell r="AO110"/>
          <cell r="AP110" t="str">
            <v/>
          </cell>
          <cell r="AQ110"/>
          <cell r="AR110"/>
          <cell r="AS110"/>
          <cell r="AT110"/>
          <cell r="AU110" t="str">
            <v/>
          </cell>
          <cell r="AV110"/>
          <cell r="AW110"/>
          <cell r="AX110"/>
          <cell r="AY110"/>
          <cell r="AZ110" t="str">
            <v/>
          </cell>
          <cell r="BA110"/>
          <cell r="BB110"/>
          <cell r="BC110"/>
          <cell r="BD110"/>
          <cell r="BE110"/>
          <cell r="BF110"/>
          <cell r="BG110"/>
          <cell r="BH110"/>
          <cell r="BI110"/>
          <cell r="BJ110" t="str">
            <v/>
          </cell>
          <cell r="BK110"/>
          <cell r="BL110"/>
          <cell r="BM110"/>
          <cell r="BN110"/>
          <cell r="BO110" t="str">
            <v/>
          </cell>
          <cell r="BP110"/>
          <cell r="BQ110"/>
          <cell r="BR110"/>
          <cell r="BS110"/>
          <cell r="BT110" t="str">
            <v/>
          </cell>
          <cell r="BU110"/>
          <cell r="BV110"/>
          <cell r="BW110"/>
          <cell r="BX110"/>
          <cell r="BY110" t="str">
            <v/>
          </cell>
          <cell r="BZ110"/>
          <cell r="CA110"/>
          <cell r="CB110"/>
          <cell r="CC110"/>
          <cell r="CD110" t="str">
            <v/>
          </cell>
          <cell r="CE110"/>
          <cell r="CF110"/>
          <cell r="CG110"/>
          <cell r="CH110"/>
          <cell r="CI110" t="str">
            <v/>
          </cell>
          <cell r="CJ110" t="str">
            <v/>
          </cell>
          <cell r="CK110" t="str">
            <v/>
          </cell>
          <cell r="CL110" t="str">
            <v/>
          </cell>
          <cell r="CM110" t="str">
            <v/>
          </cell>
          <cell r="CN110" t="str">
            <v/>
          </cell>
          <cell r="CO110"/>
          <cell r="CP110"/>
          <cell r="CQ110"/>
          <cell r="CR110"/>
          <cell r="CS110" t="str">
            <v/>
          </cell>
          <cell r="CT110"/>
          <cell r="CU110"/>
          <cell r="CV110"/>
          <cell r="CW110"/>
          <cell r="CX110" t="str">
            <v/>
          </cell>
          <cell r="CY110"/>
          <cell r="CZ110"/>
          <cell r="DA110"/>
          <cell r="DB110"/>
          <cell r="DC110" t="str">
            <v/>
          </cell>
          <cell r="DD110" t="str">
            <v xml:space="preserve">  </v>
          </cell>
          <cell r="DE110" t="e">
            <v>#DIV/0!</v>
          </cell>
          <cell r="DF110" t="e">
            <v>#DIV/0!</v>
          </cell>
          <cell r="DG110" t="e">
            <v>#DIV/0!</v>
          </cell>
          <cell r="DH110" t="e">
            <v>#DIV/0!</v>
          </cell>
          <cell r="DI110" t="e">
            <v>#DIV/0!</v>
          </cell>
          <cell r="DJ110" t="e">
            <v>#DIV/0!</v>
          </cell>
          <cell r="DK110" t="e">
            <v>#DIV/0!</v>
          </cell>
          <cell r="DL110" t="e">
            <v>#DIV/0!</v>
          </cell>
          <cell r="DM110" t="str">
            <v/>
          </cell>
          <cell r="DN110" t="str">
            <v/>
          </cell>
          <cell r="DO110"/>
          <cell r="DP110"/>
          <cell r="DQ110"/>
          <cell r="DR110"/>
          <cell r="DS110"/>
          <cell r="DT110"/>
          <cell r="DU110"/>
          <cell r="DV110"/>
          <cell r="DW110"/>
          <cell r="DX110"/>
          <cell r="DY110"/>
          <cell r="DZ110"/>
          <cell r="EA110"/>
          <cell r="EB110"/>
          <cell r="EC110"/>
          <cell r="ED110"/>
          <cell r="EE110"/>
          <cell r="EF110"/>
          <cell r="EG110"/>
          <cell r="EH110"/>
          <cell r="EI110"/>
          <cell r="EJ110"/>
          <cell r="EK110"/>
          <cell r="EL110"/>
          <cell r="EM110"/>
          <cell r="EN110"/>
          <cell r="EO110"/>
          <cell r="EP110"/>
          <cell r="EQ110"/>
          <cell r="ER110"/>
          <cell r="ES110"/>
          <cell r="ET110"/>
          <cell r="EU110"/>
          <cell r="EV110"/>
          <cell r="EW110"/>
          <cell r="EX110"/>
          <cell r="EY110"/>
          <cell r="EZ110"/>
          <cell r="FA110"/>
          <cell r="FB110"/>
          <cell r="FC110"/>
          <cell r="FD110"/>
          <cell r="FE110"/>
          <cell r="FF110"/>
          <cell r="FH110" t="str">
            <v>SO</v>
          </cell>
          <cell r="FI110" t="str">
            <v>SO</v>
          </cell>
          <cell r="FJ110" t="str">
            <v>SO</v>
          </cell>
          <cell r="FK110" t="str">
            <v>SO</v>
          </cell>
          <cell r="FL110" t="str">
            <v>SO</v>
          </cell>
          <cell r="FM110" t="str">
            <v>SO</v>
          </cell>
          <cell r="FN110" t="str">
            <v>SO</v>
          </cell>
          <cell r="FO110" t="str">
            <v>SO</v>
          </cell>
          <cell r="FP110" t="str">
            <v>SO</v>
          </cell>
          <cell r="FQ110" t="str">
            <v>SO</v>
          </cell>
          <cell r="FR110" t="str">
            <v>SO</v>
          </cell>
          <cell r="FS110" t="str">
            <v>SO</v>
          </cell>
          <cell r="FT110" t="str">
            <v>SO</v>
          </cell>
          <cell r="FU110" t="str">
            <v>SO</v>
          </cell>
          <cell r="FV110" t="str">
            <v>SO</v>
          </cell>
          <cell r="FW110" t="str">
            <v>SO</v>
          </cell>
          <cell r="FX110" t="str">
            <v>SO</v>
          </cell>
          <cell r="FY110" t="str">
            <v>SO</v>
          </cell>
          <cell r="FZ110"/>
          <cell r="GA110" t="str">
            <v>SO</v>
          </cell>
          <cell r="GB110" t="str">
            <v>SO</v>
          </cell>
          <cell r="GC110" t="str">
            <v>SO</v>
          </cell>
          <cell r="GD110" t="str">
            <v>SO</v>
          </cell>
          <cell r="GE110" t="str">
            <v>SO</v>
          </cell>
          <cell r="GF110" t="str">
            <v>SO</v>
          </cell>
          <cell r="GG110" t="str">
            <v>SO</v>
          </cell>
          <cell r="GH110" t="str">
            <v>SO</v>
          </cell>
          <cell r="GI110" t="str">
            <v>SO</v>
          </cell>
          <cell r="GK110"/>
          <cell r="GL110"/>
          <cell r="GM110"/>
          <cell r="GN110"/>
          <cell r="GO110"/>
          <cell r="GP110"/>
          <cell r="GQ110"/>
          <cell r="GR110"/>
          <cell r="GS110"/>
          <cell r="GT110"/>
          <cell r="GU110"/>
          <cell r="GV110">
            <v>0</v>
          </cell>
          <cell r="GW110">
            <v>0</v>
          </cell>
          <cell r="GX110">
            <v>0</v>
          </cell>
          <cell r="GY110">
            <v>0</v>
          </cell>
          <cell r="GZ110">
            <v>0</v>
          </cell>
          <cell r="HA110">
            <v>0</v>
          </cell>
          <cell r="HB110">
            <v>0</v>
          </cell>
          <cell r="HC110">
            <v>0</v>
          </cell>
          <cell r="HD110">
            <v>0</v>
          </cell>
          <cell r="HE110">
            <v>0</v>
          </cell>
          <cell r="HF110"/>
          <cell r="HG110"/>
          <cell r="HH110"/>
          <cell r="HI110"/>
          <cell r="HJ110"/>
          <cell r="HK110"/>
          <cell r="HL110"/>
          <cell r="HM110"/>
          <cell r="HN110"/>
          <cell r="HO110"/>
          <cell r="HP110"/>
          <cell r="HQ110"/>
          <cell r="HR110"/>
          <cell r="HS110"/>
        </row>
        <row r="111">
          <cell r="C111"/>
          <cell r="D111"/>
          <cell r="E111"/>
          <cell r="F111"/>
          <cell r="G111"/>
          <cell r="H111"/>
          <cell r="I111"/>
          <cell r="J111"/>
          <cell r="K111"/>
          <cell r="L111"/>
          <cell r="M111"/>
          <cell r="N111"/>
          <cell r="O111"/>
          <cell r="P111"/>
          <cell r="Q111"/>
          <cell r="R111"/>
          <cell r="S111"/>
          <cell r="T111"/>
          <cell r="U111"/>
          <cell r="V111" t="str">
            <v/>
          </cell>
          <cell r="W111"/>
          <cell r="X111"/>
          <cell r="Y111"/>
          <cell r="Z111"/>
          <cell r="AA111" t="str">
            <v/>
          </cell>
          <cell r="AB111"/>
          <cell r="AC111"/>
          <cell r="AD111"/>
          <cell r="AE111"/>
          <cell r="AF111" t="str">
            <v/>
          </cell>
          <cell r="AG111"/>
          <cell r="AH111"/>
          <cell r="AI111"/>
          <cell r="AJ111"/>
          <cell r="AK111" t="str">
            <v/>
          </cell>
          <cell r="AL111"/>
          <cell r="AM111"/>
          <cell r="AN111"/>
          <cell r="AO111"/>
          <cell r="AP111" t="str">
            <v/>
          </cell>
          <cell r="AQ111"/>
          <cell r="AR111"/>
          <cell r="AS111"/>
          <cell r="AT111"/>
          <cell r="AU111" t="str">
            <v/>
          </cell>
          <cell r="AV111"/>
          <cell r="AW111"/>
          <cell r="AX111"/>
          <cell r="AY111"/>
          <cell r="AZ111" t="str">
            <v/>
          </cell>
          <cell r="BA111"/>
          <cell r="BB111"/>
          <cell r="BC111"/>
          <cell r="BD111"/>
          <cell r="BE111"/>
          <cell r="BF111"/>
          <cell r="BG111"/>
          <cell r="BH111"/>
          <cell r="BI111"/>
          <cell r="BJ111" t="str">
            <v/>
          </cell>
          <cell r="BK111"/>
          <cell r="BL111"/>
          <cell r="BM111"/>
          <cell r="BN111"/>
          <cell r="BO111" t="str">
            <v/>
          </cell>
          <cell r="BP111"/>
          <cell r="BQ111"/>
          <cell r="BR111"/>
          <cell r="BS111"/>
          <cell r="BT111" t="str">
            <v/>
          </cell>
          <cell r="BU111"/>
          <cell r="BV111"/>
          <cell r="BW111"/>
          <cell r="BX111"/>
          <cell r="BY111" t="str">
            <v/>
          </cell>
          <cell r="BZ111"/>
          <cell r="CA111"/>
          <cell r="CB111"/>
          <cell r="CC111"/>
          <cell r="CD111" t="str">
            <v/>
          </cell>
          <cell r="CE111"/>
          <cell r="CF111"/>
          <cell r="CG111"/>
          <cell r="CH111"/>
          <cell r="CI111" t="str">
            <v/>
          </cell>
          <cell r="CJ111" t="str">
            <v/>
          </cell>
          <cell r="CK111" t="str">
            <v/>
          </cell>
          <cell r="CL111" t="str">
            <v/>
          </cell>
          <cell r="CM111" t="str">
            <v/>
          </cell>
          <cell r="CN111" t="str">
            <v/>
          </cell>
          <cell r="CO111"/>
          <cell r="CP111"/>
          <cell r="CQ111"/>
          <cell r="CR111"/>
          <cell r="CS111" t="str">
            <v/>
          </cell>
          <cell r="CT111"/>
          <cell r="CU111"/>
          <cell r="CV111"/>
          <cell r="CW111"/>
          <cell r="CX111" t="str">
            <v/>
          </cell>
          <cell r="CY111"/>
          <cell r="CZ111"/>
          <cell r="DA111"/>
          <cell r="DB111"/>
          <cell r="DC111" t="str">
            <v/>
          </cell>
          <cell r="DD111" t="str">
            <v xml:space="preserve">  </v>
          </cell>
          <cell r="DE111" t="e">
            <v>#DIV/0!</v>
          </cell>
          <cell r="DF111" t="e">
            <v>#DIV/0!</v>
          </cell>
          <cell r="DG111" t="e">
            <v>#DIV/0!</v>
          </cell>
          <cell r="DH111" t="e">
            <v>#DIV/0!</v>
          </cell>
          <cell r="DI111" t="e">
            <v>#DIV/0!</v>
          </cell>
          <cell r="DJ111" t="e">
            <v>#DIV/0!</v>
          </cell>
          <cell r="DK111" t="e">
            <v>#DIV/0!</v>
          </cell>
          <cell r="DL111" t="e">
            <v>#DIV/0!</v>
          </cell>
          <cell r="DM111" t="str">
            <v/>
          </cell>
          <cell r="DN111" t="str">
            <v/>
          </cell>
          <cell r="DO111"/>
          <cell r="DP111"/>
          <cell r="DQ111"/>
          <cell r="DR111"/>
          <cell r="DS111"/>
          <cell r="DT111"/>
          <cell r="DU111"/>
          <cell r="DV111"/>
          <cell r="DW111"/>
          <cell r="DX111"/>
          <cell r="DY111"/>
          <cell r="DZ111"/>
          <cell r="EA111"/>
          <cell r="EB111"/>
          <cell r="EC111"/>
          <cell r="ED111"/>
          <cell r="EE111"/>
          <cell r="EF111"/>
          <cell r="EG111"/>
          <cell r="EH111"/>
          <cell r="EI111"/>
          <cell r="EJ111"/>
          <cell r="EK111"/>
          <cell r="EL111"/>
          <cell r="EM111"/>
          <cell r="EN111"/>
          <cell r="EO111"/>
          <cell r="EP111"/>
          <cell r="EQ111"/>
          <cell r="ER111"/>
          <cell r="ES111"/>
          <cell r="ET111"/>
          <cell r="EU111"/>
          <cell r="EV111"/>
          <cell r="EW111"/>
          <cell r="EX111"/>
          <cell r="EY111"/>
          <cell r="EZ111"/>
          <cell r="FA111"/>
          <cell r="FB111"/>
          <cell r="FC111"/>
          <cell r="FD111"/>
          <cell r="FE111"/>
          <cell r="FF111"/>
          <cell r="FH111" t="str">
            <v>SO</v>
          </cell>
          <cell r="FI111" t="str">
            <v>SO</v>
          </cell>
          <cell r="FJ111" t="str">
            <v>SO</v>
          </cell>
          <cell r="FK111" t="str">
            <v>SO</v>
          </cell>
          <cell r="FL111" t="str">
            <v>SO</v>
          </cell>
          <cell r="FM111" t="str">
            <v>SO</v>
          </cell>
          <cell r="FN111" t="str">
            <v>SO</v>
          </cell>
          <cell r="FO111" t="str">
            <v>SO</v>
          </cell>
          <cell r="FP111" t="str">
            <v>SO</v>
          </cell>
          <cell r="FQ111" t="str">
            <v>SO</v>
          </cell>
          <cell r="FR111" t="str">
            <v>SO</v>
          </cell>
          <cell r="FS111" t="str">
            <v>SO</v>
          </cell>
          <cell r="FT111" t="str">
            <v>SO</v>
          </cell>
          <cell r="FU111" t="str">
            <v>SO</v>
          </cell>
          <cell r="FV111" t="str">
            <v>SO</v>
          </cell>
          <cell r="FW111" t="str">
            <v>SO</v>
          </cell>
          <cell r="FX111" t="str">
            <v>SO</v>
          </cell>
          <cell r="FY111" t="str">
            <v>SO</v>
          </cell>
          <cell r="FZ111"/>
          <cell r="GA111" t="str">
            <v>SO</v>
          </cell>
          <cell r="GB111" t="str">
            <v>SO</v>
          </cell>
          <cell r="GC111" t="str">
            <v>SO</v>
          </cell>
          <cell r="GD111" t="str">
            <v>SO</v>
          </cell>
          <cell r="GE111" t="str">
            <v>SO</v>
          </cell>
          <cell r="GF111" t="str">
            <v>SO</v>
          </cell>
          <cell r="GG111" t="str">
            <v>SO</v>
          </cell>
          <cell r="GH111" t="str">
            <v>SO</v>
          </cell>
          <cell r="GI111" t="str">
            <v>SO</v>
          </cell>
          <cell r="GK111"/>
          <cell r="GL111"/>
          <cell r="GM111"/>
          <cell r="GN111"/>
          <cell r="GO111"/>
          <cell r="GP111"/>
          <cell r="GQ111"/>
          <cell r="GR111"/>
          <cell r="GS111"/>
          <cell r="GT111"/>
          <cell r="GU111"/>
          <cell r="GV111">
            <v>0</v>
          </cell>
          <cell r="GW111">
            <v>0</v>
          </cell>
          <cell r="GX111">
            <v>0</v>
          </cell>
          <cell r="GY111">
            <v>0</v>
          </cell>
          <cell r="GZ111">
            <v>0</v>
          </cell>
          <cell r="HA111">
            <v>0</v>
          </cell>
          <cell r="HB111">
            <v>0</v>
          </cell>
          <cell r="HC111">
            <v>0</v>
          </cell>
          <cell r="HD111">
            <v>0</v>
          </cell>
          <cell r="HE111">
            <v>0</v>
          </cell>
          <cell r="HF111"/>
          <cell r="HG111"/>
          <cell r="HH111"/>
          <cell r="HI111"/>
          <cell r="HJ111"/>
          <cell r="HK111"/>
          <cell r="HL111"/>
          <cell r="HM111"/>
          <cell r="HN111"/>
          <cell r="HO111"/>
          <cell r="HP111"/>
          <cell r="HQ111"/>
          <cell r="HR111"/>
          <cell r="HS111"/>
        </row>
        <row r="112">
          <cell r="C112"/>
          <cell r="D112"/>
          <cell r="E112"/>
          <cell r="F112"/>
          <cell r="G112"/>
          <cell r="H112"/>
          <cell r="I112"/>
          <cell r="J112"/>
          <cell r="K112"/>
          <cell r="L112"/>
          <cell r="M112"/>
          <cell r="N112"/>
          <cell r="O112"/>
          <cell r="P112"/>
          <cell r="Q112"/>
          <cell r="R112"/>
          <cell r="S112"/>
          <cell r="T112"/>
          <cell r="U112"/>
          <cell r="V112" t="str">
            <v/>
          </cell>
          <cell r="W112"/>
          <cell r="X112"/>
          <cell r="Y112"/>
          <cell r="Z112"/>
          <cell r="AA112" t="str">
            <v/>
          </cell>
          <cell r="AB112"/>
          <cell r="AC112"/>
          <cell r="AD112"/>
          <cell r="AE112"/>
          <cell r="AF112" t="str">
            <v/>
          </cell>
          <cell r="AG112"/>
          <cell r="AH112"/>
          <cell r="AI112"/>
          <cell r="AJ112"/>
          <cell r="AK112" t="str">
            <v/>
          </cell>
          <cell r="AL112"/>
          <cell r="AM112"/>
          <cell r="AN112"/>
          <cell r="AO112"/>
          <cell r="AP112" t="str">
            <v/>
          </cell>
          <cell r="AQ112"/>
          <cell r="AR112"/>
          <cell r="AS112"/>
          <cell r="AT112"/>
          <cell r="AU112" t="str">
            <v/>
          </cell>
          <cell r="AV112"/>
          <cell r="AW112"/>
          <cell r="AX112"/>
          <cell r="AY112"/>
          <cell r="AZ112" t="str">
            <v/>
          </cell>
          <cell r="BA112"/>
          <cell r="BB112"/>
          <cell r="BC112"/>
          <cell r="BD112"/>
          <cell r="BE112"/>
          <cell r="BF112"/>
          <cell r="BG112"/>
          <cell r="BH112"/>
          <cell r="BI112"/>
          <cell r="BJ112" t="str">
            <v/>
          </cell>
          <cell r="BK112"/>
          <cell r="BL112"/>
          <cell r="BM112"/>
          <cell r="BN112"/>
          <cell r="BO112" t="str">
            <v/>
          </cell>
          <cell r="BP112"/>
          <cell r="BQ112"/>
          <cell r="BR112"/>
          <cell r="BS112"/>
          <cell r="BT112" t="str">
            <v/>
          </cell>
          <cell r="BU112"/>
          <cell r="BV112"/>
          <cell r="BW112"/>
          <cell r="BX112"/>
          <cell r="BY112" t="str">
            <v/>
          </cell>
          <cell r="BZ112"/>
          <cell r="CA112"/>
          <cell r="CB112"/>
          <cell r="CC112"/>
          <cell r="CD112" t="str">
            <v/>
          </cell>
          <cell r="CE112"/>
          <cell r="CF112"/>
          <cell r="CG112"/>
          <cell r="CH112"/>
          <cell r="CI112" t="str">
            <v/>
          </cell>
          <cell r="CJ112" t="str">
            <v/>
          </cell>
          <cell r="CK112" t="str">
            <v/>
          </cell>
          <cell r="CL112" t="str">
            <v/>
          </cell>
          <cell r="CM112" t="str">
            <v/>
          </cell>
          <cell r="CN112" t="str">
            <v/>
          </cell>
          <cell r="CO112"/>
          <cell r="CP112"/>
          <cell r="CQ112"/>
          <cell r="CR112"/>
          <cell r="CS112" t="str">
            <v/>
          </cell>
          <cell r="CT112"/>
          <cell r="CU112"/>
          <cell r="CV112"/>
          <cell r="CW112"/>
          <cell r="CX112" t="str">
            <v/>
          </cell>
          <cell r="CY112"/>
          <cell r="CZ112"/>
          <cell r="DA112"/>
          <cell r="DB112"/>
          <cell r="DC112" t="str">
            <v/>
          </cell>
          <cell r="DD112" t="str">
            <v xml:space="preserve">  </v>
          </cell>
          <cell r="DE112" t="e">
            <v>#DIV/0!</v>
          </cell>
          <cell r="DF112" t="e">
            <v>#DIV/0!</v>
          </cell>
          <cell r="DG112" t="e">
            <v>#DIV/0!</v>
          </cell>
          <cell r="DH112" t="e">
            <v>#DIV/0!</v>
          </cell>
          <cell r="DI112" t="e">
            <v>#DIV/0!</v>
          </cell>
          <cell r="DJ112" t="e">
            <v>#DIV/0!</v>
          </cell>
          <cell r="DK112" t="e">
            <v>#DIV/0!</v>
          </cell>
          <cell r="DL112" t="e">
            <v>#DIV/0!</v>
          </cell>
          <cell r="DM112" t="str">
            <v/>
          </cell>
          <cell r="DN112" t="str">
            <v/>
          </cell>
          <cell r="DO112"/>
          <cell r="DP112"/>
          <cell r="DQ112"/>
          <cell r="DR112"/>
          <cell r="DS112"/>
          <cell r="DT112"/>
          <cell r="DU112"/>
          <cell r="DV112"/>
          <cell r="DW112"/>
          <cell r="DX112"/>
          <cell r="DY112"/>
          <cell r="DZ112"/>
          <cell r="EA112"/>
          <cell r="EB112"/>
          <cell r="EC112"/>
          <cell r="ED112"/>
          <cell r="EE112"/>
          <cell r="EF112"/>
          <cell r="EG112"/>
          <cell r="EH112"/>
          <cell r="EI112"/>
          <cell r="EJ112"/>
          <cell r="EK112"/>
          <cell r="EL112"/>
          <cell r="EM112"/>
          <cell r="EN112"/>
          <cell r="EO112"/>
          <cell r="EP112"/>
          <cell r="EQ112"/>
          <cell r="ER112"/>
          <cell r="ES112"/>
          <cell r="ET112"/>
          <cell r="EU112"/>
          <cell r="EV112"/>
          <cell r="EW112"/>
          <cell r="EX112"/>
          <cell r="EY112"/>
          <cell r="EZ112"/>
          <cell r="FA112"/>
          <cell r="FB112"/>
          <cell r="FC112"/>
          <cell r="FD112"/>
          <cell r="FE112"/>
          <cell r="FF112"/>
          <cell r="FH112" t="str">
            <v>SO</v>
          </cell>
          <cell r="FI112" t="str">
            <v>SO</v>
          </cell>
          <cell r="FJ112" t="str">
            <v>SO</v>
          </cell>
          <cell r="FK112" t="str">
            <v>SO</v>
          </cell>
          <cell r="FL112" t="str">
            <v>SO</v>
          </cell>
          <cell r="FM112" t="str">
            <v>SO</v>
          </cell>
          <cell r="FN112" t="str">
            <v>SO</v>
          </cell>
          <cell r="FO112" t="str">
            <v>SO</v>
          </cell>
          <cell r="FP112" t="str">
            <v>SO</v>
          </cell>
          <cell r="FQ112" t="str">
            <v>SO</v>
          </cell>
          <cell r="FR112" t="str">
            <v>SO</v>
          </cell>
          <cell r="FS112" t="str">
            <v>SO</v>
          </cell>
          <cell r="FT112" t="str">
            <v>SO</v>
          </cell>
          <cell r="FU112" t="str">
            <v>SO</v>
          </cell>
          <cell r="FV112" t="str">
            <v>SO</v>
          </cell>
          <cell r="FW112" t="str">
            <v>SO</v>
          </cell>
          <cell r="FX112" t="str">
            <v>SO</v>
          </cell>
          <cell r="FY112" t="str">
            <v>SO</v>
          </cell>
          <cell r="FZ112"/>
          <cell r="GA112" t="str">
            <v>SO</v>
          </cell>
          <cell r="GB112" t="str">
            <v>SO</v>
          </cell>
          <cell r="GC112" t="str">
            <v>SO</v>
          </cell>
          <cell r="GD112" t="str">
            <v>SO</v>
          </cell>
          <cell r="GE112" t="str">
            <v>SO</v>
          </cell>
          <cell r="GF112" t="str">
            <v>SO</v>
          </cell>
          <cell r="GG112" t="str">
            <v>SO</v>
          </cell>
          <cell r="GH112" t="str">
            <v>SO</v>
          </cell>
          <cell r="GI112" t="str">
            <v>SO</v>
          </cell>
          <cell r="GK112"/>
          <cell r="GL112"/>
          <cell r="GM112"/>
          <cell r="GN112"/>
          <cell r="GO112"/>
          <cell r="GP112"/>
          <cell r="GQ112"/>
          <cell r="GR112"/>
          <cell r="GS112"/>
          <cell r="GT112"/>
          <cell r="GU112"/>
          <cell r="GV112">
            <v>0</v>
          </cell>
          <cell r="GW112">
            <v>0</v>
          </cell>
          <cell r="GX112">
            <v>0</v>
          </cell>
          <cell r="GY112">
            <v>0</v>
          </cell>
          <cell r="GZ112">
            <v>0</v>
          </cell>
          <cell r="HA112">
            <v>0</v>
          </cell>
          <cell r="HB112">
            <v>0</v>
          </cell>
          <cell r="HC112">
            <v>0</v>
          </cell>
          <cell r="HD112">
            <v>0</v>
          </cell>
          <cell r="HE112">
            <v>0</v>
          </cell>
          <cell r="HF112"/>
          <cell r="HG112"/>
          <cell r="HH112"/>
          <cell r="HI112"/>
          <cell r="HJ112"/>
          <cell r="HK112"/>
          <cell r="HL112"/>
          <cell r="HM112"/>
          <cell r="HN112"/>
          <cell r="HO112"/>
          <cell r="HP112"/>
          <cell r="HQ112"/>
          <cell r="HR112"/>
          <cell r="HS112"/>
        </row>
        <row r="113">
          <cell r="C113"/>
          <cell r="D113"/>
          <cell r="E113"/>
          <cell r="F113"/>
          <cell r="G113"/>
          <cell r="H113"/>
          <cell r="I113"/>
          <cell r="J113"/>
          <cell r="K113"/>
          <cell r="L113"/>
          <cell r="M113"/>
          <cell r="N113"/>
          <cell r="O113"/>
          <cell r="P113"/>
          <cell r="Q113"/>
          <cell r="R113"/>
          <cell r="S113"/>
          <cell r="T113"/>
          <cell r="U113"/>
          <cell r="V113" t="str">
            <v/>
          </cell>
          <cell r="W113"/>
          <cell r="X113"/>
          <cell r="Y113"/>
          <cell r="Z113"/>
          <cell r="AA113" t="str">
            <v/>
          </cell>
          <cell r="AB113"/>
          <cell r="AC113"/>
          <cell r="AD113"/>
          <cell r="AE113"/>
          <cell r="AF113" t="str">
            <v/>
          </cell>
          <cell r="AG113"/>
          <cell r="AH113"/>
          <cell r="AI113"/>
          <cell r="AJ113"/>
          <cell r="AK113" t="str">
            <v/>
          </cell>
          <cell r="AL113"/>
          <cell r="AM113"/>
          <cell r="AN113"/>
          <cell r="AO113"/>
          <cell r="AP113" t="str">
            <v/>
          </cell>
          <cell r="AQ113"/>
          <cell r="AR113"/>
          <cell r="AS113"/>
          <cell r="AT113"/>
          <cell r="AU113" t="str">
            <v/>
          </cell>
          <cell r="AV113"/>
          <cell r="AW113"/>
          <cell r="AX113"/>
          <cell r="AY113"/>
          <cell r="AZ113" t="str">
            <v/>
          </cell>
          <cell r="BA113"/>
          <cell r="BB113"/>
          <cell r="BC113"/>
          <cell r="BD113"/>
          <cell r="BE113"/>
          <cell r="BF113"/>
          <cell r="BG113"/>
          <cell r="BH113"/>
          <cell r="BI113"/>
          <cell r="BJ113" t="str">
            <v/>
          </cell>
          <cell r="BK113"/>
          <cell r="BL113"/>
          <cell r="BM113"/>
          <cell r="BN113"/>
          <cell r="BO113" t="str">
            <v/>
          </cell>
          <cell r="BP113"/>
          <cell r="BQ113"/>
          <cell r="BR113"/>
          <cell r="BS113"/>
          <cell r="BT113" t="str">
            <v/>
          </cell>
          <cell r="BU113"/>
          <cell r="BV113"/>
          <cell r="BW113"/>
          <cell r="BX113"/>
          <cell r="BY113" t="str">
            <v/>
          </cell>
          <cell r="BZ113"/>
          <cell r="CA113"/>
          <cell r="CB113"/>
          <cell r="CC113"/>
          <cell r="CD113" t="str">
            <v/>
          </cell>
          <cell r="CE113"/>
          <cell r="CF113"/>
          <cell r="CG113"/>
          <cell r="CH113"/>
          <cell r="CI113" t="str">
            <v/>
          </cell>
          <cell r="CJ113" t="str">
            <v/>
          </cell>
          <cell r="CK113" t="str">
            <v/>
          </cell>
          <cell r="CL113" t="str">
            <v/>
          </cell>
          <cell r="CM113" t="str">
            <v/>
          </cell>
          <cell r="CN113" t="str">
            <v/>
          </cell>
          <cell r="CO113"/>
          <cell r="CP113"/>
          <cell r="CQ113"/>
          <cell r="CR113"/>
          <cell r="CS113" t="str">
            <v/>
          </cell>
          <cell r="CT113"/>
          <cell r="CU113"/>
          <cell r="CV113"/>
          <cell r="CW113"/>
          <cell r="CX113" t="str">
            <v/>
          </cell>
          <cell r="CY113"/>
          <cell r="CZ113"/>
          <cell r="DA113"/>
          <cell r="DB113"/>
          <cell r="DC113" t="str">
            <v/>
          </cell>
          <cell r="DD113" t="str">
            <v xml:space="preserve">  </v>
          </cell>
          <cell r="DE113" t="e">
            <v>#DIV/0!</v>
          </cell>
          <cell r="DF113" t="e">
            <v>#DIV/0!</v>
          </cell>
          <cell r="DG113" t="e">
            <v>#DIV/0!</v>
          </cell>
          <cell r="DH113" t="e">
            <v>#DIV/0!</v>
          </cell>
          <cell r="DI113" t="e">
            <v>#DIV/0!</v>
          </cell>
          <cell r="DJ113" t="e">
            <v>#DIV/0!</v>
          </cell>
          <cell r="DK113" t="e">
            <v>#DIV/0!</v>
          </cell>
          <cell r="DL113" t="e">
            <v>#DIV/0!</v>
          </cell>
          <cell r="DM113" t="str">
            <v/>
          </cell>
          <cell r="DN113" t="str">
            <v/>
          </cell>
          <cell r="DO113"/>
          <cell r="DP113"/>
          <cell r="DQ113"/>
          <cell r="DR113"/>
          <cell r="DS113"/>
          <cell r="DT113"/>
          <cell r="DU113"/>
          <cell r="DV113"/>
          <cell r="DW113"/>
          <cell r="DX113"/>
          <cell r="DY113"/>
          <cell r="DZ113"/>
          <cell r="EA113"/>
          <cell r="EB113"/>
          <cell r="EC113"/>
          <cell r="ED113"/>
          <cell r="EE113"/>
          <cell r="EF113"/>
          <cell r="EG113"/>
          <cell r="EH113"/>
          <cell r="EI113"/>
          <cell r="EJ113"/>
          <cell r="EK113"/>
          <cell r="EL113"/>
          <cell r="EM113"/>
          <cell r="EN113"/>
          <cell r="EO113"/>
          <cell r="EP113"/>
          <cell r="EQ113"/>
          <cell r="ER113"/>
          <cell r="ES113"/>
          <cell r="ET113"/>
          <cell r="EU113"/>
          <cell r="EV113"/>
          <cell r="EW113"/>
          <cell r="EX113"/>
          <cell r="EY113"/>
          <cell r="EZ113"/>
          <cell r="FA113"/>
          <cell r="FB113"/>
          <cell r="FC113"/>
          <cell r="FD113"/>
          <cell r="FE113"/>
          <cell r="FF113"/>
          <cell r="FH113" t="str">
            <v>SO</v>
          </cell>
          <cell r="FI113" t="str">
            <v>SO</v>
          </cell>
          <cell r="FJ113" t="str">
            <v>SO</v>
          </cell>
          <cell r="FK113" t="str">
            <v>SO</v>
          </cell>
          <cell r="FL113" t="str">
            <v>SO</v>
          </cell>
          <cell r="FM113" t="str">
            <v>SO</v>
          </cell>
          <cell r="FN113" t="str">
            <v>SO</v>
          </cell>
          <cell r="FO113" t="str">
            <v>AO</v>
          </cell>
          <cell r="FP113" t="str">
            <v>SO</v>
          </cell>
          <cell r="FQ113" t="str">
            <v>SO</v>
          </cell>
          <cell r="FR113" t="str">
            <v>SO</v>
          </cell>
          <cell r="FS113" t="str">
            <v>SO</v>
          </cell>
          <cell r="FT113" t="str">
            <v>SO</v>
          </cell>
          <cell r="FU113" t="str">
            <v>SO</v>
          </cell>
          <cell r="FV113" t="str">
            <v>SO</v>
          </cell>
          <cell r="FW113" t="str">
            <v>SO</v>
          </cell>
          <cell r="FX113" t="str">
            <v>SO</v>
          </cell>
          <cell r="FY113" t="str">
            <v>SO</v>
          </cell>
          <cell r="FZ113"/>
          <cell r="GA113" t="str">
            <v>SO</v>
          </cell>
          <cell r="GB113" t="str">
            <v>SO</v>
          </cell>
          <cell r="GC113" t="str">
            <v>SO</v>
          </cell>
          <cell r="GD113" t="str">
            <v>SO</v>
          </cell>
          <cell r="GE113" t="str">
            <v>SO</v>
          </cell>
          <cell r="GF113" t="str">
            <v>SO</v>
          </cell>
          <cell r="GG113" t="str">
            <v>SO</v>
          </cell>
          <cell r="GH113" t="str">
            <v>SO</v>
          </cell>
          <cell r="GI113" t="str">
            <v>SO</v>
          </cell>
          <cell r="GK113"/>
          <cell r="GL113"/>
          <cell r="GM113"/>
          <cell r="GN113"/>
          <cell r="GO113"/>
          <cell r="GP113"/>
          <cell r="GQ113"/>
          <cell r="GR113"/>
          <cell r="GS113"/>
          <cell r="GT113"/>
          <cell r="GU113"/>
          <cell r="GV113">
            <v>0</v>
          </cell>
          <cell r="GW113">
            <v>0</v>
          </cell>
          <cell r="GX113">
            <v>0</v>
          </cell>
          <cell r="GY113">
            <v>0</v>
          </cell>
          <cell r="GZ113">
            <v>0</v>
          </cell>
          <cell r="HA113">
            <v>0</v>
          </cell>
          <cell r="HB113">
            <v>0</v>
          </cell>
          <cell r="HC113">
            <v>0</v>
          </cell>
          <cell r="HD113">
            <v>0</v>
          </cell>
          <cell r="HE113">
            <v>0</v>
          </cell>
          <cell r="HF113"/>
          <cell r="HG113"/>
          <cell r="HH113"/>
          <cell r="HI113"/>
          <cell r="HJ113"/>
          <cell r="HK113"/>
          <cell r="HL113"/>
          <cell r="HM113"/>
          <cell r="HN113"/>
          <cell r="HO113"/>
          <cell r="HP113"/>
          <cell r="HQ113"/>
          <cell r="HR113"/>
          <cell r="HS113"/>
        </row>
        <row r="114">
          <cell r="C114"/>
          <cell r="D114"/>
          <cell r="E114"/>
          <cell r="F114"/>
          <cell r="G114"/>
          <cell r="H114"/>
          <cell r="I114"/>
          <cell r="J114"/>
          <cell r="K114"/>
          <cell r="L114"/>
          <cell r="M114"/>
          <cell r="N114"/>
          <cell r="O114"/>
          <cell r="P114"/>
          <cell r="Q114"/>
          <cell r="R114"/>
          <cell r="S114"/>
          <cell r="T114"/>
          <cell r="U114"/>
          <cell r="V114" t="str">
            <v/>
          </cell>
          <cell r="W114"/>
          <cell r="X114"/>
          <cell r="Y114"/>
          <cell r="Z114"/>
          <cell r="AA114" t="str">
            <v/>
          </cell>
          <cell r="AB114"/>
          <cell r="AC114"/>
          <cell r="AD114"/>
          <cell r="AE114"/>
          <cell r="AF114" t="str">
            <v/>
          </cell>
          <cell r="AG114"/>
          <cell r="AH114"/>
          <cell r="AI114"/>
          <cell r="AJ114"/>
          <cell r="AK114" t="str">
            <v/>
          </cell>
          <cell r="AL114"/>
          <cell r="AM114"/>
          <cell r="AN114"/>
          <cell r="AO114"/>
          <cell r="AP114" t="str">
            <v/>
          </cell>
          <cell r="AQ114"/>
          <cell r="AR114"/>
          <cell r="AS114"/>
          <cell r="AT114"/>
          <cell r="AU114" t="str">
            <v/>
          </cell>
          <cell r="AV114"/>
          <cell r="AW114"/>
          <cell r="AX114"/>
          <cell r="AY114"/>
          <cell r="AZ114" t="str">
            <v/>
          </cell>
          <cell r="BA114"/>
          <cell r="BB114"/>
          <cell r="BC114"/>
          <cell r="BD114"/>
          <cell r="BE114"/>
          <cell r="BF114"/>
          <cell r="BG114"/>
          <cell r="BH114"/>
          <cell r="BI114"/>
          <cell r="BJ114" t="str">
            <v/>
          </cell>
          <cell r="BK114"/>
          <cell r="BL114"/>
          <cell r="BM114"/>
          <cell r="BN114"/>
          <cell r="BO114" t="str">
            <v/>
          </cell>
          <cell r="BP114"/>
          <cell r="BQ114"/>
          <cell r="BR114"/>
          <cell r="BS114"/>
          <cell r="BT114" t="str">
            <v/>
          </cell>
          <cell r="BU114"/>
          <cell r="BV114"/>
          <cell r="BW114"/>
          <cell r="BX114"/>
          <cell r="BY114" t="str">
            <v/>
          </cell>
          <cell r="BZ114"/>
          <cell r="CA114"/>
          <cell r="CB114"/>
          <cell r="CC114"/>
          <cell r="CD114" t="str">
            <v/>
          </cell>
          <cell r="CE114"/>
          <cell r="CF114"/>
          <cell r="CG114"/>
          <cell r="CH114"/>
          <cell r="CI114" t="str">
            <v/>
          </cell>
          <cell r="CJ114" t="str">
            <v/>
          </cell>
          <cell r="CK114" t="str">
            <v/>
          </cell>
          <cell r="CL114" t="str">
            <v/>
          </cell>
          <cell r="CM114" t="str">
            <v/>
          </cell>
          <cell r="CN114" t="str">
            <v/>
          </cell>
          <cell r="CO114"/>
          <cell r="CP114"/>
          <cell r="CQ114"/>
          <cell r="CR114"/>
          <cell r="CS114" t="str">
            <v/>
          </cell>
          <cell r="CT114"/>
          <cell r="CU114"/>
          <cell r="CV114"/>
          <cell r="CW114"/>
          <cell r="CX114" t="str">
            <v/>
          </cell>
          <cell r="CY114"/>
          <cell r="CZ114"/>
          <cell r="DA114"/>
          <cell r="DB114"/>
          <cell r="DC114" t="str">
            <v/>
          </cell>
          <cell r="DD114" t="str">
            <v xml:space="preserve">  </v>
          </cell>
          <cell r="DE114" t="e">
            <v>#DIV/0!</v>
          </cell>
          <cell r="DF114" t="e">
            <v>#DIV/0!</v>
          </cell>
          <cell r="DG114" t="e">
            <v>#DIV/0!</v>
          </cell>
          <cell r="DH114" t="e">
            <v>#DIV/0!</v>
          </cell>
          <cell r="DI114" t="e">
            <v>#DIV/0!</v>
          </cell>
          <cell r="DJ114" t="e">
            <v>#DIV/0!</v>
          </cell>
          <cell r="DK114" t="e">
            <v>#DIV/0!</v>
          </cell>
          <cell r="DL114" t="e">
            <v>#DIV/0!</v>
          </cell>
          <cell r="DM114" t="str">
            <v/>
          </cell>
          <cell r="DN114" t="str">
            <v/>
          </cell>
          <cell r="DO114"/>
          <cell r="DP114"/>
          <cell r="DQ114"/>
          <cell r="DR114"/>
          <cell r="DS114"/>
          <cell r="DT114"/>
          <cell r="DU114"/>
          <cell r="DV114"/>
          <cell r="DW114"/>
          <cell r="DX114"/>
          <cell r="DY114"/>
          <cell r="DZ114"/>
          <cell r="EA114"/>
          <cell r="EB114"/>
          <cell r="EC114"/>
          <cell r="ED114"/>
          <cell r="EE114"/>
          <cell r="EF114"/>
          <cell r="EG114"/>
          <cell r="EH114"/>
          <cell r="EI114"/>
          <cell r="EJ114"/>
          <cell r="EK114"/>
          <cell r="EL114"/>
          <cell r="EM114"/>
          <cell r="EN114"/>
          <cell r="EO114"/>
          <cell r="EP114"/>
          <cell r="EQ114"/>
          <cell r="ER114"/>
          <cell r="ES114"/>
          <cell r="ET114"/>
          <cell r="EU114"/>
          <cell r="EV114"/>
          <cell r="EW114"/>
          <cell r="EX114"/>
          <cell r="EY114"/>
          <cell r="EZ114"/>
          <cell r="FA114"/>
          <cell r="FB114"/>
          <cell r="FC114"/>
          <cell r="FD114"/>
          <cell r="FE114"/>
          <cell r="FF114"/>
          <cell r="FG114"/>
          <cell r="FH114" t="str">
            <v>SO</v>
          </cell>
          <cell r="FI114" t="str">
            <v>SO</v>
          </cell>
          <cell r="FJ114" t="str">
            <v>SO</v>
          </cell>
          <cell r="FK114" t="str">
            <v>SO</v>
          </cell>
          <cell r="FL114" t="str">
            <v>SO</v>
          </cell>
          <cell r="FM114" t="str">
            <v>SO</v>
          </cell>
          <cell r="FN114" t="str">
            <v>SO</v>
          </cell>
          <cell r="FO114" t="str">
            <v>AO</v>
          </cell>
          <cell r="FP114" t="str">
            <v>SO</v>
          </cell>
          <cell r="FQ114" t="str">
            <v>SO</v>
          </cell>
          <cell r="FR114" t="str">
            <v>SO</v>
          </cell>
          <cell r="FS114" t="str">
            <v>SO</v>
          </cell>
          <cell r="FT114" t="str">
            <v>SO</v>
          </cell>
          <cell r="FU114" t="str">
            <v>SO</v>
          </cell>
          <cell r="FV114" t="str">
            <v>SO</v>
          </cell>
          <cell r="FW114" t="str">
            <v>SO</v>
          </cell>
          <cell r="FX114" t="str">
            <v>SO</v>
          </cell>
          <cell r="FY114" t="str">
            <v>SO</v>
          </cell>
          <cell r="FZ114"/>
          <cell r="GA114" t="str">
            <v>SO</v>
          </cell>
          <cell r="GB114" t="str">
            <v>SO</v>
          </cell>
          <cell r="GC114" t="str">
            <v>SO</v>
          </cell>
          <cell r="GD114" t="str">
            <v>SO</v>
          </cell>
          <cell r="GE114" t="str">
            <v>SO</v>
          </cell>
          <cell r="GF114" t="str">
            <v>SO</v>
          </cell>
          <cell r="GG114" t="str">
            <v>SO</v>
          </cell>
          <cell r="GH114" t="str">
            <v>SO</v>
          </cell>
          <cell r="GI114" t="str">
            <v>SO</v>
          </cell>
          <cell r="GJ114"/>
          <cell r="GK114"/>
          <cell r="GL114"/>
          <cell r="GM114"/>
          <cell r="GN114"/>
          <cell r="GO114"/>
          <cell r="GP114"/>
          <cell r="GQ114"/>
          <cell r="GR114"/>
          <cell r="GS114"/>
          <cell r="GT114"/>
          <cell r="GU114"/>
          <cell r="GV114">
            <v>573</v>
          </cell>
          <cell r="GW114">
            <v>546</v>
          </cell>
          <cell r="GX114">
            <v>511</v>
          </cell>
          <cell r="GY114">
            <v>515</v>
          </cell>
          <cell r="GZ114">
            <v>512</v>
          </cell>
          <cell r="HA114">
            <v>0</v>
          </cell>
          <cell r="HB114">
            <v>510</v>
          </cell>
          <cell r="HC114">
            <v>517</v>
          </cell>
          <cell r="HD114">
            <v>573</v>
          </cell>
          <cell r="HE114">
            <v>0</v>
          </cell>
          <cell r="HF114"/>
          <cell r="HG114">
            <v>0</v>
          </cell>
          <cell r="HH114"/>
          <cell r="HI114"/>
          <cell r="HJ114"/>
          <cell r="HK114"/>
          <cell r="HL114"/>
          <cell r="HM114"/>
          <cell r="HN114"/>
          <cell r="HO114"/>
          <cell r="HP114"/>
          <cell r="HQ114"/>
          <cell r="HR114"/>
          <cell r="HS114"/>
        </row>
        <row r="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cell r="BU115"/>
          <cell r="BV115"/>
          <cell r="BW115"/>
          <cell r="BX115"/>
          <cell r="BY115"/>
          <cell r="BZ115"/>
          <cell r="CA115"/>
          <cell r="CB115"/>
          <cell r="CC115"/>
          <cell r="CD115"/>
          <cell r="CE115"/>
          <cell r="CF115"/>
          <cell r="CG115"/>
          <cell r="CH115"/>
          <cell r="CI115"/>
          <cell r="CJ115"/>
          <cell r="CK115"/>
          <cell r="CL115"/>
          <cell r="CM115"/>
          <cell r="CN115"/>
          <cell r="CO115"/>
          <cell r="CP115"/>
          <cell r="CQ115"/>
          <cell r="CR115"/>
          <cell r="CS115"/>
          <cell r="CT115"/>
          <cell r="CU115"/>
          <cell r="CV115"/>
          <cell r="CW115"/>
          <cell r="CX115"/>
          <cell r="CY115"/>
          <cell r="CZ115"/>
          <cell r="DA115"/>
          <cell r="DB115"/>
          <cell r="DC115"/>
        </row>
        <row r="116">
          <cell r="C116" t="str">
            <v>PREPARED BY</v>
          </cell>
          <cell r="D116" t="str">
            <v>NANCY C. BATALON</v>
          </cell>
          <cell r="E116"/>
          <cell r="F116"/>
          <cell r="G116" t="str">
            <v>CHECKED BY</v>
          </cell>
          <cell r="H116" t="str">
            <v>CIANNE LOU V. SIMAN</v>
          </cell>
          <cell r="I116"/>
          <cell r="J116"/>
          <cell r="K116"/>
          <cell r="L116" t="str">
            <v>APPROVED BY</v>
          </cell>
          <cell r="M116" t="str">
            <v>MA. FE LITA S. YPARRAGUIRRE</v>
          </cell>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cell r="BU116"/>
          <cell r="BV116"/>
          <cell r="BW116"/>
          <cell r="BX116"/>
          <cell r="BY116"/>
          <cell r="BZ116"/>
          <cell r="CA116"/>
          <cell r="CB116"/>
          <cell r="CC116"/>
          <cell r="CD116"/>
          <cell r="CE116"/>
          <cell r="CF116"/>
          <cell r="CG116"/>
          <cell r="CH116"/>
          <cell r="CI116"/>
          <cell r="CJ116"/>
          <cell r="CK116"/>
          <cell r="CL116"/>
          <cell r="CM116"/>
          <cell r="CN116"/>
          <cell r="CO116"/>
          <cell r="CP116"/>
          <cell r="CQ116"/>
          <cell r="CR116"/>
          <cell r="CS116"/>
          <cell r="CT116"/>
          <cell r="CU116"/>
          <cell r="CV116"/>
          <cell r="CW116"/>
          <cell r="CX116"/>
          <cell r="CY116"/>
          <cell r="CZ116"/>
          <cell r="DA116"/>
          <cell r="DB116"/>
          <cell r="DC116"/>
        </row>
        <row r="117">
          <cell r="D117" t="str">
            <v xml:space="preserve">              Adviser</v>
          </cell>
          <cell r="E117"/>
          <cell r="F117"/>
          <cell r="G117"/>
          <cell r="H117" t="str">
            <v>OIC-Dept. Head</v>
          </cell>
          <cell r="I117"/>
          <cell r="J117"/>
          <cell r="K117"/>
          <cell r="L117"/>
          <cell r="M117" t="str">
            <v xml:space="preserve">SCHOOL PRINCIPAL </v>
          </cell>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cell r="BU117"/>
          <cell r="BV117"/>
          <cell r="BW117"/>
          <cell r="BX117"/>
          <cell r="BY117"/>
          <cell r="BZ117"/>
          <cell r="CA117"/>
          <cell r="CB117"/>
          <cell r="CC117"/>
          <cell r="CD117"/>
          <cell r="CE117"/>
          <cell r="CF117"/>
          <cell r="CG117"/>
          <cell r="CH117"/>
          <cell r="CI117"/>
          <cell r="CJ117"/>
          <cell r="CK117"/>
          <cell r="CL117"/>
          <cell r="CM117"/>
          <cell r="CN117"/>
          <cell r="CO117"/>
          <cell r="CP117"/>
          <cell r="CQ117"/>
          <cell r="CR117"/>
          <cell r="CS117"/>
          <cell r="CT117"/>
          <cell r="CU117"/>
          <cell r="CV117"/>
          <cell r="CW117"/>
          <cell r="CX117"/>
          <cell r="CY117"/>
          <cell r="CZ117"/>
          <cell r="DA117"/>
          <cell r="DB117"/>
          <cell r="DC117"/>
        </row>
      </sheetData>
      <sheetData sheetId="23"/>
      <sheetData sheetId="24"/>
      <sheetData sheetId="25"/>
      <sheetData sheetId="26"/>
      <sheetData sheetId="27"/>
      <sheetData sheetId="28">
        <row r="15">
          <cell r="T15" t="str">
            <v>VILLARUEL</v>
          </cell>
        </row>
      </sheetData>
      <sheetData sheetId="29"/>
      <sheetData sheetId="30"/>
      <sheetData sheetId="31"/>
      <sheetData sheetId="32"/>
    </sheetDataSet>
  </externalBook>
</externalLink>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1">
    <v>1</v>
    <v>5</v>
    <v>logo-central_orig</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D84F179-65A3-4FD5-AE60-93113653716B}" name="Table14" displayName="Table14" ref="A5:A96" totalsRowShown="0" headerRowDxfId="75" dataDxfId="73" headerRowBorderDxfId="74" tableBorderDxfId="72" totalsRowBorderDxfId="71">
  <autoFilter ref="A5:A96" xr:uid="{3D84F179-65A3-4FD5-AE60-93113653716B}"/>
  <tableColumns count="1">
    <tableColumn id="1" xr3:uid="{99387C5B-DFA4-46D0-8AE0-0F75263404A9}" name="NAME" dataDxfId="7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F40D91-CBFD-4879-BFFE-CA129029D4BD}" name="Table3" displayName="Table3" ref="B12:B113" totalsRowShown="0" headerRowDxfId="69" dataDxfId="67" headerRowBorderDxfId="68" tableBorderDxfId="66">
  <autoFilter ref="B12:B113" xr:uid="{27F40D91-CBFD-4879-BFFE-CA129029D4BD}">
    <filterColumn colId="0">
      <filters>
        <filter val="ABUGAR, JELLIAN FAITH A."/>
        <filter val="ALOG, ANGELINE M."/>
        <filter val="ANZURES, FIA AEISHA L."/>
        <filter val="CABALLO, ISHAN CHRIS E."/>
        <filter val="CANASA, LOWRYN ALEXA V."/>
        <filter val="CERNA, ERWAN SNUK B."/>
        <filter val="CRUZ, ANGERLA G."/>
        <filter val="CUSTODIO, CHARMEN M."/>
        <filter val="DAQUIL, LORENZ ANTHONY Y."/>
        <filter val="DERAIN, YUEL D."/>
        <filter val="DESABILLE, RHIANNE DENISE D."/>
        <filter val="DESTREZA, MABELLE JAYNE D."/>
        <filter val="DOBLE, SAMANTHA GEORGE C."/>
        <filter val="ESCALERA, BRIANNE DAVE B."/>
        <filter val="ESLABAN, SKYH ANDREW B."/>
        <filter val="EVANGELIO, PHRITZ JAEDON"/>
        <filter val="FAJARDO, KIM CHLOE R."/>
        <filter val="GALLEGO, SAMANTHA GRACE B."/>
        <filter val="GATINAO, MARIELLE ANGELA P."/>
        <filter val="GOJELDE, CHRISTINE GELL G."/>
        <filter val="GONZALES, PRINCE FRANCIS E."/>
        <filter val="HUANG, SOPHIA Z."/>
        <filter val="LAGUNDAY, SOFHIA CRYSTAL M."/>
        <filter val="LASPRILLA, EUNICE VIEL A."/>
        <filter val="LAUREÑO, ANGEL DAWN G."/>
        <filter val="LEGADA, ALJUV J."/>
        <filter val="LOU, ARYDELLE AMYTHEST A."/>
        <filter val="MAGRACIA, HAROLD J."/>
        <filter val="MALE  | TOTAL Per Day"/>
        <filter val="MANANGO, ANIKA EUNICE D."/>
        <filter val="MAYNAGCOT, PRINCE MICHAEL D."/>
        <filter val="MORTEJO, BRIELLE AVERY C."/>
        <filter val="PUDA, CRISHA JHAYNE A."/>
        <filter val="ROSAL, ATHENA SHAMAE F."/>
        <filter val="SAPINORO, FIONA FEIA"/>
        <filter val="SERILLA, KYRZTYN VIEN D."/>
        <filter val="SUCOL, XIAN ZENT T."/>
        <filter val="SUGADO, KEITH DAVIS B."/>
        <filter val="TUMBAGAHAN, RYAN JR D."/>
        <filter val="UY, NIGELLE ALLYSON O."/>
        <filter val="VILLANUEVA,  NICOLE N."/>
        <filter val="VILLANUEVA, ASHLEA NICOLE P."/>
      </filters>
    </filterColumn>
  </autoFilter>
  <tableColumns count="1">
    <tableColumn id="1" xr3:uid="{E77D2D76-4F81-4C6E-8DD3-AB89F3DD2908}" name=" " dataDxfId="6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43E3F6-F3BF-42D0-9337-9F02D66FA467}" name="Table32" displayName="Table32" ref="B12:B113" totalsRowShown="0" headerRowDxfId="64" dataDxfId="62" headerRowBorderDxfId="63" tableBorderDxfId="61">
  <autoFilter ref="B12:B113" xr:uid="{27F40D91-CBFD-4879-BFFE-CA129029D4BD}">
    <filterColumn colId="0">
      <filters>
        <filter val="ABUGAR, JELLIAN FAITH A."/>
        <filter val="ALOG, ANGELINE M."/>
        <filter val="ANZURES, FIA AEISHA L."/>
        <filter val="CABALLO, ISHAN CHRIS E."/>
        <filter val="CANASA, LOWRYN ALEXA V."/>
        <filter val="CERNA, ERWAN SNUK B."/>
        <filter val="CRUZ, ANGERLA G."/>
        <filter val="CUSTODIO, CHARMEN M."/>
        <filter val="DAQUIL, LORENZ ANTHONY Y."/>
        <filter val="DERAIN, YUEL D."/>
        <filter val="DESABILLE, RHIANNE DENISE D."/>
        <filter val="DESTREZA, MABELLE JAYNE D."/>
        <filter val="DOBLE, SAMANTHA GEORGE C."/>
        <filter val="ESCALERA, BRIANNE DAVE B."/>
        <filter val="ESLABAN, SKYH ANDREW B."/>
        <filter val="EVANGELIO, PHRITZ JAEDON"/>
        <filter val="FAJARDO, KIM CHLOE R."/>
        <filter val="GALLEGO, SAMANTHA GRACE B."/>
        <filter val="GATINAO, MARIELLE ANGELA P."/>
        <filter val="GOJELDE, CHRISTINE GELL G."/>
        <filter val="GONZALES, PRINCE FRANCIS E."/>
        <filter val="HUANG, SOPHIA Z."/>
        <filter val="LAGUNDAY, SOFHIA CRYSTAL M."/>
        <filter val="LASPRILLA, EUNICE VIEL A."/>
        <filter val="LAUREÑO, ANGEL DAWN G."/>
        <filter val="LEGADA, ALJUV J."/>
        <filter val="LOU, ARYDELLE AMYTHEST A."/>
        <filter val="MAGRACIA, HAROLD J."/>
        <filter val="MALE  | TOTAL Per Day"/>
        <filter val="MANANGO, ANIKA EUNICE D."/>
        <filter val="MAYNAGCOT, PRINCE MICHAEL D."/>
        <filter val="MORTEJO, BRIELLE AVERY C."/>
        <filter val="PUDA, CRISHA JHAYNE A."/>
        <filter val="ROSAL, ATHENA SHAMAE F."/>
        <filter val="SAPINORO, FIONA FEIA"/>
        <filter val="SERILLA, KYRZTYN VIEN D."/>
        <filter val="SUCOL, XIAN ZENT T."/>
        <filter val="SUGADO, KEITH DAVIS B."/>
        <filter val="TUMBAGAHAN, RYAN JR D."/>
        <filter val="UY, NIGELLE ALLYSON O."/>
        <filter val="VILLANUEVA,  NICOLE N."/>
        <filter val="VILLANUEVA, ASHLEA NICOLE P."/>
      </filters>
    </filterColumn>
  </autoFilter>
  <tableColumns count="1">
    <tableColumn id="1" xr3:uid="{715656B8-172F-40B9-9698-55A66A8EFA3E}" name=" "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547F17-8226-4B0F-B912-74737C870F8F}" name="Table324" displayName="Table324" ref="B12:B113" totalsRowShown="0" headerRowDxfId="59" dataDxfId="57" headerRowBorderDxfId="58" tableBorderDxfId="56">
  <autoFilter ref="B12:B113" xr:uid="{27F40D91-CBFD-4879-BFFE-CA129029D4BD}"/>
  <tableColumns count="1">
    <tableColumn id="1" xr3:uid="{E8CE26A5-F6AB-4C85-A774-3E84991E78DA}" name=" " dataDxfId="5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3942CB-DFC9-4000-B216-AA26EBB7736C}" name="Table3245" displayName="Table3245" ref="B12:B113" totalsRowShown="0" headerRowDxfId="54" dataDxfId="52" headerRowBorderDxfId="53" tableBorderDxfId="51">
  <autoFilter ref="B12:B113" xr:uid="{27F40D91-CBFD-4879-BFFE-CA129029D4BD}">
    <filterColumn colId="0">
      <filters>
        <filter val="ANDASAN, ANGEL KATHLEA A."/>
        <filter val="ARABACA, MARY JESSYL M."/>
        <filter val="ASENIERO, ANGEL L."/>
        <filter val="BATARA, PERSHEL B."/>
        <filter val="BEJEMINO, PAUL JERYLL A."/>
        <filter val="BERNAL, BRENDA EA ECELA L."/>
        <filter val="CAPILLO, JESSA MAE J."/>
        <filter val="CARITATIVO, JANNA MARIE L."/>
        <filter val="CLAUS, JAYCEL B."/>
        <filter val="CORPUZ, KEISHA FAITH J."/>
        <filter val="DELGADO, SAMANTHA MARREZ I."/>
        <filter val="EQUIÑA, PHILIP ANDREW L."/>
        <filter val="FERNANDO, CLARENZ -."/>
        <filter val="GABATO, JOSE JAMES M."/>
        <filter val="GATTOC, JACOB E."/>
        <filter val="GEPULLANO, JEBBY MARIE V."/>
        <filter val="HERRERA, JASTINE MARC S."/>
        <filter val="ISIDRO, XYREX D."/>
        <filter val="JOVER, JASMINE R."/>
        <filter val="LANSAO, KEN MOH'D SIDDECK U."/>
        <filter val="LEPE, ERNELL M."/>
        <filter val="LOPEZ, EDZADOR V."/>
        <filter val="MALE  | TOTAL Per Day"/>
        <filter val="MAULIT, IMOGENE FAITH R."/>
        <filter val="NAVARRO, ROSH RAIVEN C."/>
        <filter val="NELMIDA, RUSTOM B."/>
        <filter val="PARREÑO, JHON MARK V."/>
        <filter val="PAUYA, WELMAR -."/>
        <filter val="RAMOS, MIKAELA H."/>
        <filter val="RICALDE, AURA ROSE F."/>
        <filter val="SAGUN, KYNN LERIX -."/>
        <filter val="SERAFICA, NICO MARK G."/>
        <filter val="SODUSTA, RIZIBELLE -."/>
        <filter val="SOLAS, ROBERT J."/>
        <filter val="VILLA, JAZELLE -."/>
        <filter val="VILLEGAS, JASMINE KAYE V."/>
      </filters>
    </filterColumn>
  </autoFilter>
  <tableColumns count="1">
    <tableColumn id="1" xr3:uid="{A6D45BD7-EA3F-4522-BC61-66A4776D57A3}" name=" " dataDxfId="5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361748-D579-45AF-A36B-ECCCEAC06873}" name="Table32456" displayName="Table32456" ref="B12:B113" totalsRowShown="0" headerRowDxfId="49" dataDxfId="47" headerRowBorderDxfId="48" tableBorderDxfId="46">
  <autoFilter ref="B12:B113" xr:uid="{27F40D91-CBFD-4879-BFFE-CA129029D4BD}"/>
  <tableColumns count="1">
    <tableColumn id="1" xr3:uid="{268C5619-ACF9-4413-9737-EAC2FA7D351B}" name=" " dataDxfId="4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40878E0-B1A5-4668-A1EF-07FA3D8E7B12}" name="Table324567" displayName="Table324567" ref="B12:B113" totalsRowShown="0" headerRowDxfId="44" dataDxfId="42" headerRowBorderDxfId="43" tableBorderDxfId="41">
  <autoFilter ref="B12:B113" xr:uid="{27F40D91-CBFD-4879-BFFE-CA129029D4BD}"/>
  <tableColumns count="1">
    <tableColumn id="1" xr3:uid="{8448C314-060E-46B4-89E2-B0B51FE8DCA8}" name=" " dataDxfId="40"/>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B57B0-46CC-4B86-8C1B-7814AB26FF7E}" name="Table32456789" displayName="Table32456789" ref="B12:B113" totalsRowShown="0" headerRowDxfId="39" dataDxfId="37" headerRowBorderDxfId="38" tableBorderDxfId="36">
  <autoFilter ref="B12:B113" xr:uid="{27F40D91-CBFD-4879-BFFE-CA129029D4BD}"/>
  <tableColumns count="1">
    <tableColumn id="1" xr3:uid="{6ADD16B3-A84D-4A7E-899A-38EB4E9D250D}" name=" " dataDxfId="35"/>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BE2063-54F9-4C9E-9CA1-24CDDC1B650E}" name="Table3245678" displayName="Table3245678" ref="B12:B113" totalsRowShown="0" headerRowDxfId="34" dataDxfId="32" headerRowBorderDxfId="33" tableBorderDxfId="31">
  <autoFilter ref="B12:B113" xr:uid="{27F40D91-CBFD-4879-BFFE-CA129029D4BD}"/>
  <tableColumns count="1">
    <tableColumn id="1" xr3:uid="{7F1B9E98-6D5A-4151-8996-9BF706B7F0C1}" name=" " dataDxfId="30"/>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7963E4F-D0B1-4DD2-A863-F4FE9C511A38}" name="Table324567810" displayName="Table324567810" ref="B12:B113" totalsRowShown="0" headerRowDxfId="29" dataDxfId="27" headerRowBorderDxfId="28" tableBorderDxfId="26">
  <autoFilter ref="B12:B113" xr:uid="{27F40D91-CBFD-4879-BFFE-CA129029D4BD}"/>
  <tableColumns count="1">
    <tableColumn id="1" xr3:uid="{6E20E043-8E1C-4EF3-8CB8-C1BD2872EFBC}" name=" " dataDxfId="25"/>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CEE1523-F3F2-4769-AD36-660C6E561445}" name="Table32456781011" displayName="Table32456781011" ref="B12:B113" totalsRowShown="0" headerRowDxfId="24" dataDxfId="22" headerRowBorderDxfId="23" tableBorderDxfId="21">
  <autoFilter ref="B12:B113" xr:uid="{27F40D91-CBFD-4879-BFFE-CA129029D4BD}"/>
  <tableColumns count="1">
    <tableColumn id="1" xr3:uid="{BC8350E9-5315-40AD-BBE0-F0F75B727134}" name=" " dataDxfId="20"/>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CE3C79C-3C1E-43A2-A078-C66BB2FCBD6F}" name="Table13" displayName="Table13" ref="A3:A96" totalsRowShown="0" headerRowDxfId="19" dataDxfId="17" headerRowBorderDxfId="18" tableBorderDxfId="16" totalsRowBorderDxfId="15">
  <autoFilter ref="A3:A96" xr:uid="{9CE3C79C-3C1E-43A2-A078-C66BB2FCBD6F}">
    <filterColumn colId="0">
      <filters>
        <filter val="ANDASAN, ANGEL KATHLEA A."/>
        <filter val="ARABACA, MARY JESSYL M."/>
        <filter val="ASENIERO, ANGEL L."/>
        <filter val="BATARA, PERSHEL B."/>
        <filter val="BEJEMINO, PAUL JERYLL A."/>
        <filter val="BERNAL, BRENDA EA ECELA L."/>
        <filter val="CAPILLO, JESSA MAE J."/>
        <filter val="CARITATIVO, JANNA MARIE L."/>
        <filter val="CLAUS, JAYCEL B."/>
        <filter val="CORPUZ, KEISHA FAITH J."/>
        <filter val="DELGADO, SAMANTHA MARREZ I."/>
        <filter val="EQUIÑA, PHILIP ANDREW L."/>
        <filter val="FEMALE"/>
        <filter val="FERNANDO, CLARENZ -."/>
        <filter val="GABATO, JOSE JAMES M."/>
        <filter val="GATTOC, JACOB E."/>
        <filter val="GEPULLANO, JEBBY MARIE V."/>
        <filter val="HERRERA, JASTINE MARC S."/>
        <filter val="ISIDRO, XYREX D."/>
        <filter val="JOVER, JASMINE R."/>
        <filter val="LANSAO, KEN MOH'D SIDDECK U."/>
        <filter val="LEPE, ERNELL M."/>
        <filter val="LOPEZ, EDZADOR V."/>
        <filter val="MAULIT, IMOGENE FAITH R."/>
        <filter val="MONTH"/>
        <filter val="NAVARRO, ROSH RAIVEN C."/>
        <filter val="NELMIDA, RUSTOM B."/>
        <filter val="PARREÑO, JHON MARK V."/>
        <filter val="PAUYA, WELMAR -."/>
        <filter val="RAMOS, MIKAELA H."/>
        <filter val="RICALDE, AURA ROSE F."/>
        <filter val="SAGUN, KYNN LERIX -."/>
        <filter val="SERAFICA, NICO MARK G."/>
        <filter val="SODUSTA, RIZIBELLE -."/>
        <filter val="SOLAS, ROBERT J."/>
        <filter val="VILLA, JAZELLE -."/>
        <filter val="VILLEGAS, JASMINE KAYE V."/>
      </filters>
    </filterColumn>
  </autoFilter>
  <tableColumns count="1">
    <tableColumn id="1" xr3:uid="{BB5783F9-3CAC-4CAD-A104-B1984CD4F3D7}" name="NAME" dataDxfId="14">
      <calculatedColumnFormula>masterlist!C3</calculatedColumnFormula>
    </tableColumn>
  </tableColumns>
  <tableStyleInfo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3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3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3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2.xml"/><Relationship Id="rId1" Type="http://schemas.openxmlformats.org/officeDocument/2006/relationships/printerSettings" Target="../printerSettings/printerSettings39.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C70AD-9444-4861-BD9D-49F07C0DAEEB}">
  <sheetPr codeName="Sheet7"/>
  <dimension ref="A1:AU65"/>
  <sheetViews>
    <sheetView workbookViewId="0">
      <selection activeCell="J39" sqref="J39:K39"/>
    </sheetView>
  </sheetViews>
  <sheetFormatPr defaultRowHeight="14"/>
  <cols>
    <col min="1" max="1" width="9.08203125" style="67" bestFit="1" customWidth="1"/>
    <col min="2" max="3" width="1.5" style="67" bestFit="1" customWidth="1"/>
    <col min="4" max="4" width="3.33203125" style="67" bestFit="1" customWidth="1"/>
    <col min="5" max="5" width="8.83203125" style="67" bestFit="1"/>
    <col min="6" max="6" width="4.5" style="67" bestFit="1" customWidth="1"/>
    <col min="7" max="7" width="2.33203125" style="67" bestFit="1" customWidth="1"/>
    <col min="8" max="8" width="5.33203125" style="67" bestFit="1" customWidth="1"/>
    <col min="9" max="9" width="3" style="67" bestFit="1" customWidth="1"/>
    <col min="10" max="10" width="1.5" style="67" bestFit="1" customWidth="1"/>
    <col min="11" max="12" width="2.33203125" style="67" bestFit="1" customWidth="1"/>
    <col min="13" max="13" width="3" style="67" bestFit="1" customWidth="1"/>
    <col min="14" max="15" width="5.33203125" style="67" bestFit="1" customWidth="1"/>
    <col min="16" max="16" width="3" style="67" bestFit="1" customWidth="1"/>
    <col min="17" max="17" width="3.83203125" style="67" bestFit="1" customWidth="1"/>
    <col min="18" max="18" width="6.5" style="67" bestFit="1" customWidth="1"/>
    <col min="19" max="19" width="0.33203125" style="67" bestFit="1" customWidth="1"/>
    <col min="20" max="21" width="0.83203125" style="67" bestFit="1" customWidth="1"/>
    <col min="22" max="22" width="6.83203125" style="67" bestFit="1" customWidth="1"/>
    <col min="23" max="23" width="0.83203125" style="67" bestFit="1" customWidth="1"/>
    <col min="24" max="24" width="2.08203125" style="67" bestFit="1" customWidth="1"/>
    <col min="25" max="25" width="0.1640625" style="67" bestFit="1" customWidth="1"/>
    <col min="26" max="26" width="2.33203125" style="67" bestFit="1" customWidth="1"/>
    <col min="27" max="27" width="3" style="67" bestFit="1" customWidth="1"/>
    <col min="28" max="28" width="1.5" style="67" bestFit="1" customWidth="1"/>
    <col min="29" max="29" width="1.4140625" style="67" bestFit="1" customWidth="1"/>
    <col min="30" max="30" width="0.1640625" style="67" bestFit="1" customWidth="1"/>
    <col min="31" max="31" width="6.1640625" style="67" bestFit="1" customWidth="1"/>
    <col min="32" max="32" width="2.9140625" style="67" bestFit="1" customWidth="1"/>
    <col min="33" max="33" width="0.1640625" style="67" bestFit="1" customWidth="1"/>
    <col min="34" max="34" width="1.4140625" style="67" bestFit="1" customWidth="1"/>
    <col min="35" max="35" width="2.33203125" style="67" bestFit="1" customWidth="1"/>
    <col min="36" max="36" width="2.4140625" style="67" bestFit="1" customWidth="1"/>
    <col min="37" max="37" width="5.9140625" style="67" bestFit="1" customWidth="1"/>
    <col min="38" max="39" width="0.83203125" style="67" bestFit="1" customWidth="1"/>
    <col min="40" max="40" width="1.4140625" style="67" bestFit="1" customWidth="1"/>
    <col min="41" max="41" width="6.6640625" style="67" bestFit="1" customWidth="1"/>
    <col min="42" max="42" width="2.9140625" style="67" bestFit="1" customWidth="1"/>
    <col min="43" max="43" width="2.6640625" style="67" bestFit="1" customWidth="1"/>
    <col min="44" max="44" width="7.08203125" style="67" bestFit="1" customWidth="1"/>
    <col min="45" max="45" width="1.6640625" style="67" bestFit="1" customWidth="1"/>
    <col min="46" max="46" width="6.5" style="67" bestFit="1" customWidth="1"/>
    <col min="47" max="47" width="0.1640625" style="67" bestFit="1" customWidth="1"/>
    <col min="48" max="256" width="8.83203125" style="67"/>
    <col min="257" max="257" width="9.08203125" style="67" bestFit="1" customWidth="1"/>
    <col min="258" max="259" width="1.5" style="67" bestFit="1" customWidth="1"/>
    <col min="260" max="260" width="3.33203125" style="67" bestFit="1" customWidth="1"/>
    <col min="261" max="261" width="8.83203125" style="67" bestFit="1"/>
    <col min="262" max="262" width="4.5" style="67" bestFit="1" customWidth="1"/>
    <col min="263" max="263" width="2.33203125" style="67" bestFit="1" customWidth="1"/>
    <col min="264" max="264" width="5.33203125" style="67" bestFit="1" customWidth="1"/>
    <col min="265" max="265" width="3" style="67" bestFit="1" customWidth="1"/>
    <col min="266" max="266" width="1.5" style="67" bestFit="1" customWidth="1"/>
    <col min="267" max="268" width="2.33203125" style="67" bestFit="1" customWidth="1"/>
    <col min="269" max="269" width="3" style="67" bestFit="1" customWidth="1"/>
    <col min="270" max="271" width="5.33203125" style="67" bestFit="1" customWidth="1"/>
    <col min="272" max="272" width="3" style="67" bestFit="1" customWidth="1"/>
    <col min="273" max="273" width="3.83203125" style="67" bestFit="1" customWidth="1"/>
    <col min="274" max="274" width="6.5" style="67" bestFit="1" customWidth="1"/>
    <col min="275" max="275" width="0.33203125" style="67" bestFit="1" customWidth="1"/>
    <col min="276" max="277" width="0.83203125" style="67" bestFit="1" customWidth="1"/>
    <col min="278" max="278" width="6.83203125" style="67" bestFit="1" customWidth="1"/>
    <col min="279" max="279" width="0.83203125" style="67" bestFit="1" customWidth="1"/>
    <col min="280" max="280" width="2.08203125" style="67" bestFit="1" customWidth="1"/>
    <col min="281" max="281" width="0.1640625" style="67" bestFit="1" customWidth="1"/>
    <col min="282" max="282" width="2.33203125" style="67" bestFit="1" customWidth="1"/>
    <col min="283" max="283" width="3" style="67" bestFit="1" customWidth="1"/>
    <col min="284" max="284" width="1.5" style="67" bestFit="1" customWidth="1"/>
    <col min="285" max="285" width="1.4140625" style="67" bestFit="1" customWidth="1"/>
    <col min="286" max="286" width="0.1640625" style="67" bestFit="1" customWidth="1"/>
    <col min="287" max="287" width="6.1640625" style="67" bestFit="1" customWidth="1"/>
    <col min="288" max="288" width="2.9140625" style="67" bestFit="1" customWidth="1"/>
    <col min="289" max="289" width="0.1640625" style="67" bestFit="1" customWidth="1"/>
    <col min="290" max="290" width="1.4140625" style="67" bestFit="1" customWidth="1"/>
    <col min="291" max="291" width="2.33203125" style="67" bestFit="1" customWidth="1"/>
    <col min="292" max="292" width="2.4140625" style="67" bestFit="1" customWidth="1"/>
    <col min="293" max="293" width="5.9140625" style="67" bestFit="1" customWidth="1"/>
    <col min="294" max="295" width="0.83203125" style="67" bestFit="1" customWidth="1"/>
    <col min="296" max="296" width="1.4140625" style="67" bestFit="1" customWidth="1"/>
    <col min="297" max="297" width="6.6640625" style="67" bestFit="1" customWidth="1"/>
    <col min="298" max="298" width="2.9140625" style="67" bestFit="1" customWidth="1"/>
    <col min="299" max="299" width="2.6640625" style="67" bestFit="1" customWidth="1"/>
    <col min="300" max="300" width="7.08203125" style="67" bestFit="1" customWidth="1"/>
    <col min="301" max="301" width="1.6640625" style="67" bestFit="1" customWidth="1"/>
    <col min="302" max="302" width="6.5" style="67" bestFit="1" customWidth="1"/>
    <col min="303" max="303" width="0.1640625" style="67" bestFit="1" customWidth="1"/>
    <col min="304" max="512" width="8.83203125" style="67"/>
    <col min="513" max="513" width="9.08203125" style="67" bestFit="1" customWidth="1"/>
    <col min="514" max="515" width="1.5" style="67" bestFit="1" customWidth="1"/>
    <col min="516" max="516" width="3.33203125" style="67" bestFit="1" customWidth="1"/>
    <col min="517" max="517" width="8.83203125" style="67" bestFit="1"/>
    <col min="518" max="518" width="4.5" style="67" bestFit="1" customWidth="1"/>
    <col min="519" max="519" width="2.33203125" style="67" bestFit="1" customWidth="1"/>
    <col min="520" max="520" width="5.33203125" style="67" bestFit="1" customWidth="1"/>
    <col min="521" max="521" width="3" style="67" bestFit="1" customWidth="1"/>
    <col min="522" max="522" width="1.5" style="67" bestFit="1" customWidth="1"/>
    <col min="523" max="524" width="2.33203125" style="67" bestFit="1" customWidth="1"/>
    <col min="525" max="525" width="3" style="67" bestFit="1" customWidth="1"/>
    <col min="526" max="527" width="5.33203125" style="67" bestFit="1" customWidth="1"/>
    <col min="528" max="528" width="3" style="67" bestFit="1" customWidth="1"/>
    <col min="529" max="529" width="3.83203125" style="67" bestFit="1" customWidth="1"/>
    <col min="530" max="530" width="6.5" style="67" bestFit="1" customWidth="1"/>
    <col min="531" max="531" width="0.33203125" style="67" bestFit="1" customWidth="1"/>
    <col min="532" max="533" width="0.83203125" style="67" bestFit="1" customWidth="1"/>
    <col min="534" max="534" width="6.83203125" style="67" bestFit="1" customWidth="1"/>
    <col min="535" max="535" width="0.83203125" style="67" bestFit="1" customWidth="1"/>
    <col min="536" max="536" width="2.08203125" style="67" bestFit="1" customWidth="1"/>
    <col min="537" max="537" width="0.1640625" style="67" bestFit="1" customWidth="1"/>
    <col min="538" max="538" width="2.33203125" style="67" bestFit="1" customWidth="1"/>
    <col min="539" max="539" width="3" style="67" bestFit="1" customWidth="1"/>
    <col min="540" max="540" width="1.5" style="67" bestFit="1" customWidth="1"/>
    <col min="541" max="541" width="1.4140625" style="67" bestFit="1" customWidth="1"/>
    <col min="542" max="542" width="0.1640625" style="67" bestFit="1" customWidth="1"/>
    <col min="543" max="543" width="6.1640625" style="67" bestFit="1" customWidth="1"/>
    <col min="544" max="544" width="2.9140625" style="67" bestFit="1" customWidth="1"/>
    <col min="545" max="545" width="0.1640625" style="67" bestFit="1" customWidth="1"/>
    <col min="546" max="546" width="1.4140625" style="67" bestFit="1" customWidth="1"/>
    <col min="547" max="547" width="2.33203125" style="67" bestFit="1" customWidth="1"/>
    <col min="548" max="548" width="2.4140625" style="67" bestFit="1" customWidth="1"/>
    <col min="549" max="549" width="5.9140625" style="67" bestFit="1" customWidth="1"/>
    <col min="550" max="551" width="0.83203125" style="67" bestFit="1" customWidth="1"/>
    <col min="552" max="552" width="1.4140625" style="67" bestFit="1" customWidth="1"/>
    <col min="553" max="553" width="6.6640625" style="67" bestFit="1" customWidth="1"/>
    <col min="554" max="554" width="2.9140625" style="67" bestFit="1" customWidth="1"/>
    <col min="555" max="555" width="2.6640625" style="67" bestFit="1" customWidth="1"/>
    <col min="556" max="556" width="7.08203125" style="67" bestFit="1" customWidth="1"/>
    <col min="557" max="557" width="1.6640625" style="67" bestFit="1" customWidth="1"/>
    <col min="558" max="558" width="6.5" style="67" bestFit="1" customWidth="1"/>
    <col min="559" max="559" width="0.1640625" style="67" bestFit="1" customWidth="1"/>
    <col min="560" max="768" width="8.83203125" style="67"/>
    <col min="769" max="769" width="9.08203125" style="67" bestFit="1" customWidth="1"/>
    <col min="770" max="771" width="1.5" style="67" bestFit="1" customWidth="1"/>
    <col min="772" max="772" width="3.33203125" style="67" bestFit="1" customWidth="1"/>
    <col min="773" max="773" width="8.83203125" style="67" bestFit="1"/>
    <col min="774" max="774" width="4.5" style="67" bestFit="1" customWidth="1"/>
    <col min="775" max="775" width="2.33203125" style="67" bestFit="1" customWidth="1"/>
    <col min="776" max="776" width="5.33203125" style="67" bestFit="1" customWidth="1"/>
    <col min="777" max="777" width="3" style="67" bestFit="1" customWidth="1"/>
    <col min="778" max="778" width="1.5" style="67" bestFit="1" customWidth="1"/>
    <col min="779" max="780" width="2.33203125" style="67" bestFit="1" customWidth="1"/>
    <col min="781" max="781" width="3" style="67" bestFit="1" customWidth="1"/>
    <col min="782" max="783" width="5.33203125" style="67" bestFit="1" customWidth="1"/>
    <col min="784" max="784" width="3" style="67" bestFit="1" customWidth="1"/>
    <col min="785" max="785" width="3.83203125" style="67" bestFit="1" customWidth="1"/>
    <col min="786" max="786" width="6.5" style="67" bestFit="1" customWidth="1"/>
    <col min="787" max="787" width="0.33203125" style="67" bestFit="1" customWidth="1"/>
    <col min="788" max="789" width="0.83203125" style="67" bestFit="1" customWidth="1"/>
    <col min="790" max="790" width="6.83203125" style="67" bestFit="1" customWidth="1"/>
    <col min="791" max="791" width="0.83203125" style="67" bestFit="1" customWidth="1"/>
    <col min="792" max="792" width="2.08203125" style="67" bestFit="1" customWidth="1"/>
    <col min="793" max="793" width="0.1640625" style="67" bestFit="1" customWidth="1"/>
    <col min="794" max="794" width="2.33203125" style="67" bestFit="1" customWidth="1"/>
    <col min="795" max="795" width="3" style="67" bestFit="1" customWidth="1"/>
    <col min="796" max="796" width="1.5" style="67" bestFit="1" customWidth="1"/>
    <col min="797" max="797" width="1.4140625" style="67" bestFit="1" customWidth="1"/>
    <col min="798" max="798" width="0.1640625" style="67" bestFit="1" customWidth="1"/>
    <col min="799" max="799" width="6.1640625" style="67" bestFit="1" customWidth="1"/>
    <col min="800" max="800" width="2.9140625" style="67" bestFit="1" customWidth="1"/>
    <col min="801" max="801" width="0.1640625" style="67" bestFit="1" customWidth="1"/>
    <col min="802" max="802" width="1.4140625" style="67" bestFit="1" customWidth="1"/>
    <col min="803" max="803" width="2.33203125" style="67" bestFit="1" customWidth="1"/>
    <col min="804" max="804" width="2.4140625" style="67" bestFit="1" customWidth="1"/>
    <col min="805" max="805" width="5.9140625" style="67" bestFit="1" customWidth="1"/>
    <col min="806" max="807" width="0.83203125" style="67" bestFit="1" customWidth="1"/>
    <col min="808" max="808" width="1.4140625" style="67" bestFit="1" customWidth="1"/>
    <col min="809" max="809" width="6.6640625" style="67" bestFit="1" customWidth="1"/>
    <col min="810" max="810" width="2.9140625" style="67" bestFit="1" customWidth="1"/>
    <col min="811" max="811" width="2.6640625" style="67" bestFit="1" customWidth="1"/>
    <col min="812" max="812" width="7.08203125" style="67" bestFit="1" customWidth="1"/>
    <col min="813" max="813" width="1.6640625" style="67" bestFit="1" customWidth="1"/>
    <col min="814" max="814" width="6.5" style="67" bestFit="1" customWidth="1"/>
    <col min="815" max="815" width="0.1640625" style="67" bestFit="1" customWidth="1"/>
    <col min="816" max="1024" width="8.83203125" style="67"/>
    <col min="1025" max="1025" width="9.08203125" style="67" bestFit="1" customWidth="1"/>
    <col min="1026" max="1027" width="1.5" style="67" bestFit="1" customWidth="1"/>
    <col min="1028" max="1028" width="3.33203125" style="67" bestFit="1" customWidth="1"/>
    <col min="1029" max="1029" width="8.83203125" style="67" bestFit="1"/>
    <col min="1030" max="1030" width="4.5" style="67" bestFit="1" customWidth="1"/>
    <col min="1031" max="1031" width="2.33203125" style="67" bestFit="1" customWidth="1"/>
    <col min="1032" max="1032" width="5.33203125" style="67" bestFit="1" customWidth="1"/>
    <col min="1033" max="1033" width="3" style="67" bestFit="1" customWidth="1"/>
    <col min="1034" max="1034" width="1.5" style="67" bestFit="1" customWidth="1"/>
    <col min="1035" max="1036" width="2.33203125" style="67" bestFit="1" customWidth="1"/>
    <col min="1037" max="1037" width="3" style="67" bestFit="1" customWidth="1"/>
    <col min="1038" max="1039" width="5.33203125" style="67" bestFit="1" customWidth="1"/>
    <col min="1040" max="1040" width="3" style="67" bestFit="1" customWidth="1"/>
    <col min="1041" max="1041" width="3.83203125" style="67" bestFit="1" customWidth="1"/>
    <col min="1042" max="1042" width="6.5" style="67" bestFit="1" customWidth="1"/>
    <col min="1043" max="1043" width="0.33203125" style="67" bestFit="1" customWidth="1"/>
    <col min="1044" max="1045" width="0.83203125" style="67" bestFit="1" customWidth="1"/>
    <col min="1046" max="1046" width="6.83203125" style="67" bestFit="1" customWidth="1"/>
    <col min="1047" max="1047" width="0.83203125" style="67" bestFit="1" customWidth="1"/>
    <col min="1048" max="1048" width="2.08203125" style="67" bestFit="1" customWidth="1"/>
    <col min="1049" max="1049" width="0.1640625" style="67" bestFit="1" customWidth="1"/>
    <col min="1050" max="1050" width="2.33203125" style="67" bestFit="1" customWidth="1"/>
    <col min="1051" max="1051" width="3" style="67" bestFit="1" customWidth="1"/>
    <col min="1052" max="1052" width="1.5" style="67" bestFit="1" customWidth="1"/>
    <col min="1053" max="1053" width="1.4140625" style="67" bestFit="1" customWidth="1"/>
    <col min="1054" max="1054" width="0.1640625" style="67" bestFit="1" customWidth="1"/>
    <col min="1055" max="1055" width="6.1640625" style="67" bestFit="1" customWidth="1"/>
    <col min="1056" max="1056" width="2.9140625" style="67" bestFit="1" customWidth="1"/>
    <col min="1057" max="1057" width="0.1640625" style="67" bestFit="1" customWidth="1"/>
    <col min="1058" max="1058" width="1.4140625" style="67" bestFit="1" customWidth="1"/>
    <col min="1059" max="1059" width="2.33203125" style="67" bestFit="1" customWidth="1"/>
    <col min="1060" max="1060" width="2.4140625" style="67" bestFit="1" customWidth="1"/>
    <col min="1061" max="1061" width="5.9140625" style="67" bestFit="1" customWidth="1"/>
    <col min="1062" max="1063" width="0.83203125" style="67" bestFit="1" customWidth="1"/>
    <col min="1064" max="1064" width="1.4140625" style="67" bestFit="1" customWidth="1"/>
    <col min="1065" max="1065" width="6.6640625" style="67" bestFit="1" customWidth="1"/>
    <col min="1066" max="1066" width="2.9140625" style="67" bestFit="1" customWidth="1"/>
    <col min="1067" max="1067" width="2.6640625" style="67" bestFit="1" customWidth="1"/>
    <col min="1068" max="1068" width="7.08203125" style="67" bestFit="1" customWidth="1"/>
    <col min="1069" max="1069" width="1.6640625" style="67" bestFit="1" customWidth="1"/>
    <col min="1070" max="1070" width="6.5" style="67" bestFit="1" customWidth="1"/>
    <col min="1071" max="1071" width="0.1640625" style="67" bestFit="1" customWidth="1"/>
    <col min="1072" max="1280" width="8.83203125" style="67"/>
    <col min="1281" max="1281" width="9.08203125" style="67" bestFit="1" customWidth="1"/>
    <col min="1282" max="1283" width="1.5" style="67" bestFit="1" customWidth="1"/>
    <col min="1284" max="1284" width="3.33203125" style="67" bestFit="1" customWidth="1"/>
    <col min="1285" max="1285" width="8.83203125" style="67" bestFit="1"/>
    <col min="1286" max="1286" width="4.5" style="67" bestFit="1" customWidth="1"/>
    <col min="1287" max="1287" width="2.33203125" style="67" bestFit="1" customWidth="1"/>
    <col min="1288" max="1288" width="5.33203125" style="67" bestFit="1" customWidth="1"/>
    <col min="1289" max="1289" width="3" style="67" bestFit="1" customWidth="1"/>
    <col min="1290" max="1290" width="1.5" style="67" bestFit="1" customWidth="1"/>
    <col min="1291" max="1292" width="2.33203125" style="67" bestFit="1" customWidth="1"/>
    <col min="1293" max="1293" width="3" style="67" bestFit="1" customWidth="1"/>
    <col min="1294" max="1295" width="5.33203125" style="67" bestFit="1" customWidth="1"/>
    <col min="1296" max="1296" width="3" style="67" bestFit="1" customWidth="1"/>
    <col min="1297" max="1297" width="3.83203125" style="67" bestFit="1" customWidth="1"/>
    <col min="1298" max="1298" width="6.5" style="67" bestFit="1" customWidth="1"/>
    <col min="1299" max="1299" width="0.33203125" style="67" bestFit="1" customWidth="1"/>
    <col min="1300" max="1301" width="0.83203125" style="67" bestFit="1" customWidth="1"/>
    <col min="1302" max="1302" width="6.83203125" style="67" bestFit="1" customWidth="1"/>
    <col min="1303" max="1303" width="0.83203125" style="67" bestFit="1" customWidth="1"/>
    <col min="1304" max="1304" width="2.08203125" style="67" bestFit="1" customWidth="1"/>
    <col min="1305" max="1305" width="0.1640625" style="67" bestFit="1" customWidth="1"/>
    <col min="1306" max="1306" width="2.33203125" style="67" bestFit="1" customWidth="1"/>
    <col min="1307" max="1307" width="3" style="67" bestFit="1" customWidth="1"/>
    <col min="1308" max="1308" width="1.5" style="67" bestFit="1" customWidth="1"/>
    <col min="1309" max="1309" width="1.4140625" style="67" bestFit="1" customWidth="1"/>
    <col min="1310" max="1310" width="0.1640625" style="67" bestFit="1" customWidth="1"/>
    <col min="1311" max="1311" width="6.1640625" style="67" bestFit="1" customWidth="1"/>
    <col min="1312" max="1312" width="2.9140625" style="67" bestFit="1" customWidth="1"/>
    <col min="1313" max="1313" width="0.1640625" style="67" bestFit="1" customWidth="1"/>
    <col min="1314" max="1314" width="1.4140625" style="67" bestFit="1" customWidth="1"/>
    <col min="1315" max="1315" width="2.33203125" style="67" bestFit="1" customWidth="1"/>
    <col min="1316" max="1316" width="2.4140625" style="67" bestFit="1" customWidth="1"/>
    <col min="1317" max="1317" width="5.9140625" style="67" bestFit="1" customWidth="1"/>
    <col min="1318" max="1319" width="0.83203125" style="67" bestFit="1" customWidth="1"/>
    <col min="1320" max="1320" width="1.4140625" style="67" bestFit="1" customWidth="1"/>
    <col min="1321" max="1321" width="6.6640625" style="67" bestFit="1" customWidth="1"/>
    <col min="1322" max="1322" width="2.9140625" style="67" bestFit="1" customWidth="1"/>
    <col min="1323" max="1323" width="2.6640625" style="67" bestFit="1" customWidth="1"/>
    <col min="1324" max="1324" width="7.08203125" style="67" bestFit="1" customWidth="1"/>
    <col min="1325" max="1325" width="1.6640625" style="67" bestFit="1" customWidth="1"/>
    <col min="1326" max="1326" width="6.5" style="67" bestFit="1" customWidth="1"/>
    <col min="1327" max="1327" width="0.1640625" style="67" bestFit="1" customWidth="1"/>
    <col min="1328" max="1536" width="8.83203125" style="67"/>
    <col min="1537" max="1537" width="9.08203125" style="67" bestFit="1" customWidth="1"/>
    <col min="1538" max="1539" width="1.5" style="67" bestFit="1" customWidth="1"/>
    <col min="1540" max="1540" width="3.33203125" style="67" bestFit="1" customWidth="1"/>
    <col min="1541" max="1541" width="8.83203125" style="67" bestFit="1"/>
    <col min="1542" max="1542" width="4.5" style="67" bestFit="1" customWidth="1"/>
    <col min="1543" max="1543" width="2.33203125" style="67" bestFit="1" customWidth="1"/>
    <col min="1544" max="1544" width="5.33203125" style="67" bestFit="1" customWidth="1"/>
    <col min="1545" max="1545" width="3" style="67" bestFit="1" customWidth="1"/>
    <col min="1546" max="1546" width="1.5" style="67" bestFit="1" customWidth="1"/>
    <col min="1547" max="1548" width="2.33203125" style="67" bestFit="1" customWidth="1"/>
    <col min="1549" max="1549" width="3" style="67" bestFit="1" customWidth="1"/>
    <col min="1550" max="1551" width="5.33203125" style="67" bestFit="1" customWidth="1"/>
    <col min="1552" max="1552" width="3" style="67" bestFit="1" customWidth="1"/>
    <col min="1553" max="1553" width="3.83203125" style="67" bestFit="1" customWidth="1"/>
    <col min="1554" max="1554" width="6.5" style="67" bestFit="1" customWidth="1"/>
    <col min="1555" max="1555" width="0.33203125" style="67" bestFit="1" customWidth="1"/>
    <col min="1556" max="1557" width="0.83203125" style="67" bestFit="1" customWidth="1"/>
    <col min="1558" max="1558" width="6.83203125" style="67" bestFit="1" customWidth="1"/>
    <col min="1559" max="1559" width="0.83203125" style="67" bestFit="1" customWidth="1"/>
    <col min="1560" max="1560" width="2.08203125" style="67" bestFit="1" customWidth="1"/>
    <col min="1561" max="1561" width="0.1640625" style="67" bestFit="1" customWidth="1"/>
    <col min="1562" max="1562" width="2.33203125" style="67" bestFit="1" customWidth="1"/>
    <col min="1563" max="1563" width="3" style="67" bestFit="1" customWidth="1"/>
    <col min="1564" max="1564" width="1.5" style="67" bestFit="1" customWidth="1"/>
    <col min="1565" max="1565" width="1.4140625" style="67" bestFit="1" customWidth="1"/>
    <col min="1566" max="1566" width="0.1640625" style="67" bestFit="1" customWidth="1"/>
    <col min="1567" max="1567" width="6.1640625" style="67" bestFit="1" customWidth="1"/>
    <col min="1568" max="1568" width="2.9140625" style="67" bestFit="1" customWidth="1"/>
    <col min="1569" max="1569" width="0.1640625" style="67" bestFit="1" customWidth="1"/>
    <col min="1570" max="1570" width="1.4140625" style="67" bestFit="1" customWidth="1"/>
    <col min="1571" max="1571" width="2.33203125" style="67" bestFit="1" customWidth="1"/>
    <col min="1572" max="1572" width="2.4140625" style="67" bestFit="1" customWidth="1"/>
    <col min="1573" max="1573" width="5.9140625" style="67" bestFit="1" customWidth="1"/>
    <col min="1574" max="1575" width="0.83203125" style="67" bestFit="1" customWidth="1"/>
    <col min="1576" max="1576" width="1.4140625" style="67" bestFit="1" customWidth="1"/>
    <col min="1577" max="1577" width="6.6640625" style="67" bestFit="1" customWidth="1"/>
    <col min="1578" max="1578" width="2.9140625" style="67" bestFit="1" customWidth="1"/>
    <col min="1579" max="1579" width="2.6640625" style="67" bestFit="1" customWidth="1"/>
    <col min="1580" max="1580" width="7.08203125" style="67" bestFit="1" customWidth="1"/>
    <col min="1581" max="1581" width="1.6640625" style="67" bestFit="1" customWidth="1"/>
    <col min="1582" max="1582" width="6.5" style="67" bestFit="1" customWidth="1"/>
    <col min="1583" max="1583" width="0.1640625" style="67" bestFit="1" customWidth="1"/>
    <col min="1584" max="1792" width="8.83203125" style="67"/>
    <col min="1793" max="1793" width="9.08203125" style="67" bestFit="1" customWidth="1"/>
    <col min="1794" max="1795" width="1.5" style="67" bestFit="1" customWidth="1"/>
    <col min="1796" max="1796" width="3.33203125" style="67" bestFit="1" customWidth="1"/>
    <col min="1797" max="1797" width="8.83203125" style="67" bestFit="1"/>
    <col min="1798" max="1798" width="4.5" style="67" bestFit="1" customWidth="1"/>
    <col min="1799" max="1799" width="2.33203125" style="67" bestFit="1" customWidth="1"/>
    <col min="1800" max="1800" width="5.33203125" style="67" bestFit="1" customWidth="1"/>
    <col min="1801" max="1801" width="3" style="67" bestFit="1" customWidth="1"/>
    <col min="1802" max="1802" width="1.5" style="67" bestFit="1" customWidth="1"/>
    <col min="1803" max="1804" width="2.33203125" style="67" bestFit="1" customWidth="1"/>
    <col min="1805" max="1805" width="3" style="67" bestFit="1" customWidth="1"/>
    <col min="1806" max="1807" width="5.33203125" style="67" bestFit="1" customWidth="1"/>
    <col min="1808" max="1808" width="3" style="67" bestFit="1" customWidth="1"/>
    <col min="1809" max="1809" width="3.83203125" style="67" bestFit="1" customWidth="1"/>
    <col min="1810" max="1810" width="6.5" style="67" bestFit="1" customWidth="1"/>
    <col min="1811" max="1811" width="0.33203125" style="67" bestFit="1" customWidth="1"/>
    <col min="1812" max="1813" width="0.83203125" style="67" bestFit="1" customWidth="1"/>
    <col min="1814" max="1814" width="6.83203125" style="67" bestFit="1" customWidth="1"/>
    <col min="1815" max="1815" width="0.83203125" style="67" bestFit="1" customWidth="1"/>
    <col min="1816" max="1816" width="2.08203125" style="67" bestFit="1" customWidth="1"/>
    <col min="1817" max="1817" width="0.1640625" style="67" bestFit="1" customWidth="1"/>
    <col min="1818" max="1818" width="2.33203125" style="67" bestFit="1" customWidth="1"/>
    <col min="1819" max="1819" width="3" style="67" bestFit="1" customWidth="1"/>
    <col min="1820" max="1820" width="1.5" style="67" bestFit="1" customWidth="1"/>
    <col min="1821" max="1821" width="1.4140625" style="67" bestFit="1" customWidth="1"/>
    <col min="1822" max="1822" width="0.1640625" style="67" bestFit="1" customWidth="1"/>
    <col min="1823" max="1823" width="6.1640625" style="67" bestFit="1" customWidth="1"/>
    <col min="1824" max="1824" width="2.9140625" style="67" bestFit="1" customWidth="1"/>
    <col min="1825" max="1825" width="0.1640625" style="67" bestFit="1" customWidth="1"/>
    <col min="1826" max="1826" width="1.4140625" style="67" bestFit="1" customWidth="1"/>
    <col min="1827" max="1827" width="2.33203125" style="67" bestFit="1" customWidth="1"/>
    <col min="1828" max="1828" width="2.4140625" style="67" bestFit="1" customWidth="1"/>
    <col min="1829" max="1829" width="5.9140625" style="67" bestFit="1" customWidth="1"/>
    <col min="1830" max="1831" width="0.83203125" style="67" bestFit="1" customWidth="1"/>
    <col min="1832" max="1832" width="1.4140625" style="67" bestFit="1" customWidth="1"/>
    <col min="1833" max="1833" width="6.6640625" style="67" bestFit="1" customWidth="1"/>
    <col min="1834" max="1834" width="2.9140625" style="67" bestFit="1" customWidth="1"/>
    <col min="1835" max="1835" width="2.6640625" style="67" bestFit="1" customWidth="1"/>
    <col min="1836" max="1836" width="7.08203125" style="67" bestFit="1" customWidth="1"/>
    <col min="1837" max="1837" width="1.6640625" style="67" bestFit="1" customWidth="1"/>
    <col min="1838" max="1838" width="6.5" style="67" bestFit="1" customWidth="1"/>
    <col min="1839" max="1839" width="0.1640625" style="67" bestFit="1" customWidth="1"/>
    <col min="1840" max="2048" width="8.83203125" style="67"/>
    <col min="2049" max="2049" width="9.08203125" style="67" bestFit="1" customWidth="1"/>
    <col min="2050" max="2051" width="1.5" style="67" bestFit="1" customWidth="1"/>
    <col min="2052" max="2052" width="3.33203125" style="67" bestFit="1" customWidth="1"/>
    <col min="2053" max="2053" width="8.83203125" style="67" bestFit="1"/>
    <col min="2054" max="2054" width="4.5" style="67" bestFit="1" customWidth="1"/>
    <col min="2055" max="2055" width="2.33203125" style="67" bestFit="1" customWidth="1"/>
    <col min="2056" max="2056" width="5.33203125" style="67" bestFit="1" customWidth="1"/>
    <col min="2057" max="2057" width="3" style="67" bestFit="1" customWidth="1"/>
    <col min="2058" max="2058" width="1.5" style="67" bestFit="1" customWidth="1"/>
    <col min="2059" max="2060" width="2.33203125" style="67" bestFit="1" customWidth="1"/>
    <col min="2061" max="2061" width="3" style="67" bestFit="1" customWidth="1"/>
    <col min="2062" max="2063" width="5.33203125" style="67" bestFit="1" customWidth="1"/>
    <col min="2064" max="2064" width="3" style="67" bestFit="1" customWidth="1"/>
    <col min="2065" max="2065" width="3.83203125" style="67" bestFit="1" customWidth="1"/>
    <col min="2066" max="2066" width="6.5" style="67" bestFit="1" customWidth="1"/>
    <col min="2067" max="2067" width="0.33203125" style="67" bestFit="1" customWidth="1"/>
    <col min="2068" max="2069" width="0.83203125" style="67" bestFit="1" customWidth="1"/>
    <col min="2070" max="2070" width="6.83203125" style="67" bestFit="1" customWidth="1"/>
    <col min="2071" max="2071" width="0.83203125" style="67" bestFit="1" customWidth="1"/>
    <col min="2072" max="2072" width="2.08203125" style="67" bestFit="1" customWidth="1"/>
    <col min="2073" max="2073" width="0.1640625" style="67" bestFit="1" customWidth="1"/>
    <col min="2074" max="2074" width="2.33203125" style="67" bestFit="1" customWidth="1"/>
    <col min="2075" max="2075" width="3" style="67" bestFit="1" customWidth="1"/>
    <col min="2076" max="2076" width="1.5" style="67" bestFit="1" customWidth="1"/>
    <col min="2077" max="2077" width="1.4140625" style="67" bestFit="1" customWidth="1"/>
    <col min="2078" max="2078" width="0.1640625" style="67" bestFit="1" customWidth="1"/>
    <col min="2079" max="2079" width="6.1640625" style="67" bestFit="1" customWidth="1"/>
    <col min="2080" max="2080" width="2.9140625" style="67" bestFit="1" customWidth="1"/>
    <col min="2081" max="2081" width="0.1640625" style="67" bestFit="1" customWidth="1"/>
    <col min="2082" max="2082" width="1.4140625" style="67" bestFit="1" customWidth="1"/>
    <col min="2083" max="2083" width="2.33203125" style="67" bestFit="1" customWidth="1"/>
    <col min="2084" max="2084" width="2.4140625" style="67" bestFit="1" customWidth="1"/>
    <col min="2085" max="2085" width="5.9140625" style="67" bestFit="1" customWidth="1"/>
    <col min="2086" max="2087" width="0.83203125" style="67" bestFit="1" customWidth="1"/>
    <col min="2088" max="2088" width="1.4140625" style="67" bestFit="1" customWidth="1"/>
    <col min="2089" max="2089" width="6.6640625" style="67" bestFit="1" customWidth="1"/>
    <col min="2090" max="2090" width="2.9140625" style="67" bestFit="1" customWidth="1"/>
    <col min="2091" max="2091" width="2.6640625" style="67" bestFit="1" customWidth="1"/>
    <col min="2092" max="2092" width="7.08203125" style="67" bestFit="1" customWidth="1"/>
    <col min="2093" max="2093" width="1.6640625" style="67" bestFit="1" customWidth="1"/>
    <col min="2094" max="2094" width="6.5" style="67" bestFit="1" customWidth="1"/>
    <col min="2095" max="2095" width="0.1640625" style="67" bestFit="1" customWidth="1"/>
    <col min="2096" max="2304" width="8.83203125" style="67"/>
    <col min="2305" max="2305" width="9.08203125" style="67" bestFit="1" customWidth="1"/>
    <col min="2306" max="2307" width="1.5" style="67" bestFit="1" customWidth="1"/>
    <col min="2308" max="2308" width="3.33203125" style="67" bestFit="1" customWidth="1"/>
    <col min="2309" max="2309" width="8.83203125" style="67" bestFit="1"/>
    <col min="2310" max="2310" width="4.5" style="67" bestFit="1" customWidth="1"/>
    <col min="2311" max="2311" width="2.33203125" style="67" bestFit="1" customWidth="1"/>
    <col min="2312" max="2312" width="5.33203125" style="67" bestFit="1" customWidth="1"/>
    <col min="2313" max="2313" width="3" style="67" bestFit="1" customWidth="1"/>
    <col min="2314" max="2314" width="1.5" style="67" bestFit="1" customWidth="1"/>
    <col min="2315" max="2316" width="2.33203125" style="67" bestFit="1" customWidth="1"/>
    <col min="2317" max="2317" width="3" style="67" bestFit="1" customWidth="1"/>
    <col min="2318" max="2319" width="5.33203125" style="67" bestFit="1" customWidth="1"/>
    <col min="2320" max="2320" width="3" style="67" bestFit="1" customWidth="1"/>
    <col min="2321" max="2321" width="3.83203125" style="67" bestFit="1" customWidth="1"/>
    <col min="2322" max="2322" width="6.5" style="67" bestFit="1" customWidth="1"/>
    <col min="2323" max="2323" width="0.33203125" style="67" bestFit="1" customWidth="1"/>
    <col min="2324" max="2325" width="0.83203125" style="67" bestFit="1" customWidth="1"/>
    <col min="2326" max="2326" width="6.83203125" style="67" bestFit="1" customWidth="1"/>
    <col min="2327" max="2327" width="0.83203125" style="67" bestFit="1" customWidth="1"/>
    <col min="2328" max="2328" width="2.08203125" style="67" bestFit="1" customWidth="1"/>
    <col min="2329" max="2329" width="0.1640625" style="67" bestFit="1" customWidth="1"/>
    <col min="2330" max="2330" width="2.33203125" style="67" bestFit="1" customWidth="1"/>
    <col min="2331" max="2331" width="3" style="67" bestFit="1" customWidth="1"/>
    <col min="2332" max="2332" width="1.5" style="67" bestFit="1" customWidth="1"/>
    <col min="2333" max="2333" width="1.4140625" style="67" bestFit="1" customWidth="1"/>
    <col min="2334" max="2334" width="0.1640625" style="67" bestFit="1" customWidth="1"/>
    <col min="2335" max="2335" width="6.1640625" style="67" bestFit="1" customWidth="1"/>
    <col min="2336" max="2336" width="2.9140625" style="67" bestFit="1" customWidth="1"/>
    <col min="2337" max="2337" width="0.1640625" style="67" bestFit="1" customWidth="1"/>
    <col min="2338" max="2338" width="1.4140625" style="67" bestFit="1" customWidth="1"/>
    <col min="2339" max="2339" width="2.33203125" style="67" bestFit="1" customWidth="1"/>
    <col min="2340" max="2340" width="2.4140625" style="67" bestFit="1" customWidth="1"/>
    <col min="2341" max="2341" width="5.9140625" style="67" bestFit="1" customWidth="1"/>
    <col min="2342" max="2343" width="0.83203125" style="67" bestFit="1" customWidth="1"/>
    <col min="2344" max="2344" width="1.4140625" style="67" bestFit="1" customWidth="1"/>
    <col min="2345" max="2345" width="6.6640625" style="67" bestFit="1" customWidth="1"/>
    <col min="2346" max="2346" width="2.9140625" style="67" bestFit="1" customWidth="1"/>
    <col min="2347" max="2347" width="2.6640625" style="67" bestFit="1" customWidth="1"/>
    <col min="2348" max="2348" width="7.08203125" style="67" bestFit="1" customWidth="1"/>
    <col min="2349" max="2349" width="1.6640625" style="67" bestFit="1" customWidth="1"/>
    <col min="2350" max="2350" width="6.5" style="67" bestFit="1" customWidth="1"/>
    <col min="2351" max="2351" width="0.1640625" style="67" bestFit="1" customWidth="1"/>
    <col min="2352" max="2560" width="8.83203125" style="67"/>
    <col min="2561" max="2561" width="9.08203125" style="67" bestFit="1" customWidth="1"/>
    <col min="2562" max="2563" width="1.5" style="67" bestFit="1" customWidth="1"/>
    <col min="2564" max="2564" width="3.33203125" style="67" bestFit="1" customWidth="1"/>
    <col min="2565" max="2565" width="8.83203125" style="67" bestFit="1"/>
    <col min="2566" max="2566" width="4.5" style="67" bestFit="1" customWidth="1"/>
    <col min="2567" max="2567" width="2.33203125" style="67" bestFit="1" customWidth="1"/>
    <col min="2568" max="2568" width="5.33203125" style="67" bestFit="1" customWidth="1"/>
    <col min="2569" max="2569" width="3" style="67" bestFit="1" customWidth="1"/>
    <col min="2570" max="2570" width="1.5" style="67" bestFit="1" customWidth="1"/>
    <col min="2571" max="2572" width="2.33203125" style="67" bestFit="1" customWidth="1"/>
    <col min="2573" max="2573" width="3" style="67" bestFit="1" customWidth="1"/>
    <col min="2574" max="2575" width="5.33203125" style="67" bestFit="1" customWidth="1"/>
    <col min="2576" max="2576" width="3" style="67" bestFit="1" customWidth="1"/>
    <col min="2577" max="2577" width="3.83203125" style="67" bestFit="1" customWidth="1"/>
    <col min="2578" max="2578" width="6.5" style="67" bestFit="1" customWidth="1"/>
    <col min="2579" max="2579" width="0.33203125" style="67" bestFit="1" customWidth="1"/>
    <col min="2580" max="2581" width="0.83203125" style="67" bestFit="1" customWidth="1"/>
    <col min="2582" max="2582" width="6.83203125" style="67" bestFit="1" customWidth="1"/>
    <col min="2583" max="2583" width="0.83203125" style="67" bestFit="1" customWidth="1"/>
    <col min="2584" max="2584" width="2.08203125" style="67" bestFit="1" customWidth="1"/>
    <col min="2585" max="2585" width="0.1640625" style="67" bestFit="1" customWidth="1"/>
    <col min="2586" max="2586" width="2.33203125" style="67" bestFit="1" customWidth="1"/>
    <col min="2587" max="2587" width="3" style="67" bestFit="1" customWidth="1"/>
    <col min="2588" max="2588" width="1.5" style="67" bestFit="1" customWidth="1"/>
    <col min="2589" max="2589" width="1.4140625" style="67" bestFit="1" customWidth="1"/>
    <col min="2590" max="2590" width="0.1640625" style="67" bestFit="1" customWidth="1"/>
    <col min="2591" max="2591" width="6.1640625" style="67" bestFit="1" customWidth="1"/>
    <col min="2592" max="2592" width="2.9140625" style="67" bestFit="1" customWidth="1"/>
    <col min="2593" max="2593" width="0.1640625" style="67" bestFit="1" customWidth="1"/>
    <col min="2594" max="2594" width="1.4140625" style="67" bestFit="1" customWidth="1"/>
    <col min="2595" max="2595" width="2.33203125" style="67" bestFit="1" customWidth="1"/>
    <col min="2596" max="2596" width="2.4140625" style="67" bestFit="1" customWidth="1"/>
    <col min="2597" max="2597" width="5.9140625" style="67" bestFit="1" customWidth="1"/>
    <col min="2598" max="2599" width="0.83203125" style="67" bestFit="1" customWidth="1"/>
    <col min="2600" max="2600" width="1.4140625" style="67" bestFit="1" customWidth="1"/>
    <col min="2601" max="2601" width="6.6640625" style="67" bestFit="1" customWidth="1"/>
    <col min="2602" max="2602" width="2.9140625" style="67" bestFit="1" customWidth="1"/>
    <col min="2603" max="2603" width="2.6640625" style="67" bestFit="1" customWidth="1"/>
    <col min="2604" max="2604" width="7.08203125" style="67" bestFit="1" customWidth="1"/>
    <col min="2605" max="2605" width="1.6640625" style="67" bestFit="1" customWidth="1"/>
    <col min="2606" max="2606" width="6.5" style="67" bestFit="1" customWidth="1"/>
    <col min="2607" max="2607" width="0.1640625" style="67" bestFit="1" customWidth="1"/>
    <col min="2608" max="2816" width="8.83203125" style="67"/>
    <col min="2817" max="2817" width="9.08203125" style="67" bestFit="1" customWidth="1"/>
    <col min="2818" max="2819" width="1.5" style="67" bestFit="1" customWidth="1"/>
    <col min="2820" max="2820" width="3.33203125" style="67" bestFit="1" customWidth="1"/>
    <col min="2821" max="2821" width="8.83203125" style="67" bestFit="1"/>
    <col min="2822" max="2822" width="4.5" style="67" bestFit="1" customWidth="1"/>
    <col min="2823" max="2823" width="2.33203125" style="67" bestFit="1" customWidth="1"/>
    <col min="2824" max="2824" width="5.33203125" style="67" bestFit="1" customWidth="1"/>
    <col min="2825" max="2825" width="3" style="67" bestFit="1" customWidth="1"/>
    <col min="2826" max="2826" width="1.5" style="67" bestFit="1" customWidth="1"/>
    <col min="2827" max="2828" width="2.33203125" style="67" bestFit="1" customWidth="1"/>
    <col min="2829" max="2829" width="3" style="67" bestFit="1" customWidth="1"/>
    <col min="2830" max="2831" width="5.33203125" style="67" bestFit="1" customWidth="1"/>
    <col min="2832" max="2832" width="3" style="67" bestFit="1" customWidth="1"/>
    <col min="2833" max="2833" width="3.83203125" style="67" bestFit="1" customWidth="1"/>
    <col min="2834" max="2834" width="6.5" style="67" bestFit="1" customWidth="1"/>
    <col min="2835" max="2835" width="0.33203125" style="67" bestFit="1" customWidth="1"/>
    <col min="2836" max="2837" width="0.83203125" style="67" bestFit="1" customWidth="1"/>
    <col min="2838" max="2838" width="6.83203125" style="67" bestFit="1" customWidth="1"/>
    <col min="2839" max="2839" width="0.83203125" style="67" bestFit="1" customWidth="1"/>
    <col min="2840" max="2840" width="2.08203125" style="67" bestFit="1" customWidth="1"/>
    <col min="2841" max="2841" width="0.1640625" style="67" bestFit="1" customWidth="1"/>
    <col min="2842" max="2842" width="2.33203125" style="67" bestFit="1" customWidth="1"/>
    <col min="2843" max="2843" width="3" style="67" bestFit="1" customWidth="1"/>
    <col min="2844" max="2844" width="1.5" style="67" bestFit="1" customWidth="1"/>
    <col min="2845" max="2845" width="1.4140625" style="67" bestFit="1" customWidth="1"/>
    <col min="2846" max="2846" width="0.1640625" style="67" bestFit="1" customWidth="1"/>
    <col min="2847" max="2847" width="6.1640625" style="67" bestFit="1" customWidth="1"/>
    <col min="2848" max="2848" width="2.9140625" style="67" bestFit="1" customWidth="1"/>
    <col min="2849" max="2849" width="0.1640625" style="67" bestFit="1" customWidth="1"/>
    <col min="2850" max="2850" width="1.4140625" style="67" bestFit="1" customWidth="1"/>
    <col min="2851" max="2851" width="2.33203125" style="67" bestFit="1" customWidth="1"/>
    <col min="2852" max="2852" width="2.4140625" style="67" bestFit="1" customWidth="1"/>
    <col min="2853" max="2853" width="5.9140625" style="67" bestFit="1" customWidth="1"/>
    <col min="2854" max="2855" width="0.83203125" style="67" bestFit="1" customWidth="1"/>
    <col min="2856" max="2856" width="1.4140625" style="67" bestFit="1" customWidth="1"/>
    <col min="2857" max="2857" width="6.6640625" style="67" bestFit="1" customWidth="1"/>
    <col min="2858" max="2858" width="2.9140625" style="67" bestFit="1" customWidth="1"/>
    <col min="2859" max="2859" width="2.6640625" style="67" bestFit="1" customWidth="1"/>
    <col min="2860" max="2860" width="7.08203125" style="67" bestFit="1" customWidth="1"/>
    <col min="2861" max="2861" width="1.6640625" style="67" bestFit="1" customWidth="1"/>
    <col min="2862" max="2862" width="6.5" style="67" bestFit="1" customWidth="1"/>
    <col min="2863" max="2863" width="0.1640625" style="67" bestFit="1" customWidth="1"/>
    <col min="2864" max="3072" width="8.83203125" style="67"/>
    <col min="3073" max="3073" width="9.08203125" style="67" bestFit="1" customWidth="1"/>
    <col min="3074" max="3075" width="1.5" style="67" bestFit="1" customWidth="1"/>
    <col min="3076" max="3076" width="3.33203125" style="67" bestFit="1" customWidth="1"/>
    <col min="3077" max="3077" width="8.83203125" style="67" bestFit="1"/>
    <col min="3078" max="3078" width="4.5" style="67" bestFit="1" customWidth="1"/>
    <col min="3079" max="3079" width="2.33203125" style="67" bestFit="1" customWidth="1"/>
    <col min="3080" max="3080" width="5.33203125" style="67" bestFit="1" customWidth="1"/>
    <col min="3081" max="3081" width="3" style="67" bestFit="1" customWidth="1"/>
    <col min="3082" max="3082" width="1.5" style="67" bestFit="1" customWidth="1"/>
    <col min="3083" max="3084" width="2.33203125" style="67" bestFit="1" customWidth="1"/>
    <col min="3085" max="3085" width="3" style="67" bestFit="1" customWidth="1"/>
    <col min="3086" max="3087" width="5.33203125" style="67" bestFit="1" customWidth="1"/>
    <col min="3088" max="3088" width="3" style="67" bestFit="1" customWidth="1"/>
    <col min="3089" max="3089" width="3.83203125" style="67" bestFit="1" customWidth="1"/>
    <col min="3090" max="3090" width="6.5" style="67" bestFit="1" customWidth="1"/>
    <col min="3091" max="3091" width="0.33203125" style="67" bestFit="1" customWidth="1"/>
    <col min="3092" max="3093" width="0.83203125" style="67" bestFit="1" customWidth="1"/>
    <col min="3094" max="3094" width="6.83203125" style="67" bestFit="1" customWidth="1"/>
    <col min="3095" max="3095" width="0.83203125" style="67" bestFit="1" customWidth="1"/>
    <col min="3096" max="3096" width="2.08203125" style="67" bestFit="1" customWidth="1"/>
    <col min="3097" max="3097" width="0.1640625" style="67" bestFit="1" customWidth="1"/>
    <col min="3098" max="3098" width="2.33203125" style="67" bestFit="1" customWidth="1"/>
    <col min="3099" max="3099" width="3" style="67" bestFit="1" customWidth="1"/>
    <col min="3100" max="3100" width="1.5" style="67" bestFit="1" customWidth="1"/>
    <col min="3101" max="3101" width="1.4140625" style="67" bestFit="1" customWidth="1"/>
    <col min="3102" max="3102" width="0.1640625" style="67" bestFit="1" customWidth="1"/>
    <col min="3103" max="3103" width="6.1640625" style="67" bestFit="1" customWidth="1"/>
    <col min="3104" max="3104" width="2.9140625" style="67" bestFit="1" customWidth="1"/>
    <col min="3105" max="3105" width="0.1640625" style="67" bestFit="1" customWidth="1"/>
    <col min="3106" max="3106" width="1.4140625" style="67" bestFit="1" customWidth="1"/>
    <col min="3107" max="3107" width="2.33203125" style="67" bestFit="1" customWidth="1"/>
    <col min="3108" max="3108" width="2.4140625" style="67" bestFit="1" customWidth="1"/>
    <col min="3109" max="3109" width="5.9140625" style="67" bestFit="1" customWidth="1"/>
    <col min="3110" max="3111" width="0.83203125" style="67" bestFit="1" customWidth="1"/>
    <col min="3112" max="3112" width="1.4140625" style="67" bestFit="1" customWidth="1"/>
    <col min="3113" max="3113" width="6.6640625" style="67" bestFit="1" customWidth="1"/>
    <col min="3114" max="3114" width="2.9140625" style="67" bestFit="1" customWidth="1"/>
    <col min="3115" max="3115" width="2.6640625" style="67" bestFit="1" customWidth="1"/>
    <col min="3116" max="3116" width="7.08203125" style="67" bestFit="1" customWidth="1"/>
    <col min="3117" max="3117" width="1.6640625" style="67" bestFit="1" customWidth="1"/>
    <col min="3118" max="3118" width="6.5" style="67" bestFit="1" customWidth="1"/>
    <col min="3119" max="3119" width="0.1640625" style="67" bestFit="1" customWidth="1"/>
    <col min="3120" max="3328" width="8.83203125" style="67"/>
    <col min="3329" max="3329" width="9.08203125" style="67" bestFit="1" customWidth="1"/>
    <col min="3330" max="3331" width="1.5" style="67" bestFit="1" customWidth="1"/>
    <col min="3332" max="3332" width="3.33203125" style="67" bestFit="1" customWidth="1"/>
    <col min="3333" max="3333" width="8.83203125" style="67" bestFit="1"/>
    <col min="3334" max="3334" width="4.5" style="67" bestFit="1" customWidth="1"/>
    <col min="3335" max="3335" width="2.33203125" style="67" bestFit="1" customWidth="1"/>
    <col min="3336" max="3336" width="5.33203125" style="67" bestFit="1" customWidth="1"/>
    <col min="3337" max="3337" width="3" style="67" bestFit="1" customWidth="1"/>
    <col min="3338" max="3338" width="1.5" style="67" bestFit="1" customWidth="1"/>
    <col min="3339" max="3340" width="2.33203125" style="67" bestFit="1" customWidth="1"/>
    <col min="3341" max="3341" width="3" style="67" bestFit="1" customWidth="1"/>
    <col min="3342" max="3343" width="5.33203125" style="67" bestFit="1" customWidth="1"/>
    <col min="3344" max="3344" width="3" style="67" bestFit="1" customWidth="1"/>
    <col min="3345" max="3345" width="3.83203125" style="67" bestFit="1" customWidth="1"/>
    <col min="3346" max="3346" width="6.5" style="67" bestFit="1" customWidth="1"/>
    <col min="3347" max="3347" width="0.33203125" style="67" bestFit="1" customWidth="1"/>
    <col min="3348" max="3349" width="0.83203125" style="67" bestFit="1" customWidth="1"/>
    <col min="3350" max="3350" width="6.83203125" style="67" bestFit="1" customWidth="1"/>
    <col min="3351" max="3351" width="0.83203125" style="67" bestFit="1" customWidth="1"/>
    <col min="3352" max="3352" width="2.08203125" style="67" bestFit="1" customWidth="1"/>
    <col min="3353" max="3353" width="0.1640625" style="67" bestFit="1" customWidth="1"/>
    <col min="3354" max="3354" width="2.33203125" style="67" bestFit="1" customWidth="1"/>
    <col min="3355" max="3355" width="3" style="67" bestFit="1" customWidth="1"/>
    <col min="3356" max="3356" width="1.5" style="67" bestFit="1" customWidth="1"/>
    <col min="3357" max="3357" width="1.4140625" style="67" bestFit="1" customWidth="1"/>
    <col min="3358" max="3358" width="0.1640625" style="67" bestFit="1" customWidth="1"/>
    <col min="3359" max="3359" width="6.1640625" style="67" bestFit="1" customWidth="1"/>
    <col min="3360" max="3360" width="2.9140625" style="67" bestFit="1" customWidth="1"/>
    <col min="3361" max="3361" width="0.1640625" style="67" bestFit="1" customWidth="1"/>
    <col min="3362" max="3362" width="1.4140625" style="67" bestFit="1" customWidth="1"/>
    <col min="3363" max="3363" width="2.33203125" style="67" bestFit="1" customWidth="1"/>
    <col min="3364" max="3364" width="2.4140625" style="67" bestFit="1" customWidth="1"/>
    <col min="3365" max="3365" width="5.9140625" style="67" bestFit="1" customWidth="1"/>
    <col min="3366" max="3367" width="0.83203125" style="67" bestFit="1" customWidth="1"/>
    <col min="3368" max="3368" width="1.4140625" style="67" bestFit="1" customWidth="1"/>
    <col min="3369" max="3369" width="6.6640625" style="67" bestFit="1" customWidth="1"/>
    <col min="3370" max="3370" width="2.9140625" style="67" bestFit="1" customWidth="1"/>
    <col min="3371" max="3371" width="2.6640625" style="67" bestFit="1" customWidth="1"/>
    <col min="3372" max="3372" width="7.08203125" style="67" bestFit="1" customWidth="1"/>
    <col min="3373" max="3373" width="1.6640625" style="67" bestFit="1" customWidth="1"/>
    <col min="3374" max="3374" width="6.5" style="67" bestFit="1" customWidth="1"/>
    <col min="3375" max="3375" width="0.1640625" style="67" bestFit="1" customWidth="1"/>
    <col min="3376" max="3584" width="8.83203125" style="67"/>
    <col min="3585" max="3585" width="9.08203125" style="67" bestFit="1" customWidth="1"/>
    <col min="3586" max="3587" width="1.5" style="67" bestFit="1" customWidth="1"/>
    <col min="3588" max="3588" width="3.33203125" style="67" bestFit="1" customWidth="1"/>
    <col min="3589" max="3589" width="8.83203125" style="67" bestFit="1"/>
    <col min="3590" max="3590" width="4.5" style="67" bestFit="1" customWidth="1"/>
    <col min="3591" max="3591" width="2.33203125" style="67" bestFit="1" customWidth="1"/>
    <col min="3592" max="3592" width="5.33203125" style="67" bestFit="1" customWidth="1"/>
    <col min="3593" max="3593" width="3" style="67" bestFit="1" customWidth="1"/>
    <col min="3594" max="3594" width="1.5" style="67" bestFit="1" customWidth="1"/>
    <col min="3595" max="3596" width="2.33203125" style="67" bestFit="1" customWidth="1"/>
    <col min="3597" max="3597" width="3" style="67" bestFit="1" customWidth="1"/>
    <col min="3598" max="3599" width="5.33203125" style="67" bestFit="1" customWidth="1"/>
    <col min="3600" max="3600" width="3" style="67" bestFit="1" customWidth="1"/>
    <col min="3601" max="3601" width="3.83203125" style="67" bestFit="1" customWidth="1"/>
    <col min="3602" max="3602" width="6.5" style="67" bestFit="1" customWidth="1"/>
    <col min="3603" max="3603" width="0.33203125" style="67" bestFit="1" customWidth="1"/>
    <col min="3604" max="3605" width="0.83203125" style="67" bestFit="1" customWidth="1"/>
    <col min="3606" max="3606" width="6.83203125" style="67" bestFit="1" customWidth="1"/>
    <col min="3607" max="3607" width="0.83203125" style="67" bestFit="1" customWidth="1"/>
    <col min="3608" max="3608" width="2.08203125" style="67" bestFit="1" customWidth="1"/>
    <col min="3609" max="3609" width="0.1640625" style="67" bestFit="1" customWidth="1"/>
    <col min="3610" max="3610" width="2.33203125" style="67" bestFit="1" customWidth="1"/>
    <col min="3611" max="3611" width="3" style="67" bestFit="1" customWidth="1"/>
    <col min="3612" max="3612" width="1.5" style="67" bestFit="1" customWidth="1"/>
    <col min="3613" max="3613" width="1.4140625" style="67" bestFit="1" customWidth="1"/>
    <col min="3614" max="3614" width="0.1640625" style="67" bestFit="1" customWidth="1"/>
    <col min="3615" max="3615" width="6.1640625" style="67" bestFit="1" customWidth="1"/>
    <col min="3616" max="3616" width="2.9140625" style="67" bestFit="1" customWidth="1"/>
    <col min="3617" max="3617" width="0.1640625" style="67" bestFit="1" customWidth="1"/>
    <col min="3618" max="3618" width="1.4140625" style="67" bestFit="1" customWidth="1"/>
    <col min="3619" max="3619" width="2.33203125" style="67" bestFit="1" customWidth="1"/>
    <col min="3620" max="3620" width="2.4140625" style="67" bestFit="1" customWidth="1"/>
    <col min="3621" max="3621" width="5.9140625" style="67" bestFit="1" customWidth="1"/>
    <col min="3622" max="3623" width="0.83203125" style="67" bestFit="1" customWidth="1"/>
    <col min="3624" max="3624" width="1.4140625" style="67" bestFit="1" customWidth="1"/>
    <col min="3625" max="3625" width="6.6640625" style="67" bestFit="1" customWidth="1"/>
    <col min="3626" max="3626" width="2.9140625" style="67" bestFit="1" customWidth="1"/>
    <col min="3627" max="3627" width="2.6640625" style="67" bestFit="1" customWidth="1"/>
    <col min="3628" max="3628" width="7.08203125" style="67" bestFit="1" customWidth="1"/>
    <col min="3629" max="3629" width="1.6640625" style="67" bestFit="1" customWidth="1"/>
    <col min="3630" max="3630" width="6.5" style="67" bestFit="1" customWidth="1"/>
    <col min="3631" max="3631" width="0.1640625" style="67" bestFit="1" customWidth="1"/>
    <col min="3632" max="3840" width="8.83203125" style="67"/>
    <col min="3841" max="3841" width="9.08203125" style="67" bestFit="1" customWidth="1"/>
    <col min="3842" max="3843" width="1.5" style="67" bestFit="1" customWidth="1"/>
    <col min="3844" max="3844" width="3.33203125" style="67" bestFit="1" customWidth="1"/>
    <col min="3845" max="3845" width="8.83203125" style="67" bestFit="1"/>
    <col min="3846" max="3846" width="4.5" style="67" bestFit="1" customWidth="1"/>
    <col min="3847" max="3847" width="2.33203125" style="67" bestFit="1" customWidth="1"/>
    <col min="3848" max="3848" width="5.33203125" style="67" bestFit="1" customWidth="1"/>
    <col min="3849" max="3849" width="3" style="67" bestFit="1" customWidth="1"/>
    <col min="3850" max="3850" width="1.5" style="67" bestFit="1" customWidth="1"/>
    <col min="3851" max="3852" width="2.33203125" style="67" bestFit="1" customWidth="1"/>
    <col min="3853" max="3853" width="3" style="67" bestFit="1" customWidth="1"/>
    <col min="3854" max="3855" width="5.33203125" style="67" bestFit="1" customWidth="1"/>
    <col min="3856" max="3856" width="3" style="67" bestFit="1" customWidth="1"/>
    <col min="3857" max="3857" width="3.83203125" style="67" bestFit="1" customWidth="1"/>
    <col min="3858" max="3858" width="6.5" style="67" bestFit="1" customWidth="1"/>
    <col min="3859" max="3859" width="0.33203125" style="67" bestFit="1" customWidth="1"/>
    <col min="3860" max="3861" width="0.83203125" style="67" bestFit="1" customWidth="1"/>
    <col min="3862" max="3862" width="6.83203125" style="67" bestFit="1" customWidth="1"/>
    <col min="3863" max="3863" width="0.83203125" style="67" bestFit="1" customWidth="1"/>
    <col min="3864" max="3864" width="2.08203125" style="67" bestFit="1" customWidth="1"/>
    <col min="3865" max="3865" width="0.1640625" style="67" bestFit="1" customWidth="1"/>
    <col min="3866" max="3866" width="2.33203125" style="67" bestFit="1" customWidth="1"/>
    <col min="3867" max="3867" width="3" style="67" bestFit="1" customWidth="1"/>
    <col min="3868" max="3868" width="1.5" style="67" bestFit="1" customWidth="1"/>
    <col min="3869" max="3869" width="1.4140625" style="67" bestFit="1" customWidth="1"/>
    <col min="3870" max="3870" width="0.1640625" style="67" bestFit="1" customWidth="1"/>
    <col min="3871" max="3871" width="6.1640625" style="67" bestFit="1" customWidth="1"/>
    <col min="3872" max="3872" width="2.9140625" style="67" bestFit="1" customWidth="1"/>
    <col min="3873" max="3873" width="0.1640625" style="67" bestFit="1" customWidth="1"/>
    <col min="3874" max="3874" width="1.4140625" style="67" bestFit="1" customWidth="1"/>
    <col min="3875" max="3875" width="2.33203125" style="67" bestFit="1" customWidth="1"/>
    <col min="3876" max="3876" width="2.4140625" style="67" bestFit="1" customWidth="1"/>
    <col min="3877" max="3877" width="5.9140625" style="67" bestFit="1" customWidth="1"/>
    <col min="3878" max="3879" width="0.83203125" style="67" bestFit="1" customWidth="1"/>
    <col min="3880" max="3880" width="1.4140625" style="67" bestFit="1" customWidth="1"/>
    <col min="3881" max="3881" width="6.6640625" style="67" bestFit="1" customWidth="1"/>
    <col min="3882" max="3882" width="2.9140625" style="67" bestFit="1" customWidth="1"/>
    <col min="3883" max="3883" width="2.6640625" style="67" bestFit="1" customWidth="1"/>
    <col min="3884" max="3884" width="7.08203125" style="67" bestFit="1" customWidth="1"/>
    <col min="3885" max="3885" width="1.6640625" style="67" bestFit="1" customWidth="1"/>
    <col min="3886" max="3886" width="6.5" style="67" bestFit="1" customWidth="1"/>
    <col min="3887" max="3887" width="0.1640625" style="67" bestFit="1" customWidth="1"/>
    <col min="3888" max="4096" width="8.83203125" style="67"/>
    <col min="4097" max="4097" width="9.08203125" style="67" bestFit="1" customWidth="1"/>
    <col min="4098" max="4099" width="1.5" style="67" bestFit="1" customWidth="1"/>
    <col min="4100" max="4100" width="3.33203125" style="67" bestFit="1" customWidth="1"/>
    <col min="4101" max="4101" width="8.83203125" style="67" bestFit="1"/>
    <col min="4102" max="4102" width="4.5" style="67" bestFit="1" customWidth="1"/>
    <col min="4103" max="4103" width="2.33203125" style="67" bestFit="1" customWidth="1"/>
    <col min="4104" max="4104" width="5.33203125" style="67" bestFit="1" customWidth="1"/>
    <col min="4105" max="4105" width="3" style="67" bestFit="1" customWidth="1"/>
    <col min="4106" max="4106" width="1.5" style="67" bestFit="1" customWidth="1"/>
    <col min="4107" max="4108" width="2.33203125" style="67" bestFit="1" customWidth="1"/>
    <col min="4109" max="4109" width="3" style="67" bestFit="1" customWidth="1"/>
    <col min="4110" max="4111" width="5.33203125" style="67" bestFit="1" customWidth="1"/>
    <col min="4112" max="4112" width="3" style="67" bestFit="1" customWidth="1"/>
    <col min="4113" max="4113" width="3.83203125" style="67" bestFit="1" customWidth="1"/>
    <col min="4114" max="4114" width="6.5" style="67" bestFit="1" customWidth="1"/>
    <col min="4115" max="4115" width="0.33203125" style="67" bestFit="1" customWidth="1"/>
    <col min="4116" max="4117" width="0.83203125" style="67" bestFit="1" customWidth="1"/>
    <col min="4118" max="4118" width="6.83203125" style="67" bestFit="1" customWidth="1"/>
    <col min="4119" max="4119" width="0.83203125" style="67" bestFit="1" customWidth="1"/>
    <col min="4120" max="4120" width="2.08203125" style="67" bestFit="1" customWidth="1"/>
    <col min="4121" max="4121" width="0.1640625" style="67" bestFit="1" customWidth="1"/>
    <col min="4122" max="4122" width="2.33203125" style="67" bestFit="1" customWidth="1"/>
    <col min="4123" max="4123" width="3" style="67" bestFit="1" customWidth="1"/>
    <col min="4124" max="4124" width="1.5" style="67" bestFit="1" customWidth="1"/>
    <col min="4125" max="4125" width="1.4140625" style="67" bestFit="1" customWidth="1"/>
    <col min="4126" max="4126" width="0.1640625" style="67" bestFit="1" customWidth="1"/>
    <col min="4127" max="4127" width="6.1640625" style="67" bestFit="1" customWidth="1"/>
    <col min="4128" max="4128" width="2.9140625" style="67" bestFit="1" customWidth="1"/>
    <col min="4129" max="4129" width="0.1640625" style="67" bestFit="1" customWidth="1"/>
    <col min="4130" max="4130" width="1.4140625" style="67" bestFit="1" customWidth="1"/>
    <col min="4131" max="4131" width="2.33203125" style="67" bestFit="1" customWidth="1"/>
    <col min="4132" max="4132" width="2.4140625" style="67" bestFit="1" customWidth="1"/>
    <col min="4133" max="4133" width="5.9140625" style="67" bestFit="1" customWidth="1"/>
    <col min="4134" max="4135" width="0.83203125" style="67" bestFit="1" customWidth="1"/>
    <col min="4136" max="4136" width="1.4140625" style="67" bestFit="1" customWidth="1"/>
    <col min="4137" max="4137" width="6.6640625" style="67" bestFit="1" customWidth="1"/>
    <col min="4138" max="4138" width="2.9140625" style="67" bestFit="1" customWidth="1"/>
    <col min="4139" max="4139" width="2.6640625" style="67" bestFit="1" customWidth="1"/>
    <col min="4140" max="4140" width="7.08203125" style="67" bestFit="1" customWidth="1"/>
    <col min="4141" max="4141" width="1.6640625" style="67" bestFit="1" customWidth="1"/>
    <col min="4142" max="4142" width="6.5" style="67" bestFit="1" customWidth="1"/>
    <col min="4143" max="4143" width="0.1640625" style="67" bestFit="1" customWidth="1"/>
    <col min="4144" max="4352" width="8.83203125" style="67"/>
    <col min="4353" max="4353" width="9.08203125" style="67" bestFit="1" customWidth="1"/>
    <col min="4354" max="4355" width="1.5" style="67" bestFit="1" customWidth="1"/>
    <col min="4356" max="4356" width="3.33203125" style="67" bestFit="1" customWidth="1"/>
    <col min="4357" max="4357" width="8.83203125" style="67" bestFit="1"/>
    <col min="4358" max="4358" width="4.5" style="67" bestFit="1" customWidth="1"/>
    <col min="4359" max="4359" width="2.33203125" style="67" bestFit="1" customWidth="1"/>
    <col min="4360" max="4360" width="5.33203125" style="67" bestFit="1" customWidth="1"/>
    <col min="4361" max="4361" width="3" style="67" bestFit="1" customWidth="1"/>
    <col min="4362" max="4362" width="1.5" style="67" bestFit="1" customWidth="1"/>
    <col min="4363" max="4364" width="2.33203125" style="67" bestFit="1" customWidth="1"/>
    <col min="4365" max="4365" width="3" style="67" bestFit="1" customWidth="1"/>
    <col min="4366" max="4367" width="5.33203125" style="67" bestFit="1" customWidth="1"/>
    <col min="4368" max="4368" width="3" style="67" bestFit="1" customWidth="1"/>
    <col min="4369" max="4369" width="3.83203125" style="67" bestFit="1" customWidth="1"/>
    <col min="4370" max="4370" width="6.5" style="67" bestFit="1" customWidth="1"/>
    <col min="4371" max="4371" width="0.33203125" style="67" bestFit="1" customWidth="1"/>
    <col min="4372" max="4373" width="0.83203125" style="67" bestFit="1" customWidth="1"/>
    <col min="4374" max="4374" width="6.83203125" style="67" bestFit="1" customWidth="1"/>
    <col min="4375" max="4375" width="0.83203125" style="67" bestFit="1" customWidth="1"/>
    <col min="4376" max="4376" width="2.08203125" style="67" bestFit="1" customWidth="1"/>
    <col min="4377" max="4377" width="0.1640625" style="67" bestFit="1" customWidth="1"/>
    <col min="4378" max="4378" width="2.33203125" style="67" bestFit="1" customWidth="1"/>
    <col min="4379" max="4379" width="3" style="67" bestFit="1" customWidth="1"/>
    <col min="4380" max="4380" width="1.5" style="67" bestFit="1" customWidth="1"/>
    <col min="4381" max="4381" width="1.4140625" style="67" bestFit="1" customWidth="1"/>
    <col min="4382" max="4382" width="0.1640625" style="67" bestFit="1" customWidth="1"/>
    <col min="4383" max="4383" width="6.1640625" style="67" bestFit="1" customWidth="1"/>
    <col min="4384" max="4384" width="2.9140625" style="67" bestFit="1" customWidth="1"/>
    <col min="4385" max="4385" width="0.1640625" style="67" bestFit="1" customWidth="1"/>
    <col min="4386" max="4386" width="1.4140625" style="67" bestFit="1" customWidth="1"/>
    <col min="4387" max="4387" width="2.33203125" style="67" bestFit="1" customWidth="1"/>
    <col min="4388" max="4388" width="2.4140625" style="67" bestFit="1" customWidth="1"/>
    <col min="4389" max="4389" width="5.9140625" style="67" bestFit="1" customWidth="1"/>
    <col min="4390" max="4391" width="0.83203125" style="67" bestFit="1" customWidth="1"/>
    <col min="4392" max="4392" width="1.4140625" style="67" bestFit="1" customWidth="1"/>
    <col min="4393" max="4393" width="6.6640625" style="67" bestFit="1" customWidth="1"/>
    <col min="4394" max="4394" width="2.9140625" style="67" bestFit="1" customWidth="1"/>
    <col min="4395" max="4395" width="2.6640625" style="67" bestFit="1" customWidth="1"/>
    <col min="4396" max="4396" width="7.08203125" style="67" bestFit="1" customWidth="1"/>
    <col min="4397" max="4397" width="1.6640625" style="67" bestFit="1" customWidth="1"/>
    <col min="4398" max="4398" width="6.5" style="67" bestFit="1" customWidth="1"/>
    <col min="4399" max="4399" width="0.1640625" style="67" bestFit="1" customWidth="1"/>
    <col min="4400" max="4608" width="8.83203125" style="67"/>
    <col min="4609" max="4609" width="9.08203125" style="67" bestFit="1" customWidth="1"/>
    <col min="4610" max="4611" width="1.5" style="67" bestFit="1" customWidth="1"/>
    <col min="4612" max="4612" width="3.33203125" style="67" bestFit="1" customWidth="1"/>
    <col min="4613" max="4613" width="8.83203125" style="67" bestFit="1"/>
    <col min="4614" max="4614" width="4.5" style="67" bestFit="1" customWidth="1"/>
    <col min="4615" max="4615" width="2.33203125" style="67" bestFit="1" customWidth="1"/>
    <col min="4616" max="4616" width="5.33203125" style="67" bestFit="1" customWidth="1"/>
    <col min="4617" max="4617" width="3" style="67" bestFit="1" customWidth="1"/>
    <col min="4618" max="4618" width="1.5" style="67" bestFit="1" customWidth="1"/>
    <col min="4619" max="4620" width="2.33203125" style="67" bestFit="1" customWidth="1"/>
    <col min="4621" max="4621" width="3" style="67" bestFit="1" customWidth="1"/>
    <col min="4622" max="4623" width="5.33203125" style="67" bestFit="1" customWidth="1"/>
    <col min="4624" max="4624" width="3" style="67" bestFit="1" customWidth="1"/>
    <col min="4625" max="4625" width="3.83203125" style="67" bestFit="1" customWidth="1"/>
    <col min="4626" max="4626" width="6.5" style="67" bestFit="1" customWidth="1"/>
    <col min="4627" max="4627" width="0.33203125" style="67" bestFit="1" customWidth="1"/>
    <col min="4628" max="4629" width="0.83203125" style="67" bestFit="1" customWidth="1"/>
    <col min="4630" max="4630" width="6.83203125" style="67" bestFit="1" customWidth="1"/>
    <col min="4631" max="4631" width="0.83203125" style="67" bestFit="1" customWidth="1"/>
    <col min="4632" max="4632" width="2.08203125" style="67" bestFit="1" customWidth="1"/>
    <col min="4633" max="4633" width="0.1640625" style="67" bestFit="1" customWidth="1"/>
    <col min="4634" max="4634" width="2.33203125" style="67" bestFit="1" customWidth="1"/>
    <col min="4635" max="4635" width="3" style="67" bestFit="1" customWidth="1"/>
    <col min="4636" max="4636" width="1.5" style="67" bestFit="1" customWidth="1"/>
    <col min="4637" max="4637" width="1.4140625" style="67" bestFit="1" customWidth="1"/>
    <col min="4638" max="4638" width="0.1640625" style="67" bestFit="1" customWidth="1"/>
    <col min="4639" max="4639" width="6.1640625" style="67" bestFit="1" customWidth="1"/>
    <col min="4640" max="4640" width="2.9140625" style="67" bestFit="1" customWidth="1"/>
    <col min="4641" max="4641" width="0.1640625" style="67" bestFit="1" customWidth="1"/>
    <col min="4642" max="4642" width="1.4140625" style="67" bestFit="1" customWidth="1"/>
    <col min="4643" max="4643" width="2.33203125" style="67" bestFit="1" customWidth="1"/>
    <col min="4644" max="4644" width="2.4140625" style="67" bestFit="1" customWidth="1"/>
    <col min="4645" max="4645" width="5.9140625" style="67" bestFit="1" customWidth="1"/>
    <col min="4646" max="4647" width="0.83203125" style="67" bestFit="1" customWidth="1"/>
    <col min="4648" max="4648" width="1.4140625" style="67" bestFit="1" customWidth="1"/>
    <col min="4649" max="4649" width="6.6640625" style="67" bestFit="1" customWidth="1"/>
    <col min="4650" max="4650" width="2.9140625" style="67" bestFit="1" customWidth="1"/>
    <col min="4651" max="4651" width="2.6640625" style="67" bestFit="1" customWidth="1"/>
    <col min="4652" max="4652" width="7.08203125" style="67" bestFit="1" customWidth="1"/>
    <col min="4653" max="4653" width="1.6640625" style="67" bestFit="1" customWidth="1"/>
    <col min="4654" max="4654" width="6.5" style="67" bestFit="1" customWidth="1"/>
    <col min="4655" max="4655" width="0.1640625" style="67" bestFit="1" customWidth="1"/>
    <col min="4656" max="4864" width="8.83203125" style="67"/>
    <col min="4865" max="4865" width="9.08203125" style="67" bestFit="1" customWidth="1"/>
    <col min="4866" max="4867" width="1.5" style="67" bestFit="1" customWidth="1"/>
    <col min="4868" max="4868" width="3.33203125" style="67" bestFit="1" customWidth="1"/>
    <col min="4869" max="4869" width="8.83203125" style="67" bestFit="1"/>
    <col min="4870" max="4870" width="4.5" style="67" bestFit="1" customWidth="1"/>
    <col min="4871" max="4871" width="2.33203125" style="67" bestFit="1" customWidth="1"/>
    <col min="4872" max="4872" width="5.33203125" style="67" bestFit="1" customWidth="1"/>
    <col min="4873" max="4873" width="3" style="67" bestFit="1" customWidth="1"/>
    <col min="4874" max="4874" width="1.5" style="67" bestFit="1" customWidth="1"/>
    <col min="4875" max="4876" width="2.33203125" style="67" bestFit="1" customWidth="1"/>
    <col min="4877" max="4877" width="3" style="67" bestFit="1" customWidth="1"/>
    <col min="4878" max="4879" width="5.33203125" style="67" bestFit="1" customWidth="1"/>
    <col min="4880" max="4880" width="3" style="67" bestFit="1" customWidth="1"/>
    <col min="4881" max="4881" width="3.83203125" style="67" bestFit="1" customWidth="1"/>
    <col min="4882" max="4882" width="6.5" style="67" bestFit="1" customWidth="1"/>
    <col min="4883" max="4883" width="0.33203125" style="67" bestFit="1" customWidth="1"/>
    <col min="4884" max="4885" width="0.83203125" style="67" bestFit="1" customWidth="1"/>
    <col min="4886" max="4886" width="6.83203125" style="67" bestFit="1" customWidth="1"/>
    <col min="4887" max="4887" width="0.83203125" style="67" bestFit="1" customWidth="1"/>
    <col min="4888" max="4888" width="2.08203125" style="67" bestFit="1" customWidth="1"/>
    <col min="4889" max="4889" width="0.1640625" style="67" bestFit="1" customWidth="1"/>
    <col min="4890" max="4890" width="2.33203125" style="67" bestFit="1" customWidth="1"/>
    <col min="4891" max="4891" width="3" style="67" bestFit="1" customWidth="1"/>
    <col min="4892" max="4892" width="1.5" style="67" bestFit="1" customWidth="1"/>
    <col min="4893" max="4893" width="1.4140625" style="67" bestFit="1" customWidth="1"/>
    <col min="4894" max="4894" width="0.1640625" style="67" bestFit="1" customWidth="1"/>
    <col min="4895" max="4895" width="6.1640625" style="67" bestFit="1" customWidth="1"/>
    <col min="4896" max="4896" width="2.9140625" style="67" bestFit="1" customWidth="1"/>
    <col min="4897" max="4897" width="0.1640625" style="67" bestFit="1" customWidth="1"/>
    <col min="4898" max="4898" width="1.4140625" style="67" bestFit="1" customWidth="1"/>
    <col min="4899" max="4899" width="2.33203125" style="67" bestFit="1" customWidth="1"/>
    <col min="4900" max="4900" width="2.4140625" style="67" bestFit="1" customWidth="1"/>
    <col min="4901" max="4901" width="5.9140625" style="67" bestFit="1" customWidth="1"/>
    <col min="4902" max="4903" width="0.83203125" style="67" bestFit="1" customWidth="1"/>
    <col min="4904" max="4904" width="1.4140625" style="67" bestFit="1" customWidth="1"/>
    <col min="4905" max="4905" width="6.6640625" style="67" bestFit="1" customWidth="1"/>
    <col min="4906" max="4906" width="2.9140625" style="67" bestFit="1" customWidth="1"/>
    <col min="4907" max="4907" width="2.6640625" style="67" bestFit="1" customWidth="1"/>
    <col min="4908" max="4908" width="7.08203125" style="67" bestFit="1" customWidth="1"/>
    <col min="4909" max="4909" width="1.6640625" style="67" bestFit="1" customWidth="1"/>
    <col min="4910" max="4910" width="6.5" style="67" bestFit="1" customWidth="1"/>
    <col min="4911" max="4911" width="0.1640625" style="67" bestFit="1" customWidth="1"/>
    <col min="4912" max="5120" width="8.83203125" style="67"/>
    <col min="5121" max="5121" width="9.08203125" style="67" bestFit="1" customWidth="1"/>
    <col min="5122" max="5123" width="1.5" style="67" bestFit="1" customWidth="1"/>
    <col min="5124" max="5124" width="3.33203125" style="67" bestFit="1" customWidth="1"/>
    <col min="5125" max="5125" width="8.83203125" style="67" bestFit="1"/>
    <col min="5126" max="5126" width="4.5" style="67" bestFit="1" customWidth="1"/>
    <col min="5127" max="5127" width="2.33203125" style="67" bestFit="1" customWidth="1"/>
    <col min="5128" max="5128" width="5.33203125" style="67" bestFit="1" customWidth="1"/>
    <col min="5129" max="5129" width="3" style="67" bestFit="1" customWidth="1"/>
    <col min="5130" max="5130" width="1.5" style="67" bestFit="1" customWidth="1"/>
    <col min="5131" max="5132" width="2.33203125" style="67" bestFit="1" customWidth="1"/>
    <col min="5133" max="5133" width="3" style="67" bestFit="1" customWidth="1"/>
    <col min="5134" max="5135" width="5.33203125" style="67" bestFit="1" customWidth="1"/>
    <col min="5136" max="5136" width="3" style="67" bestFit="1" customWidth="1"/>
    <col min="5137" max="5137" width="3.83203125" style="67" bestFit="1" customWidth="1"/>
    <col min="5138" max="5138" width="6.5" style="67" bestFit="1" customWidth="1"/>
    <col min="5139" max="5139" width="0.33203125" style="67" bestFit="1" customWidth="1"/>
    <col min="5140" max="5141" width="0.83203125" style="67" bestFit="1" customWidth="1"/>
    <col min="5142" max="5142" width="6.83203125" style="67" bestFit="1" customWidth="1"/>
    <col min="5143" max="5143" width="0.83203125" style="67" bestFit="1" customWidth="1"/>
    <col min="5144" max="5144" width="2.08203125" style="67" bestFit="1" customWidth="1"/>
    <col min="5145" max="5145" width="0.1640625" style="67" bestFit="1" customWidth="1"/>
    <col min="5146" max="5146" width="2.33203125" style="67" bestFit="1" customWidth="1"/>
    <col min="5147" max="5147" width="3" style="67" bestFit="1" customWidth="1"/>
    <col min="5148" max="5148" width="1.5" style="67" bestFit="1" customWidth="1"/>
    <col min="5149" max="5149" width="1.4140625" style="67" bestFit="1" customWidth="1"/>
    <col min="5150" max="5150" width="0.1640625" style="67" bestFit="1" customWidth="1"/>
    <col min="5151" max="5151" width="6.1640625" style="67" bestFit="1" customWidth="1"/>
    <col min="5152" max="5152" width="2.9140625" style="67" bestFit="1" customWidth="1"/>
    <col min="5153" max="5153" width="0.1640625" style="67" bestFit="1" customWidth="1"/>
    <col min="5154" max="5154" width="1.4140625" style="67" bestFit="1" customWidth="1"/>
    <col min="5155" max="5155" width="2.33203125" style="67" bestFit="1" customWidth="1"/>
    <col min="5156" max="5156" width="2.4140625" style="67" bestFit="1" customWidth="1"/>
    <col min="5157" max="5157" width="5.9140625" style="67" bestFit="1" customWidth="1"/>
    <col min="5158" max="5159" width="0.83203125" style="67" bestFit="1" customWidth="1"/>
    <col min="5160" max="5160" width="1.4140625" style="67" bestFit="1" customWidth="1"/>
    <col min="5161" max="5161" width="6.6640625" style="67" bestFit="1" customWidth="1"/>
    <col min="5162" max="5162" width="2.9140625" style="67" bestFit="1" customWidth="1"/>
    <col min="5163" max="5163" width="2.6640625" style="67" bestFit="1" customWidth="1"/>
    <col min="5164" max="5164" width="7.08203125" style="67" bestFit="1" customWidth="1"/>
    <col min="5165" max="5165" width="1.6640625" style="67" bestFit="1" customWidth="1"/>
    <col min="5166" max="5166" width="6.5" style="67" bestFit="1" customWidth="1"/>
    <col min="5167" max="5167" width="0.1640625" style="67" bestFit="1" customWidth="1"/>
    <col min="5168" max="5376" width="8.83203125" style="67"/>
    <col min="5377" max="5377" width="9.08203125" style="67" bestFit="1" customWidth="1"/>
    <col min="5378" max="5379" width="1.5" style="67" bestFit="1" customWidth="1"/>
    <col min="5380" max="5380" width="3.33203125" style="67" bestFit="1" customWidth="1"/>
    <col min="5381" max="5381" width="8.83203125" style="67" bestFit="1"/>
    <col min="5382" max="5382" width="4.5" style="67" bestFit="1" customWidth="1"/>
    <col min="5383" max="5383" width="2.33203125" style="67" bestFit="1" customWidth="1"/>
    <col min="5384" max="5384" width="5.33203125" style="67" bestFit="1" customWidth="1"/>
    <col min="5385" max="5385" width="3" style="67" bestFit="1" customWidth="1"/>
    <col min="5386" max="5386" width="1.5" style="67" bestFit="1" customWidth="1"/>
    <col min="5387" max="5388" width="2.33203125" style="67" bestFit="1" customWidth="1"/>
    <col min="5389" max="5389" width="3" style="67" bestFit="1" customWidth="1"/>
    <col min="5390" max="5391" width="5.33203125" style="67" bestFit="1" customWidth="1"/>
    <col min="5392" max="5392" width="3" style="67" bestFit="1" customWidth="1"/>
    <col min="5393" max="5393" width="3.83203125" style="67" bestFit="1" customWidth="1"/>
    <col min="5394" max="5394" width="6.5" style="67" bestFit="1" customWidth="1"/>
    <col min="5395" max="5395" width="0.33203125" style="67" bestFit="1" customWidth="1"/>
    <col min="5396" max="5397" width="0.83203125" style="67" bestFit="1" customWidth="1"/>
    <col min="5398" max="5398" width="6.83203125" style="67" bestFit="1" customWidth="1"/>
    <col min="5399" max="5399" width="0.83203125" style="67" bestFit="1" customWidth="1"/>
    <col min="5400" max="5400" width="2.08203125" style="67" bestFit="1" customWidth="1"/>
    <col min="5401" max="5401" width="0.1640625" style="67" bestFit="1" customWidth="1"/>
    <col min="5402" max="5402" width="2.33203125" style="67" bestFit="1" customWidth="1"/>
    <col min="5403" max="5403" width="3" style="67" bestFit="1" customWidth="1"/>
    <col min="5404" max="5404" width="1.5" style="67" bestFit="1" customWidth="1"/>
    <col min="5405" max="5405" width="1.4140625" style="67" bestFit="1" customWidth="1"/>
    <col min="5406" max="5406" width="0.1640625" style="67" bestFit="1" customWidth="1"/>
    <col min="5407" max="5407" width="6.1640625" style="67" bestFit="1" customWidth="1"/>
    <col min="5408" max="5408" width="2.9140625" style="67" bestFit="1" customWidth="1"/>
    <col min="5409" max="5409" width="0.1640625" style="67" bestFit="1" customWidth="1"/>
    <col min="5410" max="5410" width="1.4140625" style="67" bestFit="1" customWidth="1"/>
    <col min="5411" max="5411" width="2.33203125" style="67" bestFit="1" customWidth="1"/>
    <col min="5412" max="5412" width="2.4140625" style="67" bestFit="1" customWidth="1"/>
    <col min="5413" max="5413" width="5.9140625" style="67" bestFit="1" customWidth="1"/>
    <col min="5414" max="5415" width="0.83203125" style="67" bestFit="1" customWidth="1"/>
    <col min="5416" max="5416" width="1.4140625" style="67" bestFit="1" customWidth="1"/>
    <col min="5417" max="5417" width="6.6640625" style="67" bestFit="1" customWidth="1"/>
    <col min="5418" max="5418" width="2.9140625" style="67" bestFit="1" customWidth="1"/>
    <col min="5419" max="5419" width="2.6640625" style="67" bestFit="1" customWidth="1"/>
    <col min="5420" max="5420" width="7.08203125" style="67" bestFit="1" customWidth="1"/>
    <col min="5421" max="5421" width="1.6640625" style="67" bestFit="1" customWidth="1"/>
    <col min="5422" max="5422" width="6.5" style="67" bestFit="1" customWidth="1"/>
    <col min="5423" max="5423" width="0.1640625" style="67" bestFit="1" customWidth="1"/>
    <col min="5424" max="5632" width="8.83203125" style="67"/>
    <col min="5633" max="5633" width="9.08203125" style="67" bestFit="1" customWidth="1"/>
    <col min="5634" max="5635" width="1.5" style="67" bestFit="1" customWidth="1"/>
    <col min="5636" max="5636" width="3.33203125" style="67" bestFit="1" customWidth="1"/>
    <col min="5637" max="5637" width="8.83203125" style="67" bestFit="1"/>
    <col min="5638" max="5638" width="4.5" style="67" bestFit="1" customWidth="1"/>
    <col min="5639" max="5639" width="2.33203125" style="67" bestFit="1" customWidth="1"/>
    <col min="5640" max="5640" width="5.33203125" style="67" bestFit="1" customWidth="1"/>
    <col min="5641" max="5641" width="3" style="67" bestFit="1" customWidth="1"/>
    <col min="5642" max="5642" width="1.5" style="67" bestFit="1" customWidth="1"/>
    <col min="5643" max="5644" width="2.33203125" style="67" bestFit="1" customWidth="1"/>
    <col min="5645" max="5645" width="3" style="67" bestFit="1" customWidth="1"/>
    <col min="5646" max="5647" width="5.33203125" style="67" bestFit="1" customWidth="1"/>
    <col min="5648" max="5648" width="3" style="67" bestFit="1" customWidth="1"/>
    <col min="5649" max="5649" width="3.83203125" style="67" bestFit="1" customWidth="1"/>
    <col min="5650" max="5650" width="6.5" style="67" bestFit="1" customWidth="1"/>
    <col min="5651" max="5651" width="0.33203125" style="67" bestFit="1" customWidth="1"/>
    <col min="5652" max="5653" width="0.83203125" style="67" bestFit="1" customWidth="1"/>
    <col min="5654" max="5654" width="6.83203125" style="67" bestFit="1" customWidth="1"/>
    <col min="5655" max="5655" width="0.83203125" style="67" bestFit="1" customWidth="1"/>
    <col min="5656" max="5656" width="2.08203125" style="67" bestFit="1" customWidth="1"/>
    <col min="5657" max="5657" width="0.1640625" style="67" bestFit="1" customWidth="1"/>
    <col min="5658" max="5658" width="2.33203125" style="67" bestFit="1" customWidth="1"/>
    <col min="5659" max="5659" width="3" style="67" bestFit="1" customWidth="1"/>
    <col min="5660" max="5660" width="1.5" style="67" bestFit="1" customWidth="1"/>
    <col min="5661" max="5661" width="1.4140625" style="67" bestFit="1" customWidth="1"/>
    <col min="5662" max="5662" width="0.1640625" style="67" bestFit="1" customWidth="1"/>
    <col min="5663" max="5663" width="6.1640625" style="67" bestFit="1" customWidth="1"/>
    <col min="5664" max="5664" width="2.9140625" style="67" bestFit="1" customWidth="1"/>
    <col min="5665" max="5665" width="0.1640625" style="67" bestFit="1" customWidth="1"/>
    <col min="5666" max="5666" width="1.4140625" style="67" bestFit="1" customWidth="1"/>
    <col min="5667" max="5667" width="2.33203125" style="67" bestFit="1" customWidth="1"/>
    <col min="5668" max="5668" width="2.4140625" style="67" bestFit="1" customWidth="1"/>
    <col min="5669" max="5669" width="5.9140625" style="67" bestFit="1" customWidth="1"/>
    <col min="5670" max="5671" width="0.83203125" style="67" bestFit="1" customWidth="1"/>
    <col min="5672" max="5672" width="1.4140625" style="67" bestFit="1" customWidth="1"/>
    <col min="5673" max="5673" width="6.6640625" style="67" bestFit="1" customWidth="1"/>
    <col min="5674" max="5674" width="2.9140625" style="67" bestFit="1" customWidth="1"/>
    <col min="5675" max="5675" width="2.6640625" style="67" bestFit="1" customWidth="1"/>
    <col min="5676" max="5676" width="7.08203125" style="67" bestFit="1" customWidth="1"/>
    <col min="5677" max="5677" width="1.6640625" style="67" bestFit="1" customWidth="1"/>
    <col min="5678" max="5678" width="6.5" style="67" bestFit="1" customWidth="1"/>
    <col min="5679" max="5679" width="0.1640625" style="67" bestFit="1" customWidth="1"/>
    <col min="5680" max="5888" width="8.83203125" style="67"/>
    <col min="5889" max="5889" width="9.08203125" style="67" bestFit="1" customWidth="1"/>
    <col min="5890" max="5891" width="1.5" style="67" bestFit="1" customWidth="1"/>
    <col min="5892" max="5892" width="3.33203125" style="67" bestFit="1" customWidth="1"/>
    <col min="5893" max="5893" width="8.83203125" style="67" bestFit="1"/>
    <col min="5894" max="5894" width="4.5" style="67" bestFit="1" customWidth="1"/>
    <col min="5895" max="5895" width="2.33203125" style="67" bestFit="1" customWidth="1"/>
    <col min="5896" max="5896" width="5.33203125" style="67" bestFit="1" customWidth="1"/>
    <col min="5897" max="5897" width="3" style="67" bestFit="1" customWidth="1"/>
    <col min="5898" max="5898" width="1.5" style="67" bestFit="1" customWidth="1"/>
    <col min="5899" max="5900" width="2.33203125" style="67" bestFit="1" customWidth="1"/>
    <col min="5901" max="5901" width="3" style="67" bestFit="1" customWidth="1"/>
    <col min="5902" max="5903" width="5.33203125" style="67" bestFit="1" customWidth="1"/>
    <col min="5904" max="5904" width="3" style="67" bestFit="1" customWidth="1"/>
    <col min="5905" max="5905" width="3.83203125" style="67" bestFit="1" customWidth="1"/>
    <col min="5906" max="5906" width="6.5" style="67" bestFit="1" customWidth="1"/>
    <col min="5907" max="5907" width="0.33203125" style="67" bestFit="1" customWidth="1"/>
    <col min="5908" max="5909" width="0.83203125" style="67" bestFit="1" customWidth="1"/>
    <col min="5910" max="5910" width="6.83203125" style="67" bestFit="1" customWidth="1"/>
    <col min="5911" max="5911" width="0.83203125" style="67" bestFit="1" customWidth="1"/>
    <col min="5912" max="5912" width="2.08203125" style="67" bestFit="1" customWidth="1"/>
    <col min="5913" max="5913" width="0.1640625" style="67" bestFit="1" customWidth="1"/>
    <col min="5914" max="5914" width="2.33203125" style="67" bestFit="1" customWidth="1"/>
    <col min="5915" max="5915" width="3" style="67" bestFit="1" customWidth="1"/>
    <col min="5916" max="5916" width="1.5" style="67" bestFit="1" customWidth="1"/>
    <col min="5917" max="5917" width="1.4140625" style="67" bestFit="1" customWidth="1"/>
    <col min="5918" max="5918" width="0.1640625" style="67" bestFit="1" customWidth="1"/>
    <col min="5919" max="5919" width="6.1640625" style="67" bestFit="1" customWidth="1"/>
    <col min="5920" max="5920" width="2.9140625" style="67" bestFit="1" customWidth="1"/>
    <col min="5921" max="5921" width="0.1640625" style="67" bestFit="1" customWidth="1"/>
    <col min="5922" max="5922" width="1.4140625" style="67" bestFit="1" customWidth="1"/>
    <col min="5923" max="5923" width="2.33203125" style="67" bestFit="1" customWidth="1"/>
    <col min="5924" max="5924" width="2.4140625" style="67" bestFit="1" customWidth="1"/>
    <col min="5925" max="5925" width="5.9140625" style="67" bestFit="1" customWidth="1"/>
    <col min="5926" max="5927" width="0.83203125" style="67" bestFit="1" customWidth="1"/>
    <col min="5928" max="5928" width="1.4140625" style="67" bestFit="1" customWidth="1"/>
    <col min="5929" max="5929" width="6.6640625" style="67" bestFit="1" customWidth="1"/>
    <col min="5930" max="5930" width="2.9140625" style="67" bestFit="1" customWidth="1"/>
    <col min="5931" max="5931" width="2.6640625" style="67" bestFit="1" customWidth="1"/>
    <col min="5932" max="5932" width="7.08203125" style="67" bestFit="1" customWidth="1"/>
    <col min="5933" max="5933" width="1.6640625" style="67" bestFit="1" customWidth="1"/>
    <col min="5934" max="5934" width="6.5" style="67" bestFit="1" customWidth="1"/>
    <col min="5935" max="5935" width="0.1640625" style="67" bestFit="1" customWidth="1"/>
    <col min="5936" max="6144" width="8.83203125" style="67"/>
    <col min="6145" max="6145" width="9.08203125" style="67" bestFit="1" customWidth="1"/>
    <col min="6146" max="6147" width="1.5" style="67" bestFit="1" customWidth="1"/>
    <col min="6148" max="6148" width="3.33203125" style="67" bestFit="1" customWidth="1"/>
    <col min="6149" max="6149" width="8.83203125" style="67" bestFit="1"/>
    <col min="6150" max="6150" width="4.5" style="67" bestFit="1" customWidth="1"/>
    <col min="6151" max="6151" width="2.33203125" style="67" bestFit="1" customWidth="1"/>
    <col min="6152" max="6152" width="5.33203125" style="67" bestFit="1" customWidth="1"/>
    <col min="6153" max="6153" width="3" style="67" bestFit="1" customWidth="1"/>
    <col min="6154" max="6154" width="1.5" style="67" bestFit="1" customWidth="1"/>
    <col min="6155" max="6156" width="2.33203125" style="67" bestFit="1" customWidth="1"/>
    <col min="6157" max="6157" width="3" style="67" bestFit="1" customWidth="1"/>
    <col min="6158" max="6159" width="5.33203125" style="67" bestFit="1" customWidth="1"/>
    <col min="6160" max="6160" width="3" style="67" bestFit="1" customWidth="1"/>
    <col min="6161" max="6161" width="3.83203125" style="67" bestFit="1" customWidth="1"/>
    <col min="6162" max="6162" width="6.5" style="67" bestFit="1" customWidth="1"/>
    <col min="6163" max="6163" width="0.33203125" style="67" bestFit="1" customWidth="1"/>
    <col min="6164" max="6165" width="0.83203125" style="67" bestFit="1" customWidth="1"/>
    <col min="6166" max="6166" width="6.83203125" style="67" bestFit="1" customWidth="1"/>
    <col min="6167" max="6167" width="0.83203125" style="67" bestFit="1" customWidth="1"/>
    <col min="6168" max="6168" width="2.08203125" style="67" bestFit="1" customWidth="1"/>
    <col min="6169" max="6169" width="0.1640625" style="67" bestFit="1" customWidth="1"/>
    <col min="6170" max="6170" width="2.33203125" style="67" bestFit="1" customWidth="1"/>
    <col min="6171" max="6171" width="3" style="67" bestFit="1" customWidth="1"/>
    <col min="6172" max="6172" width="1.5" style="67" bestFit="1" customWidth="1"/>
    <col min="6173" max="6173" width="1.4140625" style="67" bestFit="1" customWidth="1"/>
    <col min="6174" max="6174" width="0.1640625" style="67" bestFit="1" customWidth="1"/>
    <col min="6175" max="6175" width="6.1640625" style="67" bestFit="1" customWidth="1"/>
    <col min="6176" max="6176" width="2.9140625" style="67" bestFit="1" customWidth="1"/>
    <col min="6177" max="6177" width="0.1640625" style="67" bestFit="1" customWidth="1"/>
    <col min="6178" max="6178" width="1.4140625" style="67" bestFit="1" customWidth="1"/>
    <col min="6179" max="6179" width="2.33203125" style="67" bestFit="1" customWidth="1"/>
    <col min="6180" max="6180" width="2.4140625" style="67" bestFit="1" customWidth="1"/>
    <col min="6181" max="6181" width="5.9140625" style="67" bestFit="1" customWidth="1"/>
    <col min="6182" max="6183" width="0.83203125" style="67" bestFit="1" customWidth="1"/>
    <col min="6184" max="6184" width="1.4140625" style="67" bestFit="1" customWidth="1"/>
    <col min="6185" max="6185" width="6.6640625" style="67" bestFit="1" customWidth="1"/>
    <col min="6186" max="6186" width="2.9140625" style="67" bestFit="1" customWidth="1"/>
    <col min="6187" max="6187" width="2.6640625" style="67" bestFit="1" customWidth="1"/>
    <col min="6188" max="6188" width="7.08203125" style="67" bestFit="1" customWidth="1"/>
    <col min="6189" max="6189" width="1.6640625" style="67" bestFit="1" customWidth="1"/>
    <col min="6190" max="6190" width="6.5" style="67" bestFit="1" customWidth="1"/>
    <col min="6191" max="6191" width="0.1640625" style="67" bestFit="1" customWidth="1"/>
    <col min="6192" max="6400" width="8.83203125" style="67"/>
    <col min="6401" max="6401" width="9.08203125" style="67" bestFit="1" customWidth="1"/>
    <col min="6402" max="6403" width="1.5" style="67" bestFit="1" customWidth="1"/>
    <col min="6404" max="6404" width="3.33203125" style="67" bestFit="1" customWidth="1"/>
    <col min="6405" max="6405" width="8.83203125" style="67" bestFit="1"/>
    <col min="6406" max="6406" width="4.5" style="67" bestFit="1" customWidth="1"/>
    <col min="6407" max="6407" width="2.33203125" style="67" bestFit="1" customWidth="1"/>
    <col min="6408" max="6408" width="5.33203125" style="67" bestFit="1" customWidth="1"/>
    <col min="6409" max="6409" width="3" style="67" bestFit="1" customWidth="1"/>
    <col min="6410" max="6410" width="1.5" style="67" bestFit="1" customWidth="1"/>
    <col min="6411" max="6412" width="2.33203125" style="67" bestFit="1" customWidth="1"/>
    <col min="6413" max="6413" width="3" style="67" bestFit="1" customWidth="1"/>
    <col min="6414" max="6415" width="5.33203125" style="67" bestFit="1" customWidth="1"/>
    <col min="6416" max="6416" width="3" style="67" bestFit="1" customWidth="1"/>
    <col min="6417" max="6417" width="3.83203125" style="67" bestFit="1" customWidth="1"/>
    <col min="6418" max="6418" width="6.5" style="67" bestFit="1" customWidth="1"/>
    <col min="6419" max="6419" width="0.33203125" style="67" bestFit="1" customWidth="1"/>
    <col min="6420" max="6421" width="0.83203125" style="67" bestFit="1" customWidth="1"/>
    <col min="6422" max="6422" width="6.83203125" style="67" bestFit="1" customWidth="1"/>
    <col min="6423" max="6423" width="0.83203125" style="67" bestFit="1" customWidth="1"/>
    <col min="6424" max="6424" width="2.08203125" style="67" bestFit="1" customWidth="1"/>
    <col min="6425" max="6425" width="0.1640625" style="67" bestFit="1" customWidth="1"/>
    <col min="6426" max="6426" width="2.33203125" style="67" bestFit="1" customWidth="1"/>
    <col min="6427" max="6427" width="3" style="67" bestFit="1" customWidth="1"/>
    <col min="6428" max="6428" width="1.5" style="67" bestFit="1" customWidth="1"/>
    <col min="6429" max="6429" width="1.4140625" style="67" bestFit="1" customWidth="1"/>
    <col min="6430" max="6430" width="0.1640625" style="67" bestFit="1" customWidth="1"/>
    <col min="6431" max="6431" width="6.1640625" style="67" bestFit="1" customWidth="1"/>
    <col min="6432" max="6432" width="2.9140625" style="67" bestFit="1" customWidth="1"/>
    <col min="6433" max="6433" width="0.1640625" style="67" bestFit="1" customWidth="1"/>
    <col min="6434" max="6434" width="1.4140625" style="67" bestFit="1" customWidth="1"/>
    <col min="6435" max="6435" width="2.33203125" style="67" bestFit="1" customWidth="1"/>
    <col min="6436" max="6436" width="2.4140625" style="67" bestFit="1" customWidth="1"/>
    <col min="6437" max="6437" width="5.9140625" style="67" bestFit="1" customWidth="1"/>
    <col min="6438" max="6439" width="0.83203125" style="67" bestFit="1" customWidth="1"/>
    <col min="6440" max="6440" width="1.4140625" style="67" bestFit="1" customWidth="1"/>
    <col min="6441" max="6441" width="6.6640625" style="67" bestFit="1" customWidth="1"/>
    <col min="6442" max="6442" width="2.9140625" style="67" bestFit="1" customWidth="1"/>
    <col min="6443" max="6443" width="2.6640625" style="67" bestFit="1" customWidth="1"/>
    <col min="6444" max="6444" width="7.08203125" style="67" bestFit="1" customWidth="1"/>
    <col min="6445" max="6445" width="1.6640625" style="67" bestFit="1" customWidth="1"/>
    <col min="6446" max="6446" width="6.5" style="67" bestFit="1" customWidth="1"/>
    <col min="6447" max="6447" width="0.1640625" style="67" bestFit="1" customWidth="1"/>
    <col min="6448" max="6656" width="8.83203125" style="67"/>
    <col min="6657" max="6657" width="9.08203125" style="67" bestFit="1" customWidth="1"/>
    <col min="6658" max="6659" width="1.5" style="67" bestFit="1" customWidth="1"/>
    <col min="6660" max="6660" width="3.33203125" style="67" bestFit="1" customWidth="1"/>
    <col min="6661" max="6661" width="8.83203125" style="67" bestFit="1"/>
    <col min="6662" max="6662" width="4.5" style="67" bestFit="1" customWidth="1"/>
    <col min="6663" max="6663" width="2.33203125" style="67" bestFit="1" customWidth="1"/>
    <col min="6664" max="6664" width="5.33203125" style="67" bestFit="1" customWidth="1"/>
    <col min="6665" max="6665" width="3" style="67" bestFit="1" customWidth="1"/>
    <col min="6666" max="6666" width="1.5" style="67" bestFit="1" customWidth="1"/>
    <col min="6667" max="6668" width="2.33203125" style="67" bestFit="1" customWidth="1"/>
    <col min="6669" max="6669" width="3" style="67" bestFit="1" customWidth="1"/>
    <col min="6670" max="6671" width="5.33203125" style="67" bestFit="1" customWidth="1"/>
    <col min="6672" max="6672" width="3" style="67" bestFit="1" customWidth="1"/>
    <col min="6673" max="6673" width="3.83203125" style="67" bestFit="1" customWidth="1"/>
    <col min="6674" max="6674" width="6.5" style="67" bestFit="1" customWidth="1"/>
    <col min="6675" max="6675" width="0.33203125" style="67" bestFit="1" customWidth="1"/>
    <col min="6676" max="6677" width="0.83203125" style="67" bestFit="1" customWidth="1"/>
    <col min="6678" max="6678" width="6.83203125" style="67" bestFit="1" customWidth="1"/>
    <col min="6679" max="6679" width="0.83203125" style="67" bestFit="1" customWidth="1"/>
    <col min="6680" max="6680" width="2.08203125" style="67" bestFit="1" customWidth="1"/>
    <col min="6681" max="6681" width="0.1640625" style="67" bestFit="1" customWidth="1"/>
    <col min="6682" max="6682" width="2.33203125" style="67" bestFit="1" customWidth="1"/>
    <col min="6683" max="6683" width="3" style="67" bestFit="1" customWidth="1"/>
    <col min="6684" max="6684" width="1.5" style="67" bestFit="1" customWidth="1"/>
    <col min="6685" max="6685" width="1.4140625" style="67" bestFit="1" customWidth="1"/>
    <col min="6686" max="6686" width="0.1640625" style="67" bestFit="1" customWidth="1"/>
    <col min="6687" max="6687" width="6.1640625" style="67" bestFit="1" customWidth="1"/>
    <col min="6688" max="6688" width="2.9140625" style="67" bestFit="1" customWidth="1"/>
    <col min="6689" max="6689" width="0.1640625" style="67" bestFit="1" customWidth="1"/>
    <col min="6690" max="6690" width="1.4140625" style="67" bestFit="1" customWidth="1"/>
    <col min="6691" max="6691" width="2.33203125" style="67" bestFit="1" customWidth="1"/>
    <col min="6692" max="6692" width="2.4140625" style="67" bestFit="1" customWidth="1"/>
    <col min="6693" max="6693" width="5.9140625" style="67" bestFit="1" customWidth="1"/>
    <col min="6694" max="6695" width="0.83203125" style="67" bestFit="1" customWidth="1"/>
    <col min="6696" max="6696" width="1.4140625" style="67" bestFit="1" customWidth="1"/>
    <col min="6697" max="6697" width="6.6640625" style="67" bestFit="1" customWidth="1"/>
    <col min="6698" max="6698" width="2.9140625" style="67" bestFit="1" customWidth="1"/>
    <col min="6699" max="6699" width="2.6640625" style="67" bestFit="1" customWidth="1"/>
    <col min="6700" max="6700" width="7.08203125" style="67" bestFit="1" customWidth="1"/>
    <col min="6701" max="6701" width="1.6640625" style="67" bestFit="1" customWidth="1"/>
    <col min="6702" max="6702" width="6.5" style="67" bestFit="1" customWidth="1"/>
    <col min="6703" max="6703" width="0.1640625" style="67" bestFit="1" customWidth="1"/>
    <col min="6704" max="6912" width="8.83203125" style="67"/>
    <col min="6913" max="6913" width="9.08203125" style="67" bestFit="1" customWidth="1"/>
    <col min="6914" max="6915" width="1.5" style="67" bestFit="1" customWidth="1"/>
    <col min="6916" max="6916" width="3.33203125" style="67" bestFit="1" customWidth="1"/>
    <col min="6917" max="6917" width="8.83203125" style="67" bestFit="1"/>
    <col min="6918" max="6918" width="4.5" style="67" bestFit="1" customWidth="1"/>
    <col min="6919" max="6919" width="2.33203125" style="67" bestFit="1" customWidth="1"/>
    <col min="6920" max="6920" width="5.33203125" style="67" bestFit="1" customWidth="1"/>
    <col min="6921" max="6921" width="3" style="67" bestFit="1" customWidth="1"/>
    <col min="6922" max="6922" width="1.5" style="67" bestFit="1" customWidth="1"/>
    <col min="6923" max="6924" width="2.33203125" style="67" bestFit="1" customWidth="1"/>
    <col min="6925" max="6925" width="3" style="67" bestFit="1" customWidth="1"/>
    <col min="6926" max="6927" width="5.33203125" style="67" bestFit="1" customWidth="1"/>
    <col min="6928" max="6928" width="3" style="67" bestFit="1" customWidth="1"/>
    <col min="6929" max="6929" width="3.83203125" style="67" bestFit="1" customWidth="1"/>
    <col min="6930" max="6930" width="6.5" style="67" bestFit="1" customWidth="1"/>
    <col min="6931" max="6931" width="0.33203125" style="67" bestFit="1" customWidth="1"/>
    <col min="6932" max="6933" width="0.83203125" style="67" bestFit="1" customWidth="1"/>
    <col min="6934" max="6934" width="6.83203125" style="67" bestFit="1" customWidth="1"/>
    <col min="6935" max="6935" width="0.83203125" style="67" bestFit="1" customWidth="1"/>
    <col min="6936" max="6936" width="2.08203125" style="67" bestFit="1" customWidth="1"/>
    <col min="6937" max="6937" width="0.1640625" style="67" bestFit="1" customWidth="1"/>
    <col min="6938" max="6938" width="2.33203125" style="67" bestFit="1" customWidth="1"/>
    <col min="6939" max="6939" width="3" style="67" bestFit="1" customWidth="1"/>
    <col min="6940" max="6940" width="1.5" style="67" bestFit="1" customWidth="1"/>
    <col min="6941" max="6941" width="1.4140625" style="67" bestFit="1" customWidth="1"/>
    <col min="6942" max="6942" width="0.1640625" style="67" bestFit="1" customWidth="1"/>
    <col min="6943" max="6943" width="6.1640625" style="67" bestFit="1" customWidth="1"/>
    <col min="6944" max="6944" width="2.9140625" style="67" bestFit="1" customWidth="1"/>
    <col min="6945" max="6945" width="0.1640625" style="67" bestFit="1" customWidth="1"/>
    <col min="6946" max="6946" width="1.4140625" style="67" bestFit="1" customWidth="1"/>
    <col min="6947" max="6947" width="2.33203125" style="67" bestFit="1" customWidth="1"/>
    <col min="6948" max="6948" width="2.4140625" style="67" bestFit="1" customWidth="1"/>
    <col min="6949" max="6949" width="5.9140625" style="67" bestFit="1" customWidth="1"/>
    <col min="6950" max="6951" width="0.83203125" style="67" bestFit="1" customWidth="1"/>
    <col min="6952" max="6952" width="1.4140625" style="67" bestFit="1" customWidth="1"/>
    <col min="6953" max="6953" width="6.6640625" style="67" bestFit="1" customWidth="1"/>
    <col min="6954" max="6954" width="2.9140625" style="67" bestFit="1" customWidth="1"/>
    <col min="6955" max="6955" width="2.6640625" style="67" bestFit="1" customWidth="1"/>
    <col min="6956" max="6956" width="7.08203125" style="67" bestFit="1" customWidth="1"/>
    <col min="6957" max="6957" width="1.6640625" style="67" bestFit="1" customWidth="1"/>
    <col min="6958" max="6958" width="6.5" style="67" bestFit="1" customWidth="1"/>
    <col min="6959" max="6959" width="0.1640625" style="67" bestFit="1" customWidth="1"/>
    <col min="6960" max="7168" width="8.83203125" style="67"/>
    <col min="7169" max="7169" width="9.08203125" style="67" bestFit="1" customWidth="1"/>
    <col min="7170" max="7171" width="1.5" style="67" bestFit="1" customWidth="1"/>
    <col min="7172" max="7172" width="3.33203125" style="67" bestFit="1" customWidth="1"/>
    <col min="7173" max="7173" width="8.83203125" style="67" bestFit="1"/>
    <col min="7174" max="7174" width="4.5" style="67" bestFit="1" customWidth="1"/>
    <col min="7175" max="7175" width="2.33203125" style="67" bestFit="1" customWidth="1"/>
    <col min="7176" max="7176" width="5.33203125" style="67" bestFit="1" customWidth="1"/>
    <col min="7177" max="7177" width="3" style="67" bestFit="1" customWidth="1"/>
    <col min="7178" max="7178" width="1.5" style="67" bestFit="1" customWidth="1"/>
    <col min="7179" max="7180" width="2.33203125" style="67" bestFit="1" customWidth="1"/>
    <col min="7181" max="7181" width="3" style="67" bestFit="1" customWidth="1"/>
    <col min="7182" max="7183" width="5.33203125" style="67" bestFit="1" customWidth="1"/>
    <col min="7184" max="7184" width="3" style="67" bestFit="1" customWidth="1"/>
    <col min="7185" max="7185" width="3.83203125" style="67" bestFit="1" customWidth="1"/>
    <col min="7186" max="7186" width="6.5" style="67" bestFit="1" customWidth="1"/>
    <col min="7187" max="7187" width="0.33203125" style="67" bestFit="1" customWidth="1"/>
    <col min="7188" max="7189" width="0.83203125" style="67" bestFit="1" customWidth="1"/>
    <col min="7190" max="7190" width="6.83203125" style="67" bestFit="1" customWidth="1"/>
    <col min="7191" max="7191" width="0.83203125" style="67" bestFit="1" customWidth="1"/>
    <col min="7192" max="7192" width="2.08203125" style="67" bestFit="1" customWidth="1"/>
    <col min="7193" max="7193" width="0.1640625" style="67" bestFit="1" customWidth="1"/>
    <col min="7194" max="7194" width="2.33203125" style="67" bestFit="1" customWidth="1"/>
    <col min="7195" max="7195" width="3" style="67" bestFit="1" customWidth="1"/>
    <col min="7196" max="7196" width="1.5" style="67" bestFit="1" customWidth="1"/>
    <col min="7197" max="7197" width="1.4140625" style="67" bestFit="1" customWidth="1"/>
    <col min="7198" max="7198" width="0.1640625" style="67" bestFit="1" customWidth="1"/>
    <col min="7199" max="7199" width="6.1640625" style="67" bestFit="1" customWidth="1"/>
    <col min="7200" max="7200" width="2.9140625" style="67" bestFit="1" customWidth="1"/>
    <col min="7201" max="7201" width="0.1640625" style="67" bestFit="1" customWidth="1"/>
    <col min="7202" max="7202" width="1.4140625" style="67" bestFit="1" customWidth="1"/>
    <col min="7203" max="7203" width="2.33203125" style="67" bestFit="1" customWidth="1"/>
    <col min="7204" max="7204" width="2.4140625" style="67" bestFit="1" customWidth="1"/>
    <col min="7205" max="7205" width="5.9140625" style="67" bestFit="1" customWidth="1"/>
    <col min="7206" max="7207" width="0.83203125" style="67" bestFit="1" customWidth="1"/>
    <col min="7208" max="7208" width="1.4140625" style="67" bestFit="1" customWidth="1"/>
    <col min="7209" max="7209" width="6.6640625" style="67" bestFit="1" customWidth="1"/>
    <col min="7210" max="7210" width="2.9140625" style="67" bestFit="1" customWidth="1"/>
    <col min="7211" max="7211" width="2.6640625" style="67" bestFit="1" customWidth="1"/>
    <col min="7212" max="7212" width="7.08203125" style="67" bestFit="1" customWidth="1"/>
    <col min="7213" max="7213" width="1.6640625" style="67" bestFit="1" customWidth="1"/>
    <col min="7214" max="7214" width="6.5" style="67" bestFit="1" customWidth="1"/>
    <col min="7215" max="7215" width="0.1640625" style="67" bestFit="1" customWidth="1"/>
    <col min="7216" max="7424" width="8.83203125" style="67"/>
    <col min="7425" max="7425" width="9.08203125" style="67" bestFit="1" customWidth="1"/>
    <col min="7426" max="7427" width="1.5" style="67" bestFit="1" customWidth="1"/>
    <col min="7428" max="7428" width="3.33203125" style="67" bestFit="1" customWidth="1"/>
    <col min="7429" max="7429" width="8.83203125" style="67" bestFit="1"/>
    <col min="7430" max="7430" width="4.5" style="67" bestFit="1" customWidth="1"/>
    <col min="7431" max="7431" width="2.33203125" style="67" bestFit="1" customWidth="1"/>
    <col min="7432" max="7432" width="5.33203125" style="67" bestFit="1" customWidth="1"/>
    <col min="7433" max="7433" width="3" style="67" bestFit="1" customWidth="1"/>
    <col min="7434" max="7434" width="1.5" style="67" bestFit="1" customWidth="1"/>
    <col min="7435" max="7436" width="2.33203125" style="67" bestFit="1" customWidth="1"/>
    <col min="7437" max="7437" width="3" style="67" bestFit="1" customWidth="1"/>
    <col min="7438" max="7439" width="5.33203125" style="67" bestFit="1" customWidth="1"/>
    <col min="7440" max="7440" width="3" style="67" bestFit="1" customWidth="1"/>
    <col min="7441" max="7441" width="3.83203125" style="67" bestFit="1" customWidth="1"/>
    <col min="7442" max="7442" width="6.5" style="67" bestFit="1" customWidth="1"/>
    <col min="7443" max="7443" width="0.33203125" style="67" bestFit="1" customWidth="1"/>
    <col min="7444" max="7445" width="0.83203125" style="67" bestFit="1" customWidth="1"/>
    <col min="7446" max="7446" width="6.83203125" style="67" bestFit="1" customWidth="1"/>
    <col min="7447" max="7447" width="0.83203125" style="67" bestFit="1" customWidth="1"/>
    <col min="7448" max="7448" width="2.08203125" style="67" bestFit="1" customWidth="1"/>
    <col min="7449" max="7449" width="0.1640625" style="67" bestFit="1" customWidth="1"/>
    <col min="7450" max="7450" width="2.33203125" style="67" bestFit="1" customWidth="1"/>
    <col min="7451" max="7451" width="3" style="67" bestFit="1" customWidth="1"/>
    <col min="7452" max="7452" width="1.5" style="67" bestFit="1" customWidth="1"/>
    <col min="7453" max="7453" width="1.4140625" style="67" bestFit="1" customWidth="1"/>
    <col min="7454" max="7454" width="0.1640625" style="67" bestFit="1" customWidth="1"/>
    <col min="7455" max="7455" width="6.1640625" style="67" bestFit="1" customWidth="1"/>
    <col min="7456" max="7456" width="2.9140625" style="67" bestFit="1" customWidth="1"/>
    <col min="7457" max="7457" width="0.1640625" style="67" bestFit="1" customWidth="1"/>
    <col min="7458" max="7458" width="1.4140625" style="67" bestFit="1" customWidth="1"/>
    <col min="7459" max="7459" width="2.33203125" style="67" bestFit="1" customWidth="1"/>
    <col min="7460" max="7460" width="2.4140625" style="67" bestFit="1" customWidth="1"/>
    <col min="7461" max="7461" width="5.9140625" style="67" bestFit="1" customWidth="1"/>
    <col min="7462" max="7463" width="0.83203125" style="67" bestFit="1" customWidth="1"/>
    <col min="7464" max="7464" width="1.4140625" style="67" bestFit="1" customWidth="1"/>
    <col min="7465" max="7465" width="6.6640625" style="67" bestFit="1" customWidth="1"/>
    <col min="7466" max="7466" width="2.9140625" style="67" bestFit="1" customWidth="1"/>
    <col min="7467" max="7467" width="2.6640625" style="67" bestFit="1" customWidth="1"/>
    <col min="7468" max="7468" width="7.08203125" style="67" bestFit="1" customWidth="1"/>
    <col min="7469" max="7469" width="1.6640625" style="67" bestFit="1" customWidth="1"/>
    <col min="7470" max="7470" width="6.5" style="67" bestFit="1" customWidth="1"/>
    <col min="7471" max="7471" width="0.1640625" style="67" bestFit="1" customWidth="1"/>
    <col min="7472" max="7680" width="8.83203125" style="67"/>
    <col min="7681" max="7681" width="9.08203125" style="67" bestFit="1" customWidth="1"/>
    <col min="7682" max="7683" width="1.5" style="67" bestFit="1" customWidth="1"/>
    <col min="7684" max="7684" width="3.33203125" style="67" bestFit="1" customWidth="1"/>
    <col min="7685" max="7685" width="8.83203125" style="67" bestFit="1"/>
    <col min="7686" max="7686" width="4.5" style="67" bestFit="1" customWidth="1"/>
    <col min="7687" max="7687" width="2.33203125" style="67" bestFit="1" customWidth="1"/>
    <col min="7688" max="7688" width="5.33203125" style="67" bestFit="1" customWidth="1"/>
    <col min="7689" max="7689" width="3" style="67" bestFit="1" customWidth="1"/>
    <col min="7690" max="7690" width="1.5" style="67" bestFit="1" customWidth="1"/>
    <col min="7691" max="7692" width="2.33203125" style="67" bestFit="1" customWidth="1"/>
    <col min="7693" max="7693" width="3" style="67" bestFit="1" customWidth="1"/>
    <col min="7694" max="7695" width="5.33203125" style="67" bestFit="1" customWidth="1"/>
    <col min="7696" max="7696" width="3" style="67" bestFit="1" customWidth="1"/>
    <col min="7697" max="7697" width="3.83203125" style="67" bestFit="1" customWidth="1"/>
    <col min="7698" max="7698" width="6.5" style="67" bestFit="1" customWidth="1"/>
    <col min="7699" max="7699" width="0.33203125" style="67" bestFit="1" customWidth="1"/>
    <col min="7700" max="7701" width="0.83203125" style="67" bestFit="1" customWidth="1"/>
    <col min="7702" max="7702" width="6.83203125" style="67" bestFit="1" customWidth="1"/>
    <col min="7703" max="7703" width="0.83203125" style="67" bestFit="1" customWidth="1"/>
    <col min="7704" max="7704" width="2.08203125" style="67" bestFit="1" customWidth="1"/>
    <col min="7705" max="7705" width="0.1640625" style="67" bestFit="1" customWidth="1"/>
    <col min="7706" max="7706" width="2.33203125" style="67" bestFit="1" customWidth="1"/>
    <col min="7707" max="7707" width="3" style="67" bestFit="1" customWidth="1"/>
    <col min="7708" max="7708" width="1.5" style="67" bestFit="1" customWidth="1"/>
    <col min="7709" max="7709" width="1.4140625" style="67" bestFit="1" customWidth="1"/>
    <col min="7710" max="7710" width="0.1640625" style="67" bestFit="1" customWidth="1"/>
    <col min="7711" max="7711" width="6.1640625" style="67" bestFit="1" customWidth="1"/>
    <col min="7712" max="7712" width="2.9140625" style="67" bestFit="1" customWidth="1"/>
    <col min="7713" max="7713" width="0.1640625" style="67" bestFit="1" customWidth="1"/>
    <col min="7714" max="7714" width="1.4140625" style="67" bestFit="1" customWidth="1"/>
    <col min="7715" max="7715" width="2.33203125" style="67" bestFit="1" customWidth="1"/>
    <col min="7716" max="7716" width="2.4140625" style="67" bestFit="1" customWidth="1"/>
    <col min="7717" max="7717" width="5.9140625" style="67" bestFit="1" customWidth="1"/>
    <col min="7718" max="7719" width="0.83203125" style="67" bestFit="1" customWidth="1"/>
    <col min="7720" max="7720" width="1.4140625" style="67" bestFit="1" customWidth="1"/>
    <col min="7721" max="7721" width="6.6640625" style="67" bestFit="1" customWidth="1"/>
    <col min="7722" max="7722" width="2.9140625" style="67" bestFit="1" customWidth="1"/>
    <col min="7723" max="7723" width="2.6640625" style="67" bestFit="1" customWidth="1"/>
    <col min="7724" max="7724" width="7.08203125" style="67" bestFit="1" customWidth="1"/>
    <col min="7725" max="7725" width="1.6640625" style="67" bestFit="1" customWidth="1"/>
    <col min="7726" max="7726" width="6.5" style="67" bestFit="1" customWidth="1"/>
    <col min="7727" max="7727" width="0.1640625" style="67" bestFit="1" customWidth="1"/>
    <col min="7728" max="7936" width="8.83203125" style="67"/>
    <col min="7937" max="7937" width="9.08203125" style="67" bestFit="1" customWidth="1"/>
    <col min="7938" max="7939" width="1.5" style="67" bestFit="1" customWidth="1"/>
    <col min="7940" max="7940" width="3.33203125" style="67" bestFit="1" customWidth="1"/>
    <col min="7941" max="7941" width="8.83203125" style="67" bestFit="1"/>
    <col min="7942" max="7942" width="4.5" style="67" bestFit="1" customWidth="1"/>
    <col min="7943" max="7943" width="2.33203125" style="67" bestFit="1" customWidth="1"/>
    <col min="7944" max="7944" width="5.33203125" style="67" bestFit="1" customWidth="1"/>
    <col min="7945" max="7945" width="3" style="67" bestFit="1" customWidth="1"/>
    <col min="7946" max="7946" width="1.5" style="67" bestFit="1" customWidth="1"/>
    <col min="7947" max="7948" width="2.33203125" style="67" bestFit="1" customWidth="1"/>
    <col min="7949" max="7949" width="3" style="67" bestFit="1" customWidth="1"/>
    <col min="7950" max="7951" width="5.33203125" style="67" bestFit="1" customWidth="1"/>
    <col min="7952" max="7952" width="3" style="67" bestFit="1" customWidth="1"/>
    <col min="7953" max="7953" width="3.83203125" style="67" bestFit="1" customWidth="1"/>
    <col min="7954" max="7954" width="6.5" style="67" bestFit="1" customWidth="1"/>
    <col min="7955" max="7955" width="0.33203125" style="67" bestFit="1" customWidth="1"/>
    <col min="7956" max="7957" width="0.83203125" style="67" bestFit="1" customWidth="1"/>
    <col min="7958" max="7958" width="6.83203125" style="67" bestFit="1" customWidth="1"/>
    <col min="7959" max="7959" width="0.83203125" style="67" bestFit="1" customWidth="1"/>
    <col min="7960" max="7960" width="2.08203125" style="67" bestFit="1" customWidth="1"/>
    <col min="7961" max="7961" width="0.1640625" style="67" bestFit="1" customWidth="1"/>
    <col min="7962" max="7962" width="2.33203125" style="67" bestFit="1" customWidth="1"/>
    <col min="7963" max="7963" width="3" style="67" bestFit="1" customWidth="1"/>
    <col min="7964" max="7964" width="1.5" style="67" bestFit="1" customWidth="1"/>
    <col min="7965" max="7965" width="1.4140625" style="67" bestFit="1" customWidth="1"/>
    <col min="7966" max="7966" width="0.1640625" style="67" bestFit="1" customWidth="1"/>
    <col min="7967" max="7967" width="6.1640625" style="67" bestFit="1" customWidth="1"/>
    <col min="7968" max="7968" width="2.9140625" style="67" bestFit="1" customWidth="1"/>
    <col min="7969" max="7969" width="0.1640625" style="67" bestFit="1" customWidth="1"/>
    <col min="7970" max="7970" width="1.4140625" style="67" bestFit="1" customWidth="1"/>
    <col min="7971" max="7971" width="2.33203125" style="67" bestFit="1" customWidth="1"/>
    <col min="7972" max="7972" width="2.4140625" style="67" bestFit="1" customWidth="1"/>
    <col min="7973" max="7973" width="5.9140625" style="67" bestFit="1" customWidth="1"/>
    <col min="7974" max="7975" width="0.83203125" style="67" bestFit="1" customWidth="1"/>
    <col min="7976" max="7976" width="1.4140625" style="67" bestFit="1" customWidth="1"/>
    <col min="7977" max="7977" width="6.6640625" style="67" bestFit="1" customWidth="1"/>
    <col min="7978" max="7978" width="2.9140625" style="67" bestFit="1" customWidth="1"/>
    <col min="7979" max="7979" width="2.6640625" style="67" bestFit="1" customWidth="1"/>
    <col min="7980" max="7980" width="7.08203125" style="67" bestFit="1" customWidth="1"/>
    <col min="7981" max="7981" width="1.6640625" style="67" bestFit="1" customWidth="1"/>
    <col min="7982" max="7982" width="6.5" style="67" bestFit="1" customWidth="1"/>
    <col min="7983" max="7983" width="0.1640625" style="67" bestFit="1" customWidth="1"/>
    <col min="7984" max="8192" width="8.83203125" style="67"/>
    <col min="8193" max="8193" width="9.08203125" style="67" bestFit="1" customWidth="1"/>
    <col min="8194" max="8195" width="1.5" style="67" bestFit="1" customWidth="1"/>
    <col min="8196" max="8196" width="3.33203125" style="67" bestFit="1" customWidth="1"/>
    <col min="8197" max="8197" width="8.83203125" style="67" bestFit="1"/>
    <col min="8198" max="8198" width="4.5" style="67" bestFit="1" customWidth="1"/>
    <col min="8199" max="8199" width="2.33203125" style="67" bestFit="1" customWidth="1"/>
    <col min="8200" max="8200" width="5.33203125" style="67" bestFit="1" customWidth="1"/>
    <col min="8201" max="8201" width="3" style="67" bestFit="1" customWidth="1"/>
    <col min="8202" max="8202" width="1.5" style="67" bestFit="1" customWidth="1"/>
    <col min="8203" max="8204" width="2.33203125" style="67" bestFit="1" customWidth="1"/>
    <col min="8205" max="8205" width="3" style="67" bestFit="1" customWidth="1"/>
    <col min="8206" max="8207" width="5.33203125" style="67" bestFit="1" customWidth="1"/>
    <col min="8208" max="8208" width="3" style="67" bestFit="1" customWidth="1"/>
    <col min="8209" max="8209" width="3.83203125" style="67" bestFit="1" customWidth="1"/>
    <col min="8210" max="8210" width="6.5" style="67" bestFit="1" customWidth="1"/>
    <col min="8211" max="8211" width="0.33203125" style="67" bestFit="1" customWidth="1"/>
    <col min="8212" max="8213" width="0.83203125" style="67" bestFit="1" customWidth="1"/>
    <col min="8214" max="8214" width="6.83203125" style="67" bestFit="1" customWidth="1"/>
    <col min="8215" max="8215" width="0.83203125" style="67" bestFit="1" customWidth="1"/>
    <col min="8216" max="8216" width="2.08203125" style="67" bestFit="1" customWidth="1"/>
    <col min="8217" max="8217" width="0.1640625" style="67" bestFit="1" customWidth="1"/>
    <col min="8218" max="8218" width="2.33203125" style="67" bestFit="1" customWidth="1"/>
    <col min="8219" max="8219" width="3" style="67" bestFit="1" customWidth="1"/>
    <col min="8220" max="8220" width="1.5" style="67" bestFit="1" customWidth="1"/>
    <col min="8221" max="8221" width="1.4140625" style="67" bestFit="1" customWidth="1"/>
    <col min="8222" max="8222" width="0.1640625" style="67" bestFit="1" customWidth="1"/>
    <col min="8223" max="8223" width="6.1640625" style="67" bestFit="1" customWidth="1"/>
    <col min="8224" max="8224" width="2.9140625" style="67" bestFit="1" customWidth="1"/>
    <col min="8225" max="8225" width="0.1640625" style="67" bestFit="1" customWidth="1"/>
    <col min="8226" max="8226" width="1.4140625" style="67" bestFit="1" customWidth="1"/>
    <col min="8227" max="8227" width="2.33203125" style="67" bestFit="1" customWidth="1"/>
    <col min="8228" max="8228" width="2.4140625" style="67" bestFit="1" customWidth="1"/>
    <col min="8229" max="8229" width="5.9140625" style="67" bestFit="1" customWidth="1"/>
    <col min="8230" max="8231" width="0.83203125" style="67" bestFit="1" customWidth="1"/>
    <col min="8232" max="8232" width="1.4140625" style="67" bestFit="1" customWidth="1"/>
    <col min="8233" max="8233" width="6.6640625" style="67" bestFit="1" customWidth="1"/>
    <col min="8234" max="8234" width="2.9140625" style="67" bestFit="1" customWidth="1"/>
    <col min="8235" max="8235" width="2.6640625" style="67" bestFit="1" customWidth="1"/>
    <col min="8236" max="8236" width="7.08203125" style="67" bestFit="1" customWidth="1"/>
    <col min="8237" max="8237" width="1.6640625" style="67" bestFit="1" customWidth="1"/>
    <col min="8238" max="8238" width="6.5" style="67" bestFit="1" customWidth="1"/>
    <col min="8239" max="8239" width="0.1640625" style="67" bestFit="1" customWidth="1"/>
    <col min="8240" max="8448" width="8.83203125" style="67"/>
    <col min="8449" max="8449" width="9.08203125" style="67" bestFit="1" customWidth="1"/>
    <col min="8450" max="8451" width="1.5" style="67" bestFit="1" customWidth="1"/>
    <col min="8452" max="8452" width="3.33203125" style="67" bestFit="1" customWidth="1"/>
    <col min="8453" max="8453" width="8.83203125" style="67" bestFit="1"/>
    <col min="8454" max="8454" width="4.5" style="67" bestFit="1" customWidth="1"/>
    <col min="8455" max="8455" width="2.33203125" style="67" bestFit="1" customWidth="1"/>
    <col min="8456" max="8456" width="5.33203125" style="67" bestFit="1" customWidth="1"/>
    <col min="8457" max="8457" width="3" style="67" bestFit="1" customWidth="1"/>
    <col min="8458" max="8458" width="1.5" style="67" bestFit="1" customWidth="1"/>
    <col min="8459" max="8460" width="2.33203125" style="67" bestFit="1" customWidth="1"/>
    <col min="8461" max="8461" width="3" style="67" bestFit="1" customWidth="1"/>
    <col min="8462" max="8463" width="5.33203125" style="67" bestFit="1" customWidth="1"/>
    <col min="8464" max="8464" width="3" style="67" bestFit="1" customWidth="1"/>
    <col min="8465" max="8465" width="3.83203125" style="67" bestFit="1" customWidth="1"/>
    <col min="8466" max="8466" width="6.5" style="67" bestFit="1" customWidth="1"/>
    <col min="8467" max="8467" width="0.33203125" style="67" bestFit="1" customWidth="1"/>
    <col min="8468" max="8469" width="0.83203125" style="67" bestFit="1" customWidth="1"/>
    <col min="8470" max="8470" width="6.83203125" style="67" bestFit="1" customWidth="1"/>
    <col min="8471" max="8471" width="0.83203125" style="67" bestFit="1" customWidth="1"/>
    <col min="8472" max="8472" width="2.08203125" style="67" bestFit="1" customWidth="1"/>
    <col min="8473" max="8473" width="0.1640625" style="67" bestFit="1" customWidth="1"/>
    <col min="8474" max="8474" width="2.33203125" style="67" bestFit="1" customWidth="1"/>
    <col min="8475" max="8475" width="3" style="67" bestFit="1" customWidth="1"/>
    <col min="8476" max="8476" width="1.5" style="67" bestFit="1" customWidth="1"/>
    <col min="8477" max="8477" width="1.4140625" style="67" bestFit="1" customWidth="1"/>
    <col min="8478" max="8478" width="0.1640625" style="67" bestFit="1" customWidth="1"/>
    <col min="8479" max="8479" width="6.1640625" style="67" bestFit="1" customWidth="1"/>
    <col min="8480" max="8480" width="2.9140625" style="67" bestFit="1" customWidth="1"/>
    <col min="8481" max="8481" width="0.1640625" style="67" bestFit="1" customWidth="1"/>
    <col min="8482" max="8482" width="1.4140625" style="67" bestFit="1" customWidth="1"/>
    <col min="8483" max="8483" width="2.33203125" style="67" bestFit="1" customWidth="1"/>
    <col min="8484" max="8484" width="2.4140625" style="67" bestFit="1" customWidth="1"/>
    <col min="8485" max="8485" width="5.9140625" style="67" bestFit="1" customWidth="1"/>
    <col min="8486" max="8487" width="0.83203125" style="67" bestFit="1" customWidth="1"/>
    <col min="8488" max="8488" width="1.4140625" style="67" bestFit="1" customWidth="1"/>
    <col min="8489" max="8489" width="6.6640625" style="67" bestFit="1" customWidth="1"/>
    <col min="8490" max="8490" width="2.9140625" style="67" bestFit="1" customWidth="1"/>
    <col min="8491" max="8491" width="2.6640625" style="67" bestFit="1" customWidth="1"/>
    <col min="8492" max="8492" width="7.08203125" style="67" bestFit="1" customWidth="1"/>
    <col min="8493" max="8493" width="1.6640625" style="67" bestFit="1" customWidth="1"/>
    <col min="8494" max="8494" width="6.5" style="67" bestFit="1" customWidth="1"/>
    <col min="8495" max="8495" width="0.1640625" style="67" bestFit="1" customWidth="1"/>
    <col min="8496" max="8704" width="8.83203125" style="67"/>
    <col min="8705" max="8705" width="9.08203125" style="67" bestFit="1" customWidth="1"/>
    <col min="8706" max="8707" width="1.5" style="67" bestFit="1" customWidth="1"/>
    <col min="8708" max="8708" width="3.33203125" style="67" bestFit="1" customWidth="1"/>
    <col min="8709" max="8709" width="8.83203125" style="67" bestFit="1"/>
    <col min="8710" max="8710" width="4.5" style="67" bestFit="1" customWidth="1"/>
    <col min="8711" max="8711" width="2.33203125" style="67" bestFit="1" customWidth="1"/>
    <col min="8712" max="8712" width="5.33203125" style="67" bestFit="1" customWidth="1"/>
    <col min="8713" max="8713" width="3" style="67" bestFit="1" customWidth="1"/>
    <col min="8714" max="8714" width="1.5" style="67" bestFit="1" customWidth="1"/>
    <col min="8715" max="8716" width="2.33203125" style="67" bestFit="1" customWidth="1"/>
    <col min="8717" max="8717" width="3" style="67" bestFit="1" customWidth="1"/>
    <col min="8718" max="8719" width="5.33203125" style="67" bestFit="1" customWidth="1"/>
    <col min="8720" max="8720" width="3" style="67" bestFit="1" customWidth="1"/>
    <col min="8721" max="8721" width="3.83203125" style="67" bestFit="1" customWidth="1"/>
    <col min="8722" max="8722" width="6.5" style="67" bestFit="1" customWidth="1"/>
    <col min="8723" max="8723" width="0.33203125" style="67" bestFit="1" customWidth="1"/>
    <col min="8724" max="8725" width="0.83203125" style="67" bestFit="1" customWidth="1"/>
    <col min="8726" max="8726" width="6.83203125" style="67" bestFit="1" customWidth="1"/>
    <col min="8727" max="8727" width="0.83203125" style="67" bestFit="1" customWidth="1"/>
    <col min="8728" max="8728" width="2.08203125" style="67" bestFit="1" customWidth="1"/>
    <col min="8729" max="8729" width="0.1640625" style="67" bestFit="1" customWidth="1"/>
    <col min="8730" max="8730" width="2.33203125" style="67" bestFit="1" customWidth="1"/>
    <col min="8731" max="8731" width="3" style="67" bestFit="1" customWidth="1"/>
    <col min="8732" max="8732" width="1.5" style="67" bestFit="1" customWidth="1"/>
    <col min="8733" max="8733" width="1.4140625" style="67" bestFit="1" customWidth="1"/>
    <col min="8734" max="8734" width="0.1640625" style="67" bestFit="1" customWidth="1"/>
    <col min="8735" max="8735" width="6.1640625" style="67" bestFit="1" customWidth="1"/>
    <col min="8736" max="8736" width="2.9140625" style="67" bestFit="1" customWidth="1"/>
    <col min="8737" max="8737" width="0.1640625" style="67" bestFit="1" customWidth="1"/>
    <col min="8738" max="8738" width="1.4140625" style="67" bestFit="1" customWidth="1"/>
    <col min="8739" max="8739" width="2.33203125" style="67" bestFit="1" customWidth="1"/>
    <col min="8740" max="8740" width="2.4140625" style="67" bestFit="1" customWidth="1"/>
    <col min="8741" max="8741" width="5.9140625" style="67" bestFit="1" customWidth="1"/>
    <col min="8742" max="8743" width="0.83203125" style="67" bestFit="1" customWidth="1"/>
    <col min="8744" max="8744" width="1.4140625" style="67" bestFit="1" customWidth="1"/>
    <col min="8745" max="8745" width="6.6640625" style="67" bestFit="1" customWidth="1"/>
    <col min="8746" max="8746" width="2.9140625" style="67" bestFit="1" customWidth="1"/>
    <col min="8747" max="8747" width="2.6640625" style="67" bestFit="1" customWidth="1"/>
    <col min="8748" max="8748" width="7.08203125" style="67" bestFit="1" customWidth="1"/>
    <col min="8749" max="8749" width="1.6640625" style="67" bestFit="1" customWidth="1"/>
    <col min="8750" max="8750" width="6.5" style="67" bestFit="1" customWidth="1"/>
    <col min="8751" max="8751" width="0.1640625" style="67" bestFit="1" customWidth="1"/>
    <col min="8752" max="8960" width="8.83203125" style="67"/>
    <col min="8961" max="8961" width="9.08203125" style="67" bestFit="1" customWidth="1"/>
    <col min="8962" max="8963" width="1.5" style="67" bestFit="1" customWidth="1"/>
    <col min="8964" max="8964" width="3.33203125" style="67" bestFit="1" customWidth="1"/>
    <col min="8965" max="8965" width="8.83203125" style="67" bestFit="1"/>
    <col min="8966" max="8966" width="4.5" style="67" bestFit="1" customWidth="1"/>
    <col min="8967" max="8967" width="2.33203125" style="67" bestFit="1" customWidth="1"/>
    <col min="8968" max="8968" width="5.33203125" style="67" bestFit="1" customWidth="1"/>
    <col min="8969" max="8969" width="3" style="67" bestFit="1" customWidth="1"/>
    <col min="8970" max="8970" width="1.5" style="67" bestFit="1" customWidth="1"/>
    <col min="8971" max="8972" width="2.33203125" style="67" bestFit="1" customWidth="1"/>
    <col min="8973" max="8973" width="3" style="67" bestFit="1" customWidth="1"/>
    <col min="8974" max="8975" width="5.33203125" style="67" bestFit="1" customWidth="1"/>
    <col min="8976" max="8976" width="3" style="67" bestFit="1" customWidth="1"/>
    <col min="8977" max="8977" width="3.83203125" style="67" bestFit="1" customWidth="1"/>
    <col min="8978" max="8978" width="6.5" style="67" bestFit="1" customWidth="1"/>
    <col min="8979" max="8979" width="0.33203125" style="67" bestFit="1" customWidth="1"/>
    <col min="8980" max="8981" width="0.83203125" style="67" bestFit="1" customWidth="1"/>
    <col min="8982" max="8982" width="6.83203125" style="67" bestFit="1" customWidth="1"/>
    <col min="8983" max="8983" width="0.83203125" style="67" bestFit="1" customWidth="1"/>
    <col min="8984" max="8984" width="2.08203125" style="67" bestFit="1" customWidth="1"/>
    <col min="8985" max="8985" width="0.1640625" style="67" bestFit="1" customWidth="1"/>
    <col min="8986" max="8986" width="2.33203125" style="67" bestFit="1" customWidth="1"/>
    <col min="8987" max="8987" width="3" style="67" bestFit="1" customWidth="1"/>
    <col min="8988" max="8988" width="1.5" style="67" bestFit="1" customWidth="1"/>
    <col min="8989" max="8989" width="1.4140625" style="67" bestFit="1" customWidth="1"/>
    <col min="8990" max="8990" width="0.1640625" style="67" bestFit="1" customWidth="1"/>
    <col min="8991" max="8991" width="6.1640625" style="67" bestFit="1" customWidth="1"/>
    <col min="8992" max="8992" width="2.9140625" style="67" bestFit="1" customWidth="1"/>
    <col min="8993" max="8993" width="0.1640625" style="67" bestFit="1" customWidth="1"/>
    <col min="8994" max="8994" width="1.4140625" style="67" bestFit="1" customWidth="1"/>
    <col min="8995" max="8995" width="2.33203125" style="67" bestFit="1" customWidth="1"/>
    <col min="8996" max="8996" width="2.4140625" style="67" bestFit="1" customWidth="1"/>
    <col min="8997" max="8997" width="5.9140625" style="67" bestFit="1" customWidth="1"/>
    <col min="8998" max="8999" width="0.83203125" style="67" bestFit="1" customWidth="1"/>
    <col min="9000" max="9000" width="1.4140625" style="67" bestFit="1" customWidth="1"/>
    <col min="9001" max="9001" width="6.6640625" style="67" bestFit="1" customWidth="1"/>
    <col min="9002" max="9002" width="2.9140625" style="67" bestFit="1" customWidth="1"/>
    <col min="9003" max="9003" width="2.6640625" style="67" bestFit="1" customWidth="1"/>
    <col min="9004" max="9004" width="7.08203125" style="67" bestFit="1" customWidth="1"/>
    <col min="9005" max="9005" width="1.6640625" style="67" bestFit="1" customWidth="1"/>
    <col min="9006" max="9006" width="6.5" style="67" bestFit="1" customWidth="1"/>
    <col min="9007" max="9007" width="0.1640625" style="67" bestFit="1" customWidth="1"/>
    <col min="9008" max="9216" width="8.83203125" style="67"/>
    <col min="9217" max="9217" width="9.08203125" style="67" bestFit="1" customWidth="1"/>
    <col min="9218" max="9219" width="1.5" style="67" bestFit="1" customWidth="1"/>
    <col min="9220" max="9220" width="3.33203125" style="67" bestFit="1" customWidth="1"/>
    <col min="9221" max="9221" width="8.83203125" style="67" bestFit="1"/>
    <col min="9222" max="9222" width="4.5" style="67" bestFit="1" customWidth="1"/>
    <col min="9223" max="9223" width="2.33203125" style="67" bestFit="1" customWidth="1"/>
    <col min="9224" max="9224" width="5.33203125" style="67" bestFit="1" customWidth="1"/>
    <col min="9225" max="9225" width="3" style="67" bestFit="1" customWidth="1"/>
    <col min="9226" max="9226" width="1.5" style="67" bestFit="1" customWidth="1"/>
    <col min="9227" max="9228" width="2.33203125" style="67" bestFit="1" customWidth="1"/>
    <col min="9229" max="9229" width="3" style="67" bestFit="1" customWidth="1"/>
    <col min="9230" max="9231" width="5.33203125" style="67" bestFit="1" customWidth="1"/>
    <col min="9232" max="9232" width="3" style="67" bestFit="1" customWidth="1"/>
    <col min="9233" max="9233" width="3.83203125" style="67" bestFit="1" customWidth="1"/>
    <col min="9234" max="9234" width="6.5" style="67" bestFit="1" customWidth="1"/>
    <col min="9235" max="9235" width="0.33203125" style="67" bestFit="1" customWidth="1"/>
    <col min="9236" max="9237" width="0.83203125" style="67" bestFit="1" customWidth="1"/>
    <col min="9238" max="9238" width="6.83203125" style="67" bestFit="1" customWidth="1"/>
    <col min="9239" max="9239" width="0.83203125" style="67" bestFit="1" customWidth="1"/>
    <col min="9240" max="9240" width="2.08203125" style="67" bestFit="1" customWidth="1"/>
    <col min="9241" max="9241" width="0.1640625" style="67" bestFit="1" customWidth="1"/>
    <col min="9242" max="9242" width="2.33203125" style="67" bestFit="1" customWidth="1"/>
    <col min="9243" max="9243" width="3" style="67" bestFit="1" customWidth="1"/>
    <col min="9244" max="9244" width="1.5" style="67" bestFit="1" customWidth="1"/>
    <col min="9245" max="9245" width="1.4140625" style="67" bestFit="1" customWidth="1"/>
    <col min="9246" max="9246" width="0.1640625" style="67" bestFit="1" customWidth="1"/>
    <col min="9247" max="9247" width="6.1640625" style="67" bestFit="1" customWidth="1"/>
    <col min="9248" max="9248" width="2.9140625" style="67" bestFit="1" customWidth="1"/>
    <col min="9249" max="9249" width="0.1640625" style="67" bestFit="1" customWidth="1"/>
    <col min="9250" max="9250" width="1.4140625" style="67" bestFit="1" customWidth="1"/>
    <col min="9251" max="9251" width="2.33203125" style="67" bestFit="1" customWidth="1"/>
    <col min="9252" max="9252" width="2.4140625" style="67" bestFit="1" customWidth="1"/>
    <col min="9253" max="9253" width="5.9140625" style="67" bestFit="1" customWidth="1"/>
    <col min="9254" max="9255" width="0.83203125" style="67" bestFit="1" customWidth="1"/>
    <col min="9256" max="9256" width="1.4140625" style="67" bestFit="1" customWidth="1"/>
    <col min="9257" max="9257" width="6.6640625" style="67" bestFit="1" customWidth="1"/>
    <col min="9258" max="9258" width="2.9140625" style="67" bestFit="1" customWidth="1"/>
    <col min="9259" max="9259" width="2.6640625" style="67" bestFit="1" customWidth="1"/>
    <col min="9260" max="9260" width="7.08203125" style="67" bestFit="1" customWidth="1"/>
    <col min="9261" max="9261" width="1.6640625" style="67" bestFit="1" customWidth="1"/>
    <col min="9262" max="9262" width="6.5" style="67" bestFit="1" customWidth="1"/>
    <col min="9263" max="9263" width="0.1640625" style="67" bestFit="1" customWidth="1"/>
    <col min="9264" max="9472" width="8.83203125" style="67"/>
    <col min="9473" max="9473" width="9.08203125" style="67" bestFit="1" customWidth="1"/>
    <col min="9474" max="9475" width="1.5" style="67" bestFit="1" customWidth="1"/>
    <col min="9476" max="9476" width="3.33203125" style="67" bestFit="1" customWidth="1"/>
    <col min="9477" max="9477" width="8.83203125" style="67" bestFit="1"/>
    <col min="9478" max="9478" width="4.5" style="67" bestFit="1" customWidth="1"/>
    <col min="9479" max="9479" width="2.33203125" style="67" bestFit="1" customWidth="1"/>
    <col min="9480" max="9480" width="5.33203125" style="67" bestFit="1" customWidth="1"/>
    <col min="9481" max="9481" width="3" style="67" bestFit="1" customWidth="1"/>
    <col min="9482" max="9482" width="1.5" style="67" bestFit="1" customWidth="1"/>
    <col min="9483" max="9484" width="2.33203125" style="67" bestFit="1" customWidth="1"/>
    <col min="9485" max="9485" width="3" style="67" bestFit="1" customWidth="1"/>
    <col min="9486" max="9487" width="5.33203125" style="67" bestFit="1" customWidth="1"/>
    <col min="9488" max="9488" width="3" style="67" bestFit="1" customWidth="1"/>
    <col min="9489" max="9489" width="3.83203125" style="67" bestFit="1" customWidth="1"/>
    <col min="9490" max="9490" width="6.5" style="67" bestFit="1" customWidth="1"/>
    <col min="9491" max="9491" width="0.33203125" style="67" bestFit="1" customWidth="1"/>
    <col min="9492" max="9493" width="0.83203125" style="67" bestFit="1" customWidth="1"/>
    <col min="9494" max="9494" width="6.83203125" style="67" bestFit="1" customWidth="1"/>
    <col min="9495" max="9495" width="0.83203125" style="67" bestFit="1" customWidth="1"/>
    <col min="9496" max="9496" width="2.08203125" style="67" bestFit="1" customWidth="1"/>
    <col min="9497" max="9497" width="0.1640625" style="67" bestFit="1" customWidth="1"/>
    <col min="9498" max="9498" width="2.33203125" style="67" bestFit="1" customWidth="1"/>
    <col min="9499" max="9499" width="3" style="67" bestFit="1" customWidth="1"/>
    <col min="9500" max="9500" width="1.5" style="67" bestFit="1" customWidth="1"/>
    <col min="9501" max="9501" width="1.4140625" style="67" bestFit="1" customWidth="1"/>
    <col min="9502" max="9502" width="0.1640625" style="67" bestFit="1" customWidth="1"/>
    <col min="9503" max="9503" width="6.1640625" style="67" bestFit="1" customWidth="1"/>
    <col min="9504" max="9504" width="2.9140625" style="67" bestFit="1" customWidth="1"/>
    <col min="9505" max="9505" width="0.1640625" style="67" bestFit="1" customWidth="1"/>
    <col min="9506" max="9506" width="1.4140625" style="67" bestFit="1" customWidth="1"/>
    <col min="9507" max="9507" width="2.33203125" style="67" bestFit="1" customWidth="1"/>
    <col min="9508" max="9508" width="2.4140625" style="67" bestFit="1" customWidth="1"/>
    <col min="9509" max="9509" width="5.9140625" style="67" bestFit="1" customWidth="1"/>
    <col min="9510" max="9511" width="0.83203125" style="67" bestFit="1" customWidth="1"/>
    <col min="9512" max="9512" width="1.4140625" style="67" bestFit="1" customWidth="1"/>
    <col min="9513" max="9513" width="6.6640625" style="67" bestFit="1" customWidth="1"/>
    <col min="9514" max="9514" width="2.9140625" style="67" bestFit="1" customWidth="1"/>
    <col min="9515" max="9515" width="2.6640625" style="67" bestFit="1" customWidth="1"/>
    <col min="9516" max="9516" width="7.08203125" style="67" bestFit="1" customWidth="1"/>
    <col min="9517" max="9517" width="1.6640625" style="67" bestFit="1" customWidth="1"/>
    <col min="9518" max="9518" width="6.5" style="67" bestFit="1" customWidth="1"/>
    <col min="9519" max="9519" width="0.1640625" style="67" bestFit="1" customWidth="1"/>
    <col min="9520" max="9728" width="8.83203125" style="67"/>
    <col min="9729" max="9729" width="9.08203125" style="67" bestFit="1" customWidth="1"/>
    <col min="9730" max="9731" width="1.5" style="67" bestFit="1" customWidth="1"/>
    <col min="9732" max="9732" width="3.33203125" style="67" bestFit="1" customWidth="1"/>
    <col min="9733" max="9733" width="8.83203125" style="67" bestFit="1"/>
    <col min="9734" max="9734" width="4.5" style="67" bestFit="1" customWidth="1"/>
    <col min="9735" max="9735" width="2.33203125" style="67" bestFit="1" customWidth="1"/>
    <col min="9736" max="9736" width="5.33203125" style="67" bestFit="1" customWidth="1"/>
    <col min="9737" max="9737" width="3" style="67" bestFit="1" customWidth="1"/>
    <col min="9738" max="9738" width="1.5" style="67" bestFit="1" customWidth="1"/>
    <col min="9739" max="9740" width="2.33203125" style="67" bestFit="1" customWidth="1"/>
    <col min="9741" max="9741" width="3" style="67" bestFit="1" customWidth="1"/>
    <col min="9742" max="9743" width="5.33203125" style="67" bestFit="1" customWidth="1"/>
    <col min="9744" max="9744" width="3" style="67" bestFit="1" customWidth="1"/>
    <col min="9745" max="9745" width="3.83203125" style="67" bestFit="1" customWidth="1"/>
    <col min="9746" max="9746" width="6.5" style="67" bestFit="1" customWidth="1"/>
    <col min="9747" max="9747" width="0.33203125" style="67" bestFit="1" customWidth="1"/>
    <col min="9748" max="9749" width="0.83203125" style="67" bestFit="1" customWidth="1"/>
    <col min="9750" max="9750" width="6.83203125" style="67" bestFit="1" customWidth="1"/>
    <col min="9751" max="9751" width="0.83203125" style="67" bestFit="1" customWidth="1"/>
    <col min="9752" max="9752" width="2.08203125" style="67" bestFit="1" customWidth="1"/>
    <col min="9753" max="9753" width="0.1640625" style="67" bestFit="1" customWidth="1"/>
    <col min="9754" max="9754" width="2.33203125" style="67" bestFit="1" customWidth="1"/>
    <col min="9755" max="9755" width="3" style="67" bestFit="1" customWidth="1"/>
    <col min="9756" max="9756" width="1.5" style="67" bestFit="1" customWidth="1"/>
    <col min="9757" max="9757" width="1.4140625" style="67" bestFit="1" customWidth="1"/>
    <col min="9758" max="9758" width="0.1640625" style="67" bestFit="1" customWidth="1"/>
    <col min="9759" max="9759" width="6.1640625" style="67" bestFit="1" customWidth="1"/>
    <col min="9760" max="9760" width="2.9140625" style="67" bestFit="1" customWidth="1"/>
    <col min="9761" max="9761" width="0.1640625" style="67" bestFit="1" customWidth="1"/>
    <col min="9762" max="9762" width="1.4140625" style="67" bestFit="1" customWidth="1"/>
    <col min="9763" max="9763" width="2.33203125" style="67" bestFit="1" customWidth="1"/>
    <col min="9764" max="9764" width="2.4140625" style="67" bestFit="1" customWidth="1"/>
    <col min="9765" max="9765" width="5.9140625" style="67" bestFit="1" customWidth="1"/>
    <col min="9766" max="9767" width="0.83203125" style="67" bestFit="1" customWidth="1"/>
    <col min="9768" max="9768" width="1.4140625" style="67" bestFit="1" customWidth="1"/>
    <col min="9769" max="9769" width="6.6640625" style="67" bestFit="1" customWidth="1"/>
    <col min="9770" max="9770" width="2.9140625" style="67" bestFit="1" customWidth="1"/>
    <col min="9771" max="9771" width="2.6640625" style="67" bestFit="1" customWidth="1"/>
    <col min="9772" max="9772" width="7.08203125" style="67" bestFit="1" customWidth="1"/>
    <col min="9773" max="9773" width="1.6640625" style="67" bestFit="1" customWidth="1"/>
    <col min="9774" max="9774" width="6.5" style="67" bestFit="1" customWidth="1"/>
    <col min="9775" max="9775" width="0.1640625" style="67" bestFit="1" customWidth="1"/>
    <col min="9776" max="9984" width="8.83203125" style="67"/>
    <col min="9985" max="9985" width="9.08203125" style="67" bestFit="1" customWidth="1"/>
    <col min="9986" max="9987" width="1.5" style="67" bestFit="1" customWidth="1"/>
    <col min="9988" max="9988" width="3.33203125" style="67" bestFit="1" customWidth="1"/>
    <col min="9989" max="9989" width="8.83203125" style="67" bestFit="1"/>
    <col min="9990" max="9990" width="4.5" style="67" bestFit="1" customWidth="1"/>
    <col min="9991" max="9991" width="2.33203125" style="67" bestFit="1" customWidth="1"/>
    <col min="9992" max="9992" width="5.33203125" style="67" bestFit="1" customWidth="1"/>
    <col min="9993" max="9993" width="3" style="67" bestFit="1" customWidth="1"/>
    <col min="9994" max="9994" width="1.5" style="67" bestFit="1" customWidth="1"/>
    <col min="9995" max="9996" width="2.33203125" style="67" bestFit="1" customWidth="1"/>
    <col min="9997" max="9997" width="3" style="67" bestFit="1" customWidth="1"/>
    <col min="9998" max="9999" width="5.33203125" style="67" bestFit="1" customWidth="1"/>
    <col min="10000" max="10000" width="3" style="67" bestFit="1" customWidth="1"/>
    <col min="10001" max="10001" width="3.83203125" style="67" bestFit="1" customWidth="1"/>
    <col min="10002" max="10002" width="6.5" style="67" bestFit="1" customWidth="1"/>
    <col min="10003" max="10003" width="0.33203125" style="67" bestFit="1" customWidth="1"/>
    <col min="10004" max="10005" width="0.83203125" style="67" bestFit="1" customWidth="1"/>
    <col min="10006" max="10006" width="6.83203125" style="67" bestFit="1" customWidth="1"/>
    <col min="10007" max="10007" width="0.83203125" style="67" bestFit="1" customWidth="1"/>
    <col min="10008" max="10008" width="2.08203125" style="67" bestFit="1" customWidth="1"/>
    <col min="10009" max="10009" width="0.1640625" style="67" bestFit="1" customWidth="1"/>
    <col min="10010" max="10010" width="2.33203125" style="67" bestFit="1" customWidth="1"/>
    <col min="10011" max="10011" width="3" style="67" bestFit="1" customWidth="1"/>
    <col min="10012" max="10012" width="1.5" style="67" bestFit="1" customWidth="1"/>
    <col min="10013" max="10013" width="1.4140625" style="67" bestFit="1" customWidth="1"/>
    <col min="10014" max="10014" width="0.1640625" style="67" bestFit="1" customWidth="1"/>
    <col min="10015" max="10015" width="6.1640625" style="67" bestFit="1" customWidth="1"/>
    <col min="10016" max="10016" width="2.9140625" style="67" bestFit="1" customWidth="1"/>
    <col min="10017" max="10017" width="0.1640625" style="67" bestFit="1" customWidth="1"/>
    <col min="10018" max="10018" width="1.4140625" style="67" bestFit="1" customWidth="1"/>
    <col min="10019" max="10019" width="2.33203125" style="67" bestFit="1" customWidth="1"/>
    <col min="10020" max="10020" width="2.4140625" style="67" bestFit="1" customWidth="1"/>
    <col min="10021" max="10021" width="5.9140625" style="67" bestFit="1" customWidth="1"/>
    <col min="10022" max="10023" width="0.83203125" style="67" bestFit="1" customWidth="1"/>
    <col min="10024" max="10024" width="1.4140625" style="67" bestFit="1" customWidth="1"/>
    <col min="10025" max="10025" width="6.6640625" style="67" bestFit="1" customWidth="1"/>
    <col min="10026" max="10026" width="2.9140625" style="67" bestFit="1" customWidth="1"/>
    <col min="10027" max="10027" width="2.6640625" style="67" bestFit="1" customWidth="1"/>
    <col min="10028" max="10028" width="7.08203125" style="67" bestFit="1" customWidth="1"/>
    <col min="10029" max="10029" width="1.6640625" style="67" bestFit="1" customWidth="1"/>
    <col min="10030" max="10030" width="6.5" style="67" bestFit="1" customWidth="1"/>
    <col min="10031" max="10031" width="0.1640625" style="67" bestFit="1" customWidth="1"/>
    <col min="10032" max="10240" width="8.83203125" style="67"/>
    <col min="10241" max="10241" width="9.08203125" style="67" bestFit="1" customWidth="1"/>
    <col min="10242" max="10243" width="1.5" style="67" bestFit="1" customWidth="1"/>
    <col min="10244" max="10244" width="3.33203125" style="67" bestFit="1" customWidth="1"/>
    <col min="10245" max="10245" width="8.83203125" style="67" bestFit="1"/>
    <col min="10246" max="10246" width="4.5" style="67" bestFit="1" customWidth="1"/>
    <col min="10247" max="10247" width="2.33203125" style="67" bestFit="1" customWidth="1"/>
    <col min="10248" max="10248" width="5.33203125" style="67" bestFit="1" customWidth="1"/>
    <col min="10249" max="10249" width="3" style="67" bestFit="1" customWidth="1"/>
    <col min="10250" max="10250" width="1.5" style="67" bestFit="1" customWidth="1"/>
    <col min="10251" max="10252" width="2.33203125" style="67" bestFit="1" customWidth="1"/>
    <col min="10253" max="10253" width="3" style="67" bestFit="1" customWidth="1"/>
    <col min="10254" max="10255" width="5.33203125" style="67" bestFit="1" customWidth="1"/>
    <col min="10256" max="10256" width="3" style="67" bestFit="1" customWidth="1"/>
    <col min="10257" max="10257" width="3.83203125" style="67" bestFit="1" customWidth="1"/>
    <col min="10258" max="10258" width="6.5" style="67" bestFit="1" customWidth="1"/>
    <col min="10259" max="10259" width="0.33203125" style="67" bestFit="1" customWidth="1"/>
    <col min="10260" max="10261" width="0.83203125" style="67" bestFit="1" customWidth="1"/>
    <col min="10262" max="10262" width="6.83203125" style="67" bestFit="1" customWidth="1"/>
    <col min="10263" max="10263" width="0.83203125" style="67" bestFit="1" customWidth="1"/>
    <col min="10264" max="10264" width="2.08203125" style="67" bestFit="1" customWidth="1"/>
    <col min="10265" max="10265" width="0.1640625" style="67" bestFit="1" customWidth="1"/>
    <col min="10266" max="10266" width="2.33203125" style="67" bestFit="1" customWidth="1"/>
    <col min="10267" max="10267" width="3" style="67" bestFit="1" customWidth="1"/>
    <col min="10268" max="10268" width="1.5" style="67" bestFit="1" customWidth="1"/>
    <col min="10269" max="10269" width="1.4140625" style="67" bestFit="1" customWidth="1"/>
    <col min="10270" max="10270" width="0.1640625" style="67" bestFit="1" customWidth="1"/>
    <col min="10271" max="10271" width="6.1640625" style="67" bestFit="1" customWidth="1"/>
    <col min="10272" max="10272" width="2.9140625" style="67" bestFit="1" customWidth="1"/>
    <col min="10273" max="10273" width="0.1640625" style="67" bestFit="1" customWidth="1"/>
    <col min="10274" max="10274" width="1.4140625" style="67" bestFit="1" customWidth="1"/>
    <col min="10275" max="10275" width="2.33203125" style="67" bestFit="1" customWidth="1"/>
    <col min="10276" max="10276" width="2.4140625" style="67" bestFit="1" customWidth="1"/>
    <col min="10277" max="10277" width="5.9140625" style="67" bestFit="1" customWidth="1"/>
    <col min="10278" max="10279" width="0.83203125" style="67" bestFit="1" customWidth="1"/>
    <col min="10280" max="10280" width="1.4140625" style="67" bestFit="1" customWidth="1"/>
    <col min="10281" max="10281" width="6.6640625" style="67" bestFit="1" customWidth="1"/>
    <col min="10282" max="10282" width="2.9140625" style="67" bestFit="1" customWidth="1"/>
    <col min="10283" max="10283" width="2.6640625" style="67" bestFit="1" customWidth="1"/>
    <col min="10284" max="10284" width="7.08203125" style="67" bestFit="1" customWidth="1"/>
    <col min="10285" max="10285" width="1.6640625" style="67" bestFit="1" customWidth="1"/>
    <col min="10286" max="10286" width="6.5" style="67" bestFit="1" customWidth="1"/>
    <col min="10287" max="10287" width="0.1640625" style="67" bestFit="1" customWidth="1"/>
    <col min="10288" max="10496" width="8.83203125" style="67"/>
    <col min="10497" max="10497" width="9.08203125" style="67" bestFit="1" customWidth="1"/>
    <col min="10498" max="10499" width="1.5" style="67" bestFit="1" customWidth="1"/>
    <col min="10500" max="10500" width="3.33203125" style="67" bestFit="1" customWidth="1"/>
    <col min="10501" max="10501" width="8.83203125" style="67" bestFit="1"/>
    <col min="10502" max="10502" width="4.5" style="67" bestFit="1" customWidth="1"/>
    <col min="10503" max="10503" width="2.33203125" style="67" bestFit="1" customWidth="1"/>
    <col min="10504" max="10504" width="5.33203125" style="67" bestFit="1" customWidth="1"/>
    <col min="10505" max="10505" width="3" style="67" bestFit="1" customWidth="1"/>
    <col min="10506" max="10506" width="1.5" style="67" bestFit="1" customWidth="1"/>
    <col min="10507" max="10508" width="2.33203125" style="67" bestFit="1" customWidth="1"/>
    <col min="10509" max="10509" width="3" style="67" bestFit="1" customWidth="1"/>
    <col min="10510" max="10511" width="5.33203125" style="67" bestFit="1" customWidth="1"/>
    <col min="10512" max="10512" width="3" style="67" bestFit="1" customWidth="1"/>
    <col min="10513" max="10513" width="3.83203125" style="67" bestFit="1" customWidth="1"/>
    <col min="10514" max="10514" width="6.5" style="67" bestFit="1" customWidth="1"/>
    <col min="10515" max="10515" width="0.33203125" style="67" bestFit="1" customWidth="1"/>
    <col min="10516" max="10517" width="0.83203125" style="67" bestFit="1" customWidth="1"/>
    <col min="10518" max="10518" width="6.83203125" style="67" bestFit="1" customWidth="1"/>
    <col min="10519" max="10519" width="0.83203125" style="67" bestFit="1" customWidth="1"/>
    <col min="10520" max="10520" width="2.08203125" style="67" bestFit="1" customWidth="1"/>
    <col min="10521" max="10521" width="0.1640625" style="67" bestFit="1" customWidth="1"/>
    <col min="10522" max="10522" width="2.33203125" style="67" bestFit="1" customWidth="1"/>
    <col min="10523" max="10523" width="3" style="67" bestFit="1" customWidth="1"/>
    <col min="10524" max="10524" width="1.5" style="67" bestFit="1" customWidth="1"/>
    <col min="10525" max="10525" width="1.4140625" style="67" bestFit="1" customWidth="1"/>
    <col min="10526" max="10526" width="0.1640625" style="67" bestFit="1" customWidth="1"/>
    <col min="10527" max="10527" width="6.1640625" style="67" bestFit="1" customWidth="1"/>
    <col min="10528" max="10528" width="2.9140625" style="67" bestFit="1" customWidth="1"/>
    <col min="10529" max="10529" width="0.1640625" style="67" bestFit="1" customWidth="1"/>
    <col min="10530" max="10530" width="1.4140625" style="67" bestFit="1" customWidth="1"/>
    <col min="10531" max="10531" width="2.33203125" style="67" bestFit="1" customWidth="1"/>
    <col min="10532" max="10532" width="2.4140625" style="67" bestFit="1" customWidth="1"/>
    <col min="10533" max="10533" width="5.9140625" style="67" bestFit="1" customWidth="1"/>
    <col min="10534" max="10535" width="0.83203125" style="67" bestFit="1" customWidth="1"/>
    <col min="10536" max="10536" width="1.4140625" style="67" bestFit="1" customWidth="1"/>
    <col min="10537" max="10537" width="6.6640625" style="67" bestFit="1" customWidth="1"/>
    <col min="10538" max="10538" width="2.9140625" style="67" bestFit="1" customWidth="1"/>
    <col min="10539" max="10539" width="2.6640625" style="67" bestFit="1" customWidth="1"/>
    <col min="10540" max="10540" width="7.08203125" style="67" bestFit="1" customWidth="1"/>
    <col min="10541" max="10541" width="1.6640625" style="67" bestFit="1" customWidth="1"/>
    <col min="10542" max="10542" width="6.5" style="67" bestFit="1" customWidth="1"/>
    <col min="10543" max="10543" width="0.1640625" style="67" bestFit="1" customWidth="1"/>
    <col min="10544" max="10752" width="8.83203125" style="67"/>
    <col min="10753" max="10753" width="9.08203125" style="67" bestFit="1" customWidth="1"/>
    <col min="10754" max="10755" width="1.5" style="67" bestFit="1" customWidth="1"/>
    <col min="10756" max="10756" width="3.33203125" style="67" bestFit="1" customWidth="1"/>
    <col min="10757" max="10757" width="8.83203125" style="67" bestFit="1"/>
    <col min="10758" max="10758" width="4.5" style="67" bestFit="1" customWidth="1"/>
    <col min="10759" max="10759" width="2.33203125" style="67" bestFit="1" customWidth="1"/>
    <col min="10760" max="10760" width="5.33203125" style="67" bestFit="1" customWidth="1"/>
    <col min="10761" max="10761" width="3" style="67" bestFit="1" customWidth="1"/>
    <col min="10762" max="10762" width="1.5" style="67" bestFit="1" customWidth="1"/>
    <col min="10763" max="10764" width="2.33203125" style="67" bestFit="1" customWidth="1"/>
    <col min="10765" max="10765" width="3" style="67" bestFit="1" customWidth="1"/>
    <col min="10766" max="10767" width="5.33203125" style="67" bestFit="1" customWidth="1"/>
    <col min="10768" max="10768" width="3" style="67" bestFit="1" customWidth="1"/>
    <col min="10769" max="10769" width="3.83203125" style="67" bestFit="1" customWidth="1"/>
    <col min="10770" max="10770" width="6.5" style="67" bestFit="1" customWidth="1"/>
    <col min="10771" max="10771" width="0.33203125" style="67" bestFit="1" customWidth="1"/>
    <col min="10772" max="10773" width="0.83203125" style="67" bestFit="1" customWidth="1"/>
    <col min="10774" max="10774" width="6.83203125" style="67" bestFit="1" customWidth="1"/>
    <col min="10775" max="10775" width="0.83203125" style="67" bestFit="1" customWidth="1"/>
    <col min="10776" max="10776" width="2.08203125" style="67" bestFit="1" customWidth="1"/>
    <col min="10777" max="10777" width="0.1640625" style="67" bestFit="1" customWidth="1"/>
    <col min="10778" max="10778" width="2.33203125" style="67" bestFit="1" customWidth="1"/>
    <col min="10779" max="10779" width="3" style="67" bestFit="1" customWidth="1"/>
    <col min="10780" max="10780" width="1.5" style="67" bestFit="1" customWidth="1"/>
    <col min="10781" max="10781" width="1.4140625" style="67" bestFit="1" customWidth="1"/>
    <col min="10782" max="10782" width="0.1640625" style="67" bestFit="1" customWidth="1"/>
    <col min="10783" max="10783" width="6.1640625" style="67" bestFit="1" customWidth="1"/>
    <col min="10784" max="10784" width="2.9140625" style="67" bestFit="1" customWidth="1"/>
    <col min="10785" max="10785" width="0.1640625" style="67" bestFit="1" customWidth="1"/>
    <col min="10786" max="10786" width="1.4140625" style="67" bestFit="1" customWidth="1"/>
    <col min="10787" max="10787" width="2.33203125" style="67" bestFit="1" customWidth="1"/>
    <col min="10788" max="10788" width="2.4140625" style="67" bestFit="1" customWidth="1"/>
    <col min="10789" max="10789" width="5.9140625" style="67" bestFit="1" customWidth="1"/>
    <col min="10790" max="10791" width="0.83203125" style="67" bestFit="1" customWidth="1"/>
    <col min="10792" max="10792" width="1.4140625" style="67" bestFit="1" customWidth="1"/>
    <col min="10793" max="10793" width="6.6640625" style="67" bestFit="1" customWidth="1"/>
    <col min="10794" max="10794" width="2.9140625" style="67" bestFit="1" customWidth="1"/>
    <col min="10795" max="10795" width="2.6640625" style="67" bestFit="1" customWidth="1"/>
    <col min="10796" max="10796" width="7.08203125" style="67" bestFit="1" customWidth="1"/>
    <col min="10797" max="10797" width="1.6640625" style="67" bestFit="1" customWidth="1"/>
    <col min="10798" max="10798" width="6.5" style="67" bestFit="1" customWidth="1"/>
    <col min="10799" max="10799" width="0.1640625" style="67" bestFit="1" customWidth="1"/>
    <col min="10800" max="11008" width="8.83203125" style="67"/>
    <col min="11009" max="11009" width="9.08203125" style="67" bestFit="1" customWidth="1"/>
    <col min="11010" max="11011" width="1.5" style="67" bestFit="1" customWidth="1"/>
    <col min="11012" max="11012" width="3.33203125" style="67" bestFit="1" customWidth="1"/>
    <col min="11013" max="11013" width="8.83203125" style="67" bestFit="1"/>
    <col min="11014" max="11014" width="4.5" style="67" bestFit="1" customWidth="1"/>
    <col min="11015" max="11015" width="2.33203125" style="67" bestFit="1" customWidth="1"/>
    <col min="11016" max="11016" width="5.33203125" style="67" bestFit="1" customWidth="1"/>
    <col min="11017" max="11017" width="3" style="67" bestFit="1" customWidth="1"/>
    <col min="11018" max="11018" width="1.5" style="67" bestFit="1" customWidth="1"/>
    <col min="11019" max="11020" width="2.33203125" style="67" bestFit="1" customWidth="1"/>
    <col min="11021" max="11021" width="3" style="67" bestFit="1" customWidth="1"/>
    <col min="11022" max="11023" width="5.33203125" style="67" bestFit="1" customWidth="1"/>
    <col min="11024" max="11024" width="3" style="67" bestFit="1" customWidth="1"/>
    <col min="11025" max="11025" width="3.83203125" style="67" bestFit="1" customWidth="1"/>
    <col min="11026" max="11026" width="6.5" style="67" bestFit="1" customWidth="1"/>
    <col min="11027" max="11027" width="0.33203125" style="67" bestFit="1" customWidth="1"/>
    <col min="11028" max="11029" width="0.83203125" style="67" bestFit="1" customWidth="1"/>
    <col min="11030" max="11030" width="6.83203125" style="67" bestFit="1" customWidth="1"/>
    <col min="11031" max="11031" width="0.83203125" style="67" bestFit="1" customWidth="1"/>
    <col min="11032" max="11032" width="2.08203125" style="67" bestFit="1" customWidth="1"/>
    <col min="11033" max="11033" width="0.1640625" style="67" bestFit="1" customWidth="1"/>
    <col min="11034" max="11034" width="2.33203125" style="67" bestFit="1" customWidth="1"/>
    <col min="11035" max="11035" width="3" style="67" bestFit="1" customWidth="1"/>
    <col min="11036" max="11036" width="1.5" style="67" bestFit="1" customWidth="1"/>
    <col min="11037" max="11037" width="1.4140625" style="67" bestFit="1" customWidth="1"/>
    <col min="11038" max="11038" width="0.1640625" style="67" bestFit="1" customWidth="1"/>
    <col min="11039" max="11039" width="6.1640625" style="67" bestFit="1" customWidth="1"/>
    <col min="11040" max="11040" width="2.9140625" style="67" bestFit="1" customWidth="1"/>
    <col min="11041" max="11041" width="0.1640625" style="67" bestFit="1" customWidth="1"/>
    <col min="11042" max="11042" width="1.4140625" style="67" bestFit="1" customWidth="1"/>
    <col min="11043" max="11043" width="2.33203125" style="67" bestFit="1" customWidth="1"/>
    <col min="11044" max="11044" width="2.4140625" style="67" bestFit="1" customWidth="1"/>
    <col min="11045" max="11045" width="5.9140625" style="67" bestFit="1" customWidth="1"/>
    <col min="11046" max="11047" width="0.83203125" style="67" bestFit="1" customWidth="1"/>
    <col min="11048" max="11048" width="1.4140625" style="67" bestFit="1" customWidth="1"/>
    <col min="11049" max="11049" width="6.6640625" style="67" bestFit="1" customWidth="1"/>
    <col min="11050" max="11050" width="2.9140625" style="67" bestFit="1" customWidth="1"/>
    <col min="11051" max="11051" width="2.6640625" style="67" bestFit="1" customWidth="1"/>
    <col min="11052" max="11052" width="7.08203125" style="67" bestFit="1" customWidth="1"/>
    <col min="11053" max="11053" width="1.6640625" style="67" bestFit="1" customWidth="1"/>
    <col min="11054" max="11054" width="6.5" style="67" bestFit="1" customWidth="1"/>
    <col min="11055" max="11055" width="0.1640625" style="67" bestFit="1" customWidth="1"/>
    <col min="11056" max="11264" width="8.83203125" style="67"/>
    <col min="11265" max="11265" width="9.08203125" style="67" bestFit="1" customWidth="1"/>
    <col min="11266" max="11267" width="1.5" style="67" bestFit="1" customWidth="1"/>
    <col min="11268" max="11268" width="3.33203125" style="67" bestFit="1" customWidth="1"/>
    <col min="11269" max="11269" width="8.83203125" style="67" bestFit="1"/>
    <col min="11270" max="11270" width="4.5" style="67" bestFit="1" customWidth="1"/>
    <col min="11271" max="11271" width="2.33203125" style="67" bestFit="1" customWidth="1"/>
    <col min="11272" max="11272" width="5.33203125" style="67" bestFit="1" customWidth="1"/>
    <col min="11273" max="11273" width="3" style="67" bestFit="1" customWidth="1"/>
    <col min="11274" max="11274" width="1.5" style="67" bestFit="1" customWidth="1"/>
    <col min="11275" max="11276" width="2.33203125" style="67" bestFit="1" customWidth="1"/>
    <col min="11277" max="11277" width="3" style="67" bestFit="1" customWidth="1"/>
    <col min="11278" max="11279" width="5.33203125" style="67" bestFit="1" customWidth="1"/>
    <col min="11280" max="11280" width="3" style="67" bestFit="1" customWidth="1"/>
    <col min="11281" max="11281" width="3.83203125" style="67" bestFit="1" customWidth="1"/>
    <col min="11282" max="11282" width="6.5" style="67" bestFit="1" customWidth="1"/>
    <col min="11283" max="11283" width="0.33203125" style="67" bestFit="1" customWidth="1"/>
    <col min="11284" max="11285" width="0.83203125" style="67" bestFit="1" customWidth="1"/>
    <col min="11286" max="11286" width="6.83203125" style="67" bestFit="1" customWidth="1"/>
    <col min="11287" max="11287" width="0.83203125" style="67" bestFit="1" customWidth="1"/>
    <col min="11288" max="11288" width="2.08203125" style="67" bestFit="1" customWidth="1"/>
    <col min="11289" max="11289" width="0.1640625" style="67" bestFit="1" customWidth="1"/>
    <col min="11290" max="11290" width="2.33203125" style="67" bestFit="1" customWidth="1"/>
    <col min="11291" max="11291" width="3" style="67" bestFit="1" customWidth="1"/>
    <col min="11292" max="11292" width="1.5" style="67" bestFit="1" customWidth="1"/>
    <col min="11293" max="11293" width="1.4140625" style="67" bestFit="1" customWidth="1"/>
    <col min="11294" max="11294" width="0.1640625" style="67" bestFit="1" customWidth="1"/>
    <col min="11295" max="11295" width="6.1640625" style="67" bestFit="1" customWidth="1"/>
    <col min="11296" max="11296" width="2.9140625" style="67" bestFit="1" customWidth="1"/>
    <col min="11297" max="11297" width="0.1640625" style="67" bestFit="1" customWidth="1"/>
    <col min="11298" max="11298" width="1.4140625" style="67" bestFit="1" customWidth="1"/>
    <col min="11299" max="11299" width="2.33203125" style="67" bestFit="1" customWidth="1"/>
    <col min="11300" max="11300" width="2.4140625" style="67" bestFit="1" customWidth="1"/>
    <col min="11301" max="11301" width="5.9140625" style="67" bestFit="1" customWidth="1"/>
    <col min="11302" max="11303" width="0.83203125" style="67" bestFit="1" customWidth="1"/>
    <col min="11304" max="11304" width="1.4140625" style="67" bestFit="1" customWidth="1"/>
    <col min="11305" max="11305" width="6.6640625" style="67" bestFit="1" customWidth="1"/>
    <col min="11306" max="11306" width="2.9140625" style="67" bestFit="1" customWidth="1"/>
    <col min="11307" max="11307" width="2.6640625" style="67" bestFit="1" customWidth="1"/>
    <col min="11308" max="11308" width="7.08203125" style="67" bestFit="1" customWidth="1"/>
    <col min="11309" max="11309" width="1.6640625" style="67" bestFit="1" customWidth="1"/>
    <col min="11310" max="11310" width="6.5" style="67" bestFit="1" customWidth="1"/>
    <col min="11311" max="11311" width="0.1640625" style="67" bestFit="1" customWidth="1"/>
    <col min="11312" max="11520" width="8.83203125" style="67"/>
    <col min="11521" max="11521" width="9.08203125" style="67" bestFit="1" customWidth="1"/>
    <col min="11522" max="11523" width="1.5" style="67" bestFit="1" customWidth="1"/>
    <col min="11524" max="11524" width="3.33203125" style="67" bestFit="1" customWidth="1"/>
    <col min="11525" max="11525" width="8.83203125" style="67" bestFit="1"/>
    <col min="11526" max="11526" width="4.5" style="67" bestFit="1" customWidth="1"/>
    <col min="11527" max="11527" width="2.33203125" style="67" bestFit="1" customWidth="1"/>
    <col min="11528" max="11528" width="5.33203125" style="67" bestFit="1" customWidth="1"/>
    <col min="11529" max="11529" width="3" style="67" bestFit="1" customWidth="1"/>
    <col min="11530" max="11530" width="1.5" style="67" bestFit="1" customWidth="1"/>
    <col min="11531" max="11532" width="2.33203125" style="67" bestFit="1" customWidth="1"/>
    <col min="11533" max="11533" width="3" style="67" bestFit="1" customWidth="1"/>
    <col min="11534" max="11535" width="5.33203125" style="67" bestFit="1" customWidth="1"/>
    <col min="11536" max="11536" width="3" style="67" bestFit="1" customWidth="1"/>
    <col min="11537" max="11537" width="3.83203125" style="67" bestFit="1" customWidth="1"/>
    <col min="11538" max="11538" width="6.5" style="67" bestFit="1" customWidth="1"/>
    <col min="11539" max="11539" width="0.33203125" style="67" bestFit="1" customWidth="1"/>
    <col min="11540" max="11541" width="0.83203125" style="67" bestFit="1" customWidth="1"/>
    <col min="11542" max="11542" width="6.83203125" style="67" bestFit="1" customWidth="1"/>
    <col min="11543" max="11543" width="0.83203125" style="67" bestFit="1" customWidth="1"/>
    <col min="11544" max="11544" width="2.08203125" style="67" bestFit="1" customWidth="1"/>
    <col min="11545" max="11545" width="0.1640625" style="67" bestFit="1" customWidth="1"/>
    <col min="11546" max="11546" width="2.33203125" style="67" bestFit="1" customWidth="1"/>
    <col min="11547" max="11547" width="3" style="67" bestFit="1" customWidth="1"/>
    <col min="11548" max="11548" width="1.5" style="67" bestFit="1" customWidth="1"/>
    <col min="11549" max="11549" width="1.4140625" style="67" bestFit="1" customWidth="1"/>
    <col min="11550" max="11550" width="0.1640625" style="67" bestFit="1" customWidth="1"/>
    <col min="11551" max="11551" width="6.1640625" style="67" bestFit="1" customWidth="1"/>
    <col min="11552" max="11552" width="2.9140625" style="67" bestFit="1" customWidth="1"/>
    <col min="11553" max="11553" width="0.1640625" style="67" bestFit="1" customWidth="1"/>
    <col min="11554" max="11554" width="1.4140625" style="67" bestFit="1" customWidth="1"/>
    <col min="11555" max="11555" width="2.33203125" style="67" bestFit="1" customWidth="1"/>
    <col min="11556" max="11556" width="2.4140625" style="67" bestFit="1" customWidth="1"/>
    <col min="11557" max="11557" width="5.9140625" style="67" bestFit="1" customWidth="1"/>
    <col min="11558" max="11559" width="0.83203125" style="67" bestFit="1" customWidth="1"/>
    <col min="11560" max="11560" width="1.4140625" style="67" bestFit="1" customWidth="1"/>
    <col min="11561" max="11561" width="6.6640625" style="67" bestFit="1" customWidth="1"/>
    <col min="11562" max="11562" width="2.9140625" style="67" bestFit="1" customWidth="1"/>
    <col min="11563" max="11563" width="2.6640625" style="67" bestFit="1" customWidth="1"/>
    <col min="11564" max="11564" width="7.08203125" style="67" bestFit="1" customWidth="1"/>
    <col min="11565" max="11565" width="1.6640625" style="67" bestFit="1" customWidth="1"/>
    <col min="11566" max="11566" width="6.5" style="67" bestFit="1" customWidth="1"/>
    <col min="11567" max="11567" width="0.1640625" style="67" bestFit="1" customWidth="1"/>
    <col min="11568" max="11776" width="8.83203125" style="67"/>
    <col min="11777" max="11777" width="9.08203125" style="67" bestFit="1" customWidth="1"/>
    <col min="11778" max="11779" width="1.5" style="67" bestFit="1" customWidth="1"/>
    <col min="11780" max="11780" width="3.33203125" style="67" bestFit="1" customWidth="1"/>
    <col min="11781" max="11781" width="8.83203125" style="67" bestFit="1"/>
    <col min="11782" max="11782" width="4.5" style="67" bestFit="1" customWidth="1"/>
    <col min="11783" max="11783" width="2.33203125" style="67" bestFit="1" customWidth="1"/>
    <col min="11784" max="11784" width="5.33203125" style="67" bestFit="1" customWidth="1"/>
    <col min="11785" max="11785" width="3" style="67" bestFit="1" customWidth="1"/>
    <col min="11786" max="11786" width="1.5" style="67" bestFit="1" customWidth="1"/>
    <col min="11787" max="11788" width="2.33203125" style="67" bestFit="1" customWidth="1"/>
    <col min="11789" max="11789" width="3" style="67" bestFit="1" customWidth="1"/>
    <col min="11790" max="11791" width="5.33203125" style="67" bestFit="1" customWidth="1"/>
    <col min="11792" max="11792" width="3" style="67" bestFit="1" customWidth="1"/>
    <col min="11793" max="11793" width="3.83203125" style="67" bestFit="1" customWidth="1"/>
    <col min="11794" max="11794" width="6.5" style="67" bestFit="1" customWidth="1"/>
    <col min="11795" max="11795" width="0.33203125" style="67" bestFit="1" customWidth="1"/>
    <col min="11796" max="11797" width="0.83203125" style="67" bestFit="1" customWidth="1"/>
    <col min="11798" max="11798" width="6.83203125" style="67" bestFit="1" customWidth="1"/>
    <col min="11799" max="11799" width="0.83203125" style="67" bestFit="1" customWidth="1"/>
    <col min="11800" max="11800" width="2.08203125" style="67" bestFit="1" customWidth="1"/>
    <col min="11801" max="11801" width="0.1640625" style="67" bestFit="1" customWidth="1"/>
    <col min="11802" max="11802" width="2.33203125" style="67" bestFit="1" customWidth="1"/>
    <col min="11803" max="11803" width="3" style="67" bestFit="1" customWidth="1"/>
    <col min="11804" max="11804" width="1.5" style="67" bestFit="1" customWidth="1"/>
    <col min="11805" max="11805" width="1.4140625" style="67" bestFit="1" customWidth="1"/>
    <col min="11806" max="11806" width="0.1640625" style="67" bestFit="1" customWidth="1"/>
    <col min="11807" max="11807" width="6.1640625" style="67" bestFit="1" customWidth="1"/>
    <col min="11808" max="11808" width="2.9140625" style="67" bestFit="1" customWidth="1"/>
    <col min="11809" max="11809" width="0.1640625" style="67" bestFit="1" customWidth="1"/>
    <col min="11810" max="11810" width="1.4140625" style="67" bestFit="1" customWidth="1"/>
    <col min="11811" max="11811" width="2.33203125" style="67" bestFit="1" customWidth="1"/>
    <col min="11812" max="11812" width="2.4140625" style="67" bestFit="1" customWidth="1"/>
    <col min="11813" max="11813" width="5.9140625" style="67" bestFit="1" customWidth="1"/>
    <col min="11814" max="11815" width="0.83203125" style="67" bestFit="1" customWidth="1"/>
    <col min="11816" max="11816" width="1.4140625" style="67" bestFit="1" customWidth="1"/>
    <col min="11817" max="11817" width="6.6640625" style="67" bestFit="1" customWidth="1"/>
    <col min="11818" max="11818" width="2.9140625" style="67" bestFit="1" customWidth="1"/>
    <col min="11819" max="11819" width="2.6640625" style="67" bestFit="1" customWidth="1"/>
    <col min="11820" max="11820" width="7.08203125" style="67" bestFit="1" customWidth="1"/>
    <col min="11821" max="11821" width="1.6640625" style="67" bestFit="1" customWidth="1"/>
    <col min="11822" max="11822" width="6.5" style="67" bestFit="1" customWidth="1"/>
    <col min="11823" max="11823" width="0.1640625" style="67" bestFit="1" customWidth="1"/>
    <col min="11824" max="12032" width="8.83203125" style="67"/>
    <col min="12033" max="12033" width="9.08203125" style="67" bestFit="1" customWidth="1"/>
    <col min="12034" max="12035" width="1.5" style="67" bestFit="1" customWidth="1"/>
    <col min="12036" max="12036" width="3.33203125" style="67" bestFit="1" customWidth="1"/>
    <col min="12037" max="12037" width="8.83203125" style="67" bestFit="1"/>
    <col min="12038" max="12038" width="4.5" style="67" bestFit="1" customWidth="1"/>
    <col min="12039" max="12039" width="2.33203125" style="67" bestFit="1" customWidth="1"/>
    <col min="12040" max="12040" width="5.33203125" style="67" bestFit="1" customWidth="1"/>
    <col min="12041" max="12041" width="3" style="67" bestFit="1" customWidth="1"/>
    <col min="12042" max="12042" width="1.5" style="67" bestFit="1" customWidth="1"/>
    <col min="12043" max="12044" width="2.33203125" style="67" bestFit="1" customWidth="1"/>
    <col min="12045" max="12045" width="3" style="67" bestFit="1" customWidth="1"/>
    <col min="12046" max="12047" width="5.33203125" style="67" bestFit="1" customWidth="1"/>
    <col min="12048" max="12048" width="3" style="67" bestFit="1" customWidth="1"/>
    <col min="12049" max="12049" width="3.83203125" style="67" bestFit="1" customWidth="1"/>
    <col min="12050" max="12050" width="6.5" style="67" bestFit="1" customWidth="1"/>
    <col min="12051" max="12051" width="0.33203125" style="67" bestFit="1" customWidth="1"/>
    <col min="12052" max="12053" width="0.83203125" style="67" bestFit="1" customWidth="1"/>
    <col min="12054" max="12054" width="6.83203125" style="67" bestFit="1" customWidth="1"/>
    <col min="12055" max="12055" width="0.83203125" style="67" bestFit="1" customWidth="1"/>
    <col min="12056" max="12056" width="2.08203125" style="67" bestFit="1" customWidth="1"/>
    <col min="12057" max="12057" width="0.1640625" style="67" bestFit="1" customWidth="1"/>
    <col min="12058" max="12058" width="2.33203125" style="67" bestFit="1" customWidth="1"/>
    <col min="12059" max="12059" width="3" style="67" bestFit="1" customWidth="1"/>
    <col min="12060" max="12060" width="1.5" style="67" bestFit="1" customWidth="1"/>
    <col min="12061" max="12061" width="1.4140625" style="67" bestFit="1" customWidth="1"/>
    <col min="12062" max="12062" width="0.1640625" style="67" bestFit="1" customWidth="1"/>
    <col min="12063" max="12063" width="6.1640625" style="67" bestFit="1" customWidth="1"/>
    <col min="12064" max="12064" width="2.9140625" style="67" bestFit="1" customWidth="1"/>
    <col min="12065" max="12065" width="0.1640625" style="67" bestFit="1" customWidth="1"/>
    <col min="12066" max="12066" width="1.4140625" style="67" bestFit="1" customWidth="1"/>
    <col min="12067" max="12067" width="2.33203125" style="67" bestFit="1" customWidth="1"/>
    <col min="12068" max="12068" width="2.4140625" style="67" bestFit="1" customWidth="1"/>
    <col min="12069" max="12069" width="5.9140625" style="67" bestFit="1" customWidth="1"/>
    <col min="12070" max="12071" width="0.83203125" style="67" bestFit="1" customWidth="1"/>
    <col min="12072" max="12072" width="1.4140625" style="67" bestFit="1" customWidth="1"/>
    <col min="12073" max="12073" width="6.6640625" style="67" bestFit="1" customWidth="1"/>
    <col min="12074" max="12074" width="2.9140625" style="67" bestFit="1" customWidth="1"/>
    <col min="12075" max="12075" width="2.6640625" style="67" bestFit="1" customWidth="1"/>
    <col min="12076" max="12076" width="7.08203125" style="67" bestFit="1" customWidth="1"/>
    <col min="12077" max="12077" width="1.6640625" style="67" bestFit="1" customWidth="1"/>
    <col min="12078" max="12078" width="6.5" style="67" bestFit="1" customWidth="1"/>
    <col min="12079" max="12079" width="0.1640625" style="67" bestFit="1" customWidth="1"/>
    <col min="12080" max="12288" width="8.83203125" style="67"/>
    <col min="12289" max="12289" width="9.08203125" style="67" bestFit="1" customWidth="1"/>
    <col min="12290" max="12291" width="1.5" style="67" bestFit="1" customWidth="1"/>
    <col min="12292" max="12292" width="3.33203125" style="67" bestFit="1" customWidth="1"/>
    <col min="12293" max="12293" width="8.83203125" style="67" bestFit="1"/>
    <col min="12294" max="12294" width="4.5" style="67" bestFit="1" customWidth="1"/>
    <col min="12295" max="12295" width="2.33203125" style="67" bestFit="1" customWidth="1"/>
    <col min="12296" max="12296" width="5.33203125" style="67" bestFit="1" customWidth="1"/>
    <col min="12297" max="12297" width="3" style="67" bestFit="1" customWidth="1"/>
    <col min="12298" max="12298" width="1.5" style="67" bestFit="1" customWidth="1"/>
    <col min="12299" max="12300" width="2.33203125" style="67" bestFit="1" customWidth="1"/>
    <col min="12301" max="12301" width="3" style="67" bestFit="1" customWidth="1"/>
    <col min="12302" max="12303" width="5.33203125" style="67" bestFit="1" customWidth="1"/>
    <col min="12304" max="12304" width="3" style="67" bestFit="1" customWidth="1"/>
    <col min="12305" max="12305" width="3.83203125" style="67" bestFit="1" customWidth="1"/>
    <col min="12306" max="12306" width="6.5" style="67" bestFit="1" customWidth="1"/>
    <col min="12307" max="12307" width="0.33203125" style="67" bestFit="1" customWidth="1"/>
    <col min="12308" max="12309" width="0.83203125" style="67" bestFit="1" customWidth="1"/>
    <col min="12310" max="12310" width="6.83203125" style="67" bestFit="1" customWidth="1"/>
    <col min="12311" max="12311" width="0.83203125" style="67" bestFit="1" customWidth="1"/>
    <col min="12312" max="12312" width="2.08203125" style="67" bestFit="1" customWidth="1"/>
    <col min="12313" max="12313" width="0.1640625" style="67" bestFit="1" customWidth="1"/>
    <col min="12314" max="12314" width="2.33203125" style="67" bestFit="1" customWidth="1"/>
    <col min="12315" max="12315" width="3" style="67" bestFit="1" customWidth="1"/>
    <col min="12316" max="12316" width="1.5" style="67" bestFit="1" customWidth="1"/>
    <col min="12317" max="12317" width="1.4140625" style="67" bestFit="1" customWidth="1"/>
    <col min="12318" max="12318" width="0.1640625" style="67" bestFit="1" customWidth="1"/>
    <col min="12319" max="12319" width="6.1640625" style="67" bestFit="1" customWidth="1"/>
    <col min="12320" max="12320" width="2.9140625" style="67" bestFit="1" customWidth="1"/>
    <col min="12321" max="12321" width="0.1640625" style="67" bestFit="1" customWidth="1"/>
    <col min="12322" max="12322" width="1.4140625" style="67" bestFit="1" customWidth="1"/>
    <col min="12323" max="12323" width="2.33203125" style="67" bestFit="1" customWidth="1"/>
    <col min="12324" max="12324" width="2.4140625" style="67" bestFit="1" customWidth="1"/>
    <col min="12325" max="12325" width="5.9140625" style="67" bestFit="1" customWidth="1"/>
    <col min="12326" max="12327" width="0.83203125" style="67" bestFit="1" customWidth="1"/>
    <col min="12328" max="12328" width="1.4140625" style="67" bestFit="1" customWidth="1"/>
    <col min="12329" max="12329" width="6.6640625" style="67" bestFit="1" customWidth="1"/>
    <col min="12330" max="12330" width="2.9140625" style="67" bestFit="1" customWidth="1"/>
    <col min="12331" max="12331" width="2.6640625" style="67" bestFit="1" customWidth="1"/>
    <col min="12332" max="12332" width="7.08203125" style="67" bestFit="1" customWidth="1"/>
    <col min="12333" max="12333" width="1.6640625" style="67" bestFit="1" customWidth="1"/>
    <col min="12334" max="12334" width="6.5" style="67" bestFit="1" customWidth="1"/>
    <col min="12335" max="12335" width="0.1640625" style="67" bestFit="1" customWidth="1"/>
    <col min="12336" max="12544" width="8.83203125" style="67"/>
    <col min="12545" max="12545" width="9.08203125" style="67" bestFit="1" customWidth="1"/>
    <col min="12546" max="12547" width="1.5" style="67" bestFit="1" customWidth="1"/>
    <col min="12548" max="12548" width="3.33203125" style="67" bestFit="1" customWidth="1"/>
    <col min="12549" max="12549" width="8.83203125" style="67" bestFit="1"/>
    <col min="12550" max="12550" width="4.5" style="67" bestFit="1" customWidth="1"/>
    <col min="12551" max="12551" width="2.33203125" style="67" bestFit="1" customWidth="1"/>
    <col min="12552" max="12552" width="5.33203125" style="67" bestFit="1" customWidth="1"/>
    <col min="12553" max="12553" width="3" style="67" bestFit="1" customWidth="1"/>
    <col min="12554" max="12554" width="1.5" style="67" bestFit="1" customWidth="1"/>
    <col min="12555" max="12556" width="2.33203125" style="67" bestFit="1" customWidth="1"/>
    <col min="12557" max="12557" width="3" style="67" bestFit="1" customWidth="1"/>
    <col min="12558" max="12559" width="5.33203125" style="67" bestFit="1" customWidth="1"/>
    <col min="12560" max="12560" width="3" style="67" bestFit="1" customWidth="1"/>
    <col min="12561" max="12561" width="3.83203125" style="67" bestFit="1" customWidth="1"/>
    <col min="12562" max="12562" width="6.5" style="67" bestFit="1" customWidth="1"/>
    <col min="12563" max="12563" width="0.33203125" style="67" bestFit="1" customWidth="1"/>
    <col min="12564" max="12565" width="0.83203125" style="67" bestFit="1" customWidth="1"/>
    <col min="12566" max="12566" width="6.83203125" style="67" bestFit="1" customWidth="1"/>
    <col min="12567" max="12567" width="0.83203125" style="67" bestFit="1" customWidth="1"/>
    <col min="12568" max="12568" width="2.08203125" style="67" bestFit="1" customWidth="1"/>
    <col min="12569" max="12569" width="0.1640625" style="67" bestFit="1" customWidth="1"/>
    <col min="12570" max="12570" width="2.33203125" style="67" bestFit="1" customWidth="1"/>
    <col min="12571" max="12571" width="3" style="67" bestFit="1" customWidth="1"/>
    <col min="12572" max="12572" width="1.5" style="67" bestFit="1" customWidth="1"/>
    <col min="12573" max="12573" width="1.4140625" style="67" bestFit="1" customWidth="1"/>
    <col min="12574" max="12574" width="0.1640625" style="67" bestFit="1" customWidth="1"/>
    <col min="12575" max="12575" width="6.1640625" style="67" bestFit="1" customWidth="1"/>
    <col min="12576" max="12576" width="2.9140625" style="67" bestFit="1" customWidth="1"/>
    <col min="12577" max="12577" width="0.1640625" style="67" bestFit="1" customWidth="1"/>
    <col min="12578" max="12578" width="1.4140625" style="67" bestFit="1" customWidth="1"/>
    <col min="12579" max="12579" width="2.33203125" style="67" bestFit="1" customWidth="1"/>
    <col min="12580" max="12580" width="2.4140625" style="67" bestFit="1" customWidth="1"/>
    <col min="12581" max="12581" width="5.9140625" style="67" bestFit="1" customWidth="1"/>
    <col min="12582" max="12583" width="0.83203125" style="67" bestFit="1" customWidth="1"/>
    <col min="12584" max="12584" width="1.4140625" style="67" bestFit="1" customWidth="1"/>
    <col min="12585" max="12585" width="6.6640625" style="67" bestFit="1" customWidth="1"/>
    <col min="12586" max="12586" width="2.9140625" style="67" bestFit="1" customWidth="1"/>
    <col min="12587" max="12587" width="2.6640625" style="67" bestFit="1" customWidth="1"/>
    <col min="12588" max="12588" width="7.08203125" style="67" bestFit="1" customWidth="1"/>
    <col min="12589" max="12589" width="1.6640625" style="67" bestFit="1" customWidth="1"/>
    <col min="12590" max="12590" width="6.5" style="67" bestFit="1" customWidth="1"/>
    <col min="12591" max="12591" width="0.1640625" style="67" bestFit="1" customWidth="1"/>
    <col min="12592" max="12800" width="8.83203125" style="67"/>
    <col min="12801" max="12801" width="9.08203125" style="67" bestFit="1" customWidth="1"/>
    <col min="12802" max="12803" width="1.5" style="67" bestFit="1" customWidth="1"/>
    <col min="12804" max="12804" width="3.33203125" style="67" bestFit="1" customWidth="1"/>
    <col min="12805" max="12805" width="8.83203125" style="67" bestFit="1"/>
    <col min="12806" max="12806" width="4.5" style="67" bestFit="1" customWidth="1"/>
    <col min="12807" max="12807" width="2.33203125" style="67" bestFit="1" customWidth="1"/>
    <col min="12808" max="12808" width="5.33203125" style="67" bestFit="1" customWidth="1"/>
    <col min="12809" max="12809" width="3" style="67" bestFit="1" customWidth="1"/>
    <col min="12810" max="12810" width="1.5" style="67" bestFit="1" customWidth="1"/>
    <col min="12811" max="12812" width="2.33203125" style="67" bestFit="1" customWidth="1"/>
    <col min="12813" max="12813" width="3" style="67" bestFit="1" customWidth="1"/>
    <col min="12814" max="12815" width="5.33203125" style="67" bestFit="1" customWidth="1"/>
    <col min="12816" max="12816" width="3" style="67" bestFit="1" customWidth="1"/>
    <col min="12817" max="12817" width="3.83203125" style="67" bestFit="1" customWidth="1"/>
    <col min="12818" max="12818" width="6.5" style="67" bestFit="1" customWidth="1"/>
    <col min="12819" max="12819" width="0.33203125" style="67" bestFit="1" customWidth="1"/>
    <col min="12820" max="12821" width="0.83203125" style="67" bestFit="1" customWidth="1"/>
    <col min="12822" max="12822" width="6.83203125" style="67" bestFit="1" customWidth="1"/>
    <col min="12823" max="12823" width="0.83203125" style="67" bestFit="1" customWidth="1"/>
    <col min="12824" max="12824" width="2.08203125" style="67" bestFit="1" customWidth="1"/>
    <col min="12825" max="12825" width="0.1640625" style="67" bestFit="1" customWidth="1"/>
    <col min="12826" max="12826" width="2.33203125" style="67" bestFit="1" customWidth="1"/>
    <col min="12827" max="12827" width="3" style="67" bestFit="1" customWidth="1"/>
    <col min="12828" max="12828" width="1.5" style="67" bestFit="1" customWidth="1"/>
    <col min="12829" max="12829" width="1.4140625" style="67" bestFit="1" customWidth="1"/>
    <col min="12830" max="12830" width="0.1640625" style="67" bestFit="1" customWidth="1"/>
    <col min="12831" max="12831" width="6.1640625" style="67" bestFit="1" customWidth="1"/>
    <col min="12832" max="12832" width="2.9140625" style="67" bestFit="1" customWidth="1"/>
    <col min="12833" max="12833" width="0.1640625" style="67" bestFit="1" customWidth="1"/>
    <col min="12834" max="12834" width="1.4140625" style="67" bestFit="1" customWidth="1"/>
    <col min="12835" max="12835" width="2.33203125" style="67" bestFit="1" customWidth="1"/>
    <col min="12836" max="12836" width="2.4140625" style="67" bestFit="1" customWidth="1"/>
    <col min="12837" max="12837" width="5.9140625" style="67" bestFit="1" customWidth="1"/>
    <col min="12838" max="12839" width="0.83203125" style="67" bestFit="1" customWidth="1"/>
    <col min="12840" max="12840" width="1.4140625" style="67" bestFit="1" customWidth="1"/>
    <col min="12841" max="12841" width="6.6640625" style="67" bestFit="1" customWidth="1"/>
    <col min="12842" max="12842" width="2.9140625" style="67" bestFit="1" customWidth="1"/>
    <col min="12843" max="12843" width="2.6640625" style="67" bestFit="1" customWidth="1"/>
    <col min="12844" max="12844" width="7.08203125" style="67" bestFit="1" customWidth="1"/>
    <col min="12845" max="12845" width="1.6640625" style="67" bestFit="1" customWidth="1"/>
    <col min="12846" max="12846" width="6.5" style="67" bestFit="1" customWidth="1"/>
    <col min="12847" max="12847" width="0.1640625" style="67" bestFit="1" customWidth="1"/>
    <col min="12848" max="13056" width="8.83203125" style="67"/>
    <col min="13057" max="13057" width="9.08203125" style="67" bestFit="1" customWidth="1"/>
    <col min="13058" max="13059" width="1.5" style="67" bestFit="1" customWidth="1"/>
    <col min="13060" max="13060" width="3.33203125" style="67" bestFit="1" customWidth="1"/>
    <col min="13061" max="13061" width="8.83203125" style="67" bestFit="1"/>
    <col min="13062" max="13062" width="4.5" style="67" bestFit="1" customWidth="1"/>
    <col min="13063" max="13063" width="2.33203125" style="67" bestFit="1" customWidth="1"/>
    <col min="13064" max="13064" width="5.33203125" style="67" bestFit="1" customWidth="1"/>
    <col min="13065" max="13065" width="3" style="67" bestFit="1" customWidth="1"/>
    <col min="13066" max="13066" width="1.5" style="67" bestFit="1" customWidth="1"/>
    <col min="13067" max="13068" width="2.33203125" style="67" bestFit="1" customWidth="1"/>
    <col min="13069" max="13069" width="3" style="67" bestFit="1" customWidth="1"/>
    <col min="13070" max="13071" width="5.33203125" style="67" bestFit="1" customWidth="1"/>
    <col min="13072" max="13072" width="3" style="67" bestFit="1" customWidth="1"/>
    <col min="13073" max="13073" width="3.83203125" style="67" bestFit="1" customWidth="1"/>
    <col min="13074" max="13074" width="6.5" style="67" bestFit="1" customWidth="1"/>
    <col min="13075" max="13075" width="0.33203125" style="67" bestFit="1" customWidth="1"/>
    <col min="13076" max="13077" width="0.83203125" style="67" bestFit="1" customWidth="1"/>
    <col min="13078" max="13078" width="6.83203125" style="67" bestFit="1" customWidth="1"/>
    <col min="13079" max="13079" width="0.83203125" style="67" bestFit="1" customWidth="1"/>
    <col min="13080" max="13080" width="2.08203125" style="67" bestFit="1" customWidth="1"/>
    <col min="13081" max="13081" width="0.1640625" style="67" bestFit="1" customWidth="1"/>
    <col min="13082" max="13082" width="2.33203125" style="67" bestFit="1" customWidth="1"/>
    <col min="13083" max="13083" width="3" style="67" bestFit="1" customWidth="1"/>
    <col min="13084" max="13084" width="1.5" style="67" bestFit="1" customWidth="1"/>
    <col min="13085" max="13085" width="1.4140625" style="67" bestFit="1" customWidth="1"/>
    <col min="13086" max="13086" width="0.1640625" style="67" bestFit="1" customWidth="1"/>
    <col min="13087" max="13087" width="6.1640625" style="67" bestFit="1" customWidth="1"/>
    <col min="13088" max="13088" width="2.9140625" style="67" bestFit="1" customWidth="1"/>
    <col min="13089" max="13089" width="0.1640625" style="67" bestFit="1" customWidth="1"/>
    <col min="13090" max="13090" width="1.4140625" style="67" bestFit="1" customWidth="1"/>
    <col min="13091" max="13091" width="2.33203125" style="67" bestFit="1" customWidth="1"/>
    <col min="13092" max="13092" width="2.4140625" style="67" bestFit="1" customWidth="1"/>
    <col min="13093" max="13093" width="5.9140625" style="67" bestFit="1" customWidth="1"/>
    <col min="13094" max="13095" width="0.83203125" style="67" bestFit="1" customWidth="1"/>
    <col min="13096" max="13096" width="1.4140625" style="67" bestFit="1" customWidth="1"/>
    <col min="13097" max="13097" width="6.6640625" style="67" bestFit="1" customWidth="1"/>
    <col min="13098" max="13098" width="2.9140625" style="67" bestFit="1" customWidth="1"/>
    <col min="13099" max="13099" width="2.6640625" style="67" bestFit="1" customWidth="1"/>
    <col min="13100" max="13100" width="7.08203125" style="67" bestFit="1" customWidth="1"/>
    <col min="13101" max="13101" width="1.6640625" style="67" bestFit="1" customWidth="1"/>
    <col min="13102" max="13102" width="6.5" style="67" bestFit="1" customWidth="1"/>
    <col min="13103" max="13103" width="0.1640625" style="67" bestFit="1" customWidth="1"/>
    <col min="13104" max="13312" width="8.83203125" style="67"/>
    <col min="13313" max="13313" width="9.08203125" style="67" bestFit="1" customWidth="1"/>
    <col min="13314" max="13315" width="1.5" style="67" bestFit="1" customWidth="1"/>
    <col min="13316" max="13316" width="3.33203125" style="67" bestFit="1" customWidth="1"/>
    <col min="13317" max="13317" width="8.83203125" style="67" bestFit="1"/>
    <col min="13318" max="13318" width="4.5" style="67" bestFit="1" customWidth="1"/>
    <col min="13319" max="13319" width="2.33203125" style="67" bestFit="1" customWidth="1"/>
    <col min="13320" max="13320" width="5.33203125" style="67" bestFit="1" customWidth="1"/>
    <col min="13321" max="13321" width="3" style="67" bestFit="1" customWidth="1"/>
    <col min="13322" max="13322" width="1.5" style="67" bestFit="1" customWidth="1"/>
    <col min="13323" max="13324" width="2.33203125" style="67" bestFit="1" customWidth="1"/>
    <col min="13325" max="13325" width="3" style="67" bestFit="1" customWidth="1"/>
    <col min="13326" max="13327" width="5.33203125" style="67" bestFit="1" customWidth="1"/>
    <col min="13328" max="13328" width="3" style="67" bestFit="1" customWidth="1"/>
    <col min="13329" max="13329" width="3.83203125" style="67" bestFit="1" customWidth="1"/>
    <col min="13330" max="13330" width="6.5" style="67" bestFit="1" customWidth="1"/>
    <col min="13331" max="13331" width="0.33203125" style="67" bestFit="1" customWidth="1"/>
    <col min="13332" max="13333" width="0.83203125" style="67" bestFit="1" customWidth="1"/>
    <col min="13334" max="13334" width="6.83203125" style="67" bestFit="1" customWidth="1"/>
    <col min="13335" max="13335" width="0.83203125" style="67" bestFit="1" customWidth="1"/>
    <col min="13336" max="13336" width="2.08203125" style="67" bestFit="1" customWidth="1"/>
    <col min="13337" max="13337" width="0.1640625" style="67" bestFit="1" customWidth="1"/>
    <col min="13338" max="13338" width="2.33203125" style="67" bestFit="1" customWidth="1"/>
    <col min="13339" max="13339" width="3" style="67" bestFit="1" customWidth="1"/>
    <col min="13340" max="13340" width="1.5" style="67" bestFit="1" customWidth="1"/>
    <col min="13341" max="13341" width="1.4140625" style="67" bestFit="1" customWidth="1"/>
    <col min="13342" max="13342" width="0.1640625" style="67" bestFit="1" customWidth="1"/>
    <col min="13343" max="13343" width="6.1640625" style="67" bestFit="1" customWidth="1"/>
    <col min="13344" max="13344" width="2.9140625" style="67" bestFit="1" customWidth="1"/>
    <col min="13345" max="13345" width="0.1640625" style="67" bestFit="1" customWidth="1"/>
    <col min="13346" max="13346" width="1.4140625" style="67" bestFit="1" customWidth="1"/>
    <col min="13347" max="13347" width="2.33203125" style="67" bestFit="1" customWidth="1"/>
    <col min="13348" max="13348" width="2.4140625" style="67" bestFit="1" customWidth="1"/>
    <col min="13349" max="13349" width="5.9140625" style="67" bestFit="1" customWidth="1"/>
    <col min="13350" max="13351" width="0.83203125" style="67" bestFit="1" customWidth="1"/>
    <col min="13352" max="13352" width="1.4140625" style="67" bestFit="1" customWidth="1"/>
    <col min="13353" max="13353" width="6.6640625" style="67" bestFit="1" customWidth="1"/>
    <col min="13354" max="13354" width="2.9140625" style="67" bestFit="1" customWidth="1"/>
    <col min="13355" max="13355" width="2.6640625" style="67" bestFit="1" customWidth="1"/>
    <col min="13356" max="13356" width="7.08203125" style="67" bestFit="1" customWidth="1"/>
    <col min="13357" max="13357" width="1.6640625" style="67" bestFit="1" customWidth="1"/>
    <col min="13358" max="13358" width="6.5" style="67" bestFit="1" customWidth="1"/>
    <col min="13359" max="13359" width="0.1640625" style="67" bestFit="1" customWidth="1"/>
    <col min="13360" max="13568" width="8.83203125" style="67"/>
    <col min="13569" max="13569" width="9.08203125" style="67" bestFit="1" customWidth="1"/>
    <col min="13570" max="13571" width="1.5" style="67" bestFit="1" customWidth="1"/>
    <col min="13572" max="13572" width="3.33203125" style="67" bestFit="1" customWidth="1"/>
    <col min="13573" max="13573" width="8.83203125" style="67" bestFit="1"/>
    <col min="13574" max="13574" width="4.5" style="67" bestFit="1" customWidth="1"/>
    <col min="13575" max="13575" width="2.33203125" style="67" bestFit="1" customWidth="1"/>
    <col min="13576" max="13576" width="5.33203125" style="67" bestFit="1" customWidth="1"/>
    <col min="13577" max="13577" width="3" style="67" bestFit="1" customWidth="1"/>
    <col min="13578" max="13578" width="1.5" style="67" bestFit="1" customWidth="1"/>
    <col min="13579" max="13580" width="2.33203125" style="67" bestFit="1" customWidth="1"/>
    <col min="13581" max="13581" width="3" style="67" bestFit="1" customWidth="1"/>
    <col min="13582" max="13583" width="5.33203125" style="67" bestFit="1" customWidth="1"/>
    <col min="13584" max="13584" width="3" style="67" bestFit="1" customWidth="1"/>
    <col min="13585" max="13585" width="3.83203125" style="67" bestFit="1" customWidth="1"/>
    <col min="13586" max="13586" width="6.5" style="67" bestFit="1" customWidth="1"/>
    <col min="13587" max="13587" width="0.33203125" style="67" bestFit="1" customWidth="1"/>
    <col min="13588" max="13589" width="0.83203125" style="67" bestFit="1" customWidth="1"/>
    <col min="13590" max="13590" width="6.83203125" style="67" bestFit="1" customWidth="1"/>
    <col min="13591" max="13591" width="0.83203125" style="67" bestFit="1" customWidth="1"/>
    <col min="13592" max="13592" width="2.08203125" style="67" bestFit="1" customWidth="1"/>
    <col min="13593" max="13593" width="0.1640625" style="67" bestFit="1" customWidth="1"/>
    <col min="13594" max="13594" width="2.33203125" style="67" bestFit="1" customWidth="1"/>
    <col min="13595" max="13595" width="3" style="67" bestFit="1" customWidth="1"/>
    <col min="13596" max="13596" width="1.5" style="67" bestFit="1" customWidth="1"/>
    <col min="13597" max="13597" width="1.4140625" style="67" bestFit="1" customWidth="1"/>
    <col min="13598" max="13598" width="0.1640625" style="67" bestFit="1" customWidth="1"/>
    <col min="13599" max="13599" width="6.1640625" style="67" bestFit="1" customWidth="1"/>
    <col min="13600" max="13600" width="2.9140625" style="67" bestFit="1" customWidth="1"/>
    <col min="13601" max="13601" width="0.1640625" style="67" bestFit="1" customWidth="1"/>
    <col min="13602" max="13602" width="1.4140625" style="67" bestFit="1" customWidth="1"/>
    <col min="13603" max="13603" width="2.33203125" style="67" bestFit="1" customWidth="1"/>
    <col min="13604" max="13604" width="2.4140625" style="67" bestFit="1" customWidth="1"/>
    <col min="13605" max="13605" width="5.9140625" style="67" bestFit="1" customWidth="1"/>
    <col min="13606" max="13607" width="0.83203125" style="67" bestFit="1" customWidth="1"/>
    <col min="13608" max="13608" width="1.4140625" style="67" bestFit="1" customWidth="1"/>
    <col min="13609" max="13609" width="6.6640625" style="67" bestFit="1" customWidth="1"/>
    <col min="13610" max="13610" width="2.9140625" style="67" bestFit="1" customWidth="1"/>
    <col min="13611" max="13611" width="2.6640625" style="67" bestFit="1" customWidth="1"/>
    <col min="13612" max="13612" width="7.08203125" style="67" bestFit="1" customWidth="1"/>
    <col min="13613" max="13613" width="1.6640625" style="67" bestFit="1" customWidth="1"/>
    <col min="13614" max="13614" width="6.5" style="67" bestFit="1" customWidth="1"/>
    <col min="13615" max="13615" width="0.1640625" style="67" bestFit="1" customWidth="1"/>
    <col min="13616" max="13824" width="8.83203125" style="67"/>
    <col min="13825" max="13825" width="9.08203125" style="67" bestFit="1" customWidth="1"/>
    <col min="13826" max="13827" width="1.5" style="67" bestFit="1" customWidth="1"/>
    <col min="13828" max="13828" width="3.33203125" style="67" bestFit="1" customWidth="1"/>
    <col min="13829" max="13829" width="8.83203125" style="67" bestFit="1"/>
    <col min="13830" max="13830" width="4.5" style="67" bestFit="1" customWidth="1"/>
    <col min="13831" max="13831" width="2.33203125" style="67" bestFit="1" customWidth="1"/>
    <col min="13832" max="13832" width="5.33203125" style="67" bestFit="1" customWidth="1"/>
    <col min="13833" max="13833" width="3" style="67" bestFit="1" customWidth="1"/>
    <col min="13834" max="13834" width="1.5" style="67" bestFit="1" customWidth="1"/>
    <col min="13835" max="13836" width="2.33203125" style="67" bestFit="1" customWidth="1"/>
    <col min="13837" max="13837" width="3" style="67" bestFit="1" customWidth="1"/>
    <col min="13838" max="13839" width="5.33203125" style="67" bestFit="1" customWidth="1"/>
    <col min="13840" max="13840" width="3" style="67" bestFit="1" customWidth="1"/>
    <col min="13841" max="13841" width="3.83203125" style="67" bestFit="1" customWidth="1"/>
    <col min="13842" max="13842" width="6.5" style="67" bestFit="1" customWidth="1"/>
    <col min="13843" max="13843" width="0.33203125" style="67" bestFit="1" customWidth="1"/>
    <col min="13844" max="13845" width="0.83203125" style="67" bestFit="1" customWidth="1"/>
    <col min="13846" max="13846" width="6.83203125" style="67" bestFit="1" customWidth="1"/>
    <col min="13847" max="13847" width="0.83203125" style="67" bestFit="1" customWidth="1"/>
    <col min="13848" max="13848" width="2.08203125" style="67" bestFit="1" customWidth="1"/>
    <col min="13849" max="13849" width="0.1640625" style="67" bestFit="1" customWidth="1"/>
    <col min="13850" max="13850" width="2.33203125" style="67" bestFit="1" customWidth="1"/>
    <col min="13851" max="13851" width="3" style="67" bestFit="1" customWidth="1"/>
    <col min="13852" max="13852" width="1.5" style="67" bestFit="1" customWidth="1"/>
    <col min="13853" max="13853" width="1.4140625" style="67" bestFit="1" customWidth="1"/>
    <col min="13854" max="13854" width="0.1640625" style="67" bestFit="1" customWidth="1"/>
    <col min="13855" max="13855" width="6.1640625" style="67" bestFit="1" customWidth="1"/>
    <col min="13856" max="13856" width="2.9140625" style="67" bestFit="1" customWidth="1"/>
    <col min="13857" max="13857" width="0.1640625" style="67" bestFit="1" customWidth="1"/>
    <col min="13858" max="13858" width="1.4140625" style="67" bestFit="1" customWidth="1"/>
    <col min="13859" max="13859" width="2.33203125" style="67" bestFit="1" customWidth="1"/>
    <col min="13860" max="13860" width="2.4140625" style="67" bestFit="1" customWidth="1"/>
    <col min="13861" max="13861" width="5.9140625" style="67" bestFit="1" customWidth="1"/>
    <col min="13862" max="13863" width="0.83203125" style="67" bestFit="1" customWidth="1"/>
    <col min="13864" max="13864" width="1.4140625" style="67" bestFit="1" customWidth="1"/>
    <col min="13865" max="13865" width="6.6640625" style="67" bestFit="1" customWidth="1"/>
    <col min="13866" max="13866" width="2.9140625" style="67" bestFit="1" customWidth="1"/>
    <col min="13867" max="13867" width="2.6640625" style="67" bestFit="1" customWidth="1"/>
    <col min="13868" max="13868" width="7.08203125" style="67" bestFit="1" customWidth="1"/>
    <col min="13869" max="13869" width="1.6640625" style="67" bestFit="1" customWidth="1"/>
    <col min="13870" max="13870" width="6.5" style="67" bestFit="1" customWidth="1"/>
    <col min="13871" max="13871" width="0.1640625" style="67" bestFit="1" customWidth="1"/>
    <col min="13872" max="14080" width="8.83203125" style="67"/>
    <col min="14081" max="14081" width="9.08203125" style="67" bestFit="1" customWidth="1"/>
    <col min="14082" max="14083" width="1.5" style="67" bestFit="1" customWidth="1"/>
    <col min="14084" max="14084" width="3.33203125" style="67" bestFit="1" customWidth="1"/>
    <col min="14085" max="14085" width="8.83203125" style="67" bestFit="1"/>
    <col min="14086" max="14086" width="4.5" style="67" bestFit="1" customWidth="1"/>
    <col min="14087" max="14087" width="2.33203125" style="67" bestFit="1" customWidth="1"/>
    <col min="14088" max="14088" width="5.33203125" style="67" bestFit="1" customWidth="1"/>
    <col min="14089" max="14089" width="3" style="67" bestFit="1" customWidth="1"/>
    <col min="14090" max="14090" width="1.5" style="67" bestFit="1" customWidth="1"/>
    <col min="14091" max="14092" width="2.33203125" style="67" bestFit="1" customWidth="1"/>
    <col min="14093" max="14093" width="3" style="67" bestFit="1" customWidth="1"/>
    <col min="14094" max="14095" width="5.33203125" style="67" bestFit="1" customWidth="1"/>
    <col min="14096" max="14096" width="3" style="67" bestFit="1" customWidth="1"/>
    <col min="14097" max="14097" width="3.83203125" style="67" bestFit="1" customWidth="1"/>
    <col min="14098" max="14098" width="6.5" style="67" bestFit="1" customWidth="1"/>
    <col min="14099" max="14099" width="0.33203125" style="67" bestFit="1" customWidth="1"/>
    <col min="14100" max="14101" width="0.83203125" style="67" bestFit="1" customWidth="1"/>
    <col min="14102" max="14102" width="6.83203125" style="67" bestFit="1" customWidth="1"/>
    <col min="14103" max="14103" width="0.83203125" style="67" bestFit="1" customWidth="1"/>
    <col min="14104" max="14104" width="2.08203125" style="67" bestFit="1" customWidth="1"/>
    <col min="14105" max="14105" width="0.1640625" style="67" bestFit="1" customWidth="1"/>
    <col min="14106" max="14106" width="2.33203125" style="67" bestFit="1" customWidth="1"/>
    <col min="14107" max="14107" width="3" style="67" bestFit="1" customWidth="1"/>
    <col min="14108" max="14108" width="1.5" style="67" bestFit="1" customWidth="1"/>
    <col min="14109" max="14109" width="1.4140625" style="67" bestFit="1" customWidth="1"/>
    <col min="14110" max="14110" width="0.1640625" style="67" bestFit="1" customWidth="1"/>
    <col min="14111" max="14111" width="6.1640625" style="67" bestFit="1" customWidth="1"/>
    <col min="14112" max="14112" width="2.9140625" style="67" bestFit="1" customWidth="1"/>
    <col min="14113" max="14113" width="0.1640625" style="67" bestFit="1" customWidth="1"/>
    <col min="14114" max="14114" width="1.4140625" style="67" bestFit="1" customWidth="1"/>
    <col min="14115" max="14115" width="2.33203125" style="67" bestFit="1" customWidth="1"/>
    <col min="14116" max="14116" width="2.4140625" style="67" bestFit="1" customWidth="1"/>
    <col min="14117" max="14117" width="5.9140625" style="67" bestFit="1" customWidth="1"/>
    <col min="14118" max="14119" width="0.83203125" style="67" bestFit="1" customWidth="1"/>
    <col min="14120" max="14120" width="1.4140625" style="67" bestFit="1" customWidth="1"/>
    <col min="14121" max="14121" width="6.6640625" style="67" bestFit="1" customWidth="1"/>
    <col min="14122" max="14122" width="2.9140625" style="67" bestFit="1" customWidth="1"/>
    <col min="14123" max="14123" width="2.6640625" style="67" bestFit="1" customWidth="1"/>
    <col min="14124" max="14124" width="7.08203125" style="67" bestFit="1" customWidth="1"/>
    <col min="14125" max="14125" width="1.6640625" style="67" bestFit="1" customWidth="1"/>
    <col min="14126" max="14126" width="6.5" style="67" bestFit="1" customWidth="1"/>
    <col min="14127" max="14127" width="0.1640625" style="67" bestFit="1" customWidth="1"/>
    <col min="14128" max="14336" width="8.83203125" style="67"/>
    <col min="14337" max="14337" width="9.08203125" style="67" bestFit="1" customWidth="1"/>
    <col min="14338" max="14339" width="1.5" style="67" bestFit="1" customWidth="1"/>
    <col min="14340" max="14340" width="3.33203125" style="67" bestFit="1" customWidth="1"/>
    <col min="14341" max="14341" width="8.83203125" style="67" bestFit="1"/>
    <col min="14342" max="14342" width="4.5" style="67" bestFit="1" customWidth="1"/>
    <col min="14343" max="14343" width="2.33203125" style="67" bestFit="1" customWidth="1"/>
    <col min="14344" max="14344" width="5.33203125" style="67" bestFit="1" customWidth="1"/>
    <col min="14345" max="14345" width="3" style="67" bestFit="1" customWidth="1"/>
    <col min="14346" max="14346" width="1.5" style="67" bestFit="1" customWidth="1"/>
    <col min="14347" max="14348" width="2.33203125" style="67" bestFit="1" customWidth="1"/>
    <col min="14349" max="14349" width="3" style="67" bestFit="1" customWidth="1"/>
    <col min="14350" max="14351" width="5.33203125" style="67" bestFit="1" customWidth="1"/>
    <col min="14352" max="14352" width="3" style="67" bestFit="1" customWidth="1"/>
    <col min="14353" max="14353" width="3.83203125" style="67" bestFit="1" customWidth="1"/>
    <col min="14354" max="14354" width="6.5" style="67" bestFit="1" customWidth="1"/>
    <col min="14355" max="14355" width="0.33203125" style="67" bestFit="1" customWidth="1"/>
    <col min="14356" max="14357" width="0.83203125" style="67" bestFit="1" customWidth="1"/>
    <col min="14358" max="14358" width="6.83203125" style="67" bestFit="1" customWidth="1"/>
    <col min="14359" max="14359" width="0.83203125" style="67" bestFit="1" customWidth="1"/>
    <col min="14360" max="14360" width="2.08203125" style="67" bestFit="1" customWidth="1"/>
    <col min="14361" max="14361" width="0.1640625" style="67" bestFit="1" customWidth="1"/>
    <col min="14362" max="14362" width="2.33203125" style="67" bestFit="1" customWidth="1"/>
    <col min="14363" max="14363" width="3" style="67" bestFit="1" customWidth="1"/>
    <col min="14364" max="14364" width="1.5" style="67" bestFit="1" customWidth="1"/>
    <col min="14365" max="14365" width="1.4140625" style="67" bestFit="1" customWidth="1"/>
    <col min="14366" max="14366" width="0.1640625" style="67" bestFit="1" customWidth="1"/>
    <col min="14367" max="14367" width="6.1640625" style="67" bestFit="1" customWidth="1"/>
    <col min="14368" max="14368" width="2.9140625" style="67" bestFit="1" customWidth="1"/>
    <col min="14369" max="14369" width="0.1640625" style="67" bestFit="1" customWidth="1"/>
    <col min="14370" max="14370" width="1.4140625" style="67" bestFit="1" customWidth="1"/>
    <col min="14371" max="14371" width="2.33203125" style="67" bestFit="1" customWidth="1"/>
    <col min="14372" max="14372" width="2.4140625" style="67" bestFit="1" customWidth="1"/>
    <col min="14373" max="14373" width="5.9140625" style="67" bestFit="1" customWidth="1"/>
    <col min="14374" max="14375" width="0.83203125" style="67" bestFit="1" customWidth="1"/>
    <col min="14376" max="14376" width="1.4140625" style="67" bestFit="1" customWidth="1"/>
    <col min="14377" max="14377" width="6.6640625" style="67" bestFit="1" customWidth="1"/>
    <col min="14378" max="14378" width="2.9140625" style="67" bestFit="1" customWidth="1"/>
    <col min="14379" max="14379" width="2.6640625" style="67" bestFit="1" customWidth="1"/>
    <col min="14380" max="14380" width="7.08203125" style="67" bestFit="1" customWidth="1"/>
    <col min="14381" max="14381" width="1.6640625" style="67" bestFit="1" customWidth="1"/>
    <col min="14382" max="14382" width="6.5" style="67" bestFit="1" customWidth="1"/>
    <col min="14383" max="14383" width="0.1640625" style="67" bestFit="1" customWidth="1"/>
    <col min="14384" max="14592" width="8.83203125" style="67"/>
    <col min="14593" max="14593" width="9.08203125" style="67" bestFit="1" customWidth="1"/>
    <col min="14594" max="14595" width="1.5" style="67" bestFit="1" customWidth="1"/>
    <col min="14596" max="14596" width="3.33203125" style="67" bestFit="1" customWidth="1"/>
    <col min="14597" max="14597" width="8.83203125" style="67" bestFit="1"/>
    <col min="14598" max="14598" width="4.5" style="67" bestFit="1" customWidth="1"/>
    <col min="14599" max="14599" width="2.33203125" style="67" bestFit="1" customWidth="1"/>
    <col min="14600" max="14600" width="5.33203125" style="67" bestFit="1" customWidth="1"/>
    <col min="14601" max="14601" width="3" style="67" bestFit="1" customWidth="1"/>
    <col min="14602" max="14602" width="1.5" style="67" bestFit="1" customWidth="1"/>
    <col min="14603" max="14604" width="2.33203125" style="67" bestFit="1" customWidth="1"/>
    <col min="14605" max="14605" width="3" style="67" bestFit="1" customWidth="1"/>
    <col min="14606" max="14607" width="5.33203125" style="67" bestFit="1" customWidth="1"/>
    <col min="14608" max="14608" width="3" style="67" bestFit="1" customWidth="1"/>
    <col min="14609" max="14609" width="3.83203125" style="67" bestFit="1" customWidth="1"/>
    <col min="14610" max="14610" width="6.5" style="67" bestFit="1" customWidth="1"/>
    <col min="14611" max="14611" width="0.33203125" style="67" bestFit="1" customWidth="1"/>
    <col min="14612" max="14613" width="0.83203125" style="67" bestFit="1" customWidth="1"/>
    <col min="14614" max="14614" width="6.83203125" style="67" bestFit="1" customWidth="1"/>
    <col min="14615" max="14615" width="0.83203125" style="67" bestFit="1" customWidth="1"/>
    <col min="14616" max="14616" width="2.08203125" style="67" bestFit="1" customWidth="1"/>
    <col min="14617" max="14617" width="0.1640625" style="67" bestFit="1" customWidth="1"/>
    <col min="14618" max="14618" width="2.33203125" style="67" bestFit="1" customWidth="1"/>
    <col min="14619" max="14619" width="3" style="67" bestFit="1" customWidth="1"/>
    <col min="14620" max="14620" width="1.5" style="67" bestFit="1" customWidth="1"/>
    <col min="14621" max="14621" width="1.4140625" style="67" bestFit="1" customWidth="1"/>
    <col min="14622" max="14622" width="0.1640625" style="67" bestFit="1" customWidth="1"/>
    <col min="14623" max="14623" width="6.1640625" style="67" bestFit="1" customWidth="1"/>
    <col min="14624" max="14624" width="2.9140625" style="67" bestFit="1" customWidth="1"/>
    <col min="14625" max="14625" width="0.1640625" style="67" bestFit="1" customWidth="1"/>
    <col min="14626" max="14626" width="1.4140625" style="67" bestFit="1" customWidth="1"/>
    <col min="14627" max="14627" width="2.33203125" style="67" bestFit="1" customWidth="1"/>
    <col min="14628" max="14628" width="2.4140625" style="67" bestFit="1" customWidth="1"/>
    <col min="14629" max="14629" width="5.9140625" style="67" bestFit="1" customWidth="1"/>
    <col min="14630" max="14631" width="0.83203125" style="67" bestFit="1" customWidth="1"/>
    <col min="14632" max="14632" width="1.4140625" style="67" bestFit="1" customWidth="1"/>
    <col min="14633" max="14633" width="6.6640625" style="67" bestFit="1" customWidth="1"/>
    <col min="14634" max="14634" width="2.9140625" style="67" bestFit="1" customWidth="1"/>
    <col min="14635" max="14635" width="2.6640625" style="67" bestFit="1" customWidth="1"/>
    <col min="14636" max="14636" width="7.08203125" style="67" bestFit="1" customWidth="1"/>
    <col min="14637" max="14637" width="1.6640625" style="67" bestFit="1" customWidth="1"/>
    <col min="14638" max="14638" width="6.5" style="67" bestFit="1" customWidth="1"/>
    <col min="14639" max="14639" width="0.1640625" style="67" bestFit="1" customWidth="1"/>
    <col min="14640" max="14848" width="8.83203125" style="67"/>
    <col min="14849" max="14849" width="9.08203125" style="67" bestFit="1" customWidth="1"/>
    <col min="14850" max="14851" width="1.5" style="67" bestFit="1" customWidth="1"/>
    <col min="14852" max="14852" width="3.33203125" style="67" bestFit="1" customWidth="1"/>
    <col min="14853" max="14853" width="8.83203125" style="67" bestFit="1"/>
    <col min="14854" max="14854" width="4.5" style="67" bestFit="1" customWidth="1"/>
    <col min="14855" max="14855" width="2.33203125" style="67" bestFit="1" customWidth="1"/>
    <col min="14856" max="14856" width="5.33203125" style="67" bestFit="1" customWidth="1"/>
    <col min="14857" max="14857" width="3" style="67" bestFit="1" customWidth="1"/>
    <col min="14858" max="14858" width="1.5" style="67" bestFit="1" customWidth="1"/>
    <col min="14859" max="14860" width="2.33203125" style="67" bestFit="1" customWidth="1"/>
    <col min="14861" max="14861" width="3" style="67" bestFit="1" customWidth="1"/>
    <col min="14862" max="14863" width="5.33203125" style="67" bestFit="1" customWidth="1"/>
    <col min="14864" max="14864" width="3" style="67" bestFit="1" customWidth="1"/>
    <col min="14865" max="14865" width="3.83203125" style="67" bestFit="1" customWidth="1"/>
    <col min="14866" max="14866" width="6.5" style="67" bestFit="1" customWidth="1"/>
    <col min="14867" max="14867" width="0.33203125" style="67" bestFit="1" customWidth="1"/>
    <col min="14868" max="14869" width="0.83203125" style="67" bestFit="1" customWidth="1"/>
    <col min="14870" max="14870" width="6.83203125" style="67" bestFit="1" customWidth="1"/>
    <col min="14871" max="14871" width="0.83203125" style="67" bestFit="1" customWidth="1"/>
    <col min="14872" max="14872" width="2.08203125" style="67" bestFit="1" customWidth="1"/>
    <col min="14873" max="14873" width="0.1640625" style="67" bestFit="1" customWidth="1"/>
    <col min="14874" max="14874" width="2.33203125" style="67" bestFit="1" customWidth="1"/>
    <col min="14875" max="14875" width="3" style="67" bestFit="1" customWidth="1"/>
    <col min="14876" max="14876" width="1.5" style="67" bestFit="1" customWidth="1"/>
    <col min="14877" max="14877" width="1.4140625" style="67" bestFit="1" customWidth="1"/>
    <col min="14878" max="14878" width="0.1640625" style="67" bestFit="1" customWidth="1"/>
    <col min="14879" max="14879" width="6.1640625" style="67" bestFit="1" customWidth="1"/>
    <col min="14880" max="14880" width="2.9140625" style="67" bestFit="1" customWidth="1"/>
    <col min="14881" max="14881" width="0.1640625" style="67" bestFit="1" customWidth="1"/>
    <col min="14882" max="14882" width="1.4140625" style="67" bestFit="1" customWidth="1"/>
    <col min="14883" max="14883" width="2.33203125" style="67" bestFit="1" customWidth="1"/>
    <col min="14884" max="14884" width="2.4140625" style="67" bestFit="1" customWidth="1"/>
    <col min="14885" max="14885" width="5.9140625" style="67" bestFit="1" customWidth="1"/>
    <col min="14886" max="14887" width="0.83203125" style="67" bestFit="1" customWidth="1"/>
    <col min="14888" max="14888" width="1.4140625" style="67" bestFit="1" customWidth="1"/>
    <col min="14889" max="14889" width="6.6640625" style="67" bestFit="1" customWidth="1"/>
    <col min="14890" max="14890" width="2.9140625" style="67" bestFit="1" customWidth="1"/>
    <col min="14891" max="14891" width="2.6640625" style="67" bestFit="1" customWidth="1"/>
    <col min="14892" max="14892" width="7.08203125" style="67" bestFit="1" customWidth="1"/>
    <col min="14893" max="14893" width="1.6640625" style="67" bestFit="1" customWidth="1"/>
    <col min="14894" max="14894" width="6.5" style="67" bestFit="1" customWidth="1"/>
    <col min="14895" max="14895" width="0.1640625" style="67" bestFit="1" customWidth="1"/>
    <col min="14896" max="15104" width="8.83203125" style="67"/>
    <col min="15105" max="15105" width="9.08203125" style="67" bestFit="1" customWidth="1"/>
    <col min="15106" max="15107" width="1.5" style="67" bestFit="1" customWidth="1"/>
    <col min="15108" max="15108" width="3.33203125" style="67" bestFit="1" customWidth="1"/>
    <col min="15109" max="15109" width="8.83203125" style="67" bestFit="1"/>
    <col min="15110" max="15110" width="4.5" style="67" bestFit="1" customWidth="1"/>
    <col min="15111" max="15111" width="2.33203125" style="67" bestFit="1" customWidth="1"/>
    <col min="15112" max="15112" width="5.33203125" style="67" bestFit="1" customWidth="1"/>
    <col min="15113" max="15113" width="3" style="67" bestFit="1" customWidth="1"/>
    <col min="15114" max="15114" width="1.5" style="67" bestFit="1" customWidth="1"/>
    <col min="15115" max="15116" width="2.33203125" style="67" bestFit="1" customWidth="1"/>
    <col min="15117" max="15117" width="3" style="67" bestFit="1" customWidth="1"/>
    <col min="15118" max="15119" width="5.33203125" style="67" bestFit="1" customWidth="1"/>
    <col min="15120" max="15120" width="3" style="67" bestFit="1" customWidth="1"/>
    <col min="15121" max="15121" width="3.83203125" style="67" bestFit="1" customWidth="1"/>
    <col min="15122" max="15122" width="6.5" style="67" bestFit="1" customWidth="1"/>
    <col min="15123" max="15123" width="0.33203125" style="67" bestFit="1" customWidth="1"/>
    <col min="15124" max="15125" width="0.83203125" style="67" bestFit="1" customWidth="1"/>
    <col min="15126" max="15126" width="6.83203125" style="67" bestFit="1" customWidth="1"/>
    <col min="15127" max="15127" width="0.83203125" style="67" bestFit="1" customWidth="1"/>
    <col min="15128" max="15128" width="2.08203125" style="67" bestFit="1" customWidth="1"/>
    <col min="15129" max="15129" width="0.1640625" style="67" bestFit="1" customWidth="1"/>
    <col min="15130" max="15130" width="2.33203125" style="67" bestFit="1" customWidth="1"/>
    <col min="15131" max="15131" width="3" style="67" bestFit="1" customWidth="1"/>
    <col min="15132" max="15132" width="1.5" style="67" bestFit="1" customWidth="1"/>
    <col min="15133" max="15133" width="1.4140625" style="67" bestFit="1" customWidth="1"/>
    <col min="15134" max="15134" width="0.1640625" style="67" bestFit="1" customWidth="1"/>
    <col min="15135" max="15135" width="6.1640625" style="67" bestFit="1" customWidth="1"/>
    <col min="15136" max="15136" width="2.9140625" style="67" bestFit="1" customWidth="1"/>
    <col min="15137" max="15137" width="0.1640625" style="67" bestFit="1" customWidth="1"/>
    <col min="15138" max="15138" width="1.4140625" style="67" bestFit="1" customWidth="1"/>
    <col min="15139" max="15139" width="2.33203125" style="67" bestFit="1" customWidth="1"/>
    <col min="15140" max="15140" width="2.4140625" style="67" bestFit="1" customWidth="1"/>
    <col min="15141" max="15141" width="5.9140625" style="67" bestFit="1" customWidth="1"/>
    <col min="15142" max="15143" width="0.83203125" style="67" bestFit="1" customWidth="1"/>
    <col min="15144" max="15144" width="1.4140625" style="67" bestFit="1" customWidth="1"/>
    <col min="15145" max="15145" width="6.6640625" style="67" bestFit="1" customWidth="1"/>
    <col min="15146" max="15146" width="2.9140625" style="67" bestFit="1" customWidth="1"/>
    <col min="15147" max="15147" width="2.6640625" style="67" bestFit="1" customWidth="1"/>
    <col min="15148" max="15148" width="7.08203125" style="67" bestFit="1" customWidth="1"/>
    <col min="15149" max="15149" width="1.6640625" style="67" bestFit="1" customWidth="1"/>
    <col min="15150" max="15150" width="6.5" style="67" bestFit="1" customWidth="1"/>
    <col min="15151" max="15151" width="0.1640625" style="67" bestFit="1" customWidth="1"/>
    <col min="15152" max="15360" width="8.83203125" style="67"/>
    <col min="15361" max="15361" width="9.08203125" style="67" bestFit="1" customWidth="1"/>
    <col min="15362" max="15363" width="1.5" style="67" bestFit="1" customWidth="1"/>
    <col min="15364" max="15364" width="3.33203125" style="67" bestFit="1" customWidth="1"/>
    <col min="15365" max="15365" width="8.83203125" style="67" bestFit="1"/>
    <col min="15366" max="15366" width="4.5" style="67" bestFit="1" customWidth="1"/>
    <col min="15367" max="15367" width="2.33203125" style="67" bestFit="1" customWidth="1"/>
    <col min="15368" max="15368" width="5.33203125" style="67" bestFit="1" customWidth="1"/>
    <col min="15369" max="15369" width="3" style="67" bestFit="1" customWidth="1"/>
    <col min="15370" max="15370" width="1.5" style="67" bestFit="1" customWidth="1"/>
    <col min="15371" max="15372" width="2.33203125" style="67" bestFit="1" customWidth="1"/>
    <col min="15373" max="15373" width="3" style="67" bestFit="1" customWidth="1"/>
    <col min="15374" max="15375" width="5.33203125" style="67" bestFit="1" customWidth="1"/>
    <col min="15376" max="15376" width="3" style="67" bestFit="1" customWidth="1"/>
    <col min="15377" max="15377" width="3.83203125" style="67" bestFit="1" customWidth="1"/>
    <col min="15378" max="15378" width="6.5" style="67" bestFit="1" customWidth="1"/>
    <col min="15379" max="15379" width="0.33203125" style="67" bestFit="1" customWidth="1"/>
    <col min="15380" max="15381" width="0.83203125" style="67" bestFit="1" customWidth="1"/>
    <col min="15382" max="15382" width="6.83203125" style="67" bestFit="1" customWidth="1"/>
    <col min="15383" max="15383" width="0.83203125" style="67" bestFit="1" customWidth="1"/>
    <col min="15384" max="15384" width="2.08203125" style="67" bestFit="1" customWidth="1"/>
    <col min="15385" max="15385" width="0.1640625" style="67" bestFit="1" customWidth="1"/>
    <col min="15386" max="15386" width="2.33203125" style="67" bestFit="1" customWidth="1"/>
    <col min="15387" max="15387" width="3" style="67" bestFit="1" customWidth="1"/>
    <col min="15388" max="15388" width="1.5" style="67" bestFit="1" customWidth="1"/>
    <col min="15389" max="15389" width="1.4140625" style="67" bestFit="1" customWidth="1"/>
    <col min="15390" max="15390" width="0.1640625" style="67" bestFit="1" customWidth="1"/>
    <col min="15391" max="15391" width="6.1640625" style="67" bestFit="1" customWidth="1"/>
    <col min="15392" max="15392" width="2.9140625" style="67" bestFit="1" customWidth="1"/>
    <col min="15393" max="15393" width="0.1640625" style="67" bestFit="1" customWidth="1"/>
    <col min="15394" max="15394" width="1.4140625" style="67" bestFit="1" customWidth="1"/>
    <col min="15395" max="15395" width="2.33203125" style="67" bestFit="1" customWidth="1"/>
    <col min="15396" max="15396" width="2.4140625" style="67" bestFit="1" customWidth="1"/>
    <col min="15397" max="15397" width="5.9140625" style="67" bestFit="1" customWidth="1"/>
    <col min="15398" max="15399" width="0.83203125" style="67" bestFit="1" customWidth="1"/>
    <col min="15400" max="15400" width="1.4140625" style="67" bestFit="1" customWidth="1"/>
    <col min="15401" max="15401" width="6.6640625" style="67" bestFit="1" customWidth="1"/>
    <col min="15402" max="15402" width="2.9140625" style="67" bestFit="1" customWidth="1"/>
    <col min="15403" max="15403" width="2.6640625" style="67" bestFit="1" customWidth="1"/>
    <col min="15404" max="15404" width="7.08203125" style="67" bestFit="1" customWidth="1"/>
    <col min="15405" max="15405" width="1.6640625" style="67" bestFit="1" customWidth="1"/>
    <col min="15406" max="15406" width="6.5" style="67" bestFit="1" customWidth="1"/>
    <col min="15407" max="15407" width="0.1640625" style="67" bestFit="1" customWidth="1"/>
    <col min="15408" max="15616" width="8.83203125" style="67"/>
    <col min="15617" max="15617" width="9.08203125" style="67" bestFit="1" customWidth="1"/>
    <col min="15618" max="15619" width="1.5" style="67" bestFit="1" customWidth="1"/>
    <col min="15620" max="15620" width="3.33203125" style="67" bestFit="1" customWidth="1"/>
    <col min="15621" max="15621" width="8.83203125" style="67" bestFit="1"/>
    <col min="15622" max="15622" width="4.5" style="67" bestFit="1" customWidth="1"/>
    <col min="15623" max="15623" width="2.33203125" style="67" bestFit="1" customWidth="1"/>
    <col min="15624" max="15624" width="5.33203125" style="67" bestFit="1" customWidth="1"/>
    <col min="15625" max="15625" width="3" style="67" bestFit="1" customWidth="1"/>
    <col min="15626" max="15626" width="1.5" style="67" bestFit="1" customWidth="1"/>
    <col min="15627" max="15628" width="2.33203125" style="67" bestFit="1" customWidth="1"/>
    <col min="15629" max="15629" width="3" style="67" bestFit="1" customWidth="1"/>
    <col min="15630" max="15631" width="5.33203125" style="67" bestFit="1" customWidth="1"/>
    <col min="15632" max="15632" width="3" style="67" bestFit="1" customWidth="1"/>
    <col min="15633" max="15633" width="3.83203125" style="67" bestFit="1" customWidth="1"/>
    <col min="15634" max="15634" width="6.5" style="67" bestFit="1" customWidth="1"/>
    <col min="15635" max="15635" width="0.33203125" style="67" bestFit="1" customWidth="1"/>
    <col min="15636" max="15637" width="0.83203125" style="67" bestFit="1" customWidth="1"/>
    <col min="15638" max="15638" width="6.83203125" style="67" bestFit="1" customWidth="1"/>
    <col min="15639" max="15639" width="0.83203125" style="67" bestFit="1" customWidth="1"/>
    <col min="15640" max="15640" width="2.08203125" style="67" bestFit="1" customWidth="1"/>
    <col min="15641" max="15641" width="0.1640625" style="67" bestFit="1" customWidth="1"/>
    <col min="15642" max="15642" width="2.33203125" style="67" bestFit="1" customWidth="1"/>
    <col min="15643" max="15643" width="3" style="67" bestFit="1" customWidth="1"/>
    <col min="15644" max="15644" width="1.5" style="67" bestFit="1" customWidth="1"/>
    <col min="15645" max="15645" width="1.4140625" style="67" bestFit="1" customWidth="1"/>
    <col min="15646" max="15646" width="0.1640625" style="67" bestFit="1" customWidth="1"/>
    <col min="15647" max="15647" width="6.1640625" style="67" bestFit="1" customWidth="1"/>
    <col min="15648" max="15648" width="2.9140625" style="67" bestFit="1" customWidth="1"/>
    <col min="15649" max="15649" width="0.1640625" style="67" bestFit="1" customWidth="1"/>
    <col min="15650" max="15650" width="1.4140625" style="67" bestFit="1" customWidth="1"/>
    <col min="15651" max="15651" width="2.33203125" style="67" bestFit="1" customWidth="1"/>
    <col min="15652" max="15652" width="2.4140625" style="67" bestFit="1" customWidth="1"/>
    <col min="15653" max="15653" width="5.9140625" style="67" bestFit="1" customWidth="1"/>
    <col min="15654" max="15655" width="0.83203125" style="67" bestFit="1" customWidth="1"/>
    <col min="15656" max="15656" width="1.4140625" style="67" bestFit="1" customWidth="1"/>
    <col min="15657" max="15657" width="6.6640625" style="67" bestFit="1" customWidth="1"/>
    <col min="15658" max="15658" width="2.9140625" style="67" bestFit="1" customWidth="1"/>
    <col min="15659" max="15659" width="2.6640625" style="67" bestFit="1" customWidth="1"/>
    <col min="15660" max="15660" width="7.08203125" style="67" bestFit="1" customWidth="1"/>
    <col min="15661" max="15661" width="1.6640625" style="67" bestFit="1" customWidth="1"/>
    <col min="15662" max="15662" width="6.5" style="67" bestFit="1" customWidth="1"/>
    <col min="15663" max="15663" width="0.1640625" style="67" bestFit="1" customWidth="1"/>
    <col min="15664" max="15872" width="8.83203125" style="67"/>
    <col min="15873" max="15873" width="9.08203125" style="67" bestFit="1" customWidth="1"/>
    <col min="15874" max="15875" width="1.5" style="67" bestFit="1" customWidth="1"/>
    <col min="15876" max="15876" width="3.33203125" style="67" bestFit="1" customWidth="1"/>
    <col min="15877" max="15877" width="8.83203125" style="67" bestFit="1"/>
    <col min="15878" max="15878" width="4.5" style="67" bestFit="1" customWidth="1"/>
    <col min="15879" max="15879" width="2.33203125" style="67" bestFit="1" customWidth="1"/>
    <col min="15880" max="15880" width="5.33203125" style="67" bestFit="1" customWidth="1"/>
    <col min="15881" max="15881" width="3" style="67" bestFit="1" customWidth="1"/>
    <col min="15882" max="15882" width="1.5" style="67" bestFit="1" customWidth="1"/>
    <col min="15883" max="15884" width="2.33203125" style="67" bestFit="1" customWidth="1"/>
    <col min="15885" max="15885" width="3" style="67" bestFit="1" customWidth="1"/>
    <col min="15886" max="15887" width="5.33203125" style="67" bestFit="1" customWidth="1"/>
    <col min="15888" max="15888" width="3" style="67" bestFit="1" customWidth="1"/>
    <col min="15889" max="15889" width="3.83203125" style="67" bestFit="1" customWidth="1"/>
    <col min="15890" max="15890" width="6.5" style="67" bestFit="1" customWidth="1"/>
    <col min="15891" max="15891" width="0.33203125" style="67" bestFit="1" customWidth="1"/>
    <col min="15892" max="15893" width="0.83203125" style="67" bestFit="1" customWidth="1"/>
    <col min="15894" max="15894" width="6.83203125" style="67" bestFit="1" customWidth="1"/>
    <col min="15895" max="15895" width="0.83203125" style="67" bestFit="1" customWidth="1"/>
    <col min="15896" max="15896" width="2.08203125" style="67" bestFit="1" customWidth="1"/>
    <col min="15897" max="15897" width="0.1640625" style="67" bestFit="1" customWidth="1"/>
    <col min="15898" max="15898" width="2.33203125" style="67" bestFit="1" customWidth="1"/>
    <col min="15899" max="15899" width="3" style="67" bestFit="1" customWidth="1"/>
    <col min="15900" max="15900" width="1.5" style="67" bestFit="1" customWidth="1"/>
    <col min="15901" max="15901" width="1.4140625" style="67" bestFit="1" customWidth="1"/>
    <col min="15902" max="15902" width="0.1640625" style="67" bestFit="1" customWidth="1"/>
    <col min="15903" max="15903" width="6.1640625" style="67" bestFit="1" customWidth="1"/>
    <col min="15904" max="15904" width="2.9140625" style="67" bestFit="1" customWidth="1"/>
    <col min="15905" max="15905" width="0.1640625" style="67" bestFit="1" customWidth="1"/>
    <col min="15906" max="15906" width="1.4140625" style="67" bestFit="1" customWidth="1"/>
    <col min="15907" max="15907" width="2.33203125" style="67" bestFit="1" customWidth="1"/>
    <col min="15908" max="15908" width="2.4140625" style="67" bestFit="1" customWidth="1"/>
    <col min="15909" max="15909" width="5.9140625" style="67" bestFit="1" customWidth="1"/>
    <col min="15910" max="15911" width="0.83203125" style="67" bestFit="1" customWidth="1"/>
    <col min="15912" max="15912" width="1.4140625" style="67" bestFit="1" customWidth="1"/>
    <col min="15913" max="15913" width="6.6640625" style="67" bestFit="1" customWidth="1"/>
    <col min="15914" max="15914" width="2.9140625" style="67" bestFit="1" customWidth="1"/>
    <col min="15915" max="15915" width="2.6640625" style="67" bestFit="1" customWidth="1"/>
    <col min="15916" max="15916" width="7.08203125" style="67" bestFit="1" customWidth="1"/>
    <col min="15917" max="15917" width="1.6640625" style="67" bestFit="1" customWidth="1"/>
    <col min="15918" max="15918" width="6.5" style="67" bestFit="1" customWidth="1"/>
    <col min="15919" max="15919" width="0.1640625" style="67" bestFit="1" customWidth="1"/>
    <col min="15920" max="16128" width="8.83203125" style="67"/>
    <col min="16129" max="16129" width="9.08203125" style="67" bestFit="1" customWidth="1"/>
    <col min="16130" max="16131" width="1.5" style="67" bestFit="1" customWidth="1"/>
    <col min="16132" max="16132" width="3.33203125" style="67" bestFit="1" customWidth="1"/>
    <col min="16133" max="16133" width="8.83203125" style="67" bestFit="1"/>
    <col min="16134" max="16134" width="4.5" style="67" bestFit="1" customWidth="1"/>
    <col min="16135" max="16135" width="2.33203125" style="67" bestFit="1" customWidth="1"/>
    <col min="16136" max="16136" width="5.33203125" style="67" bestFit="1" customWidth="1"/>
    <col min="16137" max="16137" width="3" style="67" bestFit="1" customWidth="1"/>
    <col min="16138" max="16138" width="1.5" style="67" bestFit="1" customWidth="1"/>
    <col min="16139" max="16140" width="2.33203125" style="67" bestFit="1" customWidth="1"/>
    <col min="16141" max="16141" width="3" style="67" bestFit="1" customWidth="1"/>
    <col min="16142" max="16143" width="5.33203125" style="67" bestFit="1" customWidth="1"/>
    <col min="16144" max="16144" width="3" style="67" bestFit="1" customWidth="1"/>
    <col min="16145" max="16145" width="3.83203125" style="67" bestFit="1" customWidth="1"/>
    <col min="16146" max="16146" width="6.5" style="67" bestFit="1" customWidth="1"/>
    <col min="16147" max="16147" width="0.33203125" style="67" bestFit="1" customWidth="1"/>
    <col min="16148" max="16149" width="0.83203125" style="67" bestFit="1" customWidth="1"/>
    <col min="16150" max="16150" width="6.83203125" style="67" bestFit="1" customWidth="1"/>
    <col min="16151" max="16151" width="0.83203125" style="67" bestFit="1" customWidth="1"/>
    <col min="16152" max="16152" width="2.08203125" style="67" bestFit="1" customWidth="1"/>
    <col min="16153" max="16153" width="0.1640625" style="67" bestFit="1" customWidth="1"/>
    <col min="16154" max="16154" width="2.33203125" style="67" bestFit="1" customWidth="1"/>
    <col min="16155" max="16155" width="3" style="67" bestFit="1" customWidth="1"/>
    <col min="16156" max="16156" width="1.5" style="67" bestFit="1" customWidth="1"/>
    <col min="16157" max="16157" width="1.4140625" style="67" bestFit="1" customWidth="1"/>
    <col min="16158" max="16158" width="0.1640625" style="67" bestFit="1" customWidth="1"/>
    <col min="16159" max="16159" width="6.1640625" style="67" bestFit="1" customWidth="1"/>
    <col min="16160" max="16160" width="2.9140625" style="67" bestFit="1" customWidth="1"/>
    <col min="16161" max="16161" width="0.1640625" style="67" bestFit="1" customWidth="1"/>
    <col min="16162" max="16162" width="1.4140625" style="67" bestFit="1" customWidth="1"/>
    <col min="16163" max="16163" width="2.33203125" style="67" bestFit="1" customWidth="1"/>
    <col min="16164" max="16164" width="2.4140625" style="67" bestFit="1" customWidth="1"/>
    <col min="16165" max="16165" width="5.9140625" style="67" bestFit="1" customWidth="1"/>
    <col min="16166" max="16167" width="0.83203125" style="67" bestFit="1" customWidth="1"/>
    <col min="16168" max="16168" width="1.4140625" style="67" bestFit="1" customWidth="1"/>
    <col min="16169" max="16169" width="6.6640625" style="67" bestFit="1" customWidth="1"/>
    <col min="16170" max="16170" width="2.9140625" style="67" bestFit="1" customWidth="1"/>
    <col min="16171" max="16171" width="2.6640625" style="67" bestFit="1" customWidth="1"/>
    <col min="16172" max="16172" width="7.08203125" style="67" bestFit="1" customWidth="1"/>
    <col min="16173" max="16173" width="1.6640625" style="67" bestFit="1" customWidth="1"/>
    <col min="16174" max="16174" width="6.5" style="67" bestFit="1" customWidth="1"/>
    <col min="16175" max="16175" width="0.1640625" style="67" bestFit="1" customWidth="1"/>
    <col min="16176" max="16384" width="8.83203125" style="67"/>
  </cols>
  <sheetData>
    <row r="1" spans="1:47" ht="30" customHeight="1">
      <c r="A1" s="851" t="s">
        <v>133</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18"/>
    </row>
    <row r="2" spans="1:47" ht="20" customHeight="1">
      <c r="A2" s="853" t="s">
        <v>134</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18"/>
    </row>
    <row r="3" spans="1:47" ht="20" customHeight="1">
      <c r="A3" s="854" t="s">
        <v>135</v>
      </c>
      <c r="B3" s="852"/>
      <c r="C3" s="852"/>
      <c r="D3" s="852"/>
      <c r="E3" s="852"/>
      <c r="F3" s="855">
        <v>304671</v>
      </c>
      <c r="G3" s="856"/>
      <c r="H3" s="856"/>
      <c r="I3" s="857"/>
      <c r="J3" s="818"/>
      <c r="K3" s="855" t="s">
        <v>136</v>
      </c>
      <c r="L3" s="856"/>
      <c r="M3" s="856"/>
      <c r="N3" s="856"/>
      <c r="O3" s="857"/>
      <c r="P3" s="818"/>
      <c r="Q3" s="854" t="s">
        <v>137</v>
      </c>
      <c r="R3" s="852"/>
      <c r="S3" s="818"/>
      <c r="T3" s="855" t="s">
        <v>138</v>
      </c>
      <c r="U3" s="856"/>
      <c r="V3" s="856"/>
      <c r="W3" s="856"/>
      <c r="X3" s="856"/>
      <c r="Y3" s="856"/>
      <c r="Z3" s="856"/>
      <c r="AA3" s="856"/>
      <c r="AB3" s="856"/>
      <c r="AC3" s="856"/>
      <c r="AD3" s="856"/>
      <c r="AE3" s="856"/>
      <c r="AF3" s="857"/>
      <c r="AG3" s="818"/>
      <c r="AH3" s="818"/>
      <c r="AI3" s="818"/>
      <c r="AJ3" s="818"/>
      <c r="AK3" s="818"/>
      <c r="AL3" s="818"/>
      <c r="AM3" s="818"/>
      <c r="AN3" s="818"/>
      <c r="AO3" s="818"/>
      <c r="AP3" s="818"/>
      <c r="AQ3" s="818"/>
      <c r="AR3" s="818"/>
      <c r="AS3" s="818"/>
      <c r="AT3" s="818"/>
      <c r="AU3" s="818"/>
    </row>
    <row r="4" spans="1:47" ht="20" customHeight="1">
      <c r="A4" s="854" t="s">
        <v>139</v>
      </c>
      <c r="B4" s="852"/>
      <c r="C4" s="852"/>
      <c r="D4" s="852"/>
      <c r="E4" s="852"/>
      <c r="F4" s="855" t="s">
        <v>140</v>
      </c>
      <c r="G4" s="856"/>
      <c r="H4" s="856"/>
      <c r="I4" s="856"/>
      <c r="J4" s="856"/>
      <c r="K4" s="856"/>
      <c r="L4" s="856"/>
      <c r="M4" s="856"/>
      <c r="N4" s="856"/>
      <c r="O4" s="857"/>
      <c r="P4" s="818"/>
      <c r="Q4" s="854" t="s">
        <v>141</v>
      </c>
      <c r="R4" s="852"/>
      <c r="S4" s="852"/>
      <c r="T4" s="855" t="s">
        <v>513</v>
      </c>
      <c r="U4" s="856"/>
      <c r="V4" s="856"/>
      <c r="W4" s="856"/>
      <c r="X4" s="857"/>
      <c r="Y4" s="818"/>
      <c r="Z4" s="854" t="s">
        <v>142</v>
      </c>
      <c r="AA4" s="852"/>
      <c r="AB4" s="852"/>
      <c r="AC4" s="852"/>
      <c r="AD4" s="818"/>
      <c r="AE4" s="855" t="s">
        <v>663</v>
      </c>
      <c r="AF4" s="856"/>
      <c r="AG4" s="857"/>
      <c r="AH4" s="818"/>
      <c r="AI4" s="818"/>
      <c r="AJ4" s="854" t="s">
        <v>143</v>
      </c>
      <c r="AK4" s="852"/>
      <c r="AL4" s="852"/>
      <c r="AM4" s="855" t="s">
        <v>707</v>
      </c>
      <c r="AN4" s="856"/>
      <c r="AO4" s="856"/>
      <c r="AP4" s="856"/>
      <c r="AQ4" s="856"/>
      <c r="AR4" s="856"/>
      <c r="AS4" s="856"/>
      <c r="AT4" s="856"/>
      <c r="AU4" s="857"/>
    </row>
    <row r="5" spans="1:47" ht="25" customHeight="1">
      <c r="A5" s="858" t="s">
        <v>128</v>
      </c>
      <c r="B5" s="859"/>
      <c r="C5" s="858" t="s">
        <v>144</v>
      </c>
      <c r="D5" s="862"/>
      <c r="E5" s="862"/>
      <c r="F5" s="859"/>
      <c r="G5" s="864" t="s">
        <v>145</v>
      </c>
      <c r="H5" s="858" t="s">
        <v>146</v>
      </c>
      <c r="I5" s="859"/>
      <c r="J5" s="866" t="s">
        <v>147</v>
      </c>
      <c r="K5" s="867"/>
      <c r="L5" s="858" t="s">
        <v>148</v>
      </c>
      <c r="M5" s="859"/>
      <c r="N5" s="870" t="s">
        <v>149</v>
      </c>
      <c r="O5" s="870" t="s">
        <v>150</v>
      </c>
      <c r="P5" s="921" t="s">
        <v>151</v>
      </c>
      <c r="Q5" s="926"/>
      <c r="R5" s="926"/>
      <c r="S5" s="926"/>
      <c r="T5" s="926"/>
      <c r="U5" s="926"/>
      <c r="V5" s="926"/>
      <c r="W5" s="926"/>
      <c r="X5" s="926"/>
      <c r="Y5" s="926"/>
      <c r="Z5" s="926"/>
      <c r="AA5" s="922"/>
      <c r="AB5" s="921" t="s">
        <v>152</v>
      </c>
      <c r="AC5" s="926"/>
      <c r="AD5" s="926"/>
      <c r="AE5" s="926"/>
      <c r="AF5" s="926"/>
      <c r="AG5" s="926"/>
      <c r="AH5" s="926"/>
      <c r="AI5" s="926"/>
      <c r="AJ5" s="922"/>
      <c r="AK5" s="921" t="s">
        <v>153</v>
      </c>
      <c r="AL5" s="926"/>
      <c r="AM5" s="926"/>
      <c r="AN5" s="926"/>
      <c r="AO5" s="922"/>
      <c r="AP5" s="858" t="s">
        <v>154</v>
      </c>
      <c r="AQ5" s="859"/>
      <c r="AR5" s="870" t="s">
        <v>155</v>
      </c>
      <c r="AS5" s="921" t="s">
        <v>156</v>
      </c>
      <c r="AT5" s="922"/>
      <c r="AU5" s="818"/>
    </row>
    <row r="6" spans="1:47" ht="40" customHeight="1">
      <c r="A6" s="860"/>
      <c r="B6" s="861"/>
      <c r="C6" s="860"/>
      <c r="D6" s="863"/>
      <c r="E6" s="863"/>
      <c r="F6" s="861"/>
      <c r="G6" s="865"/>
      <c r="H6" s="860"/>
      <c r="I6" s="861"/>
      <c r="J6" s="868"/>
      <c r="K6" s="869"/>
      <c r="L6" s="860"/>
      <c r="M6" s="861"/>
      <c r="N6" s="871"/>
      <c r="O6" s="871"/>
      <c r="P6" s="921" t="s">
        <v>157</v>
      </c>
      <c r="Q6" s="922"/>
      <c r="R6" s="921" t="s">
        <v>158</v>
      </c>
      <c r="S6" s="926"/>
      <c r="T6" s="922"/>
      <c r="U6" s="921" t="s">
        <v>159</v>
      </c>
      <c r="V6" s="922"/>
      <c r="W6" s="921" t="s">
        <v>160</v>
      </c>
      <c r="X6" s="926"/>
      <c r="Y6" s="926"/>
      <c r="Z6" s="926"/>
      <c r="AA6" s="922"/>
      <c r="AB6" s="921" t="s">
        <v>161</v>
      </c>
      <c r="AC6" s="926"/>
      <c r="AD6" s="926"/>
      <c r="AE6" s="922"/>
      <c r="AF6" s="921" t="s">
        <v>162</v>
      </c>
      <c r="AG6" s="926"/>
      <c r="AH6" s="926"/>
      <c r="AI6" s="926"/>
      <c r="AJ6" s="922"/>
      <c r="AK6" s="921" t="s">
        <v>163</v>
      </c>
      <c r="AL6" s="926"/>
      <c r="AM6" s="926"/>
      <c r="AN6" s="922"/>
      <c r="AO6" s="819" t="s">
        <v>164</v>
      </c>
      <c r="AP6" s="860"/>
      <c r="AQ6" s="861"/>
      <c r="AR6" s="871"/>
      <c r="AS6" s="921" t="s">
        <v>165</v>
      </c>
      <c r="AT6" s="922"/>
      <c r="AU6" s="818"/>
    </row>
    <row r="7" spans="1:47" ht="38" customHeight="1">
      <c r="A7" s="876" t="s">
        <v>708</v>
      </c>
      <c r="B7" s="877"/>
      <c r="C7" s="876" t="s">
        <v>709</v>
      </c>
      <c r="D7" s="878"/>
      <c r="E7" s="878"/>
      <c r="F7" s="877"/>
      <c r="G7" s="821" t="s">
        <v>72</v>
      </c>
      <c r="H7" s="879" t="s">
        <v>710</v>
      </c>
      <c r="I7" s="880"/>
      <c r="J7" s="872">
        <v>12</v>
      </c>
      <c r="K7" s="873"/>
      <c r="L7" s="876" t="s">
        <v>172</v>
      </c>
      <c r="M7" s="877"/>
      <c r="N7" s="820" t="s">
        <v>14</v>
      </c>
      <c r="O7" s="820" t="s">
        <v>167</v>
      </c>
      <c r="P7" s="876" t="s">
        <v>14</v>
      </c>
      <c r="Q7" s="877"/>
      <c r="R7" s="876" t="s">
        <v>173</v>
      </c>
      <c r="S7" s="878"/>
      <c r="T7" s="877"/>
      <c r="U7" s="876" t="s">
        <v>168</v>
      </c>
      <c r="V7" s="877"/>
      <c r="W7" s="876" t="s">
        <v>169</v>
      </c>
      <c r="X7" s="878"/>
      <c r="Y7" s="878"/>
      <c r="Z7" s="878"/>
      <c r="AA7" s="877"/>
      <c r="AB7" s="876" t="s">
        <v>711</v>
      </c>
      <c r="AC7" s="878"/>
      <c r="AD7" s="878"/>
      <c r="AE7" s="877"/>
      <c r="AF7" s="876" t="s">
        <v>712</v>
      </c>
      <c r="AG7" s="878"/>
      <c r="AH7" s="878"/>
      <c r="AI7" s="878"/>
      <c r="AJ7" s="877"/>
      <c r="AK7" s="876" t="s">
        <v>14</v>
      </c>
      <c r="AL7" s="878"/>
      <c r="AM7" s="878"/>
      <c r="AN7" s="877"/>
      <c r="AO7" s="820" t="s">
        <v>14</v>
      </c>
      <c r="AP7" s="874" t="s">
        <v>14</v>
      </c>
      <c r="AQ7" s="875"/>
      <c r="AR7" s="821" t="s">
        <v>170</v>
      </c>
      <c r="AS7" s="872" t="s">
        <v>664</v>
      </c>
      <c r="AT7" s="873"/>
      <c r="AU7" s="818"/>
    </row>
    <row r="8" spans="1:47" ht="28" customHeight="1">
      <c r="A8" s="876" t="s">
        <v>713</v>
      </c>
      <c r="B8" s="877"/>
      <c r="C8" s="876" t="s">
        <v>714</v>
      </c>
      <c r="D8" s="878"/>
      <c r="E8" s="878"/>
      <c r="F8" s="877"/>
      <c r="G8" s="821" t="s">
        <v>72</v>
      </c>
      <c r="H8" s="879" t="s">
        <v>715</v>
      </c>
      <c r="I8" s="880"/>
      <c r="J8" s="872" t="s">
        <v>662</v>
      </c>
      <c r="K8" s="873"/>
      <c r="L8" s="876" t="s">
        <v>166</v>
      </c>
      <c r="M8" s="877"/>
      <c r="N8" s="820" t="s">
        <v>14</v>
      </c>
      <c r="O8" s="820" t="s">
        <v>167</v>
      </c>
      <c r="P8" s="876" t="s">
        <v>14</v>
      </c>
      <c r="Q8" s="877"/>
      <c r="R8" s="876" t="s">
        <v>661</v>
      </c>
      <c r="S8" s="878"/>
      <c r="T8" s="877"/>
      <c r="U8" s="876" t="s">
        <v>174</v>
      </c>
      <c r="V8" s="877"/>
      <c r="W8" s="876" t="s">
        <v>169</v>
      </c>
      <c r="X8" s="878"/>
      <c r="Y8" s="878"/>
      <c r="Z8" s="878"/>
      <c r="AA8" s="877"/>
      <c r="AB8" s="876" t="s">
        <v>716</v>
      </c>
      <c r="AC8" s="878"/>
      <c r="AD8" s="878"/>
      <c r="AE8" s="877"/>
      <c r="AF8" s="876" t="s">
        <v>717</v>
      </c>
      <c r="AG8" s="878"/>
      <c r="AH8" s="878"/>
      <c r="AI8" s="878"/>
      <c r="AJ8" s="877"/>
      <c r="AK8" s="876" t="s">
        <v>14</v>
      </c>
      <c r="AL8" s="878"/>
      <c r="AM8" s="878"/>
      <c r="AN8" s="877"/>
      <c r="AO8" s="820" t="s">
        <v>14</v>
      </c>
      <c r="AP8" s="874" t="s">
        <v>14</v>
      </c>
      <c r="AQ8" s="875"/>
      <c r="AR8" s="821" t="s">
        <v>170</v>
      </c>
      <c r="AS8" s="872" t="s">
        <v>664</v>
      </c>
      <c r="AT8" s="873"/>
      <c r="AU8" s="818"/>
    </row>
    <row r="9" spans="1:47" ht="47" customHeight="1">
      <c r="A9" s="876" t="s">
        <v>718</v>
      </c>
      <c r="B9" s="877"/>
      <c r="C9" s="876" t="s">
        <v>719</v>
      </c>
      <c r="D9" s="878"/>
      <c r="E9" s="878"/>
      <c r="F9" s="877"/>
      <c r="G9" s="821" t="s">
        <v>72</v>
      </c>
      <c r="H9" s="879" t="s">
        <v>706</v>
      </c>
      <c r="I9" s="880"/>
      <c r="J9" s="872" t="s">
        <v>662</v>
      </c>
      <c r="K9" s="873"/>
      <c r="L9" s="876" t="s">
        <v>720</v>
      </c>
      <c r="M9" s="877"/>
      <c r="N9" s="820" t="s">
        <v>14</v>
      </c>
      <c r="O9" s="820" t="s">
        <v>167</v>
      </c>
      <c r="P9" s="876" t="s">
        <v>14</v>
      </c>
      <c r="Q9" s="877"/>
      <c r="R9" s="876" t="s">
        <v>721</v>
      </c>
      <c r="S9" s="878"/>
      <c r="T9" s="877"/>
      <c r="U9" s="876" t="s">
        <v>168</v>
      </c>
      <c r="V9" s="877"/>
      <c r="W9" s="876" t="s">
        <v>169</v>
      </c>
      <c r="X9" s="878"/>
      <c r="Y9" s="878"/>
      <c r="Z9" s="878"/>
      <c r="AA9" s="877"/>
      <c r="AB9" s="876" t="s">
        <v>722</v>
      </c>
      <c r="AC9" s="878"/>
      <c r="AD9" s="878"/>
      <c r="AE9" s="877"/>
      <c r="AF9" s="876" t="s">
        <v>723</v>
      </c>
      <c r="AG9" s="878"/>
      <c r="AH9" s="878"/>
      <c r="AI9" s="878"/>
      <c r="AJ9" s="877"/>
      <c r="AK9" s="876" t="s">
        <v>14</v>
      </c>
      <c r="AL9" s="878"/>
      <c r="AM9" s="878"/>
      <c r="AN9" s="877"/>
      <c r="AO9" s="820" t="s">
        <v>14</v>
      </c>
      <c r="AP9" s="874" t="s">
        <v>14</v>
      </c>
      <c r="AQ9" s="875"/>
      <c r="AR9" s="821" t="s">
        <v>170</v>
      </c>
      <c r="AS9" s="872" t="s">
        <v>664</v>
      </c>
      <c r="AT9" s="873"/>
      <c r="AU9" s="818"/>
    </row>
    <row r="10" spans="1:47" ht="38" customHeight="1">
      <c r="A10" s="876" t="s">
        <v>724</v>
      </c>
      <c r="B10" s="877"/>
      <c r="C10" s="876" t="s">
        <v>725</v>
      </c>
      <c r="D10" s="878"/>
      <c r="E10" s="878"/>
      <c r="F10" s="877"/>
      <c r="G10" s="821" t="s">
        <v>72</v>
      </c>
      <c r="H10" s="879" t="s">
        <v>703</v>
      </c>
      <c r="I10" s="880"/>
      <c r="J10" s="872" t="s">
        <v>662</v>
      </c>
      <c r="K10" s="873"/>
      <c r="L10" s="876" t="s">
        <v>166</v>
      </c>
      <c r="M10" s="877"/>
      <c r="N10" s="820" t="s">
        <v>14</v>
      </c>
      <c r="O10" s="820" t="s">
        <v>167</v>
      </c>
      <c r="P10" s="876" t="s">
        <v>14</v>
      </c>
      <c r="Q10" s="877"/>
      <c r="R10" s="876" t="s">
        <v>171</v>
      </c>
      <c r="S10" s="878"/>
      <c r="T10" s="877"/>
      <c r="U10" s="876" t="s">
        <v>168</v>
      </c>
      <c r="V10" s="877"/>
      <c r="W10" s="876" t="s">
        <v>169</v>
      </c>
      <c r="X10" s="878"/>
      <c r="Y10" s="878"/>
      <c r="Z10" s="878"/>
      <c r="AA10" s="877"/>
      <c r="AB10" s="876" t="s">
        <v>14</v>
      </c>
      <c r="AC10" s="878"/>
      <c r="AD10" s="878"/>
      <c r="AE10" s="877"/>
      <c r="AF10" s="876" t="s">
        <v>726</v>
      </c>
      <c r="AG10" s="878"/>
      <c r="AH10" s="878"/>
      <c r="AI10" s="878"/>
      <c r="AJ10" s="877"/>
      <c r="AK10" s="876" t="s">
        <v>14</v>
      </c>
      <c r="AL10" s="878"/>
      <c r="AM10" s="878"/>
      <c r="AN10" s="877"/>
      <c r="AO10" s="820" t="s">
        <v>14</v>
      </c>
      <c r="AP10" s="874" t="s">
        <v>14</v>
      </c>
      <c r="AQ10" s="875"/>
      <c r="AR10" s="821" t="s">
        <v>170</v>
      </c>
      <c r="AS10" s="872" t="s">
        <v>664</v>
      </c>
      <c r="AT10" s="873"/>
      <c r="AU10" s="818"/>
    </row>
    <row r="11" spans="1:47" ht="38" customHeight="1">
      <c r="A11" s="876" t="s">
        <v>727</v>
      </c>
      <c r="B11" s="877"/>
      <c r="C11" s="876" t="s">
        <v>728</v>
      </c>
      <c r="D11" s="878"/>
      <c r="E11" s="878"/>
      <c r="F11" s="877"/>
      <c r="G11" s="821" t="s">
        <v>72</v>
      </c>
      <c r="H11" s="879" t="s">
        <v>729</v>
      </c>
      <c r="I11" s="880"/>
      <c r="J11" s="872" t="s">
        <v>662</v>
      </c>
      <c r="K11" s="873"/>
      <c r="L11" s="876" t="s">
        <v>704</v>
      </c>
      <c r="M11" s="877"/>
      <c r="N11" s="820" t="s">
        <v>14</v>
      </c>
      <c r="O11" s="820" t="s">
        <v>167</v>
      </c>
      <c r="P11" s="876" t="s">
        <v>14</v>
      </c>
      <c r="Q11" s="877"/>
      <c r="R11" s="876" t="s">
        <v>702</v>
      </c>
      <c r="S11" s="878"/>
      <c r="T11" s="877"/>
      <c r="U11" s="876" t="s">
        <v>677</v>
      </c>
      <c r="V11" s="877"/>
      <c r="W11" s="876" t="s">
        <v>678</v>
      </c>
      <c r="X11" s="878"/>
      <c r="Y11" s="878"/>
      <c r="Z11" s="878"/>
      <c r="AA11" s="877"/>
      <c r="AB11" s="876" t="s">
        <v>730</v>
      </c>
      <c r="AC11" s="878"/>
      <c r="AD11" s="878"/>
      <c r="AE11" s="877"/>
      <c r="AF11" s="876" t="s">
        <v>731</v>
      </c>
      <c r="AG11" s="878"/>
      <c r="AH11" s="878"/>
      <c r="AI11" s="878"/>
      <c r="AJ11" s="877"/>
      <c r="AK11" s="876" t="s">
        <v>14</v>
      </c>
      <c r="AL11" s="878"/>
      <c r="AM11" s="878"/>
      <c r="AN11" s="877"/>
      <c r="AO11" s="820" t="s">
        <v>14</v>
      </c>
      <c r="AP11" s="874" t="s">
        <v>14</v>
      </c>
      <c r="AQ11" s="875"/>
      <c r="AR11" s="821" t="s">
        <v>170</v>
      </c>
      <c r="AS11" s="872" t="s">
        <v>664</v>
      </c>
      <c r="AT11" s="873"/>
      <c r="AU11" s="818"/>
    </row>
    <row r="12" spans="1:47" ht="38" customHeight="1">
      <c r="A12" s="876" t="s">
        <v>732</v>
      </c>
      <c r="B12" s="877"/>
      <c r="C12" s="876" t="s">
        <v>733</v>
      </c>
      <c r="D12" s="878"/>
      <c r="E12" s="878"/>
      <c r="F12" s="877"/>
      <c r="G12" s="821" t="s">
        <v>72</v>
      </c>
      <c r="H12" s="879" t="s">
        <v>734</v>
      </c>
      <c r="I12" s="880"/>
      <c r="J12" s="872" t="s">
        <v>660</v>
      </c>
      <c r="K12" s="873"/>
      <c r="L12" s="876" t="s">
        <v>166</v>
      </c>
      <c r="M12" s="877"/>
      <c r="N12" s="820" t="s">
        <v>14</v>
      </c>
      <c r="O12" s="820" t="s">
        <v>167</v>
      </c>
      <c r="P12" s="876" t="s">
        <v>14</v>
      </c>
      <c r="Q12" s="877"/>
      <c r="R12" s="876" t="s">
        <v>735</v>
      </c>
      <c r="S12" s="878"/>
      <c r="T12" s="877"/>
      <c r="U12" s="876" t="s">
        <v>168</v>
      </c>
      <c r="V12" s="877"/>
      <c r="W12" s="876" t="s">
        <v>169</v>
      </c>
      <c r="X12" s="878"/>
      <c r="Y12" s="878"/>
      <c r="Z12" s="878"/>
      <c r="AA12" s="877"/>
      <c r="AB12" s="876" t="s">
        <v>736</v>
      </c>
      <c r="AC12" s="878"/>
      <c r="AD12" s="878"/>
      <c r="AE12" s="877"/>
      <c r="AF12" s="876" t="s">
        <v>737</v>
      </c>
      <c r="AG12" s="878"/>
      <c r="AH12" s="878"/>
      <c r="AI12" s="878"/>
      <c r="AJ12" s="877"/>
      <c r="AK12" s="876" t="s">
        <v>14</v>
      </c>
      <c r="AL12" s="878"/>
      <c r="AM12" s="878"/>
      <c r="AN12" s="877"/>
      <c r="AO12" s="820" t="s">
        <v>14</v>
      </c>
      <c r="AP12" s="874" t="s">
        <v>14</v>
      </c>
      <c r="AQ12" s="875"/>
      <c r="AR12" s="821" t="s">
        <v>170</v>
      </c>
      <c r="AS12" s="872" t="s">
        <v>664</v>
      </c>
      <c r="AT12" s="873"/>
      <c r="AU12" s="818"/>
    </row>
    <row r="13" spans="1:47" ht="38" customHeight="1">
      <c r="A13" s="876" t="s">
        <v>738</v>
      </c>
      <c r="B13" s="877"/>
      <c r="C13" s="876" t="s">
        <v>739</v>
      </c>
      <c r="D13" s="878"/>
      <c r="E13" s="878"/>
      <c r="F13" s="877"/>
      <c r="G13" s="821" t="s">
        <v>72</v>
      </c>
      <c r="H13" s="879" t="s">
        <v>740</v>
      </c>
      <c r="I13" s="880"/>
      <c r="J13" s="872" t="s">
        <v>662</v>
      </c>
      <c r="K13" s="873"/>
      <c r="L13" s="876" t="s">
        <v>166</v>
      </c>
      <c r="M13" s="877"/>
      <c r="N13" s="820" t="s">
        <v>14</v>
      </c>
      <c r="O13" s="820" t="s">
        <v>167</v>
      </c>
      <c r="P13" s="876" t="s">
        <v>14</v>
      </c>
      <c r="Q13" s="877"/>
      <c r="R13" s="876" t="s">
        <v>171</v>
      </c>
      <c r="S13" s="878"/>
      <c r="T13" s="877"/>
      <c r="U13" s="876" t="s">
        <v>168</v>
      </c>
      <c r="V13" s="877"/>
      <c r="W13" s="876" t="s">
        <v>169</v>
      </c>
      <c r="X13" s="878"/>
      <c r="Y13" s="878"/>
      <c r="Z13" s="878"/>
      <c r="AA13" s="877"/>
      <c r="AB13" s="876" t="s">
        <v>741</v>
      </c>
      <c r="AC13" s="878"/>
      <c r="AD13" s="878"/>
      <c r="AE13" s="877"/>
      <c r="AF13" s="876" t="s">
        <v>742</v>
      </c>
      <c r="AG13" s="878"/>
      <c r="AH13" s="878"/>
      <c r="AI13" s="878"/>
      <c r="AJ13" s="877"/>
      <c r="AK13" s="876" t="s">
        <v>14</v>
      </c>
      <c r="AL13" s="878"/>
      <c r="AM13" s="878"/>
      <c r="AN13" s="877"/>
      <c r="AO13" s="820" t="s">
        <v>14</v>
      </c>
      <c r="AP13" s="874" t="s">
        <v>14</v>
      </c>
      <c r="AQ13" s="875"/>
      <c r="AR13" s="821" t="s">
        <v>170</v>
      </c>
      <c r="AS13" s="872" t="s">
        <v>664</v>
      </c>
      <c r="AT13" s="873"/>
      <c r="AU13" s="818"/>
    </row>
    <row r="14" spans="1:47" ht="38" customHeight="1">
      <c r="A14" s="876" t="s">
        <v>743</v>
      </c>
      <c r="B14" s="877"/>
      <c r="C14" s="876" t="s">
        <v>744</v>
      </c>
      <c r="D14" s="878"/>
      <c r="E14" s="878"/>
      <c r="F14" s="877"/>
      <c r="G14" s="821" t="s">
        <v>72</v>
      </c>
      <c r="H14" s="879" t="s">
        <v>745</v>
      </c>
      <c r="I14" s="880"/>
      <c r="J14" s="872" t="s">
        <v>660</v>
      </c>
      <c r="K14" s="873"/>
      <c r="L14" s="876" t="s">
        <v>166</v>
      </c>
      <c r="M14" s="877"/>
      <c r="N14" s="820" t="s">
        <v>14</v>
      </c>
      <c r="O14" s="820" t="s">
        <v>167</v>
      </c>
      <c r="P14" s="876" t="s">
        <v>14</v>
      </c>
      <c r="Q14" s="877"/>
      <c r="R14" s="876" t="s">
        <v>176</v>
      </c>
      <c r="S14" s="878"/>
      <c r="T14" s="877"/>
      <c r="U14" s="876" t="s">
        <v>168</v>
      </c>
      <c r="V14" s="877"/>
      <c r="W14" s="876" t="s">
        <v>169</v>
      </c>
      <c r="X14" s="878"/>
      <c r="Y14" s="878"/>
      <c r="Z14" s="878"/>
      <c r="AA14" s="877"/>
      <c r="AB14" s="876" t="s">
        <v>746</v>
      </c>
      <c r="AC14" s="878"/>
      <c r="AD14" s="878"/>
      <c r="AE14" s="877"/>
      <c r="AF14" s="876" t="s">
        <v>747</v>
      </c>
      <c r="AG14" s="878"/>
      <c r="AH14" s="878"/>
      <c r="AI14" s="878"/>
      <c r="AJ14" s="877"/>
      <c r="AK14" s="876" t="s">
        <v>14</v>
      </c>
      <c r="AL14" s="878"/>
      <c r="AM14" s="878"/>
      <c r="AN14" s="877"/>
      <c r="AO14" s="820" t="s">
        <v>14</v>
      </c>
      <c r="AP14" s="874" t="s">
        <v>14</v>
      </c>
      <c r="AQ14" s="875"/>
      <c r="AR14" s="821" t="s">
        <v>170</v>
      </c>
      <c r="AS14" s="872" t="s">
        <v>664</v>
      </c>
      <c r="AT14" s="873"/>
      <c r="AU14" s="818"/>
    </row>
    <row r="15" spans="1:47" ht="47" customHeight="1">
      <c r="A15" s="876" t="s">
        <v>748</v>
      </c>
      <c r="B15" s="877"/>
      <c r="C15" s="876" t="s">
        <v>749</v>
      </c>
      <c r="D15" s="878"/>
      <c r="E15" s="878"/>
      <c r="F15" s="877"/>
      <c r="G15" s="821" t="s">
        <v>72</v>
      </c>
      <c r="H15" s="879" t="s">
        <v>750</v>
      </c>
      <c r="I15" s="880"/>
      <c r="J15" s="872" t="s">
        <v>662</v>
      </c>
      <c r="K15" s="873"/>
      <c r="L15" s="876" t="s">
        <v>166</v>
      </c>
      <c r="M15" s="877"/>
      <c r="N15" s="820" t="s">
        <v>14</v>
      </c>
      <c r="O15" s="820" t="s">
        <v>167</v>
      </c>
      <c r="P15" s="876" t="s">
        <v>14</v>
      </c>
      <c r="Q15" s="877"/>
      <c r="R15" s="876" t="s">
        <v>171</v>
      </c>
      <c r="S15" s="878"/>
      <c r="T15" s="877"/>
      <c r="U15" s="876" t="s">
        <v>168</v>
      </c>
      <c r="V15" s="877"/>
      <c r="W15" s="876" t="s">
        <v>169</v>
      </c>
      <c r="X15" s="878"/>
      <c r="Y15" s="878"/>
      <c r="Z15" s="878"/>
      <c r="AA15" s="877"/>
      <c r="AB15" s="876" t="s">
        <v>751</v>
      </c>
      <c r="AC15" s="878"/>
      <c r="AD15" s="878"/>
      <c r="AE15" s="877"/>
      <c r="AF15" s="876" t="s">
        <v>752</v>
      </c>
      <c r="AG15" s="878"/>
      <c r="AH15" s="878"/>
      <c r="AI15" s="878"/>
      <c r="AJ15" s="877"/>
      <c r="AK15" s="876" t="s">
        <v>14</v>
      </c>
      <c r="AL15" s="878"/>
      <c r="AM15" s="878"/>
      <c r="AN15" s="877"/>
      <c r="AO15" s="820" t="s">
        <v>14</v>
      </c>
      <c r="AP15" s="874" t="s">
        <v>14</v>
      </c>
      <c r="AQ15" s="875"/>
      <c r="AR15" s="821" t="s">
        <v>170</v>
      </c>
      <c r="AS15" s="872" t="s">
        <v>664</v>
      </c>
      <c r="AT15" s="873"/>
      <c r="AU15" s="818"/>
    </row>
    <row r="16" spans="1:47" ht="38" customHeight="1">
      <c r="A16" s="876" t="s">
        <v>753</v>
      </c>
      <c r="B16" s="877"/>
      <c r="C16" s="876" t="s">
        <v>754</v>
      </c>
      <c r="D16" s="878"/>
      <c r="E16" s="878"/>
      <c r="F16" s="877"/>
      <c r="G16" s="821" t="s">
        <v>72</v>
      </c>
      <c r="H16" s="879" t="s">
        <v>755</v>
      </c>
      <c r="I16" s="880"/>
      <c r="J16" s="872" t="s">
        <v>662</v>
      </c>
      <c r="K16" s="873"/>
      <c r="L16" s="876" t="s">
        <v>166</v>
      </c>
      <c r="M16" s="877"/>
      <c r="N16" s="820" t="s">
        <v>14</v>
      </c>
      <c r="O16" s="820" t="s">
        <v>167</v>
      </c>
      <c r="P16" s="876" t="s">
        <v>14</v>
      </c>
      <c r="Q16" s="877"/>
      <c r="R16" s="876" t="s">
        <v>176</v>
      </c>
      <c r="S16" s="878"/>
      <c r="T16" s="877"/>
      <c r="U16" s="876" t="s">
        <v>168</v>
      </c>
      <c r="V16" s="877"/>
      <c r="W16" s="876" t="s">
        <v>169</v>
      </c>
      <c r="X16" s="878"/>
      <c r="Y16" s="878"/>
      <c r="Z16" s="878"/>
      <c r="AA16" s="877"/>
      <c r="AB16" s="876" t="s">
        <v>756</v>
      </c>
      <c r="AC16" s="878"/>
      <c r="AD16" s="878"/>
      <c r="AE16" s="877"/>
      <c r="AF16" s="876" t="s">
        <v>757</v>
      </c>
      <c r="AG16" s="878"/>
      <c r="AH16" s="878"/>
      <c r="AI16" s="878"/>
      <c r="AJ16" s="877"/>
      <c r="AK16" s="876" t="s">
        <v>14</v>
      </c>
      <c r="AL16" s="878"/>
      <c r="AM16" s="878"/>
      <c r="AN16" s="877"/>
      <c r="AO16" s="820" t="s">
        <v>14</v>
      </c>
      <c r="AP16" s="874" t="s">
        <v>14</v>
      </c>
      <c r="AQ16" s="875"/>
      <c r="AR16" s="821" t="s">
        <v>170</v>
      </c>
      <c r="AS16" s="872" t="s">
        <v>664</v>
      </c>
      <c r="AT16" s="873"/>
      <c r="AU16" s="818"/>
    </row>
    <row r="17" spans="1:47" ht="38" customHeight="1">
      <c r="A17" s="876" t="s">
        <v>758</v>
      </c>
      <c r="B17" s="877"/>
      <c r="C17" s="876" t="s">
        <v>759</v>
      </c>
      <c r="D17" s="878"/>
      <c r="E17" s="878"/>
      <c r="F17" s="877"/>
      <c r="G17" s="821" t="s">
        <v>72</v>
      </c>
      <c r="H17" s="879" t="s">
        <v>760</v>
      </c>
      <c r="I17" s="880"/>
      <c r="J17" s="872" t="s">
        <v>662</v>
      </c>
      <c r="K17" s="873"/>
      <c r="L17" s="876" t="s">
        <v>166</v>
      </c>
      <c r="M17" s="877"/>
      <c r="N17" s="820" t="s">
        <v>14</v>
      </c>
      <c r="O17" s="820" t="s">
        <v>167</v>
      </c>
      <c r="P17" s="876" t="s">
        <v>14</v>
      </c>
      <c r="Q17" s="877"/>
      <c r="R17" s="876" t="s">
        <v>735</v>
      </c>
      <c r="S17" s="878"/>
      <c r="T17" s="877"/>
      <c r="U17" s="876" t="s">
        <v>168</v>
      </c>
      <c r="V17" s="877"/>
      <c r="W17" s="876" t="s">
        <v>169</v>
      </c>
      <c r="X17" s="878"/>
      <c r="Y17" s="878"/>
      <c r="Z17" s="878"/>
      <c r="AA17" s="877"/>
      <c r="AB17" s="876" t="s">
        <v>761</v>
      </c>
      <c r="AC17" s="878"/>
      <c r="AD17" s="878"/>
      <c r="AE17" s="877"/>
      <c r="AF17" s="876" t="s">
        <v>762</v>
      </c>
      <c r="AG17" s="878"/>
      <c r="AH17" s="878"/>
      <c r="AI17" s="878"/>
      <c r="AJ17" s="877"/>
      <c r="AK17" s="876" t="s">
        <v>14</v>
      </c>
      <c r="AL17" s="878"/>
      <c r="AM17" s="878"/>
      <c r="AN17" s="877"/>
      <c r="AO17" s="820" t="s">
        <v>14</v>
      </c>
      <c r="AP17" s="874" t="s">
        <v>14</v>
      </c>
      <c r="AQ17" s="875"/>
      <c r="AR17" s="821" t="s">
        <v>170</v>
      </c>
      <c r="AS17" s="872" t="s">
        <v>664</v>
      </c>
      <c r="AT17" s="873"/>
      <c r="AU17" s="818"/>
    </row>
    <row r="18" spans="1:47" ht="38" customHeight="1">
      <c r="A18" s="876" t="s">
        <v>763</v>
      </c>
      <c r="B18" s="877"/>
      <c r="C18" s="876" t="s">
        <v>764</v>
      </c>
      <c r="D18" s="878"/>
      <c r="E18" s="878"/>
      <c r="F18" s="877"/>
      <c r="G18" s="821" t="s">
        <v>72</v>
      </c>
      <c r="H18" s="879" t="s">
        <v>765</v>
      </c>
      <c r="I18" s="880"/>
      <c r="J18" s="872" t="s">
        <v>662</v>
      </c>
      <c r="K18" s="873"/>
      <c r="L18" s="876" t="s">
        <v>166</v>
      </c>
      <c r="M18" s="877"/>
      <c r="N18" s="820" t="s">
        <v>14</v>
      </c>
      <c r="O18" s="820" t="s">
        <v>167</v>
      </c>
      <c r="P18" s="876" t="s">
        <v>14</v>
      </c>
      <c r="Q18" s="877"/>
      <c r="R18" s="876" t="s">
        <v>705</v>
      </c>
      <c r="S18" s="878"/>
      <c r="T18" s="877"/>
      <c r="U18" s="876" t="s">
        <v>168</v>
      </c>
      <c r="V18" s="877"/>
      <c r="W18" s="876" t="s">
        <v>169</v>
      </c>
      <c r="X18" s="878"/>
      <c r="Y18" s="878"/>
      <c r="Z18" s="878"/>
      <c r="AA18" s="877"/>
      <c r="AB18" s="876" t="s">
        <v>766</v>
      </c>
      <c r="AC18" s="878"/>
      <c r="AD18" s="878"/>
      <c r="AE18" s="877"/>
      <c r="AF18" s="876" t="s">
        <v>767</v>
      </c>
      <c r="AG18" s="878"/>
      <c r="AH18" s="878"/>
      <c r="AI18" s="878"/>
      <c r="AJ18" s="877"/>
      <c r="AK18" s="876" t="s">
        <v>14</v>
      </c>
      <c r="AL18" s="878"/>
      <c r="AM18" s="878"/>
      <c r="AN18" s="877"/>
      <c r="AO18" s="820" t="s">
        <v>14</v>
      </c>
      <c r="AP18" s="874" t="s">
        <v>14</v>
      </c>
      <c r="AQ18" s="875"/>
      <c r="AR18" s="821" t="s">
        <v>170</v>
      </c>
      <c r="AS18" s="872" t="s">
        <v>664</v>
      </c>
      <c r="AT18" s="873"/>
      <c r="AU18" s="818"/>
    </row>
    <row r="19" spans="1:47" ht="38" customHeight="1">
      <c r="A19" s="876" t="s">
        <v>768</v>
      </c>
      <c r="B19" s="877"/>
      <c r="C19" s="876" t="s">
        <v>769</v>
      </c>
      <c r="D19" s="878"/>
      <c r="E19" s="878"/>
      <c r="F19" s="877"/>
      <c r="G19" s="821" t="s">
        <v>72</v>
      </c>
      <c r="H19" s="879" t="s">
        <v>710</v>
      </c>
      <c r="I19" s="880"/>
      <c r="J19" s="872" t="s">
        <v>662</v>
      </c>
      <c r="K19" s="873"/>
      <c r="L19" s="876" t="s">
        <v>166</v>
      </c>
      <c r="M19" s="877"/>
      <c r="N19" s="820" t="s">
        <v>14</v>
      </c>
      <c r="O19" s="820" t="s">
        <v>167</v>
      </c>
      <c r="P19" s="876" t="s">
        <v>14</v>
      </c>
      <c r="Q19" s="877"/>
      <c r="R19" s="876" t="s">
        <v>770</v>
      </c>
      <c r="S19" s="878"/>
      <c r="T19" s="877"/>
      <c r="U19" s="876" t="s">
        <v>168</v>
      </c>
      <c r="V19" s="877"/>
      <c r="W19" s="876" t="s">
        <v>169</v>
      </c>
      <c r="X19" s="878"/>
      <c r="Y19" s="878"/>
      <c r="Z19" s="878"/>
      <c r="AA19" s="877"/>
      <c r="AB19" s="876" t="s">
        <v>771</v>
      </c>
      <c r="AC19" s="878"/>
      <c r="AD19" s="878"/>
      <c r="AE19" s="877"/>
      <c r="AF19" s="876" t="s">
        <v>772</v>
      </c>
      <c r="AG19" s="878"/>
      <c r="AH19" s="878"/>
      <c r="AI19" s="878"/>
      <c r="AJ19" s="877"/>
      <c r="AK19" s="876" t="s">
        <v>14</v>
      </c>
      <c r="AL19" s="878"/>
      <c r="AM19" s="878"/>
      <c r="AN19" s="877"/>
      <c r="AO19" s="820" t="s">
        <v>14</v>
      </c>
      <c r="AP19" s="874" t="s">
        <v>14</v>
      </c>
      <c r="AQ19" s="875"/>
      <c r="AR19" s="821" t="s">
        <v>170</v>
      </c>
      <c r="AS19" s="872" t="s">
        <v>664</v>
      </c>
      <c r="AT19" s="873"/>
      <c r="AU19" s="818"/>
    </row>
    <row r="20" spans="1:47" ht="38" customHeight="1">
      <c r="A20" s="876" t="s">
        <v>773</v>
      </c>
      <c r="B20" s="877"/>
      <c r="C20" s="876" t="s">
        <v>774</v>
      </c>
      <c r="D20" s="878"/>
      <c r="E20" s="878"/>
      <c r="F20" s="877"/>
      <c r="G20" s="821" t="s">
        <v>72</v>
      </c>
      <c r="H20" s="879" t="s">
        <v>775</v>
      </c>
      <c r="I20" s="880"/>
      <c r="J20" s="872" t="s">
        <v>662</v>
      </c>
      <c r="K20" s="873"/>
      <c r="L20" s="876" t="s">
        <v>166</v>
      </c>
      <c r="M20" s="877"/>
      <c r="N20" s="820" t="s">
        <v>14</v>
      </c>
      <c r="O20" s="820" t="s">
        <v>167</v>
      </c>
      <c r="P20" s="876" t="s">
        <v>14</v>
      </c>
      <c r="Q20" s="877"/>
      <c r="R20" s="876" t="s">
        <v>673</v>
      </c>
      <c r="S20" s="878"/>
      <c r="T20" s="877"/>
      <c r="U20" s="876" t="s">
        <v>168</v>
      </c>
      <c r="V20" s="877"/>
      <c r="W20" s="876" t="s">
        <v>169</v>
      </c>
      <c r="X20" s="878"/>
      <c r="Y20" s="878"/>
      <c r="Z20" s="878"/>
      <c r="AA20" s="877"/>
      <c r="AB20" s="876" t="s">
        <v>776</v>
      </c>
      <c r="AC20" s="878"/>
      <c r="AD20" s="878"/>
      <c r="AE20" s="877"/>
      <c r="AF20" s="876" t="s">
        <v>777</v>
      </c>
      <c r="AG20" s="878"/>
      <c r="AH20" s="878"/>
      <c r="AI20" s="878"/>
      <c r="AJ20" s="877"/>
      <c r="AK20" s="876" t="s">
        <v>14</v>
      </c>
      <c r="AL20" s="878"/>
      <c r="AM20" s="878"/>
      <c r="AN20" s="877"/>
      <c r="AO20" s="820" t="s">
        <v>14</v>
      </c>
      <c r="AP20" s="874" t="s">
        <v>14</v>
      </c>
      <c r="AQ20" s="875"/>
      <c r="AR20" s="821" t="s">
        <v>170</v>
      </c>
      <c r="AS20" s="872" t="s">
        <v>664</v>
      </c>
      <c r="AT20" s="873"/>
      <c r="AU20" s="818"/>
    </row>
    <row r="21" spans="1:47" ht="38" customHeight="1">
      <c r="A21" s="876" t="s">
        <v>778</v>
      </c>
      <c r="B21" s="877"/>
      <c r="C21" s="876" t="s">
        <v>779</v>
      </c>
      <c r="D21" s="878"/>
      <c r="E21" s="878"/>
      <c r="F21" s="877"/>
      <c r="G21" s="821" t="s">
        <v>72</v>
      </c>
      <c r="H21" s="879" t="s">
        <v>780</v>
      </c>
      <c r="I21" s="880"/>
      <c r="J21" s="872" t="s">
        <v>662</v>
      </c>
      <c r="K21" s="873"/>
      <c r="L21" s="876" t="s">
        <v>675</v>
      </c>
      <c r="M21" s="877"/>
      <c r="N21" s="820" t="s">
        <v>14</v>
      </c>
      <c r="O21" s="820" t="s">
        <v>666</v>
      </c>
      <c r="P21" s="876" t="s">
        <v>14</v>
      </c>
      <c r="Q21" s="877"/>
      <c r="R21" s="876" t="s">
        <v>171</v>
      </c>
      <c r="S21" s="878"/>
      <c r="T21" s="877"/>
      <c r="U21" s="876" t="s">
        <v>168</v>
      </c>
      <c r="V21" s="877"/>
      <c r="W21" s="876" t="s">
        <v>169</v>
      </c>
      <c r="X21" s="878"/>
      <c r="Y21" s="878"/>
      <c r="Z21" s="878"/>
      <c r="AA21" s="877"/>
      <c r="AB21" s="876" t="s">
        <v>14</v>
      </c>
      <c r="AC21" s="878"/>
      <c r="AD21" s="878"/>
      <c r="AE21" s="877"/>
      <c r="AF21" s="876" t="s">
        <v>781</v>
      </c>
      <c r="AG21" s="878"/>
      <c r="AH21" s="878"/>
      <c r="AI21" s="878"/>
      <c r="AJ21" s="877"/>
      <c r="AK21" s="876" t="s">
        <v>14</v>
      </c>
      <c r="AL21" s="878"/>
      <c r="AM21" s="878"/>
      <c r="AN21" s="877"/>
      <c r="AO21" s="820" t="s">
        <v>14</v>
      </c>
      <c r="AP21" s="874" t="s">
        <v>14</v>
      </c>
      <c r="AQ21" s="875"/>
      <c r="AR21" s="821" t="s">
        <v>170</v>
      </c>
      <c r="AS21" s="872" t="s">
        <v>664</v>
      </c>
      <c r="AT21" s="873"/>
      <c r="AU21" s="818"/>
    </row>
    <row r="22" spans="1:47" ht="38" customHeight="1">
      <c r="A22" s="876" t="s">
        <v>782</v>
      </c>
      <c r="B22" s="877"/>
      <c r="C22" s="876" t="s">
        <v>783</v>
      </c>
      <c r="D22" s="878"/>
      <c r="E22" s="878"/>
      <c r="F22" s="877"/>
      <c r="G22" s="821" t="s">
        <v>72</v>
      </c>
      <c r="H22" s="879" t="s">
        <v>784</v>
      </c>
      <c r="I22" s="880"/>
      <c r="J22" s="872" t="s">
        <v>660</v>
      </c>
      <c r="K22" s="873"/>
      <c r="L22" s="876" t="s">
        <v>166</v>
      </c>
      <c r="M22" s="877"/>
      <c r="N22" s="820" t="s">
        <v>14</v>
      </c>
      <c r="O22" s="820" t="s">
        <v>167</v>
      </c>
      <c r="P22" s="876" t="s">
        <v>14</v>
      </c>
      <c r="Q22" s="877"/>
      <c r="R22" s="876" t="s">
        <v>673</v>
      </c>
      <c r="S22" s="878"/>
      <c r="T22" s="877"/>
      <c r="U22" s="876" t="s">
        <v>168</v>
      </c>
      <c r="V22" s="877"/>
      <c r="W22" s="876" t="s">
        <v>169</v>
      </c>
      <c r="X22" s="878"/>
      <c r="Y22" s="878"/>
      <c r="Z22" s="878"/>
      <c r="AA22" s="877"/>
      <c r="AB22" s="876" t="s">
        <v>785</v>
      </c>
      <c r="AC22" s="878"/>
      <c r="AD22" s="878"/>
      <c r="AE22" s="877"/>
      <c r="AF22" s="876" t="s">
        <v>786</v>
      </c>
      <c r="AG22" s="878"/>
      <c r="AH22" s="878"/>
      <c r="AI22" s="878"/>
      <c r="AJ22" s="877"/>
      <c r="AK22" s="876" t="s">
        <v>14</v>
      </c>
      <c r="AL22" s="878"/>
      <c r="AM22" s="878"/>
      <c r="AN22" s="877"/>
      <c r="AO22" s="820" t="s">
        <v>14</v>
      </c>
      <c r="AP22" s="874" t="s">
        <v>14</v>
      </c>
      <c r="AQ22" s="875"/>
      <c r="AR22" s="821" t="s">
        <v>170</v>
      </c>
      <c r="AS22" s="872" t="s">
        <v>664</v>
      </c>
      <c r="AT22" s="873"/>
      <c r="AU22" s="818"/>
    </row>
    <row r="23" spans="1:47" ht="38" customHeight="1">
      <c r="A23" s="876" t="s">
        <v>787</v>
      </c>
      <c r="B23" s="877"/>
      <c r="C23" s="876" t="s">
        <v>788</v>
      </c>
      <c r="D23" s="878"/>
      <c r="E23" s="878"/>
      <c r="F23" s="877"/>
      <c r="G23" s="821" t="s">
        <v>72</v>
      </c>
      <c r="H23" s="879" t="s">
        <v>789</v>
      </c>
      <c r="I23" s="880"/>
      <c r="J23" s="872" t="s">
        <v>662</v>
      </c>
      <c r="K23" s="873"/>
      <c r="L23" s="876" t="s">
        <v>166</v>
      </c>
      <c r="M23" s="877"/>
      <c r="N23" s="820" t="s">
        <v>14</v>
      </c>
      <c r="O23" s="820" t="s">
        <v>167</v>
      </c>
      <c r="P23" s="876" t="s">
        <v>14</v>
      </c>
      <c r="Q23" s="877"/>
      <c r="R23" s="876" t="s">
        <v>176</v>
      </c>
      <c r="S23" s="878"/>
      <c r="T23" s="877"/>
      <c r="U23" s="876" t="s">
        <v>168</v>
      </c>
      <c r="V23" s="877"/>
      <c r="W23" s="876" t="s">
        <v>169</v>
      </c>
      <c r="X23" s="878"/>
      <c r="Y23" s="878"/>
      <c r="Z23" s="878"/>
      <c r="AA23" s="877"/>
      <c r="AB23" s="876" t="s">
        <v>790</v>
      </c>
      <c r="AC23" s="878"/>
      <c r="AD23" s="878"/>
      <c r="AE23" s="877"/>
      <c r="AF23" s="876" t="s">
        <v>791</v>
      </c>
      <c r="AG23" s="878"/>
      <c r="AH23" s="878"/>
      <c r="AI23" s="878"/>
      <c r="AJ23" s="877"/>
      <c r="AK23" s="876" t="s">
        <v>14</v>
      </c>
      <c r="AL23" s="878"/>
      <c r="AM23" s="878"/>
      <c r="AN23" s="877"/>
      <c r="AO23" s="820" t="s">
        <v>14</v>
      </c>
      <c r="AP23" s="874" t="s">
        <v>14</v>
      </c>
      <c r="AQ23" s="875"/>
      <c r="AR23" s="821" t="s">
        <v>170</v>
      </c>
      <c r="AS23" s="872" t="s">
        <v>664</v>
      </c>
      <c r="AT23" s="873"/>
      <c r="AU23" s="818"/>
    </row>
    <row r="24" spans="1:47" ht="38" customHeight="1">
      <c r="A24" s="876" t="s">
        <v>792</v>
      </c>
      <c r="B24" s="877"/>
      <c r="C24" s="876" t="s">
        <v>793</v>
      </c>
      <c r="D24" s="878"/>
      <c r="E24" s="878"/>
      <c r="F24" s="877"/>
      <c r="G24" s="821" t="s">
        <v>72</v>
      </c>
      <c r="H24" s="879" t="s">
        <v>794</v>
      </c>
      <c r="I24" s="880"/>
      <c r="J24" s="872" t="s">
        <v>662</v>
      </c>
      <c r="K24" s="873"/>
      <c r="L24" s="876" t="s">
        <v>172</v>
      </c>
      <c r="M24" s="877"/>
      <c r="N24" s="820" t="s">
        <v>14</v>
      </c>
      <c r="O24" s="820" t="s">
        <v>167</v>
      </c>
      <c r="P24" s="876" t="s">
        <v>14</v>
      </c>
      <c r="Q24" s="877"/>
      <c r="R24" s="876" t="s">
        <v>795</v>
      </c>
      <c r="S24" s="878"/>
      <c r="T24" s="877"/>
      <c r="U24" s="876" t="s">
        <v>168</v>
      </c>
      <c r="V24" s="877"/>
      <c r="W24" s="876" t="s">
        <v>169</v>
      </c>
      <c r="X24" s="878"/>
      <c r="Y24" s="878"/>
      <c r="Z24" s="878"/>
      <c r="AA24" s="877"/>
      <c r="AB24" s="876" t="s">
        <v>796</v>
      </c>
      <c r="AC24" s="878"/>
      <c r="AD24" s="878"/>
      <c r="AE24" s="877"/>
      <c r="AF24" s="876" t="s">
        <v>797</v>
      </c>
      <c r="AG24" s="878"/>
      <c r="AH24" s="878"/>
      <c r="AI24" s="878"/>
      <c r="AJ24" s="877"/>
      <c r="AK24" s="876" t="s">
        <v>14</v>
      </c>
      <c r="AL24" s="878"/>
      <c r="AM24" s="878"/>
      <c r="AN24" s="877"/>
      <c r="AO24" s="820" t="s">
        <v>14</v>
      </c>
      <c r="AP24" s="874" t="s">
        <v>14</v>
      </c>
      <c r="AQ24" s="875"/>
      <c r="AR24" s="821" t="s">
        <v>798</v>
      </c>
      <c r="AS24" s="872" t="s">
        <v>664</v>
      </c>
      <c r="AT24" s="873"/>
      <c r="AU24" s="818"/>
    </row>
    <row r="25" spans="1:47" ht="38" customHeight="1">
      <c r="A25" s="876" t="s">
        <v>799</v>
      </c>
      <c r="B25" s="877"/>
      <c r="C25" s="876" t="s">
        <v>800</v>
      </c>
      <c r="D25" s="878"/>
      <c r="E25" s="878"/>
      <c r="F25" s="877"/>
      <c r="G25" s="821" t="s">
        <v>72</v>
      </c>
      <c r="H25" s="879" t="s">
        <v>801</v>
      </c>
      <c r="I25" s="880"/>
      <c r="J25" s="872" t="s">
        <v>662</v>
      </c>
      <c r="K25" s="873"/>
      <c r="L25" s="876" t="s">
        <v>166</v>
      </c>
      <c r="M25" s="877"/>
      <c r="N25" s="820" t="s">
        <v>14</v>
      </c>
      <c r="O25" s="820" t="s">
        <v>167</v>
      </c>
      <c r="P25" s="876" t="s">
        <v>14</v>
      </c>
      <c r="Q25" s="877"/>
      <c r="R25" s="876" t="s">
        <v>802</v>
      </c>
      <c r="S25" s="878"/>
      <c r="T25" s="877"/>
      <c r="U25" s="876" t="s">
        <v>168</v>
      </c>
      <c r="V25" s="877"/>
      <c r="W25" s="876" t="s">
        <v>169</v>
      </c>
      <c r="X25" s="878"/>
      <c r="Y25" s="878"/>
      <c r="Z25" s="878"/>
      <c r="AA25" s="877"/>
      <c r="AB25" s="876" t="s">
        <v>803</v>
      </c>
      <c r="AC25" s="878"/>
      <c r="AD25" s="878"/>
      <c r="AE25" s="877"/>
      <c r="AF25" s="876" t="s">
        <v>804</v>
      </c>
      <c r="AG25" s="878"/>
      <c r="AH25" s="878"/>
      <c r="AI25" s="878"/>
      <c r="AJ25" s="877"/>
      <c r="AK25" s="876" t="s">
        <v>14</v>
      </c>
      <c r="AL25" s="878"/>
      <c r="AM25" s="878"/>
      <c r="AN25" s="877"/>
      <c r="AO25" s="820" t="s">
        <v>14</v>
      </c>
      <c r="AP25" s="874" t="s">
        <v>14</v>
      </c>
      <c r="AQ25" s="875"/>
      <c r="AR25" s="821" t="s">
        <v>170</v>
      </c>
      <c r="AS25" s="872" t="s">
        <v>665</v>
      </c>
      <c r="AT25" s="873"/>
      <c r="AU25" s="818"/>
    </row>
    <row r="26" spans="1:47" ht="38" customHeight="1">
      <c r="A26" s="876" t="s">
        <v>805</v>
      </c>
      <c r="B26" s="877"/>
      <c r="C26" s="876" t="s">
        <v>806</v>
      </c>
      <c r="D26" s="878"/>
      <c r="E26" s="878"/>
      <c r="F26" s="877"/>
      <c r="G26" s="821" t="s">
        <v>72</v>
      </c>
      <c r="H26" s="879" t="s">
        <v>807</v>
      </c>
      <c r="I26" s="880"/>
      <c r="J26" s="872" t="s">
        <v>662</v>
      </c>
      <c r="K26" s="873"/>
      <c r="L26" s="876" t="s">
        <v>166</v>
      </c>
      <c r="M26" s="877"/>
      <c r="N26" s="820" t="s">
        <v>14</v>
      </c>
      <c r="O26" s="820" t="s">
        <v>167</v>
      </c>
      <c r="P26" s="876" t="s">
        <v>14</v>
      </c>
      <c r="Q26" s="877"/>
      <c r="R26" s="876" t="s">
        <v>808</v>
      </c>
      <c r="S26" s="878"/>
      <c r="T26" s="877"/>
      <c r="U26" s="876" t="s">
        <v>168</v>
      </c>
      <c r="V26" s="877"/>
      <c r="W26" s="876" t="s">
        <v>169</v>
      </c>
      <c r="X26" s="878"/>
      <c r="Y26" s="878"/>
      <c r="Z26" s="878"/>
      <c r="AA26" s="877"/>
      <c r="AB26" s="876" t="s">
        <v>14</v>
      </c>
      <c r="AC26" s="878"/>
      <c r="AD26" s="878"/>
      <c r="AE26" s="877"/>
      <c r="AF26" s="876" t="s">
        <v>809</v>
      </c>
      <c r="AG26" s="878"/>
      <c r="AH26" s="878"/>
      <c r="AI26" s="878"/>
      <c r="AJ26" s="877"/>
      <c r="AK26" s="876" t="s">
        <v>14</v>
      </c>
      <c r="AL26" s="878"/>
      <c r="AM26" s="878"/>
      <c r="AN26" s="877"/>
      <c r="AO26" s="820" t="s">
        <v>14</v>
      </c>
      <c r="AP26" s="874" t="s">
        <v>14</v>
      </c>
      <c r="AQ26" s="875"/>
      <c r="AR26" s="821" t="s">
        <v>170</v>
      </c>
      <c r="AS26" s="872" t="s">
        <v>664</v>
      </c>
      <c r="AT26" s="873"/>
      <c r="AU26" s="818"/>
    </row>
    <row r="27" spans="1:47" ht="38" customHeight="1">
      <c r="A27" s="876" t="s">
        <v>810</v>
      </c>
      <c r="B27" s="877"/>
      <c r="C27" s="876" t="s">
        <v>811</v>
      </c>
      <c r="D27" s="878"/>
      <c r="E27" s="878"/>
      <c r="F27" s="877"/>
      <c r="G27" s="821" t="s">
        <v>72</v>
      </c>
      <c r="H27" s="879" t="s">
        <v>812</v>
      </c>
      <c r="I27" s="880"/>
      <c r="J27" s="872" t="s">
        <v>662</v>
      </c>
      <c r="K27" s="873"/>
      <c r="L27" s="876" t="s">
        <v>172</v>
      </c>
      <c r="M27" s="877"/>
      <c r="N27" s="820" t="s">
        <v>14</v>
      </c>
      <c r="O27" s="820" t="s">
        <v>167</v>
      </c>
      <c r="P27" s="876" t="s">
        <v>14</v>
      </c>
      <c r="Q27" s="877"/>
      <c r="R27" s="876" t="s">
        <v>171</v>
      </c>
      <c r="S27" s="878"/>
      <c r="T27" s="877"/>
      <c r="U27" s="876" t="s">
        <v>168</v>
      </c>
      <c r="V27" s="877"/>
      <c r="W27" s="876" t="s">
        <v>169</v>
      </c>
      <c r="X27" s="878"/>
      <c r="Y27" s="878"/>
      <c r="Z27" s="878"/>
      <c r="AA27" s="877"/>
      <c r="AB27" s="876" t="s">
        <v>813</v>
      </c>
      <c r="AC27" s="878"/>
      <c r="AD27" s="878"/>
      <c r="AE27" s="877"/>
      <c r="AF27" s="876" t="s">
        <v>814</v>
      </c>
      <c r="AG27" s="878"/>
      <c r="AH27" s="878"/>
      <c r="AI27" s="878"/>
      <c r="AJ27" s="877"/>
      <c r="AK27" s="876" t="s">
        <v>14</v>
      </c>
      <c r="AL27" s="878"/>
      <c r="AM27" s="878"/>
      <c r="AN27" s="877"/>
      <c r="AO27" s="820" t="s">
        <v>14</v>
      </c>
      <c r="AP27" s="874" t="s">
        <v>14</v>
      </c>
      <c r="AQ27" s="875"/>
      <c r="AR27" s="821" t="s">
        <v>170</v>
      </c>
      <c r="AS27" s="872" t="s">
        <v>664</v>
      </c>
      <c r="AT27" s="873"/>
      <c r="AU27" s="818"/>
    </row>
    <row r="28" spans="1:47" ht="38" customHeight="1">
      <c r="A28" s="876" t="s">
        <v>815</v>
      </c>
      <c r="B28" s="877"/>
      <c r="C28" s="876" t="s">
        <v>816</v>
      </c>
      <c r="D28" s="878"/>
      <c r="E28" s="878"/>
      <c r="F28" s="877"/>
      <c r="G28" s="821" t="s">
        <v>72</v>
      </c>
      <c r="H28" s="879" t="s">
        <v>817</v>
      </c>
      <c r="I28" s="880"/>
      <c r="J28" s="872" t="s">
        <v>662</v>
      </c>
      <c r="K28" s="873"/>
      <c r="L28" s="876" t="s">
        <v>166</v>
      </c>
      <c r="M28" s="877"/>
      <c r="N28" s="820" t="s">
        <v>14</v>
      </c>
      <c r="O28" s="820" t="s">
        <v>167</v>
      </c>
      <c r="P28" s="876" t="s">
        <v>14</v>
      </c>
      <c r="Q28" s="877"/>
      <c r="R28" s="876" t="s">
        <v>818</v>
      </c>
      <c r="S28" s="878"/>
      <c r="T28" s="877"/>
      <c r="U28" s="876" t="s">
        <v>168</v>
      </c>
      <c r="V28" s="877"/>
      <c r="W28" s="876" t="s">
        <v>169</v>
      </c>
      <c r="X28" s="878"/>
      <c r="Y28" s="878"/>
      <c r="Z28" s="878"/>
      <c r="AA28" s="877"/>
      <c r="AB28" s="876" t="s">
        <v>819</v>
      </c>
      <c r="AC28" s="878"/>
      <c r="AD28" s="878"/>
      <c r="AE28" s="877"/>
      <c r="AF28" s="876" t="s">
        <v>820</v>
      </c>
      <c r="AG28" s="878"/>
      <c r="AH28" s="878"/>
      <c r="AI28" s="878"/>
      <c r="AJ28" s="877"/>
      <c r="AK28" s="876" t="s">
        <v>14</v>
      </c>
      <c r="AL28" s="878"/>
      <c r="AM28" s="878"/>
      <c r="AN28" s="877"/>
      <c r="AO28" s="820" t="s">
        <v>14</v>
      </c>
      <c r="AP28" s="874" t="s">
        <v>14</v>
      </c>
      <c r="AQ28" s="875"/>
      <c r="AR28" s="821" t="s">
        <v>170</v>
      </c>
      <c r="AS28" s="872" t="s">
        <v>665</v>
      </c>
      <c r="AT28" s="873"/>
      <c r="AU28" s="818"/>
    </row>
    <row r="29" spans="1:47" ht="38" customHeight="1">
      <c r="A29" s="876" t="s">
        <v>821</v>
      </c>
      <c r="B29" s="877"/>
      <c r="C29" s="876" t="s">
        <v>822</v>
      </c>
      <c r="D29" s="878"/>
      <c r="E29" s="878"/>
      <c r="F29" s="877"/>
      <c r="G29" s="821" t="s">
        <v>72</v>
      </c>
      <c r="H29" s="879" t="s">
        <v>823</v>
      </c>
      <c r="I29" s="880"/>
      <c r="J29" s="872" t="s">
        <v>662</v>
      </c>
      <c r="K29" s="873"/>
      <c r="L29" s="876" t="s">
        <v>172</v>
      </c>
      <c r="M29" s="877"/>
      <c r="N29" s="820" t="s">
        <v>14</v>
      </c>
      <c r="O29" s="820" t="s">
        <v>167</v>
      </c>
      <c r="P29" s="876" t="s">
        <v>14</v>
      </c>
      <c r="Q29" s="877"/>
      <c r="R29" s="876" t="s">
        <v>676</v>
      </c>
      <c r="S29" s="878"/>
      <c r="T29" s="877"/>
      <c r="U29" s="876" t="s">
        <v>168</v>
      </c>
      <c r="V29" s="877"/>
      <c r="W29" s="876" t="s">
        <v>169</v>
      </c>
      <c r="X29" s="878"/>
      <c r="Y29" s="878"/>
      <c r="Z29" s="878"/>
      <c r="AA29" s="877"/>
      <c r="AB29" s="876" t="s">
        <v>824</v>
      </c>
      <c r="AC29" s="878"/>
      <c r="AD29" s="878"/>
      <c r="AE29" s="877"/>
      <c r="AF29" s="876" t="s">
        <v>825</v>
      </c>
      <c r="AG29" s="878"/>
      <c r="AH29" s="878"/>
      <c r="AI29" s="878"/>
      <c r="AJ29" s="877"/>
      <c r="AK29" s="876" t="s">
        <v>14</v>
      </c>
      <c r="AL29" s="878"/>
      <c r="AM29" s="878"/>
      <c r="AN29" s="877"/>
      <c r="AO29" s="820" t="s">
        <v>14</v>
      </c>
      <c r="AP29" s="874" t="s">
        <v>14</v>
      </c>
      <c r="AQ29" s="875"/>
      <c r="AR29" s="821" t="s">
        <v>170</v>
      </c>
      <c r="AS29" s="872" t="s">
        <v>664</v>
      </c>
      <c r="AT29" s="873"/>
      <c r="AU29" s="818"/>
    </row>
    <row r="30" spans="1:47" ht="38" customHeight="1">
      <c r="A30" s="876" t="s">
        <v>826</v>
      </c>
      <c r="B30" s="877"/>
      <c r="C30" s="876" t="s">
        <v>827</v>
      </c>
      <c r="D30" s="878"/>
      <c r="E30" s="878"/>
      <c r="F30" s="877"/>
      <c r="G30" s="821" t="s">
        <v>72</v>
      </c>
      <c r="H30" s="879" t="s">
        <v>828</v>
      </c>
      <c r="I30" s="880"/>
      <c r="J30" s="872" t="s">
        <v>662</v>
      </c>
      <c r="K30" s="873"/>
      <c r="L30" s="876" t="s">
        <v>172</v>
      </c>
      <c r="M30" s="877"/>
      <c r="N30" s="820" t="s">
        <v>14</v>
      </c>
      <c r="O30" s="820" t="s">
        <v>167</v>
      </c>
      <c r="P30" s="876" t="s">
        <v>14</v>
      </c>
      <c r="Q30" s="877"/>
      <c r="R30" s="876" t="s">
        <v>659</v>
      </c>
      <c r="S30" s="878"/>
      <c r="T30" s="877"/>
      <c r="U30" s="876" t="s">
        <v>168</v>
      </c>
      <c r="V30" s="877"/>
      <c r="W30" s="876" t="s">
        <v>169</v>
      </c>
      <c r="X30" s="878"/>
      <c r="Y30" s="878"/>
      <c r="Z30" s="878"/>
      <c r="AA30" s="877"/>
      <c r="AB30" s="876" t="s">
        <v>14</v>
      </c>
      <c r="AC30" s="878"/>
      <c r="AD30" s="878"/>
      <c r="AE30" s="877"/>
      <c r="AF30" s="876" t="s">
        <v>829</v>
      </c>
      <c r="AG30" s="878"/>
      <c r="AH30" s="878"/>
      <c r="AI30" s="878"/>
      <c r="AJ30" s="877"/>
      <c r="AK30" s="876" t="s">
        <v>14</v>
      </c>
      <c r="AL30" s="878"/>
      <c r="AM30" s="878"/>
      <c r="AN30" s="877"/>
      <c r="AO30" s="820" t="s">
        <v>14</v>
      </c>
      <c r="AP30" s="874" t="s">
        <v>14</v>
      </c>
      <c r="AQ30" s="875"/>
      <c r="AR30" s="821" t="s">
        <v>170</v>
      </c>
      <c r="AS30" s="872" t="s">
        <v>664</v>
      </c>
      <c r="AT30" s="873"/>
      <c r="AU30" s="818"/>
    </row>
    <row r="31" spans="1:47" ht="20" customHeight="1">
      <c r="A31" s="887">
        <v>24</v>
      </c>
      <c r="B31" s="888"/>
      <c r="C31" s="876" t="s">
        <v>175</v>
      </c>
      <c r="D31" s="878"/>
      <c r="E31" s="878"/>
      <c r="F31" s="877"/>
      <c r="G31" s="822" t="s">
        <v>14</v>
      </c>
      <c r="H31" s="889" t="s">
        <v>14</v>
      </c>
      <c r="I31" s="890"/>
      <c r="J31" s="883" t="s">
        <v>14</v>
      </c>
      <c r="K31" s="885"/>
      <c r="L31" s="883" t="s">
        <v>14</v>
      </c>
      <c r="M31" s="885"/>
      <c r="N31" s="823" t="s">
        <v>14</v>
      </c>
      <c r="O31" s="823" t="s">
        <v>14</v>
      </c>
      <c r="P31" s="883" t="s">
        <v>14</v>
      </c>
      <c r="Q31" s="885"/>
      <c r="R31" s="883" t="s">
        <v>14</v>
      </c>
      <c r="S31" s="884"/>
      <c r="T31" s="885"/>
      <c r="U31" s="883" t="s">
        <v>14</v>
      </c>
      <c r="V31" s="885"/>
      <c r="W31" s="883" t="s">
        <v>14</v>
      </c>
      <c r="X31" s="884"/>
      <c r="Y31" s="884"/>
      <c r="Z31" s="884"/>
      <c r="AA31" s="885"/>
      <c r="AB31" s="883" t="s">
        <v>14</v>
      </c>
      <c r="AC31" s="884"/>
      <c r="AD31" s="884"/>
      <c r="AE31" s="885"/>
      <c r="AF31" s="883" t="s">
        <v>14</v>
      </c>
      <c r="AG31" s="884"/>
      <c r="AH31" s="884"/>
      <c r="AI31" s="884"/>
      <c r="AJ31" s="885"/>
      <c r="AK31" s="881" t="s">
        <v>14</v>
      </c>
      <c r="AL31" s="886"/>
      <c r="AM31" s="886"/>
      <c r="AN31" s="882"/>
      <c r="AO31" s="822" t="s">
        <v>14</v>
      </c>
      <c r="AP31" s="881" t="s">
        <v>14</v>
      </c>
      <c r="AQ31" s="882"/>
      <c r="AR31" s="822" t="s">
        <v>14</v>
      </c>
      <c r="AS31" s="881" t="s">
        <v>14</v>
      </c>
      <c r="AT31" s="882"/>
      <c r="AU31" s="818"/>
    </row>
    <row r="32" spans="1:47" ht="38" customHeight="1">
      <c r="A32" s="876" t="s">
        <v>830</v>
      </c>
      <c r="B32" s="877"/>
      <c r="C32" s="876" t="s">
        <v>831</v>
      </c>
      <c r="D32" s="878"/>
      <c r="E32" s="878"/>
      <c r="F32" s="877"/>
      <c r="G32" s="821" t="s">
        <v>76</v>
      </c>
      <c r="H32" s="879" t="s">
        <v>832</v>
      </c>
      <c r="I32" s="880"/>
      <c r="J32" s="872" t="s">
        <v>662</v>
      </c>
      <c r="K32" s="873"/>
      <c r="L32" s="876" t="s">
        <v>166</v>
      </c>
      <c r="M32" s="877"/>
      <c r="N32" s="820" t="s">
        <v>14</v>
      </c>
      <c r="O32" s="820" t="s">
        <v>167</v>
      </c>
      <c r="P32" s="876" t="s">
        <v>14</v>
      </c>
      <c r="Q32" s="877"/>
      <c r="R32" s="876" t="s">
        <v>833</v>
      </c>
      <c r="S32" s="878"/>
      <c r="T32" s="877"/>
      <c r="U32" s="876" t="s">
        <v>834</v>
      </c>
      <c r="V32" s="877"/>
      <c r="W32" s="876" t="s">
        <v>169</v>
      </c>
      <c r="X32" s="878"/>
      <c r="Y32" s="878"/>
      <c r="Z32" s="878"/>
      <c r="AA32" s="877"/>
      <c r="AB32" s="876" t="s">
        <v>835</v>
      </c>
      <c r="AC32" s="878"/>
      <c r="AD32" s="878"/>
      <c r="AE32" s="877"/>
      <c r="AF32" s="876" t="s">
        <v>836</v>
      </c>
      <c r="AG32" s="878"/>
      <c r="AH32" s="878"/>
      <c r="AI32" s="878"/>
      <c r="AJ32" s="877"/>
      <c r="AK32" s="876" t="s">
        <v>14</v>
      </c>
      <c r="AL32" s="878"/>
      <c r="AM32" s="878"/>
      <c r="AN32" s="877"/>
      <c r="AO32" s="820" t="s">
        <v>14</v>
      </c>
      <c r="AP32" s="874" t="s">
        <v>14</v>
      </c>
      <c r="AQ32" s="875"/>
      <c r="AR32" s="821" t="s">
        <v>170</v>
      </c>
      <c r="AS32" s="872" t="s">
        <v>664</v>
      </c>
      <c r="AT32" s="873"/>
      <c r="AU32" s="818"/>
    </row>
    <row r="33" spans="1:47" ht="38" customHeight="1">
      <c r="A33" s="876" t="s">
        <v>837</v>
      </c>
      <c r="B33" s="877"/>
      <c r="C33" s="876" t="s">
        <v>838</v>
      </c>
      <c r="D33" s="878"/>
      <c r="E33" s="878"/>
      <c r="F33" s="877"/>
      <c r="G33" s="821" t="s">
        <v>76</v>
      </c>
      <c r="H33" s="879" t="s">
        <v>839</v>
      </c>
      <c r="I33" s="880"/>
      <c r="J33" s="872" t="s">
        <v>662</v>
      </c>
      <c r="K33" s="873"/>
      <c r="L33" s="876" t="s">
        <v>166</v>
      </c>
      <c r="M33" s="877"/>
      <c r="N33" s="820" t="s">
        <v>14</v>
      </c>
      <c r="O33" s="820" t="s">
        <v>167</v>
      </c>
      <c r="P33" s="876" t="s">
        <v>14</v>
      </c>
      <c r="Q33" s="877"/>
      <c r="R33" s="876" t="s">
        <v>735</v>
      </c>
      <c r="S33" s="878"/>
      <c r="T33" s="877"/>
      <c r="U33" s="876" t="s">
        <v>168</v>
      </c>
      <c r="V33" s="877"/>
      <c r="W33" s="876" t="s">
        <v>169</v>
      </c>
      <c r="X33" s="878"/>
      <c r="Y33" s="878"/>
      <c r="Z33" s="878"/>
      <c r="AA33" s="877"/>
      <c r="AB33" s="876" t="s">
        <v>840</v>
      </c>
      <c r="AC33" s="878"/>
      <c r="AD33" s="878"/>
      <c r="AE33" s="877"/>
      <c r="AF33" s="876" t="s">
        <v>841</v>
      </c>
      <c r="AG33" s="878"/>
      <c r="AH33" s="878"/>
      <c r="AI33" s="878"/>
      <c r="AJ33" s="877"/>
      <c r="AK33" s="876" t="s">
        <v>14</v>
      </c>
      <c r="AL33" s="878"/>
      <c r="AM33" s="878"/>
      <c r="AN33" s="877"/>
      <c r="AO33" s="820" t="s">
        <v>14</v>
      </c>
      <c r="AP33" s="874" t="s">
        <v>14</v>
      </c>
      <c r="AQ33" s="875"/>
      <c r="AR33" s="821" t="s">
        <v>170</v>
      </c>
      <c r="AS33" s="872" t="s">
        <v>664</v>
      </c>
      <c r="AT33" s="873"/>
      <c r="AU33" s="818"/>
    </row>
    <row r="34" spans="1:47" ht="38" customHeight="1">
      <c r="A34" s="876" t="s">
        <v>842</v>
      </c>
      <c r="B34" s="877"/>
      <c r="C34" s="876" t="s">
        <v>843</v>
      </c>
      <c r="D34" s="878"/>
      <c r="E34" s="878"/>
      <c r="F34" s="877"/>
      <c r="G34" s="821" t="s">
        <v>76</v>
      </c>
      <c r="H34" s="879" t="s">
        <v>844</v>
      </c>
      <c r="I34" s="880"/>
      <c r="J34" s="872" t="s">
        <v>662</v>
      </c>
      <c r="K34" s="873"/>
      <c r="L34" s="876" t="s">
        <v>166</v>
      </c>
      <c r="M34" s="877"/>
      <c r="N34" s="820" t="s">
        <v>14</v>
      </c>
      <c r="O34" s="820" t="s">
        <v>167</v>
      </c>
      <c r="P34" s="876" t="s">
        <v>14</v>
      </c>
      <c r="Q34" s="877"/>
      <c r="R34" s="876" t="s">
        <v>173</v>
      </c>
      <c r="S34" s="878"/>
      <c r="T34" s="877"/>
      <c r="U34" s="876" t="s">
        <v>168</v>
      </c>
      <c r="V34" s="877"/>
      <c r="W34" s="876" t="s">
        <v>169</v>
      </c>
      <c r="X34" s="878"/>
      <c r="Y34" s="878"/>
      <c r="Z34" s="878"/>
      <c r="AA34" s="877"/>
      <c r="AB34" s="876" t="s">
        <v>845</v>
      </c>
      <c r="AC34" s="878"/>
      <c r="AD34" s="878"/>
      <c r="AE34" s="877"/>
      <c r="AF34" s="876" t="s">
        <v>846</v>
      </c>
      <c r="AG34" s="878"/>
      <c r="AH34" s="878"/>
      <c r="AI34" s="878"/>
      <c r="AJ34" s="877"/>
      <c r="AK34" s="876" t="s">
        <v>14</v>
      </c>
      <c r="AL34" s="878"/>
      <c r="AM34" s="878"/>
      <c r="AN34" s="877"/>
      <c r="AO34" s="820" t="s">
        <v>14</v>
      </c>
      <c r="AP34" s="874" t="s">
        <v>14</v>
      </c>
      <c r="AQ34" s="875"/>
      <c r="AR34" s="821" t="s">
        <v>170</v>
      </c>
      <c r="AS34" s="872" t="s">
        <v>664</v>
      </c>
      <c r="AT34" s="873"/>
      <c r="AU34" s="818"/>
    </row>
    <row r="35" spans="1:47" ht="47" customHeight="1">
      <c r="A35" s="876" t="s">
        <v>847</v>
      </c>
      <c r="B35" s="877"/>
      <c r="C35" s="876" t="s">
        <v>848</v>
      </c>
      <c r="D35" s="878"/>
      <c r="E35" s="878"/>
      <c r="F35" s="877"/>
      <c r="G35" s="821" t="s">
        <v>76</v>
      </c>
      <c r="H35" s="879" t="s">
        <v>849</v>
      </c>
      <c r="I35" s="880"/>
      <c r="J35" s="872" t="s">
        <v>662</v>
      </c>
      <c r="K35" s="873"/>
      <c r="L35" s="876" t="s">
        <v>720</v>
      </c>
      <c r="M35" s="877"/>
      <c r="N35" s="820" t="s">
        <v>14</v>
      </c>
      <c r="O35" s="820" t="s">
        <v>167</v>
      </c>
      <c r="P35" s="876" t="s">
        <v>14</v>
      </c>
      <c r="Q35" s="877"/>
      <c r="R35" s="876" t="s">
        <v>173</v>
      </c>
      <c r="S35" s="878"/>
      <c r="T35" s="877"/>
      <c r="U35" s="876" t="s">
        <v>168</v>
      </c>
      <c r="V35" s="877"/>
      <c r="W35" s="876" t="s">
        <v>169</v>
      </c>
      <c r="X35" s="878"/>
      <c r="Y35" s="878"/>
      <c r="Z35" s="878"/>
      <c r="AA35" s="877"/>
      <c r="AB35" s="876" t="s">
        <v>850</v>
      </c>
      <c r="AC35" s="878"/>
      <c r="AD35" s="878"/>
      <c r="AE35" s="877"/>
      <c r="AF35" s="876" t="s">
        <v>851</v>
      </c>
      <c r="AG35" s="878"/>
      <c r="AH35" s="878"/>
      <c r="AI35" s="878"/>
      <c r="AJ35" s="877"/>
      <c r="AK35" s="876" t="s">
        <v>14</v>
      </c>
      <c r="AL35" s="878"/>
      <c r="AM35" s="878"/>
      <c r="AN35" s="877"/>
      <c r="AO35" s="820" t="s">
        <v>14</v>
      </c>
      <c r="AP35" s="874" t="s">
        <v>14</v>
      </c>
      <c r="AQ35" s="875"/>
      <c r="AR35" s="821" t="s">
        <v>170</v>
      </c>
      <c r="AS35" s="872" t="s">
        <v>664</v>
      </c>
      <c r="AT35" s="873"/>
      <c r="AU35" s="818"/>
    </row>
    <row r="36" spans="1:47" ht="38" customHeight="1">
      <c r="A36" s="876" t="s">
        <v>852</v>
      </c>
      <c r="B36" s="877"/>
      <c r="C36" s="876" t="s">
        <v>853</v>
      </c>
      <c r="D36" s="878"/>
      <c r="E36" s="878"/>
      <c r="F36" s="877"/>
      <c r="G36" s="821" t="s">
        <v>76</v>
      </c>
      <c r="H36" s="879" t="s">
        <v>854</v>
      </c>
      <c r="I36" s="880"/>
      <c r="J36" s="872" t="s">
        <v>662</v>
      </c>
      <c r="K36" s="873"/>
      <c r="L36" s="876" t="s">
        <v>166</v>
      </c>
      <c r="M36" s="877"/>
      <c r="N36" s="820" t="s">
        <v>14</v>
      </c>
      <c r="O36" s="820" t="s">
        <v>167</v>
      </c>
      <c r="P36" s="876" t="s">
        <v>14</v>
      </c>
      <c r="Q36" s="877"/>
      <c r="R36" s="876" t="s">
        <v>171</v>
      </c>
      <c r="S36" s="878"/>
      <c r="T36" s="877"/>
      <c r="U36" s="876" t="s">
        <v>168</v>
      </c>
      <c r="V36" s="877"/>
      <c r="W36" s="876" t="s">
        <v>169</v>
      </c>
      <c r="X36" s="878"/>
      <c r="Y36" s="878"/>
      <c r="Z36" s="878"/>
      <c r="AA36" s="877"/>
      <c r="AB36" s="876" t="s">
        <v>855</v>
      </c>
      <c r="AC36" s="878"/>
      <c r="AD36" s="878"/>
      <c r="AE36" s="877"/>
      <c r="AF36" s="876" t="s">
        <v>856</v>
      </c>
      <c r="AG36" s="878"/>
      <c r="AH36" s="878"/>
      <c r="AI36" s="878"/>
      <c r="AJ36" s="877"/>
      <c r="AK36" s="876" t="s">
        <v>14</v>
      </c>
      <c r="AL36" s="878"/>
      <c r="AM36" s="878"/>
      <c r="AN36" s="877"/>
      <c r="AO36" s="820" t="s">
        <v>14</v>
      </c>
      <c r="AP36" s="874" t="s">
        <v>14</v>
      </c>
      <c r="AQ36" s="875"/>
      <c r="AR36" s="821" t="s">
        <v>170</v>
      </c>
      <c r="AS36" s="872" t="s">
        <v>665</v>
      </c>
      <c r="AT36" s="873"/>
      <c r="AU36" s="818"/>
    </row>
    <row r="37" spans="1:47" ht="38" customHeight="1">
      <c r="A37" s="876" t="s">
        <v>857</v>
      </c>
      <c r="B37" s="877"/>
      <c r="C37" s="876" t="s">
        <v>858</v>
      </c>
      <c r="D37" s="878"/>
      <c r="E37" s="878"/>
      <c r="F37" s="877"/>
      <c r="G37" s="821" t="s">
        <v>76</v>
      </c>
      <c r="H37" s="879" t="s">
        <v>859</v>
      </c>
      <c r="I37" s="880"/>
      <c r="J37" s="872" t="s">
        <v>662</v>
      </c>
      <c r="K37" s="873"/>
      <c r="L37" s="876" t="s">
        <v>166</v>
      </c>
      <c r="M37" s="877"/>
      <c r="N37" s="820" t="s">
        <v>14</v>
      </c>
      <c r="O37" s="820" t="s">
        <v>167</v>
      </c>
      <c r="P37" s="876" t="s">
        <v>14</v>
      </c>
      <c r="Q37" s="877"/>
      <c r="R37" s="876" t="s">
        <v>808</v>
      </c>
      <c r="S37" s="878"/>
      <c r="T37" s="877"/>
      <c r="U37" s="876" t="s">
        <v>168</v>
      </c>
      <c r="V37" s="877"/>
      <c r="W37" s="876" t="s">
        <v>169</v>
      </c>
      <c r="X37" s="878"/>
      <c r="Y37" s="878"/>
      <c r="Z37" s="878"/>
      <c r="AA37" s="877"/>
      <c r="AB37" s="876" t="s">
        <v>860</v>
      </c>
      <c r="AC37" s="878"/>
      <c r="AD37" s="878"/>
      <c r="AE37" s="877"/>
      <c r="AF37" s="876" t="s">
        <v>861</v>
      </c>
      <c r="AG37" s="878"/>
      <c r="AH37" s="878"/>
      <c r="AI37" s="878"/>
      <c r="AJ37" s="877"/>
      <c r="AK37" s="876" t="s">
        <v>14</v>
      </c>
      <c r="AL37" s="878"/>
      <c r="AM37" s="878"/>
      <c r="AN37" s="877"/>
      <c r="AO37" s="820" t="s">
        <v>14</v>
      </c>
      <c r="AP37" s="874" t="s">
        <v>14</v>
      </c>
      <c r="AQ37" s="875"/>
      <c r="AR37" s="821" t="s">
        <v>170</v>
      </c>
      <c r="AS37" s="872" t="s">
        <v>664</v>
      </c>
      <c r="AT37" s="873"/>
      <c r="AU37" s="818"/>
    </row>
    <row r="38" spans="1:47" ht="38" customHeight="1">
      <c r="A38" s="876" t="s">
        <v>862</v>
      </c>
      <c r="B38" s="877"/>
      <c r="C38" s="876" t="s">
        <v>863</v>
      </c>
      <c r="D38" s="878"/>
      <c r="E38" s="878"/>
      <c r="F38" s="877"/>
      <c r="G38" s="821" t="s">
        <v>76</v>
      </c>
      <c r="H38" s="879" t="s">
        <v>864</v>
      </c>
      <c r="I38" s="880"/>
      <c r="J38" s="872" t="s">
        <v>662</v>
      </c>
      <c r="K38" s="873"/>
      <c r="L38" s="876" t="s">
        <v>166</v>
      </c>
      <c r="M38" s="877"/>
      <c r="N38" s="820" t="s">
        <v>14</v>
      </c>
      <c r="O38" s="820" t="s">
        <v>167</v>
      </c>
      <c r="P38" s="876" t="s">
        <v>14</v>
      </c>
      <c r="Q38" s="877"/>
      <c r="R38" s="876" t="s">
        <v>173</v>
      </c>
      <c r="S38" s="878"/>
      <c r="T38" s="877"/>
      <c r="U38" s="876" t="s">
        <v>168</v>
      </c>
      <c r="V38" s="877"/>
      <c r="W38" s="876" t="s">
        <v>169</v>
      </c>
      <c r="X38" s="878"/>
      <c r="Y38" s="878"/>
      <c r="Z38" s="878"/>
      <c r="AA38" s="877"/>
      <c r="AB38" s="876" t="s">
        <v>865</v>
      </c>
      <c r="AC38" s="878"/>
      <c r="AD38" s="878"/>
      <c r="AE38" s="877"/>
      <c r="AF38" s="876" t="s">
        <v>866</v>
      </c>
      <c r="AG38" s="878"/>
      <c r="AH38" s="878"/>
      <c r="AI38" s="878"/>
      <c r="AJ38" s="877"/>
      <c r="AK38" s="876" t="s">
        <v>14</v>
      </c>
      <c r="AL38" s="878"/>
      <c r="AM38" s="878"/>
      <c r="AN38" s="877"/>
      <c r="AO38" s="820" t="s">
        <v>14</v>
      </c>
      <c r="AP38" s="874" t="s">
        <v>14</v>
      </c>
      <c r="AQ38" s="875"/>
      <c r="AR38" s="821" t="s">
        <v>170</v>
      </c>
      <c r="AS38" s="872" t="s">
        <v>664</v>
      </c>
      <c r="AT38" s="873"/>
      <c r="AU38" s="818"/>
    </row>
    <row r="39" spans="1:47" ht="38" customHeight="1">
      <c r="A39" s="876" t="s">
        <v>867</v>
      </c>
      <c r="B39" s="877"/>
      <c r="C39" s="876" t="s">
        <v>868</v>
      </c>
      <c r="D39" s="878"/>
      <c r="E39" s="878"/>
      <c r="F39" s="877"/>
      <c r="G39" s="821" t="s">
        <v>76</v>
      </c>
      <c r="H39" s="879" t="s">
        <v>869</v>
      </c>
      <c r="I39" s="880"/>
      <c r="J39" s="872" t="s">
        <v>662</v>
      </c>
      <c r="K39" s="873"/>
      <c r="L39" s="876" t="s">
        <v>166</v>
      </c>
      <c r="M39" s="877"/>
      <c r="N39" s="820" t="s">
        <v>14</v>
      </c>
      <c r="O39" s="820" t="s">
        <v>167</v>
      </c>
      <c r="P39" s="876" t="s">
        <v>14</v>
      </c>
      <c r="Q39" s="877"/>
      <c r="R39" s="876" t="s">
        <v>802</v>
      </c>
      <c r="S39" s="878"/>
      <c r="T39" s="877"/>
      <c r="U39" s="876" t="s">
        <v>168</v>
      </c>
      <c r="V39" s="877"/>
      <c r="W39" s="876" t="s">
        <v>169</v>
      </c>
      <c r="X39" s="878"/>
      <c r="Y39" s="878"/>
      <c r="Z39" s="878"/>
      <c r="AA39" s="877"/>
      <c r="AB39" s="876" t="s">
        <v>870</v>
      </c>
      <c r="AC39" s="878"/>
      <c r="AD39" s="878"/>
      <c r="AE39" s="877"/>
      <c r="AF39" s="876" t="s">
        <v>871</v>
      </c>
      <c r="AG39" s="878"/>
      <c r="AH39" s="878"/>
      <c r="AI39" s="878"/>
      <c r="AJ39" s="877"/>
      <c r="AK39" s="876" t="s">
        <v>14</v>
      </c>
      <c r="AL39" s="878"/>
      <c r="AM39" s="878"/>
      <c r="AN39" s="877"/>
      <c r="AO39" s="820" t="s">
        <v>14</v>
      </c>
      <c r="AP39" s="874" t="s">
        <v>14</v>
      </c>
      <c r="AQ39" s="875"/>
      <c r="AR39" s="821" t="s">
        <v>170</v>
      </c>
      <c r="AS39" s="872" t="s">
        <v>664</v>
      </c>
      <c r="AT39" s="873"/>
      <c r="AU39" s="818"/>
    </row>
    <row r="40" spans="1:47" ht="38" customHeight="1">
      <c r="A40" s="876" t="s">
        <v>872</v>
      </c>
      <c r="B40" s="877"/>
      <c r="C40" s="876" t="s">
        <v>873</v>
      </c>
      <c r="D40" s="878"/>
      <c r="E40" s="878"/>
      <c r="F40" s="877"/>
      <c r="G40" s="821" t="s">
        <v>76</v>
      </c>
      <c r="H40" s="879" t="s">
        <v>874</v>
      </c>
      <c r="I40" s="880"/>
      <c r="J40" s="872" t="s">
        <v>662</v>
      </c>
      <c r="K40" s="873"/>
      <c r="L40" s="876" t="s">
        <v>875</v>
      </c>
      <c r="M40" s="877"/>
      <c r="N40" s="820" t="s">
        <v>14</v>
      </c>
      <c r="O40" s="820" t="s">
        <v>167</v>
      </c>
      <c r="P40" s="876" t="s">
        <v>14</v>
      </c>
      <c r="Q40" s="877"/>
      <c r="R40" s="876" t="s">
        <v>667</v>
      </c>
      <c r="S40" s="878"/>
      <c r="T40" s="877"/>
      <c r="U40" s="876" t="s">
        <v>168</v>
      </c>
      <c r="V40" s="877"/>
      <c r="W40" s="876" t="s">
        <v>169</v>
      </c>
      <c r="X40" s="878"/>
      <c r="Y40" s="878"/>
      <c r="Z40" s="878"/>
      <c r="AA40" s="877"/>
      <c r="AB40" s="876" t="s">
        <v>876</v>
      </c>
      <c r="AC40" s="878"/>
      <c r="AD40" s="878"/>
      <c r="AE40" s="877"/>
      <c r="AF40" s="876" t="s">
        <v>877</v>
      </c>
      <c r="AG40" s="878"/>
      <c r="AH40" s="878"/>
      <c r="AI40" s="878"/>
      <c r="AJ40" s="877"/>
      <c r="AK40" s="876" t="s">
        <v>14</v>
      </c>
      <c r="AL40" s="878"/>
      <c r="AM40" s="878"/>
      <c r="AN40" s="877"/>
      <c r="AO40" s="820" t="s">
        <v>14</v>
      </c>
      <c r="AP40" s="874" t="s">
        <v>14</v>
      </c>
      <c r="AQ40" s="875"/>
      <c r="AR40" s="821" t="s">
        <v>170</v>
      </c>
      <c r="AS40" s="872" t="s">
        <v>664</v>
      </c>
      <c r="AT40" s="873"/>
      <c r="AU40" s="818"/>
    </row>
    <row r="41" spans="1:47" ht="38" customHeight="1">
      <c r="A41" s="876" t="s">
        <v>878</v>
      </c>
      <c r="B41" s="877"/>
      <c r="C41" s="876" t="s">
        <v>879</v>
      </c>
      <c r="D41" s="878"/>
      <c r="E41" s="878"/>
      <c r="F41" s="877"/>
      <c r="G41" s="821" t="s">
        <v>76</v>
      </c>
      <c r="H41" s="879" t="s">
        <v>880</v>
      </c>
      <c r="I41" s="880"/>
      <c r="J41" s="872" t="s">
        <v>662</v>
      </c>
      <c r="K41" s="873"/>
      <c r="L41" s="876" t="s">
        <v>166</v>
      </c>
      <c r="M41" s="877"/>
      <c r="N41" s="820" t="s">
        <v>14</v>
      </c>
      <c r="O41" s="820" t="s">
        <v>167</v>
      </c>
      <c r="P41" s="876" t="s">
        <v>14</v>
      </c>
      <c r="Q41" s="877"/>
      <c r="R41" s="876" t="s">
        <v>881</v>
      </c>
      <c r="S41" s="878"/>
      <c r="T41" s="877"/>
      <c r="U41" s="876" t="s">
        <v>174</v>
      </c>
      <c r="V41" s="877"/>
      <c r="W41" s="876" t="s">
        <v>169</v>
      </c>
      <c r="X41" s="878"/>
      <c r="Y41" s="878"/>
      <c r="Z41" s="878"/>
      <c r="AA41" s="877"/>
      <c r="AB41" s="876" t="s">
        <v>882</v>
      </c>
      <c r="AC41" s="878"/>
      <c r="AD41" s="878"/>
      <c r="AE41" s="877"/>
      <c r="AF41" s="876" t="s">
        <v>883</v>
      </c>
      <c r="AG41" s="878"/>
      <c r="AH41" s="878"/>
      <c r="AI41" s="878"/>
      <c r="AJ41" s="877"/>
      <c r="AK41" s="876" t="s">
        <v>14</v>
      </c>
      <c r="AL41" s="878"/>
      <c r="AM41" s="878"/>
      <c r="AN41" s="877"/>
      <c r="AO41" s="820" t="s">
        <v>14</v>
      </c>
      <c r="AP41" s="874" t="s">
        <v>14</v>
      </c>
      <c r="AQ41" s="875"/>
      <c r="AR41" s="821" t="s">
        <v>170</v>
      </c>
      <c r="AS41" s="872" t="s">
        <v>664</v>
      </c>
      <c r="AT41" s="873"/>
      <c r="AU41" s="818"/>
    </row>
    <row r="42" spans="1:47" ht="28" customHeight="1">
      <c r="A42" s="876" t="s">
        <v>884</v>
      </c>
      <c r="B42" s="877"/>
      <c r="C42" s="876" t="s">
        <v>885</v>
      </c>
      <c r="D42" s="878"/>
      <c r="E42" s="878"/>
      <c r="F42" s="877"/>
      <c r="G42" s="821" t="s">
        <v>76</v>
      </c>
      <c r="H42" s="879" t="s">
        <v>839</v>
      </c>
      <c r="I42" s="880"/>
      <c r="J42" s="872" t="s">
        <v>662</v>
      </c>
      <c r="K42" s="873"/>
      <c r="L42" s="876" t="s">
        <v>166</v>
      </c>
      <c r="M42" s="877"/>
      <c r="N42" s="820" t="s">
        <v>14</v>
      </c>
      <c r="O42" s="820" t="s">
        <v>167</v>
      </c>
      <c r="P42" s="876" t="s">
        <v>14</v>
      </c>
      <c r="Q42" s="877"/>
      <c r="R42" s="876" t="s">
        <v>886</v>
      </c>
      <c r="S42" s="878"/>
      <c r="T42" s="877"/>
      <c r="U42" s="876" t="s">
        <v>674</v>
      </c>
      <c r="V42" s="877"/>
      <c r="W42" s="876" t="s">
        <v>169</v>
      </c>
      <c r="X42" s="878"/>
      <c r="Y42" s="878"/>
      <c r="Z42" s="878"/>
      <c r="AA42" s="877"/>
      <c r="AB42" s="876" t="s">
        <v>887</v>
      </c>
      <c r="AC42" s="878"/>
      <c r="AD42" s="878"/>
      <c r="AE42" s="877"/>
      <c r="AF42" s="876" t="s">
        <v>888</v>
      </c>
      <c r="AG42" s="878"/>
      <c r="AH42" s="878"/>
      <c r="AI42" s="878"/>
      <c r="AJ42" s="877"/>
      <c r="AK42" s="876" t="s">
        <v>14</v>
      </c>
      <c r="AL42" s="878"/>
      <c r="AM42" s="878"/>
      <c r="AN42" s="877"/>
      <c r="AO42" s="820" t="s">
        <v>14</v>
      </c>
      <c r="AP42" s="874" t="s">
        <v>14</v>
      </c>
      <c r="AQ42" s="875"/>
      <c r="AR42" s="821" t="s">
        <v>170</v>
      </c>
      <c r="AS42" s="872" t="s">
        <v>664</v>
      </c>
      <c r="AT42" s="873"/>
      <c r="AU42" s="818"/>
    </row>
    <row r="43" spans="1:47" ht="38" customHeight="1">
      <c r="A43" s="876" t="s">
        <v>889</v>
      </c>
      <c r="B43" s="877"/>
      <c r="C43" s="876" t="s">
        <v>890</v>
      </c>
      <c r="D43" s="878"/>
      <c r="E43" s="878"/>
      <c r="F43" s="877"/>
      <c r="G43" s="821" t="s">
        <v>76</v>
      </c>
      <c r="H43" s="879" t="s">
        <v>891</v>
      </c>
      <c r="I43" s="880"/>
      <c r="J43" s="872" t="s">
        <v>662</v>
      </c>
      <c r="K43" s="873"/>
      <c r="L43" s="876" t="s">
        <v>166</v>
      </c>
      <c r="M43" s="877"/>
      <c r="N43" s="820" t="s">
        <v>14</v>
      </c>
      <c r="O43" s="820" t="s">
        <v>167</v>
      </c>
      <c r="P43" s="876" t="s">
        <v>14</v>
      </c>
      <c r="Q43" s="877"/>
      <c r="R43" s="876" t="s">
        <v>892</v>
      </c>
      <c r="S43" s="878"/>
      <c r="T43" s="877"/>
      <c r="U43" s="876" t="s">
        <v>168</v>
      </c>
      <c r="V43" s="877"/>
      <c r="W43" s="876" t="s">
        <v>169</v>
      </c>
      <c r="X43" s="878"/>
      <c r="Y43" s="878"/>
      <c r="Z43" s="878"/>
      <c r="AA43" s="877"/>
      <c r="AB43" s="876" t="s">
        <v>893</v>
      </c>
      <c r="AC43" s="878"/>
      <c r="AD43" s="878"/>
      <c r="AE43" s="877"/>
      <c r="AF43" s="876" t="s">
        <v>894</v>
      </c>
      <c r="AG43" s="878"/>
      <c r="AH43" s="878"/>
      <c r="AI43" s="878"/>
      <c r="AJ43" s="877"/>
      <c r="AK43" s="876" t="s">
        <v>14</v>
      </c>
      <c r="AL43" s="878"/>
      <c r="AM43" s="878"/>
      <c r="AN43" s="877"/>
      <c r="AO43" s="820" t="s">
        <v>14</v>
      </c>
      <c r="AP43" s="874" t="s">
        <v>14</v>
      </c>
      <c r="AQ43" s="875"/>
      <c r="AR43" s="821" t="s">
        <v>170</v>
      </c>
      <c r="AS43" s="872" t="s">
        <v>664</v>
      </c>
      <c r="AT43" s="873"/>
      <c r="AU43" s="818"/>
    </row>
    <row r="44" spans="1:47" ht="38" customHeight="1">
      <c r="A44" s="876" t="s">
        <v>895</v>
      </c>
      <c r="B44" s="877"/>
      <c r="C44" s="876" t="s">
        <v>896</v>
      </c>
      <c r="D44" s="878"/>
      <c r="E44" s="878"/>
      <c r="F44" s="877"/>
      <c r="G44" s="821" t="s">
        <v>76</v>
      </c>
      <c r="H44" s="879" t="s">
        <v>897</v>
      </c>
      <c r="I44" s="880"/>
      <c r="J44" s="872" t="s">
        <v>662</v>
      </c>
      <c r="K44" s="873"/>
      <c r="L44" s="876" t="s">
        <v>172</v>
      </c>
      <c r="M44" s="877"/>
      <c r="N44" s="820" t="s">
        <v>14</v>
      </c>
      <c r="O44" s="820" t="s">
        <v>167</v>
      </c>
      <c r="P44" s="876" t="s">
        <v>14</v>
      </c>
      <c r="Q44" s="877"/>
      <c r="R44" s="876" t="s">
        <v>176</v>
      </c>
      <c r="S44" s="878"/>
      <c r="T44" s="877"/>
      <c r="U44" s="876" t="s">
        <v>168</v>
      </c>
      <c r="V44" s="877"/>
      <c r="W44" s="876" t="s">
        <v>169</v>
      </c>
      <c r="X44" s="878"/>
      <c r="Y44" s="878"/>
      <c r="Z44" s="878"/>
      <c r="AA44" s="877"/>
      <c r="AB44" s="876" t="s">
        <v>898</v>
      </c>
      <c r="AC44" s="878"/>
      <c r="AD44" s="878"/>
      <c r="AE44" s="877"/>
      <c r="AF44" s="876" t="s">
        <v>899</v>
      </c>
      <c r="AG44" s="878"/>
      <c r="AH44" s="878"/>
      <c r="AI44" s="878"/>
      <c r="AJ44" s="877"/>
      <c r="AK44" s="876" t="s">
        <v>14</v>
      </c>
      <c r="AL44" s="878"/>
      <c r="AM44" s="878"/>
      <c r="AN44" s="877"/>
      <c r="AO44" s="820" t="s">
        <v>14</v>
      </c>
      <c r="AP44" s="874" t="s">
        <v>14</v>
      </c>
      <c r="AQ44" s="875"/>
      <c r="AR44" s="821" t="s">
        <v>170</v>
      </c>
      <c r="AS44" s="872" t="s">
        <v>664</v>
      </c>
      <c r="AT44" s="873"/>
      <c r="AU44" s="818"/>
    </row>
    <row r="45" spans="1:47" ht="38" customHeight="1">
      <c r="A45" s="876" t="s">
        <v>900</v>
      </c>
      <c r="B45" s="877"/>
      <c r="C45" s="876" t="s">
        <v>901</v>
      </c>
      <c r="D45" s="878"/>
      <c r="E45" s="878"/>
      <c r="F45" s="877"/>
      <c r="G45" s="821" t="s">
        <v>76</v>
      </c>
      <c r="H45" s="879" t="s">
        <v>902</v>
      </c>
      <c r="I45" s="880"/>
      <c r="J45" s="872" t="s">
        <v>662</v>
      </c>
      <c r="K45" s="873"/>
      <c r="L45" s="876" t="s">
        <v>255</v>
      </c>
      <c r="M45" s="877"/>
      <c r="N45" s="820" t="s">
        <v>14</v>
      </c>
      <c r="O45" s="820" t="s">
        <v>167</v>
      </c>
      <c r="P45" s="876" t="s">
        <v>14</v>
      </c>
      <c r="Q45" s="877"/>
      <c r="R45" s="876" t="s">
        <v>676</v>
      </c>
      <c r="S45" s="878"/>
      <c r="T45" s="877"/>
      <c r="U45" s="876" t="s">
        <v>168</v>
      </c>
      <c r="V45" s="877"/>
      <c r="W45" s="876" t="s">
        <v>169</v>
      </c>
      <c r="X45" s="878"/>
      <c r="Y45" s="878"/>
      <c r="Z45" s="878"/>
      <c r="AA45" s="877"/>
      <c r="AB45" s="876" t="s">
        <v>903</v>
      </c>
      <c r="AC45" s="878"/>
      <c r="AD45" s="878"/>
      <c r="AE45" s="877"/>
      <c r="AF45" s="876" t="s">
        <v>904</v>
      </c>
      <c r="AG45" s="878"/>
      <c r="AH45" s="878"/>
      <c r="AI45" s="878"/>
      <c r="AJ45" s="877"/>
      <c r="AK45" s="876" t="s">
        <v>14</v>
      </c>
      <c r="AL45" s="878"/>
      <c r="AM45" s="878"/>
      <c r="AN45" s="877"/>
      <c r="AO45" s="820" t="s">
        <v>14</v>
      </c>
      <c r="AP45" s="874" t="s">
        <v>14</v>
      </c>
      <c r="AQ45" s="875"/>
      <c r="AR45" s="821" t="s">
        <v>170</v>
      </c>
      <c r="AS45" s="872" t="s">
        <v>664</v>
      </c>
      <c r="AT45" s="873"/>
      <c r="AU45" s="818"/>
    </row>
    <row r="46" spans="1:47" ht="38" customHeight="1">
      <c r="A46" s="876" t="s">
        <v>905</v>
      </c>
      <c r="B46" s="877"/>
      <c r="C46" s="876" t="s">
        <v>906</v>
      </c>
      <c r="D46" s="878"/>
      <c r="E46" s="878"/>
      <c r="F46" s="877"/>
      <c r="G46" s="821" t="s">
        <v>76</v>
      </c>
      <c r="H46" s="879" t="s">
        <v>907</v>
      </c>
      <c r="I46" s="880"/>
      <c r="J46" s="872" t="s">
        <v>662</v>
      </c>
      <c r="K46" s="873"/>
      <c r="L46" s="876" t="s">
        <v>166</v>
      </c>
      <c r="M46" s="877"/>
      <c r="N46" s="820" t="s">
        <v>14</v>
      </c>
      <c r="O46" s="820" t="s">
        <v>167</v>
      </c>
      <c r="P46" s="876" t="s">
        <v>14</v>
      </c>
      <c r="Q46" s="877"/>
      <c r="R46" s="876" t="s">
        <v>176</v>
      </c>
      <c r="S46" s="878"/>
      <c r="T46" s="877"/>
      <c r="U46" s="876" t="s">
        <v>168</v>
      </c>
      <c r="V46" s="877"/>
      <c r="W46" s="876" t="s">
        <v>169</v>
      </c>
      <c r="X46" s="878"/>
      <c r="Y46" s="878"/>
      <c r="Z46" s="878"/>
      <c r="AA46" s="877"/>
      <c r="AB46" s="876" t="s">
        <v>908</v>
      </c>
      <c r="AC46" s="878"/>
      <c r="AD46" s="878"/>
      <c r="AE46" s="877"/>
      <c r="AF46" s="876" t="s">
        <v>909</v>
      </c>
      <c r="AG46" s="878"/>
      <c r="AH46" s="878"/>
      <c r="AI46" s="878"/>
      <c r="AJ46" s="877"/>
      <c r="AK46" s="876" t="s">
        <v>14</v>
      </c>
      <c r="AL46" s="878"/>
      <c r="AM46" s="878"/>
      <c r="AN46" s="877"/>
      <c r="AO46" s="820" t="s">
        <v>14</v>
      </c>
      <c r="AP46" s="874" t="s">
        <v>14</v>
      </c>
      <c r="AQ46" s="875"/>
      <c r="AR46" s="821" t="s">
        <v>798</v>
      </c>
      <c r="AS46" s="872" t="s">
        <v>664</v>
      </c>
      <c r="AT46" s="873"/>
      <c r="AU46" s="818"/>
    </row>
    <row r="47" spans="1:47" ht="38" customHeight="1">
      <c r="A47" s="876" t="s">
        <v>910</v>
      </c>
      <c r="B47" s="877"/>
      <c r="C47" s="876" t="s">
        <v>911</v>
      </c>
      <c r="D47" s="878"/>
      <c r="E47" s="878"/>
      <c r="F47" s="877"/>
      <c r="G47" s="821" t="s">
        <v>76</v>
      </c>
      <c r="H47" s="879" t="s">
        <v>912</v>
      </c>
      <c r="I47" s="880"/>
      <c r="J47" s="872" t="s">
        <v>662</v>
      </c>
      <c r="K47" s="873"/>
      <c r="L47" s="876" t="s">
        <v>166</v>
      </c>
      <c r="M47" s="877"/>
      <c r="N47" s="820" t="s">
        <v>14</v>
      </c>
      <c r="O47" s="820" t="s">
        <v>167</v>
      </c>
      <c r="P47" s="876" t="s">
        <v>14</v>
      </c>
      <c r="Q47" s="877"/>
      <c r="R47" s="876" t="s">
        <v>171</v>
      </c>
      <c r="S47" s="878"/>
      <c r="T47" s="877"/>
      <c r="U47" s="876" t="s">
        <v>168</v>
      </c>
      <c r="V47" s="877"/>
      <c r="W47" s="876" t="s">
        <v>169</v>
      </c>
      <c r="X47" s="878"/>
      <c r="Y47" s="878"/>
      <c r="Z47" s="878"/>
      <c r="AA47" s="877"/>
      <c r="AB47" s="876" t="s">
        <v>913</v>
      </c>
      <c r="AC47" s="878"/>
      <c r="AD47" s="878"/>
      <c r="AE47" s="877"/>
      <c r="AF47" s="876" t="s">
        <v>914</v>
      </c>
      <c r="AG47" s="878"/>
      <c r="AH47" s="878"/>
      <c r="AI47" s="878"/>
      <c r="AJ47" s="877"/>
      <c r="AK47" s="876" t="s">
        <v>14</v>
      </c>
      <c r="AL47" s="878"/>
      <c r="AM47" s="878"/>
      <c r="AN47" s="877"/>
      <c r="AO47" s="820" t="s">
        <v>14</v>
      </c>
      <c r="AP47" s="874" t="s">
        <v>14</v>
      </c>
      <c r="AQ47" s="875"/>
      <c r="AR47" s="821" t="s">
        <v>170</v>
      </c>
      <c r="AS47" s="872" t="s">
        <v>664</v>
      </c>
      <c r="AT47" s="873"/>
      <c r="AU47" s="818"/>
    </row>
    <row r="48" spans="1:47" ht="38" customHeight="1">
      <c r="A48" s="876" t="s">
        <v>915</v>
      </c>
      <c r="B48" s="877"/>
      <c r="C48" s="876" t="s">
        <v>916</v>
      </c>
      <c r="D48" s="878"/>
      <c r="E48" s="878"/>
      <c r="F48" s="877"/>
      <c r="G48" s="821" t="s">
        <v>76</v>
      </c>
      <c r="H48" s="879" t="s">
        <v>917</v>
      </c>
      <c r="I48" s="880"/>
      <c r="J48" s="872" t="s">
        <v>662</v>
      </c>
      <c r="K48" s="873"/>
      <c r="L48" s="876" t="s">
        <v>166</v>
      </c>
      <c r="M48" s="877"/>
      <c r="N48" s="820" t="s">
        <v>14</v>
      </c>
      <c r="O48" s="820" t="s">
        <v>167</v>
      </c>
      <c r="P48" s="876" t="s">
        <v>14</v>
      </c>
      <c r="Q48" s="877"/>
      <c r="R48" s="876" t="s">
        <v>176</v>
      </c>
      <c r="S48" s="878"/>
      <c r="T48" s="877"/>
      <c r="U48" s="876" t="s">
        <v>168</v>
      </c>
      <c r="V48" s="877"/>
      <c r="W48" s="876" t="s">
        <v>169</v>
      </c>
      <c r="X48" s="878"/>
      <c r="Y48" s="878"/>
      <c r="Z48" s="878"/>
      <c r="AA48" s="877"/>
      <c r="AB48" s="876" t="s">
        <v>918</v>
      </c>
      <c r="AC48" s="878"/>
      <c r="AD48" s="878"/>
      <c r="AE48" s="877"/>
      <c r="AF48" s="876" t="s">
        <v>919</v>
      </c>
      <c r="AG48" s="878"/>
      <c r="AH48" s="878"/>
      <c r="AI48" s="878"/>
      <c r="AJ48" s="877"/>
      <c r="AK48" s="876" t="s">
        <v>14</v>
      </c>
      <c r="AL48" s="878"/>
      <c r="AM48" s="878"/>
      <c r="AN48" s="877"/>
      <c r="AO48" s="820" t="s">
        <v>14</v>
      </c>
      <c r="AP48" s="874" t="s">
        <v>14</v>
      </c>
      <c r="AQ48" s="875"/>
      <c r="AR48" s="821" t="s">
        <v>170</v>
      </c>
      <c r="AS48" s="872" t="s">
        <v>664</v>
      </c>
      <c r="AT48" s="873"/>
      <c r="AU48" s="818"/>
    </row>
    <row r="49" spans="1:47" ht="38" customHeight="1">
      <c r="A49" s="876" t="s">
        <v>920</v>
      </c>
      <c r="B49" s="877"/>
      <c r="C49" s="876" t="s">
        <v>921</v>
      </c>
      <c r="D49" s="878"/>
      <c r="E49" s="878"/>
      <c r="F49" s="877"/>
      <c r="G49" s="821" t="s">
        <v>76</v>
      </c>
      <c r="H49" s="879" t="s">
        <v>922</v>
      </c>
      <c r="I49" s="880"/>
      <c r="J49" s="872" t="s">
        <v>662</v>
      </c>
      <c r="K49" s="873"/>
      <c r="L49" s="876" t="s">
        <v>166</v>
      </c>
      <c r="M49" s="877"/>
      <c r="N49" s="820" t="s">
        <v>14</v>
      </c>
      <c r="O49" s="820" t="s">
        <v>167</v>
      </c>
      <c r="P49" s="876" t="s">
        <v>14</v>
      </c>
      <c r="Q49" s="877"/>
      <c r="R49" s="876" t="s">
        <v>173</v>
      </c>
      <c r="S49" s="878"/>
      <c r="T49" s="877"/>
      <c r="U49" s="876" t="s">
        <v>168</v>
      </c>
      <c r="V49" s="877"/>
      <c r="W49" s="876" t="s">
        <v>169</v>
      </c>
      <c r="X49" s="878"/>
      <c r="Y49" s="878"/>
      <c r="Z49" s="878"/>
      <c r="AA49" s="877"/>
      <c r="AB49" s="876" t="s">
        <v>923</v>
      </c>
      <c r="AC49" s="878"/>
      <c r="AD49" s="878"/>
      <c r="AE49" s="877"/>
      <c r="AF49" s="876" t="s">
        <v>924</v>
      </c>
      <c r="AG49" s="878"/>
      <c r="AH49" s="878"/>
      <c r="AI49" s="878"/>
      <c r="AJ49" s="877"/>
      <c r="AK49" s="876" t="s">
        <v>14</v>
      </c>
      <c r="AL49" s="878"/>
      <c r="AM49" s="878"/>
      <c r="AN49" s="877"/>
      <c r="AO49" s="820" t="s">
        <v>14</v>
      </c>
      <c r="AP49" s="874" t="s">
        <v>14</v>
      </c>
      <c r="AQ49" s="875"/>
      <c r="AR49" s="821" t="s">
        <v>170</v>
      </c>
      <c r="AS49" s="872" t="s">
        <v>664</v>
      </c>
      <c r="AT49" s="873"/>
      <c r="AU49" s="818"/>
    </row>
    <row r="50" spans="1:47" ht="47" customHeight="1">
      <c r="A50" s="876" t="s">
        <v>925</v>
      </c>
      <c r="B50" s="877"/>
      <c r="C50" s="876" t="s">
        <v>926</v>
      </c>
      <c r="D50" s="878"/>
      <c r="E50" s="878"/>
      <c r="F50" s="877"/>
      <c r="G50" s="821" t="s">
        <v>76</v>
      </c>
      <c r="H50" s="879" t="s">
        <v>927</v>
      </c>
      <c r="I50" s="880"/>
      <c r="J50" s="872" t="s">
        <v>660</v>
      </c>
      <c r="K50" s="873"/>
      <c r="L50" s="876" t="s">
        <v>720</v>
      </c>
      <c r="M50" s="877"/>
      <c r="N50" s="820" t="s">
        <v>14</v>
      </c>
      <c r="O50" s="820" t="s">
        <v>167</v>
      </c>
      <c r="P50" s="876" t="s">
        <v>14</v>
      </c>
      <c r="Q50" s="877"/>
      <c r="R50" s="876" t="s">
        <v>818</v>
      </c>
      <c r="S50" s="878"/>
      <c r="T50" s="877"/>
      <c r="U50" s="876" t="s">
        <v>168</v>
      </c>
      <c r="V50" s="877"/>
      <c r="W50" s="876" t="s">
        <v>169</v>
      </c>
      <c r="X50" s="878"/>
      <c r="Y50" s="878"/>
      <c r="Z50" s="878"/>
      <c r="AA50" s="877"/>
      <c r="AB50" s="876" t="s">
        <v>928</v>
      </c>
      <c r="AC50" s="878"/>
      <c r="AD50" s="878"/>
      <c r="AE50" s="877"/>
      <c r="AF50" s="876" t="s">
        <v>929</v>
      </c>
      <c r="AG50" s="878"/>
      <c r="AH50" s="878"/>
      <c r="AI50" s="878"/>
      <c r="AJ50" s="877"/>
      <c r="AK50" s="876" t="s">
        <v>14</v>
      </c>
      <c r="AL50" s="878"/>
      <c r="AM50" s="878"/>
      <c r="AN50" s="877"/>
      <c r="AO50" s="820" t="s">
        <v>14</v>
      </c>
      <c r="AP50" s="874" t="s">
        <v>14</v>
      </c>
      <c r="AQ50" s="875"/>
      <c r="AR50" s="821" t="s">
        <v>170</v>
      </c>
      <c r="AS50" s="872" t="s">
        <v>930</v>
      </c>
      <c r="AT50" s="873"/>
      <c r="AU50" s="818"/>
    </row>
    <row r="51" spans="1:47" ht="38" customHeight="1">
      <c r="A51" s="876" t="s">
        <v>931</v>
      </c>
      <c r="B51" s="877"/>
      <c r="C51" s="876" t="s">
        <v>932</v>
      </c>
      <c r="D51" s="878"/>
      <c r="E51" s="878"/>
      <c r="F51" s="877"/>
      <c r="G51" s="821" t="s">
        <v>76</v>
      </c>
      <c r="H51" s="879" t="s">
        <v>933</v>
      </c>
      <c r="I51" s="880"/>
      <c r="J51" s="872" t="s">
        <v>662</v>
      </c>
      <c r="K51" s="873"/>
      <c r="L51" s="876" t="s">
        <v>166</v>
      </c>
      <c r="M51" s="877"/>
      <c r="N51" s="820" t="s">
        <v>14</v>
      </c>
      <c r="O51" s="820" t="s">
        <v>167</v>
      </c>
      <c r="P51" s="876" t="s">
        <v>14</v>
      </c>
      <c r="Q51" s="877"/>
      <c r="R51" s="876" t="s">
        <v>802</v>
      </c>
      <c r="S51" s="878"/>
      <c r="T51" s="877"/>
      <c r="U51" s="876" t="s">
        <v>168</v>
      </c>
      <c r="V51" s="877"/>
      <c r="W51" s="876" t="s">
        <v>169</v>
      </c>
      <c r="X51" s="878"/>
      <c r="Y51" s="878"/>
      <c r="Z51" s="878"/>
      <c r="AA51" s="877"/>
      <c r="AB51" s="876" t="s">
        <v>934</v>
      </c>
      <c r="AC51" s="878"/>
      <c r="AD51" s="878"/>
      <c r="AE51" s="877"/>
      <c r="AF51" s="876" t="s">
        <v>935</v>
      </c>
      <c r="AG51" s="878"/>
      <c r="AH51" s="878"/>
      <c r="AI51" s="878"/>
      <c r="AJ51" s="877"/>
      <c r="AK51" s="876" t="s">
        <v>14</v>
      </c>
      <c r="AL51" s="878"/>
      <c r="AM51" s="878"/>
      <c r="AN51" s="877"/>
      <c r="AO51" s="820" t="s">
        <v>14</v>
      </c>
      <c r="AP51" s="874" t="s">
        <v>14</v>
      </c>
      <c r="AQ51" s="875"/>
      <c r="AR51" s="821" t="s">
        <v>170</v>
      </c>
      <c r="AS51" s="872" t="s">
        <v>665</v>
      </c>
      <c r="AT51" s="873"/>
      <c r="AU51" s="818"/>
    </row>
    <row r="52" spans="1:47" ht="20" customHeight="1">
      <c r="A52" s="887">
        <v>20</v>
      </c>
      <c r="B52" s="888"/>
      <c r="C52" s="876" t="s">
        <v>679</v>
      </c>
      <c r="D52" s="878"/>
      <c r="E52" s="878"/>
      <c r="F52" s="877"/>
      <c r="G52" s="822" t="s">
        <v>14</v>
      </c>
      <c r="H52" s="889" t="s">
        <v>14</v>
      </c>
      <c r="I52" s="890"/>
      <c r="J52" s="883" t="s">
        <v>14</v>
      </c>
      <c r="K52" s="885"/>
      <c r="L52" s="883" t="s">
        <v>14</v>
      </c>
      <c r="M52" s="885"/>
      <c r="N52" s="823" t="s">
        <v>14</v>
      </c>
      <c r="O52" s="823" t="s">
        <v>14</v>
      </c>
      <c r="P52" s="883" t="s">
        <v>14</v>
      </c>
      <c r="Q52" s="885"/>
      <c r="R52" s="883" t="s">
        <v>14</v>
      </c>
      <c r="S52" s="884"/>
      <c r="T52" s="885"/>
      <c r="U52" s="883" t="s">
        <v>14</v>
      </c>
      <c r="V52" s="885"/>
      <c r="W52" s="883" t="s">
        <v>14</v>
      </c>
      <c r="X52" s="884"/>
      <c r="Y52" s="884"/>
      <c r="Z52" s="884"/>
      <c r="AA52" s="885"/>
      <c r="AB52" s="883" t="s">
        <v>14</v>
      </c>
      <c r="AC52" s="884"/>
      <c r="AD52" s="884"/>
      <c r="AE52" s="885"/>
      <c r="AF52" s="883" t="s">
        <v>14</v>
      </c>
      <c r="AG52" s="884"/>
      <c r="AH52" s="884"/>
      <c r="AI52" s="884"/>
      <c r="AJ52" s="885"/>
      <c r="AK52" s="881" t="s">
        <v>14</v>
      </c>
      <c r="AL52" s="886"/>
      <c r="AM52" s="886"/>
      <c r="AN52" s="882"/>
      <c r="AO52" s="822" t="s">
        <v>14</v>
      </c>
      <c r="AP52" s="881" t="s">
        <v>14</v>
      </c>
      <c r="AQ52" s="882"/>
      <c r="AR52" s="822" t="s">
        <v>14</v>
      </c>
      <c r="AS52" s="881" t="s">
        <v>14</v>
      </c>
      <c r="AT52" s="882"/>
      <c r="AU52" s="818"/>
    </row>
    <row r="53" spans="1:47" ht="20" customHeight="1">
      <c r="A53" s="887">
        <v>44</v>
      </c>
      <c r="B53" s="888"/>
      <c r="C53" s="876" t="s">
        <v>680</v>
      </c>
      <c r="D53" s="878"/>
      <c r="E53" s="878"/>
      <c r="F53" s="877"/>
      <c r="G53" s="822" t="s">
        <v>14</v>
      </c>
      <c r="H53" s="889" t="s">
        <v>14</v>
      </c>
      <c r="I53" s="890"/>
      <c r="J53" s="883" t="s">
        <v>14</v>
      </c>
      <c r="K53" s="885"/>
      <c r="L53" s="883" t="s">
        <v>14</v>
      </c>
      <c r="M53" s="885"/>
      <c r="N53" s="823" t="s">
        <v>14</v>
      </c>
      <c r="O53" s="823" t="s">
        <v>14</v>
      </c>
      <c r="P53" s="883" t="s">
        <v>14</v>
      </c>
      <c r="Q53" s="885"/>
      <c r="R53" s="883" t="s">
        <v>14</v>
      </c>
      <c r="S53" s="884"/>
      <c r="T53" s="885"/>
      <c r="U53" s="883" t="s">
        <v>14</v>
      </c>
      <c r="V53" s="885"/>
      <c r="W53" s="883" t="s">
        <v>14</v>
      </c>
      <c r="X53" s="884"/>
      <c r="Y53" s="884"/>
      <c r="Z53" s="884"/>
      <c r="AA53" s="885"/>
      <c r="AB53" s="883" t="s">
        <v>14</v>
      </c>
      <c r="AC53" s="884"/>
      <c r="AD53" s="884"/>
      <c r="AE53" s="885"/>
      <c r="AF53" s="883" t="s">
        <v>14</v>
      </c>
      <c r="AG53" s="884"/>
      <c r="AH53" s="884"/>
      <c r="AI53" s="884"/>
      <c r="AJ53" s="885"/>
      <c r="AK53" s="881" t="s">
        <v>14</v>
      </c>
      <c r="AL53" s="886"/>
      <c r="AM53" s="886"/>
      <c r="AN53" s="882"/>
      <c r="AO53" s="822" t="s">
        <v>14</v>
      </c>
      <c r="AP53" s="881" t="s">
        <v>14</v>
      </c>
      <c r="AQ53" s="882"/>
      <c r="AR53" s="822" t="s">
        <v>14</v>
      </c>
      <c r="AS53" s="881" t="s">
        <v>14</v>
      </c>
      <c r="AT53" s="882"/>
      <c r="AU53" s="818"/>
    </row>
    <row r="54" spans="1:47" ht="15" customHeight="1">
      <c r="A54" s="928" t="s">
        <v>681</v>
      </c>
      <c r="B54" s="852"/>
      <c r="C54" s="852"/>
      <c r="D54" s="852"/>
      <c r="E54" s="852"/>
      <c r="F54" s="852"/>
      <c r="G54" s="852"/>
      <c r="H54" s="852"/>
      <c r="I54" s="852"/>
      <c r="J54" s="852"/>
      <c r="K54" s="852"/>
      <c r="L54" s="852"/>
      <c r="M54" s="852"/>
      <c r="N54" s="852"/>
      <c r="O54" s="852"/>
      <c r="P54" s="852"/>
      <c r="Q54" s="852"/>
      <c r="R54" s="852"/>
      <c r="S54" s="852"/>
      <c r="T54" s="919" t="s">
        <v>14</v>
      </c>
      <c r="U54" s="852"/>
      <c r="V54" s="920" t="s">
        <v>14</v>
      </c>
      <c r="W54" s="852"/>
      <c r="X54" s="852"/>
      <c r="Y54" s="852"/>
      <c r="Z54" s="852"/>
      <c r="AA54" s="852"/>
      <c r="AB54" s="852"/>
      <c r="AC54" s="852"/>
      <c r="AD54" s="852"/>
      <c r="AE54" s="852"/>
      <c r="AF54" s="852"/>
      <c r="AG54" s="852"/>
      <c r="AH54" s="852"/>
      <c r="AI54" s="852"/>
      <c r="AJ54" s="852"/>
      <c r="AK54" s="852"/>
      <c r="AL54" s="852"/>
      <c r="AM54" s="852"/>
      <c r="AN54" s="852"/>
      <c r="AO54" s="852"/>
      <c r="AP54" s="852"/>
      <c r="AQ54" s="852"/>
      <c r="AR54" s="852"/>
      <c r="AS54" s="852"/>
      <c r="AT54" s="818"/>
      <c r="AU54" s="818"/>
    </row>
    <row r="55" spans="1:47" ht="15" customHeight="1">
      <c r="A55" s="824" t="s">
        <v>682</v>
      </c>
      <c r="B55" s="921" t="s">
        <v>683</v>
      </c>
      <c r="C55" s="922"/>
      <c r="D55" s="923" t="s">
        <v>684</v>
      </c>
      <c r="E55" s="924"/>
      <c r="F55" s="924"/>
      <c r="G55" s="924"/>
      <c r="H55" s="925"/>
      <c r="I55" s="923" t="s">
        <v>682</v>
      </c>
      <c r="J55" s="924"/>
      <c r="K55" s="924"/>
      <c r="L55" s="925"/>
      <c r="M55" s="819" t="s">
        <v>683</v>
      </c>
      <c r="N55" s="923" t="s">
        <v>684</v>
      </c>
      <c r="O55" s="924"/>
      <c r="P55" s="924"/>
      <c r="Q55" s="924"/>
      <c r="R55" s="924"/>
      <c r="S55" s="925"/>
      <c r="T55" s="852"/>
      <c r="U55" s="852"/>
      <c r="V55" s="921" t="s">
        <v>685</v>
      </c>
      <c r="W55" s="922"/>
      <c r="X55" s="921" t="s">
        <v>686</v>
      </c>
      <c r="Y55" s="926"/>
      <c r="Z55" s="922"/>
      <c r="AA55" s="921" t="s">
        <v>687</v>
      </c>
      <c r="AB55" s="922"/>
      <c r="AC55" s="919" t="s">
        <v>14</v>
      </c>
      <c r="AD55" s="852"/>
      <c r="AE55" s="930" t="s">
        <v>688</v>
      </c>
      <c r="AF55" s="852"/>
      <c r="AG55" s="852"/>
      <c r="AH55" s="852"/>
      <c r="AI55" s="852"/>
      <c r="AJ55" s="852"/>
      <c r="AK55" s="852"/>
      <c r="AL55" s="919" t="s">
        <v>14</v>
      </c>
      <c r="AM55" s="852"/>
      <c r="AN55" s="930" t="s">
        <v>689</v>
      </c>
      <c r="AO55" s="852"/>
      <c r="AP55" s="852"/>
      <c r="AQ55" s="852"/>
      <c r="AR55" s="852"/>
      <c r="AS55" s="852"/>
      <c r="AT55" s="818"/>
      <c r="AU55" s="818"/>
    </row>
    <row r="56" spans="1:47" ht="14" customHeight="1">
      <c r="A56" s="899" t="s">
        <v>690</v>
      </c>
      <c r="B56" s="902" t="s">
        <v>691</v>
      </c>
      <c r="C56" s="903"/>
      <c r="D56" s="908" t="s">
        <v>692</v>
      </c>
      <c r="E56" s="909"/>
      <c r="F56" s="909"/>
      <c r="G56" s="909"/>
      <c r="H56" s="910"/>
      <c r="I56" s="908" t="s">
        <v>693</v>
      </c>
      <c r="J56" s="909"/>
      <c r="K56" s="909"/>
      <c r="L56" s="910"/>
      <c r="M56" s="916" t="s">
        <v>694</v>
      </c>
      <c r="N56" s="908" t="s">
        <v>695</v>
      </c>
      <c r="O56" s="909"/>
      <c r="P56" s="909"/>
      <c r="Q56" s="909"/>
      <c r="R56" s="909"/>
      <c r="S56" s="910"/>
      <c r="T56" s="852"/>
      <c r="U56" s="852"/>
      <c r="V56" s="858" t="s">
        <v>1</v>
      </c>
      <c r="W56" s="859"/>
      <c r="X56" s="858">
        <v>24</v>
      </c>
      <c r="Y56" s="862"/>
      <c r="Z56" s="859"/>
      <c r="AA56" s="858" t="s">
        <v>14</v>
      </c>
      <c r="AB56" s="859"/>
      <c r="AC56" s="852"/>
      <c r="AD56" s="852"/>
      <c r="AE56" s="896" t="s">
        <v>936</v>
      </c>
      <c r="AF56" s="896"/>
      <c r="AG56" s="896"/>
      <c r="AH56" s="896"/>
      <c r="AI56" s="896"/>
      <c r="AJ56" s="896"/>
      <c r="AK56" s="896"/>
      <c r="AL56" s="852"/>
      <c r="AM56" s="852"/>
      <c r="AN56" s="927" t="s">
        <v>696</v>
      </c>
      <c r="AO56" s="852"/>
      <c r="AP56" s="852"/>
      <c r="AQ56" s="852"/>
      <c r="AR56" s="852"/>
      <c r="AS56" s="852"/>
      <c r="AT56" s="818"/>
      <c r="AU56" s="818"/>
    </row>
    <row r="57" spans="1:47" ht="1" customHeight="1">
      <c r="A57" s="900"/>
      <c r="B57" s="904"/>
      <c r="C57" s="905"/>
      <c r="D57" s="911"/>
      <c r="E57" s="852"/>
      <c r="F57" s="852"/>
      <c r="G57" s="852"/>
      <c r="H57" s="912"/>
      <c r="I57" s="911"/>
      <c r="J57" s="852"/>
      <c r="K57" s="852"/>
      <c r="L57" s="912"/>
      <c r="M57" s="917"/>
      <c r="N57" s="911"/>
      <c r="O57" s="852"/>
      <c r="P57" s="852"/>
      <c r="Q57" s="852"/>
      <c r="R57" s="852"/>
      <c r="S57" s="912"/>
      <c r="T57" s="852"/>
      <c r="U57" s="852"/>
      <c r="V57" s="894"/>
      <c r="W57" s="895"/>
      <c r="X57" s="894"/>
      <c r="Y57" s="852"/>
      <c r="Z57" s="895"/>
      <c r="AA57" s="894"/>
      <c r="AB57" s="895"/>
      <c r="AC57" s="852"/>
      <c r="AD57" s="852"/>
      <c r="AE57" s="896"/>
      <c r="AF57" s="852"/>
      <c r="AG57" s="852"/>
      <c r="AH57" s="852"/>
      <c r="AI57" s="852"/>
      <c r="AJ57" s="852"/>
      <c r="AK57" s="896"/>
      <c r="AL57" s="852"/>
      <c r="AM57" s="852"/>
      <c r="AN57" s="818"/>
      <c r="AO57" s="818"/>
      <c r="AP57" s="818"/>
      <c r="AQ57" s="818"/>
      <c r="AR57" s="818"/>
      <c r="AS57" s="818"/>
      <c r="AT57" s="818"/>
      <c r="AU57" s="818"/>
    </row>
    <row r="58" spans="1:47" ht="10" customHeight="1" thickBot="1">
      <c r="A58" s="900"/>
      <c r="B58" s="904"/>
      <c r="C58" s="905"/>
      <c r="D58" s="911"/>
      <c r="E58" s="852"/>
      <c r="F58" s="852"/>
      <c r="G58" s="852"/>
      <c r="H58" s="912"/>
      <c r="I58" s="911"/>
      <c r="J58" s="852"/>
      <c r="K58" s="852"/>
      <c r="L58" s="912"/>
      <c r="M58" s="917"/>
      <c r="N58" s="911"/>
      <c r="O58" s="852"/>
      <c r="P58" s="852"/>
      <c r="Q58" s="852"/>
      <c r="R58" s="852"/>
      <c r="S58" s="912"/>
      <c r="T58" s="852"/>
      <c r="U58" s="852"/>
      <c r="V58" s="860"/>
      <c r="W58" s="861"/>
      <c r="X58" s="860"/>
      <c r="Y58" s="863"/>
      <c r="Z58" s="861"/>
      <c r="AA58" s="860"/>
      <c r="AB58" s="861"/>
      <c r="AC58" s="852"/>
      <c r="AD58" s="852"/>
      <c r="AE58" s="897"/>
      <c r="AF58" s="897"/>
      <c r="AG58" s="897"/>
      <c r="AH58" s="897"/>
      <c r="AI58" s="897"/>
      <c r="AJ58" s="897"/>
      <c r="AK58" s="897"/>
      <c r="AL58" s="852"/>
      <c r="AM58" s="852"/>
      <c r="AN58" s="898" t="s">
        <v>177</v>
      </c>
      <c r="AO58" s="852"/>
      <c r="AP58" s="852"/>
      <c r="AQ58" s="852"/>
      <c r="AR58" s="852"/>
      <c r="AS58" s="852"/>
      <c r="AT58" s="818"/>
      <c r="AU58" s="818"/>
    </row>
    <row r="59" spans="1:47" ht="10" customHeight="1">
      <c r="A59" s="900"/>
      <c r="B59" s="904"/>
      <c r="C59" s="905"/>
      <c r="D59" s="911"/>
      <c r="E59" s="852"/>
      <c r="F59" s="852"/>
      <c r="G59" s="852"/>
      <c r="H59" s="912"/>
      <c r="I59" s="911"/>
      <c r="J59" s="852"/>
      <c r="K59" s="852"/>
      <c r="L59" s="912"/>
      <c r="M59" s="917"/>
      <c r="N59" s="911"/>
      <c r="O59" s="852"/>
      <c r="P59" s="852"/>
      <c r="Q59" s="852"/>
      <c r="R59" s="852"/>
      <c r="S59" s="912"/>
      <c r="T59" s="852"/>
      <c r="U59" s="852"/>
      <c r="V59" s="858" t="s">
        <v>2</v>
      </c>
      <c r="W59" s="859"/>
      <c r="X59" s="858">
        <v>20</v>
      </c>
      <c r="Y59" s="862"/>
      <c r="Z59" s="859"/>
      <c r="AA59" s="858" t="s">
        <v>14</v>
      </c>
      <c r="AB59" s="859"/>
      <c r="AC59" s="852"/>
      <c r="AD59" s="852"/>
      <c r="AE59" s="898" t="s">
        <v>178</v>
      </c>
      <c r="AF59" s="852"/>
      <c r="AG59" s="852"/>
      <c r="AH59" s="852"/>
      <c r="AI59" s="852"/>
      <c r="AJ59" s="852"/>
      <c r="AK59" s="852"/>
      <c r="AL59" s="852"/>
      <c r="AM59" s="852"/>
      <c r="AN59" s="852"/>
      <c r="AO59" s="852"/>
      <c r="AP59" s="852"/>
      <c r="AQ59" s="852"/>
      <c r="AR59" s="852"/>
      <c r="AS59" s="852"/>
      <c r="AT59" s="818"/>
      <c r="AU59" s="818"/>
    </row>
    <row r="60" spans="1:47" ht="10" customHeight="1">
      <c r="A60" s="900"/>
      <c r="B60" s="904"/>
      <c r="C60" s="905"/>
      <c r="D60" s="911"/>
      <c r="E60" s="852"/>
      <c r="F60" s="852"/>
      <c r="G60" s="852"/>
      <c r="H60" s="912"/>
      <c r="I60" s="911"/>
      <c r="J60" s="852"/>
      <c r="K60" s="852"/>
      <c r="L60" s="912"/>
      <c r="M60" s="917"/>
      <c r="N60" s="911"/>
      <c r="O60" s="852"/>
      <c r="P60" s="852"/>
      <c r="Q60" s="852"/>
      <c r="R60" s="852"/>
      <c r="S60" s="912"/>
      <c r="T60" s="852"/>
      <c r="U60" s="852"/>
      <c r="V60" s="860"/>
      <c r="W60" s="861"/>
      <c r="X60" s="860"/>
      <c r="Y60" s="863"/>
      <c r="Z60" s="861"/>
      <c r="AA60" s="860"/>
      <c r="AB60" s="861"/>
      <c r="AC60" s="852"/>
      <c r="AD60" s="852"/>
      <c r="AE60" s="852"/>
      <c r="AF60" s="852"/>
      <c r="AG60" s="852"/>
      <c r="AH60" s="852"/>
      <c r="AI60" s="852"/>
      <c r="AJ60" s="852"/>
      <c r="AK60" s="852"/>
      <c r="AL60" s="852"/>
      <c r="AM60" s="852"/>
      <c r="AN60" s="892" t="s">
        <v>697</v>
      </c>
      <c r="AO60" s="892"/>
      <c r="AP60" s="892"/>
      <c r="AQ60" s="892" t="s">
        <v>698</v>
      </c>
      <c r="AR60" s="892"/>
      <c r="AS60" s="892"/>
      <c r="AT60" s="818"/>
      <c r="AU60" s="818"/>
    </row>
    <row r="61" spans="1:47" ht="10" customHeight="1" thickBot="1">
      <c r="A61" s="900"/>
      <c r="B61" s="904"/>
      <c r="C61" s="905"/>
      <c r="D61" s="911"/>
      <c r="E61" s="852"/>
      <c r="F61" s="852"/>
      <c r="G61" s="852"/>
      <c r="H61" s="912"/>
      <c r="I61" s="911"/>
      <c r="J61" s="852"/>
      <c r="K61" s="852"/>
      <c r="L61" s="912"/>
      <c r="M61" s="917"/>
      <c r="N61" s="911"/>
      <c r="O61" s="852"/>
      <c r="P61" s="852"/>
      <c r="Q61" s="852"/>
      <c r="R61" s="852"/>
      <c r="S61" s="912"/>
      <c r="T61" s="852"/>
      <c r="U61" s="852"/>
      <c r="V61" s="858" t="s">
        <v>84</v>
      </c>
      <c r="W61" s="859"/>
      <c r="X61" s="858">
        <v>44</v>
      </c>
      <c r="Y61" s="862"/>
      <c r="Z61" s="859"/>
      <c r="AA61" s="858" t="s">
        <v>14</v>
      </c>
      <c r="AB61" s="859"/>
      <c r="AC61" s="852"/>
      <c r="AD61" s="852"/>
      <c r="AE61" s="892" t="s">
        <v>697</v>
      </c>
      <c r="AF61" s="892"/>
      <c r="AG61" s="892"/>
      <c r="AH61" s="892"/>
      <c r="AI61" s="892" t="s">
        <v>698</v>
      </c>
      <c r="AJ61" s="892"/>
      <c r="AK61" s="892"/>
      <c r="AL61" s="852"/>
      <c r="AM61" s="852"/>
      <c r="AN61" s="893"/>
      <c r="AO61" s="893"/>
      <c r="AP61" s="893"/>
      <c r="AQ61" s="893"/>
      <c r="AR61" s="893"/>
      <c r="AS61" s="893"/>
      <c r="AT61" s="818"/>
      <c r="AU61" s="818"/>
    </row>
    <row r="62" spans="1:47" ht="15" customHeight="1" thickBot="1">
      <c r="A62" s="901"/>
      <c r="B62" s="906"/>
      <c r="C62" s="907"/>
      <c r="D62" s="913"/>
      <c r="E62" s="914"/>
      <c r="F62" s="914"/>
      <c r="G62" s="914"/>
      <c r="H62" s="915"/>
      <c r="I62" s="913"/>
      <c r="J62" s="914"/>
      <c r="K62" s="914"/>
      <c r="L62" s="915"/>
      <c r="M62" s="918"/>
      <c r="N62" s="913"/>
      <c r="O62" s="914"/>
      <c r="P62" s="914"/>
      <c r="Q62" s="914"/>
      <c r="R62" s="914"/>
      <c r="S62" s="915"/>
      <c r="T62" s="852"/>
      <c r="U62" s="852"/>
      <c r="V62" s="860"/>
      <c r="W62" s="861"/>
      <c r="X62" s="860"/>
      <c r="Y62" s="863"/>
      <c r="Z62" s="861"/>
      <c r="AA62" s="860"/>
      <c r="AB62" s="861"/>
      <c r="AC62" s="852"/>
      <c r="AD62" s="852"/>
      <c r="AE62" s="893"/>
      <c r="AF62" s="893"/>
      <c r="AG62" s="893"/>
      <c r="AH62" s="893"/>
      <c r="AI62" s="893"/>
      <c r="AJ62" s="893"/>
      <c r="AK62" s="893"/>
      <c r="AL62" s="852"/>
      <c r="AM62" s="852"/>
      <c r="AN62" s="818"/>
      <c r="AO62" s="818"/>
      <c r="AP62" s="818"/>
      <c r="AQ62" s="818"/>
      <c r="AR62" s="818"/>
      <c r="AS62" s="818"/>
      <c r="AT62" s="818"/>
      <c r="AU62" s="818"/>
    </row>
    <row r="63" spans="1:47" ht="10" customHeight="1" thickBot="1">
      <c r="A63" s="818"/>
      <c r="B63" s="818"/>
      <c r="C63" s="818"/>
      <c r="D63" s="818"/>
      <c r="E63" s="818"/>
      <c r="F63" s="818"/>
      <c r="G63" s="818"/>
      <c r="H63" s="818"/>
      <c r="I63" s="818"/>
      <c r="J63" s="818"/>
      <c r="K63" s="818"/>
      <c r="L63" s="818"/>
      <c r="M63" s="818"/>
      <c r="N63" s="818"/>
      <c r="O63" s="818"/>
      <c r="P63" s="818"/>
      <c r="Q63" s="818"/>
      <c r="R63" s="818"/>
      <c r="S63" s="818"/>
      <c r="T63" s="818"/>
      <c r="U63" s="818"/>
      <c r="V63" s="818"/>
      <c r="W63" s="818"/>
      <c r="X63" s="818"/>
      <c r="Y63" s="818"/>
      <c r="Z63" s="818"/>
      <c r="AA63" s="818"/>
      <c r="AB63" s="818"/>
      <c r="AC63" s="818"/>
      <c r="AD63" s="818"/>
      <c r="AE63" s="818"/>
      <c r="AF63" s="818"/>
      <c r="AG63" s="818"/>
      <c r="AH63" s="818"/>
      <c r="AI63" s="818"/>
      <c r="AJ63" s="818"/>
      <c r="AK63" s="818"/>
      <c r="AL63" s="852"/>
      <c r="AM63" s="852"/>
      <c r="AN63" s="818"/>
      <c r="AO63" s="818"/>
      <c r="AP63" s="818"/>
      <c r="AQ63" s="818"/>
      <c r="AR63" s="818"/>
      <c r="AS63" s="818"/>
      <c r="AT63" s="818"/>
      <c r="AU63" s="818"/>
    </row>
    <row r="64" spans="1:47" ht="10" customHeight="1">
      <c r="A64" s="818"/>
      <c r="B64" s="818"/>
      <c r="C64" s="818"/>
      <c r="D64" s="818"/>
      <c r="E64" s="818"/>
      <c r="F64" s="818"/>
      <c r="G64" s="818"/>
      <c r="H64" s="818"/>
      <c r="I64" s="818"/>
      <c r="J64" s="818"/>
      <c r="K64" s="818"/>
      <c r="L64" s="818"/>
      <c r="M64" s="818"/>
      <c r="N64" s="818"/>
      <c r="O64" s="818"/>
      <c r="P64" s="818"/>
      <c r="Q64" s="818"/>
      <c r="R64" s="818"/>
      <c r="S64" s="818"/>
      <c r="T64" s="818"/>
      <c r="U64" s="818"/>
      <c r="V64" s="818"/>
      <c r="W64" s="818"/>
      <c r="X64" s="818"/>
      <c r="Y64" s="818"/>
      <c r="Z64" s="818"/>
      <c r="AA64" s="818"/>
      <c r="AB64" s="818"/>
      <c r="AC64" s="818"/>
      <c r="AD64" s="818"/>
      <c r="AE64" s="818"/>
      <c r="AF64" s="818"/>
      <c r="AG64" s="818"/>
      <c r="AH64" s="818"/>
      <c r="AI64" s="818"/>
      <c r="AJ64" s="818"/>
      <c r="AK64" s="818"/>
      <c r="AL64" s="852"/>
      <c r="AM64" s="852"/>
      <c r="AN64" s="929" t="s">
        <v>699</v>
      </c>
      <c r="AO64" s="929"/>
      <c r="AP64" s="929"/>
      <c r="AQ64" s="929"/>
      <c r="AR64" s="929"/>
      <c r="AS64" s="929"/>
      <c r="AT64" s="818"/>
      <c r="AU64" s="818"/>
    </row>
    <row r="65" spans="1:47" ht="20" customHeight="1">
      <c r="A65" s="891" t="s">
        <v>940</v>
      </c>
      <c r="B65" s="852"/>
      <c r="C65" s="852"/>
      <c r="D65" s="852"/>
      <c r="E65" s="852"/>
      <c r="F65" s="852"/>
      <c r="G65" s="852"/>
      <c r="H65" s="852"/>
      <c r="I65" s="852"/>
      <c r="J65" s="852"/>
      <c r="K65" s="852"/>
      <c r="L65" s="852"/>
      <c r="M65" s="852"/>
      <c r="N65" s="852"/>
      <c r="O65" s="852"/>
      <c r="P65" s="852"/>
      <c r="Q65" s="852"/>
      <c r="R65" s="852"/>
      <c r="S65" s="852"/>
      <c r="T65" s="852"/>
      <c r="U65" s="852"/>
      <c r="V65" s="852"/>
      <c r="W65" s="852"/>
      <c r="X65" s="852"/>
      <c r="Y65" s="852"/>
      <c r="Z65" s="852"/>
      <c r="AA65" s="852"/>
      <c r="AB65" s="852"/>
      <c r="AC65" s="852"/>
      <c r="AD65" s="852"/>
      <c r="AE65" s="852"/>
      <c r="AF65" s="852"/>
      <c r="AG65" s="852"/>
      <c r="AH65" s="852"/>
      <c r="AI65" s="852"/>
      <c r="AJ65" s="852"/>
      <c r="AK65" s="852"/>
      <c r="AL65" s="818"/>
      <c r="AM65" s="818"/>
      <c r="AN65" s="818"/>
      <c r="AO65" s="818"/>
      <c r="AP65" s="818"/>
      <c r="AQ65" s="818"/>
      <c r="AR65" s="818"/>
      <c r="AS65" s="818"/>
      <c r="AT65" s="818"/>
      <c r="AU65" s="818"/>
    </row>
  </sheetData>
  <mergeCells count="734">
    <mergeCell ref="AF38:AJ38"/>
    <mergeCell ref="AK38:AN38"/>
    <mergeCell ref="AP38:AQ38"/>
    <mergeCell ref="AB42:AE42"/>
    <mergeCell ref="AF42:AJ42"/>
    <mergeCell ref="AK42:AN42"/>
    <mergeCell ref="AP42:AQ42"/>
    <mergeCell ref="AP41:AQ41"/>
    <mergeCell ref="W38:AA38"/>
    <mergeCell ref="W40:AA40"/>
    <mergeCell ref="AB40:AE40"/>
    <mergeCell ref="AF40:AJ40"/>
    <mergeCell ref="AK40:AN40"/>
    <mergeCell ref="AP40:AQ40"/>
    <mergeCell ref="AS24:AT24"/>
    <mergeCell ref="AK32:AN32"/>
    <mergeCell ref="AP32:AQ32"/>
    <mergeCell ref="AB30:AE30"/>
    <mergeCell ref="AF30:AJ30"/>
    <mergeCell ref="H35:I35"/>
    <mergeCell ref="J35:K35"/>
    <mergeCell ref="L35:M35"/>
    <mergeCell ref="P35:Q35"/>
    <mergeCell ref="AB34:AE34"/>
    <mergeCell ref="AF34:AJ34"/>
    <mergeCell ref="AK34:AN34"/>
    <mergeCell ref="W30:AA30"/>
    <mergeCell ref="W32:AA32"/>
    <mergeCell ref="AB32:AE32"/>
    <mergeCell ref="AF32:AJ32"/>
    <mergeCell ref="W34:AA34"/>
    <mergeCell ref="H25:I25"/>
    <mergeCell ref="J25:K25"/>
    <mergeCell ref="L25:M25"/>
    <mergeCell ref="P25:Q25"/>
    <mergeCell ref="W24:AA24"/>
    <mergeCell ref="AB24:AE24"/>
    <mergeCell ref="AF24:AJ24"/>
    <mergeCell ref="AN64:AS64"/>
    <mergeCell ref="AC55:AD62"/>
    <mergeCell ref="AE55:AK55"/>
    <mergeCell ref="AL55:AM64"/>
    <mergeCell ref="AN55:AS55"/>
    <mergeCell ref="AN60:AP61"/>
    <mergeCell ref="AQ60:AS61"/>
    <mergeCell ref="AP53:AQ53"/>
    <mergeCell ref="AS53:AT53"/>
    <mergeCell ref="AN58:AS59"/>
    <mergeCell ref="W51:AA51"/>
    <mergeCell ref="H49:I49"/>
    <mergeCell ref="J49:K49"/>
    <mergeCell ref="L49:M49"/>
    <mergeCell ref="P49:Q49"/>
    <mergeCell ref="AF50:AJ50"/>
    <mergeCell ref="AK50:AN50"/>
    <mergeCell ref="AP50:AQ50"/>
    <mergeCell ref="AN56:AS56"/>
    <mergeCell ref="X55:Z55"/>
    <mergeCell ref="AA55:AB55"/>
    <mergeCell ref="W52:AA52"/>
    <mergeCell ref="AB52:AE52"/>
    <mergeCell ref="AF52:AJ52"/>
    <mergeCell ref="AK52:AN52"/>
    <mergeCell ref="AP52:AQ52"/>
    <mergeCell ref="AS52:AT52"/>
    <mergeCell ref="AP51:AQ51"/>
    <mergeCell ref="AS51:AT51"/>
    <mergeCell ref="A54:S54"/>
    <mergeCell ref="I55:L55"/>
    <mergeCell ref="N55:S55"/>
    <mergeCell ref="V55:W55"/>
    <mergeCell ref="R53:T53"/>
    <mergeCell ref="AK24:AN24"/>
    <mergeCell ref="AP24:AQ24"/>
    <mergeCell ref="W14:AA14"/>
    <mergeCell ref="H19:I19"/>
    <mergeCell ref="J19:K19"/>
    <mergeCell ref="L19:M19"/>
    <mergeCell ref="P19:Q19"/>
    <mergeCell ref="AP23:AQ23"/>
    <mergeCell ref="AS23:AT23"/>
    <mergeCell ref="W23:AA23"/>
    <mergeCell ref="AB23:AE23"/>
    <mergeCell ref="AF23:AJ23"/>
    <mergeCell ref="AK23:AN23"/>
    <mergeCell ref="W22:AA22"/>
    <mergeCell ref="AB22:AE22"/>
    <mergeCell ref="AF22:AJ22"/>
    <mergeCell ref="AK22:AN22"/>
    <mergeCell ref="AP22:AQ22"/>
    <mergeCell ref="AS22:AT22"/>
    <mergeCell ref="AP21:AQ21"/>
    <mergeCell ref="AS21:AT21"/>
    <mergeCell ref="W21:AA21"/>
    <mergeCell ref="AB21:AE21"/>
    <mergeCell ref="AF21:AJ21"/>
    <mergeCell ref="H9:I9"/>
    <mergeCell ref="J9:K9"/>
    <mergeCell ref="L9:M9"/>
    <mergeCell ref="P9:Q9"/>
    <mergeCell ref="W8:AA8"/>
    <mergeCell ref="AB8:AE8"/>
    <mergeCell ref="AF8:AJ8"/>
    <mergeCell ref="AK8:AN8"/>
    <mergeCell ref="AP8:AQ8"/>
    <mergeCell ref="AB6:AE6"/>
    <mergeCell ref="AF6:AJ6"/>
    <mergeCell ref="AK6:AN6"/>
    <mergeCell ref="AS6:AT6"/>
    <mergeCell ref="P5:AA5"/>
    <mergeCell ref="AB5:AJ5"/>
    <mergeCell ref="AK5:AO5"/>
    <mergeCell ref="AP5:AQ6"/>
    <mergeCell ref="AR5:AR6"/>
    <mergeCell ref="AS5:AT5"/>
    <mergeCell ref="P6:Q6"/>
    <mergeCell ref="R6:T6"/>
    <mergeCell ref="U6:V6"/>
    <mergeCell ref="W6:AA6"/>
    <mergeCell ref="A65:AK65"/>
    <mergeCell ref="V61:W62"/>
    <mergeCell ref="X61:Z62"/>
    <mergeCell ref="AA61:AB62"/>
    <mergeCell ref="AE61:AH62"/>
    <mergeCell ref="AI61:AK62"/>
    <mergeCell ref="V56:W58"/>
    <mergeCell ref="X56:Z58"/>
    <mergeCell ref="AA56:AB58"/>
    <mergeCell ref="AE56:AK58"/>
    <mergeCell ref="V59:W60"/>
    <mergeCell ref="X59:Z60"/>
    <mergeCell ref="AA59:AB60"/>
    <mergeCell ref="AE59:AK60"/>
    <mergeCell ref="A56:A62"/>
    <mergeCell ref="B56:C62"/>
    <mergeCell ref="D56:H62"/>
    <mergeCell ref="I56:L62"/>
    <mergeCell ref="M56:M62"/>
    <mergeCell ref="N56:S62"/>
    <mergeCell ref="T54:U62"/>
    <mergeCell ref="V54:AS54"/>
    <mergeCell ref="B55:C55"/>
    <mergeCell ref="D55:H55"/>
    <mergeCell ref="U53:V53"/>
    <mergeCell ref="W53:AA53"/>
    <mergeCell ref="AB53:AE53"/>
    <mergeCell ref="AF53:AJ53"/>
    <mergeCell ref="AK53:AN53"/>
    <mergeCell ref="A53:B53"/>
    <mergeCell ref="C53:F53"/>
    <mergeCell ref="H53:I53"/>
    <mergeCell ref="J53:K53"/>
    <mergeCell ref="L53:M53"/>
    <mergeCell ref="P53:Q53"/>
    <mergeCell ref="A52:B52"/>
    <mergeCell ref="C52:F52"/>
    <mergeCell ref="H52:I52"/>
    <mergeCell ref="J52:K52"/>
    <mergeCell ref="L52:M52"/>
    <mergeCell ref="P52:Q52"/>
    <mergeCell ref="R52:T52"/>
    <mergeCell ref="U52:V52"/>
    <mergeCell ref="R51:T51"/>
    <mergeCell ref="U51:V51"/>
    <mergeCell ref="H51:I51"/>
    <mergeCell ref="J51:K51"/>
    <mergeCell ref="L51:M51"/>
    <mergeCell ref="P51:Q51"/>
    <mergeCell ref="AB51:AE51"/>
    <mergeCell ref="AF51:AJ51"/>
    <mergeCell ref="AK51:AN51"/>
    <mergeCell ref="A51:B51"/>
    <mergeCell ref="C51:F51"/>
    <mergeCell ref="AS50:AT50"/>
    <mergeCell ref="AP49:AQ49"/>
    <mergeCell ref="AS49:AT49"/>
    <mergeCell ref="A50:B50"/>
    <mergeCell ref="C50:F50"/>
    <mergeCell ref="H50:I50"/>
    <mergeCell ref="J50:K50"/>
    <mergeCell ref="L50:M50"/>
    <mergeCell ref="P50:Q50"/>
    <mergeCell ref="R50:T50"/>
    <mergeCell ref="U50:V50"/>
    <mergeCell ref="R49:T49"/>
    <mergeCell ref="U49:V49"/>
    <mergeCell ref="W49:AA49"/>
    <mergeCell ref="AB49:AE49"/>
    <mergeCell ref="AF49:AJ49"/>
    <mergeCell ref="AK49:AN49"/>
    <mergeCell ref="A49:B49"/>
    <mergeCell ref="C49:F49"/>
    <mergeCell ref="AB50:AE50"/>
    <mergeCell ref="W48:AA48"/>
    <mergeCell ref="AB48:AE48"/>
    <mergeCell ref="AF48:AJ48"/>
    <mergeCell ref="AK48:AN48"/>
    <mergeCell ref="AP48:AQ48"/>
    <mergeCell ref="AS48:AT48"/>
    <mergeCell ref="AP47:AQ47"/>
    <mergeCell ref="AS47:AT47"/>
    <mergeCell ref="W47:AA47"/>
    <mergeCell ref="AB47:AE47"/>
    <mergeCell ref="AF47:AJ47"/>
    <mergeCell ref="AK47:AN47"/>
    <mergeCell ref="W50:AA50"/>
    <mergeCell ref="A48:B48"/>
    <mergeCell ref="C48:F48"/>
    <mergeCell ref="H48:I48"/>
    <mergeCell ref="J48:K48"/>
    <mergeCell ref="L48:M48"/>
    <mergeCell ref="P48:Q48"/>
    <mergeCell ref="R48:T48"/>
    <mergeCell ref="U48:V48"/>
    <mergeCell ref="R47:T47"/>
    <mergeCell ref="U47:V47"/>
    <mergeCell ref="A47:B47"/>
    <mergeCell ref="C47:F47"/>
    <mergeCell ref="H47:I47"/>
    <mergeCell ref="J47:K47"/>
    <mergeCell ref="L47:M47"/>
    <mergeCell ref="P47:Q47"/>
    <mergeCell ref="W46:AA46"/>
    <mergeCell ref="AB46:AE46"/>
    <mergeCell ref="AF46:AJ46"/>
    <mergeCell ref="AK46:AN46"/>
    <mergeCell ref="AP46:AQ46"/>
    <mergeCell ref="AS46:AT46"/>
    <mergeCell ref="AP45:AQ45"/>
    <mergeCell ref="AS45:AT45"/>
    <mergeCell ref="A46:B46"/>
    <mergeCell ref="C46:F46"/>
    <mergeCell ref="H46:I46"/>
    <mergeCell ref="J46:K46"/>
    <mergeCell ref="L46:M46"/>
    <mergeCell ref="P46:Q46"/>
    <mergeCell ref="R46:T46"/>
    <mergeCell ref="U46:V46"/>
    <mergeCell ref="R45:T45"/>
    <mergeCell ref="U45:V45"/>
    <mergeCell ref="W45:AA45"/>
    <mergeCell ref="AB45:AE45"/>
    <mergeCell ref="AF45:AJ45"/>
    <mergeCell ref="AK45:AN45"/>
    <mergeCell ref="A45:B45"/>
    <mergeCell ref="C45:F45"/>
    <mergeCell ref="H45:I45"/>
    <mergeCell ref="J45:K45"/>
    <mergeCell ref="L45:M45"/>
    <mergeCell ref="P45:Q45"/>
    <mergeCell ref="W44:AA44"/>
    <mergeCell ref="AB44:AE44"/>
    <mergeCell ref="AF44:AJ44"/>
    <mergeCell ref="AK44:AN44"/>
    <mergeCell ref="AP44:AQ44"/>
    <mergeCell ref="AS44:AT44"/>
    <mergeCell ref="AP43:AQ43"/>
    <mergeCell ref="AS43:AT43"/>
    <mergeCell ref="A44:B44"/>
    <mergeCell ref="C44:F44"/>
    <mergeCell ref="H44:I44"/>
    <mergeCell ref="J44:K44"/>
    <mergeCell ref="L44:M44"/>
    <mergeCell ref="P44:Q44"/>
    <mergeCell ref="R44:T44"/>
    <mergeCell ref="U44:V44"/>
    <mergeCell ref="R43:T43"/>
    <mergeCell ref="U43:V43"/>
    <mergeCell ref="W43:AA43"/>
    <mergeCell ref="AB43:AE43"/>
    <mergeCell ref="AF43:AJ43"/>
    <mergeCell ref="AK43:AN43"/>
    <mergeCell ref="A43:B43"/>
    <mergeCell ref="C43:F43"/>
    <mergeCell ref="H43:I43"/>
    <mergeCell ref="J43:K43"/>
    <mergeCell ref="L43:M43"/>
    <mergeCell ref="P43:Q43"/>
    <mergeCell ref="AS41:AT41"/>
    <mergeCell ref="A42:B42"/>
    <mergeCell ref="C42:F42"/>
    <mergeCell ref="H42:I42"/>
    <mergeCell ref="J42:K42"/>
    <mergeCell ref="L42:M42"/>
    <mergeCell ref="P42:Q42"/>
    <mergeCell ref="R42:T42"/>
    <mergeCell ref="U42:V42"/>
    <mergeCell ref="R41:T41"/>
    <mergeCell ref="U41:V41"/>
    <mergeCell ref="W41:AA41"/>
    <mergeCell ref="AB41:AE41"/>
    <mergeCell ref="AF41:AJ41"/>
    <mergeCell ref="AK41:AN41"/>
    <mergeCell ref="A41:B41"/>
    <mergeCell ref="C41:F41"/>
    <mergeCell ref="H41:I41"/>
    <mergeCell ref="J41:K41"/>
    <mergeCell ref="L41:M41"/>
    <mergeCell ref="P41:Q41"/>
    <mergeCell ref="W42:AA42"/>
    <mergeCell ref="AS42:AT42"/>
    <mergeCell ref="AS40:AT40"/>
    <mergeCell ref="AP39:AQ39"/>
    <mergeCell ref="AS39:AT39"/>
    <mergeCell ref="A40:B40"/>
    <mergeCell ref="C40:F40"/>
    <mergeCell ref="H40:I40"/>
    <mergeCell ref="J40:K40"/>
    <mergeCell ref="L40:M40"/>
    <mergeCell ref="P40:Q40"/>
    <mergeCell ref="R40:T40"/>
    <mergeCell ref="U40:V40"/>
    <mergeCell ref="R39:T39"/>
    <mergeCell ref="U39:V39"/>
    <mergeCell ref="W39:AA39"/>
    <mergeCell ref="AB39:AE39"/>
    <mergeCell ref="AF39:AJ39"/>
    <mergeCell ref="AK39:AN39"/>
    <mergeCell ref="A39:B39"/>
    <mergeCell ref="C39:F39"/>
    <mergeCell ref="H39:I39"/>
    <mergeCell ref="J39:K39"/>
    <mergeCell ref="L39:M39"/>
    <mergeCell ref="P39:Q39"/>
    <mergeCell ref="AS38:AT38"/>
    <mergeCell ref="AP37:AQ37"/>
    <mergeCell ref="AS37:AT37"/>
    <mergeCell ref="A38:B38"/>
    <mergeCell ref="C38:F38"/>
    <mergeCell ref="H38:I38"/>
    <mergeCell ref="J38:K38"/>
    <mergeCell ref="L38:M38"/>
    <mergeCell ref="P38:Q38"/>
    <mergeCell ref="R38:T38"/>
    <mergeCell ref="U38:V38"/>
    <mergeCell ref="R37:T37"/>
    <mergeCell ref="U37:V37"/>
    <mergeCell ref="W37:AA37"/>
    <mergeCell ref="AB37:AE37"/>
    <mergeCell ref="AF37:AJ37"/>
    <mergeCell ref="AK37:AN37"/>
    <mergeCell ref="A37:B37"/>
    <mergeCell ref="C37:F37"/>
    <mergeCell ref="H37:I37"/>
    <mergeCell ref="J37:K37"/>
    <mergeCell ref="L37:M37"/>
    <mergeCell ref="P37:Q37"/>
    <mergeCell ref="AB38:AE38"/>
    <mergeCell ref="W36:AA36"/>
    <mergeCell ref="AB36:AE36"/>
    <mergeCell ref="AF36:AJ36"/>
    <mergeCell ref="AK36:AN36"/>
    <mergeCell ref="AP36:AQ36"/>
    <mergeCell ref="AS36:AT36"/>
    <mergeCell ref="AP35:AQ35"/>
    <mergeCell ref="AS35:AT35"/>
    <mergeCell ref="A36:B36"/>
    <mergeCell ref="C36:F36"/>
    <mergeCell ref="H36:I36"/>
    <mergeCell ref="J36:K36"/>
    <mergeCell ref="L36:M36"/>
    <mergeCell ref="P36:Q36"/>
    <mergeCell ref="R36:T36"/>
    <mergeCell ref="U36:V36"/>
    <mergeCell ref="R35:T35"/>
    <mergeCell ref="U35:V35"/>
    <mergeCell ref="W35:AA35"/>
    <mergeCell ref="AB35:AE35"/>
    <mergeCell ref="AF35:AJ35"/>
    <mergeCell ref="AK35:AN35"/>
    <mergeCell ref="A35:B35"/>
    <mergeCell ref="C35:F35"/>
    <mergeCell ref="AP34:AQ34"/>
    <mergeCell ref="AS34:AT34"/>
    <mergeCell ref="AP33:AQ33"/>
    <mergeCell ref="AS33:AT33"/>
    <mergeCell ref="A34:B34"/>
    <mergeCell ref="C34:F34"/>
    <mergeCell ref="H34:I34"/>
    <mergeCell ref="J34:K34"/>
    <mergeCell ref="L34:M34"/>
    <mergeCell ref="P34:Q34"/>
    <mergeCell ref="R34:T34"/>
    <mergeCell ref="U34:V34"/>
    <mergeCell ref="R33:T33"/>
    <mergeCell ref="U33:V33"/>
    <mergeCell ref="W33:AA33"/>
    <mergeCell ref="AB33:AE33"/>
    <mergeCell ref="AF33:AJ33"/>
    <mergeCell ref="AK33:AN33"/>
    <mergeCell ref="A33:B33"/>
    <mergeCell ref="C33:F33"/>
    <mergeCell ref="H33:I33"/>
    <mergeCell ref="J33:K33"/>
    <mergeCell ref="L33:M33"/>
    <mergeCell ref="P33:Q33"/>
    <mergeCell ref="AS32:AT32"/>
    <mergeCell ref="AP31:AQ31"/>
    <mergeCell ref="AS31:AT31"/>
    <mergeCell ref="A32:B32"/>
    <mergeCell ref="C32:F32"/>
    <mergeCell ref="H32:I32"/>
    <mergeCell ref="J32:K32"/>
    <mergeCell ref="L32:M32"/>
    <mergeCell ref="P32:Q32"/>
    <mergeCell ref="R32:T32"/>
    <mergeCell ref="U32:V32"/>
    <mergeCell ref="R31:T31"/>
    <mergeCell ref="U31:V31"/>
    <mergeCell ref="W31:AA31"/>
    <mergeCell ref="AB31:AE31"/>
    <mergeCell ref="AF31:AJ31"/>
    <mergeCell ref="AK31:AN31"/>
    <mergeCell ref="A31:B31"/>
    <mergeCell ref="C31:F31"/>
    <mergeCell ref="H31:I31"/>
    <mergeCell ref="J31:K31"/>
    <mergeCell ref="L31:M31"/>
    <mergeCell ref="P31:Q31"/>
    <mergeCell ref="AK30:AN30"/>
    <mergeCell ref="AP30:AQ30"/>
    <mergeCell ref="AS30:AT30"/>
    <mergeCell ref="AP29:AQ29"/>
    <mergeCell ref="AS29:AT29"/>
    <mergeCell ref="A30:B30"/>
    <mergeCell ref="C30:F30"/>
    <mergeCell ref="H30:I30"/>
    <mergeCell ref="J30:K30"/>
    <mergeCell ref="L30:M30"/>
    <mergeCell ref="P30:Q30"/>
    <mergeCell ref="R30:T30"/>
    <mergeCell ref="U30:V30"/>
    <mergeCell ref="R29:T29"/>
    <mergeCell ref="U29:V29"/>
    <mergeCell ref="W29:AA29"/>
    <mergeCell ref="AB29:AE29"/>
    <mergeCell ref="AF29:AJ29"/>
    <mergeCell ref="AK29:AN29"/>
    <mergeCell ref="A29:B29"/>
    <mergeCell ref="C29:F29"/>
    <mergeCell ref="H29:I29"/>
    <mergeCell ref="J29:K29"/>
    <mergeCell ref="L29:M29"/>
    <mergeCell ref="P29:Q29"/>
    <mergeCell ref="W28:AA28"/>
    <mergeCell ref="AB28:AE28"/>
    <mergeCell ref="AF28:AJ28"/>
    <mergeCell ref="AK28:AN28"/>
    <mergeCell ref="AP28:AQ28"/>
    <mergeCell ref="AS28:AT28"/>
    <mergeCell ref="AP27:AQ27"/>
    <mergeCell ref="AS27:AT27"/>
    <mergeCell ref="W27:AA27"/>
    <mergeCell ref="AB27:AE27"/>
    <mergeCell ref="AF27:AJ27"/>
    <mergeCell ref="AK27:AN27"/>
    <mergeCell ref="A28:B28"/>
    <mergeCell ref="C28:F28"/>
    <mergeCell ref="H28:I28"/>
    <mergeCell ref="J28:K28"/>
    <mergeCell ref="L28:M28"/>
    <mergeCell ref="P28:Q28"/>
    <mergeCell ref="R28:T28"/>
    <mergeCell ref="U28:V28"/>
    <mergeCell ref="R27:T27"/>
    <mergeCell ref="U27:V27"/>
    <mergeCell ref="A27:B27"/>
    <mergeCell ref="C27:F27"/>
    <mergeCell ref="H27:I27"/>
    <mergeCell ref="J27:K27"/>
    <mergeCell ref="L27:M27"/>
    <mergeCell ref="P27:Q27"/>
    <mergeCell ref="W26:AA26"/>
    <mergeCell ref="AB26:AE26"/>
    <mergeCell ref="AF26:AJ26"/>
    <mergeCell ref="AK26:AN26"/>
    <mergeCell ref="AP26:AQ26"/>
    <mergeCell ref="AS26:AT26"/>
    <mergeCell ref="AP25:AQ25"/>
    <mergeCell ref="AS25:AT25"/>
    <mergeCell ref="A26:B26"/>
    <mergeCell ref="C26:F26"/>
    <mergeCell ref="H26:I26"/>
    <mergeCell ref="J26:K26"/>
    <mergeCell ref="L26:M26"/>
    <mergeCell ref="P26:Q26"/>
    <mergeCell ref="R26:T26"/>
    <mergeCell ref="U26:V26"/>
    <mergeCell ref="R25:T25"/>
    <mergeCell ref="U25:V25"/>
    <mergeCell ref="W25:AA25"/>
    <mergeCell ref="AB25:AE25"/>
    <mergeCell ref="AF25:AJ25"/>
    <mergeCell ref="AK25:AN25"/>
    <mergeCell ref="A25:B25"/>
    <mergeCell ref="C25:F25"/>
    <mergeCell ref="A24:B24"/>
    <mergeCell ref="C24:F24"/>
    <mergeCell ref="H24:I24"/>
    <mergeCell ref="J24:K24"/>
    <mergeCell ref="L24:M24"/>
    <mergeCell ref="P24:Q24"/>
    <mergeCell ref="R24:T24"/>
    <mergeCell ref="U24:V24"/>
    <mergeCell ref="R23:T23"/>
    <mergeCell ref="U23:V23"/>
    <mergeCell ref="A23:B23"/>
    <mergeCell ref="C23:F23"/>
    <mergeCell ref="H23:I23"/>
    <mergeCell ref="J23:K23"/>
    <mergeCell ref="L23:M23"/>
    <mergeCell ref="P23:Q23"/>
    <mergeCell ref="A22:B22"/>
    <mergeCell ref="C22:F22"/>
    <mergeCell ref="H22:I22"/>
    <mergeCell ref="J22:K22"/>
    <mergeCell ref="L22:M22"/>
    <mergeCell ref="P22:Q22"/>
    <mergeCell ref="R22:T22"/>
    <mergeCell ref="U22:V22"/>
    <mergeCell ref="R21:T21"/>
    <mergeCell ref="U21:V21"/>
    <mergeCell ref="AK21:AN21"/>
    <mergeCell ref="A21:B21"/>
    <mergeCell ref="C21:F21"/>
    <mergeCell ref="H21:I21"/>
    <mergeCell ref="J21:K21"/>
    <mergeCell ref="L21:M21"/>
    <mergeCell ref="P21:Q21"/>
    <mergeCell ref="W20:AA20"/>
    <mergeCell ref="AB20:AE20"/>
    <mergeCell ref="AF20:AJ20"/>
    <mergeCell ref="AK20:AN20"/>
    <mergeCell ref="AP20:AQ20"/>
    <mergeCell ref="AS20:AT20"/>
    <mergeCell ref="AP19:AQ19"/>
    <mergeCell ref="AS19:AT19"/>
    <mergeCell ref="A20:B20"/>
    <mergeCell ref="C20:F20"/>
    <mergeCell ref="H20:I20"/>
    <mergeCell ref="J20:K20"/>
    <mergeCell ref="L20:M20"/>
    <mergeCell ref="P20:Q20"/>
    <mergeCell ref="R20:T20"/>
    <mergeCell ref="U20:V20"/>
    <mergeCell ref="R19:T19"/>
    <mergeCell ref="U19:V19"/>
    <mergeCell ref="W19:AA19"/>
    <mergeCell ref="AB19:AE19"/>
    <mergeCell ref="AF19:AJ19"/>
    <mergeCell ref="AK19:AN19"/>
    <mergeCell ref="A19:B19"/>
    <mergeCell ref="C19:F19"/>
    <mergeCell ref="W18:AA18"/>
    <mergeCell ref="AB18:AE18"/>
    <mergeCell ref="AF18:AJ18"/>
    <mergeCell ref="AK18:AN18"/>
    <mergeCell ref="AP18:AQ18"/>
    <mergeCell ref="AS18:AT18"/>
    <mergeCell ref="AP17:AQ17"/>
    <mergeCell ref="AS17:AT17"/>
    <mergeCell ref="A18:B18"/>
    <mergeCell ref="C18:F18"/>
    <mergeCell ref="H18:I18"/>
    <mergeCell ref="J18:K18"/>
    <mergeCell ref="L18:M18"/>
    <mergeCell ref="P18:Q18"/>
    <mergeCell ref="R18:T18"/>
    <mergeCell ref="U18:V18"/>
    <mergeCell ref="R17:T17"/>
    <mergeCell ref="U17:V17"/>
    <mergeCell ref="W17:AA17"/>
    <mergeCell ref="AB17:AE17"/>
    <mergeCell ref="AF17:AJ17"/>
    <mergeCell ref="AK17:AN17"/>
    <mergeCell ref="A17:B17"/>
    <mergeCell ref="C17:F17"/>
    <mergeCell ref="H17:I17"/>
    <mergeCell ref="J17:K17"/>
    <mergeCell ref="L17:M17"/>
    <mergeCell ref="P17:Q17"/>
    <mergeCell ref="W16:AA16"/>
    <mergeCell ref="AB16:AE16"/>
    <mergeCell ref="AF16:AJ16"/>
    <mergeCell ref="AK16:AN16"/>
    <mergeCell ref="AP16:AQ16"/>
    <mergeCell ref="AS16:AT16"/>
    <mergeCell ref="AP15:AQ15"/>
    <mergeCell ref="AS15:AT15"/>
    <mergeCell ref="A16:B16"/>
    <mergeCell ref="C16:F16"/>
    <mergeCell ref="H16:I16"/>
    <mergeCell ref="J16:K16"/>
    <mergeCell ref="L16:M16"/>
    <mergeCell ref="P16:Q16"/>
    <mergeCell ref="R16:T16"/>
    <mergeCell ref="U16:V16"/>
    <mergeCell ref="R15:T15"/>
    <mergeCell ref="U15:V15"/>
    <mergeCell ref="W15:AA15"/>
    <mergeCell ref="AB15:AE15"/>
    <mergeCell ref="AF15:AJ15"/>
    <mergeCell ref="AK15:AN15"/>
    <mergeCell ref="A15:B15"/>
    <mergeCell ref="C15:F15"/>
    <mergeCell ref="H15:I15"/>
    <mergeCell ref="J15:K15"/>
    <mergeCell ref="L15:M15"/>
    <mergeCell ref="P15:Q15"/>
    <mergeCell ref="AB14:AE14"/>
    <mergeCell ref="AF14:AJ14"/>
    <mergeCell ref="AK14:AN14"/>
    <mergeCell ref="AP14:AQ14"/>
    <mergeCell ref="AS14:AT14"/>
    <mergeCell ref="AP13:AQ13"/>
    <mergeCell ref="AS13:AT13"/>
    <mergeCell ref="A14:B14"/>
    <mergeCell ref="C14:F14"/>
    <mergeCell ref="H14:I14"/>
    <mergeCell ref="J14:K14"/>
    <mergeCell ref="L14:M14"/>
    <mergeCell ref="P14:Q14"/>
    <mergeCell ref="R14:T14"/>
    <mergeCell ref="U14:V14"/>
    <mergeCell ref="R13:T13"/>
    <mergeCell ref="U13:V13"/>
    <mergeCell ref="W13:AA13"/>
    <mergeCell ref="AB13:AE13"/>
    <mergeCell ref="AF13:AJ13"/>
    <mergeCell ref="AK13:AN13"/>
    <mergeCell ref="A13:B13"/>
    <mergeCell ref="C13:F13"/>
    <mergeCell ref="H13:I13"/>
    <mergeCell ref="J13:K13"/>
    <mergeCell ref="L13:M13"/>
    <mergeCell ref="P13:Q13"/>
    <mergeCell ref="W12:AA12"/>
    <mergeCell ref="AB12:AE12"/>
    <mergeCell ref="AF12:AJ12"/>
    <mergeCell ref="AK12:AN12"/>
    <mergeCell ref="AP12:AQ12"/>
    <mergeCell ref="AS12:AT12"/>
    <mergeCell ref="AP11:AQ11"/>
    <mergeCell ref="AS11:AT11"/>
    <mergeCell ref="A12:B12"/>
    <mergeCell ref="C12:F12"/>
    <mergeCell ref="H12:I12"/>
    <mergeCell ref="J12:K12"/>
    <mergeCell ref="L12:M12"/>
    <mergeCell ref="P12:Q12"/>
    <mergeCell ref="R12:T12"/>
    <mergeCell ref="U12:V12"/>
    <mergeCell ref="R11:T11"/>
    <mergeCell ref="U11:V11"/>
    <mergeCell ref="W11:AA11"/>
    <mergeCell ref="AB11:AE11"/>
    <mergeCell ref="AF11:AJ11"/>
    <mergeCell ref="AK11:AN11"/>
    <mergeCell ref="A11:B11"/>
    <mergeCell ref="C11:F11"/>
    <mergeCell ref="H11:I11"/>
    <mergeCell ref="J11:K11"/>
    <mergeCell ref="L11:M11"/>
    <mergeCell ref="P11:Q11"/>
    <mergeCell ref="W10:AA10"/>
    <mergeCell ref="AB10:AE10"/>
    <mergeCell ref="AF10:AJ10"/>
    <mergeCell ref="AK10:AN10"/>
    <mergeCell ref="AP10:AQ10"/>
    <mergeCell ref="AS10:AT10"/>
    <mergeCell ref="AP9:AQ9"/>
    <mergeCell ref="AS9:AT9"/>
    <mergeCell ref="A10:B10"/>
    <mergeCell ref="C10:F10"/>
    <mergeCell ref="H10:I10"/>
    <mergeCell ref="J10:K10"/>
    <mergeCell ref="L10:M10"/>
    <mergeCell ref="P10:Q10"/>
    <mergeCell ref="R10:T10"/>
    <mergeCell ref="U10:V10"/>
    <mergeCell ref="R9:T9"/>
    <mergeCell ref="U9:V9"/>
    <mergeCell ref="W9:AA9"/>
    <mergeCell ref="AB9:AE9"/>
    <mergeCell ref="AF9:AJ9"/>
    <mergeCell ref="AK9:AN9"/>
    <mergeCell ref="A9:B9"/>
    <mergeCell ref="C9:F9"/>
    <mergeCell ref="AS8:AT8"/>
    <mergeCell ref="AP7:AQ7"/>
    <mergeCell ref="AS7:AT7"/>
    <mergeCell ref="A8:B8"/>
    <mergeCell ref="C8:F8"/>
    <mergeCell ref="H8:I8"/>
    <mergeCell ref="J8:K8"/>
    <mergeCell ref="L8:M8"/>
    <mergeCell ref="P8:Q8"/>
    <mergeCell ref="R8:T8"/>
    <mergeCell ref="U8:V8"/>
    <mergeCell ref="R7:T7"/>
    <mergeCell ref="U7:V7"/>
    <mergeCell ref="W7:AA7"/>
    <mergeCell ref="AB7:AE7"/>
    <mergeCell ref="AF7:AJ7"/>
    <mergeCell ref="AK7:AN7"/>
    <mergeCell ref="A7:B7"/>
    <mergeCell ref="C7:F7"/>
    <mergeCell ref="H7:I7"/>
    <mergeCell ref="J7:K7"/>
    <mergeCell ref="L7:M7"/>
    <mergeCell ref="P7:Q7"/>
    <mergeCell ref="A5:B6"/>
    <mergeCell ref="C5:F6"/>
    <mergeCell ref="G5:G6"/>
    <mergeCell ref="H5:I6"/>
    <mergeCell ref="J5:K6"/>
    <mergeCell ref="L5:M6"/>
    <mergeCell ref="N5:N6"/>
    <mergeCell ref="O5:O6"/>
    <mergeCell ref="A4:E4"/>
    <mergeCell ref="F4:O4"/>
    <mergeCell ref="A1:AT1"/>
    <mergeCell ref="A2:AT2"/>
    <mergeCell ref="A3:E3"/>
    <mergeCell ref="F3:I3"/>
    <mergeCell ref="K3:O3"/>
    <mergeCell ref="Q3:R3"/>
    <mergeCell ref="T3:AF3"/>
    <mergeCell ref="AJ4:AL4"/>
    <mergeCell ref="AM4:AU4"/>
    <mergeCell ref="Q4:S4"/>
    <mergeCell ref="T4:X4"/>
    <mergeCell ref="Z4:AC4"/>
    <mergeCell ref="AE4:AG4"/>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BDF12-F695-4965-A7C6-66F998EEDDE5}">
  <sheetPr>
    <pageSetUpPr autoPageBreaks="0"/>
  </sheetPr>
  <dimension ref="A1:AN106"/>
  <sheetViews>
    <sheetView showGridLines="0" showRowColHeaders="0" zoomScale="57" zoomScaleNormal="57" workbookViewId="0">
      <pane xSplit="30" topLeftCell="AE1" activePane="topRight" state="frozen"/>
      <selection pane="topRight"/>
    </sheetView>
  </sheetViews>
  <sheetFormatPr defaultRowHeight="14"/>
  <cols>
    <col min="1" max="6" width="4.6640625" style="305" customWidth="1"/>
    <col min="7" max="7" width="4.6640625" style="338" customWidth="1"/>
    <col min="8" max="8" width="4.6640625" style="305" customWidth="1"/>
    <col min="9" max="9" width="3.58203125" style="305" customWidth="1"/>
    <col min="10" max="16" width="4.6640625" style="305" customWidth="1"/>
    <col min="17" max="17" width="7.1640625" style="305" bestFit="1" customWidth="1"/>
    <col min="18" max="18" width="5.4140625" style="305" bestFit="1" customWidth="1"/>
    <col min="19" max="19" width="6.6640625" style="305" bestFit="1" customWidth="1"/>
    <col min="20" max="20" width="6.6640625" style="592" bestFit="1" customWidth="1"/>
    <col min="21" max="21" width="6.08203125" style="592" bestFit="1" customWidth="1"/>
    <col min="22" max="22" width="6.08203125" style="689" bestFit="1" customWidth="1"/>
    <col min="23" max="23" width="4.6640625" style="689" customWidth="1"/>
    <col min="24" max="24" width="4.6640625" style="305" customWidth="1"/>
    <col min="25" max="25" width="6.08203125" style="305" customWidth="1"/>
    <col min="26" max="26" width="7.1640625" style="305" customWidth="1"/>
    <col min="27" max="27" width="8.4140625" style="305" customWidth="1"/>
    <col min="28" max="28" width="8.83203125" style="305"/>
    <col min="29" max="29" width="9.5" style="305" customWidth="1"/>
    <col min="30" max="30" width="11.83203125" style="305" customWidth="1"/>
    <col min="31" max="31" width="4.4140625" style="305" customWidth="1"/>
    <col min="32" max="32" width="21.6640625" style="305" bestFit="1" customWidth="1"/>
    <col min="33" max="40" width="8.83203125" style="305"/>
  </cols>
  <sheetData>
    <row r="1" spans="1:40" ht="13.75" customHeight="1">
      <c r="A1" s="585"/>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row>
    <row r="2" spans="1:40" ht="13.75" customHeight="1">
      <c r="A2" s="585"/>
      <c r="B2" s="585"/>
      <c r="C2" s="585"/>
      <c r="D2" s="586" t="s">
        <v>484</v>
      </c>
      <c r="E2" s="586"/>
      <c r="F2" s="585"/>
      <c r="G2" s="585"/>
      <c r="H2" s="585"/>
      <c r="I2" s="585"/>
      <c r="J2" s="585"/>
      <c r="K2" s="585"/>
      <c r="L2" s="585"/>
      <c r="M2" s="585"/>
      <c r="N2" s="585"/>
      <c r="O2" s="585"/>
      <c r="P2" s="585"/>
      <c r="Q2" s="585"/>
      <c r="R2" s="585"/>
      <c r="S2" s="585"/>
      <c r="T2" s="585"/>
      <c r="U2" s="585"/>
      <c r="V2" s="585"/>
      <c r="W2" s="585"/>
      <c r="X2" s="585"/>
      <c r="Y2" s="585"/>
      <c r="Z2" s="585"/>
      <c r="AA2" s="585"/>
      <c r="AB2" s="586" t="s">
        <v>273</v>
      </c>
      <c r="AC2" s="585"/>
      <c r="AD2" s="585"/>
      <c r="AE2" s="586"/>
      <c r="AF2" s="585"/>
      <c r="AG2" s="585"/>
      <c r="AH2" s="585"/>
      <c r="AI2" s="585"/>
      <c r="AJ2" s="585"/>
      <c r="AK2" s="585"/>
      <c r="AL2" s="585"/>
      <c r="AM2" s="585"/>
      <c r="AN2" s="585"/>
    </row>
    <row r="3" spans="1:40" ht="13.75" customHeight="1">
      <c r="A3" s="585"/>
      <c r="B3" s="585"/>
      <c r="C3" s="585"/>
      <c r="D3" s="586" t="s">
        <v>485</v>
      </c>
      <c r="E3" s="586"/>
      <c r="F3" s="585"/>
      <c r="G3" s="585"/>
      <c r="H3" s="585"/>
      <c r="I3" s="585"/>
      <c r="J3" s="585"/>
      <c r="K3" s="585"/>
      <c r="L3" s="585"/>
      <c r="M3" s="585"/>
      <c r="N3" s="585"/>
      <c r="O3" s="585"/>
      <c r="P3" s="585"/>
      <c r="Q3" s="585"/>
      <c r="R3" s="585"/>
      <c r="S3" s="585"/>
      <c r="T3" s="585"/>
      <c r="U3" s="585"/>
      <c r="V3" s="585"/>
      <c r="W3" s="585"/>
      <c r="X3" s="585"/>
      <c r="Y3" s="585"/>
      <c r="Z3" s="585"/>
      <c r="AA3" s="585"/>
      <c r="AB3" s="587" t="str">
        <f>'INPUT DATA'!E12</f>
        <v>2026-2027</v>
      </c>
      <c r="AC3" s="585"/>
      <c r="AD3" s="585"/>
      <c r="AE3" s="587"/>
      <c r="AF3" s="585"/>
      <c r="AG3" s="585"/>
      <c r="AH3" s="585"/>
      <c r="AI3" s="585"/>
      <c r="AJ3" s="585"/>
      <c r="AK3" s="585"/>
      <c r="AL3" s="585"/>
      <c r="AM3" s="585"/>
      <c r="AN3" s="585"/>
    </row>
    <row r="4" spans="1:40" ht="13.75" customHeight="1">
      <c r="A4" s="585"/>
      <c r="B4" s="585"/>
      <c r="C4" s="585"/>
      <c r="D4" s="585"/>
      <c r="E4" s="585"/>
      <c r="F4" s="585"/>
      <c r="G4" s="585"/>
      <c r="H4" s="585"/>
      <c r="I4" s="585"/>
      <c r="J4" s="585"/>
      <c r="K4" s="585"/>
      <c r="L4" s="585"/>
      <c r="M4" s="585"/>
      <c r="N4" s="585"/>
      <c r="O4" s="585"/>
      <c r="P4" s="585"/>
      <c r="Q4" s="585"/>
      <c r="R4" s="585"/>
      <c r="S4" s="585"/>
      <c r="T4" s="585"/>
      <c r="U4" s="585"/>
      <c r="V4" s="585"/>
      <c r="W4" s="585"/>
      <c r="X4" s="585"/>
      <c r="Y4" s="585"/>
      <c r="Z4" s="585"/>
      <c r="AA4" s="585"/>
      <c r="AB4" s="585"/>
      <c r="AC4" s="585"/>
      <c r="AD4" s="585"/>
      <c r="AE4" s="587"/>
      <c r="AF4" s="585"/>
      <c r="AG4" s="585"/>
      <c r="AH4" s="585"/>
      <c r="AI4" s="585"/>
      <c r="AJ4" s="585"/>
      <c r="AK4" s="585"/>
      <c r="AL4" s="585"/>
      <c r="AM4" s="585"/>
      <c r="AN4" s="585"/>
    </row>
    <row r="5" spans="1:40" ht="13.75" customHeight="1">
      <c r="A5" s="585"/>
      <c r="B5" s="585"/>
      <c r="C5" s="585"/>
      <c r="D5" s="585"/>
      <c r="E5" s="585"/>
      <c r="F5" s="585"/>
      <c r="G5" s="585"/>
      <c r="H5" s="585"/>
      <c r="I5" s="585"/>
      <c r="J5" s="585"/>
      <c r="K5" s="585"/>
      <c r="L5" s="585"/>
      <c r="M5" s="585"/>
      <c r="N5" s="585"/>
      <c r="O5" s="585"/>
      <c r="P5" s="585"/>
      <c r="Q5" s="585"/>
      <c r="R5" s="585"/>
      <c r="S5" s="585"/>
      <c r="T5" s="585"/>
      <c r="U5" s="585"/>
      <c r="V5" s="585"/>
      <c r="W5" s="585"/>
      <c r="X5" s="585"/>
      <c r="Y5" s="585"/>
      <c r="Z5" s="585"/>
      <c r="AA5" s="585"/>
      <c r="AB5" s="588" t="s">
        <v>483</v>
      </c>
      <c r="AC5" s="931">
        <f ca="1">TODAY()</f>
        <v>46282</v>
      </c>
      <c r="AD5" s="931"/>
      <c r="AE5" s="585"/>
      <c r="AF5" s="589"/>
      <c r="AG5" s="585"/>
      <c r="AH5" s="585"/>
      <c r="AI5" s="585"/>
      <c r="AJ5" s="585"/>
      <c r="AK5" s="585"/>
      <c r="AL5" s="585"/>
      <c r="AM5" s="585"/>
      <c r="AN5" s="585"/>
    </row>
    <row r="6" spans="1:40">
      <c r="A6" s="590"/>
      <c r="B6" s="590"/>
      <c r="C6" s="590"/>
      <c r="D6" s="590"/>
      <c r="E6" s="590"/>
      <c r="F6" s="338"/>
      <c r="H6" s="338"/>
      <c r="I6" s="338"/>
      <c r="J6" s="338"/>
      <c r="K6" s="338"/>
      <c r="L6" s="338"/>
      <c r="M6" s="338"/>
      <c r="N6" s="338"/>
      <c r="O6" s="338"/>
      <c r="P6" s="338"/>
      <c r="Q6" s="338"/>
      <c r="R6" s="338"/>
      <c r="S6" s="338"/>
      <c r="T6" s="338"/>
      <c r="U6" s="338"/>
      <c r="V6" s="338"/>
      <c r="W6" s="338"/>
      <c r="X6" s="338"/>
      <c r="Y6" s="338"/>
      <c r="Z6" s="338"/>
      <c r="AA6" s="338"/>
      <c r="AB6" s="338"/>
      <c r="AC6" s="338"/>
      <c r="AD6" s="338"/>
    </row>
    <row r="7" spans="1:40" ht="17.399999999999999" customHeight="1">
      <c r="A7" s="590"/>
      <c r="B7" s="591" t="s">
        <v>486</v>
      </c>
      <c r="C7" s="590"/>
      <c r="D7" s="590"/>
      <c r="E7" s="590"/>
      <c r="F7" s="338"/>
      <c r="H7" s="934">
        <f>SUM(G9+I9)</f>
        <v>44</v>
      </c>
      <c r="I7" s="934"/>
      <c r="J7" s="338"/>
      <c r="K7" s="338"/>
      <c r="L7" s="338"/>
      <c r="M7" s="604">
        <f>'1'!$AM$128</f>
        <v>0.99857954545454541</v>
      </c>
      <c r="N7" s="605">
        <f>'2'!$AM$128</f>
        <v>0.99308300395256921</v>
      </c>
      <c r="O7" s="605">
        <f>'3'!$AM$128</f>
        <v>0.98923444976076558</v>
      </c>
      <c r="P7" s="605">
        <f>'4'!$AM$128</f>
        <v>0.99586776859504123</v>
      </c>
      <c r="Q7" s="605">
        <f>'5'!$AM$128</f>
        <v>0.98966942148760328</v>
      </c>
      <c r="R7" s="605">
        <f>'6'!$AM$128</f>
        <v>1</v>
      </c>
      <c r="S7" s="605">
        <f>'7'!$AM$128</f>
        <v>1</v>
      </c>
      <c r="T7" s="605">
        <f>'8'!$AM$128</f>
        <v>1</v>
      </c>
      <c r="U7" s="605">
        <f>'9'!$AM$128</f>
        <v>1</v>
      </c>
      <c r="V7" s="605">
        <f>'10'!$AM$128</f>
        <v>1</v>
      </c>
      <c r="W7" s="338"/>
      <c r="X7" s="338"/>
      <c r="Y7" s="756">
        <f>IFERROR(_xlfn.AGGREGATE(1,6,'TERM 1'!$P$16:$P$116),0)</f>
        <v>88.930232558139537</v>
      </c>
      <c r="Z7" s="693">
        <f>IFERROR(_xlfn.AGGREGATE(1,6,'TERM 2'!$P$16:$P$116),0)</f>
        <v>0</v>
      </c>
      <c r="AA7" s="757">
        <f>IFERROR(_xlfn.AGGREGATE(1,6,'TERM 3'!$P$16:$P$116),0)</f>
        <v>0</v>
      </c>
      <c r="AB7" s="338"/>
      <c r="AC7" s="594" t="s">
        <v>512</v>
      </c>
      <c r="AD7" s="606"/>
    </row>
    <row r="8" spans="1:40" ht="13.75" customHeight="1">
      <c r="A8" s="590"/>
      <c r="B8" s="591" t="s">
        <v>24</v>
      </c>
      <c r="C8" s="935" t="str">
        <f>'INPUT DATA'!E17</f>
        <v>KATHY A. GARCIA</v>
      </c>
      <c r="D8" s="935"/>
      <c r="E8" s="935"/>
      <c r="F8" s="338"/>
      <c r="H8" s="594" t="s">
        <v>487</v>
      </c>
      <c r="I8" s="338"/>
      <c r="J8" s="338"/>
      <c r="K8" s="338"/>
      <c r="L8" s="338"/>
      <c r="M8" s="594" t="s">
        <v>488</v>
      </c>
      <c r="N8" s="338"/>
      <c r="O8" s="338"/>
      <c r="P8" s="338"/>
      <c r="Q8" s="338"/>
      <c r="R8" s="338"/>
      <c r="S8" s="338"/>
      <c r="T8" s="338"/>
      <c r="U8" s="338"/>
      <c r="V8" s="338"/>
      <c r="W8" s="338"/>
      <c r="X8" s="338"/>
      <c r="Y8" s="594" t="s">
        <v>497</v>
      </c>
      <c r="Z8" s="123"/>
      <c r="AA8" s="338"/>
      <c r="AB8" s="932" t="str" cm="1">
        <f t="array" aca="1" ref="AB8" ca="1">_xlfn.LET(
  _xlpm.current_date, TODAY(),
  _xlpm.target_columns, _xlfn.SWITCH(TRUE(),
    _xlpm.current_date &lt;= DATE(2026, 9, 15), consol!BD17:BD117,
    _xlpm.current_date &lt;= DATE(2026, 12, 18), consol!BE17:BE117,
    consol!BF17:BF117
  ),
  _xlpm.term_label, _xlfn.SWITCH(TRUE(),
    _xlpm.current_date &lt;= DATE(2026, 9, 15), "Term 1",
    _xlpm.current_date &lt;= DATE(2026, 12, 18), "Term 2",
    "Term 3"
  ),
  _xlpm.student_count, IFERROR(ROWS(_xlfn._xlws.FILTER(consol!B17:B117, _xlfn.BYROW(_xlpm.target_columns, _xlfn.LAMBDA(_xlpm.row, COUNTIF(_xlpm.row, "&lt;75")))&gt;0)), 0),
  _xlpm.student_count &amp; " learner(s) have grades below 75 in " &amp; _xlpm.term_label &amp; ". Please check the LIST OF LEARNERS NEED INTERVENTION."
)</f>
        <v>0 learner(s) have grades below 75 in Term 2. Please check the LIST OF LEARNERS NEED INTERVENTION.</v>
      </c>
      <c r="AC8" s="932"/>
      <c r="AD8" s="932"/>
    </row>
    <row r="9" spans="1:40">
      <c r="A9" s="590"/>
      <c r="B9" s="580" t="str">
        <f>"GRADE "&amp;'INPUT DATA'!E14</f>
        <v>GRADE 7-ROSAL</v>
      </c>
      <c r="C9" s="590"/>
      <c r="D9" s="590"/>
      <c r="E9" s="590"/>
      <c r="F9" s="338"/>
      <c r="G9" s="594">
        <f>COUNTA(masterlist!B4:B53)</f>
        <v>24</v>
      </c>
      <c r="H9" s="594" t="s">
        <v>18</v>
      </c>
      <c r="I9" s="607">
        <f>COUNTA(masterlist!B55:B94)</f>
        <v>20</v>
      </c>
      <c r="J9" s="594" t="s">
        <v>19</v>
      </c>
      <c r="K9" s="338"/>
      <c r="L9" s="338"/>
      <c r="M9" s="608" t="s">
        <v>181</v>
      </c>
      <c r="N9" s="609" t="s">
        <v>182</v>
      </c>
      <c r="O9" s="609" t="s">
        <v>490</v>
      </c>
      <c r="P9" s="610" t="s">
        <v>491</v>
      </c>
      <c r="Q9" s="609" t="s">
        <v>492</v>
      </c>
      <c r="R9" s="610" t="s">
        <v>493</v>
      </c>
      <c r="S9" s="609" t="s">
        <v>494</v>
      </c>
      <c r="T9" s="609" t="s">
        <v>495</v>
      </c>
      <c r="U9" s="609" t="s">
        <v>496</v>
      </c>
      <c r="V9" s="609" t="s">
        <v>489</v>
      </c>
      <c r="W9" s="338"/>
      <c r="X9" s="338"/>
      <c r="Y9" s="608" t="s">
        <v>222</v>
      </c>
      <c r="Z9" s="609" t="s">
        <v>223</v>
      </c>
      <c r="AA9" s="609" t="s">
        <v>224</v>
      </c>
      <c r="AB9" s="932"/>
      <c r="AC9" s="932"/>
      <c r="AD9" s="932"/>
    </row>
    <row r="10" spans="1:40" ht="13.75" customHeight="1">
      <c r="A10" s="590"/>
      <c r="B10" s="590"/>
      <c r="C10" s="590"/>
      <c r="D10" s="590"/>
      <c r="E10" s="590"/>
      <c r="F10" s="338"/>
      <c r="H10" s="338"/>
      <c r="I10" s="338"/>
      <c r="J10" s="338"/>
      <c r="K10" s="338"/>
      <c r="L10" s="338"/>
      <c r="M10" s="338"/>
      <c r="N10" s="338"/>
      <c r="O10" s="338"/>
      <c r="P10" s="338"/>
      <c r="Q10" s="338"/>
      <c r="R10" s="338"/>
      <c r="S10" s="338"/>
      <c r="T10" s="338"/>
      <c r="U10" s="338"/>
      <c r="V10" s="338"/>
      <c r="W10" s="338"/>
      <c r="X10" s="338"/>
      <c r="Y10" s="338"/>
      <c r="Z10" s="338"/>
      <c r="AA10" s="338"/>
      <c r="AB10" s="933" t="str" cm="1">
        <f t="array" aca="1" ref="AB10" ca="1">_xlfn.LET(
  _xlpm.current_date, TODAY(),
  _xlpm.target_range, _xlfn.SWITCH(TRUE(),
    _xlpm.current_date &lt;= DATE(2026, 9, 15), SoAtt!B5:D97,SoAtt!F5:F97
    _xlpm.current_date &lt;= DATE(2026, 12, 18), SoAtt!G5:J97,
    SoAtt!K5:M97
  ),
  _xlpm.term_label, _xlfn.SWITCH(TRUE(),
    _xlpm.current_date &lt;= DATE(2026, 9, 15), "Term 1",
    _xlpm.current_date &lt;= DATE(2026, 12, 18), "Term 2",
    "Term 3"
  ),
  _xlpm.student_count, IFERROR(ROWS(_xlfn._xlws.FILTER(SoAtt!B5:B97, _xlfn.BYROW(_xlpm.target_range, _xlfn.LAMBDA(_xlpm.row, COUNTIF(_xlpm.row, "&gt;5")))&gt;0)), 0),
  _xlpm.student_count &amp; " Critical Absenteeism Alert(s) for " &amp; _xlpm.term_label &amp; ". Please check the REPORT below."
)</f>
        <v>0 Critical Absenteeism Alert(s) for Term 2. Please check the REPORT below.</v>
      </c>
      <c r="AC10" s="933"/>
      <c r="AD10" s="933"/>
    </row>
    <row r="11" spans="1:40">
      <c r="A11" s="590"/>
      <c r="B11" s="590"/>
      <c r="C11" s="590"/>
      <c r="D11" s="590"/>
      <c r="E11" s="590"/>
      <c r="F11" s="338"/>
      <c r="H11" s="338"/>
      <c r="I11" s="338"/>
      <c r="J11" s="338"/>
      <c r="K11" s="338"/>
      <c r="L11" s="338"/>
      <c r="M11" s="338"/>
      <c r="N11" s="338"/>
      <c r="O11" s="338"/>
      <c r="P11" s="338"/>
      <c r="Q11" s="338"/>
      <c r="R11" s="338"/>
      <c r="S11" s="338"/>
      <c r="T11" s="338"/>
      <c r="U11" s="338"/>
      <c r="V11" s="338"/>
      <c r="W11" s="338"/>
      <c r="X11" s="338"/>
      <c r="Y11" s="338"/>
      <c r="Z11" s="338"/>
      <c r="AA11" s="338"/>
      <c r="AB11" s="933"/>
      <c r="AC11" s="933"/>
      <c r="AD11" s="933"/>
    </row>
    <row r="12" spans="1:40" ht="14.5" thickBot="1">
      <c r="A12" s="590"/>
      <c r="B12" s="590"/>
      <c r="C12" s="590"/>
      <c r="D12" s="590"/>
      <c r="E12" s="590"/>
      <c r="F12" s="338"/>
      <c r="G12" s="611" t="s">
        <v>498</v>
      </c>
      <c r="H12" s="612"/>
      <c r="I12" s="612"/>
      <c r="J12" s="612"/>
      <c r="K12" s="612"/>
      <c r="L12" s="612"/>
      <c r="M12" s="612"/>
      <c r="N12" s="612"/>
      <c r="O12" s="612"/>
      <c r="P12" s="612"/>
      <c r="Q12" s="612"/>
      <c r="R12" s="612"/>
      <c r="S12" s="612"/>
      <c r="T12" s="612"/>
      <c r="U12" s="123"/>
      <c r="V12" s="611" t="s">
        <v>499</v>
      </c>
      <c r="W12" s="612"/>
      <c r="X12" s="612"/>
      <c r="Y12" s="612"/>
      <c r="Z12" s="612"/>
      <c r="AA12" s="612"/>
      <c r="AB12" s="612"/>
      <c r="AC12" s="612"/>
      <c r="AD12" s="338"/>
    </row>
    <row r="13" spans="1:40" ht="14.5" thickTop="1">
      <c r="A13" s="590"/>
      <c r="B13" s="590"/>
      <c r="C13" s="590"/>
      <c r="D13" s="590"/>
      <c r="E13" s="590"/>
      <c r="F13" s="338"/>
      <c r="H13" s="338"/>
      <c r="I13" s="338"/>
      <c r="J13" s="338"/>
      <c r="K13" s="338"/>
      <c r="L13" s="338"/>
      <c r="M13" s="338"/>
      <c r="N13" s="338"/>
      <c r="O13" s="338"/>
      <c r="P13" s="338"/>
      <c r="Q13" s="338"/>
      <c r="R13" s="338"/>
      <c r="S13" s="338"/>
      <c r="T13" s="338"/>
      <c r="U13" s="338"/>
      <c r="V13" s="613" t="s">
        <v>342</v>
      </c>
      <c r="W13" s="338"/>
      <c r="X13" s="338"/>
      <c r="Y13" s="338"/>
      <c r="Z13" s="613" t="s">
        <v>343</v>
      </c>
      <c r="AA13" s="338"/>
      <c r="AB13" s="338"/>
      <c r="AC13" s="613" t="s">
        <v>344</v>
      </c>
      <c r="AD13" s="338"/>
    </row>
    <row r="14" spans="1:40">
      <c r="A14" s="590"/>
      <c r="B14" s="590"/>
      <c r="C14" s="590"/>
      <c r="D14" s="590"/>
      <c r="E14" s="590"/>
      <c r="F14" s="338"/>
      <c r="H14" s="338"/>
      <c r="I14" s="338"/>
      <c r="J14" s="338"/>
      <c r="K14" s="338"/>
      <c r="L14" s="338"/>
      <c r="M14" s="338"/>
      <c r="N14" s="338"/>
      <c r="O14" s="338"/>
      <c r="P14" s="338"/>
      <c r="Q14" s="338"/>
      <c r="R14" s="338"/>
      <c r="S14" s="338"/>
      <c r="T14" s="338"/>
      <c r="U14" s="338"/>
      <c r="V14" s="338"/>
      <c r="W14" s="338"/>
      <c r="X14" s="338"/>
      <c r="Y14" s="338"/>
      <c r="Z14" s="338"/>
      <c r="AA14" s="338"/>
      <c r="AB14" s="338"/>
      <c r="AC14" s="338"/>
      <c r="AD14" s="338"/>
      <c r="AG14" s="592" t="s">
        <v>500</v>
      </c>
      <c r="AH14" s="592">
        <f>COUNTIF('TERM 1'!$P$16:$P$116,"&gt;=90")</f>
        <v>18</v>
      </c>
      <c r="AJ14" s="592" t="s">
        <v>500</v>
      </c>
      <c r="AK14" s="592">
        <f>COUNTIF('TERM 2'!$P$16:$P$116,"&gt;=90")</f>
        <v>0</v>
      </c>
      <c r="AM14" s="592" t="s">
        <v>500</v>
      </c>
      <c r="AN14" s="592">
        <f>COUNTIF('TERM 3'!$P$16:$P$116,"&gt;=90")</f>
        <v>0</v>
      </c>
    </row>
    <row r="15" spans="1:40">
      <c r="A15" s="590"/>
      <c r="B15" s="590"/>
      <c r="C15" s="590"/>
      <c r="D15" s="590"/>
      <c r="E15" s="590"/>
      <c r="F15" s="338"/>
      <c r="H15" s="338"/>
      <c r="I15" s="338"/>
      <c r="J15" s="338"/>
      <c r="K15" s="338"/>
      <c r="L15" s="338"/>
      <c r="M15" s="338"/>
      <c r="N15" s="338"/>
      <c r="O15" s="338"/>
      <c r="P15" s="338"/>
      <c r="Q15" s="338"/>
      <c r="R15" s="338"/>
      <c r="S15" s="338"/>
      <c r="T15" s="338"/>
      <c r="U15" s="338"/>
      <c r="V15" s="338"/>
      <c r="W15" s="338"/>
      <c r="X15" s="338"/>
      <c r="Y15" s="338"/>
      <c r="Z15" s="338"/>
      <c r="AA15" s="338"/>
      <c r="AB15" s="338"/>
      <c r="AC15" s="338"/>
      <c r="AD15" s="338"/>
      <c r="AG15" s="592" t="s">
        <v>503</v>
      </c>
      <c r="AH15" s="592">
        <f>COUNTIFS('TERM 1'!$P$16:$P$116,"&gt;=85",'TERM 1'!$P$16:$P$116,"&lt;90")</f>
        <v>25</v>
      </c>
      <c r="AJ15" s="592" t="s">
        <v>503</v>
      </c>
      <c r="AK15" s="592">
        <f>COUNTIFS('TERM 2'!$P$16:$P$116,"&gt;=85",'TERM 2'!$P$16:$P$116,"&lt;90")</f>
        <v>0</v>
      </c>
      <c r="AM15" s="592" t="s">
        <v>503</v>
      </c>
      <c r="AN15" s="592">
        <f>COUNTIFS('TERM 3'!$P$16:$P$116,"&gt;=85",'TERM 3'!$P$16:$P$116,"&lt;90")</f>
        <v>0</v>
      </c>
    </row>
    <row r="16" spans="1:40">
      <c r="A16" s="590"/>
      <c r="B16" s="590"/>
      <c r="C16" s="590"/>
      <c r="D16" s="590"/>
      <c r="E16" s="590"/>
      <c r="F16" s="338"/>
      <c r="H16" s="338"/>
      <c r="I16" s="338"/>
      <c r="J16" s="338"/>
      <c r="K16" s="338"/>
      <c r="L16" s="338"/>
      <c r="M16" s="338"/>
      <c r="N16" s="338"/>
      <c r="O16" s="338"/>
      <c r="P16" s="338"/>
      <c r="Q16" s="338"/>
      <c r="R16" s="338"/>
      <c r="S16" s="338"/>
      <c r="T16" s="338"/>
      <c r="U16" s="338"/>
      <c r="V16" s="338"/>
      <c r="W16" s="338"/>
      <c r="X16" s="338"/>
      <c r="Y16" s="338"/>
      <c r="Z16" s="338"/>
      <c r="AA16" s="338"/>
      <c r="AB16" s="338"/>
      <c r="AC16" s="338"/>
      <c r="AD16" s="338"/>
      <c r="AG16" s="592" t="s">
        <v>502</v>
      </c>
      <c r="AH16" s="592">
        <f>COUNTIFS('TERM 1'!$P$16:$P$116,"&gt;=75",'TERM 1'!$P$16:$P$116,"&lt;85")</f>
        <v>0</v>
      </c>
      <c r="AJ16" s="592" t="s">
        <v>502</v>
      </c>
      <c r="AK16" s="592">
        <f>COUNTIFS('TERM 2'!$P$16:$P$116,"&gt;=75",'TERM 2'!$P$16:$P$116,"&lt;85")</f>
        <v>0</v>
      </c>
      <c r="AM16" s="592" t="s">
        <v>502</v>
      </c>
      <c r="AN16" s="592">
        <f>COUNTIFS('TERM 3'!$P$16:$P$116,"&gt;=75",'TERM 3'!$P$16:$P$116,"&lt;85")</f>
        <v>0</v>
      </c>
    </row>
    <row r="17" spans="1:40">
      <c r="A17" s="590"/>
      <c r="B17" s="590"/>
      <c r="C17" s="590"/>
      <c r="D17" s="590"/>
      <c r="E17" s="590"/>
      <c r="F17" s="338"/>
      <c r="H17" s="338"/>
      <c r="I17" s="338"/>
      <c r="J17" s="338"/>
      <c r="K17" s="338"/>
      <c r="L17" s="338"/>
      <c r="M17" s="338"/>
      <c r="N17" s="338"/>
      <c r="O17" s="338"/>
      <c r="P17" s="338"/>
      <c r="Q17" s="338"/>
      <c r="R17" s="338"/>
      <c r="S17" s="338"/>
      <c r="T17" s="338"/>
      <c r="U17" s="338"/>
      <c r="V17" s="338"/>
      <c r="W17" s="338"/>
      <c r="X17" s="338"/>
      <c r="Y17" s="338"/>
      <c r="Z17" s="338"/>
      <c r="AA17" s="338"/>
      <c r="AB17" s="338"/>
      <c r="AC17" s="338"/>
      <c r="AD17" s="338"/>
      <c r="AG17" s="592" t="s">
        <v>501</v>
      </c>
      <c r="AH17" s="592">
        <f>COUNTIFS('TERM 1'!$P$16:$P$116,"&lt;75")</f>
        <v>0</v>
      </c>
      <c r="AJ17" s="592" t="s">
        <v>501</v>
      </c>
      <c r="AK17" s="592">
        <f>COUNTIFS('TERM 2'!$P$16:$P$116,"&lt;75")</f>
        <v>0</v>
      </c>
      <c r="AM17" s="592" t="s">
        <v>501</v>
      </c>
      <c r="AN17" s="592">
        <f>COUNTIFS('TERM 3'!$P$16:$P$116,"&lt;75")</f>
        <v>0</v>
      </c>
    </row>
    <row r="18" spans="1:40">
      <c r="A18" s="590"/>
      <c r="B18" s="590"/>
      <c r="C18" s="590"/>
      <c r="D18" s="590"/>
      <c r="E18" s="590"/>
      <c r="F18" s="338"/>
      <c r="G18" s="614" t="s">
        <v>511</v>
      </c>
      <c r="H18" s="338"/>
      <c r="I18" s="338"/>
      <c r="J18" s="338"/>
      <c r="K18" s="338"/>
      <c r="L18" s="338"/>
      <c r="M18" s="338"/>
      <c r="N18" s="338"/>
      <c r="O18" s="338"/>
      <c r="P18" s="338"/>
      <c r="Q18" s="338"/>
      <c r="R18" s="338"/>
      <c r="S18" s="338"/>
      <c r="T18" s="338"/>
      <c r="U18" s="338"/>
      <c r="V18" s="338"/>
      <c r="W18" s="338"/>
      <c r="X18" s="338"/>
      <c r="Y18" s="338"/>
      <c r="Z18" s="338"/>
      <c r="AA18" s="338"/>
      <c r="AB18" s="338"/>
      <c r="AC18" s="338"/>
      <c r="AD18" s="338"/>
    </row>
    <row r="19" spans="1:40">
      <c r="A19" s="590"/>
      <c r="B19" s="590"/>
      <c r="C19" s="590"/>
      <c r="D19" s="590"/>
      <c r="E19" s="590"/>
      <c r="F19" s="338"/>
      <c r="H19" s="338"/>
      <c r="I19" s="338"/>
      <c r="J19" s="338"/>
      <c r="K19" s="338"/>
      <c r="L19" s="338"/>
      <c r="M19" s="338"/>
      <c r="N19" s="338"/>
      <c r="O19" s="338"/>
      <c r="P19" s="338"/>
      <c r="Q19" s="338"/>
      <c r="R19" s="338"/>
      <c r="S19" s="338"/>
      <c r="T19" s="338"/>
      <c r="U19" s="338"/>
      <c r="V19" s="338"/>
      <c r="W19" s="338"/>
      <c r="X19" s="338"/>
      <c r="Y19" s="338"/>
      <c r="Z19" s="338"/>
      <c r="AA19" s="338"/>
      <c r="AB19" s="338"/>
      <c r="AC19" s="338"/>
      <c r="AD19" s="338"/>
    </row>
    <row r="20" spans="1:40">
      <c r="A20" s="590"/>
      <c r="B20" s="590"/>
      <c r="C20" s="590"/>
      <c r="D20" s="590"/>
      <c r="E20" s="590"/>
      <c r="F20" s="338"/>
      <c r="H20" s="338"/>
      <c r="I20" s="338"/>
      <c r="J20" s="338"/>
      <c r="K20" s="338"/>
      <c r="L20" s="338"/>
      <c r="M20" s="338"/>
      <c r="N20" s="338"/>
      <c r="O20" s="338"/>
      <c r="P20" s="338"/>
      <c r="Q20" s="338"/>
      <c r="R20" s="338"/>
      <c r="S20" s="338"/>
      <c r="T20" s="338"/>
      <c r="U20" s="338"/>
      <c r="V20" s="338"/>
      <c r="W20" s="338"/>
      <c r="X20" s="338"/>
      <c r="Y20" s="338"/>
      <c r="Z20" s="338"/>
      <c r="AA20" s="338"/>
      <c r="AB20" s="338"/>
      <c r="AC20" s="338"/>
      <c r="AD20" s="338"/>
    </row>
    <row r="21" spans="1:40">
      <c r="A21" s="590"/>
      <c r="B21" s="590"/>
      <c r="C21" s="590"/>
      <c r="D21" s="590"/>
      <c r="E21" s="590"/>
      <c r="F21" s="338"/>
      <c r="H21" s="338"/>
      <c r="I21" s="338"/>
      <c r="J21" s="338"/>
      <c r="K21" s="338"/>
      <c r="L21" s="338"/>
      <c r="M21" s="338"/>
      <c r="N21" s="338"/>
      <c r="O21" s="338"/>
      <c r="P21" s="338"/>
      <c r="Q21" s="338"/>
      <c r="R21" s="338"/>
      <c r="S21" s="338"/>
      <c r="T21" s="338"/>
      <c r="U21" s="338"/>
      <c r="V21" s="338"/>
      <c r="W21" s="338"/>
      <c r="X21" s="338"/>
      <c r="Y21" s="338"/>
      <c r="Z21" s="338"/>
      <c r="AA21" s="338"/>
      <c r="AB21" s="338"/>
      <c r="AC21" s="338"/>
      <c r="AD21" s="338"/>
    </row>
    <row r="22" spans="1:40">
      <c r="A22" s="590"/>
      <c r="B22" s="590"/>
      <c r="C22" s="590"/>
      <c r="D22" s="590"/>
      <c r="E22" s="590"/>
      <c r="F22" s="338"/>
      <c r="H22" s="338"/>
      <c r="I22" s="338"/>
      <c r="J22" s="338"/>
      <c r="K22" s="338"/>
      <c r="L22" s="338"/>
      <c r="M22" s="338"/>
      <c r="N22" s="338"/>
      <c r="O22" s="338"/>
      <c r="P22" s="338"/>
      <c r="Q22" s="338"/>
      <c r="R22" s="338"/>
      <c r="S22" s="338"/>
      <c r="T22" s="338"/>
      <c r="U22" s="338"/>
      <c r="V22" s="338"/>
      <c r="W22" s="338"/>
      <c r="X22" s="338"/>
      <c r="Y22" s="338"/>
      <c r="Z22" s="338"/>
      <c r="AA22" s="338"/>
      <c r="AB22" s="338"/>
      <c r="AC22" s="338"/>
      <c r="AD22" s="338"/>
    </row>
    <row r="23" spans="1:40">
      <c r="A23" s="590"/>
      <c r="B23" s="590"/>
      <c r="C23" s="590"/>
      <c r="D23" s="590"/>
      <c r="E23" s="590"/>
      <c r="F23" s="338"/>
      <c r="H23" s="338"/>
      <c r="I23" s="338"/>
      <c r="J23" s="338"/>
      <c r="K23" s="338"/>
      <c r="L23" s="338"/>
      <c r="M23" s="338"/>
      <c r="N23" s="338"/>
      <c r="O23" s="338"/>
      <c r="P23" s="338"/>
      <c r="Q23" s="338"/>
      <c r="R23" s="338"/>
      <c r="S23" s="338"/>
      <c r="T23" s="338"/>
      <c r="U23" s="338"/>
      <c r="V23" s="338"/>
      <c r="W23" s="338"/>
      <c r="X23" s="338"/>
      <c r="Y23" s="338"/>
      <c r="Z23" s="338"/>
      <c r="AA23" s="338"/>
      <c r="AB23" s="338"/>
      <c r="AC23" s="338"/>
      <c r="AD23" s="338"/>
    </row>
    <row r="24" spans="1:40">
      <c r="A24" s="590"/>
      <c r="B24" s="590"/>
      <c r="C24" s="590"/>
      <c r="D24" s="590"/>
      <c r="E24" s="590"/>
      <c r="F24" s="338"/>
      <c r="H24" s="338"/>
      <c r="I24" s="338"/>
      <c r="J24" s="338"/>
      <c r="K24" s="338"/>
      <c r="L24" s="338"/>
      <c r="M24" s="338"/>
      <c r="N24" s="338"/>
      <c r="O24" s="338"/>
      <c r="P24" s="338"/>
      <c r="Q24" s="338"/>
      <c r="R24" s="338"/>
      <c r="S24" s="338"/>
      <c r="T24" s="338"/>
      <c r="U24" s="338"/>
      <c r="V24" s="338"/>
      <c r="W24" s="338"/>
      <c r="X24" s="338"/>
      <c r="Y24" s="338"/>
      <c r="Z24" s="338"/>
      <c r="AA24" s="338"/>
      <c r="AB24" s="338"/>
      <c r="AC24" s="338"/>
      <c r="AD24" s="338"/>
    </row>
    <row r="25" spans="1:40">
      <c r="A25" s="590"/>
      <c r="B25" s="590"/>
      <c r="C25" s="590"/>
      <c r="D25" s="590"/>
      <c r="E25" s="590"/>
      <c r="F25" s="338"/>
      <c r="H25" s="338"/>
      <c r="I25" s="338"/>
      <c r="J25" s="338"/>
      <c r="K25" s="338"/>
      <c r="L25" s="338"/>
      <c r="M25" s="338"/>
      <c r="N25" s="338"/>
      <c r="O25" s="338"/>
      <c r="P25" s="338"/>
      <c r="Q25" s="338"/>
      <c r="R25" s="338"/>
      <c r="S25" s="338"/>
      <c r="T25" s="338"/>
      <c r="U25" s="338"/>
      <c r="V25" s="338"/>
      <c r="W25" s="338"/>
      <c r="X25" s="338"/>
      <c r="Y25" s="338"/>
      <c r="Z25" s="338"/>
      <c r="AA25" s="338"/>
      <c r="AB25" s="338"/>
      <c r="AC25" s="338"/>
      <c r="AD25" s="338"/>
    </row>
    <row r="26" spans="1:40">
      <c r="A26" s="590"/>
      <c r="B26" s="590"/>
      <c r="C26" s="590"/>
      <c r="D26" s="590"/>
      <c r="E26" s="590"/>
      <c r="F26" s="338"/>
      <c r="H26" s="338"/>
      <c r="I26" s="338"/>
      <c r="J26" s="338"/>
      <c r="K26" s="338"/>
      <c r="L26" s="338"/>
      <c r="M26" s="338"/>
      <c r="N26" s="338"/>
      <c r="O26" s="338"/>
      <c r="P26" s="338"/>
      <c r="Q26" s="338"/>
      <c r="R26" s="338"/>
      <c r="S26" s="338"/>
      <c r="T26" s="338"/>
      <c r="U26" s="338"/>
      <c r="V26" s="338"/>
      <c r="W26" s="338"/>
      <c r="X26" s="338"/>
      <c r="Y26" s="338"/>
      <c r="Z26" s="338"/>
      <c r="AA26" s="338"/>
      <c r="AB26" s="338"/>
      <c r="AC26" s="338"/>
      <c r="AD26" s="338"/>
    </row>
    <row r="27" spans="1:40" ht="14.5" thickBot="1">
      <c r="A27" s="590"/>
      <c r="B27" s="590"/>
      <c r="C27" s="590"/>
      <c r="D27" s="590"/>
      <c r="E27" s="590"/>
      <c r="F27" s="338"/>
      <c r="G27" s="611" t="s">
        <v>504</v>
      </c>
      <c r="H27" s="612"/>
      <c r="I27" s="612"/>
      <c r="J27" s="612"/>
      <c r="K27" s="612"/>
      <c r="L27" s="612"/>
      <c r="M27" s="612"/>
      <c r="N27" s="612"/>
      <c r="O27" s="612"/>
      <c r="P27" s="612"/>
      <c r="Q27" s="612"/>
      <c r="R27" s="612"/>
      <c r="S27" s="612"/>
      <c r="T27" s="612"/>
      <c r="U27" s="338"/>
      <c r="V27" s="338"/>
      <c r="W27" s="338"/>
      <c r="X27" s="338"/>
      <c r="Y27" s="338"/>
      <c r="Z27" s="338"/>
      <c r="AA27" s="338"/>
      <c r="AB27" s="338"/>
      <c r="AC27" s="338"/>
      <c r="AD27" s="338"/>
    </row>
    <row r="28" spans="1:40" ht="14.5" thickTop="1">
      <c r="A28" s="590"/>
      <c r="B28" s="590"/>
      <c r="C28" s="590"/>
      <c r="D28" s="590"/>
      <c r="E28" s="590"/>
      <c r="F28" s="338"/>
      <c r="G28" s="594" t="s">
        <v>505</v>
      </c>
      <c r="H28" s="338"/>
      <c r="I28" s="338"/>
      <c r="J28" s="338"/>
      <c r="K28" s="338"/>
      <c r="L28" s="338"/>
      <c r="M28" s="338"/>
      <c r="N28" s="338"/>
      <c r="O28" s="338"/>
      <c r="P28" s="338"/>
      <c r="Q28" s="338"/>
      <c r="S28" s="338"/>
      <c r="T28" s="338"/>
      <c r="U28" s="338"/>
      <c r="V28" s="338"/>
      <c r="W28" s="338"/>
      <c r="X28" s="338"/>
      <c r="Y28" s="338"/>
      <c r="Z28" s="338"/>
      <c r="AA28" s="338"/>
      <c r="AB28" s="338"/>
      <c r="AC28" s="338"/>
      <c r="AD28" s="338"/>
    </row>
    <row r="29" spans="1:40">
      <c r="A29" s="590"/>
      <c r="B29" s="590"/>
      <c r="C29" s="590"/>
      <c r="D29" s="590"/>
      <c r="E29" s="590"/>
      <c r="F29" s="338"/>
      <c r="H29" s="338"/>
      <c r="I29" s="338"/>
      <c r="J29" s="338"/>
      <c r="K29" s="338"/>
      <c r="L29" s="338"/>
      <c r="M29" s="338"/>
      <c r="N29" s="338"/>
      <c r="O29" s="338"/>
      <c r="P29" s="338"/>
      <c r="Q29" s="338"/>
      <c r="S29" s="338"/>
      <c r="T29" s="338"/>
      <c r="U29" s="338"/>
      <c r="V29" s="338"/>
      <c r="W29" s="338"/>
      <c r="X29" s="338"/>
      <c r="Y29" s="338"/>
      <c r="Z29" s="338"/>
      <c r="AA29" s="338"/>
      <c r="AB29" s="338"/>
      <c r="AC29" s="338"/>
      <c r="AD29" s="338"/>
    </row>
    <row r="30" spans="1:40">
      <c r="A30" s="590"/>
      <c r="B30" s="590"/>
      <c r="C30" s="590"/>
      <c r="D30" s="590"/>
      <c r="E30" s="590"/>
      <c r="F30" s="338"/>
      <c r="H30" s="338"/>
      <c r="I30" s="338"/>
      <c r="J30" s="338"/>
      <c r="K30" s="338"/>
      <c r="L30" s="338"/>
      <c r="M30" s="338"/>
      <c r="N30" s="338"/>
      <c r="O30" s="338"/>
      <c r="P30" s="338"/>
      <c r="Q30" s="338"/>
      <c r="S30" s="338"/>
      <c r="T30" s="338"/>
      <c r="U30" s="338"/>
      <c r="V30" s="338"/>
      <c r="W30" s="338"/>
      <c r="X30" s="338"/>
      <c r="Y30" s="338"/>
      <c r="Z30" s="338"/>
      <c r="AA30" s="338"/>
      <c r="AB30" s="338"/>
      <c r="AC30" s="338"/>
      <c r="AD30" s="338"/>
    </row>
    <row r="31" spans="1:40">
      <c r="A31" s="590"/>
      <c r="B31" s="590"/>
      <c r="C31" s="590"/>
      <c r="D31" s="590"/>
      <c r="E31" s="590"/>
      <c r="F31" s="338"/>
      <c r="H31" s="338"/>
      <c r="I31" s="338"/>
      <c r="J31" s="338"/>
      <c r="K31" s="338"/>
      <c r="L31" s="338"/>
      <c r="M31" s="338"/>
      <c r="N31" s="338"/>
      <c r="O31" s="338"/>
      <c r="P31" s="338"/>
      <c r="Q31" s="338"/>
      <c r="R31" s="684"/>
      <c r="S31" s="338"/>
      <c r="T31" s="338"/>
      <c r="U31" s="338"/>
      <c r="V31" s="338"/>
      <c r="W31" s="338"/>
      <c r="X31" s="338"/>
      <c r="Y31" s="338"/>
      <c r="Z31" s="338"/>
      <c r="AA31" s="338"/>
      <c r="AB31" s="338"/>
      <c r="AC31" s="338"/>
      <c r="AD31" s="338"/>
    </row>
    <row r="32" spans="1:40">
      <c r="A32" s="590"/>
      <c r="B32" s="590"/>
      <c r="C32" s="590"/>
      <c r="D32" s="590"/>
      <c r="E32" s="590"/>
      <c r="F32" s="338"/>
      <c r="H32" s="338"/>
      <c r="I32" s="338"/>
      <c r="J32" s="338"/>
      <c r="K32" s="338"/>
      <c r="L32" s="338"/>
      <c r="M32" s="338"/>
      <c r="N32" s="338"/>
      <c r="O32" s="338"/>
      <c r="P32" s="338"/>
      <c r="Q32" s="338"/>
      <c r="R32" s="684"/>
      <c r="S32" s="338"/>
      <c r="T32" s="338"/>
      <c r="U32" s="338"/>
      <c r="V32" s="338"/>
      <c r="W32" s="338"/>
      <c r="X32" s="338"/>
      <c r="Y32" s="338"/>
      <c r="Z32" s="338"/>
      <c r="AA32" s="338"/>
      <c r="AB32" s="338"/>
      <c r="AC32" s="338"/>
      <c r="AD32" s="338"/>
    </row>
    <row r="33" spans="1:30">
      <c r="A33" s="590"/>
      <c r="B33" s="590"/>
      <c r="C33" s="590"/>
      <c r="D33" s="590"/>
      <c r="E33" s="590"/>
      <c r="G33" s="692" t="s">
        <v>542</v>
      </c>
      <c r="N33" s="687"/>
      <c r="R33" s="684"/>
      <c r="T33" s="691" t="s">
        <v>543</v>
      </c>
      <c r="U33" s="305"/>
      <c r="V33" s="305"/>
      <c r="W33" s="305"/>
    </row>
    <row r="34" spans="1:30">
      <c r="A34" s="590"/>
      <c r="B34" s="590"/>
      <c r="C34" s="590"/>
      <c r="D34" s="590"/>
      <c r="E34" s="590"/>
      <c r="G34" s="686" t="s">
        <v>342</v>
      </c>
      <c r="L34" s="686" t="s">
        <v>343</v>
      </c>
      <c r="Q34" s="686" t="s">
        <v>344</v>
      </c>
      <c r="R34" s="685"/>
      <c r="T34" s="305" t="s">
        <v>67</v>
      </c>
      <c r="U34" s="305" t="s">
        <v>325</v>
      </c>
      <c r="V34" s="305" t="s">
        <v>331</v>
      </c>
      <c r="W34" s="305" t="s">
        <v>332</v>
      </c>
      <c r="Y34" s="305" t="s">
        <v>333</v>
      </c>
      <c r="Z34" s="305" t="s">
        <v>334</v>
      </c>
      <c r="AA34" s="305" t="s">
        <v>335</v>
      </c>
      <c r="AB34" s="305" t="s">
        <v>336</v>
      </c>
      <c r="AC34" s="305" t="s">
        <v>337</v>
      </c>
      <c r="AD34" s="305" t="s">
        <v>323</v>
      </c>
    </row>
    <row r="35" spans="1:30" ht="69.5">
      <c r="A35" s="590"/>
      <c r="B35" s="590"/>
      <c r="C35" s="590"/>
      <c r="D35" s="590"/>
      <c r="E35" s="590"/>
      <c r="G35" s="594" t="str" cm="1">
        <f t="array" ref="G35:G46">_xlfn.LET(
  _xlpm.names, IFERROR(_xlfn.CHOOSECOLS(_xlfn._xlws.FILTER('TERM 1'!B16:B116, (IFERROR('TERM 1'!P16:P116+0, 0)&lt;75) * NOT(ISERROR('TERM 1'!B16:B116))), 1), ""),
  IF(ROWS(_xlpm.names)=1, IF(INDEX(_xlpm.names,1)="", "No learners need intervention", _xlpm.names), _xlpm.names)
)</f>
        <v xml:space="preserve">FEMALE </v>
      </c>
      <c r="I35" s="409"/>
      <c r="J35" s="700"/>
      <c r="L35" s="699" t="str" cm="1">
        <f t="array" ref="L35:L89">_xlfn.LET(
  _xlpm.names, IFERROR(_xlfn.CHOOSECOLS(_xlfn._xlws.FILTER('TERM 2'!B16:B116, (IFERROR('TERM 2'!P16:P116+0, 0)&lt;75) * NOT(ISERROR('TERM 2'!B16:B116))), 1), ""),
  IF(ROWS(_xlpm.names)=1, IF(INDEX(_xlpm.names,1)="", "No learners need intervention", _xlpm.names), _xlpm.names)
)</f>
        <v>ACIBAR, LOUIE JR. L.</v>
      </c>
      <c r="M35" s="409"/>
      <c r="N35" s="409"/>
      <c r="O35" s="700"/>
      <c r="Q35" s="594" t="str" cm="1">
        <f t="array" ref="Q35:Q89">_xlfn.LET(
  _xlpm.names, IFERROR(_xlfn.CHOOSECOLS(_xlfn._xlws.FILTER('TERM 3'!B16:B116, (IFERROR('TERM 3'!P16:P116+0, 0)&lt;75) * NOT(ISERROR('TERM 3'!B16:B116))), 1), ""),
  IF(ROWS(_xlpm.names)=1, IF(INDEX(_xlpm.names,1)="", "No learners need intervention", _xlpm.names), _xlpm.names)
)</f>
        <v>ACIBAR, LOUIE JR. L.</v>
      </c>
      <c r="R35" s="685"/>
      <c r="S35" s="700"/>
      <c r="T35" s="694" t="str" cm="1">
        <f t="array" ref="T35">_xlfn.LET(
  _xlpm.names, IFERROR(_xlfn.CHOOSECOLS(_xlfn._xlws.FILTER(SoAtt!A5:N97, IFERROR(SoAtt!B5:B97+0, 0)&gt;5), 1), ""),
  IF(ROWS(_xlpm.names)=1, IF(INDEX(_xlpm.names,1)="", "No learners have high absenteeism", _xlpm.names), _xlpm.names)
)</f>
        <v>No learners have high absenteeism</v>
      </c>
      <c r="U35" s="694" t="str" cm="1">
        <f t="array" ref="U35">_xlfn.LET(
  _xlpm.names, IFERROR(_xlfn.CHOOSECOLS(_xlfn._xlws.FILTER(SoAtt!A5:N97, IFERROR(SoAtt!C5:C97+0, 0)&gt;5), 1), ""),
  IF(ROWS(_xlpm.names)=1, IF(INDEX(_xlpm.names,1)="", "No learners have high absenteeism", _xlpm.names), _xlpm.names)
)</f>
        <v>No learners have high absenteeism</v>
      </c>
      <c r="V35" s="696" t="str" cm="1">
        <f t="array" ref="V35">_xlfn.LET(
  _xlpm.names, IFERROR(_xlfn.CHOOSECOLS(_xlfn._xlws.FILTER(SoAtt!A5:N97, IFERROR(SoAtt!D5:D97+0, 0)&gt;5), 1), ""),
  IF(ROWS(_xlpm.names)=1, IF(INDEX(_xlpm.names,1)="", "No learners have high absenteeism", _xlpm.names), _xlpm.names)
)</f>
        <v>No learners have high absenteeism</v>
      </c>
      <c r="W35" s="690" t="str" cm="1">
        <f t="array" ref="W35">_xlfn.LET(
  _xlpm.names, IFERROR(_xlfn.CHOOSECOLS(_xlfn._xlws.FILTER(SoAtt!A5:N97, IFERROR(SoAtt!E5:E97+0, 0)&gt;5), 1), ""),
  IF(ROWS(_xlpm.names)=1, IF(INDEX(_xlpm.names,1)="", "No learners have high absenteeism", _xlpm.names), _xlpm.names)
)</f>
        <v>No learners have high absenteeism</v>
      </c>
      <c r="Y35" s="694" t="str" cm="1">
        <f t="array" ref="Y35">_xlfn.LET(
  _xlpm.names, IFERROR(_xlfn.CHOOSECOLS(_xlfn._xlws.FILTER(SoAtt!A5:N97, IFERROR(SoAtt!H5:H97+0, 0)&gt;5), 1), ""),
  IF(ROWS(_xlpm.names)=1, IF(INDEX(_xlpm.names,1)="", "No learners have high absenteeism", _xlpm.names), _xlpm.names)
)</f>
        <v>No learners have high absenteeism</v>
      </c>
      <c r="Z35" s="696" t="str" cm="1">
        <f t="array" ref="Z35">_xlfn.LET(
  _xlpm.names, IFERROR(_xlfn.CHOOSECOLS(_xlfn._xlws.FILTER(SoAtt!A5:N97, IFERROR(SoAtt!I5:I97+0, 0)&gt;5), 1), ""),
  IF(ROWS(_xlpm.names)=1, IF(INDEX(_xlpm.names,1)="", "No learners have high absenteeism", _xlpm.names), _xlpm.names)
)</f>
        <v>No learners have high absenteeism</v>
      </c>
      <c r="AA35" s="696" t="str" cm="1">
        <f t="array" ref="AA35">_xlfn.LET(
  _xlpm.names, IFERROR(_xlfn.CHOOSECOLS(_xlfn._xlws.FILTER(SoAtt!A5:N97, IFERROR(SoAtt!J5:J97+0, 0)&gt;5), 1), ""),
  IF(ROWS(_xlpm.names)=1, IF(INDEX(_xlpm.names,1)="", "No learners have high absenteeism", _xlpm.names), _xlpm.names)
)</f>
        <v>No learners have high absenteeism</v>
      </c>
      <c r="AB35" s="696" t="str" cm="1">
        <f t="array" ref="AB35">_xlfn.LET(
  _xlpm.names, IFERROR(_xlfn.CHOOSECOLS(_xlfn._xlws.FILTER(SoAtt!A5:N97, IFERROR(SoAtt!K5:K97+0, 0)&gt;5), 1), ""),
  IF(ROWS(_xlpm.names)=1, IF(INDEX(_xlpm.names,1)="", "No learners have high absenteeism", _xlpm.names), _xlpm.names)
)</f>
        <v>No learners have high absenteeism</v>
      </c>
      <c r="AC35" s="696" t="str" cm="1">
        <f t="array" ref="AC35">_xlfn.LET(
  _xlpm.names, IFERROR(_xlfn.CHOOSECOLS(_xlfn._xlws.FILTER(SoAtt!A5:N97, IFERROR(SoAtt!L5:L97+0, 0)&gt;5), 1), ""),
  IF(ROWS(_xlpm.names)=1, IF(INDEX(_xlpm.names,1)="", "No learners have high absenteeism", _xlpm.names), _xlpm.names)
)</f>
        <v>No learners have high absenteeism</v>
      </c>
      <c r="AD35" s="690" t="str" cm="1">
        <f t="array" ref="AD35">_xlfn.LET(
  _xlpm.names, IFERROR(_xlfn.CHOOSECOLS(_xlfn._xlws.FILTER(SoAtt!A5:N97, IFERROR(SoAtt!M5:M97+0, 0)&gt;5), 1), ""),
  IF(ROWS(_xlpm.names)=1, IF(INDEX(_xlpm.names,1)="", "No learners have high absenteeism", _xlpm.names), _xlpm.names)
)</f>
        <v>No learners have high absenteeism</v>
      </c>
    </row>
    <row r="36" spans="1:30">
      <c r="A36" s="590"/>
      <c r="B36" s="590"/>
      <c r="C36" s="590"/>
      <c r="D36" s="590"/>
      <c r="E36" s="590"/>
      <c r="G36" s="594" t="str">
        <v>TRAGO, CZARINA B.</v>
      </c>
      <c r="I36" s="409"/>
      <c r="J36" s="700"/>
      <c r="L36" s="701" t="str">
        <v>ADANZA, ELIJAH LOUIS M.</v>
      </c>
      <c r="M36" s="409"/>
      <c r="N36" s="409"/>
      <c r="O36" s="700"/>
      <c r="Q36" s="688" t="str">
        <v>ADANZA, ELIJAH LOUIS M.</v>
      </c>
      <c r="R36" s="685"/>
      <c r="S36" s="700"/>
      <c r="T36" s="695"/>
      <c r="U36" s="694"/>
      <c r="V36" s="696"/>
      <c r="W36" s="690"/>
      <c r="Y36" s="697"/>
      <c r="Z36" s="698"/>
      <c r="AA36" s="698"/>
      <c r="AB36" s="698"/>
      <c r="AC36" s="698"/>
    </row>
    <row r="37" spans="1:30">
      <c r="A37" s="590"/>
      <c r="B37" s="590"/>
      <c r="C37" s="590"/>
      <c r="D37" s="590"/>
      <c r="E37" s="590"/>
      <c r="G37" s="594" t="str">
        <v xml:space="preserve">,  </v>
      </c>
      <c r="I37" s="409"/>
      <c r="J37" s="700"/>
      <c r="L37" s="701" t="str">
        <v>ARELLANO, BREXEN GREY M.</v>
      </c>
      <c r="M37" s="409"/>
      <c r="N37" s="409"/>
      <c r="O37" s="700"/>
      <c r="Q37" s="688" t="str">
        <v>ARELLANO, BREXEN GREY M.</v>
      </c>
      <c r="R37" s="685"/>
      <c r="S37" s="700"/>
    </row>
    <row r="38" spans="1:30">
      <c r="A38" s="590"/>
      <c r="B38" s="590"/>
      <c r="C38" s="590"/>
      <c r="D38" s="590"/>
      <c r="E38" s="590"/>
      <c r="G38" s="594" t="str">
        <v xml:space="preserve">,  </v>
      </c>
      <c r="I38" s="409"/>
      <c r="J38" s="700"/>
      <c r="L38" s="701" t="str">
        <v>BABAO, JAYDEN DALE T.</v>
      </c>
      <c r="M38" s="409"/>
      <c r="N38" s="409"/>
      <c r="O38" s="700"/>
      <c r="Q38" s="688" t="str">
        <v>BABAO, JAYDEN DALE T.</v>
      </c>
      <c r="R38" s="685"/>
      <c r="S38" s="700"/>
    </row>
    <row r="39" spans="1:30">
      <c r="A39" s="590"/>
      <c r="B39" s="590"/>
      <c r="C39" s="590"/>
      <c r="D39" s="590"/>
      <c r="E39" s="590"/>
      <c r="G39" s="594" t="str">
        <v xml:space="preserve">,  </v>
      </c>
      <c r="I39" s="409"/>
      <c r="J39" s="700"/>
      <c r="L39" s="701" t="str">
        <v>BARADAS, MCLIAME DWYT Q.</v>
      </c>
      <c r="M39" s="409"/>
      <c r="N39" s="409"/>
      <c r="O39" s="700"/>
      <c r="Q39" s="688" t="str">
        <v>BARADAS, MCLIAME DWYT Q.</v>
      </c>
      <c r="R39" s="685"/>
      <c r="S39" s="700"/>
    </row>
    <row r="40" spans="1:30">
      <c r="A40" s="590"/>
      <c r="B40" s="590"/>
      <c r="C40" s="590"/>
      <c r="D40" s="590"/>
      <c r="E40" s="590"/>
      <c r="G40" s="594" t="str">
        <v xml:space="preserve">,  </v>
      </c>
      <c r="I40" s="409"/>
      <c r="J40" s="700"/>
      <c r="L40" s="701" t="str">
        <v>BARREDO, ALISTAIR KAYLE P.</v>
      </c>
      <c r="M40" s="409"/>
      <c r="N40" s="409"/>
      <c r="O40" s="700"/>
      <c r="Q40" s="688" t="str">
        <v>BARREDO, ALISTAIR KAYLE P.</v>
      </c>
      <c r="R40" s="685"/>
      <c r="S40" s="700"/>
    </row>
    <row r="41" spans="1:30">
      <c r="A41" s="590"/>
      <c r="B41" s="590"/>
      <c r="C41" s="590"/>
      <c r="D41" s="590"/>
      <c r="E41" s="590"/>
      <c r="G41" s="594" t="str">
        <v xml:space="preserve">,  </v>
      </c>
      <c r="I41" s="409"/>
      <c r="J41" s="700"/>
      <c r="L41" s="701" t="str">
        <v>BONILLA, RHINE KYLE L.</v>
      </c>
      <c r="M41" s="409"/>
      <c r="N41" s="409"/>
      <c r="O41" s="700"/>
      <c r="Q41" s="688" t="str">
        <v>BONILLA, RHINE KYLE L.</v>
      </c>
      <c r="R41" s="685"/>
      <c r="S41" s="700"/>
    </row>
    <row r="42" spans="1:30">
      <c r="A42" s="590"/>
      <c r="B42" s="590"/>
      <c r="C42" s="590"/>
      <c r="D42" s="590"/>
      <c r="E42" s="590"/>
      <c r="G42" s="594" t="str">
        <v xml:space="preserve">,  </v>
      </c>
      <c r="I42" s="409"/>
      <c r="J42" s="700"/>
      <c r="L42" s="701" t="str">
        <v>CORPUS, CYRUS JHON F.</v>
      </c>
      <c r="M42" s="409"/>
      <c r="N42" s="409"/>
      <c r="O42" s="700"/>
      <c r="Q42" s="688" t="str">
        <v>CORPUS, CYRUS JHON F.</v>
      </c>
      <c r="R42" s="685"/>
      <c r="S42" s="700"/>
    </row>
    <row r="43" spans="1:30">
      <c r="A43" s="590"/>
      <c r="B43" s="590"/>
      <c r="C43" s="590"/>
      <c r="D43" s="590"/>
      <c r="E43" s="590"/>
      <c r="G43" s="594" t="str">
        <v xml:space="preserve">,  </v>
      </c>
      <c r="I43" s="409"/>
      <c r="J43" s="700"/>
      <c r="L43" s="701" t="str">
        <v>DABA, IAN JOHN B.</v>
      </c>
      <c r="M43" s="409"/>
      <c r="N43" s="409"/>
      <c r="O43" s="700"/>
      <c r="Q43" s="688" t="str">
        <v>DABA, IAN JOHN B.</v>
      </c>
      <c r="R43" s="685"/>
      <c r="S43" s="700"/>
    </row>
    <row r="44" spans="1:30">
      <c r="A44" s="590"/>
      <c r="B44" s="590"/>
      <c r="C44" s="590"/>
      <c r="D44" s="590"/>
      <c r="E44" s="590"/>
      <c r="G44" s="594" t="str">
        <v xml:space="preserve">,  </v>
      </c>
      <c r="I44" s="409"/>
      <c r="J44" s="700"/>
      <c r="L44" s="701" t="str">
        <v>DURAN, TYRICK GALVIN A.</v>
      </c>
      <c r="M44" s="409"/>
      <c r="N44" s="409"/>
      <c r="O44" s="700"/>
      <c r="Q44" s="688" t="str">
        <v>DURAN, TYRICK GALVIN A.</v>
      </c>
      <c r="R44" s="685"/>
      <c r="S44" s="700"/>
    </row>
    <row r="45" spans="1:30">
      <c r="A45" s="590"/>
      <c r="B45" s="590"/>
      <c r="C45" s="590"/>
      <c r="D45" s="590"/>
      <c r="E45" s="590"/>
      <c r="G45" s="594" t="str">
        <v xml:space="preserve">,  </v>
      </c>
      <c r="I45" s="409"/>
      <c r="J45" s="700"/>
      <c r="L45" s="701" t="str">
        <v>GULAY, JOHN PAUL N.</v>
      </c>
      <c r="M45" s="409"/>
      <c r="N45" s="409"/>
      <c r="O45" s="700"/>
      <c r="Q45" s="688" t="str">
        <v>GULAY, JOHN PAUL N.</v>
      </c>
      <c r="R45" s="685"/>
      <c r="S45" s="700"/>
    </row>
    <row r="46" spans="1:30">
      <c r="G46" s="594" t="str">
        <v xml:space="preserve">,  </v>
      </c>
      <c r="I46" s="409"/>
      <c r="J46" s="700"/>
      <c r="L46" s="701" t="str">
        <v>LASANAS, ISAIAH ZAYN O.</v>
      </c>
      <c r="M46" s="409"/>
      <c r="N46" s="409"/>
      <c r="O46" s="700"/>
      <c r="Q46" s="688" t="str">
        <v>LASANAS, ISAIAH ZAYN O.</v>
      </c>
      <c r="R46" s="685"/>
      <c r="S46" s="700"/>
    </row>
    <row r="47" spans="1:30">
      <c r="G47" s="594"/>
      <c r="I47" s="409"/>
      <c r="J47" s="700"/>
      <c r="L47" s="701" t="str">
        <v>MARZAN, BRAM YEOMAN C.</v>
      </c>
      <c r="M47" s="409"/>
      <c r="N47" s="409"/>
      <c r="O47" s="700"/>
      <c r="Q47" s="688" t="str">
        <v>MARZAN, BRAM YEOMAN C.</v>
      </c>
      <c r="R47" s="685"/>
      <c r="S47" s="700"/>
    </row>
    <row r="48" spans="1:30">
      <c r="G48" s="594"/>
      <c r="I48" s="409"/>
      <c r="J48" s="700"/>
      <c r="L48" s="701" t="str">
        <v>NOTARTE, KEVIN CLARENCE V.</v>
      </c>
      <c r="M48" s="409"/>
      <c r="N48" s="409"/>
      <c r="O48" s="700"/>
      <c r="Q48" s="688" t="str">
        <v>NOTARTE, KEVIN CLARENCE V.</v>
      </c>
      <c r="R48" s="685"/>
      <c r="S48" s="700"/>
    </row>
    <row r="49" spans="7:19">
      <c r="G49" s="594"/>
      <c r="I49" s="409"/>
      <c r="J49" s="700"/>
      <c r="L49" s="701" t="str">
        <v>OMAR, MUHAMMAD AIMAN A.</v>
      </c>
      <c r="M49" s="409"/>
      <c r="N49" s="409"/>
      <c r="O49" s="700"/>
      <c r="Q49" s="688" t="str">
        <v>OMAR, MUHAMMAD AIMAN A.</v>
      </c>
      <c r="R49" s="685"/>
      <c r="S49" s="700"/>
    </row>
    <row r="50" spans="7:19">
      <c r="G50" s="594"/>
      <c r="I50" s="409"/>
      <c r="J50" s="700"/>
      <c r="L50" s="701" t="str">
        <v>PANAGUITON, PETER CLIEN B.</v>
      </c>
      <c r="M50" s="409"/>
      <c r="N50" s="409"/>
      <c r="O50" s="700"/>
      <c r="Q50" s="688" t="str">
        <v>PANAGUITON, PETER CLIEN B.</v>
      </c>
      <c r="R50" s="685"/>
      <c r="S50" s="700"/>
    </row>
    <row r="51" spans="7:19">
      <c r="G51" s="594"/>
      <c r="I51" s="409"/>
      <c r="J51" s="700"/>
      <c r="L51" s="701" t="str">
        <v>PAULITE, JAEL KHAIZER S.</v>
      </c>
      <c r="M51" s="409"/>
      <c r="N51" s="409"/>
      <c r="O51" s="700"/>
      <c r="Q51" s="688" t="str">
        <v>PAULITE, JAEL KHAIZER S.</v>
      </c>
      <c r="R51" s="685"/>
      <c r="S51" s="700"/>
    </row>
    <row r="52" spans="7:19">
      <c r="G52" s="594"/>
      <c r="L52" s="688" t="str">
        <v>PERONO, AIDEN NATHAN B.</v>
      </c>
      <c r="Q52" s="688" t="str">
        <v>PERONO, AIDEN NATHAN B.</v>
      </c>
      <c r="R52" s="685"/>
      <c r="S52" s="700"/>
    </row>
    <row r="53" spans="7:19">
      <c r="G53" s="594"/>
      <c r="L53" s="688" t="str">
        <v>RAMOS, BRIGHT A.</v>
      </c>
      <c r="Q53" s="688" t="str">
        <v>RAMOS, BRIGHT A.</v>
      </c>
      <c r="R53" s="685"/>
      <c r="S53" s="700"/>
    </row>
    <row r="54" spans="7:19">
      <c r="G54" s="594"/>
      <c r="L54" s="688" t="str">
        <v xml:space="preserve">ROBLES, THIRDY </v>
      </c>
      <c r="Q54" s="688" t="str">
        <v xml:space="preserve">ROBLES, THIRDY </v>
      </c>
      <c r="R54" s="685"/>
      <c r="S54" s="700"/>
    </row>
    <row r="55" spans="7:19">
      <c r="G55" s="594"/>
      <c r="L55" s="688" t="str">
        <v>SOBEJANA, RYNE JARRED R.</v>
      </c>
      <c r="Q55" s="688" t="str">
        <v>SOBEJANA, RYNE JARRED R.</v>
      </c>
      <c r="R55" s="685"/>
      <c r="S55" s="700"/>
    </row>
    <row r="56" spans="7:19">
      <c r="G56" s="594"/>
      <c r="L56" s="688" t="str">
        <v>SORIANO, CHRISEON XANDREI M.</v>
      </c>
      <c r="Q56" s="688" t="str">
        <v>SORIANO, CHRISEON XANDREI M.</v>
      </c>
      <c r="R56" s="685"/>
      <c r="S56" s="700"/>
    </row>
    <row r="57" spans="7:19">
      <c r="G57" s="594"/>
      <c r="L57" s="688" t="str">
        <v>TORIBIO, EDWARD LIAM C.</v>
      </c>
      <c r="Q57" s="688" t="str">
        <v>TORIBIO, EDWARD LIAM C.</v>
      </c>
      <c r="R57" s="685"/>
      <c r="S57" s="700"/>
    </row>
    <row r="58" spans="7:19">
      <c r="G58" s="594"/>
      <c r="L58" s="688" t="str">
        <v>YAHYA, KHALID CESAR M.</v>
      </c>
      <c r="Q58" s="688" t="str">
        <v>YAHYA, KHALID CESAR M.</v>
      </c>
      <c r="R58" s="685"/>
      <c r="S58" s="700"/>
    </row>
    <row r="59" spans="7:19">
      <c r="G59" s="594"/>
      <c r="L59" s="688" t="str">
        <v xml:space="preserve">FEMALE </v>
      </c>
      <c r="Q59" s="688" t="str">
        <v xml:space="preserve">FEMALE </v>
      </c>
      <c r="R59" s="685"/>
      <c r="S59" s="700"/>
    </row>
    <row r="60" spans="7:19">
      <c r="G60" s="594"/>
      <c r="L60" s="688" t="str">
        <v>AGANOS, MEARL ROSE S.</v>
      </c>
      <c r="Q60" s="688" t="str">
        <v>AGANOS, MEARL ROSE S.</v>
      </c>
      <c r="R60" s="685"/>
      <c r="S60" s="700"/>
    </row>
    <row r="61" spans="7:19">
      <c r="G61" s="594"/>
      <c r="L61" s="688" t="str">
        <v>CALIZAR, CHRISTINA PAULA A.</v>
      </c>
      <c r="Q61" s="688" t="str">
        <v>CALIZAR, CHRISTINA PAULA A.</v>
      </c>
      <c r="R61" s="685"/>
      <c r="S61" s="700"/>
    </row>
    <row r="62" spans="7:19">
      <c r="G62" s="594"/>
      <c r="L62" s="688" t="str">
        <v>CAMPANIEL, JOANNA RENEE A.</v>
      </c>
      <c r="Q62" s="688" t="str">
        <v>CAMPANIEL, JOANNA RENEE A.</v>
      </c>
      <c r="R62" s="685"/>
      <c r="S62" s="700"/>
    </row>
    <row r="63" spans="7:19">
      <c r="G63" s="594"/>
      <c r="L63" s="688" t="str">
        <v>CANSON, ALJANNE D.</v>
      </c>
      <c r="Q63" s="688" t="str">
        <v>CANSON, ALJANNE D.</v>
      </c>
      <c r="R63" s="685"/>
      <c r="S63" s="700"/>
    </row>
    <row r="64" spans="7:19">
      <c r="G64" s="594"/>
      <c r="L64" s="688" t="str">
        <v>CARBONILLA, JHAYRA O.</v>
      </c>
      <c r="Q64" s="688" t="str">
        <v>CARBONILLA, JHAYRA O.</v>
      </c>
      <c r="R64" s="685"/>
      <c r="S64" s="700"/>
    </row>
    <row r="65" spans="7:19">
      <c r="G65" s="594"/>
      <c r="L65" s="688" t="str">
        <v>CASTILLON, VIVIAN GRACE P.</v>
      </c>
      <c r="Q65" s="688" t="str">
        <v>CASTILLON, VIVIAN GRACE P.</v>
      </c>
      <c r="R65" s="685"/>
      <c r="S65" s="700"/>
    </row>
    <row r="66" spans="7:19">
      <c r="G66" s="594"/>
      <c r="L66" s="688" t="str">
        <v>DAWA, PATRICE BRIELLE J.</v>
      </c>
      <c r="Q66" s="688" t="str">
        <v>DAWA, PATRICE BRIELLE J.</v>
      </c>
      <c r="R66" s="685"/>
      <c r="S66" s="700"/>
    </row>
    <row r="67" spans="7:19">
      <c r="G67" s="594"/>
      <c r="L67" s="688" t="str">
        <v>DOMINGO, CHARITY JADE P.</v>
      </c>
      <c r="Q67" s="688" t="str">
        <v>DOMINGO, CHARITY JADE P.</v>
      </c>
      <c r="R67" s="685"/>
      <c r="S67" s="700"/>
    </row>
    <row r="68" spans="7:19">
      <c r="G68" s="594"/>
      <c r="L68" s="688" t="str">
        <v>DUMADAG, ALLEYAH KHATE A.</v>
      </c>
      <c r="Q68" s="688" t="str">
        <v>DUMADAG, ALLEYAH KHATE A.</v>
      </c>
      <c r="R68" s="685"/>
      <c r="S68" s="700"/>
    </row>
    <row r="69" spans="7:19">
      <c r="G69" s="594"/>
      <c r="L69" s="688" t="str">
        <v>ESPORTUNO, XAMANTHA ERICA L.</v>
      </c>
      <c r="Q69" s="688" t="str">
        <v>ESPORTUNO, XAMANTHA ERICA L.</v>
      </c>
      <c r="R69" s="685"/>
      <c r="S69" s="700"/>
    </row>
    <row r="70" spans="7:19">
      <c r="G70" s="594"/>
      <c r="L70" s="688" t="str">
        <v>FACUNLA, LEANNE GEBRELLE M.</v>
      </c>
      <c r="Q70" s="688" t="str">
        <v>FACUNLA, LEANNE GEBRELLE M.</v>
      </c>
      <c r="R70" s="685"/>
      <c r="S70" s="700"/>
    </row>
    <row r="71" spans="7:19">
      <c r="G71" s="594"/>
      <c r="L71" s="688" t="str">
        <v>MALUTO, KRISTINE JOY C.</v>
      </c>
      <c r="Q71" s="688" t="str">
        <v>MALUTO, KRISTINE JOY C.</v>
      </c>
      <c r="R71" s="685"/>
      <c r="S71" s="700"/>
    </row>
    <row r="72" spans="7:19">
      <c r="G72" s="594"/>
      <c r="L72" s="688" t="str">
        <v>NAVAL, ANNECHKA LINUELLE S.</v>
      </c>
      <c r="Q72" s="688" t="str">
        <v>NAVAL, ANNECHKA LINUELLE S.</v>
      </c>
      <c r="R72" s="685"/>
      <c r="S72" s="700"/>
    </row>
    <row r="73" spans="7:19">
      <c r="G73" s="594"/>
      <c r="L73" s="688" t="str">
        <v>OSOTEO, JOHANNA J.</v>
      </c>
      <c r="Q73" s="688" t="str">
        <v>OSOTEO, JOHANNA J.</v>
      </c>
      <c r="R73" s="685"/>
      <c r="S73" s="700"/>
    </row>
    <row r="74" spans="7:19">
      <c r="G74" s="594"/>
      <c r="L74" s="688" t="str">
        <v>PABILONA, QUEENZEL A.</v>
      </c>
      <c r="Q74" s="688" t="str">
        <v>PABILONA, QUEENZEL A.</v>
      </c>
      <c r="R74" s="685"/>
      <c r="S74" s="700"/>
    </row>
    <row r="75" spans="7:19">
      <c r="G75" s="594"/>
      <c r="L75" s="688" t="str">
        <v>PEÑOLVO, KHATE NATHALIE R.</v>
      </c>
      <c r="Q75" s="688" t="str">
        <v>PEÑOLVO, KHATE NATHALIE R.</v>
      </c>
      <c r="R75" s="685"/>
      <c r="S75" s="700"/>
    </row>
    <row r="76" spans="7:19">
      <c r="G76" s="594"/>
      <c r="L76" s="688" t="str">
        <v>PERPO, CHEALSY JEAL T.</v>
      </c>
      <c r="Q76" s="688" t="str">
        <v>PERPO, CHEALSY JEAL T.</v>
      </c>
      <c r="R76" s="685"/>
      <c r="S76" s="700"/>
    </row>
    <row r="77" spans="7:19">
      <c r="G77" s="594"/>
      <c r="L77" s="688" t="str">
        <v>SOMODIO, QUINTANA BLESSIE D.</v>
      </c>
      <c r="Q77" s="688" t="str">
        <v>SOMODIO, QUINTANA BLESSIE D.</v>
      </c>
      <c r="R77" s="685"/>
    </row>
    <row r="78" spans="7:19">
      <c r="G78" s="594"/>
      <c r="L78" s="688" t="str">
        <v>TRAGO, CZARINA B.</v>
      </c>
      <c r="Q78" s="688" t="str">
        <v>TRAGO, CZARINA B.</v>
      </c>
      <c r="R78" s="685"/>
    </row>
    <row r="79" spans="7:19">
      <c r="G79" s="594"/>
      <c r="L79" s="688" t="str">
        <v>TUPAS, DAÑELLA B.</v>
      </c>
      <c r="Q79" s="688" t="str">
        <v>TUPAS, DAÑELLA B.</v>
      </c>
      <c r="R79" s="685"/>
    </row>
    <row r="80" spans="7:19">
      <c r="G80" s="594"/>
      <c r="L80" s="688" t="str">
        <v xml:space="preserve">,  </v>
      </c>
      <c r="Q80" s="688" t="str">
        <v xml:space="preserve">,  </v>
      </c>
      <c r="R80" s="685"/>
    </row>
    <row r="81" spans="7:18">
      <c r="G81" s="594"/>
      <c r="L81" s="688" t="str">
        <v xml:space="preserve">,  </v>
      </c>
      <c r="Q81" s="688" t="str">
        <v xml:space="preserve">,  </v>
      </c>
      <c r="R81" s="685"/>
    </row>
    <row r="82" spans="7:18">
      <c r="G82" s="594"/>
      <c r="L82" s="688" t="str">
        <v xml:space="preserve">,  </v>
      </c>
      <c r="Q82" s="688" t="str">
        <v xml:space="preserve">,  </v>
      </c>
      <c r="R82" s="685"/>
    </row>
    <row r="83" spans="7:18">
      <c r="G83" s="594"/>
      <c r="L83" s="688" t="str">
        <v xml:space="preserve">,  </v>
      </c>
      <c r="Q83" s="688" t="str">
        <v xml:space="preserve">,  </v>
      </c>
      <c r="R83" s="685"/>
    </row>
    <row r="84" spans="7:18">
      <c r="G84" s="594"/>
      <c r="L84" s="688" t="str">
        <v xml:space="preserve">,  </v>
      </c>
      <c r="Q84" s="688" t="str">
        <v xml:space="preserve">,  </v>
      </c>
      <c r="R84" s="685"/>
    </row>
    <row r="85" spans="7:18">
      <c r="G85" s="594"/>
      <c r="L85" s="688" t="str">
        <v xml:space="preserve">,  </v>
      </c>
      <c r="Q85" s="688" t="str">
        <v xml:space="preserve">,  </v>
      </c>
      <c r="R85" s="685"/>
    </row>
    <row r="86" spans="7:18">
      <c r="G86" s="594"/>
      <c r="L86" s="688" t="str">
        <v xml:space="preserve">,  </v>
      </c>
      <c r="Q86" s="688" t="str">
        <v xml:space="preserve">,  </v>
      </c>
      <c r="R86" s="685"/>
    </row>
    <row r="87" spans="7:18">
      <c r="G87" s="594"/>
      <c r="L87" s="688" t="str">
        <v xml:space="preserve">,  </v>
      </c>
      <c r="Q87" s="688" t="str">
        <v xml:space="preserve">,  </v>
      </c>
      <c r="R87" s="685"/>
    </row>
    <row r="88" spans="7:18">
      <c r="G88" s="594"/>
      <c r="L88" s="688" t="str">
        <v xml:space="preserve">,  </v>
      </c>
      <c r="Q88" s="688" t="str">
        <v xml:space="preserve">,  </v>
      </c>
      <c r="R88" s="685"/>
    </row>
    <row r="89" spans="7:18">
      <c r="G89" s="594"/>
      <c r="L89" s="688" t="str">
        <v xml:space="preserve">,  </v>
      </c>
      <c r="Q89" s="688" t="str">
        <v xml:space="preserve">,  </v>
      </c>
      <c r="R89" s="685"/>
    </row>
    <row r="90" spans="7:18">
      <c r="G90" s="594"/>
      <c r="L90" s="688"/>
      <c r="Q90" s="688"/>
      <c r="R90" s="685"/>
    </row>
    <row r="91" spans="7:18">
      <c r="G91" s="594"/>
      <c r="L91" s="688"/>
      <c r="Q91" s="688"/>
      <c r="R91" s="685"/>
    </row>
    <row r="92" spans="7:18">
      <c r="G92" s="594"/>
      <c r="L92" s="688"/>
      <c r="Q92" s="688"/>
      <c r="R92" s="685"/>
    </row>
    <row r="93" spans="7:18">
      <c r="G93" s="594"/>
      <c r="L93" s="688"/>
      <c r="Q93" s="688"/>
      <c r="R93" s="685"/>
    </row>
    <row r="94" spans="7:18">
      <c r="G94" s="594"/>
      <c r="L94" s="688"/>
      <c r="Q94" s="688"/>
      <c r="R94" s="685"/>
    </row>
    <row r="95" spans="7:18">
      <c r="G95" s="594"/>
      <c r="L95" s="688"/>
      <c r="Q95" s="688"/>
      <c r="R95" s="685"/>
    </row>
    <row r="96" spans="7:18">
      <c r="G96" s="594"/>
      <c r="L96" s="688"/>
      <c r="Q96" s="688"/>
      <c r="R96" s="685"/>
    </row>
    <row r="97" spans="7:18">
      <c r="G97" s="594"/>
      <c r="L97" s="688"/>
      <c r="Q97" s="688"/>
      <c r="R97" s="685"/>
    </row>
    <row r="98" spans="7:18">
      <c r="G98" s="594"/>
      <c r="L98" s="688"/>
      <c r="Q98" s="688"/>
      <c r="R98" s="685"/>
    </row>
    <row r="99" spans="7:18">
      <c r="G99" s="594"/>
      <c r="L99" s="688"/>
      <c r="Q99" s="688"/>
      <c r="R99" s="685"/>
    </row>
    <row r="100" spans="7:18">
      <c r="G100" s="594"/>
      <c r="L100" s="688"/>
      <c r="Q100" s="688"/>
      <c r="R100" s="685"/>
    </row>
    <row r="101" spans="7:18">
      <c r="G101" s="594"/>
      <c r="L101" s="688"/>
      <c r="Q101" s="688"/>
    </row>
    <row r="102" spans="7:18">
      <c r="G102" s="594"/>
      <c r="L102" s="688"/>
      <c r="Q102" s="688"/>
    </row>
    <row r="103" spans="7:18">
      <c r="G103" s="594"/>
      <c r="L103" s="688"/>
      <c r="Q103" s="688"/>
    </row>
    <row r="104" spans="7:18">
      <c r="G104" s="594"/>
      <c r="L104" s="688"/>
      <c r="Q104" s="688"/>
    </row>
    <row r="105" spans="7:18">
      <c r="G105" s="594"/>
      <c r="L105" s="688"/>
      <c r="Q105" s="688"/>
    </row>
    <row r="106" spans="7:18">
      <c r="G106" s="594"/>
      <c r="L106" s="688"/>
      <c r="Q106" s="688"/>
    </row>
  </sheetData>
  <sheetProtection algorithmName="SHA-512" hashValue="4jH3OXBcvq668/YxDgmKirHD2+un9G6PzNQDtngTqCri5y+q+oSxwgtPApusWm3v06wFsyADHRt6GT97urkIlQ==" saltValue="Gmoe++GXQVmcEnBlu5Vl9Q==" spinCount="100000" sheet="1" objects="1" scenarios="1"/>
  <mergeCells count="5">
    <mergeCell ref="AC5:AD5"/>
    <mergeCell ref="AB8:AD9"/>
    <mergeCell ref="AB10:AD11"/>
    <mergeCell ref="H7:I7"/>
    <mergeCell ref="C8:E8"/>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1076A-AF41-45A0-8D18-0D0120757E0E}">
  <dimension ref="O5:Y55"/>
  <sheetViews>
    <sheetView topLeftCell="N1" workbookViewId="0">
      <selection activeCell="S25" sqref="S25"/>
    </sheetView>
  </sheetViews>
  <sheetFormatPr defaultColWidth="8.33203125" defaultRowHeight="14"/>
  <cols>
    <col min="1" max="1" width="7" customWidth="1"/>
    <col min="14" max="14" width="4.9140625" customWidth="1"/>
    <col min="15" max="15" width="15.33203125" bestFit="1" customWidth="1"/>
    <col min="16" max="16" width="23.9140625" style="767" customWidth="1"/>
    <col min="17" max="17" width="4" customWidth="1"/>
    <col min="18" max="18" width="17.83203125" bestFit="1" customWidth="1"/>
    <col min="19" max="19" width="29" customWidth="1"/>
    <col min="20" max="20" width="5.9140625" customWidth="1"/>
    <col min="32" max="32" width="4.4140625" customWidth="1"/>
  </cols>
  <sheetData>
    <row r="5" spans="21:25" ht="14.5">
      <c r="U5" s="768"/>
      <c r="V5" s="768"/>
      <c r="W5" s="768"/>
      <c r="X5" s="768"/>
      <c r="Y5" s="768"/>
    </row>
    <row r="21" spans="15:20" ht="14.5">
      <c r="R21" s="769" t="s">
        <v>583</v>
      </c>
    </row>
    <row r="22" spans="15:20" ht="14.5">
      <c r="R22" s="769" t="s">
        <v>584</v>
      </c>
    </row>
    <row r="23" spans="15:20" ht="14.5" thickBot="1"/>
    <row r="24" spans="15:20" ht="14.5">
      <c r="O24" s="770" t="s">
        <v>269</v>
      </c>
      <c r="P24" s="771" t="s">
        <v>585</v>
      </c>
      <c r="Q24" s="772" t="str">
        <f>PROPER(P24)</f>
        <v>Zoe D. Salazar</v>
      </c>
      <c r="R24" s="770" t="s">
        <v>269</v>
      </c>
      <c r="S24" s="773" t="s">
        <v>586</v>
      </c>
      <c r="T24" s="774" t="str">
        <f>PROPER(S24)</f>
        <v>Engelicah Joy L. Narvas</v>
      </c>
    </row>
    <row r="25" spans="15:20" ht="15.5">
      <c r="O25" s="775" t="s">
        <v>587</v>
      </c>
      <c r="P25" s="776" t="e">
        <f>VLOOKUP(P24,[2]RAW_DATA_INFO!C6:DF114,98,FALSE)</f>
        <v>#N/A</v>
      </c>
      <c r="Q25" s="769"/>
      <c r="R25" s="775" t="s">
        <v>587</v>
      </c>
      <c r="S25" s="776" t="e">
        <f>VLOOKUP(S24,[2]RAW_DATA_INFO!C6:DI114,98,FALSE)</f>
        <v>#N/A</v>
      </c>
    </row>
    <row r="26" spans="15:20" ht="14.5">
      <c r="O26" s="775" t="s">
        <v>238</v>
      </c>
      <c r="P26" s="777" t="e">
        <f>VLOOKUP(P24,[2]RAW_DATA_INFO!C6:DF114,97,FALSE)</f>
        <v>#N/A</v>
      </c>
      <c r="Q26" s="778" t="e">
        <f>P26/100</f>
        <v>#N/A</v>
      </c>
      <c r="R26" s="775" t="s">
        <v>238</v>
      </c>
      <c r="S26" s="777" t="e">
        <f>VLOOKUP(S24,[2]RAW_DATA_INFO!C6:DI114,97,FALSE)</f>
        <v>#N/A</v>
      </c>
    </row>
    <row r="27" spans="15:20" ht="14.5">
      <c r="O27" s="775" t="s">
        <v>270</v>
      </c>
      <c r="P27" s="777">
        <v>7</v>
      </c>
      <c r="Q27" s="769"/>
      <c r="R27" s="775" t="s">
        <v>270</v>
      </c>
      <c r="S27" s="777">
        <v>7</v>
      </c>
    </row>
    <row r="28" spans="15:20">
      <c r="O28" s="779" t="s">
        <v>588</v>
      </c>
      <c r="P28" s="780" t="s">
        <v>589</v>
      </c>
      <c r="Q28" s="500"/>
      <c r="R28" s="779" t="s">
        <v>588</v>
      </c>
      <c r="S28" s="780" t="s">
        <v>589</v>
      </c>
    </row>
    <row r="29" spans="15:20">
      <c r="O29" s="779" t="s">
        <v>271</v>
      </c>
      <c r="P29" s="780" t="s">
        <v>590</v>
      </c>
      <c r="Q29" s="500"/>
      <c r="R29" s="779" t="s">
        <v>271</v>
      </c>
      <c r="S29" s="780" t="s">
        <v>590</v>
      </c>
    </row>
    <row r="30" spans="15:20">
      <c r="O30" s="779" t="s">
        <v>273</v>
      </c>
      <c r="P30" s="780" t="s">
        <v>591</v>
      </c>
      <c r="Q30" s="500"/>
      <c r="R30" s="779" t="s">
        <v>273</v>
      </c>
      <c r="S30" s="780" t="s">
        <v>591</v>
      </c>
    </row>
    <row r="31" spans="15:20">
      <c r="O31" s="779" t="s">
        <v>274</v>
      </c>
      <c r="P31" s="780" t="s">
        <v>326</v>
      </c>
      <c r="Q31" s="500"/>
      <c r="R31" s="779" t="s">
        <v>274</v>
      </c>
      <c r="S31" s="780" t="s">
        <v>326</v>
      </c>
    </row>
    <row r="32" spans="15:20" ht="14.5" thickBot="1">
      <c r="O32" s="781" t="s">
        <v>276</v>
      </c>
      <c r="P32" s="782">
        <v>2025</v>
      </c>
      <c r="Q32" s="783"/>
      <c r="R32" s="781" t="s">
        <v>276</v>
      </c>
      <c r="S32" s="782">
        <v>2025</v>
      </c>
    </row>
    <row r="35" spans="15:20" ht="14.5">
      <c r="R35" s="769" t="s">
        <v>583</v>
      </c>
    </row>
    <row r="36" spans="15:20" ht="14.5">
      <c r="R36" s="769" t="s">
        <v>584</v>
      </c>
    </row>
    <row r="37" spans="15:20" ht="14.5" thickBot="1"/>
    <row r="38" spans="15:20" ht="14.5">
      <c r="O38" s="770" t="s">
        <v>269</v>
      </c>
      <c r="P38" s="773" t="s">
        <v>592</v>
      </c>
      <c r="Q38" s="772" t="str">
        <f>PROPER(P38)</f>
        <v>Danica  Kye A. Labata</v>
      </c>
      <c r="R38" s="770" t="s">
        <v>269</v>
      </c>
      <c r="S38" s="773" t="s">
        <v>593</v>
      </c>
      <c r="T38" s="769" t="str">
        <f>PROPER(S38)</f>
        <v>Kriezel Grace D. Baldonado</v>
      </c>
    </row>
    <row r="39" spans="15:20" ht="15.5">
      <c r="O39" s="775" t="s">
        <v>587</v>
      </c>
      <c r="P39" s="776" t="e">
        <f>VLOOKUP(P38,[2]RAW_DATA_INFO!C6:DN114,100,FALSE)</f>
        <v>#N/A</v>
      </c>
      <c r="Q39" s="769"/>
      <c r="R39" s="775" t="s">
        <v>587</v>
      </c>
      <c r="S39" s="776" t="e">
        <f>VLOOKUP(S38,[2]RAW_DATA_INFO!C6:DN114,100,FALSE)</f>
        <v>#N/A</v>
      </c>
    </row>
    <row r="40" spans="15:20" ht="14.5">
      <c r="O40" s="775" t="s">
        <v>238</v>
      </c>
      <c r="P40" s="777" t="e">
        <f>VLOOKUP(P38,[2]RAW_DATA_INFO!C6:DN114,99,FALSE)</f>
        <v>#N/A</v>
      </c>
      <c r="Q40" s="784" t="e">
        <f>P40/100</f>
        <v>#N/A</v>
      </c>
      <c r="R40" s="775" t="s">
        <v>238</v>
      </c>
      <c r="S40" s="777" t="e">
        <f>VLOOKUP(S38,[2]RAW_DATA_INFO!C6:DN114,99,FALSE)</f>
        <v>#N/A</v>
      </c>
      <c r="T40" s="785" t="e">
        <f>S40/100</f>
        <v>#N/A</v>
      </c>
    </row>
    <row r="41" spans="15:20" ht="14.5">
      <c r="O41" s="775" t="s">
        <v>270</v>
      </c>
      <c r="P41" s="777">
        <v>7</v>
      </c>
      <c r="Q41" s="769"/>
      <c r="R41" s="775" t="s">
        <v>270</v>
      </c>
      <c r="S41" s="777">
        <v>7</v>
      </c>
    </row>
    <row r="42" spans="15:20">
      <c r="O42" s="779" t="s">
        <v>588</v>
      </c>
      <c r="P42" s="780" t="s">
        <v>594</v>
      </c>
      <c r="Q42" s="500"/>
      <c r="R42" s="779" t="s">
        <v>588</v>
      </c>
      <c r="S42" s="780" t="s">
        <v>594</v>
      </c>
    </row>
    <row r="43" spans="15:20">
      <c r="O43" s="779" t="s">
        <v>271</v>
      </c>
      <c r="P43" s="780" t="s">
        <v>595</v>
      </c>
      <c r="Q43" s="500"/>
      <c r="R43" s="779" t="s">
        <v>271</v>
      </c>
      <c r="S43" s="780" t="s">
        <v>595</v>
      </c>
    </row>
    <row r="44" spans="15:20" ht="14.5">
      <c r="O44" s="779" t="s">
        <v>273</v>
      </c>
      <c r="P44" s="780" t="s">
        <v>591</v>
      </c>
      <c r="Q44" s="500"/>
      <c r="R44" s="786" t="s">
        <v>273</v>
      </c>
      <c r="S44" s="780" t="s">
        <v>591</v>
      </c>
    </row>
    <row r="45" spans="15:20">
      <c r="O45" s="779" t="s">
        <v>274</v>
      </c>
      <c r="P45" s="780" t="s">
        <v>328</v>
      </c>
      <c r="Q45" s="500"/>
      <c r="R45" s="779" t="s">
        <v>274</v>
      </c>
      <c r="S45" s="780" t="s">
        <v>328</v>
      </c>
    </row>
    <row r="46" spans="15:20" ht="14.5" thickBot="1">
      <c r="O46" s="781" t="s">
        <v>276</v>
      </c>
      <c r="P46" s="782">
        <v>2025</v>
      </c>
      <c r="Q46" s="783"/>
      <c r="R46" s="781" t="s">
        <v>276</v>
      </c>
      <c r="S46" s="782">
        <v>2025</v>
      </c>
    </row>
    <row r="49" spans="15:19" ht="14.5">
      <c r="O49" s="767"/>
      <c r="Q49" s="787"/>
      <c r="R49" s="767"/>
      <c r="S49" s="767"/>
    </row>
    <row r="50" spans="15:19">
      <c r="O50" s="767"/>
      <c r="R50" s="767"/>
      <c r="S50" s="767"/>
    </row>
    <row r="51" spans="15:19">
      <c r="O51" s="767"/>
      <c r="R51" s="767"/>
      <c r="S51" s="767"/>
    </row>
    <row r="52" spans="15:19">
      <c r="O52" s="767"/>
      <c r="R52" s="767"/>
      <c r="S52" s="767"/>
    </row>
    <row r="53" spans="15:19">
      <c r="O53" s="767"/>
      <c r="R53" s="767"/>
      <c r="S53" s="767"/>
    </row>
    <row r="54" spans="15:19">
      <c r="O54" s="767"/>
      <c r="R54" s="767"/>
      <c r="S54" s="767"/>
    </row>
    <row r="55" spans="15:19">
      <c r="O55" s="767"/>
      <c r="R55" s="767"/>
      <c r="S55" s="767"/>
    </row>
  </sheetData>
  <conditionalFormatting sqref="P26">
    <cfRule type="cellIs" dxfId="99" priority="4" operator="lessThan">
      <formula>90</formula>
    </cfRule>
  </conditionalFormatting>
  <conditionalFormatting sqref="P40">
    <cfRule type="cellIs" dxfId="98" priority="2" operator="lessThan">
      <formula>90</formula>
    </cfRule>
  </conditionalFormatting>
  <conditionalFormatting sqref="S26">
    <cfRule type="cellIs" dxfId="97" priority="3" operator="lessThan">
      <formula>90</formula>
    </cfRule>
  </conditionalFormatting>
  <conditionalFormatting sqref="S40">
    <cfRule type="cellIs" dxfId="96" priority="1" operator="lessThan">
      <formula>90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F455-6254-47EA-8D0F-1A9C22EB7B92}">
  <sheetPr>
    <pageSetUpPr fitToPage="1"/>
  </sheetPr>
  <dimension ref="A1:V62"/>
  <sheetViews>
    <sheetView topLeftCell="A4" workbookViewId="0">
      <selection activeCell="D10" sqref="D10:J10"/>
    </sheetView>
  </sheetViews>
  <sheetFormatPr defaultRowHeight="15.5"/>
  <cols>
    <col min="1" max="1" width="20.08203125" style="97" customWidth="1"/>
    <col min="2" max="2" width="2.1640625" style="97" customWidth="1"/>
    <col min="3" max="3" width="7.6640625" style="97" customWidth="1"/>
    <col min="4" max="5" width="5.83203125" style="97" customWidth="1"/>
    <col min="6" max="8" width="4" style="97" customWidth="1"/>
    <col min="9" max="9" width="8.9140625" style="97" customWidth="1"/>
    <col min="10" max="10" width="4.5" style="97" customWidth="1"/>
    <col min="11" max="11" width="2.1640625" style="97" customWidth="1"/>
    <col min="12" max="12" width="2.33203125" style="97" customWidth="1"/>
    <col min="13" max="13" width="2.1640625" style="97" customWidth="1"/>
    <col min="14" max="14" width="7.6640625" style="97" customWidth="1"/>
    <col min="15" max="16" width="5.83203125" style="97" customWidth="1"/>
    <col min="17" max="18" width="4" style="97" customWidth="1"/>
    <col min="19" max="19" width="4.4140625" style="97" customWidth="1"/>
    <col min="20" max="20" width="8.9140625" style="97" customWidth="1"/>
    <col min="21" max="21" width="4.5" style="97" customWidth="1"/>
    <col min="22" max="22" width="2.1640625" style="97" customWidth="1"/>
  </cols>
  <sheetData>
    <row r="1" spans="1:22" ht="15" customHeight="1">
      <c r="A1" s="72"/>
      <c r="B1" s="626"/>
      <c r="C1" s="974" t="s">
        <v>3</v>
      </c>
      <c r="D1" s="974"/>
      <c r="E1" s="974"/>
      <c r="F1" s="974"/>
      <c r="G1" s="974"/>
      <c r="H1" s="974"/>
      <c r="I1" s="974"/>
      <c r="J1" s="974"/>
      <c r="K1" s="627"/>
      <c r="L1" s="628"/>
      <c r="M1" s="626"/>
      <c r="N1" s="974" t="s">
        <v>3</v>
      </c>
      <c r="O1" s="974"/>
      <c r="P1" s="974"/>
      <c r="Q1" s="974"/>
      <c r="R1" s="974"/>
      <c r="S1" s="974"/>
      <c r="T1" s="974"/>
      <c r="U1" s="974"/>
      <c r="V1" s="627"/>
    </row>
    <row r="2" spans="1:22" ht="10" customHeight="1">
      <c r="A2" s="72"/>
      <c r="B2" s="629"/>
      <c r="C2" s="975" t="s">
        <v>4</v>
      </c>
      <c r="D2" s="975"/>
      <c r="E2" s="975"/>
      <c r="F2" s="975"/>
      <c r="G2" s="975"/>
      <c r="H2" s="975"/>
      <c r="I2" s="975"/>
      <c r="J2" s="975"/>
      <c r="K2" s="628"/>
      <c r="L2" s="628"/>
      <c r="M2" s="629"/>
      <c r="N2" s="975" t="s">
        <v>4</v>
      </c>
      <c r="O2" s="975"/>
      <c r="P2" s="975"/>
      <c r="Q2" s="975"/>
      <c r="R2" s="975"/>
      <c r="S2" s="975"/>
      <c r="T2" s="975"/>
      <c r="U2" s="975"/>
      <c r="V2" s="628"/>
    </row>
    <row r="3" spans="1:22" ht="10" customHeight="1">
      <c r="A3" s="72"/>
      <c r="B3" s="629"/>
      <c r="C3" s="975" t="s">
        <v>136</v>
      </c>
      <c r="D3" s="975"/>
      <c r="E3" s="975"/>
      <c r="F3" s="975"/>
      <c r="G3" s="975"/>
      <c r="H3" s="975"/>
      <c r="I3" s="975"/>
      <c r="J3" s="975"/>
      <c r="K3" s="628"/>
      <c r="L3" s="628"/>
      <c r="M3" s="629"/>
      <c r="N3" s="975" t="s">
        <v>136</v>
      </c>
      <c r="O3" s="975"/>
      <c r="P3" s="975"/>
      <c r="Q3" s="975"/>
      <c r="R3" s="975"/>
      <c r="S3" s="975"/>
      <c r="T3" s="975"/>
      <c r="U3" s="975"/>
      <c r="V3" s="628"/>
    </row>
    <row r="4" spans="1:22" ht="10" customHeight="1">
      <c r="A4" s="72"/>
      <c r="B4" s="629"/>
      <c r="C4" s="975" t="s">
        <v>518</v>
      </c>
      <c r="D4" s="975"/>
      <c r="E4" s="975"/>
      <c r="F4" s="975"/>
      <c r="G4" s="975"/>
      <c r="H4" s="975"/>
      <c r="I4" s="975"/>
      <c r="J4" s="975"/>
      <c r="K4" s="628"/>
      <c r="L4" s="628"/>
      <c r="M4" s="629"/>
      <c r="N4" s="975" t="s">
        <v>518</v>
      </c>
      <c r="O4" s="975"/>
      <c r="P4" s="975"/>
      <c r="Q4" s="975"/>
      <c r="R4" s="975"/>
      <c r="S4" s="975"/>
      <c r="T4" s="975"/>
      <c r="U4" s="975"/>
      <c r="V4" s="628"/>
    </row>
    <row r="5" spans="1:22" ht="15" customHeight="1">
      <c r="A5" s="72"/>
      <c r="B5" s="941" t="str">
        <f>'INPUT DATA'!$E$10</f>
        <v>KORONADAL NATIONAL COMPREHENSIVE HIGH SCHOOL</v>
      </c>
      <c r="C5" s="942"/>
      <c r="D5" s="942"/>
      <c r="E5" s="942"/>
      <c r="F5" s="942"/>
      <c r="G5" s="942"/>
      <c r="H5" s="942"/>
      <c r="I5" s="942"/>
      <c r="J5" s="942"/>
      <c r="K5" s="943"/>
      <c r="L5" s="628"/>
      <c r="M5" s="629"/>
      <c r="N5" s="944" t="str">
        <f>'INPUT DATA'!$E$10</f>
        <v>KORONADAL NATIONAL COMPREHENSIVE HIGH SCHOOL</v>
      </c>
      <c r="O5" s="944"/>
      <c r="P5" s="944"/>
      <c r="Q5" s="944"/>
      <c r="R5" s="944"/>
      <c r="S5" s="944"/>
      <c r="T5" s="944"/>
      <c r="U5" s="944"/>
      <c r="V5" s="628"/>
    </row>
    <row r="6" spans="1:22" ht="15" customHeight="1">
      <c r="A6" s="72"/>
      <c r="B6" s="629"/>
      <c r="C6" s="976" t="s">
        <v>192</v>
      </c>
      <c r="D6" s="976"/>
      <c r="E6" s="976"/>
      <c r="F6" s="976"/>
      <c r="G6" s="976"/>
      <c r="H6" s="976"/>
      <c r="I6" s="976"/>
      <c r="J6" s="976"/>
      <c r="K6" s="628"/>
      <c r="L6" s="628"/>
      <c r="M6" s="629"/>
      <c r="N6" s="976" t="s">
        <v>192</v>
      </c>
      <c r="O6" s="976"/>
      <c r="P6" s="976"/>
      <c r="Q6" s="976"/>
      <c r="R6" s="976"/>
      <c r="S6" s="976"/>
      <c r="T6" s="976"/>
      <c r="U6" s="976"/>
      <c r="V6" s="628"/>
    </row>
    <row r="7" spans="1:22" ht="15.65" customHeight="1">
      <c r="A7" s="72"/>
      <c r="B7" s="629"/>
      <c r="C7" s="945" t="s">
        <v>519</v>
      </c>
      <c r="D7" s="945"/>
      <c r="E7" s="945"/>
      <c r="F7" s="945"/>
      <c r="G7" s="945"/>
      <c r="H7" s="945"/>
      <c r="I7" s="945"/>
      <c r="J7" s="945"/>
      <c r="K7" s="628"/>
      <c r="L7" s="628"/>
      <c r="M7" s="629"/>
      <c r="N7" s="945" t="s">
        <v>519</v>
      </c>
      <c r="O7" s="945"/>
      <c r="P7" s="945"/>
      <c r="Q7" s="945"/>
      <c r="R7" s="945"/>
      <c r="S7" s="945"/>
      <c r="T7" s="945"/>
      <c r="U7" s="945"/>
      <c r="V7" s="628"/>
    </row>
    <row r="8" spans="1:22" ht="15.65" customHeight="1">
      <c r="A8" s="72"/>
      <c r="B8" s="629"/>
      <c r="C8" s="632"/>
      <c r="D8" s="633"/>
      <c r="E8" s="633"/>
      <c r="F8" s="946" t="s">
        <v>520</v>
      </c>
      <c r="G8" s="946"/>
      <c r="H8" s="947" t="str">
        <f>_xlfn.XLOOKUP(D10,masterlist!$M:$M,masterlist!$G:$G)</f>
        <v>136452190313</v>
      </c>
      <c r="I8" s="947"/>
      <c r="J8" s="947"/>
      <c r="K8" s="628"/>
      <c r="L8" s="628"/>
      <c r="M8" s="629"/>
      <c r="N8" s="632"/>
      <c r="O8" s="633"/>
      <c r="P8" s="633"/>
      <c r="Q8" s="946" t="s">
        <v>520</v>
      </c>
      <c r="R8" s="946"/>
      <c r="S8" s="947" t="e">
        <f>_xlfn.XLOOKUP(O10,masterlist!$M:$M,masterlist!$G:$G)</f>
        <v>#N/A</v>
      </c>
      <c r="T8" s="947"/>
      <c r="U8" s="947"/>
      <c r="V8" s="628"/>
    </row>
    <row r="9" spans="1:22" ht="10" customHeight="1">
      <c r="A9" s="72"/>
      <c r="B9" s="629"/>
      <c r="C9" s="632"/>
      <c r="D9" s="633"/>
      <c r="E9" s="633"/>
      <c r="F9" s="634"/>
      <c r="G9" s="634"/>
      <c r="H9" s="635"/>
      <c r="I9" s="635"/>
      <c r="J9" s="635"/>
      <c r="K9" s="628"/>
      <c r="L9" s="628"/>
      <c r="M9" s="629"/>
      <c r="N9" s="632"/>
      <c r="O9" s="633"/>
      <c r="P9" s="633"/>
      <c r="Q9" s="634"/>
      <c r="R9" s="634"/>
      <c r="S9" s="635"/>
      <c r="T9" s="635"/>
      <c r="U9" s="635"/>
      <c r="V9" s="628"/>
    </row>
    <row r="10" spans="1:22">
      <c r="A10" s="68"/>
      <c r="B10" s="629"/>
      <c r="C10" s="636" t="s">
        <v>198</v>
      </c>
      <c r="D10" s="967" t="s">
        <v>937</v>
      </c>
      <c r="E10" s="967"/>
      <c r="F10" s="967"/>
      <c r="G10" s="967"/>
      <c r="H10" s="967"/>
      <c r="I10" s="967"/>
      <c r="J10" s="967"/>
      <c r="K10" s="628"/>
      <c r="L10" s="628"/>
      <c r="M10" s="629"/>
      <c r="N10" s="636" t="s">
        <v>198</v>
      </c>
      <c r="O10" s="967" t="s">
        <v>700</v>
      </c>
      <c r="P10" s="967"/>
      <c r="Q10" s="967"/>
      <c r="R10" s="967"/>
      <c r="S10" s="967"/>
      <c r="T10" s="967"/>
      <c r="U10" s="967"/>
      <c r="V10" s="628"/>
    </row>
    <row r="11" spans="1:22">
      <c r="A11" s="68"/>
      <c r="B11" s="629"/>
      <c r="C11" s="636" t="s">
        <v>203</v>
      </c>
      <c r="D11" s="936" t="str">
        <f>'INPUT DATA'!$E$14</f>
        <v>7-ROSAL</v>
      </c>
      <c r="E11" s="936"/>
      <c r="F11" s="936"/>
      <c r="G11" s="936"/>
      <c r="H11" s="936"/>
      <c r="I11" s="637"/>
      <c r="J11" s="638"/>
      <c r="K11" s="639"/>
      <c r="L11" s="639"/>
      <c r="M11" s="640"/>
      <c r="N11" s="641" t="s">
        <v>203</v>
      </c>
      <c r="O11" s="936" t="str">
        <f>'INPUT DATA'!$E$14</f>
        <v>7-ROSAL</v>
      </c>
      <c r="P11" s="936"/>
      <c r="Q11" s="936"/>
      <c r="R11" s="936"/>
      <c r="S11" s="936"/>
      <c r="T11" s="642"/>
      <c r="U11" s="642"/>
      <c r="V11" s="628"/>
    </row>
    <row r="12" spans="1:22">
      <c r="A12" s="68"/>
      <c r="B12" s="629"/>
      <c r="C12" s="636" t="s">
        <v>521</v>
      </c>
      <c r="D12" s="643"/>
      <c r="E12" s="644" t="str">
        <f>'INPUT DATA'!$E$12</f>
        <v>2026-2027</v>
      </c>
      <c r="F12" s="645"/>
      <c r="G12" s="636"/>
      <c r="H12" s="645"/>
      <c r="I12" s="644"/>
      <c r="J12" s="630"/>
      <c r="K12" s="628"/>
      <c r="L12" s="628"/>
      <c r="M12" s="629"/>
      <c r="N12" s="636" t="s">
        <v>521</v>
      </c>
      <c r="O12" s="643"/>
      <c r="P12" s="644" t="str">
        <f>'INPUT DATA'!$E$12</f>
        <v>2026-2027</v>
      </c>
      <c r="Q12" s="645"/>
      <c r="R12" s="636"/>
      <c r="S12" s="645"/>
      <c r="T12" s="644"/>
      <c r="U12" s="644"/>
      <c r="V12" s="628"/>
    </row>
    <row r="13" spans="1:22" ht="10" customHeight="1">
      <c r="A13" s="68"/>
      <c r="B13" s="629"/>
      <c r="C13" s="643"/>
      <c r="D13" s="630"/>
      <c r="E13" s="630"/>
      <c r="F13" s="630"/>
      <c r="G13" s="630"/>
      <c r="H13" s="630"/>
      <c r="I13" s="630"/>
      <c r="J13" s="630"/>
      <c r="K13" s="628"/>
      <c r="L13" s="628"/>
      <c r="M13" s="629"/>
      <c r="N13" s="643"/>
      <c r="O13" s="630"/>
      <c r="P13" s="630"/>
      <c r="Q13" s="630"/>
      <c r="R13" s="630"/>
      <c r="S13" s="630"/>
      <c r="T13" s="630"/>
      <c r="U13" s="630"/>
      <c r="V13" s="628"/>
    </row>
    <row r="14" spans="1:22" ht="36">
      <c r="A14" s="72"/>
      <c r="B14" s="629"/>
      <c r="C14" s="937" t="s">
        <v>522</v>
      </c>
      <c r="D14" s="938"/>
      <c r="E14" s="939"/>
      <c r="F14" s="646" t="s">
        <v>524</v>
      </c>
      <c r="G14" s="646" t="s">
        <v>525</v>
      </c>
      <c r="H14" s="646" t="s">
        <v>526</v>
      </c>
      <c r="I14" s="940" t="s">
        <v>527</v>
      </c>
      <c r="J14" s="940"/>
      <c r="K14" s="628"/>
      <c r="L14" s="628"/>
      <c r="M14" s="629"/>
      <c r="N14" s="937" t="s">
        <v>522</v>
      </c>
      <c r="O14" s="938"/>
      <c r="P14" s="939"/>
      <c r="Q14" s="646" t="s">
        <v>524</v>
      </c>
      <c r="R14" s="646" t="s">
        <v>525</v>
      </c>
      <c r="S14" s="646" t="s">
        <v>526</v>
      </c>
      <c r="T14" s="940" t="s">
        <v>527</v>
      </c>
      <c r="U14" s="940"/>
      <c r="V14" s="628"/>
    </row>
    <row r="15" spans="1:22" ht="22.5">
      <c r="A15" s="72"/>
      <c r="B15" s="629"/>
      <c r="C15" s="948" t="s">
        <v>255</v>
      </c>
      <c r="D15" s="949"/>
      <c r="E15" s="949"/>
      <c r="F15" s="647">
        <f>_xlfn.XLOOKUP(D10,consol!$B:$B,consol!$D:$D)</f>
        <v>85</v>
      </c>
      <c r="G15" s="647">
        <f>_xlfn.XLOOKUP($D$10,consol!$B:$B,consol!E:E)</f>
        <v>0</v>
      </c>
      <c r="H15" s="647">
        <f>_xlfn.XLOOKUP($D$10,consol!$B:$B,consol!F:F)</f>
        <v>0</v>
      </c>
      <c r="I15" s="950">
        <f>_xlfn.XLOOKUP(D10,consol!$B:$B,consol!$G:$G)</f>
        <v>28</v>
      </c>
      <c r="J15" s="951"/>
      <c r="K15" s="648"/>
      <c r="L15" s="648"/>
      <c r="M15" s="649"/>
      <c r="N15" s="948" t="s">
        <v>255</v>
      </c>
      <c r="O15" s="949"/>
      <c r="P15" s="949"/>
      <c r="Q15" s="647" t="e">
        <f>_xlfn.XLOOKUP($O$10,consol!$B:$B,consol!D:D)</f>
        <v>#N/A</v>
      </c>
      <c r="R15" s="647" t="e">
        <f>_xlfn.XLOOKUP($O$10,consol!$B:$B,consol!E:E)</f>
        <v>#N/A</v>
      </c>
      <c r="S15" s="647" t="e">
        <f>_xlfn.XLOOKUP($O$10,consol!$B:$B,consol!F:F)</f>
        <v>#N/A</v>
      </c>
      <c r="T15" s="950" t="e">
        <f>_xlfn.XLOOKUP(O10,consol!$B:$B,consol!$G:$G)</f>
        <v>#N/A</v>
      </c>
      <c r="U15" s="951"/>
      <c r="V15" s="628"/>
    </row>
    <row r="16" spans="1:22">
      <c r="A16" s="72"/>
      <c r="B16" s="629"/>
      <c r="C16" s="948" t="s">
        <v>256</v>
      </c>
      <c r="D16" s="949"/>
      <c r="E16" s="949"/>
      <c r="F16" s="647">
        <f>_xlfn.XLOOKUP(D10,consol!$B:$B,consol!$H:$H)</f>
        <v>88</v>
      </c>
      <c r="G16" s="647">
        <f>_xlfn.XLOOKUP($D$10,consol!$B:$B,consol!I:I)</f>
        <v>0</v>
      </c>
      <c r="H16" s="647">
        <f>_xlfn.XLOOKUP($D$10,consol!$B:$B,consol!J:J)</f>
        <v>0</v>
      </c>
      <c r="I16" s="950">
        <f>_xlfn.XLOOKUP(D10,consol!$B:$B,consol!$K:$K)</f>
        <v>29</v>
      </c>
      <c r="J16" s="951"/>
      <c r="K16" s="639"/>
      <c r="L16" s="639"/>
      <c r="M16" s="640"/>
      <c r="N16" s="948" t="s">
        <v>256</v>
      </c>
      <c r="O16" s="949"/>
      <c r="P16" s="949"/>
      <c r="Q16" s="647" t="e">
        <f>_xlfn.XLOOKUP($O$10,consol!$B:$B,consol!H:H)</f>
        <v>#N/A</v>
      </c>
      <c r="R16" s="647" t="e">
        <f>_xlfn.XLOOKUP($O$10,consol!$B:$B,consol!I:I)</f>
        <v>#N/A</v>
      </c>
      <c r="S16" s="647" t="e">
        <f>_xlfn.XLOOKUP($O$10,consol!$B:$B,consol!J:J)</f>
        <v>#N/A</v>
      </c>
      <c r="T16" s="950" t="e">
        <f>_xlfn.XLOOKUP(O10,consol!$B:$B,consol!$K:$K)</f>
        <v>#N/A</v>
      </c>
      <c r="U16" s="951"/>
      <c r="V16" s="628"/>
    </row>
    <row r="17" spans="1:22" ht="15.65" customHeight="1">
      <c r="A17" s="72"/>
      <c r="B17" s="629"/>
      <c r="C17" s="948" t="s">
        <v>257</v>
      </c>
      <c r="D17" s="949"/>
      <c r="E17" s="949"/>
      <c r="F17" s="647">
        <f>_xlfn.XLOOKUP(D10,consol!$B:$B,consol!$L:$L)</f>
        <v>87</v>
      </c>
      <c r="G17" s="647">
        <f>_xlfn.XLOOKUP($D$10,consol!$B:$B,consol!M:M)</f>
        <v>0</v>
      </c>
      <c r="H17" s="647">
        <f>_xlfn.XLOOKUP($D$10,consol!$B:$B,consol!N:N)</f>
        <v>0</v>
      </c>
      <c r="I17" s="950">
        <f>_xlfn.XLOOKUP(D10,consol!$B:$B,consol!$O:$O)</f>
        <v>29</v>
      </c>
      <c r="J17" s="951"/>
      <c r="K17" s="639"/>
      <c r="L17" s="639"/>
      <c r="M17" s="640"/>
      <c r="N17" s="948" t="s">
        <v>257</v>
      </c>
      <c r="O17" s="949"/>
      <c r="P17" s="949"/>
      <c r="Q17" s="647" t="e">
        <f>_xlfn.XLOOKUP($O$10,consol!$B:$B,consol!L:L)</f>
        <v>#N/A</v>
      </c>
      <c r="R17" s="647" t="e">
        <f>_xlfn.XLOOKUP($O$10,consol!$B:$B,consol!M:M)</f>
        <v>#N/A</v>
      </c>
      <c r="S17" s="647" t="e">
        <f>_xlfn.XLOOKUP($O$10,consol!$B:$B,consol!N:N)</f>
        <v>#N/A</v>
      </c>
      <c r="T17" s="950" t="e">
        <f>_xlfn.XLOOKUP(O10,consol!$B:$B,consol!$O:$O)</f>
        <v>#N/A</v>
      </c>
      <c r="U17" s="951"/>
      <c r="V17" s="628"/>
    </row>
    <row r="18" spans="1:22">
      <c r="A18" s="72"/>
      <c r="B18" s="629"/>
      <c r="C18" s="948" t="s">
        <v>258</v>
      </c>
      <c r="D18" s="949"/>
      <c r="E18" s="949"/>
      <c r="F18" s="647">
        <f>_xlfn.XLOOKUP(D10,consol!$B:$B,consol!$P:$P)</f>
        <v>84</v>
      </c>
      <c r="G18" s="647">
        <f>_xlfn.XLOOKUP($D$10,consol!$B:$B,consol!Q:Q)</f>
        <v>0</v>
      </c>
      <c r="H18" s="647">
        <f>_xlfn.XLOOKUP($D$10,consol!$B:$B,consol!R:R)</f>
        <v>0</v>
      </c>
      <c r="I18" s="950">
        <f>_xlfn.XLOOKUP(D10,consol!$B:$B,consol!$S:$S)</f>
        <v>28</v>
      </c>
      <c r="J18" s="951"/>
      <c r="K18" s="639"/>
      <c r="L18" s="639"/>
      <c r="M18" s="640"/>
      <c r="N18" s="948" t="s">
        <v>258</v>
      </c>
      <c r="O18" s="949"/>
      <c r="P18" s="949"/>
      <c r="Q18" s="647" t="e">
        <f>_xlfn.XLOOKUP($O$10,consol!$B:$B,consol!P:P)</f>
        <v>#N/A</v>
      </c>
      <c r="R18" s="647" t="e">
        <f>_xlfn.XLOOKUP($O$10,consol!$B:$B,consol!Q:Q)</f>
        <v>#N/A</v>
      </c>
      <c r="S18" s="647" t="e">
        <f>_xlfn.XLOOKUP($O$10,consol!$B:$B,consol!R:R)</f>
        <v>#N/A</v>
      </c>
      <c r="T18" s="950" t="e">
        <f>_xlfn.XLOOKUP(O10,consol!$B:$B,consol!$S:$S)</f>
        <v>#N/A</v>
      </c>
      <c r="U18" s="951"/>
      <c r="V18" s="628"/>
    </row>
    <row r="19" spans="1:22" ht="15.65" customHeight="1">
      <c r="A19" s="72"/>
      <c r="B19" s="629"/>
      <c r="C19" s="948" t="s">
        <v>259</v>
      </c>
      <c r="D19" s="949"/>
      <c r="E19" s="949"/>
      <c r="F19" s="647">
        <f>_xlfn.XLOOKUP(D10,consol!$B:$B,consol!$T:$T)</f>
        <v>86</v>
      </c>
      <c r="G19" s="647">
        <f>_xlfn.XLOOKUP($D$10,consol!$B:$B,consol!U:U)</f>
        <v>0</v>
      </c>
      <c r="H19" s="647">
        <f>_xlfn.XLOOKUP($D$10,consol!$B:$B,consol!V:V)</f>
        <v>0</v>
      </c>
      <c r="I19" s="950">
        <f>_xlfn.XLOOKUP(D10,consol!$B:$B,consol!$W:$W)</f>
        <v>29</v>
      </c>
      <c r="J19" s="951"/>
      <c r="K19" s="639"/>
      <c r="L19" s="639"/>
      <c r="M19" s="640"/>
      <c r="N19" s="948" t="s">
        <v>259</v>
      </c>
      <c r="O19" s="949"/>
      <c r="P19" s="949"/>
      <c r="Q19" s="647" t="e">
        <f>_xlfn.XLOOKUP($O$10,consol!$B:$B,consol!T:T)</f>
        <v>#N/A</v>
      </c>
      <c r="R19" s="647" t="e">
        <f>_xlfn.XLOOKUP($O$10,consol!$B:$B,consol!U:U)</f>
        <v>#N/A</v>
      </c>
      <c r="S19" s="647" t="e">
        <f>_xlfn.XLOOKUP($O$10,consol!$B:$B,consol!V:V)</f>
        <v>#N/A</v>
      </c>
      <c r="T19" s="950" t="e">
        <f>_xlfn.XLOOKUP(O10,consol!$B:$B,consol!$W:$W)</f>
        <v>#N/A</v>
      </c>
      <c r="U19" s="951"/>
      <c r="V19" s="628"/>
    </row>
    <row r="20" spans="1:22" ht="15.65" customHeight="1">
      <c r="A20" s="72"/>
      <c r="B20" s="629"/>
      <c r="C20" s="952" t="s">
        <v>260</v>
      </c>
      <c r="D20" s="953"/>
      <c r="E20" s="953"/>
      <c r="F20" s="647">
        <f>_xlfn.XLOOKUP(D10,consol!$B:$B,consol!$X:$X)</f>
        <v>93</v>
      </c>
      <c r="G20" s="647">
        <f>_xlfn.XLOOKUP($D$10,consol!$B:$B,consol!Y:Y)</f>
        <v>0</v>
      </c>
      <c r="H20" s="647">
        <f>_xlfn.XLOOKUP($D$10,consol!$B:$B,consol!Z:Z)</f>
        <v>0</v>
      </c>
      <c r="I20" s="950">
        <f>_xlfn.XLOOKUP(D10,consol!$B:$B,consol!$AA:$AA)</f>
        <v>31</v>
      </c>
      <c r="J20" s="951"/>
      <c r="K20" s="639"/>
      <c r="L20" s="639"/>
      <c r="M20" s="640"/>
      <c r="N20" s="952" t="s">
        <v>260</v>
      </c>
      <c r="O20" s="953"/>
      <c r="P20" s="953"/>
      <c r="Q20" s="647" t="e">
        <f>_xlfn.XLOOKUP($O$10,consol!$B:$B,consol!X:X)</f>
        <v>#N/A</v>
      </c>
      <c r="R20" s="647" t="e">
        <f>_xlfn.XLOOKUP($O$10,consol!$B:$B,consol!Y:Y)</f>
        <v>#N/A</v>
      </c>
      <c r="S20" s="647" t="e">
        <f>_xlfn.XLOOKUP($O$10,consol!$B:$B,consol!Z:Z)</f>
        <v>#N/A</v>
      </c>
      <c r="T20" s="950" t="e">
        <f>_xlfn.XLOOKUP(O10,consol!$B:$B,consol!$AA:$AA)</f>
        <v>#N/A</v>
      </c>
      <c r="U20" s="951"/>
      <c r="V20" s="628"/>
    </row>
    <row r="21" spans="1:22">
      <c r="A21" s="72"/>
      <c r="B21" s="629"/>
      <c r="C21" s="952" t="s">
        <v>261</v>
      </c>
      <c r="D21" s="953"/>
      <c r="E21" s="953"/>
      <c r="F21" s="647">
        <f>_xlfn.XLOOKUP(D10,consol!$B:$B,consol!$AB:$AB)</f>
        <v>87</v>
      </c>
      <c r="G21" s="647">
        <f>_xlfn.XLOOKUP($D$10,consol!$B:$B,consol!AC:AC)</f>
        <v>0</v>
      </c>
      <c r="H21" s="647">
        <f>_xlfn.XLOOKUP($D$10,consol!$B:$B,consol!AD:AD)</f>
        <v>0</v>
      </c>
      <c r="I21" s="950">
        <f>_xlfn.XLOOKUP(D10,consol!$B:$B,consol!$AE:$AE)</f>
        <v>29</v>
      </c>
      <c r="J21" s="951"/>
      <c r="K21" s="639"/>
      <c r="L21" s="639"/>
      <c r="M21" s="640"/>
      <c r="N21" s="952" t="s">
        <v>261</v>
      </c>
      <c r="O21" s="953"/>
      <c r="P21" s="953"/>
      <c r="Q21" s="647" t="e">
        <f>_xlfn.XLOOKUP($O$10,consol!$B:$B,consol!AB:AB)</f>
        <v>#N/A</v>
      </c>
      <c r="R21" s="647" t="e">
        <f>_xlfn.XLOOKUP($O$10,consol!$B:$B,consol!AC:AC)</f>
        <v>#N/A</v>
      </c>
      <c r="S21" s="647" t="e">
        <f>_xlfn.XLOOKUP($O$10,consol!$B:$B,consol!AD:AD)</f>
        <v>#N/A</v>
      </c>
      <c r="T21" s="950" t="e">
        <f>_xlfn.XLOOKUP(O10,consol!$B:$B,consol!$AE:$AE)</f>
        <v>#N/A</v>
      </c>
      <c r="U21" s="951"/>
      <c r="V21" s="628"/>
    </row>
    <row r="22" spans="1:22">
      <c r="A22" s="72"/>
      <c r="B22" s="629"/>
      <c r="C22" s="948" t="s">
        <v>12</v>
      </c>
      <c r="D22" s="949"/>
      <c r="E22" s="949"/>
      <c r="F22" s="647">
        <f>_xlfn.XLOOKUP(D10,consol!$B:$B,consol!$AF:$AF)</f>
        <v>90</v>
      </c>
      <c r="G22" s="647" t="str">
        <f>_xlfn.XLOOKUP($D$10,consol!$B:$B,consol!AG:AG)</f>
        <v/>
      </c>
      <c r="H22" s="647" t="str">
        <f>_xlfn.XLOOKUP($D$10,consol!$B:$B,consol!AH:AH)</f>
        <v/>
      </c>
      <c r="I22" s="950" t="str">
        <f>_xlfn.XLOOKUP(D10,consol!$B:$B,consol!$AI:$AI)</f>
        <v/>
      </c>
      <c r="J22" s="951"/>
      <c r="K22" s="639"/>
      <c r="L22" s="639"/>
      <c r="M22" s="640"/>
      <c r="N22" s="948" t="s">
        <v>12</v>
      </c>
      <c r="O22" s="949"/>
      <c r="P22" s="949"/>
      <c r="Q22" s="647" t="e">
        <f>_xlfn.XLOOKUP($O$10,consol!$B:$B,consol!AF:AF)</f>
        <v>#N/A</v>
      </c>
      <c r="R22" s="647" t="e">
        <f>_xlfn.XLOOKUP($O$10,consol!$B:$B,consol!AG:AG)</f>
        <v>#N/A</v>
      </c>
      <c r="S22" s="647" t="e">
        <f>_xlfn.XLOOKUP($O$10,consol!$B:$B,consol!AH:AH)</f>
        <v>#N/A</v>
      </c>
      <c r="T22" s="950" t="e">
        <f>_xlfn.XLOOKUP(O10,consol!$B:$B,consol!$AI:$AI)</f>
        <v>#N/A</v>
      </c>
      <c r="U22" s="951"/>
      <c r="V22" s="628"/>
    </row>
    <row r="23" spans="1:22">
      <c r="A23" s="72"/>
      <c r="B23" s="629"/>
      <c r="C23" s="948" t="s">
        <v>262</v>
      </c>
      <c r="D23" s="949"/>
      <c r="E23" s="961"/>
      <c r="F23" s="647">
        <f>_xlfn.XLOOKUP(D10,consol!$B:$B,consol!$AJ:$AJ)</f>
        <v>92</v>
      </c>
      <c r="G23" s="647">
        <f>_xlfn.XLOOKUP($D$10,consol!$B:$B,consol!AK:AK)</f>
        <v>0</v>
      </c>
      <c r="H23" s="647">
        <f>_xlfn.XLOOKUP($D$10,consol!$B:$B,consol!AL:AL)</f>
        <v>0</v>
      </c>
      <c r="I23" s="950">
        <f>_xlfn.XLOOKUP(D10,consol!$B:$B,consol!$AM:$AM)</f>
        <v>31</v>
      </c>
      <c r="J23" s="951"/>
      <c r="K23" s="639"/>
      <c r="L23" s="639"/>
      <c r="M23" s="640"/>
      <c r="N23" s="948" t="s">
        <v>262</v>
      </c>
      <c r="O23" s="949"/>
      <c r="P23" s="961"/>
      <c r="Q23" s="647" t="e">
        <f>_xlfn.XLOOKUP($O$10,consol!$B:$B,consol!AJ:AJ)</f>
        <v>#N/A</v>
      </c>
      <c r="R23" s="647" t="e">
        <f>_xlfn.XLOOKUP($O$10,consol!$B:$B,consol!AK:AK)</f>
        <v>#N/A</v>
      </c>
      <c r="S23" s="647" t="e">
        <f>_xlfn.XLOOKUP($O$10,consol!$B:$B,consol!AL:AL)</f>
        <v>#N/A</v>
      </c>
      <c r="T23" s="950" t="e">
        <f>_xlfn.XLOOKUP(O10,consol!$B:$B,consol!$AM:$AM)</f>
        <v>#N/A</v>
      </c>
      <c r="U23" s="951"/>
      <c r="V23" s="628"/>
    </row>
    <row r="24" spans="1:22">
      <c r="A24" s="72"/>
      <c r="B24" s="629"/>
      <c r="C24" s="952" t="s">
        <v>263</v>
      </c>
      <c r="D24" s="953"/>
      <c r="E24" s="962"/>
      <c r="F24" s="647">
        <f>_xlfn.XLOOKUP(D10,consol!$B:$B,consol!$AN:$AN)</f>
        <v>88</v>
      </c>
      <c r="G24" s="647">
        <f>_xlfn.XLOOKUP($D$10,consol!$B:$B,consol!AO:AO)</f>
        <v>0</v>
      </c>
      <c r="H24" s="647">
        <f>_xlfn.XLOOKUP($D$10,consol!$B:$B,consol!AP:AP)</f>
        <v>0</v>
      </c>
      <c r="I24" s="950">
        <f>_xlfn.XLOOKUP(D10,consol!$B:$B,consol!$AQ:$AQ)</f>
        <v>29</v>
      </c>
      <c r="J24" s="951"/>
      <c r="K24" s="639"/>
      <c r="L24" s="639"/>
      <c r="M24" s="640"/>
      <c r="N24" s="952" t="s">
        <v>263</v>
      </c>
      <c r="O24" s="953"/>
      <c r="P24" s="962"/>
      <c r="Q24" s="647" t="e">
        <f>_xlfn.XLOOKUP($O$10,consol!$B:$B,consol!AN:AN)</f>
        <v>#N/A</v>
      </c>
      <c r="R24" s="647" t="e">
        <f>_xlfn.XLOOKUP($O$10,consol!$B:$B,consol!AO:AO)</f>
        <v>#N/A</v>
      </c>
      <c r="S24" s="647" t="e">
        <f>_xlfn.XLOOKUP($O$10,consol!$B:$B,consol!AP:AP)</f>
        <v>#N/A</v>
      </c>
      <c r="T24" s="950" t="e">
        <f>_xlfn.XLOOKUP(O10,consol!$B:$B,consol!$AQ:$AQ)</f>
        <v>#N/A</v>
      </c>
      <c r="U24" s="951"/>
      <c r="V24" s="628"/>
    </row>
    <row r="25" spans="1:22" ht="15.65" customHeight="1">
      <c r="A25" s="72"/>
      <c r="B25" s="629"/>
      <c r="C25" s="954">
        <f>_xlfn.XLOOKUP(D10,consol!$B:$B,consol!$BN:$BN)</f>
        <v>0</v>
      </c>
      <c r="D25" s="955"/>
      <c r="E25" s="955"/>
      <c r="F25" s="625">
        <f>_xlfn.XLOOKUP(D10,consol!$B:$B,consol!$AR:$AR)</f>
        <v>0</v>
      </c>
      <c r="G25" s="625">
        <f>_xlfn.XLOOKUP($D$10,consol!$B:$B,consol!AS:AS)</f>
        <v>0</v>
      </c>
      <c r="H25" s="625">
        <f>_xlfn.XLOOKUP($D$10,consol!$B:$B,consol!AT:AT)</f>
        <v>0</v>
      </c>
      <c r="I25" s="956" t="str">
        <f>_xlfn.XLOOKUP(D10,consol!$B:$B,consol!AV:AV)</f>
        <v xml:space="preserve"> </v>
      </c>
      <c r="J25" s="956"/>
      <c r="K25" s="639"/>
      <c r="L25" s="639"/>
      <c r="M25" s="640"/>
      <c r="N25" s="954" t="e">
        <f>_xlfn.XLOOKUP(O10,consol!$B:$B,consol!$BN:$BN)</f>
        <v>#N/A</v>
      </c>
      <c r="O25" s="955"/>
      <c r="P25" s="955"/>
      <c r="Q25" s="625" t="e">
        <f>_xlfn.XLOOKUP($O$10,consol!$B:$B,consol!AR:AR)</f>
        <v>#N/A</v>
      </c>
      <c r="R25" s="625" t="e">
        <f>_xlfn.XLOOKUP($O$10,consol!$B:$B,consol!AS:AS)</f>
        <v>#N/A</v>
      </c>
      <c r="S25" s="625" t="e">
        <f>_xlfn.XLOOKUP($O$10,consol!$B:$B,consol!AT:AT)</f>
        <v>#N/A</v>
      </c>
      <c r="T25" s="956" t="e">
        <f>_xlfn.XLOOKUP(O10,consol!$B:$B,consol!BG:BG)</f>
        <v>#N/A</v>
      </c>
      <c r="U25" s="956"/>
      <c r="V25" s="628"/>
    </row>
    <row r="26" spans="1:22">
      <c r="A26" s="72"/>
      <c r="B26" s="629"/>
      <c r="C26" s="957"/>
      <c r="D26" s="958"/>
      <c r="E26" s="959"/>
      <c r="F26" s="624"/>
      <c r="G26" s="624"/>
      <c r="H26" s="624"/>
      <c r="I26" s="960"/>
      <c r="J26" s="960"/>
      <c r="K26" s="628"/>
      <c r="L26" s="628"/>
      <c r="M26" s="629"/>
      <c r="N26" s="957"/>
      <c r="O26" s="958"/>
      <c r="P26" s="959"/>
      <c r="Q26" s="624"/>
      <c r="R26" s="624"/>
      <c r="S26" s="624"/>
      <c r="T26" s="960"/>
      <c r="U26" s="960"/>
      <c r="V26" s="628"/>
    </row>
    <row r="27" spans="1:22" ht="15.65" hidden="1" customHeight="1">
      <c r="A27" s="72"/>
      <c r="B27" s="629"/>
      <c r="C27" s="957"/>
      <c r="D27" s="958"/>
      <c r="E27" s="959"/>
      <c r="F27" s="624"/>
      <c r="G27" s="624"/>
      <c r="H27" s="624"/>
      <c r="I27" s="960"/>
      <c r="J27" s="960"/>
      <c r="K27" s="628"/>
      <c r="L27" s="628"/>
      <c r="M27" s="629"/>
      <c r="N27" s="957"/>
      <c r="O27" s="958"/>
      <c r="P27" s="959"/>
      <c r="Q27" s="624"/>
      <c r="R27" s="650" t="e">
        <f>VLOOKUP(O10,[1]RAW_DATA_INFO!C6:GJ117,92,FALSE)</f>
        <v>#N/A</v>
      </c>
      <c r="S27" s="650" t="e">
        <f>VLOOKUP(O10,[1]RAW_DATA_INFO!C6:GJ117,93,FALSE)</f>
        <v>#N/A</v>
      </c>
      <c r="T27" s="960"/>
      <c r="U27" s="960"/>
      <c r="V27" s="628"/>
    </row>
    <row r="28" spans="1:22">
      <c r="A28" s="72"/>
      <c r="B28" s="629"/>
      <c r="C28" s="965" t="s">
        <v>438</v>
      </c>
      <c r="D28" s="965"/>
      <c r="E28" s="966"/>
      <c r="F28" s="652">
        <f>_xlfn.XLOOKUP(D10,consol!$B:$B,consol!$BD:$BD)</f>
        <v>88</v>
      </c>
      <c r="G28" s="652" t="str">
        <f>_xlfn.XLOOKUP($D$10,consol!$B:$B,consol!$BE:$BE)</f>
        <v xml:space="preserve"> </v>
      </c>
      <c r="H28" s="652" t="str">
        <f>_xlfn.XLOOKUP($D$10,consol!$B:$B,consol!BF:BF)</f>
        <v xml:space="preserve"> </v>
      </c>
      <c r="I28" s="963">
        <f>_xlfn.XLOOKUP(D10,consol!$B:$B,consol!$BG:$BG)</f>
        <v>29</v>
      </c>
      <c r="J28" s="963" t="e">
        <f>AVERAGE(J15:J22)</f>
        <v>#DIV/0!</v>
      </c>
      <c r="K28" s="628"/>
      <c r="L28" s="628"/>
      <c r="M28" s="629"/>
      <c r="N28" s="965" t="s">
        <v>438</v>
      </c>
      <c r="O28" s="965"/>
      <c r="P28" s="966"/>
      <c r="Q28" s="652" t="e">
        <f>_xlfn.XLOOKUP($O$10,consol!$B:$B,consol!BD:BD)</f>
        <v>#N/A</v>
      </c>
      <c r="R28" s="652" t="e">
        <f>_xlfn.XLOOKUP($O$10,consol!$B:$B,consol!BE:BE)</f>
        <v>#N/A</v>
      </c>
      <c r="S28" s="652" t="e">
        <f>_xlfn.XLOOKUP($O$10,consol!$B:$B,consol!BF:BF)</f>
        <v>#N/A</v>
      </c>
      <c r="T28" s="963" t="e">
        <f>_xlfn.XLOOKUP(O10,consol!$B:$B,consol!$BG:$BG)</f>
        <v>#N/A</v>
      </c>
      <c r="U28" s="963" t="e">
        <f>AVERAGE(U15:U22)</f>
        <v>#DIV/0!</v>
      </c>
      <c r="V28" s="628"/>
    </row>
    <row r="29" spans="1:22" ht="18">
      <c r="A29" s="72"/>
      <c r="B29" s="629"/>
      <c r="C29" s="651"/>
      <c r="D29" s="653"/>
      <c r="E29" s="653"/>
      <c r="F29" s="654"/>
      <c r="G29" s="654"/>
      <c r="H29" s="654"/>
      <c r="I29" s="655"/>
      <c r="J29" s="655"/>
      <c r="K29" s="628"/>
      <c r="L29" s="628"/>
      <c r="M29" s="629"/>
      <c r="N29" s="651"/>
      <c r="O29" s="656"/>
      <c r="P29" s="656"/>
      <c r="Q29" s="657"/>
      <c r="R29" s="657"/>
      <c r="S29" s="657"/>
      <c r="T29" s="655"/>
      <c r="U29" s="655"/>
      <c r="V29" s="628"/>
    </row>
    <row r="30" spans="1:22">
      <c r="A30" s="68"/>
      <c r="B30" s="629"/>
      <c r="C30" s="672" t="s">
        <v>353</v>
      </c>
      <c r="D30" s="964" t="str">
        <f>'INPUT DATA'!$E$17</f>
        <v>KATHY A. GARCIA</v>
      </c>
      <c r="E30" s="964"/>
      <c r="F30" s="964"/>
      <c r="G30" s="645" t="s">
        <v>523</v>
      </c>
      <c r="H30" s="645"/>
      <c r="I30" s="658"/>
      <c r="J30" s="659"/>
      <c r="K30" s="628"/>
      <c r="L30" s="628"/>
      <c r="M30" s="629"/>
      <c r="N30" s="672" t="s">
        <v>353</v>
      </c>
      <c r="O30" s="964" t="str">
        <f>D30</f>
        <v>KATHY A. GARCIA</v>
      </c>
      <c r="P30" s="964"/>
      <c r="Q30" s="964"/>
      <c r="R30" s="645" t="s">
        <v>523</v>
      </c>
      <c r="S30" s="645"/>
      <c r="T30" s="658"/>
      <c r="U30" s="659"/>
      <c r="V30" s="628"/>
    </row>
    <row r="31" spans="1:22">
      <c r="A31" s="72"/>
      <c r="B31" s="660"/>
      <c r="C31" s="661"/>
      <c r="D31" s="662"/>
      <c r="E31" s="662"/>
      <c r="F31" s="662"/>
      <c r="G31" s="662"/>
      <c r="H31" s="662"/>
      <c r="I31" s="663"/>
      <c r="J31" s="659"/>
      <c r="K31" s="664"/>
      <c r="L31" s="628"/>
      <c r="M31" s="660"/>
      <c r="N31" s="665"/>
      <c r="O31" s="662"/>
      <c r="P31" s="662"/>
      <c r="Q31" s="662"/>
      <c r="R31" s="662"/>
      <c r="S31" s="662"/>
      <c r="T31" s="659"/>
      <c r="U31" s="659"/>
      <c r="V31" s="664"/>
    </row>
    <row r="32" spans="1:22">
      <c r="A32" s="72"/>
      <c r="B32" s="630"/>
      <c r="C32" s="666"/>
      <c r="D32" s="667"/>
      <c r="E32" s="667"/>
      <c r="F32" s="667"/>
      <c r="G32" s="667"/>
      <c r="H32" s="667"/>
      <c r="I32" s="668"/>
      <c r="J32" s="630"/>
      <c r="K32" s="630"/>
      <c r="L32" s="630"/>
      <c r="M32" s="630"/>
      <c r="N32" s="669"/>
      <c r="O32" s="667"/>
      <c r="P32" s="667"/>
      <c r="Q32" s="667"/>
      <c r="R32" s="667"/>
      <c r="S32" s="667"/>
      <c r="T32" s="630"/>
      <c r="U32" s="630"/>
      <c r="V32" s="630"/>
    </row>
    <row r="33" spans="1:22" ht="15" customHeight="1">
      <c r="A33" s="72"/>
      <c r="B33" s="626"/>
      <c r="C33" s="974" t="s">
        <v>3</v>
      </c>
      <c r="D33" s="974"/>
      <c r="E33" s="974"/>
      <c r="F33" s="974"/>
      <c r="G33" s="974"/>
      <c r="H33" s="974"/>
      <c r="I33" s="974"/>
      <c r="J33" s="974"/>
      <c r="K33" s="627"/>
      <c r="L33" s="628"/>
      <c r="M33" s="626"/>
      <c r="N33" s="974" t="s">
        <v>3</v>
      </c>
      <c r="O33" s="974"/>
      <c r="P33" s="974"/>
      <c r="Q33" s="974"/>
      <c r="R33" s="974"/>
      <c r="S33" s="974"/>
      <c r="T33" s="974"/>
      <c r="U33" s="974"/>
      <c r="V33" s="627"/>
    </row>
    <row r="34" spans="1:22" ht="10" customHeight="1">
      <c r="A34" s="72"/>
      <c r="B34" s="629"/>
      <c r="C34" s="975" t="s">
        <v>4</v>
      </c>
      <c r="D34" s="975"/>
      <c r="E34" s="975"/>
      <c r="F34" s="975"/>
      <c r="G34" s="975"/>
      <c r="H34" s="975"/>
      <c r="I34" s="975"/>
      <c r="J34" s="975"/>
      <c r="K34" s="628"/>
      <c r="L34" s="628"/>
      <c r="M34" s="629"/>
      <c r="N34" s="975" t="s">
        <v>4</v>
      </c>
      <c r="O34" s="975"/>
      <c r="P34" s="975"/>
      <c r="Q34" s="975"/>
      <c r="R34" s="975"/>
      <c r="S34" s="975"/>
      <c r="T34" s="975"/>
      <c r="U34" s="975"/>
      <c r="V34" s="628"/>
    </row>
    <row r="35" spans="1:22" ht="10" customHeight="1">
      <c r="A35" s="72"/>
      <c r="B35" s="629"/>
      <c r="C35" s="975" t="s">
        <v>136</v>
      </c>
      <c r="D35" s="975"/>
      <c r="E35" s="975"/>
      <c r="F35" s="975"/>
      <c r="G35" s="975"/>
      <c r="H35" s="975"/>
      <c r="I35" s="975"/>
      <c r="J35" s="975"/>
      <c r="K35" s="628"/>
      <c r="L35" s="628"/>
      <c r="M35" s="629"/>
      <c r="N35" s="975" t="s">
        <v>136</v>
      </c>
      <c r="O35" s="975"/>
      <c r="P35" s="975"/>
      <c r="Q35" s="975"/>
      <c r="R35" s="975"/>
      <c r="S35" s="975"/>
      <c r="T35" s="975"/>
      <c r="U35" s="975"/>
      <c r="V35" s="628"/>
    </row>
    <row r="36" spans="1:22" ht="10" customHeight="1">
      <c r="A36" s="72"/>
      <c r="B36" s="629"/>
      <c r="C36" s="975" t="s">
        <v>518</v>
      </c>
      <c r="D36" s="975"/>
      <c r="E36" s="975"/>
      <c r="F36" s="975"/>
      <c r="G36" s="975"/>
      <c r="H36" s="975"/>
      <c r="I36" s="975"/>
      <c r="J36" s="975"/>
      <c r="K36" s="628"/>
      <c r="L36" s="628"/>
      <c r="M36" s="629"/>
      <c r="N36" s="975" t="s">
        <v>518</v>
      </c>
      <c r="O36" s="975"/>
      <c r="P36" s="975"/>
      <c r="Q36" s="975"/>
      <c r="R36" s="975"/>
      <c r="S36" s="975"/>
      <c r="T36" s="975"/>
      <c r="U36" s="975"/>
      <c r="V36" s="628"/>
    </row>
    <row r="37" spans="1:22" ht="15" customHeight="1">
      <c r="A37" s="72"/>
      <c r="B37" s="968" t="str">
        <f>'INPUT DATA'!$E$10</f>
        <v>KORONADAL NATIONAL COMPREHENSIVE HIGH SCHOOL</v>
      </c>
      <c r="C37" s="944"/>
      <c r="D37" s="944"/>
      <c r="E37" s="944"/>
      <c r="F37" s="944"/>
      <c r="G37" s="944"/>
      <c r="H37" s="944"/>
      <c r="I37" s="944"/>
      <c r="J37" s="944"/>
      <c r="K37" s="969"/>
      <c r="L37" s="628"/>
      <c r="M37" s="968" t="str">
        <f>'INPUT DATA'!$E$10</f>
        <v>KORONADAL NATIONAL COMPREHENSIVE HIGH SCHOOL</v>
      </c>
      <c r="N37" s="944"/>
      <c r="O37" s="944"/>
      <c r="P37" s="944"/>
      <c r="Q37" s="944"/>
      <c r="R37" s="944"/>
      <c r="S37" s="944"/>
      <c r="T37" s="944"/>
      <c r="U37" s="944"/>
      <c r="V37" s="969"/>
    </row>
    <row r="38" spans="1:22" ht="15" customHeight="1">
      <c r="A38" s="72"/>
      <c r="B38" s="629"/>
      <c r="C38" s="976" t="s">
        <v>192</v>
      </c>
      <c r="D38" s="976"/>
      <c r="E38" s="976"/>
      <c r="F38" s="976"/>
      <c r="G38" s="976"/>
      <c r="H38" s="976"/>
      <c r="I38" s="976"/>
      <c r="J38" s="976"/>
      <c r="K38" s="628"/>
      <c r="L38" s="628"/>
      <c r="M38" s="629"/>
      <c r="N38" s="630"/>
      <c r="O38" s="630"/>
      <c r="P38" s="630"/>
      <c r="Q38" s="631" t="s">
        <v>192</v>
      </c>
      <c r="R38" s="630"/>
      <c r="S38" s="630"/>
      <c r="T38" s="630"/>
      <c r="U38" s="630"/>
      <c r="V38" s="628"/>
    </row>
    <row r="39" spans="1:22" ht="15.65" customHeight="1">
      <c r="A39" s="72"/>
      <c r="B39" s="629"/>
      <c r="C39" s="945" t="s">
        <v>519</v>
      </c>
      <c r="D39" s="945"/>
      <c r="E39" s="945"/>
      <c r="F39" s="945"/>
      <c r="G39" s="945"/>
      <c r="H39" s="945"/>
      <c r="I39" s="945"/>
      <c r="J39" s="945"/>
      <c r="K39" s="628"/>
      <c r="L39" s="628"/>
      <c r="M39" s="629"/>
      <c r="N39" s="945" t="s">
        <v>519</v>
      </c>
      <c r="O39" s="945"/>
      <c r="P39" s="945"/>
      <c r="Q39" s="945"/>
      <c r="R39" s="945"/>
      <c r="S39" s="945"/>
      <c r="T39" s="945"/>
      <c r="U39" s="945"/>
      <c r="V39" s="628"/>
    </row>
    <row r="40" spans="1:22" ht="15.65" customHeight="1">
      <c r="A40" s="72"/>
      <c r="B40" s="629"/>
      <c r="C40" s="632"/>
      <c r="D40" s="633"/>
      <c r="E40" s="633"/>
      <c r="F40" s="946" t="s">
        <v>520</v>
      </c>
      <c r="G40" s="946"/>
      <c r="H40" s="947" t="e">
        <f>_xlfn.XLOOKUP(D42,masterlist!$M:$M,masterlist!$G:$G)</f>
        <v>#N/A</v>
      </c>
      <c r="I40" s="947"/>
      <c r="J40" s="947"/>
      <c r="K40" s="628"/>
      <c r="L40" s="628"/>
      <c r="M40" s="629"/>
      <c r="N40" s="632"/>
      <c r="O40" s="633"/>
      <c r="P40" s="633"/>
      <c r="Q40" s="946" t="s">
        <v>520</v>
      </c>
      <c r="R40" s="946"/>
      <c r="S40" s="947" t="e">
        <f>_xlfn.XLOOKUP(O42,masterlist!$M:$M,masterlist!$G:$G)</f>
        <v>#N/A</v>
      </c>
      <c r="T40" s="947"/>
      <c r="U40" s="947"/>
      <c r="V40" s="628"/>
    </row>
    <row r="41" spans="1:22" ht="15.65" customHeight="1">
      <c r="A41" s="72"/>
      <c r="B41" s="629"/>
      <c r="C41" s="632"/>
      <c r="D41" s="633"/>
      <c r="E41" s="633"/>
      <c r="F41" s="634"/>
      <c r="G41" s="634"/>
      <c r="H41" s="635"/>
      <c r="I41" s="635"/>
      <c r="J41" s="635"/>
      <c r="K41" s="628"/>
      <c r="L41" s="628"/>
      <c r="M41" s="629"/>
      <c r="N41" s="632"/>
      <c r="O41" s="633"/>
      <c r="P41" s="633"/>
      <c r="Q41" s="634"/>
      <c r="R41" s="634"/>
      <c r="S41" s="635"/>
      <c r="T41" s="635"/>
      <c r="U41" s="635"/>
      <c r="V41" s="628"/>
    </row>
    <row r="42" spans="1:22">
      <c r="A42" s="72"/>
      <c r="B42" s="629"/>
      <c r="C42" s="636" t="s">
        <v>198</v>
      </c>
      <c r="D42" s="967" t="s">
        <v>670</v>
      </c>
      <c r="E42" s="967"/>
      <c r="F42" s="967"/>
      <c r="G42" s="967"/>
      <c r="H42" s="967"/>
      <c r="I42" s="967"/>
      <c r="J42" s="967"/>
      <c r="K42" s="628"/>
      <c r="L42" s="628"/>
      <c r="M42" s="629"/>
      <c r="N42" s="636" t="s">
        <v>198</v>
      </c>
      <c r="O42" s="967" t="s">
        <v>671</v>
      </c>
      <c r="P42" s="967"/>
      <c r="Q42" s="967"/>
      <c r="R42" s="967"/>
      <c r="S42" s="967"/>
      <c r="T42" s="967"/>
      <c r="U42" s="967"/>
      <c r="V42" s="628"/>
    </row>
    <row r="43" spans="1:22">
      <c r="A43" s="68"/>
      <c r="B43" s="629"/>
      <c r="C43" s="636" t="s">
        <v>203</v>
      </c>
      <c r="D43" s="936" t="str">
        <f>'INPUT DATA'!$E$14</f>
        <v>7-ROSAL</v>
      </c>
      <c r="E43" s="936"/>
      <c r="F43" s="936"/>
      <c r="G43" s="936"/>
      <c r="H43" s="936"/>
      <c r="I43" s="642"/>
      <c r="J43" s="630"/>
      <c r="K43" s="628"/>
      <c r="L43" s="628"/>
      <c r="M43" s="629"/>
      <c r="N43" s="636" t="s">
        <v>203</v>
      </c>
      <c r="O43" s="936" t="str">
        <f>'INPUT DATA'!$E$14</f>
        <v>7-ROSAL</v>
      </c>
      <c r="P43" s="936"/>
      <c r="Q43" s="936"/>
      <c r="R43" s="936"/>
      <c r="S43" s="936"/>
      <c r="T43" s="642"/>
      <c r="U43" s="642"/>
      <c r="V43" s="628"/>
    </row>
    <row r="44" spans="1:22">
      <c r="A44" s="68"/>
      <c r="B44" s="629"/>
      <c r="C44" s="636" t="s">
        <v>521</v>
      </c>
      <c r="D44" s="643"/>
      <c r="E44" s="644" t="str">
        <f>'INPUT DATA'!$E$12</f>
        <v>2026-2027</v>
      </c>
      <c r="F44" s="645"/>
      <c r="G44" s="636"/>
      <c r="H44" s="645"/>
      <c r="I44" s="644"/>
      <c r="J44" s="630"/>
      <c r="K44" s="628"/>
      <c r="L44" s="628"/>
      <c r="M44" s="629"/>
      <c r="N44" s="636" t="s">
        <v>521</v>
      </c>
      <c r="O44" s="643"/>
      <c r="P44" s="644" t="str">
        <f>'INPUT DATA'!$E$12</f>
        <v>2026-2027</v>
      </c>
      <c r="Q44" s="645"/>
      <c r="R44" s="636"/>
      <c r="S44" s="645"/>
      <c r="T44" s="644"/>
      <c r="U44" s="644"/>
      <c r="V44" s="628"/>
    </row>
    <row r="45" spans="1:22">
      <c r="A45" s="68"/>
      <c r="B45" s="629"/>
      <c r="C45" s="643"/>
      <c r="D45" s="630"/>
      <c r="E45" s="630"/>
      <c r="F45" s="630"/>
      <c r="G45" s="630"/>
      <c r="H45" s="630"/>
      <c r="I45" s="630"/>
      <c r="J45" s="630"/>
      <c r="K45" s="628"/>
      <c r="L45" s="628"/>
      <c r="M45" s="629"/>
      <c r="N45" s="643"/>
      <c r="O45" s="630"/>
      <c r="P45" s="630"/>
      <c r="Q45" s="630"/>
      <c r="R45" s="630"/>
      <c r="S45" s="630"/>
      <c r="T45" s="630"/>
      <c r="U45" s="630"/>
      <c r="V45" s="628"/>
    </row>
    <row r="46" spans="1:22" ht="24" customHeight="1">
      <c r="A46" s="68"/>
      <c r="B46" s="629"/>
      <c r="C46" s="937" t="s">
        <v>522</v>
      </c>
      <c r="D46" s="938"/>
      <c r="E46" s="939"/>
      <c r="F46" s="646" t="s">
        <v>524</v>
      </c>
      <c r="G46" s="646" t="s">
        <v>525</v>
      </c>
      <c r="H46" s="646" t="s">
        <v>526</v>
      </c>
      <c r="I46" s="940" t="s">
        <v>527</v>
      </c>
      <c r="J46" s="940"/>
      <c r="K46" s="628"/>
      <c r="L46" s="628"/>
      <c r="M46" s="629"/>
      <c r="N46" s="937" t="s">
        <v>522</v>
      </c>
      <c r="O46" s="938"/>
      <c r="P46" s="939"/>
      <c r="Q46" s="646" t="s">
        <v>524</v>
      </c>
      <c r="R46" s="646" t="s">
        <v>525</v>
      </c>
      <c r="S46" s="646" t="s">
        <v>526</v>
      </c>
      <c r="T46" s="940" t="s">
        <v>527</v>
      </c>
      <c r="U46" s="940"/>
      <c r="V46" s="628"/>
    </row>
    <row r="47" spans="1:22" ht="22.5">
      <c r="A47" s="72"/>
      <c r="B47" s="629"/>
      <c r="C47" s="957" t="s">
        <v>255</v>
      </c>
      <c r="D47" s="958"/>
      <c r="E47" s="958"/>
      <c r="F47" s="481" t="e">
        <f>_xlfn.XLOOKUP(D42,consol!$B:$B,consol!$D:$D)</f>
        <v>#N/A</v>
      </c>
      <c r="G47" s="481" t="e">
        <f>_xlfn.XLOOKUP($D$42,consol!$B:$B,consol!E:E)</f>
        <v>#N/A</v>
      </c>
      <c r="H47" s="481" t="e">
        <f>_xlfn.XLOOKUP($D$42,consol!$B:$B,consol!F:F)</f>
        <v>#N/A</v>
      </c>
      <c r="I47" s="970" t="e">
        <f>_xlfn.XLOOKUP(D42,consol!$B:$B,consol!$G:$G)</f>
        <v>#N/A</v>
      </c>
      <c r="J47" s="971"/>
      <c r="K47" s="670"/>
      <c r="L47" s="670"/>
      <c r="M47" s="671"/>
      <c r="N47" s="957" t="s">
        <v>255</v>
      </c>
      <c r="O47" s="958"/>
      <c r="P47" s="958"/>
      <c r="Q47" s="481" t="e">
        <f>_xlfn.XLOOKUP($O$42,consol!$B:$B,consol!D:D)</f>
        <v>#N/A</v>
      </c>
      <c r="R47" s="481" t="e">
        <f>_xlfn.XLOOKUP($O$42,consol!$B:$B,consol!E:E)</f>
        <v>#N/A</v>
      </c>
      <c r="S47" s="481" t="e">
        <f>_xlfn.XLOOKUP($O$42,consol!$B:$B,consol!F:F)</f>
        <v>#N/A</v>
      </c>
      <c r="T47" s="970" t="e">
        <f>_xlfn.XLOOKUP(O42,consol!$B:$B,consol!$G:$G)</f>
        <v>#N/A</v>
      </c>
      <c r="U47" s="971"/>
      <c r="V47" s="628"/>
    </row>
    <row r="48" spans="1:22">
      <c r="A48" s="72"/>
      <c r="B48" s="629"/>
      <c r="C48" s="957" t="s">
        <v>256</v>
      </c>
      <c r="D48" s="958"/>
      <c r="E48" s="958"/>
      <c r="F48" s="481" t="e">
        <f>_xlfn.XLOOKUP(D42,consol!$B:$B,consol!$H:$H)</f>
        <v>#N/A</v>
      </c>
      <c r="G48" s="481" t="e">
        <f>_xlfn.XLOOKUP($D$42,consol!$B:$B,consol!I:I)</f>
        <v>#N/A</v>
      </c>
      <c r="H48" s="481" t="e">
        <f>_xlfn.XLOOKUP($D$42,consol!$B:$B,consol!J:J)</f>
        <v>#N/A</v>
      </c>
      <c r="I48" s="970" t="e">
        <f>_xlfn.XLOOKUP(D42,consol!$B:$B,consol!$K:$K)</f>
        <v>#N/A</v>
      </c>
      <c r="J48" s="971"/>
      <c r="K48" s="628"/>
      <c r="L48" s="628"/>
      <c r="M48" s="629"/>
      <c r="N48" s="957" t="s">
        <v>256</v>
      </c>
      <c r="O48" s="958"/>
      <c r="P48" s="958"/>
      <c r="Q48" s="481" t="e">
        <f>_xlfn.XLOOKUP($O$42,consol!$B:$B,consol!H:H)</f>
        <v>#N/A</v>
      </c>
      <c r="R48" s="481" t="e">
        <f>_xlfn.XLOOKUP($O$42,consol!$B:$B,consol!I:I)</f>
        <v>#N/A</v>
      </c>
      <c r="S48" s="481" t="e">
        <f>_xlfn.XLOOKUP($O$42,consol!$B:$B,consol!J:J)</f>
        <v>#N/A</v>
      </c>
      <c r="T48" s="970" t="e">
        <f>_xlfn.XLOOKUP(O42,consol!$B:$B,consol!$K:$K)</f>
        <v>#N/A</v>
      </c>
      <c r="U48" s="971"/>
      <c r="V48" s="628"/>
    </row>
    <row r="49" spans="1:22" ht="15.65" customHeight="1">
      <c r="A49" s="72"/>
      <c r="B49" s="629"/>
      <c r="C49" s="957" t="s">
        <v>257</v>
      </c>
      <c r="D49" s="958"/>
      <c r="E49" s="958"/>
      <c r="F49" s="481" t="e">
        <f>_xlfn.XLOOKUP(D42,consol!$B:$B,consol!$L:$L)</f>
        <v>#N/A</v>
      </c>
      <c r="G49" s="481" t="e">
        <f>_xlfn.XLOOKUP($D$42,consol!$B:$B,consol!M:M)</f>
        <v>#N/A</v>
      </c>
      <c r="H49" s="481" t="e">
        <f>_xlfn.XLOOKUP($D$42,consol!$B:$B,consol!N:N)</f>
        <v>#N/A</v>
      </c>
      <c r="I49" s="970" t="e">
        <f>_xlfn.XLOOKUP(D42,consol!$B:$B,consol!$O:$O)</f>
        <v>#N/A</v>
      </c>
      <c r="J49" s="971"/>
      <c r="K49" s="628"/>
      <c r="L49" s="628"/>
      <c r="M49" s="629"/>
      <c r="N49" s="957" t="s">
        <v>257</v>
      </c>
      <c r="O49" s="958"/>
      <c r="P49" s="958"/>
      <c r="Q49" s="481" t="e">
        <f>_xlfn.XLOOKUP($O$42,consol!$B:$B,consol!L:L)</f>
        <v>#N/A</v>
      </c>
      <c r="R49" s="481" t="e">
        <f>_xlfn.XLOOKUP($O$42,consol!$B:$B,consol!M:M)</f>
        <v>#N/A</v>
      </c>
      <c r="S49" s="481" t="e">
        <f>_xlfn.XLOOKUP($O$42,consol!$B:$B,consol!N:N)</f>
        <v>#N/A</v>
      </c>
      <c r="T49" s="970" t="e">
        <f>_xlfn.XLOOKUP(O42,consol!$B:$B,consol!$O:$O)</f>
        <v>#N/A</v>
      </c>
      <c r="U49" s="971"/>
      <c r="V49" s="628"/>
    </row>
    <row r="50" spans="1:22">
      <c r="A50" s="72"/>
      <c r="B50" s="629"/>
      <c r="C50" s="957" t="s">
        <v>258</v>
      </c>
      <c r="D50" s="958"/>
      <c r="E50" s="958"/>
      <c r="F50" s="481" t="e">
        <f>_xlfn.XLOOKUP(D42,consol!$B:$B,consol!$P:$P)</f>
        <v>#N/A</v>
      </c>
      <c r="G50" s="481" t="e">
        <f>_xlfn.XLOOKUP($D$42,consol!$B:$B,consol!Q:Q)</f>
        <v>#N/A</v>
      </c>
      <c r="H50" s="481" t="e">
        <f>_xlfn.XLOOKUP($D$42,consol!$B:$B,consol!R:R)</f>
        <v>#N/A</v>
      </c>
      <c r="I50" s="970" t="e">
        <f>_xlfn.XLOOKUP(D42,consol!$B:$B,consol!$S:$S)</f>
        <v>#N/A</v>
      </c>
      <c r="J50" s="971"/>
      <c r="K50" s="628"/>
      <c r="L50" s="628"/>
      <c r="M50" s="629"/>
      <c r="N50" s="957" t="s">
        <v>258</v>
      </c>
      <c r="O50" s="958"/>
      <c r="P50" s="958"/>
      <c r="Q50" s="481" t="e">
        <f>_xlfn.XLOOKUP($O$42,consol!$B:$B,consol!P:P)</f>
        <v>#N/A</v>
      </c>
      <c r="R50" s="481" t="e">
        <f>_xlfn.XLOOKUP($O$42,consol!$B:$B,consol!Q:Q)</f>
        <v>#N/A</v>
      </c>
      <c r="S50" s="481" t="e">
        <f>_xlfn.XLOOKUP($O$42,consol!$B:$B,consol!R:R)</f>
        <v>#N/A</v>
      </c>
      <c r="T50" s="970" t="e">
        <f>_xlfn.XLOOKUP(O42,consol!$B:$B,consol!$S:$S)</f>
        <v>#N/A</v>
      </c>
      <c r="U50" s="971"/>
      <c r="V50" s="628"/>
    </row>
    <row r="51" spans="1:22" ht="15.65" customHeight="1">
      <c r="A51" s="72"/>
      <c r="B51" s="629"/>
      <c r="C51" s="957" t="s">
        <v>259</v>
      </c>
      <c r="D51" s="958"/>
      <c r="E51" s="958"/>
      <c r="F51" s="481" t="e">
        <f>_xlfn.XLOOKUP(D42,consol!$B:$B,consol!$T:$T)</f>
        <v>#N/A</v>
      </c>
      <c r="G51" s="481" t="e">
        <f>_xlfn.XLOOKUP($D$42,consol!$B:$B,consol!U:U)</f>
        <v>#N/A</v>
      </c>
      <c r="H51" s="481" t="e">
        <f>_xlfn.XLOOKUP($D$42,consol!$B:$B,consol!V:V)</f>
        <v>#N/A</v>
      </c>
      <c r="I51" s="970" t="e">
        <f>_xlfn.XLOOKUP(D42,consol!$B:$B,consol!$W:$W)</f>
        <v>#N/A</v>
      </c>
      <c r="J51" s="971"/>
      <c r="K51" s="628"/>
      <c r="L51" s="628"/>
      <c r="M51" s="629"/>
      <c r="N51" s="957" t="s">
        <v>259</v>
      </c>
      <c r="O51" s="958"/>
      <c r="P51" s="958"/>
      <c r="Q51" s="481" t="e">
        <f>_xlfn.XLOOKUP($O$42,consol!$B:$B,consol!T:T)</f>
        <v>#N/A</v>
      </c>
      <c r="R51" s="481" t="e">
        <f>_xlfn.XLOOKUP($O$42,consol!$B:$B,consol!U:U)</f>
        <v>#N/A</v>
      </c>
      <c r="S51" s="481" t="e">
        <f>_xlfn.XLOOKUP($O$42,consol!$B:$B,consol!V:V)</f>
        <v>#N/A</v>
      </c>
      <c r="T51" s="970" t="e">
        <f>_xlfn.XLOOKUP(O42,consol!$B:$B,consol!$W:$W)</f>
        <v>#N/A</v>
      </c>
      <c r="U51" s="971"/>
      <c r="V51" s="628"/>
    </row>
    <row r="52" spans="1:22" ht="15.65" customHeight="1">
      <c r="A52" s="72"/>
      <c r="B52" s="629"/>
      <c r="C52" s="972" t="s">
        <v>260</v>
      </c>
      <c r="D52" s="973"/>
      <c r="E52" s="973"/>
      <c r="F52" s="481" t="e">
        <f>_xlfn.XLOOKUP(D42,consol!$B:$B,consol!$X:$X)</f>
        <v>#N/A</v>
      </c>
      <c r="G52" s="481" t="e">
        <f>_xlfn.XLOOKUP($D$42,consol!$B:$B,consol!Y:Y)</f>
        <v>#N/A</v>
      </c>
      <c r="H52" s="481" t="e">
        <f>_xlfn.XLOOKUP($D$42,consol!$B:$B,consol!Z:Z)</f>
        <v>#N/A</v>
      </c>
      <c r="I52" s="970" t="e">
        <f>_xlfn.XLOOKUP(D42,consol!$B:$B,consol!$AA:$AA)</f>
        <v>#N/A</v>
      </c>
      <c r="J52" s="971"/>
      <c r="K52" s="628"/>
      <c r="L52" s="628"/>
      <c r="M52" s="629"/>
      <c r="N52" s="972" t="s">
        <v>260</v>
      </c>
      <c r="O52" s="973"/>
      <c r="P52" s="973"/>
      <c r="Q52" s="481" t="e">
        <f>_xlfn.XLOOKUP($O$42,consol!$B:$B,consol!X:X)</f>
        <v>#N/A</v>
      </c>
      <c r="R52" s="481" t="e">
        <f>_xlfn.XLOOKUP($O$42,consol!$B:$B,consol!Y:Y)</f>
        <v>#N/A</v>
      </c>
      <c r="S52" s="481" t="e">
        <f>_xlfn.XLOOKUP($O$42,consol!$B:$B,consol!Z:Z)</f>
        <v>#N/A</v>
      </c>
      <c r="T52" s="970" t="e">
        <f>_xlfn.XLOOKUP(O42,consol!$B:$B,consol!$AA:$AA)</f>
        <v>#N/A</v>
      </c>
      <c r="U52" s="971"/>
      <c r="V52" s="628"/>
    </row>
    <row r="53" spans="1:22" ht="15.65" customHeight="1">
      <c r="A53" s="72"/>
      <c r="B53" s="629"/>
      <c r="C53" s="952" t="s">
        <v>261</v>
      </c>
      <c r="D53" s="953"/>
      <c r="E53" s="953"/>
      <c r="F53" s="481" t="e">
        <f>_xlfn.XLOOKUP(D42,consol!$B:$B,consol!$AB:$AB)</f>
        <v>#N/A</v>
      </c>
      <c r="G53" s="481" t="e">
        <f>_xlfn.XLOOKUP($D$42,consol!$B:$B,consol!AC:AC)</f>
        <v>#N/A</v>
      </c>
      <c r="H53" s="481" t="e">
        <f>_xlfn.XLOOKUP($D$42,consol!$B:$B,consol!AD:AD)</f>
        <v>#N/A</v>
      </c>
      <c r="I53" s="970" t="e">
        <f>_xlfn.XLOOKUP(D42,consol!$B:$B,consol!$AE:$AE)</f>
        <v>#N/A</v>
      </c>
      <c r="J53" s="971"/>
      <c r="K53" s="628"/>
      <c r="L53" s="628"/>
      <c r="M53" s="629"/>
      <c r="N53" s="952" t="s">
        <v>261</v>
      </c>
      <c r="O53" s="953"/>
      <c r="P53" s="953"/>
      <c r="Q53" s="481" t="e">
        <f>_xlfn.XLOOKUP($O$42,consol!$B:$B,consol!AB:AB)</f>
        <v>#N/A</v>
      </c>
      <c r="R53" s="481" t="e">
        <f>_xlfn.XLOOKUP($O$42,consol!$B:$B,consol!AC:AC)</f>
        <v>#N/A</v>
      </c>
      <c r="S53" s="481" t="e">
        <f>_xlfn.XLOOKUP($O$42,consol!$B:$B,consol!AD:AD)</f>
        <v>#N/A</v>
      </c>
      <c r="T53" s="970" t="e">
        <f>_xlfn.XLOOKUP(O42,consol!$B:$B,consol!$AE:$AE)</f>
        <v>#N/A</v>
      </c>
      <c r="U53" s="971"/>
      <c r="V53" s="628"/>
    </row>
    <row r="54" spans="1:22">
      <c r="A54" s="72"/>
      <c r="B54" s="629"/>
      <c r="C54" s="957" t="s">
        <v>12</v>
      </c>
      <c r="D54" s="958"/>
      <c r="E54" s="958"/>
      <c r="F54" s="481" t="e">
        <f>_xlfn.XLOOKUP(D42,consol!$B:$B,consol!$AF:$AF)</f>
        <v>#N/A</v>
      </c>
      <c r="G54" s="481" t="e">
        <f>_xlfn.XLOOKUP($D$42,consol!$B:$B,consol!AG:AG)</f>
        <v>#N/A</v>
      </c>
      <c r="H54" s="481" t="e">
        <f>_xlfn.XLOOKUP($D$42,consol!$B:$B,consol!AH:AH)</f>
        <v>#N/A</v>
      </c>
      <c r="I54" s="970" t="e">
        <f>_xlfn.XLOOKUP(D42,consol!$B:$B,consol!$AI:$AI)</f>
        <v>#N/A</v>
      </c>
      <c r="J54" s="971"/>
      <c r="K54" s="628"/>
      <c r="L54" s="628"/>
      <c r="M54" s="629"/>
      <c r="N54" s="957" t="s">
        <v>12</v>
      </c>
      <c r="O54" s="958"/>
      <c r="P54" s="958"/>
      <c r="Q54" s="481" t="e">
        <f>_xlfn.XLOOKUP($O$42,consol!$B:$B,consol!AF:AF)</f>
        <v>#N/A</v>
      </c>
      <c r="R54" s="481" t="e">
        <f>_xlfn.XLOOKUP($O$42,consol!$B:$B,consol!AG:AG)</f>
        <v>#N/A</v>
      </c>
      <c r="S54" s="481" t="e">
        <f>_xlfn.XLOOKUP($O$42,consol!$B:$B,consol!AH:AH)</f>
        <v>#N/A</v>
      </c>
      <c r="T54" s="970" t="e">
        <f>_xlfn.XLOOKUP(O42,consol!$B:$B,consol!$AI:$AI)</f>
        <v>#N/A</v>
      </c>
      <c r="U54" s="971"/>
      <c r="V54" s="628"/>
    </row>
    <row r="55" spans="1:22">
      <c r="A55" s="72"/>
      <c r="B55" s="629"/>
      <c r="C55" s="957" t="s">
        <v>262</v>
      </c>
      <c r="D55" s="958"/>
      <c r="E55" s="959"/>
      <c r="F55" s="481" t="e">
        <f>_xlfn.XLOOKUP(D42,consol!$B:$B,consol!$AJ:$AJ)</f>
        <v>#N/A</v>
      </c>
      <c r="G55" s="481" t="e">
        <f>_xlfn.XLOOKUP($D$42,consol!$B:$B,consol!AK:AK)</f>
        <v>#N/A</v>
      </c>
      <c r="H55" s="481" t="e">
        <f>_xlfn.XLOOKUP($D$42,consol!$B:$B,consol!AL:AL)</f>
        <v>#N/A</v>
      </c>
      <c r="I55" s="970" t="e">
        <f>_xlfn.XLOOKUP(D42,consol!$B:$B,consol!$AM:$AM)</f>
        <v>#N/A</v>
      </c>
      <c r="J55" s="971"/>
      <c r="K55" s="628"/>
      <c r="L55" s="628"/>
      <c r="M55" s="629"/>
      <c r="N55" s="957" t="s">
        <v>262</v>
      </c>
      <c r="O55" s="958"/>
      <c r="P55" s="959"/>
      <c r="Q55" s="481" t="e">
        <f>_xlfn.XLOOKUP($O$42,consol!$B:$B,consol!AJ:AJ)</f>
        <v>#N/A</v>
      </c>
      <c r="R55" s="481" t="e">
        <f>_xlfn.XLOOKUP($O$42,consol!$B:$B,consol!AK:AK)</f>
        <v>#N/A</v>
      </c>
      <c r="S55" s="481" t="e">
        <f>_xlfn.XLOOKUP($O$42,consol!$B:$B,consol!AL:AL)</f>
        <v>#N/A</v>
      </c>
      <c r="T55" s="970" t="e">
        <f>_xlfn.XLOOKUP(O42,consol!$B:$B,consol!$AM:$AM)</f>
        <v>#N/A</v>
      </c>
      <c r="U55" s="971"/>
      <c r="V55" s="628"/>
    </row>
    <row r="56" spans="1:22">
      <c r="A56" s="72"/>
      <c r="B56" s="629"/>
      <c r="C56" s="952" t="s">
        <v>528</v>
      </c>
      <c r="D56" s="953"/>
      <c r="E56" s="962"/>
      <c r="F56" s="481" t="e">
        <f>_xlfn.XLOOKUP(D42,consol!$B:$B,consol!$AN:$AN)</f>
        <v>#N/A</v>
      </c>
      <c r="G56" s="481" t="e">
        <f>_xlfn.XLOOKUP($D$42,consol!$B:$B,consol!AO:AO)</f>
        <v>#N/A</v>
      </c>
      <c r="H56" s="481" t="e">
        <f>_xlfn.XLOOKUP($D$42,consol!$B:$B,consol!AP:AP)</f>
        <v>#N/A</v>
      </c>
      <c r="I56" s="970" t="e">
        <f>_xlfn.XLOOKUP(D42,consol!$B:$B,consol!$AQ:$AQ)</f>
        <v>#N/A</v>
      </c>
      <c r="J56" s="971"/>
      <c r="K56" s="628"/>
      <c r="L56" s="628"/>
      <c r="M56" s="629"/>
      <c r="N56" s="952" t="s">
        <v>528</v>
      </c>
      <c r="O56" s="953"/>
      <c r="P56" s="962"/>
      <c r="Q56" s="481" t="e">
        <f>_xlfn.XLOOKUP($O$42,consol!$B:$B,consol!AN:AN)</f>
        <v>#N/A</v>
      </c>
      <c r="R56" s="481" t="e">
        <f>_xlfn.XLOOKUP($O$42,consol!$B:$B,consol!AO:AO)</f>
        <v>#N/A</v>
      </c>
      <c r="S56" s="481" t="e">
        <f>_xlfn.XLOOKUP($O$42,consol!$B:$B,consol!AP:AP)</f>
        <v>#N/A</v>
      </c>
      <c r="T56" s="970" t="e">
        <f>_xlfn.XLOOKUP(O42,consol!$B:$B,consol!$AQ:$AQ)</f>
        <v>#N/A</v>
      </c>
      <c r="U56" s="971"/>
      <c r="V56" s="628"/>
    </row>
    <row r="57" spans="1:22" ht="15.65" customHeight="1">
      <c r="A57" s="72"/>
      <c r="B57" s="629"/>
      <c r="C57" s="954" t="e">
        <f>_xlfn.XLOOKUP(D42,consol!$B:$B,consol!$BN:$BN)</f>
        <v>#N/A</v>
      </c>
      <c r="D57" s="955"/>
      <c r="E57" s="955"/>
      <c r="F57" s="624" t="e">
        <f>_xlfn.XLOOKUP(D42,consol!$B:$B,consol!$AR:$AR)</f>
        <v>#N/A</v>
      </c>
      <c r="G57" s="624" t="e">
        <f>_xlfn.XLOOKUP($D$42,consol!$B:$B,consol!AS:AS)</f>
        <v>#N/A</v>
      </c>
      <c r="H57" s="624" t="e">
        <f>_xlfn.XLOOKUP($D$42,consol!$B:$B,consol!AT:AT)</f>
        <v>#N/A</v>
      </c>
      <c r="I57" s="960" t="e">
        <f>_xlfn.XLOOKUP(D42,consol!$B:$B,consol!AV:AV)</f>
        <v>#N/A</v>
      </c>
      <c r="J57" s="960"/>
      <c r="K57" s="628"/>
      <c r="L57" s="628"/>
      <c r="M57" s="629"/>
      <c r="N57" s="954" t="e">
        <f>_xlfn.XLOOKUP(O42,consol!$B:$B,consol!$BN:$BN)</f>
        <v>#N/A</v>
      </c>
      <c r="O57" s="955"/>
      <c r="P57" s="955"/>
      <c r="Q57" s="624" t="e">
        <f>_xlfn.XLOOKUP($O$42,consol!$B:$B,consol!AR:AR)</f>
        <v>#N/A</v>
      </c>
      <c r="R57" s="624" t="e">
        <f>_xlfn.XLOOKUP($O$42,consol!$B:$B,consol!AS:AS)</f>
        <v>#N/A</v>
      </c>
      <c r="S57" s="624" t="e">
        <f>_xlfn.XLOOKUP($O$42,consol!$B:$B,consol!AT:AT)</f>
        <v>#N/A</v>
      </c>
      <c r="T57" s="960" t="e">
        <f>_xlfn.XLOOKUP(O42,consol!$B:$B,consol!BG:BG)</f>
        <v>#N/A</v>
      </c>
      <c r="U57" s="960"/>
      <c r="V57" s="628"/>
    </row>
    <row r="58" spans="1:22">
      <c r="A58" s="72"/>
      <c r="B58" s="629"/>
      <c r="C58" s="957"/>
      <c r="D58" s="958"/>
      <c r="E58" s="959"/>
      <c r="F58" s="624"/>
      <c r="G58" s="624"/>
      <c r="H58" s="624"/>
      <c r="I58" s="960"/>
      <c r="J58" s="960"/>
      <c r="K58" s="628"/>
      <c r="L58" s="628"/>
      <c r="M58" s="629"/>
      <c r="N58" s="957"/>
      <c r="O58" s="958"/>
      <c r="P58" s="959"/>
      <c r="Q58" s="624"/>
      <c r="R58" s="624"/>
      <c r="S58" s="624"/>
      <c r="T58" s="960"/>
      <c r="U58" s="960"/>
      <c r="V58" s="628"/>
    </row>
    <row r="59" spans="1:22" ht="15.65" customHeight="1">
      <c r="A59" s="72"/>
      <c r="B59" s="629"/>
      <c r="C59" s="965" t="s">
        <v>438</v>
      </c>
      <c r="D59" s="965"/>
      <c r="E59" s="966"/>
      <c r="F59" s="652" t="e">
        <f>_xlfn.XLOOKUP(D42,consol!$B:$B,consol!$BD:$BD)</f>
        <v>#N/A</v>
      </c>
      <c r="G59" s="652" t="e">
        <f>_xlfn.XLOOKUP($D$42,consol!$B:$B,consol!$BE:$BE)</f>
        <v>#N/A</v>
      </c>
      <c r="H59" s="652" t="e">
        <f>_xlfn.XLOOKUP($D$42,consol!$B:$B,consol!BF:BF)</f>
        <v>#N/A</v>
      </c>
      <c r="I59" s="963" t="e">
        <f>_xlfn.XLOOKUP(D42,consol!$B:$B,consol!$BG:$BG)</f>
        <v>#N/A</v>
      </c>
      <c r="J59" s="963" t="e">
        <f>AVERAGE(J47:J54)</f>
        <v>#DIV/0!</v>
      </c>
      <c r="K59" s="628"/>
      <c r="L59" s="628"/>
      <c r="M59" s="629"/>
      <c r="N59" s="965" t="s">
        <v>438</v>
      </c>
      <c r="O59" s="965"/>
      <c r="P59" s="966"/>
      <c r="Q59" s="652" t="e">
        <f>_xlfn.XLOOKUP($O$42,consol!$B:$B,consol!BD:BD)</f>
        <v>#N/A</v>
      </c>
      <c r="R59" s="652" t="e">
        <f>_xlfn.XLOOKUP($O$42,consol!$B:$B,consol!BE:BE)</f>
        <v>#N/A</v>
      </c>
      <c r="S59" s="652" t="e">
        <f>_xlfn.XLOOKUP($O$42,consol!$B:$B,consol!BF:BF)</f>
        <v>#N/A</v>
      </c>
      <c r="T59" s="963" t="e">
        <f>_xlfn.XLOOKUP(O42,consol!$B:$B,consol!$BG:$BG)</f>
        <v>#N/A</v>
      </c>
      <c r="U59" s="963" t="e">
        <f>AVERAGE(U47:U54)</f>
        <v>#DIV/0!</v>
      </c>
      <c r="V59" s="628"/>
    </row>
    <row r="60" spans="1:22" ht="18">
      <c r="A60" s="72"/>
      <c r="B60" s="629"/>
      <c r="C60" s="651"/>
      <c r="D60" s="653"/>
      <c r="E60" s="653"/>
      <c r="F60" s="654"/>
      <c r="G60" s="654"/>
      <c r="H60" s="654"/>
      <c r="I60" s="655"/>
      <c r="J60" s="655"/>
      <c r="K60" s="628"/>
      <c r="L60" s="628"/>
      <c r="M60" s="629"/>
      <c r="N60" s="651"/>
      <c r="O60" s="656"/>
      <c r="P60" s="656"/>
      <c r="Q60" s="657"/>
      <c r="R60" s="657"/>
      <c r="S60" s="657"/>
      <c r="T60" s="655"/>
      <c r="U60" s="655"/>
      <c r="V60" s="628"/>
    </row>
    <row r="61" spans="1:22">
      <c r="A61" s="72"/>
      <c r="B61" s="629"/>
      <c r="C61" s="672" t="s">
        <v>353</v>
      </c>
      <c r="D61" s="964" t="str">
        <f>'INPUT DATA'!$E$17</f>
        <v>KATHY A. GARCIA</v>
      </c>
      <c r="E61" s="964"/>
      <c r="F61" s="964"/>
      <c r="G61" s="645" t="s">
        <v>523</v>
      </c>
      <c r="H61" s="645"/>
      <c r="I61" s="658"/>
      <c r="J61" s="659"/>
      <c r="K61" s="628"/>
      <c r="L61" s="628"/>
      <c r="M61" s="629"/>
      <c r="N61" s="672" t="s">
        <v>353</v>
      </c>
      <c r="O61" s="964" t="str">
        <f>D61</f>
        <v>KATHY A. GARCIA</v>
      </c>
      <c r="P61" s="964"/>
      <c r="Q61" s="964"/>
      <c r="R61" s="645" t="s">
        <v>523</v>
      </c>
      <c r="S61" s="645"/>
      <c r="T61" s="658"/>
      <c r="U61" s="659"/>
      <c r="V61" s="628"/>
    </row>
    <row r="62" spans="1:22">
      <c r="B62" s="660"/>
      <c r="C62" s="661"/>
      <c r="D62" s="662"/>
      <c r="E62" s="662"/>
      <c r="F62" s="662"/>
      <c r="G62" s="662"/>
      <c r="H62" s="662"/>
      <c r="I62" s="663"/>
      <c r="J62" s="659"/>
      <c r="K62" s="664"/>
      <c r="L62" s="628"/>
      <c r="M62" s="660"/>
      <c r="N62" s="665"/>
      <c r="O62" s="662"/>
      <c r="P62" s="662"/>
      <c r="Q62" s="662"/>
      <c r="R62" s="662"/>
      <c r="S62" s="662"/>
      <c r="T62" s="659"/>
      <c r="U62" s="659"/>
      <c r="V62" s="664"/>
    </row>
  </sheetData>
  <sheetProtection algorithmName="SHA-512" hashValue="1QvWaZbHB6yZ1rPU1vYPKRBx6tfgUZ/euN587P8zZ8MOYlLncFlK2uB40cme9coTOZP+u0g3wSJtC+71hVpEdQ==" saltValue="FxwDN4eKxF65JDlEINDPng==" spinCount="100000" sheet="1" objects="1" scenarios="1" formatCells="0"/>
  <mergeCells count="163">
    <mergeCell ref="C33:J33"/>
    <mergeCell ref="C34:J34"/>
    <mergeCell ref="C35:J35"/>
    <mergeCell ref="C36:J36"/>
    <mergeCell ref="C38:J38"/>
    <mergeCell ref="N33:U33"/>
    <mergeCell ref="N34:U34"/>
    <mergeCell ref="N35:U35"/>
    <mergeCell ref="N36:U36"/>
    <mergeCell ref="N1:U1"/>
    <mergeCell ref="N2:U2"/>
    <mergeCell ref="N3:U3"/>
    <mergeCell ref="N4:U4"/>
    <mergeCell ref="N6:U6"/>
    <mergeCell ref="C6:J6"/>
    <mergeCell ref="C1:J1"/>
    <mergeCell ref="C2:J2"/>
    <mergeCell ref="C3:J3"/>
    <mergeCell ref="C4:J4"/>
    <mergeCell ref="D61:F61"/>
    <mergeCell ref="O61:Q61"/>
    <mergeCell ref="D10:J10"/>
    <mergeCell ref="O10:U10"/>
    <mergeCell ref="D42:J42"/>
    <mergeCell ref="I59:J59"/>
    <mergeCell ref="T59:U59"/>
    <mergeCell ref="C59:E59"/>
    <mergeCell ref="N59:P59"/>
    <mergeCell ref="C58:E58"/>
    <mergeCell ref="I58:J58"/>
    <mergeCell ref="N58:P58"/>
    <mergeCell ref="T58:U58"/>
    <mergeCell ref="C56:E56"/>
    <mergeCell ref="I56:J56"/>
    <mergeCell ref="N56:P56"/>
    <mergeCell ref="T56:U56"/>
    <mergeCell ref="C57:E57"/>
    <mergeCell ref="I57:J57"/>
    <mergeCell ref="N57:P57"/>
    <mergeCell ref="T57:U57"/>
    <mergeCell ref="C54:E54"/>
    <mergeCell ref="I54:J54"/>
    <mergeCell ref="N54:P54"/>
    <mergeCell ref="T54:U54"/>
    <mergeCell ref="C55:E55"/>
    <mergeCell ref="I55:J55"/>
    <mergeCell ref="N55:P55"/>
    <mergeCell ref="T55:U55"/>
    <mergeCell ref="C52:E52"/>
    <mergeCell ref="I52:J52"/>
    <mergeCell ref="N52:P52"/>
    <mergeCell ref="T52:U52"/>
    <mergeCell ref="C53:E53"/>
    <mergeCell ref="I53:J53"/>
    <mergeCell ref="N53:P53"/>
    <mergeCell ref="T53:U53"/>
    <mergeCell ref="C50:E50"/>
    <mergeCell ref="I50:J50"/>
    <mergeCell ref="N50:P50"/>
    <mergeCell ref="T50:U50"/>
    <mergeCell ref="C51:E51"/>
    <mergeCell ref="I51:J51"/>
    <mergeCell ref="N51:P51"/>
    <mergeCell ref="T51:U51"/>
    <mergeCell ref="C48:E48"/>
    <mergeCell ref="I48:J48"/>
    <mergeCell ref="N48:P48"/>
    <mergeCell ref="T48:U48"/>
    <mergeCell ref="C49:E49"/>
    <mergeCell ref="I49:J49"/>
    <mergeCell ref="N49:P49"/>
    <mergeCell ref="T49:U49"/>
    <mergeCell ref="C46:E46"/>
    <mergeCell ref="I46:J46"/>
    <mergeCell ref="N46:P46"/>
    <mergeCell ref="T46:U46"/>
    <mergeCell ref="C47:E47"/>
    <mergeCell ref="I47:J47"/>
    <mergeCell ref="N47:P47"/>
    <mergeCell ref="T47:U47"/>
    <mergeCell ref="D43:H43"/>
    <mergeCell ref="O43:S43"/>
    <mergeCell ref="O42:U42"/>
    <mergeCell ref="B37:K37"/>
    <mergeCell ref="M37:V37"/>
    <mergeCell ref="C39:J39"/>
    <mergeCell ref="N39:U39"/>
    <mergeCell ref="F40:G40"/>
    <mergeCell ref="H40:J40"/>
    <mergeCell ref="Q40:R40"/>
    <mergeCell ref="S40:U40"/>
    <mergeCell ref="I28:J28"/>
    <mergeCell ref="T28:U28"/>
    <mergeCell ref="D30:F30"/>
    <mergeCell ref="O30:Q30"/>
    <mergeCell ref="N28:P28"/>
    <mergeCell ref="C28:E28"/>
    <mergeCell ref="C27:E27"/>
    <mergeCell ref="I27:J27"/>
    <mergeCell ref="N27:P27"/>
    <mergeCell ref="T27:U27"/>
    <mergeCell ref="C25:E25"/>
    <mergeCell ref="I25:J25"/>
    <mergeCell ref="N25:P25"/>
    <mergeCell ref="T25:U25"/>
    <mergeCell ref="C26:E26"/>
    <mergeCell ref="I26:J26"/>
    <mergeCell ref="N26:P26"/>
    <mergeCell ref="T26:U26"/>
    <mergeCell ref="C23:E23"/>
    <mergeCell ref="I23:J23"/>
    <mergeCell ref="N23:P23"/>
    <mergeCell ref="T23:U23"/>
    <mergeCell ref="C24:E24"/>
    <mergeCell ref="I24:J24"/>
    <mergeCell ref="N24:P24"/>
    <mergeCell ref="T24:U24"/>
    <mergeCell ref="C21:E21"/>
    <mergeCell ref="I21:J21"/>
    <mergeCell ref="N21:P21"/>
    <mergeCell ref="T21:U21"/>
    <mergeCell ref="C22:E22"/>
    <mergeCell ref="I22:J22"/>
    <mergeCell ref="N22:P22"/>
    <mergeCell ref="T22:U22"/>
    <mergeCell ref="C19:E19"/>
    <mergeCell ref="I19:J19"/>
    <mergeCell ref="N19:P19"/>
    <mergeCell ref="T19:U19"/>
    <mergeCell ref="C20:E20"/>
    <mergeCell ref="I20:J20"/>
    <mergeCell ref="N20:P20"/>
    <mergeCell ref="T20:U20"/>
    <mergeCell ref="C17:E17"/>
    <mergeCell ref="I17:J17"/>
    <mergeCell ref="N17:P17"/>
    <mergeCell ref="T17:U17"/>
    <mergeCell ref="C18:E18"/>
    <mergeCell ref="I18:J18"/>
    <mergeCell ref="N18:P18"/>
    <mergeCell ref="T18:U18"/>
    <mergeCell ref="C15:E15"/>
    <mergeCell ref="I15:J15"/>
    <mergeCell ref="N15:P15"/>
    <mergeCell ref="T15:U15"/>
    <mergeCell ref="C16:E16"/>
    <mergeCell ref="I16:J16"/>
    <mergeCell ref="N16:P16"/>
    <mergeCell ref="T16:U16"/>
    <mergeCell ref="D11:H11"/>
    <mergeCell ref="O11:S11"/>
    <mergeCell ref="C14:E14"/>
    <mergeCell ref="I14:J14"/>
    <mergeCell ref="N14:P14"/>
    <mergeCell ref="T14:U14"/>
    <mergeCell ref="B5:K5"/>
    <mergeCell ref="N5:U5"/>
    <mergeCell ref="C7:J7"/>
    <mergeCell ref="N7:U7"/>
    <mergeCell ref="F8:G8"/>
    <mergeCell ref="H8:J8"/>
    <mergeCell ref="Q8:R8"/>
    <mergeCell ref="S8:U8"/>
  </mergeCells>
  <dataValidations count="1">
    <dataValidation type="list" allowBlank="1" showInputMessage="1" showErrorMessage="1" sqref="N29 C29" xr:uid="{F2F559F5-F128-43E8-B046-DB56DB5648CB}">
      <formula1>LEARNING_AREAS</formula1>
    </dataValidation>
  </dataValidations>
  <printOptions horizontalCentered="1" verticalCentered="1"/>
  <pageMargins left="0.2" right="0.2" top="0.25" bottom="0.25" header="0" footer="0"/>
  <pageSetup paperSize="9" scale="83"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DE91B38-32F8-4C1C-B079-2903AD4BF063}">
          <x14:formula1>
            <xm:f>consol!$B$17:$B$117</xm:f>
          </x14:formula1>
          <xm:sqref>D10 O10 D42 O42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F97EC-ED2B-4520-BBAA-FD50528CBB29}">
  <sheetPr>
    <pageSetUpPr fitToPage="1"/>
  </sheetPr>
  <dimension ref="B1:J74"/>
  <sheetViews>
    <sheetView showGridLines="0" view="pageBreakPreview" zoomScale="98" zoomScaleNormal="59" zoomScaleSheetLayoutView="98" workbookViewId="0"/>
  </sheetViews>
  <sheetFormatPr defaultRowHeight="14"/>
  <cols>
    <col min="6" max="6" width="9.1640625" customWidth="1"/>
    <col min="10" max="13" width="8.83203125" customWidth="1"/>
    <col min="15" max="17" width="0" hidden="1" customWidth="1"/>
  </cols>
  <sheetData>
    <row r="1" spans="2:10" ht="48" customHeight="1">
      <c r="B1" s="980" t="e" vm="1">
        <v>#VALUE!</v>
      </c>
      <c r="C1" s="980"/>
      <c r="D1" s="980"/>
      <c r="E1" s="980"/>
      <c r="F1" s="980"/>
      <c r="G1" s="980"/>
      <c r="H1" s="980"/>
      <c r="I1" s="980"/>
    </row>
    <row r="2" spans="2:10" ht="13.75" customHeight="1">
      <c r="B2" s="981" t="s">
        <v>450</v>
      </c>
      <c r="C2" s="981"/>
      <c r="D2" s="981"/>
      <c r="E2" s="981"/>
      <c r="F2" s="981"/>
      <c r="G2" s="981"/>
      <c r="H2" s="981"/>
      <c r="I2" s="981"/>
    </row>
    <row r="3" spans="2:10" ht="13.75" customHeight="1">
      <c r="B3" s="982" t="s">
        <v>57</v>
      </c>
      <c r="C3" s="982"/>
      <c r="D3" s="982"/>
      <c r="E3" s="982"/>
      <c r="F3" s="982"/>
      <c r="G3" s="982"/>
      <c r="H3" s="982"/>
      <c r="I3" s="982"/>
    </row>
    <row r="4" spans="2:10" ht="13.75" customHeight="1">
      <c r="B4" s="982" t="s">
        <v>61</v>
      </c>
      <c r="C4" s="982"/>
      <c r="D4" s="982"/>
      <c r="E4" s="982"/>
      <c r="F4" s="982"/>
      <c r="G4" s="982"/>
      <c r="H4" s="982"/>
      <c r="I4" s="982"/>
    </row>
    <row r="5" spans="2:10" ht="13.75" customHeight="1">
      <c r="B5" s="983" t="s">
        <v>58</v>
      </c>
      <c r="C5" s="983"/>
      <c r="D5" s="983"/>
      <c r="E5" s="983"/>
      <c r="F5" s="983"/>
      <c r="G5" s="983"/>
      <c r="H5" s="983"/>
      <c r="I5" s="983"/>
    </row>
    <row r="6" spans="2:10" ht="13.75" customHeight="1">
      <c r="B6" s="983" t="s">
        <v>449</v>
      </c>
      <c r="C6" s="983"/>
      <c r="D6" s="983"/>
      <c r="E6" s="983"/>
      <c r="F6" s="983"/>
      <c r="G6" s="983"/>
      <c r="H6" s="983"/>
      <c r="I6" s="983"/>
    </row>
    <row r="7" spans="2:10" ht="4.25" customHeight="1" thickBot="1">
      <c r="B7" s="595"/>
      <c r="C7" s="595"/>
      <c r="D7" s="595"/>
      <c r="E7" s="595"/>
      <c r="F7" s="595"/>
      <c r="G7" s="595"/>
      <c r="H7" s="595"/>
      <c r="I7" s="595"/>
      <c r="J7" s="67"/>
    </row>
    <row r="8" spans="2:10" ht="8.4" customHeight="1" thickTop="1">
      <c r="B8" s="305"/>
      <c r="C8" s="305"/>
      <c r="D8" s="305"/>
      <c r="E8" s="305"/>
      <c r="F8" s="596"/>
      <c r="G8" s="305"/>
      <c r="H8" s="305"/>
      <c r="I8" s="305"/>
      <c r="J8" s="67"/>
    </row>
    <row r="9" spans="2:10">
      <c r="B9" s="977" t="s">
        <v>581</v>
      </c>
      <c r="C9" s="977"/>
      <c r="D9" s="977"/>
      <c r="E9" s="977"/>
      <c r="F9" s="977"/>
      <c r="G9" s="977"/>
      <c r="H9" s="977"/>
      <c r="I9" s="977"/>
    </row>
    <row r="10" spans="2:10">
      <c r="B10" s="977" t="str">
        <f>"GRADE "&amp;'INPUT DATA'!E14</f>
        <v>GRADE 7-ROSAL</v>
      </c>
      <c r="C10" s="977"/>
      <c r="D10" s="977"/>
      <c r="E10" s="977"/>
      <c r="F10" s="977"/>
      <c r="G10" s="977"/>
      <c r="H10" s="977"/>
      <c r="I10" s="977"/>
    </row>
    <row r="11" spans="2:10">
      <c r="B11" s="978" t="str">
        <f>"SY "&amp; 'INPUT DATA'!$E$12</f>
        <v>SY 2026-2027</v>
      </c>
      <c r="C11" s="978"/>
      <c r="D11" s="978"/>
      <c r="E11" s="978"/>
      <c r="F11" s="978"/>
      <c r="G11" s="978"/>
      <c r="H11" s="978"/>
      <c r="I11" s="978"/>
    </row>
    <row r="12" spans="2:10">
      <c r="B12" s="979" t="s">
        <v>342</v>
      </c>
      <c r="C12" s="979"/>
      <c r="D12" s="979"/>
      <c r="E12" s="979"/>
      <c r="F12" s="979"/>
      <c r="G12" s="979"/>
      <c r="H12" s="979"/>
      <c r="I12" s="979"/>
    </row>
    <row r="13" spans="2:10">
      <c r="B13" s="305"/>
      <c r="C13" s="305"/>
      <c r="D13" s="305"/>
      <c r="E13" s="305"/>
      <c r="F13" s="305"/>
      <c r="G13" s="305"/>
      <c r="H13" s="305"/>
      <c r="I13" s="305"/>
    </row>
    <row r="14" spans="2:10">
      <c r="B14" s="305"/>
      <c r="C14" s="305"/>
      <c r="D14" s="305"/>
      <c r="E14" s="305"/>
      <c r="F14" s="305"/>
      <c r="G14" s="305"/>
      <c r="H14" s="305"/>
      <c r="I14" s="305"/>
    </row>
    <row r="15" spans="2:10">
      <c r="B15" s="305"/>
      <c r="C15" s="597" t="s">
        <v>507</v>
      </c>
      <c r="D15" s="305"/>
      <c r="E15" s="305"/>
      <c r="F15" s="305"/>
      <c r="G15" s="305"/>
      <c r="H15" s="593" t="s">
        <v>438</v>
      </c>
      <c r="I15" s="305"/>
    </row>
    <row r="16" spans="2:10">
      <c r="B16" s="305"/>
      <c r="C16" s="598" t="str" cm="1">
        <f t="array" ref="C16:C33">_xlfn.CHOOSECOLS(_xlfn._xlws.SORT(_xlfn._xlws.FILTER('TERM 1'!B16:S116, (IFERROR('TERM 1'!P16:P116, 0)&gt;=90) * (_xlfn.BYROW(IFERROR('TERM 1'!C16:L116, 0), _xlfn.LAMBDA(_xlpm.row, MIN(_xlpm.row)))&gt;=80), "No awardees yet"), 15, -1), 1)</f>
        <v>PABILONA, QUEENZEL A.</v>
      </c>
      <c r="D16" s="599"/>
      <c r="E16" s="599"/>
      <c r="F16" s="599"/>
      <c r="G16" s="599"/>
      <c r="H16" s="600" cm="1">
        <f t="array" ref="H16:H33">_xlfn.CHOOSECOLS(_xlfn._xlws.SORT(_xlfn._xlws.FILTER('TERM 1'!B16:S116, (IFERROR('TERM 1'!P16:P116, 0)&gt;=90) * (_xlfn.BYROW(IFERROR('TERM 1'!C16:L116, 0), _xlfn.LAMBDA(_xlpm.row, MIN(_xlpm.row)))&gt;=80), "No awardees yet"), 15, -1), 15)</f>
        <v>93</v>
      </c>
      <c r="I16" s="305"/>
    </row>
    <row r="17" spans="2:9">
      <c r="B17" s="305"/>
      <c r="C17" s="598" t="str">
        <v>LASANAS, ISAIAH ZAYN O.</v>
      </c>
      <c r="D17" s="599"/>
      <c r="E17" s="599"/>
      <c r="F17" s="599"/>
      <c r="G17" s="599"/>
      <c r="H17" s="600">
        <v>92</v>
      </c>
      <c r="I17" s="305"/>
    </row>
    <row r="18" spans="2:9">
      <c r="B18" s="305"/>
      <c r="C18" s="598" t="str">
        <v>NOTARTE, KEVIN CLARENCE V.</v>
      </c>
      <c r="D18" s="599"/>
      <c r="E18" s="599"/>
      <c r="F18" s="599"/>
      <c r="G18" s="599"/>
      <c r="H18" s="600">
        <v>91</v>
      </c>
      <c r="I18" s="305"/>
    </row>
    <row r="19" spans="2:9">
      <c r="B19" s="305"/>
      <c r="C19" s="598" t="str">
        <v>PAULITE, JAEL KHAIZER S.</v>
      </c>
      <c r="D19" s="599"/>
      <c r="E19" s="599"/>
      <c r="F19" s="599"/>
      <c r="G19" s="599"/>
      <c r="H19" s="600">
        <v>91</v>
      </c>
      <c r="I19" s="305"/>
    </row>
    <row r="20" spans="2:9">
      <c r="B20" s="305"/>
      <c r="C20" s="598" t="str">
        <v>BABAO, JAYDEN DALE T.</v>
      </c>
      <c r="D20" s="599"/>
      <c r="E20" s="599"/>
      <c r="F20" s="599"/>
      <c r="G20" s="599"/>
      <c r="H20" s="600">
        <v>90</v>
      </c>
      <c r="I20" s="305"/>
    </row>
    <row r="21" spans="2:9">
      <c r="B21" s="305"/>
      <c r="C21" s="598" t="str">
        <v>BARREDO, ALISTAIR KAYLE P.</v>
      </c>
      <c r="D21" s="599"/>
      <c r="E21" s="599"/>
      <c r="F21" s="599"/>
      <c r="G21" s="599"/>
      <c r="H21" s="600">
        <v>90</v>
      </c>
      <c r="I21" s="305"/>
    </row>
    <row r="22" spans="2:9">
      <c r="B22" s="305"/>
      <c r="C22" s="598" t="str">
        <v>CORPUS, CYRUS JHON F.</v>
      </c>
      <c r="D22" s="599"/>
      <c r="E22" s="599"/>
      <c r="F22" s="599"/>
      <c r="G22" s="599"/>
      <c r="H22" s="600">
        <v>90</v>
      </c>
      <c r="I22" s="305"/>
    </row>
    <row r="23" spans="2:9">
      <c r="B23" s="305"/>
      <c r="C23" s="598" t="str">
        <v>PANAGUITON, PETER CLIEN B.</v>
      </c>
      <c r="D23" s="599"/>
      <c r="E23" s="599"/>
      <c r="F23" s="599"/>
      <c r="G23" s="599"/>
      <c r="H23" s="600">
        <v>90</v>
      </c>
      <c r="I23" s="305"/>
    </row>
    <row r="24" spans="2:9">
      <c r="B24" s="305"/>
      <c r="C24" s="598" t="str">
        <v>RAMOS, BRIGHT A.</v>
      </c>
      <c r="D24" s="599"/>
      <c r="E24" s="599"/>
      <c r="F24" s="599"/>
      <c r="G24" s="599"/>
      <c r="H24" s="600">
        <v>90</v>
      </c>
      <c r="I24" s="305"/>
    </row>
    <row r="25" spans="2:9">
      <c r="B25" s="305"/>
      <c r="C25" s="598" t="str">
        <v>SORIANO, CHRISEON XANDREI M.</v>
      </c>
      <c r="D25" s="599"/>
      <c r="E25" s="599"/>
      <c r="F25" s="599"/>
      <c r="G25" s="599"/>
      <c r="H25" s="600">
        <v>90</v>
      </c>
      <c r="I25" s="305"/>
    </row>
    <row r="26" spans="2:9">
      <c r="B26" s="305"/>
      <c r="C26" s="598" t="str">
        <v>CAMPANIEL, JOANNA RENEE A.</v>
      </c>
      <c r="D26" s="599"/>
      <c r="E26" s="599"/>
      <c r="F26" s="599"/>
      <c r="G26" s="599"/>
      <c r="H26" s="600">
        <v>90</v>
      </c>
      <c r="I26" s="305"/>
    </row>
    <row r="27" spans="2:9">
      <c r="B27" s="305"/>
      <c r="C27" s="598" t="str">
        <v>CARBONILLA, JHAYRA O.</v>
      </c>
      <c r="D27" s="599"/>
      <c r="E27" s="599"/>
      <c r="F27" s="599"/>
      <c r="G27" s="599"/>
      <c r="H27" s="600">
        <v>90</v>
      </c>
      <c r="I27" s="305"/>
    </row>
    <row r="28" spans="2:9">
      <c r="B28" s="305"/>
      <c r="C28" s="598" t="str">
        <v>CASTILLON, VIVIAN GRACE P.</v>
      </c>
      <c r="D28" s="599"/>
      <c r="E28" s="599"/>
      <c r="F28" s="599"/>
      <c r="G28" s="599"/>
      <c r="H28" s="600">
        <v>90</v>
      </c>
      <c r="I28" s="305"/>
    </row>
    <row r="29" spans="2:9">
      <c r="B29" s="305"/>
      <c r="C29" s="598" t="str">
        <v>DAWA, PATRICE BRIELLE J.</v>
      </c>
      <c r="D29" s="599"/>
      <c r="E29" s="599"/>
      <c r="F29" s="599"/>
      <c r="G29" s="599"/>
      <c r="H29" s="600">
        <v>90</v>
      </c>
      <c r="I29" s="305"/>
    </row>
    <row r="30" spans="2:9">
      <c r="B30" s="305"/>
      <c r="C30" s="598" t="str">
        <v>NAVAL, ANNECHKA LINUELLE S.</v>
      </c>
      <c r="D30" s="599"/>
      <c r="E30" s="599"/>
      <c r="F30" s="599"/>
      <c r="G30" s="599"/>
      <c r="H30" s="600">
        <v>90</v>
      </c>
      <c r="I30" s="305"/>
    </row>
    <row r="31" spans="2:9">
      <c r="B31" s="305"/>
      <c r="C31" s="598" t="str">
        <v>PEÑOLVO, KHATE NATHALIE R.</v>
      </c>
      <c r="D31" s="599"/>
      <c r="E31" s="599"/>
      <c r="F31" s="599"/>
      <c r="G31" s="599"/>
      <c r="H31" s="600">
        <v>90</v>
      </c>
      <c r="I31" s="305"/>
    </row>
    <row r="32" spans="2:9">
      <c r="B32" s="305"/>
      <c r="C32" s="598" t="str">
        <v>SOMODIO, QUINTANA BLESSIE D.</v>
      </c>
      <c r="D32" s="599"/>
      <c r="E32" s="599"/>
      <c r="F32" s="599"/>
      <c r="G32" s="599"/>
      <c r="H32" s="600">
        <v>90</v>
      </c>
      <c r="I32" s="305"/>
    </row>
    <row r="33" spans="2:9">
      <c r="B33" s="305"/>
      <c r="C33" s="598" t="str">
        <v>TUPAS, DAÑELLA B.</v>
      </c>
      <c r="D33" s="599"/>
      <c r="E33" s="599"/>
      <c r="F33" s="599"/>
      <c r="G33" s="599"/>
      <c r="H33" s="600">
        <v>90</v>
      </c>
      <c r="I33" s="305"/>
    </row>
    <row r="34" spans="2:9">
      <c r="B34" s="305"/>
      <c r="C34" s="598"/>
      <c r="D34" s="599"/>
      <c r="E34" s="599"/>
      <c r="F34" s="599"/>
      <c r="G34" s="599"/>
      <c r="H34" s="600"/>
      <c r="I34" s="305"/>
    </row>
    <row r="35" spans="2:9">
      <c r="B35" s="305"/>
      <c r="C35" s="598"/>
      <c r="D35" s="599"/>
      <c r="E35" s="599"/>
      <c r="F35" s="599"/>
      <c r="G35" s="599"/>
      <c r="H35" s="600"/>
      <c r="I35" s="305"/>
    </row>
    <row r="36" spans="2:9">
      <c r="B36" s="305"/>
      <c r="C36" s="598"/>
      <c r="D36" s="599"/>
      <c r="E36" s="599"/>
      <c r="F36" s="599"/>
      <c r="G36" s="599"/>
      <c r="H36" s="600"/>
      <c r="I36" s="305"/>
    </row>
    <row r="37" spans="2:9">
      <c r="B37" s="305"/>
      <c r="C37" s="598"/>
      <c r="D37" s="599"/>
      <c r="E37" s="599"/>
      <c r="F37" s="599"/>
      <c r="G37" s="599"/>
      <c r="H37" s="600"/>
      <c r="I37" s="305"/>
    </row>
    <row r="38" spans="2:9">
      <c r="B38" s="305"/>
      <c r="C38" s="305"/>
      <c r="D38" s="305"/>
      <c r="E38" s="305"/>
      <c r="F38" s="305"/>
      <c r="G38" s="305"/>
      <c r="H38" s="305"/>
      <c r="I38" s="305"/>
    </row>
    <row r="39" spans="2:9">
      <c r="B39" s="305"/>
      <c r="C39" s="305"/>
      <c r="D39" s="305"/>
      <c r="E39" s="305"/>
      <c r="F39" s="305"/>
      <c r="G39" s="305"/>
      <c r="H39" s="305"/>
      <c r="I39" s="305"/>
    </row>
    <row r="40" spans="2:9">
      <c r="B40" s="305"/>
      <c r="C40" s="305"/>
      <c r="D40" s="305"/>
      <c r="E40" s="305"/>
      <c r="F40" s="305"/>
      <c r="G40" s="305"/>
      <c r="H40" s="305"/>
      <c r="I40" s="305"/>
    </row>
    <row r="41" spans="2:9">
      <c r="B41" s="305"/>
      <c r="C41" s="305"/>
      <c r="D41" s="305"/>
      <c r="E41" s="305"/>
      <c r="F41" s="305"/>
      <c r="G41" s="305"/>
      <c r="H41" s="305"/>
      <c r="I41" s="305"/>
    </row>
    <row r="42" spans="2:9">
      <c r="B42" s="305"/>
      <c r="C42" s="305"/>
      <c r="D42" s="305"/>
      <c r="E42" s="305"/>
      <c r="F42" s="305"/>
      <c r="G42" s="305"/>
      <c r="H42" s="305"/>
      <c r="I42" s="305"/>
    </row>
    <row r="43" spans="2:9">
      <c r="B43" s="305"/>
      <c r="C43" s="305"/>
      <c r="D43" s="305"/>
      <c r="E43" s="305"/>
      <c r="F43" s="305"/>
      <c r="G43" s="305"/>
      <c r="H43" s="305"/>
      <c r="I43" s="305"/>
    </row>
    <row r="44" spans="2:9">
      <c r="B44" s="305"/>
      <c r="C44" s="305"/>
      <c r="D44" s="305"/>
      <c r="E44" s="305"/>
      <c r="F44" s="305"/>
      <c r="G44" s="305"/>
      <c r="H44" s="305"/>
      <c r="I44" s="305"/>
    </row>
    <row r="45" spans="2:9">
      <c r="B45" s="305"/>
      <c r="C45" s="305"/>
      <c r="D45" s="305"/>
      <c r="E45" s="305"/>
      <c r="F45" s="305"/>
      <c r="G45" s="305"/>
      <c r="H45" s="305"/>
      <c r="I45" s="305"/>
    </row>
    <row r="46" spans="2:9">
      <c r="B46" s="305"/>
      <c r="C46" s="305"/>
      <c r="D46" s="305"/>
      <c r="E46" s="305"/>
      <c r="F46" s="305"/>
      <c r="G46" s="305"/>
      <c r="H46" s="305"/>
      <c r="I46" s="305"/>
    </row>
    <row r="47" spans="2:9">
      <c r="B47" s="305"/>
      <c r="C47" s="305"/>
      <c r="D47" s="305"/>
      <c r="E47" s="305"/>
      <c r="F47" s="305"/>
      <c r="G47" s="305"/>
      <c r="H47" s="305"/>
      <c r="I47" s="305"/>
    </row>
    <row r="48" spans="2:9">
      <c r="B48" s="305"/>
      <c r="C48" s="305"/>
      <c r="D48" s="305"/>
      <c r="E48" s="305"/>
      <c r="F48" s="305"/>
      <c r="G48" s="305"/>
      <c r="H48" s="305"/>
      <c r="I48" s="305"/>
    </row>
    <row r="49" spans="2:9">
      <c r="B49" s="305"/>
      <c r="C49" s="305"/>
      <c r="D49" s="305"/>
      <c r="E49" s="305"/>
      <c r="F49" s="305"/>
      <c r="G49" s="305"/>
      <c r="H49" s="305"/>
      <c r="I49" s="305"/>
    </row>
    <row r="50" spans="2:9">
      <c r="B50" s="305"/>
      <c r="C50" s="305"/>
      <c r="D50" s="305"/>
      <c r="E50" s="305"/>
      <c r="F50" s="305"/>
      <c r="G50" s="305"/>
      <c r="H50" s="305"/>
      <c r="I50" s="305"/>
    </row>
    <row r="51" spans="2:9">
      <c r="B51" s="305"/>
      <c r="C51" s="305"/>
      <c r="D51" s="305"/>
      <c r="E51" s="305"/>
      <c r="F51" s="305"/>
      <c r="G51" s="305"/>
      <c r="H51" s="305"/>
      <c r="I51" s="305"/>
    </row>
    <row r="52" spans="2:9">
      <c r="B52" s="305"/>
      <c r="C52" s="305"/>
      <c r="D52" s="305"/>
      <c r="E52" s="305"/>
      <c r="F52" s="305"/>
      <c r="G52" s="305"/>
      <c r="H52" s="305"/>
      <c r="I52" s="305"/>
    </row>
    <row r="53" spans="2:9">
      <c r="B53" s="305"/>
      <c r="C53" s="305"/>
      <c r="D53" s="305"/>
      <c r="E53" s="305"/>
      <c r="F53" s="305"/>
      <c r="G53" s="305"/>
      <c r="H53" s="305"/>
      <c r="I53" s="305"/>
    </row>
    <row r="54" spans="2:9">
      <c r="B54" s="305"/>
      <c r="C54" s="305"/>
      <c r="D54" s="305"/>
      <c r="E54" s="305"/>
      <c r="F54" s="305"/>
      <c r="G54" s="305"/>
      <c r="H54" s="305"/>
      <c r="I54" s="305"/>
    </row>
    <row r="55" spans="2:9">
      <c r="C55" s="305"/>
      <c r="D55" s="305"/>
      <c r="E55" s="305"/>
      <c r="F55" s="305"/>
      <c r="G55" s="305"/>
      <c r="H55" s="305"/>
      <c r="I55" s="305"/>
    </row>
    <row r="56" spans="2:9">
      <c r="C56" s="305"/>
      <c r="D56" s="305"/>
      <c r="E56" s="305"/>
      <c r="F56" s="305"/>
      <c r="G56" s="305"/>
      <c r="H56" s="305"/>
      <c r="I56" s="305"/>
    </row>
    <row r="57" spans="2:9">
      <c r="B57" s="601" t="s">
        <v>508</v>
      </c>
      <c r="C57" s="305"/>
      <c r="D57" s="305"/>
      <c r="E57" s="305"/>
      <c r="F57" s="305"/>
      <c r="G57" s="305"/>
      <c r="H57" s="305"/>
      <c r="I57" s="305"/>
    </row>
    <row r="58" spans="2:9">
      <c r="B58" s="601" t="s">
        <v>509</v>
      </c>
      <c r="C58" s="305"/>
      <c r="D58" s="305"/>
      <c r="E58" s="305"/>
      <c r="F58" s="305"/>
      <c r="G58" s="305"/>
      <c r="H58" s="305"/>
      <c r="I58" s="305"/>
    </row>
    <row r="59" spans="2:9">
      <c r="B59" s="305"/>
      <c r="C59" s="305"/>
      <c r="D59" s="305"/>
      <c r="E59" s="305"/>
      <c r="F59" s="305"/>
      <c r="G59" s="305"/>
      <c r="H59" s="305"/>
      <c r="I59" s="305"/>
    </row>
    <row r="60" spans="2:9">
      <c r="B60" s="305"/>
      <c r="C60" s="305"/>
      <c r="D60" s="305"/>
      <c r="E60" s="305"/>
      <c r="F60" s="305"/>
      <c r="G60" s="305"/>
      <c r="H60" s="305"/>
      <c r="I60" s="305"/>
    </row>
    <row r="61" spans="2:9">
      <c r="B61" s="305"/>
      <c r="C61" s="305"/>
      <c r="D61" s="305"/>
      <c r="E61" s="305"/>
      <c r="F61" s="305"/>
      <c r="G61" s="305"/>
      <c r="H61" s="305"/>
      <c r="I61" s="305"/>
    </row>
    <row r="62" spans="2:9">
      <c r="B62" s="601" t="s">
        <v>21</v>
      </c>
      <c r="C62" s="305"/>
      <c r="D62" s="305"/>
      <c r="E62" s="305"/>
      <c r="F62" s="305" t="s">
        <v>510</v>
      </c>
      <c r="G62" s="305"/>
      <c r="H62" s="305"/>
      <c r="I62" s="305"/>
    </row>
    <row r="63" spans="2:9">
      <c r="B63" s="305"/>
      <c r="C63" s="305"/>
      <c r="D63" s="305"/>
      <c r="E63" s="305"/>
      <c r="F63" s="305"/>
      <c r="G63" s="305"/>
      <c r="H63" s="305"/>
      <c r="I63" s="305"/>
    </row>
    <row r="64" spans="2:9">
      <c r="B64" s="305"/>
      <c r="C64" s="305"/>
      <c r="D64" s="305"/>
      <c r="E64" s="305"/>
      <c r="F64" s="305"/>
      <c r="G64" s="305"/>
      <c r="H64" s="305"/>
      <c r="I64" s="305"/>
    </row>
    <row r="65" spans="2:9">
      <c r="B65" s="597" t="str">
        <f>'INPUT DATA'!E17</f>
        <v>KATHY A. GARCIA</v>
      </c>
      <c r="C65" s="305"/>
      <c r="D65" s="305"/>
      <c r="E65" s="305"/>
      <c r="F65" s="597" t="str">
        <f>'INPUT DATA'!E20</f>
        <v>MARK ANTHONY M. OCAMPO</v>
      </c>
      <c r="G65" s="305"/>
      <c r="H65" s="305"/>
      <c r="I65" s="305"/>
    </row>
    <row r="66" spans="2:9">
      <c r="B66" s="305" t="s">
        <v>24</v>
      </c>
      <c r="C66" s="305"/>
      <c r="D66" s="305"/>
      <c r="E66" s="305"/>
      <c r="F66" s="305" t="str">
        <f>'INPUT DATA'!E21</f>
        <v>OIC, ARALING PANLIPUNAN DEPT. HEAD</v>
      </c>
      <c r="G66" s="305"/>
      <c r="H66" s="305"/>
      <c r="I66" s="305"/>
    </row>
    <row r="67" spans="2:9">
      <c r="B67" s="305"/>
      <c r="C67" s="305"/>
      <c r="D67" s="305"/>
      <c r="E67" s="305"/>
      <c r="F67" s="305"/>
      <c r="G67" s="305"/>
      <c r="H67" s="305"/>
      <c r="I67" s="305"/>
    </row>
    <row r="68" spans="2:9">
      <c r="B68" s="305"/>
      <c r="C68" s="305"/>
      <c r="D68" s="305"/>
      <c r="E68" s="305"/>
      <c r="F68" s="305"/>
      <c r="G68" s="305"/>
      <c r="H68" s="305"/>
      <c r="I68" s="305"/>
    </row>
    <row r="69" spans="2:9">
      <c r="B69" s="305"/>
      <c r="C69" s="305"/>
      <c r="D69" s="305"/>
      <c r="E69" s="305"/>
      <c r="F69" s="305"/>
      <c r="G69" s="305"/>
      <c r="H69" s="305"/>
      <c r="I69" s="305"/>
    </row>
    <row r="70" spans="2:9">
      <c r="B70" s="305"/>
      <c r="C70" s="305"/>
      <c r="D70" s="305"/>
      <c r="E70" s="305"/>
      <c r="F70" s="305"/>
      <c r="G70" s="305"/>
      <c r="H70" s="305"/>
      <c r="I70" s="305"/>
    </row>
    <row r="71" spans="2:9">
      <c r="B71" s="305"/>
      <c r="C71" s="305"/>
      <c r="D71" s="305"/>
      <c r="E71" s="305"/>
      <c r="F71" s="305"/>
      <c r="G71" s="305"/>
      <c r="H71" s="305"/>
      <c r="I71" s="305"/>
    </row>
    <row r="72" spans="2:9">
      <c r="B72" s="305"/>
      <c r="C72" s="305"/>
      <c r="D72" s="305"/>
      <c r="E72" s="305"/>
      <c r="F72" s="305"/>
      <c r="G72" s="305"/>
      <c r="H72" s="305"/>
      <c r="I72" s="305"/>
    </row>
    <row r="73" spans="2:9">
      <c r="B73" s="305"/>
      <c r="C73" s="305"/>
      <c r="D73" s="305"/>
      <c r="E73" s="305"/>
      <c r="F73" s="305"/>
      <c r="G73" s="305"/>
      <c r="H73" s="305"/>
      <c r="I73" s="305"/>
    </row>
    <row r="74" spans="2:9">
      <c r="B74" s="305"/>
      <c r="C74" s="305"/>
      <c r="D74" s="305"/>
      <c r="E74" s="305"/>
      <c r="F74" s="305"/>
      <c r="G74" s="305"/>
      <c r="H74" s="305"/>
      <c r="I74" s="305"/>
    </row>
  </sheetData>
  <sheetProtection algorithmName="SHA-512" hashValue="x35UY0MmHJzDW6bJodUn4QpWbeL0QgsChaxTSdkbOkd1I7ggE1wQdauGc2OaLd02l6Q+PYUe/YrcFSBbEIS9Lg==" saltValue="S2RZCsVsfAYnd7tOxJQKPg==" spinCount="100000" sheet="1" objects="1" scenarios="1"/>
  <mergeCells count="10">
    <mergeCell ref="B9:I9"/>
    <mergeCell ref="B10:I10"/>
    <mergeCell ref="B11:I11"/>
    <mergeCell ref="B12:I12"/>
    <mergeCell ref="B1:I1"/>
    <mergeCell ref="B2:I2"/>
    <mergeCell ref="B3:I3"/>
    <mergeCell ref="B4:I4"/>
    <mergeCell ref="B5:I5"/>
    <mergeCell ref="B6:I6"/>
  </mergeCells>
  <printOptions horizontalCentered="1" verticalCentered="1"/>
  <pageMargins left="0.45" right="0.45" top="0.5" bottom="0.5" header="0" footer="0"/>
  <pageSetup paperSize="9" fitToHeight="0" orientation="portrait" horizontalDpi="360" verticalDpi="36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25E3D-FD06-4893-873A-9C9FE8FFBB3E}">
  <sheetPr>
    <pageSetUpPr fitToPage="1"/>
  </sheetPr>
  <dimension ref="B1:I74"/>
  <sheetViews>
    <sheetView view="pageBreakPreview" zoomScale="60" zoomScaleNormal="100" workbookViewId="0"/>
  </sheetViews>
  <sheetFormatPr defaultRowHeight="14"/>
  <cols>
    <col min="6" max="6" width="9.1640625" customWidth="1"/>
    <col min="10" max="13" width="8.83203125" customWidth="1"/>
    <col min="15" max="17" width="0" hidden="1" customWidth="1"/>
  </cols>
  <sheetData>
    <row r="1" spans="2:9" ht="48" customHeight="1">
      <c r="B1" s="980" t="e" vm="1">
        <v>#VALUE!</v>
      </c>
      <c r="C1" s="980"/>
      <c r="D1" s="980"/>
      <c r="E1" s="980"/>
      <c r="F1" s="980"/>
      <c r="G1" s="980"/>
      <c r="H1" s="980"/>
      <c r="I1" s="980"/>
    </row>
    <row r="2" spans="2:9" ht="13.75" customHeight="1">
      <c r="B2" s="984" t="s">
        <v>450</v>
      </c>
      <c r="C2" s="984"/>
      <c r="D2" s="984"/>
      <c r="E2" s="984"/>
      <c r="F2" s="984"/>
      <c r="G2" s="984"/>
      <c r="H2" s="984"/>
      <c r="I2" s="984"/>
    </row>
    <row r="3" spans="2:9" ht="13.75" customHeight="1">
      <c r="B3" s="985" t="s">
        <v>57</v>
      </c>
      <c r="C3" s="985"/>
      <c r="D3" s="985"/>
      <c r="E3" s="985"/>
      <c r="F3" s="985"/>
      <c r="G3" s="985"/>
      <c r="H3" s="985"/>
      <c r="I3" s="985"/>
    </row>
    <row r="4" spans="2:9" ht="13.75" customHeight="1">
      <c r="B4" s="985" t="s">
        <v>61</v>
      </c>
      <c r="C4" s="985"/>
      <c r="D4" s="985"/>
      <c r="E4" s="985"/>
      <c r="F4" s="985"/>
      <c r="G4" s="985"/>
      <c r="H4" s="985"/>
      <c r="I4" s="985"/>
    </row>
    <row r="5" spans="2:9" ht="13.75" customHeight="1">
      <c r="B5" s="986" t="s">
        <v>58</v>
      </c>
      <c r="C5" s="986"/>
      <c r="D5" s="986"/>
      <c r="E5" s="986"/>
      <c r="F5" s="986"/>
      <c r="G5" s="986"/>
      <c r="H5" s="986"/>
      <c r="I5" s="986"/>
    </row>
    <row r="6" spans="2:9" ht="13.75" customHeight="1">
      <c r="B6" s="986" t="s">
        <v>449</v>
      </c>
      <c r="C6" s="986"/>
      <c r="D6" s="986"/>
      <c r="E6" s="986"/>
      <c r="F6" s="986"/>
      <c r="G6" s="986"/>
      <c r="H6" s="986"/>
      <c r="I6" s="986"/>
    </row>
    <row r="7" spans="2:9" ht="4.25" customHeight="1" thickBot="1">
      <c r="B7" s="595"/>
      <c r="C7" s="595"/>
      <c r="D7" s="595"/>
      <c r="E7" s="595"/>
      <c r="F7" s="595"/>
      <c r="G7" s="595"/>
      <c r="H7" s="595"/>
      <c r="I7" s="595"/>
    </row>
    <row r="8" spans="2:9" ht="8.4" customHeight="1" thickTop="1">
      <c r="B8" s="305"/>
      <c r="C8" s="305"/>
      <c r="D8" s="305"/>
      <c r="E8" s="305"/>
      <c r="F8" s="596"/>
      <c r="G8" s="305"/>
      <c r="H8" s="305"/>
      <c r="I8" s="305"/>
    </row>
    <row r="9" spans="2:9">
      <c r="B9" s="977" t="s">
        <v>506</v>
      </c>
      <c r="C9" s="977"/>
      <c r="D9" s="977"/>
      <c r="E9" s="977"/>
      <c r="F9" s="977"/>
      <c r="G9" s="977"/>
      <c r="H9" s="977"/>
      <c r="I9" s="977"/>
    </row>
    <row r="10" spans="2:9">
      <c r="B10" s="977" t="str">
        <f>"GRADE "&amp;'INPUT DATA'!E14</f>
        <v>GRADE 7-ROSAL</v>
      </c>
      <c r="C10" s="977"/>
      <c r="D10" s="977"/>
      <c r="E10" s="977"/>
      <c r="F10" s="977"/>
      <c r="G10" s="977"/>
      <c r="H10" s="977"/>
      <c r="I10" s="977"/>
    </row>
    <row r="11" spans="2:9">
      <c r="B11" s="978" t="str">
        <f>"SY "&amp; 'INPUT DATA'!$E$12</f>
        <v>SY 2026-2027</v>
      </c>
      <c r="C11" s="978"/>
      <c r="D11" s="978"/>
      <c r="E11" s="978"/>
      <c r="F11" s="978"/>
      <c r="G11" s="978"/>
      <c r="H11" s="978"/>
      <c r="I11" s="978"/>
    </row>
    <row r="12" spans="2:9">
      <c r="B12" s="979" t="s">
        <v>343</v>
      </c>
      <c r="C12" s="979"/>
      <c r="D12" s="979"/>
      <c r="E12" s="979"/>
      <c r="F12" s="979"/>
      <c r="G12" s="979"/>
      <c r="H12" s="979"/>
      <c r="I12" s="979"/>
    </row>
    <row r="13" spans="2:9">
      <c r="B13" s="305"/>
      <c r="C13" s="305"/>
      <c r="D13" s="305"/>
      <c r="E13" s="305"/>
      <c r="F13" s="305"/>
      <c r="G13" s="305"/>
      <c r="H13" s="305"/>
      <c r="I13" s="305"/>
    </row>
    <row r="14" spans="2:9">
      <c r="B14" s="305"/>
      <c r="C14" s="305"/>
      <c r="D14" s="305"/>
      <c r="E14" s="305"/>
      <c r="F14" s="305"/>
      <c r="G14" s="305"/>
      <c r="H14" s="305"/>
      <c r="I14" s="305"/>
    </row>
    <row r="15" spans="2:9">
      <c r="B15" s="305"/>
      <c r="C15" s="597" t="s">
        <v>507</v>
      </c>
      <c r="D15" s="305"/>
      <c r="E15" s="305"/>
      <c r="F15" s="305"/>
      <c r="G15" s="305"/>
      <c r="H15" s="593" t="s">
        <v>438</v>
      </c>
      <c r="I15" s="305"/>
    </row>
    <row r="16" spans="2:9">
      <c r="B16" s="305"/>
      <c r="C16" s="598" t="e" cm="1">
        <f t="array" ref="C16">_xlfn.CHOOSECOLS(_xlfn._xlws.SORT(_xlfn._xlws.FILTER('TERM 2'!B16:S116, (IFERROR('TERM 2'!P16:P116, 0)&gt;=90) * (_xlfn.BYROW(IFERROR('TERM 2'!C16:L116, 0), _xlfn.LAMBDA(_xlpm.row, MIN(_xlpm.row)))&gt;=80), "No awardees yet"), 15, -1), 1)</f>
        <v>#VALUE!</v>
      </c>
      <c r="D16" s="599"/>
      <c r="E16" s="599"/>
      <c r="F16" s="599"/>
      <c r="G16" s="599"/>
      <c r="H16" s="600" t="e" cm="1">
        <f t="array" ref="H16">_xlfn.CHOOSECOLS(_xlfn._xlws.SORT(_xlfn._xlws.FILTER('TERM 2'!B16:S116, (IFERROR('TERM 2'!P16:P116, 0)&gt;=90) * (_xlfn.BYROW(IFERROR('TERM 2'!C16:L116, 0), _xlfn.LAMBDA(_xlpm.row, MIN(_xlpm.row)))&gt;=80), "No awardees yet"), 15, -1), 15)</f>
        <v>#VALUE!</v>
      </c>
      <c r="I16" s="305"/>
    </row>
    <row r="17" spans="2:9">
      <c r="B17" s="305"/>
      <c r="C17" s="598"/>
      <c r="D17" s="599"/>
      <c r="E17" s="599"/>
      <c r="F17" s="599"/>
      <c r="G17" s="599"/>
      <c r="H17" s="600"/>
      <c r="I17" s="305"/>
    </row>
    <row r="18" spans="2:9">
      <c r="B18" s="305"/>
      <c r="C18" s="598"/>
      <c r="D18" s="599"/>
      <c r="E18" s="599"/>
      <c r="F18" s="599"/>
      <c r="G18" s="599"/>
      <c r="H18" s="600"/>
      <c r="I18" s="305"/>
    </row>
    <row r="19" spans="2:9">
      <c r="B19" s="305"/>
      <c r="C19" s="598"/>
      <c r="D19" s="599"/>
      <c r="E19" s="599"/>
      <c r="F19" s="599"/>
      <c r="G19" s="599"/>
      <c r="H19" s="600"/>
      <c r="I19" s="305"/>
    </row>
    <row r="20" spans="2:9">
      <c r="B20" s="305"/>
      <c r="C20" s="598"/>
      <c r="D20" s="599"/>
      <c r="E20" s="599"/>
      <c r="F20" s="599"/>
      <c r="G20" s="599"/>
      <c r="H20" s="600"/>
      <c r="I20" s="305"/>
    </row>
    <row r="21" spans="2:9">
      <c r="B21" s="305"/>
      <c r="C21" s="598"/>
      <c r="D21" s="599"/>
      <c r="E21" s="599"/>
      <c r="F21" s="599"/>
      <c r="G21" s="599"/>
      <c r="H21" s="600"/>
      <c r="I21" s="305"/>
    </row>
    <row r="22" spans="2:9">
      <c r="B22" s="305"/>
      <c r="C22" s="598"/>
      <c r="D22" s="599"/>
      <c r="E22" s="599"/>
      <c r="F22" s="599"/>
      <c r="G22" s="599"/>
      <c r="H22" s="600"/>
      <c r="I22" s="305"/>
    </row>
    <row r="23" spans="2:9">
      <c r="B23" s="305"/>
      <c r="C23" s="598"/>
      <c r="D23" s="599"/>
      <c r="E23" s="599"/>
      <c r="F23" s="599"/>
      <c r="G23" s="599"/>
      <c r="H23" s="600"/>
      <c r="I23" s="305"/>
    </row>
    <row r="24" spans="2:9">
      <c r="B24" s="305"/>
      <c r="C24" s="598"/>
      <c r="D24" s="599"/>
      <c r="E24" s="599"/>
      <c r="F24" s="599"/>
      <c r="G24" s="599"/>
      <c r="H24" s="600"/>
      <c r="I24" s="305"/>
    </row>
    <row r="25" spans="2:9">
      <c r="B25" s="305"/>
      <c r="C25" s="598"/>
      <c r="D25" s="599"/>
      <c r="E25" s="599"/>
      <c r="F25" s="599"/>
      <c r="G25" s="599"/>
      <c r="H25" s="600"/>
      <c r="I25" s="305"/>
    </row>
    <row r="26" spans="2:9">
      <c r="B26" s="305"/>
      <c r="C26" s="598"/>
      <c r="D26" s="599"/>
      <c r="E26" s="599"/>
      <c r="F26" s="599"/>
      <c r="G26" s="599"/>
      <c r="H26" s="600"/>
      <c r="I26" s="305"/>
    </row>
    <row r="27" spans="2:9">
      <c r="B27" s="305"/>
      <c r="C27" s="598"/>
      <c r="D27" s="599"/>
      <c r="E27" s="599"/>
      <c r="F27" s="599"/>
      <c r="G27" s="599"/>
      <c r="H27" s="600"/>
      <c r="I27" s="305"/>
    </row>
    <row r="28" spans="2:9">
      <c r="B28" s="305"/>
      <c r="C28" s="598"/>
      <c r="D28" s="599"/>
      <c r="E28" s="599"/>
      <c r="F28" s="599"/>
      <c r="G28" s="599"/>
      <c r="H28" s="600"/>
      <c r="I28" s="305"/>
    </row>
    <row r="29" spans="2:9">
      <c r="B29" s="305"/>
      <c r="C29" s="598"/>
      <c r="D29" s="599"/>
      <c r="E29" s="599"/>
      <c r="F29" s="599"/>
      <c r="G29" s="599"/>
      <c r="H29" s="600"/>
      <c r="I29" s="305"/>
    </row>
    <row r="30" spans="2:9">
      <c r="B30" s="305"/>
      <c r="C30" s="598"/>
      <c r="D30" s="599"/>
      <c r="E30" s="599"/>
      <c r="F30" s="599"/>
      <c r="G30" s="599"/>
      <c r="H30" s="600"/>
      <c r="I30" s="305"/>
    </row>
    <row r="31" spans="2:9">
      <c r="B31" s="305"/>
      <c r="C31" s="598"/>
      <c r="D31" s="599"/>
      <c r="E31" s="599"/>
      <c r="F31" s="599"/>
      <c r="G31" s="599"/>
      <c r="H31" s="600"/>
      <c r="I31" s="305"/>
    </row>
    <row r="32" spans="2:9">
      <c r="B32" s="305"/>
      <c r="C32" s="598"/>
      <c r="D32" s="599"/>
      <c r="E32" s="599"/>
      <c r="F32" s="599"/>
      <c r="G32" s="599"/>
      <c r="H32" s="600"/>
      <c r="I32" s="305"/>
    </row>
    <row r="33" spans="2:9">
      <c r="B33" s="305"/>
      <c r="C33" s="598"/>
      <c r="D33" s="599"/>
      <c r="E33" s="599"/>
      <c r="F33" s="599"/>
      <c r="G33" s="599"/>
      <c r="H33" s="600"/>
      <c r="I33" s="305"/>
    </row>
    <row r="34" spans="2:9">
      <c r="B34" s="305"/>
      <c r="C34" s="598"/>
      <c r="D34" s="599"/>
      <c r="E34" s="599"/>
      <c r="F34" s="599"/>
      <c r="G34" s="599"/>
      <c r="H34" s="600"/>
      <c r="I34" s="305"/>
    </row>
    <row r="35" spans="2:9">
      <c r="B35" s="305"/>
      <c r="C35" s="598"/>
      <c r="D35" s="599"/>
      <c r="E35" s="599"/>
      <c r="F35" s="599"/>
      <c r="G35" s="599"/>
      <c r="H35" s="600"/>
      <c r="I35" s="305"/>
    </row>
    <row r="36" spans="2:9">
      <c r="B36" s="305"/>
      <c r="C36" s="598"/>
      <c r="D36" s="599"/>
      <c r="E36" s="599"/>
      <c r="F36" s="599"/>
      <c r="G36" s="599"/>
      <c r="H36" s="600"/>
      <c r="I36" s="305"/>
    </row>
    <row r="37" spans="2:9">
      <c r="B37" s="305"/>
      <c r="C37" s="598"/>
      <c r="D37" s="599"/>
      <c r="E37" s="599"/>
      <c r="F37" s="599"/>
      <c r="G37" s="599"/>
      <c r="H37" s="600"/>
      <c r="I37" s="305"/>
    </row>
    <row r="38" spans="2:9">
      <c r="B38" s="305"/>
      <c r="C38" s="598"/>
      <c r="D38" s="599"/>
      <c r="E38" s="599"/>
      <c r="F38" s="599"/>
      <c r="G38" s="599"/>
      <c r="H38" s="600"/>
      <c r="I38" s="305"/>
    </row>
    <row r="39" spans="2:9">
      <c r="B39" s="305"/>
      <c r="C39" s="598"/>
      <c r="D39" s="599"/>
      <c r="E39" s="599"/>
      <c r="F39" s="599"/>
      <c r="G39" s="599"/>
      <c r="H39" s="600"/>
      <c r="I39" s="305"/>
    </row>
    <row r="40" spans="2:9">
      <c r="B40" s="305"/>
      <c r="C40" s="598"/>
      <c r="D40" s="599"/>
      <c r="E40" s="599"/>
      <c r="F40" s="599"/>
      <c r="G40" s="599"/>
      <c r="H40" s="600"/>
      <c r="I40" s="305"/>
    </row>
    <row r="41" spans="2:9">
      <c r="B41" s="305"/>
      <c r="C41" s="598"/>
      <c r="D41" s="599"/>
      <c r="E41" s="599"/>
      <c r="F41" s="599"/>
      <c r="G41" s="599"/>
      <c r="H41" s="600"/>
      <c r="I41" s="305"/>
    </row>
    <row r="42" spans="2:9">
      <c r="B42" s="305"/>
      <c r="C42" s="598"/>
      <c r="D42" s="599"/>
      <c r="E42" s="599"/>
      <c r="F42" s="599"/>
      <c r="G42" s="599"/>
      <c r="H42" s="600"/>
      <c r="I42" s="305"/>
    </row>
    <row r="43" spans="2:9">
      <c r="B43" s="305"/>
      <c r="C43" s="598"/>
      <c r="D43" s="599"/>
      <c r="E43" s="599"/>
      <c r="F43" s="599"/>
      <c r="G43" s="599"/>
      <c r="H43" s="600"/>
      <c r="I43" s="305"/>
    </row>
    <row r="44" spans="2:9">
      <c r="B44" s="305"/>
      <c r="C44" s="598"/>
      <c r="D44" s="599"/>
      <c r="E44" s="599"/>
      <c r="F44" s="599"/>
      <c r="G44" s="599"/>
      <c r="H44" s="600"/>
      <c r="I44" s="305"/>
    </row>
    <row r="45" spans="2:9">
      <c r="B45" s="305"/>
      <c r="C45" s="598"/>
      <c r="D45" s="599"/>
      <c r="E45" s="599"/>
      <c r="F45" s="599"/>
      <c r="G45" s="599"/>
      <c r="H45" s="600"/>
      <c r="I45" s="305"/>
    </row>
    <row r="46" spans="2:9">
      <c r="B46" s="305"/>
      <c r="C46" s="305"/>
      <c r="D46" s="305"/>
      <c r="E46" s="305"/>
      <c r="F46" s="305"/>
      <c r="G46" s="305"/>
      <c r="H46" s="305"/>
      <c r="I46" s="305"/>
    </row>
    <row r="47" spans="2:9">
      <c r="B47" s="305"/>
      <c r="C47" s="305"/>
      <c r="D47" s="305"/>
      <c r="E47" s="305"/>
      <c r="F47" s="305"/>
      <c r="G47" s="305"/>
      <c r="H47" s="305"/>
      <c r="I47" s="305"/>
    </row>
    <row r="48" spans="2:9">
      <c r="B48" s="305"/>
      <c r="C48" s="305"/>
      <c r="D48" s="305"/>
      <c r="E48" s="305"/>
      <c r="F48" s="305"/>
      <c r="G48" s="305"/>
      <c r="H48" s="305"/>
      <c r="I48" s="305"/>
    </row>
    <row r="49" spans="2:9">
      <c r="B49" s="305"/>
      <c r="C49" s="305"/>
      <c r="D49" s="305"/>
      <c r="E49" s="305"/>
      <c r="F49" s="305"/>
      <c r="G49" s="305"/>
      <c r="H49" s="305"/>
      <c r="I49" s="305"/>
    </row>
    <row r="50" spans="2:9">
      <c r="B50" s="305"/>
      <c r="C50" s="305"/>
      <c r="D50" s="305"/>
      <c r="E50" s="305"/>
      <c r="F50" s="305"/>
      <c r="G50" s="305"/>
      <c r="H50" s="305"/>
      <c r="I50" s="305"/>
    </row>
    <row r="51" spans="2:9">
      <c r="B51" s="305"/>
      <c r="C51" s="305"/>
      <c r="D51" s="305"/>
      <c r="E51" s="305"/>
      <c r="F51" s="305"/>
      <c r="G51" s="305"/>
      <c r="H51" s="305"/>
      <c r="I51" s="305"/>
    </row>
    <row r="52" spans="2:9">
      <c r="B52" s="305"/>
      <c r="C52" s="305"/>
      <c r="D52" s="305"/>
      <c r="E52" s="305"/>
      <c r="F52" s="305"/>
      <c r="G52" s="305"/>
      <c r="H52" s="305"/>
      <c r="I52" s="305"/>
    </row>
    <row r="53" spans="2:9">
      <c r="B53" s="305"/>
      <c r="C53" s="305"/>
      <c r="D53" s="305"/>
      <c r="E53" s="305"/>
      <c r="F53" s="305"/>
      <c r="G53" s="305"/>
      <c r="H53" s="305"/>
      <c r="I53" s="305"/>
    </row>
    <row r="54" spans="2:9">
      <c r="B54" s="305"/>
      <c r="C54" s="305"/>
      <c r="D54" s="305"/>
      <c r="E54" s="305"/>
      <c r="F54" s="305"/>
      <c r="G54" s="305"/>
      <c r="H54" s="305"/>
      <c r="I54" s="305"/>
    </row>
    <row r="55" spans="2:9">
      <c r="C55" s="305"/>
      <c r="D55" s="305"/>
      <c r="E55" s="305"/>
      <c r="F55" s="305"/>
      <c r="G55" s="305"/>
      <c r="H55" s="305"/>
      <c r="I55" s="305"/>
    </row>
    <row r="56" spans="2:9">
      <c r="C56" s="305"/>
      <c r="D56" s="305"/>
      <c r="E56" s="305"/>
      <c r="F56" s="305"/>
      <c r="G56" s="305"/>
      <c r="H56" s="305"/>
      <c r="I56" s="305"/>
    </row>
    <row r="57" spans="2:9">
      <c r="B57" s="601" t="s">
        <v>508</v>
      </c>
      <c r="C57" s="305"/>
      <c r="D57" s="305"/>
      <c r="E57" s="305"/>
      <c r="F57" s="305"/>
      <c r="G57" s="305"/>
      <c r="H57" s="305"/>
      <c r="I57" s="305"/>
    </row>
    <row r="58" spans="2:9">
      <c r="B58" s="601" t="s">
        <v>509</v>
      </c>
      <c r="C58" s="305"/>
      <c r="D58" s="305"/>
      <c r="E58" s="305"/>
      <c r="F58" s="305"/>
      <c r="G58" s="305"/>
      <c r="H58" s="305"/>
      <c r="I58" s="305"/>
    </row>
    <row r="59" spans="2:9">
      <c r="B59" s="305"/>
      <c r="C59" s="305"/>
      <c r="D59" s="305"/>
      <c r="E59" s="305"/>
      <c r="F59" s="305"/>
      <c r="G59" s="305"/>
      <c r="H59" s="305"/>
      <c r="I59" s="305"/>
    </row>
    <row r="60" spans="2:9">
      <c r="B60" s="305"/>
      <c r="C60" s="305"/>
      <c r="D60" s="305"/>
      <c r="E60" s="305"/>
      <c r="F60" s="305"/>
      <c r="G60" s="305"/>
      <c r="H60" s="305"/>
      <c r="I60" s="305"/>
    </row>
    <row r="61" spans="2:9">
      <c r="B61" s="305"/>
      <c r="C61" s="305"/>
      <c r="D61" s="305"/>
      <c r="E61" s="305"/>
      <c r="F61" s="305"/>
      <c r="G61" s="305"/>
      <c r="H61" s="305"/>
      <c r="I61" s="305"/>
    </row>
    <row r="62" spans="2:9">
      <c r="B62" s="601" t="s">
        <v>21</v>
      </c>
      <c r="C62" s="305"/>
      <c r="D62" s="305"/>
      <c r="E62" s="305"/>
      <c r="F62" s="305" t="s">
        <v>510</v>
      </c>
      <c r="G62" s="305"/>
      <c r="H62" s="305"/>
      <c r="I62" s="305"/>
    </row>
    <row r="63" spans="2:9">
      <c r="B63" s="305"/>
      <c r="C63" s="305"/>
      <c r="D63" s="305"/>
      <c r="E63" s="305"/>
      <c r="F63" s="305"/>
      <c r="G63" s="305"/>
      <c r="H63" s="305"/>
      <c r="I63" s="305"/>
    </row>
    <row r="64" spans="2:9">
      <c r="B64" s="305"/>
      <c r="C64" s="305"/>
      <c r="D64" s="305"/>
      <c r="E64" s="305"/>
      <c r="F64" s="305"/>
      <c r="G64" s="305"/>
      <c r="H64" s="305"/>
      <c r="I64" s="305"/>
    </row>
    <row r="65" spans="2:9">
      <c r="B65" s="597" t="str">
        <f>'INPUT DATA'!E17</f>
        <v>KATHY A. GARCIA</v>
      </c>
      <c r="C65" s="305"/>
      <c r="D65" s="305"/>
      <c r="E65" s="305"/>
      <c r="F65" s="597" t="str">
        <f>'INPUT DATA'!E20</f>
        <v>MARK ANTHONY M. OCAMPO</v>
      </c>
      <c r="G65" s="305"/>
      <c r="H65" s="305"/>
      <c r="I65" s="305"/>
    </row>
    <row r="66" spans="2:9">
      <c r="B66" s="305" t="s">
        <v>24</v>
      </c>
      <c r="C66" s="305"/>
      <c r="D66" s="305"/>
      <c r="E66" s="305"/>
      <c r="F66" s="305" t="str">
        <f>'INPUT DATA'!E21</f>
        <v>OIC, ARALING PANLIPUNAN DEPT. HEAD</v>
      </c>
      <c r="G66" s="305"/>
      <c r="H66" s="305"/>
      <c r="I66" s="305"/>
    </row>
    <row r="67" spans="2:9">
      <c r="B67" s="305"/>
      <c r="C67" s="305"/>
      <c r="D67" s="305"/>
      <c r="E67" s="305"/>
      <c r="F67" s="305"/>
      <c r="G67" s="305"/>
      <c r="H67" s="305"/>
      <c r="I67" s="305"/>
    </row>
    <row r="68" spans="2:9">
      <c r="B68" s="305"/>
      <c r="C68" s="305"/>
      <c r="D68" s="305"/>
      <c r="E68" s="305"/>
      <c r="F68" s="305"/>
      <c r="G68" s="305"/>
      <c r="H68" s="305"/>
      <c r="I68" s="305"/>
    </row>
    <row r="69" spans="2:9">
      <c r="B69" s="305"/>
      <c r="C69" s="305"/>
      <c r="D69" s="305"/>
      <c r="E69" s="305"/>
      <c r="F69" s="305"/>
      <c r="G69" s="305"/>
      <c r="H69" s="305"/>
      <c r="I69" s="305"/>
    </row>
    <row r="70" spans="2:9">
      <c r="B70" s="305"/>
      <c r="C70" s="305"/>
      <c r="D70" s="305"/>
      <c r="E70" s="305"/>
      <c r="F70" s="305"/>
      <c r="G70" s="305"/>
      <c r="H70" s="305"/>
      <c r="I70" s="305"/>
    </row>
    <row r="71" spans="2:9">
      <c r="B71" s="305"/>
      <c r="C71" s="305"/>
      <c r="D71" s="305"/>
      <c r="E71" s="305"/>
      <c r="F71" s="305"/>
      <c r="G71" s="305"/>
      <c r="H71" s="305"/>
      <c r="I71" s="305"/>
    </row>
    <row r="72" spans="2:9">
      <c r="B72" s="305"/>
      <c r="C72" s="305"/>
      <c r="D72" s="305"/>
      <c r="E72" s="305"/>
      <c r="F72" s="305"/>
      <c r="G72" s="305"/>
      <c r="H72" s="305"/>
      <c r="I72" s="305"/>
    </row>
    <row r="73" spans="2:9">
      <c r="B73" s="305"/>
      <c r="C73" s="305"/>
      <c r="D73" s="305"/>
      <c r="E73" s="305"/>
      <c r="F73" s="305"/>
      <c r="G73" s="305"/>
      <c r="H73" s="305"/>
      <c r="I73" s="305"/>
    </row>
    <row r="74" spans="2:9">
      <c r="B74" s="305"/>
      <c r="C74" s="305"/>
      <c r="D74" s="305"/>
      <c r="E74" s="305"/>
      <c r="F74" s="305"/>
      <c r="G74" s="305"/>
      <c r="H74" s="305"/>
      <c r="I74" s="305"/>
    </row>
  </sheetData>
  <sheetProtection algorithmName="SHA-512" hashValue="xICextD0+5SWQbQMDiPcuL/W9USOPOHB40fX9jNERdGn7CCofwdCQpzi4GOMbw9mqhoTVdZlM5CusUX6MC8w4g==" saltValue="1sST1w1bRd/l+qdlhLdhDA==" spinCount="100000" sheet="1" objects="1" scenarios="1"/>
  <mergeCells count="10">
    <mergeCell ref="B9:I9"/>
    <mergeCell ref="B10:I10"/>
    <mergeCell ref="B11:I11"/>
    <mergeCell ref="B12:I12"/>
    <mergeCell ref="B1:I1"/>
    <mergeCell ref="B2:I2"/>
    <mergeCell ref="B3:I3"/>
    <mergeCell ref="B4:I4"/>
    <mergeCell ref="B5:I5"/>
    <mergeCell ref="B6:I6"/>
  </mergeCells>
  <printOptions horizontalCentered="1" verticalCentered="1"/>
  <pageMargins left="0.45" right="0.45" top="0.5" bottom="0.5" header="0" footer="0"/>
  <pageSetup paperSize="9" fitToHeight="0"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DCCD4-1578-4F28-B2A2-8E1DF6D7615A}">
  <sheetPr>
    <pageSetUpPr fitToPage="1"/>
  </sheetPr>
  <dimension ref="B1:I69"/>
  <sheetViews>
    <sheetView view="pageBreakPreview" zoomScale="94" zoomScaleNormal="100" zoomScaleSheetLayoutView="94" workbookViewId="0">
      <selection activeCell="C63" sqref="C63"/>
    </sheetView>
  </sheetViews>
  <sheetFormatPr defaultRowHeight="14"/>
  <cols>
    <col min="6" max="6" width="9.1640625" customWidth="1"/>
    <col min="10" max="13" width="8.83203125" customWidth="1"/>
    <col min="15" max="17" width="0" hidden="1" customWidth="1"/>
  </cols>
  <sheetData>
    <row r="1" spans="2:9" ht="48" customHeight="1">
      <c r="B1" s="980" t="e" vm="1">
        <v>#VALUE!</v>
      </c>
      <c r="C1" s="980"/>
      <c r="D1" s="980"/>
      <c r="E1" s="980"/>
      <c r="F1" s="980"/>
      <c r="G1" s="980"/>
      <c r="H1" s="980"/>
      <c r="I1" s="980"/>
    </row>
    <row r="2" spans="2:9" ht="13.75" customHeight="1">
      <c r="B2" s="984" t="s">
        <v>450</v>
      </c>
      <c r="C2" s="984"/>
      <c r="D2" s="984"/>
      <c r="E2" s="984"/>
      <c r="F2" s="984"/>
      <c r="G2" s="984"/>
      <c r="H2" s="984"/>
      <c r="I2" s="984"/>
    </row>
    <row r="3" spans="2:9" ht="13.75" customHeight="1">
      <c r="B3" s="985" t="s">
        <v>57</v>
      </c>
      <c r="C3" s="985"/>
      <c r="D3" s="985"/>
      <c r="E3" s="985"/>
      <c r="F3" s="985"/>
      <c r="G3" s="985"/>
      <c r="H3" s="985"/>
      <c r="I3" s="985"/>
    </row>
    <row r="4" spans="2:9" ht="13.75" customHeight="1">
      <c r="B4" s="985" t="s">
        <v>61</v>
      </c>
      <c r="C4" s="985"/>
      <c r="D4" s="985"/>
      <c r="E4" s="985"/>
      <c r="F4" s="985"/>
      <c r="G4" s="985"/>
      <c r="H4" s="985"/>
      <c r="I4" s="985"/>
    </row>
    <row r="5" spans="2:9" ht="13.75" customHeight="1">
      <c r="B5" s="986" t="s">
        <v>58</v>
      </c>
      <c r="C5" s="986"/>
      <c r="D5" s="986"/>
      <c r="E5" s="986"/>
      <c r="F5" s="986"/>
      <c r="G5" s="986"/>
      <c r="H5" s="986"/>
      <c r="I5" s="986"/>
    </row>
    <row r="6" spans="2:9" ht="13.75" customHeight="1">
      <c r="B6" s="986" t="s">
        <v>449</v>
      </c>
      <c r="C6" s="986"/>
      <c r="D6" s="986"/>
      <c r="E6" s="986"/>
      <c r="F6" s="986"/>
      <c r="G6" s="986"/>
      <c r="H6" s="986"/>
      <c r="I6" s="986"/>
    </row>
    <row r="7" spans="2:9" ht="4.25" customHeight="1" thickBot="1">
      <c r="B7" s="595"/>
      <c r="C7" s="595"/>
      <c r="D7" s="595"/>
      <c r="E7" s="595"/>
      <c r="F7" s="595"/>
      <c r="G7" s="595"/>
      <c r="H7" s="595"/>
      <c r="I7" s="595"/>
    </row>
    <row r="8" spans="2:9" ht="8.4" customHeight="1" thickTop="1">
      <c r="B8" s="305"/>
      <c r="C8" s="305"/>
      <c r="D8" s="305"/>
      <c r="E8" s="305"/>
      <c r="F8" s="596"/>
      <c r="G8" s="305"/>
      <c r="H8" s="305"/>
      <c r="I8" s="305"/>
    </row>
    <row r="9" spans="2:9">
      <c r="B9" s="977" t="s">
        <v>506</v>
      </c>
      <c r="C9" s="977"/>
      <c r="D9" s="977"/>
      <c r="E9" s="977"/>
      <c r="F9" s="977"/>
      <c r="G9" s="977"/>
      <c r="H9" s="977"/>
      <c r="I9" s="977"/>
    </row>
    <row r="10" spans="2:9">
      <c r="B10" s="977" t="str">
        <f>"GRADE "&amp;'INPUT DATA'!E14</f>
        <v>GRADE 7-ROSAL</v>
      </c>
      <c r="C10" s="977"/>
      <c r="D10" s="977"/>
      <c r="E10" s="977"/>
      <c r="F10" s="977"/>
      <c r="G10" s="977"/>
      <c r="H10" s="977"/>
      <c r="I10" s="977"/>
    </row>
    <row r="11" spans="2:9">
      <c r="B11" s="978" t="str">
        <f>"SY "&amp; 'INPUT DATA'!$E$12</f>
        <v>SY 2026-2027</v>
      </c>
      <c r="C11" s="978"/>
      <c r="D11" s="978"/>
      <c r="E11" s="978"/>
      <c r="F11" s="978"/>
      <c r="G11" s="978"/>
      <c r="H11" s="978"/>
      <c r="I11" s="978"/>
    </row>
    <row r="12" spans="2:9">
      <c r="B12" s="979" t="s">
        <v>232</v>
      </c>
      <c r="C12" s="979"/>
      <c r="D12" s="979"/>
      <c r="E12" s="979"/>
      <c r="F12" s="979"/>
      <c r="G12" s="979"/>
      <c r="H12" s="979"/>
      <c r="I12" s="979"/>
    </row>
    <row r="13" spans="2:9">
      <c r="B13" s="305"/>
      <c r="C13" s="305"/>
      <c r="D13" s="305"/>
      <c r="E13" s="305"/>
      <c r="F13" s="305"/>
      <c r="G13" s="305"/>
      <c r="H13" s="305"/>
      <c r="I13" s="305"/>
    </row>
    <row r="14" spans="2:9">
      <c r="B14" s="305"/>
      <c r="C14" s="305"/>
      <c r="D14" s="305"/>
      <c r="E14" s="305"/>
      <c r="F14" s="305"/>
      <c r="G14" s="305"/>
      <c r="H14" s="305"/>
      <c r="I14" s="305"/>
    </row>
    <row r="15" spans="2:9">
      <c r="B15" s="305"/>
      <c r="C15" s="597" t="s">
        <v>507</v>
      </c>
      <c r="D15" s="305"/>
      <c r="E15" s="305"/>
      <c r="F15" s="305"/>
      <c r="G15" s="305"/>
      <c r="H15" s="593" t="s">
        <v>438</v>
      </c>
      <c r="I15" s="305"/>
    </row>
    <row r="16" spans="2:9">
      <c r="B16" s="305"/>
      <c r="C16" s="598" t="e" cm="1">
        <f t="array" ref="C16">_xlfn.CHOOSECOLS(_xlfn._xlws.SORT(_xlfn._xlws.FILTER(consol!B17:BG117, (IFERROR(consol!BG17:BG117, 0)&gt;=90) * (_xlfn.BYROW(IFERROR(consol!D17:AQ117, 0), _xlfn.LAMBDA(_xlpm.row, MIN(_xlpm.row)))&gt;=80), "No awardees yet"), 58, -1), 1)</f>
        <v>#VALUE!</v>
      </c>
      <c r="D16" s="599"/>
      <c r="E16" s="599"/>
      <c r="F16" s="599"/>
      <c r="G16" s="599"/>
      <c r="H16" s="600" t="e" cm="1">
        <f t="array" ref="H16">_xlfn.CHOOSECOLS(_xlfn._xlws.SORT(_xlfn._xlws.FILTER(consol!B17:BG117, (IFERROR(consol!BG17:BG117, 0)&gt;=90) * (_xlfn.BYROW(IFERROR(consol!D17:AQ117, 0), _xlfn.LAMBDA(_xlpm.row, MIN(_xlpm.row)))&gt;=80), "No awardees yet"), 58, -1), 58)</f>
        <v>#VALUE!</v>
      </c>
      <c r="I16" s="305"/>
    </row>
    <row r="17" spans="2:9">
      <c r="B17" s="305"/>
      <c r="C17" s="598"/>
      <c r="D17" s="599"/>
      <c r="E17" s="599"/>
      <c r="F17" s="599"/>
      <c r="G17" s="599"/>
      <c r="H17" s="600"/>
      <c r="I17" s="305"/>
    </row>
    <row r="18" spans="2:9">
      <c r="B18" s="305"/>
      <c r="C18" s="598"/>
      <c r="D18" s="599"/>
      <c r="E18" s="599"/>
      <c r="F18" s="599"/>
      <c r="G18" s="599"/>
      <c r="H18" s="600"/>
      <c r="I18" s="305"/>
    </row>
    <row r="19" spans="2:9">
      <c r="B19" s="305"/>
      <c r="C19" s="598"/>
      <c r="D19" s="599"/>
      <c r="E19" s="599"/>
      <c r="F19" s="599"/>
      <c r="G19" s="599"/>
      <c r="H19" s="600"/>
      <c r="I19" s="305"/>
    </row>
    <row r="20" spans="2:9">
      <c r="B20" s="305"/>
      <c r="C20" s="598"/>
      <c r="D20" s="599"/>
      <c r="E20" s="599"/>
      <c r="F20" s="599"/>
      <c r="G20" s="599"/>
      <c r="H20" s="600"/>
      <c r="I20" s="305"/>
    </row>
    <row r="21" spans="2:9">
      <c r="B21" s="305"/>
      <c r="C21" s="598"/>
      <c r="D21" s="599"/>
      <c r="E21" s="599"/>
      <c r="F21" s="599"/>
      <c r="G21" s="599"/>
      <c r="H21" s="600"/>
      <c r="I21" s="305"/>
    </row>
    <row r="22" spans="2:9">
      <c r="B22" s="305"/>
      <c r="C22" s="598"/>
      <c r="D22" s="599"/>
      <c r="E22" s="599"/>
      <c r="F22" s="599"/>
      <c r="G22" s="599"/>
      <c r="H22" s="600"/>
      <c r="I22" s="305"/>
    </row>
    <row r="23" spans="2:9">
      <c r="B23" s="305"/>
      <c r="C23" s="598"/>
      <c r="D23" s="599"/>
      <c r="E23" s="599"/>
      <c r="F23" s="599"/>
      <c r="G23" s="599"/>
      <c r="H23" s="600"/>
      <c r="I23" s="305"/>
    </row>
    <row r="24" spans="2:9">
      <c r="B24" s="305"/>
      <c r="C24" s="598"/>
      <c r="D24" s="599"/>
      <c r="E24" s="599"/>
      <c r="F24" s="599"/>
      <c r="G24" s="599"/>
      <c r="H24" s="600"/>
      <c r="I24" s="305"/>
    </row>
    <row r="25" spans="2:9">
      <c r="B25" s="305"/>
      <c r="C25" s="598"/>
      <c r="D25" s="599"/>
      <c r="E25" s="599"/>
      <c r="F25" s="599"/>
      <c r="G25" s="599"/>
      <c r="H25" s="600"/>
      <c r="I25" s="305"/>
    </row>
    <row r="26" spans="2:9">
      <c r="B26" s="305"/>
      <c r="C26" s="598"/>
      <c r="D26" s="599"/>
      <c r="E26" s="599"/>
      <c r="F26" s="599"/>
      <c r="G26" s="599"/>
      <c r="H26" s="600"/>
      <c r="I26" s="305"/>
    </row>
    <row r="27" spans="2:9">
      <c r="B27" s="305"/>
      <c r="C27" s="598"/>
      <c r="D27" s="599"/>
      <c r="E27" s="599"/>
      <c r="F27" s="599"/>
      <c r="G27" s="599"/>
      <c r="H27" s="600"/>
      <c r="I27" s="305"/>
    </row>
    <row r="28" spans="2:9">
      <c r="B28" s="305"/>
      <c r="C28" s="598"/>
      <c r="D28" s="599"/>
      <c r="E28" s="599"/>
      <c r="F28" s="599"/>
      <c r="G28" s="599"/>
      <c r="H28" s="600"/>
      <c r="I28" s="305"/>
    </row>
    <row r="29" spans="2:9">
      <c r="B29" s="305"/>
      <c r="C29" s="598"/>
      <c r="D29" s="599"/>
      <c r="E29" s="599"/>
      <c r="F29" s="599"/>
      <c r="G29" s="599"/>
      <c r="H29" s="600"/>
      <c r="I29" s="305"/>
    </row>
    <row r="30" spans="2:9">
      <c r="B30" s="305"/>
      <c r="C30" s="598"/>
      <c r="D30" s="599"/>
      <c r="E30" s="599"/>
      <c r="F30" s="599"/>
      <c r="G30" s="599"/>
      <c r="H30" s="600"/>
      <c r="I30" s="305"/>
    </row>
    <row r="31" spans="2:9">
      <c r="B31" s="305"/>
      <c r="C31" s="598"/>
      <c r="D31" s="599"/>
      <c r="E31" s="599"/>
      <c r="F31" s="599"/>
      <c r="G31" s="599"/>
      <c r="H31" s="600"/>
      <c r="I31" s="305"/>
    </row>
    <row r="32" spans="2:9">
      <c r="B32" s="305"/>
      <c r="C32" s="598"/>
      <c r="D32" s="599"/>
      <c r="E32" s="599"/>
      <c r="F32" s="599"/>
      <c r="G32" s="599"/>
      <c r="H32" s="600"/>
      <c r="I32" s="305"/>
    </row>
    <row r="33" spans="2:9">
      <c r="B33" s="305"/>
      <c r="C33" s="598"/>
      <c r="D33" s="599"/>
      <c r="E33" s="599"/>
      <c r="F33" s="599"/>
      <c r="G33" s="599"/>
      <c r="H33" s="600"/>
      <c r="I33" s="305"/>
    </row>
    <row r="34" spans="2:9">
      <c r="B34" s="305"/>
      <c r="C34" s="598"/>
      <c r="D34" s="599"/>
      <c r="E34" s="599"/>
      <c r="F34" s="599"/>
      <c r="G34" s="599"/>
      <c r="H34" s="600"/>
      <c r="I34" s="305"/>
    </row>
    <row r="35" spans="2:9">
      <c r="B35" s="305"/>
      <c r="C35" s="598"/>
      <c r="D35" s="599"/>
      <c r="E35" s="599"/>
      <c r="F35" s="599"/>
      <c r="G35" s="599"/>
      <c r="H35" s="600"/>
      <c r="I35" s="305"/>
    </row>
    <row r="36" spans="2:9">
      <c r="B36" s="305"/>
      <c r="C36" s="598"/>
      <c r="D36" s="599"/>
      <c r="E36" s="599"/>
      <c r="F36" s="599"/>
      <c r="G36" s="599"/>
      <c r="H36" s="600"/>
      <c r="I36" s="305"/>
    </row>
    <row r="37" spans="2:9">
      <c r="B37" s="305"/>
      <c r="C37" s="598"/>
      <c r="D37" s="599"/>
      <c r="E37" s="599"/>
      <c r="F37" s="599"/>
      <c r="G37" s="599"/>
      <c r="H37" s="600"/>
      <c r="I37" s="305"/>
    </row>
    <row r="38" spans="2:9">
      <c r="B38" s="305"/>
      <c r="C38" s="598"/>
      <c r="D38" s="599"/>
      <c r="E38" s="599"/>
      <c r="F38" s="599"/>
      <c r="G38" s="599"/>
      <c r="H38" s="600"/>
      <c r="I38" s="305"/>
    </row>
    <row r="39" spans="2:9">
      <c r="B39" s="305"/>
      <c r="C39" s="598"/>
      <c r="D39" s="599"/>
      <c r="E39" s="599"/>
      <c r="F39" s="599"/>
      <c r="G39" s="599"/>
      <c r="H39" s="600"/>
      <c r="I39" s="305"/>
    </row>
    <row r="40" spans="2:9">
      <c r="B40" s="305"/>
      <c r="C40" s="598"/>
      <c r="D40" s="599"/>
      <c r="E40" s="599"/>
      <c r="F40" s="599"/>
      <c r="G40" s="599"/>
      <c r="H40" s="600"/>
      <c r="I40" s="305"/>
    </row>
    <row r="41" spans="2:9">
      <c r="B41" s="305"/>
      <c r="C41" s="305"/>
      <c r="D41" s="305"/>
      <c r="E41" s="305"/>
      <c r="F41" s="305"/>
      <c r="G41" s="305"/>
      <c r="H41" s="305"/>
      <c r="I41" s="305"/>
    </row>
    <row r="42" spans="2:9">
      <c r="B42" s="305"/>
      <c r="C42" s="305"/>
      <c r="D42" s="305"/>
      <c r="E42" s="305"/>
      <c r="F42" s="305"/>
      <c r="G42" s="305"/>
      <c r="H42" s="305"/>
      <c r="I42" s="305"/>
    </row>
    <row r="43" spans="2:9">
      <c r="B43" s="305"/>
      <c r="C43" s="305"/>
      <c r="D43" s="305"/>
      <c r="E43" s="305"/>
      <c r="F43" s="305"/>
      <c r="G43" s="305"/>
      <c r="H43" s="305"/>
      <c r="I43" s="305"/>
    </row>
    <row r="44" spans="2:9">
      <c r="B44" s="305"/>
      <c r="C44" s="305"/>
      <c r="D44" s="305"/>
      <c r="E44" s="305"/>
      <c r="F44" s="305"/>
      <c r="G44" s="305"/>
      <c r="H44" s="305"/>
      <c r="I44" s="305"/>
    </row>
    <row r="45" spans="2:9">
      <c r="B45" s="305"/>
      <c r="C45" s="305"/>
      <c r="D45" s="305"/>
      <c r="E45" s="305"/>
      <c r="F45" s="305"/>
      <c r="G45" s="305"/>
      <c r="H45" s="305"/>
      <c r="I45" s="305"/>
    </row>
    <row r="46" spans="2:9">
      <c r="B46" s="305"/>
      <c r="C46" s="305"/>
      <c r="D46" s="305"/>
      <c r="E46" s="305"/>
      <c r="F46" s="305"/>
      <c r="G46" s="305"/>
      <c r="H46" s="305"/>
      <c r="I46" s="305"/>
    </row>
    <row r="47" spans="2:9">
      <c r="B47" s="305"/>
      <c r="C47" s="305"/>
      <c r="D47" s="305"/>
      <c r="E47" s="305"/>
      <c r="F47" s="305"/>
      <c r="G47" s="305"/>
      <c r="H47" s="305"/>
      <c r="I47" s="305"/>
    </row>
    <row r="48" spans="2:9">
      <c r="B48" s="305"/>
      <c r="C48" s="305"/>
      <c r="D48" s="305"/>
      <c r="E48" s="305"/>
      <c r="F48" s="305"/>
      <c r="G48" s="305"/>
      <c r="H48" s="305"/>
      <c r="I48" s="305"/>
    </row>
    <row r="49" spans="2:9">
      <c r="B49" s="305"/>
      <c r="C49" s="305"/>
      <c r="D49" s="305"/>
      <c r="E49" s="305"/>
      <c r="F49" s="305"/>
      <c r="G49" s="305"/>
      <c r="H49" s="305"/>
      <c r="I49" s="305"/>
    </row>
    <row r="50" spans="2:9">
      <c r="C50" s="305"/>
      <c r="D50" s="305"/>
      <c r="E50" s="305"/>
      <c r="F50" s="305"/>
      <c r="G50" s="305"/>
      <c r="H50" s="305"/>
      <c r="I50" s="305"/>
    </row>
    <row r="51" spans="2:9">
      <c r="C51" s="305"/>
      <c r="D51" s="305"/>
      <c r="E51" s="305"/>
      <c r="F51" s="305"/>
      <c r="G51" s="305"/>
      <c r="H51" s="305"/>
      <c r="I51" s="305"/>
    </row>
    <row r="52" spans="2:9">
      <c r="B52" s="601" t="s">
        <v>508</v>
      </c>
      <c r="C52" s="305"/>
      <c r="D52" s="305"/>
      <c r="E52" s="305"/>
      <c r="F52" s="305"/>
      <c r="G52" s="305"/>
      <c r="H52" s="305"/>
      <c r="I52" s="305"/>
    </row>
    <row r="53" spans="2:9">
      <c r="B53" s="601" t="s">
        <v>509</v>
      </c>
      <c r="C53" s="305"/>
      <c r="D53" s="305"/>
      <c r="E53" s="305"/>
      <c r="F53" s="305"/>
      <c r="G53" s="305"/>
      <c r="H53" s="305"/>
      <c r="I53" s="305"/>
    </row>
    <row r="54" spans="2:9">
      <c r="B54" s="305"/>
      <c r="C54" s="305"/>
      <c r="D54" s="305"/>
      <c r="E54" s="305"/>
      <c r="F54" s="305"/>
      <c r="G54" s="305"/>
      <c r="H54" s="305"/>
      <c r="I54" s="305"/>
    </row>
    <row r="55" spans="2:9">
      <c r="B55" s="305"/>
      <c r="C55" s="305"/>
      <c r="D55" s="305"/>
      <c r="E55" s="305"/>
      <c r="F55" s="305"/>
      <c r="G55" s="305"/>
      <c r="H55" s="305"/>
      <c r="I55" s="305"/>
    </row>
    <row r="56" spans="2:9">
      <c r="B56" s="305"/>
      <c r="C56" s="305"/>
      <c r="D56" s="305"/>
      <c r="E56" s="305"/>
      <c r="F56" s="305"/>
      <c r="G56" s="305"/>
      <c r="H56" s="305"/>
      <c r="I56" s="305"/>
    </row>
    <row r="57" spans="2:9">
      <c r="B57" s="601" t="s">
        <v>21</v>
      </c>
      <c r="C57" s="305"/>
      <c r="D57" s="305"/>
      <c r="E57" s="305"/>
      <c r="F57" s="305" t="s">
        <v>510</v>
      </c>
      <c r="G57" s="305"/>
      <c r="H57" s="305"/>
      <c r="I57" s="305"/>
    </row>
    <row r="58" spans="2:9">
      <c r="B58" s="305"/>
      <c r="C58" s="305"/>
      <c r="D58" s="305"/>
      <c r="E58" s="305"/>
      <c r="F58" s="305"/>
      <c r="G58" s="305"/>
      <c r="H58" s="305"/>
      <c r="I58" s="305"/>
    </row>
    <row r="59" spans="2:9">
      <c r="B59" s="305"/>
      <c r="C59" s="305"/>
      <c r="D59" s="305"/>
      <c r="E59" s="305"/>
      <c r="F59" s="305"/>
      <c r="G59" s="305"/>
      <c r="H59" s="305"/>
      <c r="I59" s="305"/>
    </row>
    <row r="60" spans="2:9">
      <c r="B60" s="597" t="str">
        <f>'INPUT DATA'!E17</f>
        <v>KATHY A. GARCIA</v>
      </c>
      <c r="C60" s="305"/>
      <c r="D60" s="305"/>
      <c r="E60" s="305"/>
      <c r="F60" s="597" t="str">
        <f>'INPUT DATA'!E20</f>
        <v>MARK ANTHONY M. OCAMPO</v>
      </c>
      <c r="G60" s="305"/>
      <c r="H60" s="305"/>
      <c r="I60" s="305"/>
    </row>
    <row r="61" spans="2:9">
      <c r="B61" s="305" t="s">
        <v>24</v>
      </c>
      <c r="C61" s="305"/>
      <c r="D61" s="305"/>
      <c r="E61" s="305"/>
      <c r="F61" s="305" t="str">
        <f>'INPUT DATA'!E21</f>
        <v>OIC, ARALING PANLIPUNAN DEPT. HEAD</v>
      </c>
      <c r="G61" s="305"/>
      <c r="H61" s="305"/>
      <c r="I61" s="305"/>
    </row>
    <row r="62" spans="2:9">
      <c r="B62" s="305"/>
      <c r="C62" s="305"/>
      <c r="D62" s="305"/>
      <c r="E62" s="305"/>
      <c r="F62" s="305"/>
      <c r="G62" s="305"/>
      <c r="H62" s="305"/>
      <c r="I62" s="305"/>
    </row>
    <row r="63" spans="2:9">
      <c r="B63" s="305"/>
      <c r="C63" s="305"/>
      <c r="D63" s="305"/>
      <c r="E63" s="305"/>
      <c r="F63" s="305"/>
      <c r="G63" s="305"/>
      <c r="H63" s="305"/>
      <c r="I63" s="305"/>
    </row>
    <row r="64" spans="2:9">
      <c r="B64" s="305"/>
      <c r="C64" s="305"/>
      <c r="D64" s="305"/>
      <c r="E64" s="305"/>
      <c r="F64" s="305"/>
      <c r="G64" s="305"/>
      <c r="H64" s="305"/>
      <c r="I64" s="305"/>
    </row>
    <row r="65" spans="2:9">
      <c r="B65" s="305"/>
      <c r="C65" s="305"/>
      <c r="D65" s="305"/>
      <c r="E65" s="305"/>
      <c r="F65" s="305"/>
      <c r="G65" s="305"/>
      <c r="H65" s="305"/>
      <c r="I65" s="305"/>
    </row>
    <row r="66" spans="2:9">
      <c r="B66" s="305"/>
      <c r="C66" s="305"/>
      <c r="D66" s="305"/>
      <c r="E66" s="305"/>
      <c r="F66" s="305"/>
      <c r="G66" s="305"/>
      <c r="H66" s="305"/>
      <c r="I66" s="305"/>
    </row>
    <row r="67" spans="2:9">
      <c r="B67" s="305"/>
      <c r="C67" s="305"/>
      <c r="D67" s="305"/>
      <c r="E67" s="305"/>
      <c r="F67" s="305"/>
      <c r="G67" s="305"/>
      <c r="H67" s="305"/>
      <c r="I67" s="305"/>
    </row>
    <row r="68" spans="2:9">
      <c r="B68" s="305"/>
      <c r="C68" s="305"/>
      <c r="D68" s="305"/>
      <c r="E68" s="305"/>
      <c r="F68" s="305"/>
      <c r="G68" s="305"/>
      <c r="H68" s="305"/>
      <c r="I68" s="305"/>
    </row>
    <row r="69" spans="2:9">
      <c r="B69" s="305"/>
      <c r="C69" s="305"/>
      <c r="D69" s="305"/>
      <c r="E69" s="305"/>
      <c r="F69" s="305"/>
      <c r="G69" s="305"/>
      <c r="H69" s="305"/>
      <c r="I69" s="305"/>
    </row>
  </sheetData>
  <sheetProtection algorithmName="SHA-512" hashValue="Z+HiiXmuGovPUyjPcYV16rbzkjqfc+WMqfsXti6xrrCLXKzlMUq3r0udgLQm6gFF84scgcAjMD1B1EkvKv3avA==" saltValue="fqsn0+VNUQGv44dFjmJWbw==" spinCount="100000" sheet="1" objects="1" scenarios="1"/>
  <mergeCells count="10">
    <mergeCell ref="B9:I9"/>
    <mergeCell ref="B10:I10"/>
    <mergeCell ref="B11:I11"/>
    <mergeCell ref="B12:I12"/>
    <mergeCell ref="B1:I1"/>
    <mergeCell ref="B2:I2"/>
    <mergeCell ref="B3:I3"/>
    <mergeCell ref="B4:I4"/>
    <mergeCell ref="B5:I5"/>
    <mergeCell ref="B6:I6"/>
  </mergeCells>
  <printOptions horizontalCentered="1" verticalCentered="1"/>
  <pageMargins left="0.45" right="0.45" top="0.5" bottom="0.5" header="0" footer="0"/>
  <pageSetup paperSize="9" fitToHeight="0"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30FC-C0D3-4722-AB51-180DBC780286}">
  <sheetPr>
    <pageSetUpPr fitToPage="1"/>
  </sheetPr>
  <dimension ref="B1:I69"/>
  <sheetViews>
    <sheetView view="pageBreakPreview" topLeftCell="A23" zoomScale="60" zoomScaleNormal="100" workbookViewId="0">
      <selection activeCell="G21" sqref="G21"/>
    </sheetView>
  </sheetViews>
  <sheetFormatPr defaultRowHeight="14"/>
  <cols>
    <col min="6" max="6" width="9.1640625" customWidth="1"/>
    <col min="10" max="13" width="8.83203125" customWidth="1"/>
    <col min="15" max="17" width="0" hidden="1" customWidth="1"/>
  </cols>
  <sheetData>
    <row r="1" spans="2:9" ht="48" customHeight="1">
      <c r="B1" s="980" t="e" vm="1">
        <v>#VALUE!</v>
      </c>
      <c r="C1" s="980"/>
      <c r="D1" s="980"/>
      <c r="E1" s="980"/>
      <c r="F1" s="980"/>
      <c r="G1" s="980"/>
      <c r="H1" s="980"/>
      <c r="I1" s="980"/>
    </row>
    <row r="2" spans="2:9" ht="13.75" customHeight="1">
      <c r="B2" s="984" t="s">
        <v>450</v>
      </c>
      <c r="C2" s="984"/>
      <c r="D2" s="984"/>
      <c r="E2" s="984"/>
      <c r="F2" s="984"/>
      <c r="G2" s="984"/>
      <c r="H2" s="984"/>
      <c r="I2" s="984"/>
    </row>
    <row r="3" spans="2:9" ht="13.75" customHeight="1">
      <c r="B3" s="985" t="s">
        <v>57</v>
      </c>
      <c r="C3" s="985"/>
      <c r="D3" s="985"/>
      <c r="E3" s="985"/>
      <c r="F3" s="985"/>
      <c r="G3" s="985"/>
      <c r="H3" s="985"/>
      <c r="I3" s="985"/>
    </row>
    <row r="4" spans="2:9" ht="13.75" customHeight="1">
      <c r="B4" s="985" t="s">
        <v>61</v>
      </c>
      <c r="C4" s="985"/>
      <c r="D4" s="985"/>
      <c r="E4" s="985"/>
      <c r="F4" s="985"/>
      <c r="G4" s="985"/>
      <c r="H4" s="985"/>
      <c r="I4" s="985"/>
    </row>
    <row r="5" spans="2:9" ht="13.75" customHeight="1">
      <c r="B5" s="986" t="s">
        <v>58</v>
      </c>
      <c r="C5" s="986"/>
      <c r="D5" s="986"/>
      <c r="E5" s="986"/>
      <c r="F5" s="986"/>
      <c r="G5" s="986"/>
      <c r="H5" s="986"/>
      <c r="I5" s="986"/>
    </row>
    <row r="6" spans="2:9" ht="13.75" customHeight="1">
      <c r="B6" s="986" t="s">
        <v>449</v>
      </c>
      <c r="C6" s="986"/>
      <c r="D6" s="986"/>
      <c r="E6" s="986"/>
      <c r="F6" s="986"/>
      <c r="G6" s="986"/>
      <c r="H6" s="986"/>
      <c r="I6" s="986"/>
    </row>
    <row r="7" spans="2:9" ht="4.25" customHeight="1" thickBot="1">
      <c r="B7" s="595"/>
      <c r="C7" s="595"/>
      <c r="D7" s="595"/>
      <c r="E7" s="595"/>
      <c r="F7" s="595"/>
      <c r="G7" s="595"/>
      <c r="H7" s="595"/>
      <c r="I7" s="595"/>
    </row>
    <row r="8" spans="2:9" ht="8.4" customHeight="1" thickTop="1">
      <c r="B8" s="305"/>
      <c r="C8" s="305"/>
      <c r="D8" s="305"/>
      <c r="E8" s="305"/>
      <c r="F8" s="596"/>
      <c r="G8" s="305"/>
      <c r="H8" s="305"/>
      <c r="I8" s="305"/>
    </row>
    <row r="9" spans="2:9">
      <c r="B9" s="977" t="s">
        <v>506</v>
      </c>
      <c r="C9" s="977"/>
      <c r="D9" s="977"/>
      <c r="E9" s="977"/>
      <c r="F9" s="977"/>
      <c r="G9" s="977"/>
      <c r="H9" s="977"/>
      <c r="I9" s="977"/>
    </row>
    <row r="10" spans="2:9">
      <c r="B10" s="977" t="str">
        <f>"GRADE "&amp;'INPUT DATA'!E14</f>
        <v>GRADE 7-ROSAL</v>
      </c>
      <c r="C10" s="977"/>
      <c r="D10" s="977"/>
      <c r="E10" s="977"/>
      <c r="F10" s="977"/>
      <c r="G10" s="977"/>
      <c r="H10" s="977"/>
      <c r="I10" s="977"/>
    </row>
    <row r="11" spans="2:9">
      <c r="B11" s="978" t="str">
        <f>"SY "&amp; 'INPUT DATA'!$E$12</f>
        <v>SY 2026-2027</v>
      </c>
      <c r="C11" s="978"/>
      <c r="D11" s="978"/>
      <c r="E11" s="978"/>
      <c r="F11" s="978"/>
      <c r="G11" s="978"/>
      <c r="H11" s="978"/>
      <c r="I11" s="978"/>
    </row>
    <row r="12" spans="2:9">
      <c r="B12" s="979" t="s">
        <v>344</v>
      </c>
      <c r="C12" s="979"/>
      <c r="D12" s="979"/>
      <c r="E12" s="979"/>
      <c r="F12" s="979"/>
      <c r="G12" s="979"/>
      <c r="H12" s="979"/>
      <c r="I12" s="979"/>
    </row>
    <row r="13" spans="2:9">
      <c r="B13" s="305"/>
      <c r="C13" s="305"/>
      <c r="D13" s="305"/>
      <c r="E13" s="305"/>
      <c r="F13" s="305"/>
      <c r="G13" s="305"/>
      <c r="H13" s="305"/>
      <c r="I13" s="305"/>
    </row>
    <row r="14" spans="2:9">
      <c r="B14" s="305"/>
      <c r="C14" s="305"/>
      <c r="D14" s="305"/>
      <c r="E14" s="305"/>
      <c r="F14" s="305"/>
      <c r="G14" s="305"/>
      <c r="H14" s="305"/>
      <c r="I14" s="305"/>
    </row>
    <row r="15" spans="2:9">
      <c r="B15" s="305"/>
      <c r="C15" s="597" t="s">
        <v>507</v>
      </c>
      <c r="D15" s="305"/>
      <c r="E15" s="305"/>
      <c r="F15" s="305"/>
      <c r="G15" s="305"/>
      <c r="H15" s="593" t="s">
        <v>438</v>
      </c>
      <c r="I15" s="305"/>
    </row>
    <row r="16" spans="2:9">
      <c r="B16" s="305"/>
      <c r="C16" s="598" t="e" cm="1">
        <f t="array" ref="C16">_xlfn.CHOOSECOLS(_xlfn._xlws.SORT(_xlfn._xlws.FILTER('TERM 3'!B16:S116, (IFERROR('TERM 3'!P16:P116, 0)&gt;=90) * (_xlfn.BYROW(IFERROR('TERM 3'!C16:L116, 0), _xlfn.LAMBDA(_xlpm.row, MIN(_xlpm.row)))&gt;=80), "No awardees yet"), 15, -1), 1)</f>
        <v>#VALUE!</v>
      </c>
      <c r="D16" s="599"/>
      <c r="E16" s="599"/>
      <c r="F16" s="599"/>
      <c r="G16" s="599"/>
      <c r="H16" s="600" t="e" cm="1">
        <f t="array" ref="H16">_xlfn.CHOOSECOLS(_xlfn._xlws.SORT(_xlfn._xlws.FILTER('TERM 3'!B16:S116, (IFERROR('TERM 3'!P16:P116, 0)&gt;=90) * (_xlfn.BYROW(IFERROR('TERM 3'!C16:L116, 0), _xlfn.LAMBDA(_xlpm.row, MIN(_xlpm.row)))&gt;=80), "No awardees yet"), 15, -1), 15)</f>
        <v>#VALUE!</v>
      </c>
      <c r="I16" s="305"/>
    </row>
    <row r="17" spans="2:9">
      <c r="B17" s="305"/>
      <c r="C17" s="598"/>
      <c r="D17" s="599"/>
      <c r="E17" s="599"/>
      <c r="F17" s="599"/>
      <c r="G17" s="599"/>
      <c r="H17" s="600"/>
      <c r="I17" s="305"/>
    </row>
    <row r="18" spans="2:9">
      <c r="B18" s="305"/>
      <c r="C18" s="598"/>
      <c r="D18" s="599"/>
      <c r="E18" s="599"/>
      <c r="F18" s="599"/>
      <c r="G18" s="599"/>
      <c r="H18" s="600"/>
      <c r="I18" s="305"/>
    </row>
    <row r="19" spans="2:9">
      <c r="B19" s="305"/>
      <c r="C19" s="598"/>
      <c r="D19" s="599"/>
      <c r="E19" s="599"/>
      <c r="F19" s="599"/>
      <c r="G19" s="599"/>
      <c r="H19" s="600"/>
      <c r="I19" s="305"/>
    </row>
    <row r="20" spans="2:9">
      <c r="B20" s="305"/>
      <c r="C20" s="598"/>
      <c r="D20" s="599"/>
      <c r="E20" s="599"/>
      <c r="F20" s="599"/>
      <c r="G20" s="599"/>
      <c r="H20" s="600"/>
      <c r="I20" s="305"/>
    </row>
    <row r="21" spans="2:9">
      <c r="B21" s="305"/>
      <c r="C21" s="598"/>
      <c r="D21" s="599"/>
      <c r="E21" s="599"/>
      <c r="F21" s="599"/>
      <c r="G21" s="599"/>
      <c r="H21" s="600"/>
      <c r="I21" s="305"/>
    </row>
    <row r="22" spans="2:9">
      <c r="B22" s="305"/>
      <c r="C22" s="598"/>
      <c r="D22" s="599"/>
      <c r="E22" s="599"/>
      <c r="F22" s="599"/>
      <c r="G22" s="599"/>
      <c r="H22" s="600"/>
      <c r="I22" s="305"/>
    </row>
    <row r="23" spans="2:9">
      <c r="B23" s="305"/>
      <c r="C23" s="598"/>
      <c r="D23" s="599"/>
      <c r="E23" s="599"/>
      <c r="F23" s="599"/>
      <c r="G23" s="599"/>
      <c r="H23" s="600"/>
      <c r="I23" s="305"/>
    </row>
    <row r="24" spans="2:9">
      <c r="B24" s="305"/>
      <c r="C24" s="598"/>
      <c r="D24" s="599"/>
      <c r="E24" s="599"/>
      <c r="F24" s="599"/>
      <c r="G24" s="599"/>
      <c r="H24" s="600"/>
      <c r="I24" s="305"/>
    </row>
    <row r="25" spans="2:9">
      <c r="B25" s="305"/>
      <c r="C25" s="598"/>
      <c r="D25" s="599"/>
      <c r="E25" s="599"/>
      <c r="F25" s="599"/>
      <c r="G25" s="599"/>
      <c r="H25" s="600"/>
      <c r="I25" s="305"/>
    </row>
    <row r="26" spans="2:9">
      <c r="B26" s="305"/>
      <c r="C26" s="598"/>
      <c r="D26" s="599"/>
      <c r="E26" s="599"/>
      <c r="F26" s="599"/>
      <c r="G26" s="599"/>
      <c r="H26" s="600"/>
      <c r="I26" s="305"/>
    </row>
    <row r="27" spans="2:9">
      <c r="B27" s="305"/>
      <c r="C27" s="598"/>
      <c r="D27" s="599"/>
      <c r="E27" s="599"/>
      <c r="F27" s="599"/>
      <c r="G27" s="599"/>
      <c r="H27" s="600"/>
      <c r="I27" s="305"/>
    </row>
    <row r="28" spans="2:9">
      <c r="B28" s="305"/>
      <c r="C28" s="598"/>
      <c r="D28" s="599"/>
      <c r="E28" s="599"/>
      <c r="F28" s="599"/>
      <c r="G28" s="599"/>
      <c r="H28" s="600"/>
      <c r="I28" s="305"/>
    </row>
    <row r="29" spans="2:9">
      <c r="B29" s="305"/>
      <c r="C29" s="598"/>
      <c r="D29" s="599"/>
      <c r="E29" s="599"/>
      <c r="F29" s="599"/>
      <c r="G29" s="599"/>
      <c r="H29" s="600"/>
      <c r="I29" s="305"/>
    </row>
    <row r="30" spans="2:9">
      <c r="B30" s="305"/>
      <c r="C30" s="598"/>
      <c r="D30" s="599"/>
      <c r="E30" s="599"/>
      <c r="F30" s="599"/>
      <c r="G30" s="599"/>
      <c r="H30" s="600"/>
      <c r="I30" s="305"/>
    </row>
    <row r="31" spans="2:9">
      <c r="B31" s="305"/>
      <c r="C31" s="598"/>
      <c r="D31" s="599"/>
      <c r="E31" s="599"/>
      <c r="F31" s="599"/>
      <c r="G31" s="599"/>
      <c r="H31" s="600"/>
      <c r="I31" s="305"/>
    </row>
    <row r="32" spans="2:9">
      <c r="B32" s="305"/>
      <c r="C32" s="598"/>
      <c r="D32" s="599"/>
      <c r="E32" s="599"/>
      <c r="F32" s="599"/>
      <c r="G32" s="599"/>
      <c r="H32" s="600"/>
      <c r="I32" s="305"/>
    </row>
    <row r="33" spans="2:9">
      <c r="B33" s="305"/>
      <c r="C33" s="598"/>
      <c r="D33" s="599"/>
      <c r="E33" s="599"/>
      <c r="F33" s="599"/>
      <c r="G33" s="599"/>
      <c r="H33" s="600"/>
      <c r="I33" s="305"/>
    </row>
    <row r="34" spans="2:9">
      <c r="B34" s="305"/>
      <c r="C34" s="598"/>
      <c r="D34" s="599"/>
      <c r="E34" s="599"/>
      <c r="F34" s="599"/>
      <c r="G34" s="599"/>
      <c r="H34" s="600"/>
      <c r="I34" s="305"/>
    </row>
    <row r="35" spans="2:9">
      <c r="B35" s="305"/>
      <c r="C35" s="598"/>
      <c r="D35" s="599"/>
      <c r="E35" s="599"/>
      <c r="F35" s="599"/>
      <c r="G35" s="599"/>
      <c r="H35" s="600"/>
      <c r="I35" s="305"/>
    </row>
    <row r="36" spans="2:9">
      <c r="B36" s="305"/>
      <c r="C36" s="598"/>
      <c r="D36" s="599"/>
      <c r="E36" s="599"/>
      <c r="F36" s="599"/>
      <c r="G36" s="599"/>
      <c r="H36" s="600"/>
      <c r="I36" s="305"/>
    </row>
    <row r="37" spans="2:9">
      <c r="B37" s="305"/>
      <c r="C37" s="598"/>
      <c r="D37" s="599"/>
      <c r="E37" s="599"/>
      <c r="F37" s="599"/>
      <c r="G37" s="599"/>
      <c r="H37" s="600"/>
      <c r="I37" s="305"/>
    </row>
    <row r="38" spans="2:9">
      <c r="B38" s="305"/>
      <c r="C38" s="598"/>
      <c r="D38" s="599"/>
      <c r="E38" s="599"/>
      <c r="F38" s="599"/>
      <c r="G38" s="599"/>
      <c r="H38" s="600"/>
      <c r="I38" s="305"/>
    </row>
    <row r="39" spans="2:9">
      <c r="B39" s="305"/>
      <c r="C39" s="598"/>
      <c r="D39" s="599"/>
      <c r="E39" s="599"/>
      <c r="F39" s="599"/>
      <c r="G39" s="599"/>
      <c r="H39" s="600"/>
      <c r="I39" s="305"/>
    </row>
    <row r="40" spans="2:9">
      <c r="B40" s="305"/>
      <c r="C40" s="598"/>
      <c r="D40" s="599"/>
      <c r="E40" s="599"/>
      <c r="F40" s="599"/>
      <c r="G40" s="599"/>
      <c r="H40" s="600"/>
      <c r="I40" s="305"/>
    </row>
    <row r="41" spans="2:9">
      <c r="B41" s="305"/>
      <c r="C41" s="305"/>
      <c r="D41" s="305"/>
      <c r="E41" s="305"/>
      <c r="F41" s="305"/>
      <c r="G41" s="305"/>
      <c r="H41" s="305"/>
      <c r="I41" s="305"/>
    </row>
    <row r="42" spans="2:9">
      <c r="B42" s="305"/>
      <c r="C42" s="305"/>
      <c r="D42" s="305"/>
      <c r="E42" s="305"/>
      <c r="F42" s="305"/>
      <c r="G42" s="305"/>
      <c r="H42" s="305"/>
      <c r="I42" s="305"/>
    </row>
    <row r="43" spans="2:9">
      <c r="B43" s="305"/>
      <c r="C43" s="305"/>
      <c r="D43" s="305"/>
      <c r="E43" s="305"/>
      <c r="F43" s="305"/>
      <c r="G43" s="305"/>
      <c r="H43" s="305"/>
      <c r="I43" s="305"/>
    </row>
    <row r="44" spans="2:9">
      <c r="B44" s="305"/>
      <c r="C44" s="305"/>
      <c r="D44" s="305"/>
      <c r="E44" s="305"/>
      <c r="F44" s="305"/>
      <c r="G44" s="305"/>
      <c r="H44" s="305"/>
      <c r="I44" s="305"/>
    </row>
    <row r="45" spans="2:9">
      <c r="B45" s="305"/>
      <c r="C45" s="305"/>
      <c r="D45" s="305"/>
      <c r="E45" s="305"/>
      <c r="F45" s="305"/>
      <c r="G45" s="305"/>
      <c r="H45" s="305"/>
      <c r="I45" s="305"/>
    </row>
    <row r="46" spans="2:9">
      <c r="B46" s="305"/>
      <c r="C46" s="305"/>
      <c r="D46" s="305"/>
      <c r="E46" s="305"/>
      <c r="F46" s="305"/>
      <c r="G46" s="305"/>
      <c r="H46" s="305"/>
      <c r="I46" s="305"/>
    </row>
    <row r="47" spans="2:9">
      <c r="B47" s="305"/>
      <c r="C47" s="305"/>
      <c r="D47" s="305"/>
      <c r="E47" s="305"/>
      <c r="F47" s="305"/>
      <c r="G47" s="305"/>
      <c r="H47" s="305"/>
      <c r="I47" s="305"/>
    </row>
    <row r="48" spans="2:9">
      <c r="B48" s="305"/>
      <c r="C48" s="305"/>
      <c r="D48" s="305"/>
      <c r="E48" s="305"/>
      <c r="F48" s="305"/>
      <c r="G48" s="305"/>
      <c r="H48" s="305"/>
      <c r="I48" s="305"/>
    </row>
    <row r="49" spans="2:9">
      <c r="B49" s="305"/>
      <c r="C49" s="305"/>
      <c r="D49" s="305"/>
      <c r="E49" s="305"/>
      <c r="F49" s="305"/>
      <c r="G49" s="305"/>
      <c r="H49" s="305"/>
      <c r="I49" s="305"/>
    </row>
    <row r="50" spans="2:9">
      <c r="C50" s="305"/>
      <c r="D50" s="305"/>
      <c r="E50" s="305"/>
      <c r="F50" s="305"/>
      <c r="G50" s="305"/>
      <c r="H50" s="305"/>
      <c r="I50" s="305"/>
    </row>
    <row r="51" spans="2:9">
      <c r="C51" s="305"/>
      <c r="D51" s="305"/>
      <c r="E51" s="305"/>
      <c r="F51" s="305"/>
      <c r="G51" s="305"/>
      <c r="H51" s="305"/>
      <c r="I51" s="305"/>
    </row>
    <row r="52" spans="2:9">
      <c r="B52" s="601" t="s">
        <v>508</v>
      </c>
      <c r="C52" s="305"/>
      <c r="D52" s="305"/>
      <c r="E52" s="305"/>
      <c r="F52" s="305"/>
      <c r="G52" s="305"/>
      <c r="H52" s="305"/>
      <c r="I52" s="305"/>
    </row>
    <row r="53" spans="2:9">
      <c r="B53" s="601" t="s">
        <v>509</v>
      </c>
      <c r="C53" s="305"/>
      <c r="D53" s="305"/>
      <c r="E53" s="305"/>
      <c r="F53" s="305"/>
      <c r="G53" s="305"/>
      <c r="H53" s="305"/>
      <c r="I53" s="305"/>
    </row>
    <row r="54" spans="2:9">
      <c r="B54" s="305"/>
      <c r="C54" s="305"/>
      <c r="D54" s="305"/>
      <c r="E54" s="305"/>
      <c r="F54" s="305"/>
      <c r="G54" s="305"/>
      <c r="H54" s="305"/>
      <c r="I54" s="305"/>
    </row>
    <row r="55" spans="2:9">
      <c r="B55" s="305"/>
      <c r="C55" s="305"/>
      <c r="D55" s="305"/>
      <c r="E55" s="305"/>
      <c r="F55" s="305"/>
      <c r="G55" s="305"/>
      <c r="H55" s="305"/>
      <c r="I55" s="305"/>
    </row>
    <row r="56" spans="2:9">
      <c r="B56" s="305"/>
      <c r="C56" s="305"/>
      <c r="D56" s="305"/>
      <c r="E56" s="305"/>
      <c r="F56" s="305"/>
      <c r="G56" s="305"/>
      <c r="H56" s="305"/>
      <c r="I56" s="305"/>
    </row>
    <row r="57" spans="2:9">
      <c r="B57" s="601" t="s">
        <v>21</v>
      </c>
      <c r="C57" s="305"/>
      <c r="D57" s="305"/>
      <c r="E57" s="305"/>
      <c r="F57" s="305" t="s">
        <v>510</v>
      </c>
      <c r="G57" s="305"/>
      <c r="H57" s="305"/>
      <c r="I57" s="305"/>
    </row>
    <row r="58" spans="2:9">
      <c r="B58" s="305"/>
      <c r="C58" s="305"/>
      <c r="D58" s="305"/>
      <c r="E58" s="305"/>
      <c r="F58" s="305"/>
      <c r="G58" s="305"/>
      <c r="H58" s="305"/>
      <c r="I58" s="305"/>
    </row>
    <row r="59" spans="2:9">
      <c r="B59" s="305"/>
      <c r="C59" s="305"/>
      <c r="D59" s="305"/>
      <c r="E59" s="305"/>
      <c r="F59" s="305"/>
      <c r="G59" s="305"/>
      <c r="H59" s="305"/>
      <c r="I59" s="305"/>
    </row>
    <row r="60" spans="2:9">
      <c r="B60" s="597" t="str">
        <f>'INPUT DATA'!E17</f>
        <v>KATHY A. GARCIA</v>
      </c>
      <c r="C60" s="305"/>
      <c r="D60" s="305"/>
      <c r="E60" s="305"/>
      <c r="F60" s="597" t="str">
        <f>'INPUT DATA'!E20</f>
        <v>MARK ANTHONY M. OCAMPO</v>
      </c>
      <c r="G60" s="305"/>
      <c r="H60" s="305"/>
      <c r="I60" s="305"/>
    </row>
    <row r="61" spans="2:9">
      <c r="B61" s="305" t="s">
        <v>24</v>
      </c>
      <c r="C61" s="305"/>
      <c r="D61" s="305"/>
      <c r="E61" s="305"/>
      <c r="F61" s="305" t="str">
        <f>'INPUT DATA'!E21</f>
        <v>OIC, ARALING PANLIPUNAN DEPT. HEAD</v>
      </c>
      <c r="G61" s="305"/>
      <c r="H61" s="305"/>
      <c r="I61" s="305"/>
    </row>
    <row r="62" spans="2:9">
      <c r="B62" s="305"/>
      <c r="C62" s="305"/>
      <c r="D62" s="305"/>
      <c r="E62" s="305"/>
      <c r="F62" s="305"/>
      <c r="G62" s="305"/>
      <c r="H62" s="305"/>
      <c r="I62" s="305"/>
    </row>
    <row r="63" spans="2:9">
      <c r="B63" s="305"/>
      <c r="C63" s="305"/>
      <c r="D63" s="305"/>
      <c r="E63" s="305"/>
      <c r="F63" s="305"/>
      <c r="G63" s="305"/>
      <c r="H63" s="305"/>
      <c r="I63" s="305"/>
    </row>
    <row r="64" spans="2:9">
      <c r="B64" s="305"/>
      <c r="C64" s="305"/>
      <c r="D64" s="305"/>
      <c r="E64" s="305"/>
      <c r="F64" s="305"/>
      <c r="G64" s="305"/>
      <c r="H64" s="305"/>
      <c r="I64" s="305"/>
    </row>
    <row r="65" spans="2:9">
      <c r="B65" s="305"/>
      <c r="C65" s="305"/>
      <c r="D65" s="305"/>
      <c r="E65" s="305"/>
      <c r="F65" s="305"/>
      <c r="G65" s="305"/>
      <c r="H65" s="305"/>
      <c r="I65" s="305"/>
    </row>
    <row r="66" spans="2:9">
      <c r="B66" s="305"/>
      <c r="C66" s="305"/>
      <c r="D66" s="305"/>
      <c r="E66" s="305"/>
      <c r="F66" s="305"/>
      <c r="G66" s="305"/>
      <c r="H66" s="305"/>
      <c r="I66" s="305"/>
    </row>
    <row r="67" spans="2:9">
      <c r="B67" s="305"/>
      <c r="C67" s="305"/>
      <c r="D67" s="305"/>
      <c r="E67" s="305"/>
      <c r="F67" s="305"/>
      <c r="G67" s="305"/>
      <c r="H67" s="305"/>
      <c r="I67" s="305"/>
    </row>
    <row r="68" spans="2:9">
      <c r="B68" s="305"/>
      <c r="C68" s="305"/>
      <c r="D68" s="305"/>
      <c r="E68" s="305"/>
      <c r="F68" s="305"/>
      <c r="G68" s="305"/>
      <c r="H68" s="305"/>
      <c r="I68" s="305"/>
    </row>
    <row r="69" spans="2:9">
      <c r="B69" s="305"/>
      <c r="C69" s="305"/>
      <c r="D69" s="305"/>
      <c r="E69" s="305"/>
      <c r="F69" s="305"/>
      <c r="G69" s="305"/>
      <c r="H69" s="305"/>
      <c r="I69" s="305"/>
    </row>
  </sheetData>
  <sheetProtection algorithmName="SHA-512" hashValue="dierznP0yfPfSz5pPgl5Hx2Xyebj8RhuEb5eNJEs1kyubYKecG58YCJCfgBcwuhj57w8NA7fPeoPCNoxhLCmOQ==" saltValue="QtWgNuYAw3pNyufG+dyIvg==" spinCount="100000" sheet="1" objects="1" scenarios="1"/>
  <mergeCells count="10">
    <mergeCell ref="B9:I9"/>
    <mergeCell ref="B10:I10"/>
    <mergeCell ref="B11:I11"/>
    <mergeCell ref="B12:I12"/>
    <mergeCell ref="B1:I1"/>
    <mergeCell ref="B2:I2"/>
    <mergeCell ref="B3:I3"/>
    <mergeCell ref="B4:I4"/>
    <mergeCell ref="B5:I5"/>
    <mergeCell ref="B6:I6"/>
  </mergeCells>
  <printOptions horizontalCentered="1" verticalCentered="1"/>
  <pageMargins left="0.45" right="0.45" top="0.5" bottom="0.5" header="0" footer="0"/>
  <pageSetup paperSize="9" fitToHeight="0" orientation="portrait" horizontalDpi="360" verticalDpi="36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DCEBF-FA3B-4C84-9AA0-EA81B16855DB}">
  <sheetPr codeName="Sheet2">
    <tabColor theme="4" tint="0.79998168889431442"/>
  </sheetPr>
  <dimension ref="A1:XEZ60"/>
  <sheetViews>
    <sheetView showGridLines="0" topLeftCell="A5" zoomScale="80" zoomScaleNormal="80" zoomScaleSheetLayoutView="102" workbookViewId="0"/>
  </sheetViews>
  <sheetFormatPr defaultColWidth="0" defaultRowHeight="14" zeroHeight="1"/>
  <cols>
    <col min="1" max="1" width="26.9140625" style="1" customWidth="1"/>
    <col min="2" max="2" width="3.58203125" style="1" customWidth="1"/>
    <col min="3" max="3" width="6.4140625" style="1" customWidth="1"/>
    <col min="4" max="4" width="8" style="2" customWidth="1"/>
    <col min="5" max="5" width="39.33203125" style="3" customWidth="1"/>
    <col min="6" max="6" width="3.4140625" style="1" customWidth="1"/>
    <col min="7" max="7" width="3.9140625" style="1" hidden="1" customWidth="1"/>
    <col min="8" max="8" width="3.4140625" style="1" hidden="1" customWidth="1"/>
    <col min="9" max="9" width="7.08203125" style="2" hidden="1" customWidth="1"/>
    <col min="10" max="10" width="29.4140625" style="4" hidden="1" customWidth="1"/>
    <col min="11" max="13" width="8" style="1" hidden="1" customWidth="1"/>
    <col min="14" max="14" width="4.08203125" style="1" hidden="1" customWidth="1"/>
    <col min="15" max="15" width="8.5" style="2" hidden="1" customWidth="1"/>
    <col min="16" max="16" width="30.4140625" style="2" hidden="1" customWidth="1"/>
    <col min="17" max="17" width="5.6640625" style="1" hidden="1" customWidth="1"/>
    <col min="18" max="18" width="8" style="1" customWidth="1"/>
    <col min="19" max="16380" width="8" style="1" hidden="1"/>
    <col min="16381" max="16384" width="8.4140625" style="1" hidden="1"/>
  </cols>
  <sheetData>
    <row r="1" spans="1:18" hidden="1">
      <c r="A1" s="579"/>
    </row>
    <row r="2" spans="1:18" hidden="1">
      <c r="A2" s="581"/>
      <c r="B2" s="987"/>
      <c r="C2" s="987"/>
      <c r="D2" s="987"/>
      <c r="E2" s="987"/>
      <c r="F2" s="987"/>
      <c r="G2" s="987"/>
      <c r="H2" s="987"/>
      <c r="I2" s="987"/>
      <c r="J2" s="987"/>
      <c r="K2" s="987"/>
      <c r="L2" s="987"/>
      <c r="M2" s="987"/>
      <c r="N2" s="987"/>
      <c r="O2" s="987"/>
      <c r="P2" s="987"/>
    </row>
    <row r="3" spans="1:18" hidden="1">
      <c r="A3" s="581"/>
      <c r="B3" s="987"/>
      <c r="C3" s="987"/>
      <c r="D3" s="987"/>
      <c r="E3" s="987"/>
      <c r="F3" s="987"/>
      <c r="G3" s="987"/>
      <c r="H3" s="987"/>
      <c r="I3" s="987"/>
      <c r="J3" s="987"/>
      <c r="K3" s="987"/>
      <c r="L3" s="987"/>
      <c r="M3" s="987"/>
      <c r="N3" s="987"/>
      <c r="O3" s="987"/>
      <c r="P3" s="987"/>
    </row>
    <row r="4" spans="1:18" ht="14.5" hidden="1" thickBot="1">
      <c r="A4" s="581"/>
    </row>
    <row r="5" spans="1:18" ht="14.4" customHeight="1">
      <c r="A5" s="581"/>
      <c r="B5" s="988" t="s">
        <v>36</v>
      </c>
      <c r="C5" s="989"/>
      <c r="D5" s="989"/>
      <c r="E5" s="989"/>
      <c r="F5" s="990"/>
      <c r="G5" s="454"/>
      <c r="H5" s="994" t="s">
        <v>5</v>
      </c>
      <c r="I5" s="995"/>
      <c r="J5" s="995"/>
      <c r="K5" s="995"/>
      <c r="L5" s="995"/>
      <c r="M5" s="995"/>
      <c r="N5" s="995"/>
      <c r="O5" s="995"/>
      <c r="P5" s="995"/>
      <c r="Q5" s="454"/>
      <c r="R5" s="454"/>
    </row>
    <row r="6" spans="1:18" ht="14.4" customHeight="1">
      <c r="A6" s="581"/>
      <c r="B6" s="991"/>
      <c r="C6" s="992"/>
      <c r="D6" s="992"/>
      <c r="E6" s="992"/>
      <c r="F6" s="993"/>
      <c r="G6" s="454"/>
      <c r="H6" s="996"/>
      <c r="I6" s="997"/>
      <c r="J6" s="997"/>
      <c r="K6" s="997"/>
      <c r="L6" s="997"/>
      <c r="M6" s="997"/>
      <c r="N6" s="997"/>
      <c r="O6" s="997"/>
      <c r="P6" s="997"/>
      <c r="Q6" s="454"/>
      <c r="R6" s="454"/>
    </row>
    <row r="7" spans="1:18" hidden="1">
      <c r="A7" s="581"/>
      <c r="B7" s="44"/>
      <c r="C7" s="41"/>
      <c r="D7" s="42"/>
      <c r="E7" s="43"/>
      <c r="F7" s="45"/>
      <c r="G7" s="454"/>
      <c r="H7" s="455"/>
      <c r="I7" s="456"/>
      <c r="J7" s="457"/>
      <c r="K7" s="454"/>
      <c r="L7" s="454"/>
      <c r="M7" s="454"/>
      <c r="N7" s="454"/>
      <c r="O7" s="456"/>
      <c r="P7" s="456"/>
      <c r="Q7" s="454"/>
      <c r="R7" s="454"/>
    </row>
    <row r="8" spans="1:18" ht="20" customHeight="1">
      <c r="A8" s="581"/>
      <c r="B8" s="44"/>
      <c r="C8" s="41"/>
      <c r="D8" s="42" t="s">
        <v>37</v>
      </c>
      <c r="E8" s="51" t="s">
        <v>57</v>
      </c>
      <c r="F8" s="45"/>
      <c r="G8" s="454"/>
      <c r="H8" s="455"/>
      <c r="I8" s="458" t="s">
        <v>1</v>
      </c>
      <c r="J8" s="459"/>
      <c r="K8" s="454"/>
      <c r="L8" s="454"/>
      <c r="M8" s="454"/>
      <c r="N8" s="454"/>
      <c r="O8" s="460" t="s">
        <v>2</v>
      </c>
      <c r="P8" s="461"/>
      <c r="Q8" s="454"/>
      <c r="R8" s="454"/>
    </row>
    <row r="9" spans="1:18" ht="20" customHeight="1">
      <c r="A9" s="581"/>
      <c r="B9" s="44"/>
      <c r="C9" s="41"/>
      <c r="D9" s="42" t="s">
        <v>38</v>
      </c>
      <c r="E9" s="51" t="s">
        <v>61</v>
      </c>
      <c r="F9" s="45"/>
      <c r="G9" s="454"/>
      <c r="H9" s="455"/>
      <c r="I9" s="5">
        <v>1</v>
      </c>
      <c r="J9" s="462" t="str">
        <f>masterlist!C4 &amp; ", " &amp; masterlist!D4 &amp; " " &amp; masterlist!F4 &amp; IF(masterlist!F4="", "", ".")</f>
        <v>ACIBAR, LOUIE JR. L.</v>
      </c>
      <c r="K9" s="454"/>
      <c r="L9" s="454"/>
      <c r="M9" s="454"/>
      <c r="N9" s="454"/>
      <c r="O9" s="5">
        <v>1</v>
      </c>
      <c r="P9" s="462" t="str">
        <f>masterlist!C55 &amp; ", " &amp; masterlist!D55 &amp; " " &amp; masterlist!F55 &amp; IF(masterlist!F55="", "", ".")</f>
        <v>AGANOS, MEARL ROSE S.</v>
      </c>
      <c r="Q9" s="454"/>
      <c r="R9" s="454"/>
    </row>
    <row r="10" spans="1:18" ht="20" customHeight="1">
      <c r="A10" s="581"/>
      <c r="B10" s="44"/>
      <c r="C10" s="41"/>
      <c r="D10" s="42" t="s">
        <v>39</v>
      </c>
      <c r="E10" s="66" t="s">
        <v>58</v>
      </c>
      <c r="F10" s="45"/>
      <c r="G10" s="454"/>
      <c r="H10" s="455"/>
      <c r="I10" s="5">
        <v>2</v>
      </c>
      <c r="J10" s="462" t="str">
        <f>masterlist!C5 &amp; ", " &amp; masterlist!D5 &amp; " " &amp; masterlist!F5 &amp; IF(masterlist!F5="", "", ".")</f>
        <v>ADANZA, ELIJAH LOUIS M.</v>
      </c>
      <c r="K10" s="454"/>
      <c r="L10" s="454"/>
      <c r="M10" s="454"/>
      <c r="N10" s="454"/>
      <c r="O10" s="5">
        <v>2</v>
      </c>
      <c r="P10" s="462" t="str">
        <f>masterlist!C56 &amp; ", " &amp; masterlist!D56 &amp; " " &amp; masterlist!F56 &amp; IF(masterlist!F56="", "", ".")</f>
        <v>CALIZAR, CHRISTINA PAULA A.</v>
      </c>
      <c r="Q10" s="454"/>
      <c r="R10" s="454"/>
    </row>
    <row r="11" spans="1:18" ht="20" customHeight="1">
      <c r="A11" s="581"/>
      <c r="B11" s="44"/>
      <c r="C11" s="41"/>
      <c r="D11" s="42" t="s">
        <v>40</v>
      </c>
      <c r="E11" s="51">
        <v>304671</v>
      </c>
      <c r="F11" s="45"/>
      <c r="G11" s="454"/>
      <c r="H11" s="455"/>
      <c r="I11" s="5">
        <v>3</v>
      </c>
      <c r="J11" s="462" t="str">
        <f>masterlist!C6 &amp; ", " &amp; masterlist!D6 &amp; " " &amp; masterlist!F6 &amp; IF(masterlist!F6="", "", ".")</f>
        <v>ARELLANO, BREXEN GREY M.</v>
      </c>
      <c r="K11" s="454"/>
      <c r="L11" s="454"/>
      <c r="M11" s="454"/>
      <c r="N11" s="454"/>
      <c r="O11" s="5">
        <v>3</v>
      </c>
      <c r="P11" s="462" t="str">
        <f>masterlist!C57 &amp; ", " &amp; masterlist!D57 &amp; " " &amp; masterlist!F57 &amp; IF(masterlist!F57="", "", ".")</f>
        <v>CAMPANIEL, JOANNA RENEE A.</v>
      </c>
      <c r="Q11" s="454"/>
      <c r="R11" s="454"/>
    </row>
    <row r="12" spans="1:18" ht="20" customHeight="1">
      <c r="A12" s="581"/>
      <c r="B12" s="44"/>
      <c r="C12" s="41"/>
      <c r="D12" s="42" t="s">
        <v>41</v>
      </c>
      <c r="E12" s="51" t="s">
        <v>42</v>
      </c>
      <c r="F12" s="45"/>
      <c r="G12" s="454"/>
      <c r="H12" s="455"/>
      <c r="I12" s="5">
        <v>4</v>
      </c>
      <c r="J12" s="462" t="str">
        <f>masterlist!C7 &amp; ", " &amp; masterlist!D7 &amp; " " &amp; masterlist!F7 &amp; IF(masterlist!F7="", "", ".")</f>
        <v>BABAO, JAYDEN DALE T.</v>
      </c>
      <c r="K12" s="454"/>
      <c r="L12" s="454"/>
      <c r="M12" s="454"/>
      <c r="N12" s="454"/>
      <c r="O12" s="5">
        <v>4</v>
      </c>
      <c r="P12" s="462" t="str">
        <f>masterlist!C58 &amp; ", " &amp; masterlist!D58 &amp; " " &amp; masterlist!F58 &amp; IF(masterlist!F58="", "", ".")</f>
        <v>CANSON, ALJANNE D.</v>
      </c>
      <c r="Q12" s="454"/>
      <c r="R12" s="454"/>
    </row>
    <row r="13" spans="1:18" ht="20" customHeight="1">
      <c r="A13" s="581"/>
      <c r="B13" s="44"/>
      <c r="C13" s="41"/>
      <c r="D13" s="42" t="s">
        <v>446</v>
      </c>
      <c r="E13" s="51" t="s">
        <v>447</v>
      </c>
      <c r="F13" s="45"/>
      <c r="G13" s="454"/>
      <c r="H13" s="455"/>
      <c r="I13" s="5">
        <v>5</v>
      </c>
      <c r="J13" s="462" t="str">
        <f>masterlist!C8 &amp; ", " &amp; masterlist!D8 &amp; " " &amp; masterlist!F8 &amp; IF(masterlist!F8="", "", ".")</f>
        <v>BARADAS, MCLIAME DWYT Q.</v>
      </c>
      <c r="K13" s="454"/>
      <c r="L13" s="454"/>
      <c r="M13" s="454"/>
      <c r="N13" s="454"/>
      <c r="O13" s="5">
        <v>5</v>
      </c>
      <c r="P13" s="462" t="str">
        <f>masterlist!C59 &amp; ", " &amp; masterlist!D59 &amp; " " &amp; masterlist!F59 &amp; IF(masterlist!F59="", "", ".")</f>
        <v>CARBONILLA, JHAYRA O.</v>
      </c>
      <c r="Q13" s="454"/>
      <c r="R13" s="454"/>
    </row>
    <row r="14" spans="1:18" ht="20" customHeight="1">
      <c r="A14" s="581"/>
      <c r="B14" s="44"/>
      <c r="C14" s="41"/>
      <c r="D14" s="42" t="s">
        <v>43</v>
      </c>
      <c r="E14" s="754" t="str">
        <f>MID('SF1'!AE4, SEARCH(" ", 'SF1'!AE4) + 1, SEARCH(" ", 'SF1'!AE4, SEARCH(" ", 'SF1'!AE4) + 1) - SEARCH(" ", 'SF1'!AE4) - 1) &amp; "-" &amp; 'SF1'!AM4</f>
        <v>7-ROSAL</v>
      </c>
      <c r="F14" s="753"/>
      <c r="G14" s="454"/>
      <c r="H14" s="455"/>
      <c r="I14" s="5">
        <v>6</v>
      </c>
      <c r="J14" s="462" t="str">
        <f>masterlist!C9 &amp; ", " &amp; masterlist!D9 &amp; " " &amp; masterlist!F9 &amp; IF(masterlist!F9="", "", ".")</f>
        <v>BARREDO, ALISTAIR KAYLE P.</v>
      </c>
      <c r="K14" s="454"/>
      <c r="L14" s="454"/>
      <c r="M14" s="454"/>
      <c r="N14" s="454"/>
      <c r="O14" s="5">
        <v>6</v>
      </c>
      <c r="P14" s="462" t="str">
        <f>masterlist!C60 &amp; ", " &amp; masterlist!D60 &amp; " " &amp; masterlist!F60 &amp; IF(masterlist!F60="", "", ".")</f>
        <v>CASTILLON, VIVIAN GRACE P.</v>
      </c>
      <c r="Q14" s="454"/>
      <c r="R14" s="454"/>
    </row>
    <row r="15" spans="1:18" ht="20" customHeight="1">
      <c r="A15" s="581"/>
      <c r="B15" s="44"/>
      <c r="C15" s="41"/>
      <c r="D15" s="42" t="s">
        <v>448</v>
      </c>
      <c r="E15" s="51" t="s">
        <v>449</v>
      </c>
      <c r="F15" s="45"/>
      <c r="G15" s="454"/>
      <c r="H15" s="455"/>
      <c r="I15" s="5">
        <v>7</v>
      </c>
      <c r="J15" s="462" t="str">
        <f>masterlist!C10 &amp; ", " &amp; masterlist!D10 &amp; " " &amp; masterlist!F10 &amp; IF(masterlist!F10="", "", ".")</f>
        <v>BONILLA, RHINE KYLE L.</v>
      </c>
      <c r="K15" s="454"/>
      <c r="L15" s="454"/>
      <c r="M15" s="454"/>
      <c r="N15" s="454"/>
      <c r="O15" s="5">
        <v>7</v>
      </c>
      <c r="P15" s="462" t="str">
        <f>masterlist!C61 &amp; ", " &amp; masterlist!D61 &amp; " " &amp; masterlist!F61 &amp; IF(masterlist!F61="", "", ".")</f>
        <v>DAWA, PATRICE BRIELLE J.</v>
      </c>
      <c r="Q15" s="454"/>
      <c r="R15" s="454"/>
    </row>
    <row r="16" spans="1:18" ht="20" customHeight="1">
      <c r="A16" s="581"/>
      <c r="B16" s="44"/>
      <c r="C16" s="41"/>
      <c r="D16" s="42"/>
      <c r="E16" s="43"/>
      <c r="F16" s="45"/>
      <c r="G16" s="454"/>
      <c r="H16" s="455"/>
      <c r="I16" s="5">
        <v>8</v>
      </c>
      <c r="J16" s="462" t="str">
        <f>masterlist!C11 &amp; ", " &amp; masterlist!D11 &amp; " " &amp; masterlist!F11 &amp; IF(masterlist!F11="", "", ".")</f>
        <v>CORPUS, CYRUS JHON F.</v>
      </c>
      <c r="K16" s="454"/>
      <c r="L16" s="454"/>
      <c r="M16" s="454"/>
      <c r="N16" s="454"/>
      <c r="O16" s="5">
        <v>8</v>
      </c>
      <c r="P16" s="462" t="str">
        <f>masterlist!C62 &amp; ", " &amp; masterlist!D62 &amp; " " &amp; masterlist!F62 &amp; IF(masterlist!F62="", "", ".")</f>
        <v>DOMINGO, CHARITY JADE P.</v>
      </c>
      <c r="Q16" s="454"/>
      <c r="R16" s="454"/>
    </row>
    <row r="17" spans="1:18" ht="20" customHeight="1">
      <c r="A17" s="581"/>
      <c r="B17" s="44"/>
      <c r="C17" s="41"/>
      <c r="D17" s="41" t="s">
        <v>53</v>
      </c>
      <c r="E17" s="51" t="s">
        <v>941</v>
      </c>
      <c r="F17" s="45"/>
      <c r="G17" s="454"/>
      <c r="H17" s="455"/>
      <c r="I17" s="5">
        <v>9</v>
      </c>
      <c r="J17" s="462" t="str">
        <f>masterlist!C12 &amp; ", " &amp; masterlist!D12 &amp; " " &amp; masterlist!F12 &amp; IF(masterlist!F12="", "", ".")</f>
        <v>DABA, IAN JOHN B.</v>
      </c>
      <c r="K17" s="454"/>
      <c r="L17" s="454"/>
      <c r="M17" s="454"/>
      <c r="N17" s="454"/>
      <c r="O17" s="5">
        <v>9</v>
      </c>
      <c r="P17" s="462" t="str">
        <f>masterlist!C63 &amp; ", " &amp; masterlist!D63 &amp; " " &amp; masterlist!F63 &amp; IF(masterlist!F63="", "", ".")</f>
        <v>DUMADAG, ALLEYAH KHATE A.</v>
      </c>
      <c r="Q17" s="454"/>
      <c r="R17" s="454"/>
    </row>
    <row r="18" spans="1:18" ht="20" customHeight="1">
      <c r="A18" s="581"/>
      <c r="B18" s="44"/>
      <c r="C18" s="41"/>
      <c r="D18" s="42" t="s">
        <v>44</v>
      </c>
      <c r="E18" s="51" t="s">
        <v>942</v>
      </c>
      <c r="F18" s="45"/>
      <c r="G18" s="454"/>
      <c r="H18" s="455"/>
      <c r="I18" s="5">
        <v>10</v>
      </c>
      <c r="J18" s="462" t="str">
        <f>masterlist!C13 &amp; ", " &amp; masterlist!D13 &amp; " " &amp; masterlist!F13 &amp; IF(masterlist!F13="", "", ".")</f>
        <v>DURAN, TYRICK GALVIN A.</v>
      </c>
      <c r="K18" s="454"/>
      <c r="L18" s="454"/>
      <c r="M18" s="454"/>
      <c r="N18" s="454"/>
      <c r="O18" s="5">
        <v>10</v>
      </c>
      <c r="P18" s="462" t="str">
        <f>masterlist!C64 &amp; ", " &amp; masterlist!D64 &amp; " " &amp; masterlist!F64 &amp; IF(masterlist!F64="", "", ".")</f>
        <v>ESPORTUNO, XAMANTHA ERICA L.</v>
      </c>
      <c r="Q18" s="454"/>
      <c r="R18" s="454"/>
    </row>
    <row r="19" spans="1:18" ht="20" customHeight="1">
      <c r="A19" s="581"/>
      <c r="B19" s="44"/>
      <c r="C19" s="41"/>
      <c r="D19" s="42"/>
      <c r="E19" s="43"/>
      <c r="F19" s="45"/>
      <c r="G19" s="454"/>
      <c r="H19" s="455"/>
      <c r="I19" s="5">
        <v>11</v>
      </c>
      <c r="J19" s="462" t="str">
        <f>masterlist!C14 &amp; ", " &amp; masterlist!D14 &amp; " " &amp; masterlist!F14 &amp; IF(masterlist!F14="", "", ".")</f>
        <v>GULAY, JOHN PAUL N.</v>
      </c>
      <c r="K19" s="454"/>
      <c r="L19" s="454"/>
      <c r="M19" s="454"/>
      <c r="N19" s="454"/>
      <c r="O19" s="5">
        <v>11</v>
      </c>
      <c r="P19" s="462" t="str">
        <f>masterlist!C65 &amp; ", " &amp; masterlist!D65 &amp; " " &amp; masterlist!F65 &amp; IF(masterlist!F65="", "", ".")</f>
        <v>FACUNLA, LEANNE GEBRELLE M.</v>
      </c>
      <c r="Q19" s="454"/>
      <c r="R19" s="454"/>
    </row>
    <row r="20" spans="1:18" ht="20" customHeight="1">
      <c r="A20" s="581"/>
      <c r="B20" s="44"/>
      <c r="C20" s="41"/>
      <c r="D20" s="42" t="s">
        <v>54</v>
      </c>
      <c r="E20" s="51" t="s">
        <v>943</v>
      </c>
      <c r="F20" s="45"/>
      <c r="G20" s="454"/>
      <c r="H20" s="455"/>
      <c r="I20" s="5">
        <v>12</v>
      </c>
      <c r="J20" s="462" t="str">
        <f>masterlist!C15 &amp; ", " &amp; masterlist!D15 &amp; " " &amp; masterlist!F15 &amp; IF(masterlist!F15="", "", ".")</f>
        <v>LASANAS, ISAIAH ZAYN O.</v>
      </c>
      <c r="K20" s="454"/>
      <c r="L20" s="454"/>
      <c r="M20" s="454"/>
      <c r="N20" s="454"/>
      <c r="O20" s="5">
        <v>12</v>
      </c>
      <c r="P20" s="462" t="str">
        <f>masterlist!C66 &amp; ", " &amp; masterlist!D66 &amp; " " &amp; masterlist!F66 &amp; IF(masterlist!F66="", "", ".")</f>
        <v>MALUTO, KRISTINE JOY C.</v>
      </c>
      <c r="Q20" s="454"/>
      <c r="R20" s="454"/>
    </row>
    <row r="21" spans="1:18" ht="20" customHeight="1">
      <c r="A21" s="581"/>
      <c r="B21" s="44"/>
      <c r="C21" s="41"/>
      <c r="D21" s="42" t="s">
        <v>44</v>
      </c>
      <c r="E21" s="51" t="s">
        <v>944</v>
      </c>
      <c r="F21" s="45"/>
      <c r="G21" s="454"/>
      <c r="H21" s="455"/>
      <c r="I21" s="5">
        <v>13</v>
      </c>
      <c r="J21" s="462" t="str">
        <f>masterlist!C16 &amp; ", " &amp; masterlist!D16 &amp; " " &amp; masterlist!F16 &amp; IF(masterlist!F16="", "", ".")</f>
        <v>MARZAN, BRAM YEOMAN C.</v>
      </c>
      <c r="K21" s="454"/>
      <c r="L21" s="454"/>
      <c r="M21" s="454"/>
      <c r="N21" s="454"/>
      <c r="O21" s="5">
        <v>13</v>
      </c>
      <c r="P21" s="462" t="str">
        <f>masterlist!C67 &amp; ", " &amp; masterlist!D67 &amp; " " &amp; masterlist!F67 &amp; IF(masterlist!F67="", "", ".")</f>
        <v>NAVAL, ANNECHKA LINUELLE S.</v>
      </c>
      <c r="Q21" s="454"/>
      <c r="R21" s="454"/>
    </row>
    <row r="22" spans="1:18" ht="20" customHeight="1">
      <c r="A22" s="581"/>
      <c r="B22" s="44"/>
      <c r="C22" s="41"/>
      <c r="D22" s="42"/>
      <c r="E22" s="43"/>
      <c r="F22" s="45"/>
      <c r="G22" s="454"/>
      <c r="H22" s="455"/>
      <c r="I22" s="5">
        <v>14</v>
      </c>
      <c r="J22" s="462" t="str">
        <f>masterlist!C17 &amp; ", " &amp; masterlist!D17 &amp; " " &amp; masterlist!F17 &amp; IF(masterlist!F17="", "", ".")</f>
        <v>NOTARTE, KEVIN CLARENCE V.</v>
      </c>
      <c r="K22" s="454"/>
      <c r="L22" s="454"/>
      <c r="M22" s="454"/>
      <c r="N22" s="454"/>
      <c r="O22" s="5">
        <v>14</v>
      </c>
      <c r="P22" s="462" t="str">
        <f>masterlist!C68 &amp; ", " &amp; masterlist!D68 &amp; " " &amp; masterlist!F68 &amp; IF(masterlist!F68="", "", ".")</f>
        <v>OSOTEO, JOHANNA J.</v>
      </c>
      <c r="Q22" s="454"/>
      <c r="R22" s="454"/>
    </row>
    <row r="23" spans="1:18" ht="20" customHeight="1">
      <c r="A23" s="581"/>
      <c r="B23" s="44"/>
      <c r="C23" s="41"/>
      <c r="D23" s="42" t="s">
        <v>45</v>
      </c>
      <c r="E23" s="51" t="s">
        <v>59</v>
      </c>
      <c r="F23" s="45"/>
      <c r="G23" s="454"/>
      <c r="H23" s="455"/>
      <c r="I23" s="5">
        <v>15</v>
      </c>
      <c r="J23" s="462" t="str">
        <f>masterlist!C18 &amp; ", " &amp; masterlist!D18 &amp; " " &amp; masterlist!F18 &amp; IF(masterlist!F18="", "", ".")</f>
        <v>OMAR, MUHAMMAD AIMAN A.</v>
      </c>
      <c r="K23" s="454"/>
      <c r="L23" s="454"/>
      <c r="M23" s="454"/>
      <c r="N23" s="454"/>
      <c r="O23" s="5">
        <v>15</v>
      </c>
      <c r="P23" s="462" t="str">
        <f>masterlist!C69 &amp; ", " &amp; masterlist!D69 &amp; " " &amp; masterlist!F69 &amp; IF(masterlist!F69="", "", ".")</f>
        <v>PABILONA, QUEENZEL A.</v>
      </c>
      <c r="Q23" s="454"/>
      <c r="R23" s="454"/>
    </row>
    <row r="24" spans="1:18" ht="20" customHeight="1">
      <c r="A24" s="581"/>
      <c r="B24" s="44"/>
      <c r="C24" s="41"/>
      <c r="D24" s="42" t="s">
        <v>44</v>
      </c>
      <c r="E24" s="51" t="s">
        <v>60</v>
      </c>
      <c r="F24" s="45"/>
      <c r="G24" s="454"/>
      <c r="H24" s="455"/>
      <c r="I24" s="5">
        <v>16</v>
      </c>
      <c r="J24" s="462" t="str">
        <f>masterlist!C19 &amp; ", " &amp; masterlist!D19 &amp; " " &amp; masterlist!F19 &amp; IF(masterlist!F19="", "", ".")</f>
        <v>PANAGUITON, PETER CLIEN B.</v>
      </c>
      <c r="K24" s="454"/>
      <c r="L24" s="454"/>
      <c r="M24" s="454"/>
      <c r="N24" s="454"/>
      <c r="O24" s="5">
        <v>16</v>
      </c>
      <c r="P24" s="462" t="str">
        <f>masterlist!C70 &amp; ", " &amp; masterlist!D70 &amp; " " &amp; masterlist!F70 &amp; IF(masterlist!F70="", "", ".")</f>
        <v>PEÑOLVO, KHATE NATHALIE R.</v>
      </c>
      <c r="Q24" s="454"/>
      <c r="R24" s="454"/>
    </row>
    <row r="25" spans="1:18" ht="20" customHeight="1">
      <c r="A25" s="581"/>
      <c r="B25" s="44"/>
      <c r="C25" s="41"/>
      <c r="D25" s="42"/>
      <c r="E25" s="43"/>
      <c r="F25" s="45"/>
      <c r="G25" s="454"/>
      <c r="H25" s="455"/>
      <c r="I25" s="5">
        <v>17</v>
      </c>
      <c r="J25" s="462" t="str">
        <f>masterlist!C20 &amp; ", " &amp; masterlist!D20 &amp; " " &amp; masterlist!F20 &amp; IF(masterlist!F20="", "", ".")</f>
        <v>PAULITE, JAEL KHAIZER S.</v>
      </c>
      <c r="K25" s="454"/>
      <c r="L25" s="454"/>
      <c r="M25" s="454"/>
      <c r="N25" s="454"/>
      <c r="O25" s="5">
        <v>17</v>
      </c>
      <c r="P25" s="462" t="str">
        <f>masterlist!C71 &amp; ", " &amp; masterlist!D71 &amp; " " &amp; masterlist!F71 &amp; IF(masterlist!F71="", "", ".")</f>
        <v>PERPO, CHEALSY JEAL T.</v>
      </c>
      <c r="Q25" s="454"/>
      <c r="R25" s="454"/>
    </row>
    <row r="26" spans="1:18" ht="23.4" customHeight="1">
      <c r="A26" s="581"/>
      <c r="B26" s="44"/>
      <c r="C26" s="41"/>
      <c r="D26" s="42" t="s">
        <v>458</v>
      </c>
      <c r="E26" s="476"/>
      <c r="F26" s="45"/>
      <c r="I26" s="5">
        <v>18</v>
      </c>
      <c r="J26" s="462" t="str">
        <f>masterlist!C21 &amp; ", " &amp; masterlist!D21 &amp; " " &amp; masterlist!F21 &amp; IF(masterlist!F21="", "", ".")</f>
        <v>PERONO, AIDEN NATHAN B.</v>
      </c>
      <c r="O26" s="5">
        <v>18</v>
      </c>
      <c r="P26" s="462" t="str">
        <f>masterlist!C72 &amp; ", " &amp; masterlist!D72 &amp; " " &amp; masterlist!F72 &amp; IF(masterlist!F72="", "", ".")</f>
        <v>SOMODIO, QUINTANA BLESSIE D.</v>
      </c>
    </row>
    <row r="27" spans="1:18" ht="23.4" customHeight="1">
      <c r="A27" s="581"/>
      <c r="B27" s="44"/>
      <c r="C27" s="474"/>
      <c r="D27" s="475" t="s">
        <v>576</v>
      </c>
      <c r="E27" s="484"/>
      <c r="F27" s="45"/>
      <c r="I27" s="5">
        <v>19</v>
      </c>
      <c r="J27" s="462" t="str">
        <f>masterlist!C22 &amp; ", " &amp; masterlist!D22 &amp; " " &amp; masterlist!F22 &amp; IF(masterlist!F22="", "", ".")</f>
        <v>RAMOS, BRIGHT A.</v>
      </c>
      <c r="O27" s="5">
        <v>19</v>
      </c>
      <c r="P27" s="462" t="str">
        <f>masterlist!C73 &amp; ", " &amp; masterlist!D73 &amp; " " &amp; masterlist!F73 &amp; IF(masterlist!F73="", "", ".")</f>
        <v>TRAGO, CZARINA B.</v>
      </c>
    </row>
    <row r="28" spans="1:18" ht="14.5" thickBot="1">
      <c r="A28" s="581"/>
      <c r="B28" s="46"/>
      <c r="C28" s="47"/>
      <c r="D28" s="48"/>
      <c r="E28" s="49"/>
      <c r="F28" s="50"/>
      <c r="I28" s="5">
        <v>20</v>
      </c>
      <c r="J28" s="462" t="str">
        <f>masterlist!C23 &amp; ", " &amp; masterlist!D23 &amp; " " &amp; masterlist!F23 &amp; IF(masterlist!F23="", "", ".")</f>
        <v xml:space="preserve">ROBLES, THIRDY </v>
      </c>
      <c r="O28" s="5">
        <v>20</v>
      </c>
      <c r="P28" s="462" t="str">
        <f>masterlist!C74 &amp; ", " &amp; masterlist!D74 &amp; " " &amp; masterlist!F74 &amp; IF(masterlist!F74="", "", ".")</f>
        <v>TUPAS, DAÑELLA B.</v>
      </c>
    </row>
    <row r="29" spans="1:18">
      <c r="A29" s="581"/>
      <c r="I29" s="5">
        <v>21</v>
      </c>
      <c r="J29" s="462" t="str">
        <f>masterlist!C24 &amp; ", " &amp; masterlist!D24 &amp; " " &amp; masterlist!F24 &amp; IF(masterlist!F24="", "", ".")</f>
        <v>SOBEJANA, RYNE JARRED R.</v>
      </c>
      <c r="O29" s="5">
        <v>21</v>
      </c>
      <c r="P29" s="462" t="e">
        <f>masterlist!C75 &amp; ", " &amp; masterlist!D75 &amp; " " &amp; masterlist!F75 &amp; IF(masterlist!F75="", "", ".")</f>
        <v>#VALUE!</v>
      </c>
    </row>
    <row r="30" spans="1:18">
      <c r="A30" s="581"/>
      <c r="I30" s="5">
        <v>22</v>
      </c>
      <c r="J30" s="462" t="str">
        <f>masterlist!C25 &amp; ", " &amp; masterlist!D25 &amp; " " &amp; masterlist!F25 &amp; IF(masterlist!F25="", "", ".")</f>
        <v>SORIANO, CHRISEON XANDREI M.</v>
      </c>
      <c r="O30" s="5">
        <v>22</v>
      </c>
      <c r="P30" s="462" t="e">
        <f>masterlist!C76 &amp; ", " &amp; masterlist!D76 &amp; " " &amp; masterlist!F76 &amp; IF(masterlist!F76="", "", ".")</f>
        <v>#VALUE!</v>
      </c>
    </row>
    <row r="31" spans="1:18">
      <c r="A31" s="581"/>
      <c r="I31" s="5">
        <v>23</v>
      </c>
      <c r="J31" s="462" t="str">
        <f>masterlist!C26 &amp; ", " &amp; masterlist!D26 &amp; " " &amp; masterlist!F26 &amp; IF(masterlist!F26="", "", ".")</f>
        <v>TORIBIO, EDWARD LIAM C.</v>
      </c>
      <c r="O31" s="5">
        <v>23</v>
      </c>
      <c r="P31" s="462" t="e">
        <f>masterlist!C77 &amp; ", " &amp; masterlist!D77 &amp; " " &amp; masterlist!F77 &amp; IF(masterlist!F77="", "", ".")</f>
        <v>#VALUE!</v>
      </c>
    </row>
    <row r="32" spans="1:18">
      <c r="A32" s="581"/>
      <c r="I32" s="5">
        <v>24</v>
      </c>
      <c r="J32" s="462" t="str">
        <f>masterlist!C27 &amp; ", " &amp; masterlist!D27 &amp; " " &amp; masterlist!F27 &amp; IF(masterlist!F27="", "", ".")</f>
        <v>YAHYA, KHALID CESAR M.</v>
      </c>
      <c r="O32" s="5">
        <v>24</v>
      </c>
      <c r="P32" s="462" t="e">
        <f>masterlist!C78 &amp; ", " &amp; masterlist!D78 &amp; " " &amp; masterlist!F78 &amp; IF(masterlist!F78="", "", ".")</f>
        <v>#VALUE!</v>
      </c>
    </row>
    <row r="33" spans="1:16">
      <c r="A33" s="581"/>
      <c r="I33" s="5">
        <v>25</v>
      </c>
      <c r="J33" s="462" t="e">
        <f>masterlist!C28 &amp; ", " &amp; masterlist!D28 &amp; " " &amp; masterlist!F28 &amp; IF(masterlist!F28="", "", ".")</f>
        <v>#VALUE!</v>
      </c>
      <c r="O33" s="5">
        <v>25</v>
      </c>
      <c r="P33" s="462" t="e">
        <f>masterlist!C79 &amp; ", " &amp; masterlist!D79 &amp; " " &amp; masterlist!F79 &amp; IF(masterlist!F79="", "", ".")</f>
        <v>#VALUE!</v>
      </c>
    </row>
    <row r="34" spans="1:16">
      <c r="A34" s="581"/>
      <c r="I34" s="5">
        <v>26</v>
      </c>
      <c r="J34" s="462" t="e">
        <f>masterlist!C29 &amp; ", " &amp; masterlist!D29 &amp; " " &amp; masterlist!F29 &amp; IF(masterlist!F29="", "", ".")</f>
        <v>#VALUE!</v>
      </c>
      <c r="O34" s="5">
        <v>26</v>
      </c>
      <c r="P34" s="462" t="e">
        <f>masterlist!C80 &amp; ", " &amp; masterlist!D80 &amp; " " &amp; masterlist!F80 &amp; IF(masterlist!F80="", "", ".")</f>
        <v>#VALUE!</v>
      </c>
    </row>
    <row r="35" spans="1:16">
      <c r="A35" s="581"/>
      <c r="I35" s="5">
        <v>27</v>
      </c>
      <c r="J35" s="462" t="e">
        <f>masterlist!C30 &amp; ", " &amp; masterlist!D30 &amp; " " &amp; masterlist!F30 &amp; IF(masterlist!F30="", "", ".")</f>
        <v>#VALUE!</v>
      </c>
      <c r="O35" s="5">
        <v>27</v>
      </c>
      <c r="P35" s="462" t="e">
        <f>masterlist!C81 &amp; ", " &amp; masterlist!D81 &amp; " " &amp; masterlist!F81 &amp; IF(masterlist!F81="", "", ".")</f>
        <v>#VALUE!</v>
      </c>
    </row>
    <row r="36" spans="1:16">
      <c r="A36" s="581"/>
      <c r="I36" s="5">
        <v>28</v>
      </c>
      <c r="J36" s="462" t="e">
        <f>masterlist!C31 &amp; ", " &amp; masterlist!D31 &amp; " " &amp; masterlist!F31 &amp; IF(masterlist!F31="", "", ".")</f>
        <v>#VALUE!</v>
      </c>
      <c r="O36" s="5">
        <v>28</v>
      </c>
      <c r="P36" s="462" t="e">
        <f>masterlist!C82 &amp; ", " &amp; masterlist!D82 &amp; " " &amp; masterlist!F82 &amp; IF(masterlist!F82="", "", ".")</f>
        <v>#VALUE!</v>
      </c>
    </row>
    <row r="37" spans="1:16">
      <c r="A37" s="581"/>
      <c r="I37" s="5">
        <v>29</v>
      </c>
      <c r="J37" s="462" t="e">
        <f>masterlist!C32 &amp; ", " &amp; masterlist!D32 &amp; " " &amp; masterlist!F32 &amp; IF(masterlist!F32="", "", ".")</f>
        <v>#VALUE!</v>
      </c>
      <c r="O37" s="5">
        <v>29</v>
      </c>
      <c r="P37" s="462" t="e">
        <f>masterlist!C83 &amp; ", " &amp; masterlist!D83 &amp; " " &amp; masterlist!F83 &amp; IF(masterlist!F83="", "", ".")</f>
        <v>#VALUE!</v>
      </c>
    </row>
    <row r="38" spans="1:16">
      <c r="A38" s="581"/>
      <c r="I38" s="5">
        <v>30</v>
      </c>
      <c r="J38" s="462" t="e">
        <f>masterlist!C33 &amp; ", " &amp; masterlist!D33 &amp; " " &amp; masterlist!F33 &amp; IF(masterlist!F33="", "", ".")</f>
        <v>#VALUE!</v>
      </c>
      <c r="O38" s="5">
        <v>30</v>
      </c>
      <c r="P38" s="462" t="e">
        <f>masterlist!C84 &amp; ", " &amp; masterlist!D84 &amp; " " &amp; masterlist!F84 &amp; IF(masterlist!F84="", "", ".")</f>
        <v>#VALUE!</v>
      </c>
    </row>
    <row r="39" spans="1:16">
      <c r="A39" s="581"/>
      <c r="I39" s="5">
        <v>31</v>
      </c>
      <c r="J39" s="462" t="e">
        <f>masterlist!C34 &amp; ", " &amp; masterlist!D34 &amp; " " &amp; masterlist!F34 &amp; IF(masterlist!F34="", "", ".")</f>
        <v>#VALUE!</v>
      </c>
      <c r="O39" s="5">
        <v>31</v>
      </c>
      <c r="P39" s="462" t="e">
        <f>masterlist!C85 &amp; ", " &amp; masterlist!D85 &amp; " " &amp; masterlist!F85 &amp; IF(masterlist!F85="", "", ".")</f>
        <v>#VALUE!</v>
      </c>
    </row>
    <row r="40" spans="1:16">
      <c r="A40" s="581"/>
      <c r="I40" s="5">
        <v>32</v>
      </c>
      <c r="J40" s="462" t="e">
        <f>masterlist!C35 &amp; ", " &amp; masterlist!D35 &amp; " " &amp; masterlist!F35 &amp; IF(masterlist!F35="", "", ".")</f>
        <v>#VALUE!</v>
      </c>
      <c r="O40" s="5">
        <v>32</v>
      </c>
      <c r="P40" s="462" t="e">
        <f>masterlist!C86 &amp; ", " &amp; masterlist!D86 &amp; " " &amp; masterlist!F86 &amp; IF(masterlist!F86="", "", ".")</f>
        <v>#VALUE!</v>
      </c>
    </row>
    <row r="41" spans="1:16">
      <c r="A41" s="581"/>
      <c r="I41" s="5">
        <v>33</v>
      </c>
      <c r="J41" s="462" t="e">
        <f>masterlist!C36 &amp; ", " &amp; masterlist!D36 &amp; " " &amp; masterlist!F36 &amp; IF(masterlist!F36="", "", ".")</f>
        <v>#VALUE!</v>
      </c>
      <c r="O41" s="5">
        <v>33</v>
      </c>
      <c r="P41" s="462" t="e">
        <f>masterlist!C87 &amp; ", " &amp; masterlist!D87 &amp; " " &amp; masterlist!F87 &amp; IF(masterlist!F87="", "", ".")</f>
        <v>#VALUE!</v>
      </c>
    </row>
    <row r="42" spans="1:16">
      <c r="A42" s="581"/>
      <c r="I42" s="5">
        <v>34</v>
      </c>
      <c r="J42" s="462" t="e">
        <f>masterlist!C37 &amp; ", " &amp; masterlist!D37 &amp; " " &amp; masterlist!F37 &amp; IF(masterlist!F37="", "", ".")</f>
        <v>#VALUE!</v>
      </c>
      <c r="O42" s="5">
        <v>34</v>
      </c>
      <c r="P42" s="462" t="e">
        <f>masterlist!C88 &amp; ", " &amp; masterlist!D88 &amp; " " &amp; masterlist!F88 &amp; IF(masterlist!F88="", "", ".")</f>
        <v>#VALUE!</v>
      </c>
    </row>
    <row r="43" spans="1:16">
      <c r="A43" s="581"/>
      <c r="I43" s="5">
        <v>35</v>
      </c>
      <c r="J43" s="462" t="e">
        <f>masterlist!C38 &amp; ", " &amp; masterlist!D38 &amp; " " &amp; masterlist!F38 &amp; IF(masterlist!F38="", "", ".")</f>
        <v>#VALUE!</v>
      </c>
      <c r="O43" s="5">
        <v>35</v>
      </c>
      <c r="P43" s="462" t="e">
        <f>masterlist!C89 &amp; ", " &amp; masterlist!D89 &amp; " " &amp; masterlist!F89 &amp; IF(masterlist!F89="", "", ".")</f>
        <v>#VALUE!</v>
      </c>
    </row>
    <row r="44" spans="1:16">
      <c r="I44" s="5">
        <v>36</v>
      </c>
      <c r="J44" s="462" t="e">
        <f>masterlist!C39 &amp; ", " &amp; masterlist!D39 &amp; " " &amp; masterlist!F39 &amp; IF(masterlist!F39="", "", ".")</f>
        <v>#VALUE!</v>
      </c>
      <c r="O44" s="5">
        <v>36</v>
      </c>
      <c r="P44" s="462" t="e">
        <f>masterlist!C90 &amp; ", " &amp; masterlist!D90 &amp; " " &amp; masterlist!F90 &amp; IF(masterlist!F90="", "", ".")</f>
        <v>#VALUE!</v>
      </c>
    </row>
    <row r="45" spans="1:16">
      <c r="I45" s="5">
        <v>37</v>
      </c>
      <c r="J45" s="462" t="e">
        <f>masterlist!C40 &amp; ", " &amp; masterlist!D40 &amp; " " &amp; masterlist!F40 &amp; IF(masterlist!F40="", "", ".")</f>
        <v>#VALUE!</v>
      </c>
      <c r="O45" s="5">
        <v>37</v>
      </c>
      <c r="P45" s="462" t="e">
        <f>masterlist!C91 &amp; ", " &amp; masterlist!D91 &amp; " " &amp; masterlist!F91 &amp; IF(masterlist!F91="", "", ".")</f>
        <v>#VALUE!</v>
      </c>
    </row>
    <row r="46" spans="1:16">
      <c r="I46" s="5">
        <v>38</v>
      </c>
      <c r="J46" s="462" t="e">
        <f>masterlist!C41 &amp; ", " &amp; masterlist!D41 &amp; " " &amp; masterlist!F41 &amp; IF(masterlist!F41="", "", ".")</f>
        <v>#VALUE!</v>
      </c>
      <c r="O46" s="5">
        <v>38</v>
      </c>
      <c r="P46" s="462" t="e">
        <f>masterlist!C92 &amp; ", " &amp; masterlist!D92 &amp; " " &amp; masterlist!F92 &amp; IF(masterlist!F92="", "", ".")</f>
        <v>#VALUE!</v>
      </c>
    </row>
    <row r="47" spans="1:16">
      <c r="I47" s="5">
        <v>39</v>
      </c>
      <c r="J47" s="462" t="e">
        <f>masterlist!C42 &amp; ", " &amp; masterlist!D42 &amp; " " &amp; masterlist!F42 &amp; IF(masterlist!F42="", "", ".")</f>
        <v>#VALUE!</v>
      </c>
      <c r="O47" s="5">
        <v>39</v>
      </c>
      <c r="P47" s="462" t="e">
        <f>masterlist!C93 &amp; ", " &amp; masterlist!D93 &amp; " " &amp; masterlist!F93 &amp; IF(masterlist!F93="", "", ".")</f>
        <v>#VALUE!</v>
      </c>
    </row>
    <row r="48" spans="1:16">
      <c r="I48" s="5">
        <v>40</v>
      </c>
      <c r="J48" s="462" t="e">
        <f>masterlist!C43 &amp; ", " &amp; masterlist!D43 &amp; " " &amp; masterlist!F43 &amp; IF(masterlist!F43="", "", ".")</f>
        <v>#VALUE!</v>
      </c>
      <c r="O48" s="5">
        <v>40</v>
      </c>
      <c r="P48" s="462" t="e">
        <f>masterlist!C94 &amp; ", " &amp; masterlist!D94 &amp; " " &amp; masterlist!F94 &amp; IF(masterlist!F94="", "", ".")</f>
        <v>#VALUE!</v>
      </c>
    </row>
    <row r="49" spans="9:16">
      <c r="I49" s="5">
        <v>41</v>
      </c>
      <c r="J49" s="462" t="e">
        <f>masterlist!C44 &amp; ", " &amp; masterlist!D44 &amp; " " &amp; masterlist!F44 &amp; IF(masterlist!F44="", "", ".")</f>
        <v>#VALUE!</v>
      </c>
      <c r="O49" s="5">
        <v>41</v>
      </c>
      <c r="P49" s="462" t="str">
        <f>masterlist!C95 &amp; ", " &amp; masterlist!D95 &amp; " " &amp; masterlist!F95 &amp; IF(masterlist!F95="", "", ".")</f>
        <v xml:space="preserve">,  </v>
      </c>
    </row>
    <row r="50" spans="9:16">
      <c r="I50" s="5">
        <v>42</v>
      </c>
      <c r="J50" s="462" t="e">
        <f>masterlist!C45 &amp; ", " &amp; masterlist!D45 &amp; " " &amp; masterlist!F45 &amp; IF(masterlist!F45="", "", ".")</f>
        <v>#VALUE!</v>
      </c>
      <c r="O50" s="5">
        <v>42</v>
      </c>
      <c r="P50" s="462" t="str">
        <f>masterlist!C96 &amp; ", " &amp; masterlist!D96 &amp; " " &amp; masterlist!F96 &amp; IF(masterlist!F96="", "", ".")</f>
        <v xml:space="preserve">,  </v>
      </c>
    </row>
    <row r="51" spans="9:16">
      <c r="I51" s="5">
        <v>43</v>
      </c>
      <c r="J51" s="462" t="e">
        <f>masterlist!C46 &amp; ", " &amp; masterlist!D46 &amp; " " &amp; masterlist!F46 &amp; IF(masterlist!F46="", "", ".")</f>
        <v>#VALUE!</v>
      </c>
      <c r="O51" s="5">
        <v>43</v>
      </c>
      <c r="P51" s="462" t="str">
        <f>masterlist!C97 &amp; ", " &amp; masterlist!D97 &amp; " " &amp; masterlist!F97 &amp; IF(masterlist!F97="", "", ".")</f>
        <v xml:space="preserve">,  </v>
      </c>
    </row>
    <row r="52" spans="9:16">
      <c r="I52" s="5">
        <v>44</v>
      </c>
      <c r="J52" s="462" t="e">
        <f>masterlist!C47 &amp; ", " &amp; masterlist!D47 &amp; " " &amp; masterlist!F47 &amp; IF(masterlist!F47="", "", ".")</f>
        <v>#VALUE!</v>
      </c>
      <c r="O52" s="5">
        <v>44</v>
      </c>
      <c r="P52" s="462" t="str">
        <f>masterlist!C98 &amp; ", " &amp; masterlist!D98 &amp; " " &amp; masterlist!F98 &amp; IF(masterlist!F98="", "", ".")</f>
        <v xml:space="preserve">,  </v>
      </c>
    </row>
    <row r="53" spans="9:16">
      <c r="I53" s="5">
        <v>45</v>
      </c>
      <c r="J53" s="462" t="e">
        <f>masterlist!C48 &amp; ", " &amp; masterlist!D48 &amp; " " &amp; masterlist!F48 &amp; IF(masterlist!F48="", "", ".")</f>
        <v>#VALUE!</v>
      </c>
      <c r="O53" s="5">
        <v>45</v>
      </c>
      <c r="P53" s="462" t="str">
        <f>masterlist!C99 &amp; ", " &amp; masterlist!D99 &amp; " " &amp; masterlist!F99 &amp; IF(masterlist!F99="", "", ".")</f>
        <v xml:space="preserve">,  </v>
      </c>
    </row>
    <row r="54" spans="9:16">
      <c r="I54" s="5">
        <v>46</v>
      </c>
      <c r="J54" s="462" t="e">
        <f>masterlist!C49 &amp; ", " &amp; masterlist!D49 &amp; " " &amp; masterlist!F49 &amp; IF(masterlist!F49="", "", ".")</f>
        <v>#VALUE!</v>
      </c>
      <c r="O54" s="5">
        <v>46</v>
      </c>
      <c r="P54" s="462" t="str">
        <f>masterlist!C100 &amp; ", " &amp; masterlist!D100 &amp; " " &amp; masterlist!F100 &amp; IF(masterlist!F100="", "", ".")</f>
        <v xml:space="preserve">,  </v>
      </c>
    </row>
    <row r="55" spans="9:16">
      <c r="I55" s="5">
        <v>47</v>
      </c>
      <c r="J55" s="462" t="e">
        <f>masterlist!C50 &amp; ", " &amp; masterlist!D50 &amp; " " &amp; masterlist!F50 &amp; IF(masterlist!F50="", "", ".")</f>
        <v>#VALUE!</v>
      </c>
      <c r="O55" s="5">
        <v>47</v>
      </c>
      <c r="P55" s="462" t="str">
        <f>masterlist!C101 &amp; ", " &amp; masterlist!D101 &amp; " " &amp; masterlist!F101 &amp; IF(masterlist!F101="", "", ".")</f>
        <v xml:space="preserve">,  </v>
      </c>
    </row>
    <row r="56" spans="9:16">
      <c r="I56" s="5">
        <v>48</v>
      </c>
      <c r="J56" s="462" t="e">
        <f>masterlist!C51 &amp; ", " &amp; masterlist!D51 &amp; " " &amp; masterlist!F51 &amp; IF(masterlist!F51="", "", ".")</f>
        <v>#VALUE!</v>
      </c>
      <c r="O56" s="5">
        <v>48</v>
      </c>
      <c r="P56" s="462" t="str">
        <f>masterlist!C102 &amp; ", " &amp; masterlist!D102 &amp; " " &amp; masterlist!F102 &amp; IF(masterlist!F102="", "", ".")</f>
        <v xml:space="preserve">,  </v>
      </c>
    </row>
    <row r="57" spans="9:16">
      <c r="I57" s="5">
        <v>49</v>
      </c>
      <c r="J57" s="462" t="e">
        <f>masterlist!C52 &amp; ", " &amp; masterlist!D52 &amp; " " &amp; masterlist!F52 &amp; IF(masterlist!F52="", "", ".")</f>
        <v>#VALUE!</v>
      </c>
      <c r="O57" s="5">
        <v>49</v>
      </c>
      <c r="P57" s="462" t="str">
        <f>masterlist!C103 &amp; ", " &amp; masterlist!D103 &amp; " " &amp; masterlist!F103 &amp; IF(masterlist!F103="", "", ".")</f>
        <v xml:space="preserve">,  </v>
      </c>
    </row>
    <row r="58" spans="9:16">
      <c r="I58" s="5">
        <v>50</v>
      </c>
      <c r="J58" s="462" t="e">
        <f>masterlist!C53 &amp; ", " &amp; masterlist!D53 &amp; " " &amp; masterlist!F53 &amp; IF(masterlist!F53="", "", ".")</f>
        <v>#VALUE!</v>
      </c>
      <c r="O58" s="5">
        <v>50</v>
      </c>
      <c r="P58" s="462" t="str">
        <f>masterlist!C104 &amp; ", " &amp; masterlist!D104 &amp; " " &amp; masterlist!F104 &amp; IF(masterlist!F104="", "", ".")</f>
        <v xml:space="preserve">,  </v>
      </c>
    </row>
    <row r="59" spans="9:16"/>
    <row r="60" spans="9:16">
      <c r="J60" s="766"/>
    </row>
  </sheetData>
  <sheetProtection algorithmName="SHA-512" hashValue="mmaXnJdue4Pp86jAxyb6oalJrPvc7enmbXmApcIbDkXgM5vP6AGJEOQ+JMfq6v4xUExKW6r7FiirHH1xeD2x6w==" saltValue="estAT9kYqmVYyuCkpu1XrQ==" spinCount="100000" sheet="1" objects="1" scenarios="1"/>
  <mergeCells count="3">
    <mergeCell ref="B2:P3"/>
    <mergeCell ref="B5:F6"/>
    <mergeCell ref="H5:P6"/>
  </mergeCells>
  <pageMargins left="0.7" right="0.7" top="0.75" bottom="0.75" header="0.3" footer="0.3"/>
  <pageSetup paperSize="9" orientation="landscape"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CCCA8-DBD9-448C-A671-6CF83689E648}">
  <sheetPr codeName="Sheet3" filterMode="1">
    <tabColor theme="5" tint="0.79998168889431442"/>
    <pageSetUpPr fitToPage="1"/>
  </sheetPr>
  <dimension ref="A1:AI192"/>
  <sheetViews>
    <sheetView showGridLines="0" tabSelected="1" topLeftCell="A7" zoomScale="29" zoomScaleNormal="29" workbookViewId="0">
      <pane xSplit="2" ySplit="9" topLeftCell="D18" activePane="bottomRight" state="frozen"/>
      <selection activeCell="A7" sqref="A7"/>
      <selection pane="topRight" activeCell="C7" sqref="C7"/>
      <selection pane="bottomLeft" activeCell="A16" sqref="A16"/>
      <selection pane="bottomRight" activeCell="AG21" sqref="AG21"/>
    </sheetView>
  </sheetViews>
  <sheetFormatPr defaultColWidth="8.1640625" defaultRowHeight="10.5"/>
  <cols>
    <col min="1" max="1" width="3.33203125" style="6" customWidth="1"/>
    <col min="2" max="2" width="32.33203125" style="6" customWidth="1"/>
    <col min="3" max="15" width="5.4140625" style="6" customWidth="1"/>
    <col min="16" max="16" width="9.33203125" style="6" customWidth="1"/>
    <col min="17" max="17" width="7.5" style="6" customWidth="1"/>
    <col min="18" max="18" width="16.6640625" style="6" customWidth="1"/>
    <col min="19" max="19" width="7.33203125" style="6" customWidth="1"/>
    <col min="20" max="20" width="8.1640625" style="6"/>
    <col min="21" max="27" width="8.1640625" style="6" hidden="1" customWidth="1"/>
    <col min="28" max="16384" width="8.1640625" style="6"/>
  </cols>
  <sheetData>
    <row r="1" spans="1:35" ht="13" hidden="1">
      <c r="A1" s="835"/>
      <c r="B1" s="835"/>
      <c r="C1" s="835"/>
      <c r="D1" s="835"/>
      <c r="E1" s="835"/>
      <c r="F1" s="835"/>
      <c r="G1" s="835"/>
      <c r="H1" s="835"/>
      <c r="I1" s="835"/>
      <c r="J1" s="835"/>
      <c r="K1" s="835"/>
      <c r="L1" s="835"/>
      <c r="M1" s="835"/>
      <c r="N1" s="835"/>
      <c r="O1" s="835"/>
      <c r="P1" s="835"/>
      <c r="Q1" s="835"/>
      <c r="R1" s="835"/>
      <c r="S1" s="835"/>
    </row>
    <row r="2" spans="1:35" ht="13" hidden="1">
      <c r="A2" s="834" t="s">
        <v>4</v>
      </c>
      <c r="B2" s="834"/>
      <c r="C2" s="834"/>
      <c r="D2" s="834"/>
      <c r="E2" s="834"/>
      <c r="F2" s="834"/>
      <c r="G2" s="834"/>
      <c r="H2" s="834"/>
      <c r="I2" s="834"/>
      <c r="J2" s="834"/>
      <c r="K2" s="834"/>
      <c r="L2" s="834"/>
      <c r="M2" s="834"/>
      <c r="N2" s="834"/>
      <c r="O2" s="834"/>
      <c r="P2" s="834"/>
      <c r="Q2" s="834"/>
      <c r="R2" s="834"/>
      <c r="S2" s="834"/>
    </row>
    <row r="3" spans="1:35" ht="13" hidden="1">
      <c r="A3" s="835" t="str">
        <f>'INPUT DATA'!$E$8</f>
        <v>REGION XII</v>
      </c>
      <c r="B3" s="835"/>
      <c r="C3" s="835"/>
      <c r="D3" s="835"/>
      <c r="E3" s="835"/>
      <c r="F3" s="835"/>
      <c r="G3" s="835"/>
      <c r="H3" s="835"/>
      <c r="I3" s="835"/>
      <c r="J3" s="835"/>
      <c r="K3" s="835"/>
      <c r="L3" s="835"/>
      <c r="M3" s="835"/>
      <c r="N3" s="835"/>
      <c r="O3" s="835"/>
      <c r="P3" s="835"/>
      <c r="Q3" s="835"/>
      <c r="R3" s="835"/>
      <c r="S3" s="835"/>
    </row>
    <row r="4" spans="1:35" ht="13" hidden="1">
      <c r="A4" s="834" t="str">
        <f>'INPUT DATA'!$E$9</f>
        <v>CITY SCHOOLS DIVISION OF KORONADAL</v>
      </c>
      <c r="B4" s="834"/>
      <c r="C4" s="834"/>
      <c r="D4" s="834"/>
      <c r="E4" s="834"/>
      <c r="F4" s="834"/>
      <c r="G4" s="834"/>
      <c r="H4" s="834"/>
      <c r="I4" s="834"/>
      <c r="J4" s="834"/>
      <c r="K4" s="834"/>
      <c r="L4" s="834"/>
      <c r="M4" s="834"/>
      <c r="N4" s="834"/>
      <c r="O4" s="834"/>
      <c r="P4" s="834"/>
      <c r="Q4" s="834"/>
      <c r="R4" s="834"/>
      <c r="S4" s="834"/>
    </row>
    <row r="5" spans="1:35" ht="6.65" hidden="1" customHeight="1">
      <c r="A5" s="834"/>
      <c r="B5" s="834"/>
      <c r="C5" s="834"/>
      <c r="D5" s="834"/>
      <c r="E5" s="834"/>
      <c r="F5" s="834"/>
      <c r="G5" s="834"/>
      <c r="H5" s="834"/>
      <c r="I5" s="834"/>
      <c r="J5" s="834"/>
      <c r="K5" s="834"/>
      <c r="L5" s="834"/>
      <c r="M5" s="834"/>
      <c r="N5" s="834"/>
      <c r="O5" s="834"/>
      <c r="P5" s="834"/>
      <c r="Q5" s="834"/>
      <c r="R5" s="834"/>
    </row>
    <row r="6" spans="1:35" ht="14.4" hidden="1" customHeight="1" thickBot="1">
      <c r="A6" s="838" t="str">
        <f>'INPUT DATA'!$E$10</f>
        <v>KORONADAL NATIONAL COMPREHENSIVE HIGH SCHOOL</v>
      </c>
      <c r="B6" s="838"/>
      <c r="C6" s="838"/>
      <c r="D6" s="838"/>
      <c r="E6" s="838"/>
      <c r="F6" s="838"/>
      <c r="G6" s="838"/>
      <c r="H6" s="838"/>
      <c r="I6" s="838"/>
      <c r="J6" s="838"/>
      <c r="K6" s="838"/>
      <c r="L6" s="838"/>
      <c r="M6" s="838"/>
      <c r="N6" s="838"/>
      <c r="O6" s="838"/>
      <c r="P6" s="838"/>
      <c r="Q6" s="838"/>
      <c r="R6" s="838"/>
      <c r="S6" s="838"/>
    </row>
    <row r="7" spans="1:35" ht="13.25" customHeight="1">
      <c r="A7" s="7"/>
      <c r="B7" s="7"/>
      <c r="C7" s="7"/>
      <c r="D7" s="7"/>
      <c r="E7" s="7"/>
      <c r="F7" s="7"/>
      <c r="G7" s="7"/>
      <c r="H7" s="7"/>
      <c r="I7" s="7"/>
      <c r="J7" s="7"/>
      <c r="K7" s="7"/>
      <c r="L7" s="7"/>
      <c r="M7" s="7"/>
      <c r="N7" s="7"/>
      <c r="O7" s="7"/>
      <c r="P7" s="7"/>
      <c r="Q7" s="7"/>
      <c r="R7" s="7"/>
      <c r="S7" s="7"/>
      <c r="T7" s="7"/>
    </row>
    <row r="8" spans="1:35" ht="26.4" customHeight="1">
      <c r="A8" s="847" t="s">
        <v>0</v>
      </c>
      <c r="B8" s="847"/>
      <c r="C8" s="847"/>
      <c r="D8" s="847"/>
      <c r="E8" s="847"/>
      <c r="F8" s="847"/>
      <c r="G8" s="847"/>
      <c r="H8" s="847"/>
      <c r="I8" s="847"/>
      <c r="J8" s="847"/>
      <c r="K8" s="847"/>
      <c r="L8" s="847"/>
      <c r="M8" s="847"/>
      <c r="N8" s="847"/>
      <c r="O8" s="847"/>
      <c r="P8" s="847"/>
      <c r="Q8" s="847"/>
      <c r="R8" s="847"/>
      <c r="S8" s="847"/>
      <c r="T8" s="7"/>
    </row>
    <row r="9" spans="1:35" ht="15.5">
      <c r="A9" s="848" t="str">
        <f>'INPUT DATA'!$E$14</f>
        <v>7-ROSAL</v>
      </c>
      <c r="B9" s="848"/>
      <c r="C9" s="848"/>
      <c r="D9" s="848"/>
      <c r="E9" s="848"/>
      <c r="F9" s="848"/>
      <c r="G9" s="848"/>
      <c r="H9" s="848"/>
      <c r="I9" s="848"/>
      <c r="J9" s="848"/>
      <c r="K9" s="848"/>
      <c r="L9" s="848"/>
      <c r="M9" s="848"/>
      <c r="N9" s="848"/>
      <c r="O9" s="848"/>
      <c r="P9" s="848"/>
      <c r="Q9" s="848"/>
      <c r="R9" s="848"/>
      <c r="S9" s="848"/>
    </row>
    <row r="10" spans="1:35" ht="15.5">
      <c r="A10" s="848" t="str">
        <f>"TERM 1 | SY "&amp; 'INPUT DATA'!E12</f>
        <v>TERM 1 | SY 2026-2027</v>
      </c>
      <c r="B10" s="848"/>
      <c r="C10" s="848"/>
      <c r="D10" s="848"/>
      <c r="E10" s="848"/>
      <c r="F10" s="848"/>
      <c r="G10" s="848"/>
      <c r="H10" s="848"/>
      <c r="I10" s="848"/>
      <c r="J10" s="848"/>
      <c r="K10" s="848"/>
      <c r="L10" s="848"/>
      <c r="M10" s="848"/>
      <c r="N10" s="848"/>
      <c r="O10" s="848"/>
      <c r="P10" s="848"/>
      <c r="Q10" s="848"/>
      <c r="R10" s="848"/>
      <c r="S10" s="848"/>
    </row>
    <row r="11" spans="1:35" ht="21" hidden="1" customHeight="1">
      <c r="A11" s="9"/>
      <c r="B11" s="9"/>
      <c r="C11" s="9"/>
      <c r="D11" s="9"/>
      <c r="E11" s="9"/>
      <c r="F11" s="9"/>
      <c r="G11" s="9"/>
      <c r="H11" s="9"/>
      <c r="I11" s="9"/>
      <c r="J11" s="9"/>
      <c r="K11" s="9"/>
      <c r="L11" s="9"/>
      <c r="M11" s="9"/>
      <c r="N11" s="9"/>
      <c r="O11" s="9"/>
      <c r="P11" s="9"/>
      <c r="Q11" s="9"/>
      <c r="R11" s="9"/>
      <c r="S11" s="8"/>
    </row>
    <row r="12" spans="1:35" s="10" customFormat="1" ht="8.4" customHeight="1"/>
    <row r="13" spans="1:35" ht="57.75" customHeight="1">
      <c r="A13" s="11"/>
      <c r="B13" s="12" t="s">
        <v>5</v>
      </c>
      <c r="C13" s="110" t="s">
        <v>6</v>
      </c>
      <c r="D13" s="110" t="s">
        <v>7</v>
      </c>
      <c r="E13" s="110" t="s">
        <v>8</v>
      </c>
      <c r="F13" s="109" t="s">
        <v>9</v>
      </c>
      <c r="G13" s="110" t="s">
        <v>10</v>
      </c>
      <c r="H13" s="110" t="s">
        <v>27</v>
      </c>
      <c r="I13" s="109" t="s">
        <v>11</v>
      </c>
      <c r="J13" s="109" t="s">
        <v>12</v>
      </c>
      <c r="K13" s="15"/>
      <c r="L13" s="16"/>
      <c r="M13" s="478">
        <f>'INPUT DATA'!$E$27</f>
        <v>0</v>
      </c>
      <c r="N13" s="478"/>
      <c r="O13" s="479"/>
      <c r="P13" s="836" t="s">
        <v>13</v>
      </c>
      <c r="Q13" s="836" t="s">
        <v>50</v>
      </c>
      <c r="R13" s="837" t="s">
        <v>28</v>
      </c>
      <c r="S13" s="845" t="s">
        <v>51</v>
      </c>
      <c r="U13" s="828" t="s">
        <v>302</v>
      </c>
      <c r="V13" s="829"/>
      <c r="W13" s="828" t="s">
        <v>303</v>
      </c>
      <c r="X13" s="829"/>
      <c r="Y13" s="832" t="s">
        <v>304</v>
      </c>
      <c r="Z13" s="828" t="s">
        <v>305</v>
      </c>
      <c r="AA13" s="829"/>
    </row>
    <row r="14" spans="1:35" ht="23.4" customHeight="1">
      <c r="A14" s="11"/>
      <c r="B14" s="38"/>
      <c r="C14" s="17">
        <v>1</v>
      </c>
      <c r="D14" s="17">
        <v>2</v>
      </c>
      <c r="E14" s="17">
        <v>3</v>
      </c>
      <c r="F14" s="17">
        <v>4</v>
      </c>
      <c r="G14" s="17">
        <v>5</v>
      </c>
      <c r="H14" s="17">
        <v>6</v>
      </c>
      <c r="I14" s="17">
        <v>7</v>
      </c>
      <c r="J14" s="17">
        <v>8</v>
      </c>
      <c r="K14" s="18" t="s">
        <v>25</v>
      </c>
      <c r="L14" s="18" t="s">
        <v>26</v>
      </c>
      <c r="M14" s="465">
        <v>9</v>
      </c>
      <c r="N14" s="465">
        <v>10</v>
      </c>
      <c r="O14" s="17">
        <v>11</v>
      </c>
      <c r="P14" s="836"/>
      <c r="Q14" s="836"/>
      <c r="R14" s="837"/>
      <c r="S14" s="845"/>
      <c r="U14" s="830"/>
      <c r="V14" s="831"/>
      <c r="W14" s="830"/>
      <c r="X14" s="831"/>
      <c r="Y14" s="833"/>
      <c r="Z14" s="830"/>
      <c r="AA14" s="831"/>
    </row>
    <row r="15" spans="1:35" ht="15.65" customHeight="1">
      <c r="A15" s="19"/>
      <c r="B15" s="40" t="s">
        <v>1</v>
      </c>
      <c r="C15" s="20"/>
      <c r="D15" s="20"/>
      <c r="E15" s="20"/>
      <c r="F15" s="20"/>
      <c r="G15" s="20"/>
      <c r="H15" s="20"/>
      <c r="I15" s="20"/>
      <c r="J15" s="20"/>
      <c r="K15" s="21"/>
      <c r="L15" s="21"/>
      <c r="M15" s="21"/>
      <c r="N15" s="21"/>
      <c r="O15" s="20"/>
      <c r="P15" s="583"/>
      <c r="Q15" s="19"/>
      <c r="R15" s="19"/>
      <c r="S15" s="19"/>
      <c r="U15" s="300" t="s">
        <v>348</v>
      </c>
      <c r="V15" s="300" t="s">
        <v>349</v>
      </c>
      <c r="W15" s="300" t="s">
        <v>348</v>
      </c>
      <c r="X15" s="300" t="s">
        <v>349</v>
      </c>
      <c r="Y15" s="249"/>
      <c r="Z15" s="300" t="s">
        <v>348</v>
      </c>
      <c r="AA15" s="300" t="s">
        <v>349</v>
      </c>
      <c r="AB15" s="6" t="s">
        <v>657</v>
      </c>
      <c r="AG15" s="6" t="s">
        <v>49</v>
      </c>
      <c r="AH15" s="6" t="s">
        <v>48</v>
      </c>
      <c r="AI15" s="6" t="s">
        <v>47</v>
      </c>
    </row>
    <row r="16" spans="1:35" ht="18" customHeight="1">
      <c r="A16" s="23">
        <v>1</v>
      </c>
      <c r="B16" s="57" t="str">
        <f>'INPUT DATA'!J9</f>
        <v>ACIBAR, LOUIE JR. L.</v>
      </c>
      <c r="C16" s="679">
        <v>85</v>
      </c>
      <c r="D16" s="679">
        <v>88</v>
      </c>
      <c r="E16" s="679">
        <v>87</v>
      </c>
      <c r="F16" s="679">
        <v>84</v>
      </c>
      <c r="G16" s="679">
        <v>86</v>
      </c>
      <c r="H16" s="679">
        <v>93</v>
      </c>
      <c r="I16" s="679">
        <v>87</v>
      </c>
      <c r="J16" s="762">
        <f>AVERAGE(K16:L16)</f>
        <v>90</v>
      </c>
      <c r="K16" s="680">
        <v>92</v>
      </c>
      <c r="L16" s="680">
        <v>88</v>
      </c>
      <c r="M16" s="680"/>
      <c r="N16" s="680"/>
      <c r="O16" s="679"/>
      <c r="P16" s="681" cm="1">
        <f t="array" ref="P16">ROUND(SUM(C16:J16,M16:O16) / INDEX(FREQUENCY((C16:J16,M16:O16), 0), 2), 0)</f>
        <v>88</v>
      </c>
      <c r="Q16" s="28">
        <f>IF(ISNUMBER(P16), COUNTIF($P$16:$P$116, "&gt;"&amp;P16) + 1, "")</f>
        <v>30</v>
      </c>
      <c r="R16" s="28" t="str">
        <f t="shared" ref="R16:R47" si="0">IF(P16="","",IFERROR(VLOOKUP(P16,DESCRIPTORS,4,TRUE),""))</f>
        <v>BENCHMARKING</v>
      </c>
      <c r="S16" s="58" t="str">
        <f>IF(AND(P16&gt;=90, MIN(C16:O16)&gt;=80), "✔", " ")</f>
        <v xml:space="preserve"> </v>
      </c>
      <c r="U16" s="250"/>
      <c r="V16" s="250"/>
      <c r="W16" s="250"/>
      <c r="X16" s="250"/>
      <c r="Y16" s="250"/>
      <c r="Z16" s="250"/>
      <c r="AA16" s="250"/>
      <c r="AB16" s="6" t="s">
        <v>619</v>
      </c>
      <c r="AG16" s="815" t="s">
        <v>618</v>
      </c>
      <c r="AH16" s="815" t="s">
        <v>619</v>
      </c>
      <c r="AI16" s="815" t="s">
        <v>620</v>
      </c>
    </row>
    <row r="17" spans="1:35" ht="18" customHeight="1">
      <c r="A17" s="23">
        <v>2</v>
      </c>
      <c r="B17" s="57" t="str">
        <f>'INPUT DATA'!J10</f>
        <v>ADANZA, ELIJAH LOUIS M.</v>
      </c>
      <c r="C17" s="679">
        <v>82</v>
      </c>
      <c r="D17" s="679">
        <v>93</v>
      </c>
      <c r="E17" s="679">
        <v>87</v>
      </c>
      <c r="F17" s="679">
        <v>86</v>
      </c>
      <c r="G17" s="679">
        <v>86</v>
      </c>
      <c r="H17" s="679">
        <v>90</v>
      </c>
      <c r="I17" s="679">
        <v>89</v>
      </c>
      <c r="J17" s="762">
        <f>AVERAGE(K17:L17)</f>
        <v>92</v>
      </c>
      <c r="K17" s="680">
        <v>92</v>
      </c>
      <c r="L17" s="680">
        <v>92</v>
      </c>
      <c r="M17" s="680"/>
      <c r="N17" s="680"/>
      <c r="O17" s="679"/>
      <c r="P17" s="681" cm="1">
        <f t="array" ref="P17">ROUND(SUM(C17:J17,M17:O17) / INDEX(FREQUENCY((C17:J17,M17:O17), 0), 2), 0)</f>
        <v>88</v>
      </c>
      <c r="Q17" s="28">
        <f t="shared" ref="Q17:Q80" si="1">IF(ISNUMBER(P17), COUNTIF($P$16:$P$116, "&gt;"&amp;P17) + 1, "")</f>
        <v>30</v>
      </c>
      <c r="R17" s="28" t="str">
        <f t="shared" si="0"/>
        <v>BENCHMARKING</v>
      </c>
      <c r="S17" s="58" t="str">
        <f>IF(AND(P17&gt;=90, MIN(C17:O17)&gt;=80), "✔", " ")</f>
        <v xml:space="preserve"> </v>
      </c>
      <c r="U17" s="250"/>
      <c r="V17" s="250"/>
      <c r="W17" s="250"/>
      <c r="X17" s="250"/>
      <c r="Y17" s="250"/>
      <c r="Z17" s="250"/>
      <c r="AA17" s="250"/>
      <c r="AB17" s="6" t="s">
        <v>619</v>
      </c>
      <c r="AG17" s="815" t="s">
        <v>621</v>
      </c>
      <c r="AH17" s="815" t="s">
        <v>622</v>
      </c>
      <c r="AI17" s="815" t="s">
        <v>623</v>
      </c>
    </row>
    <row r="18" spans="1:35" ht="18" customHeight="1">
      <c r="A18" s="23">
        <v>3</v>
      </c>
      <c r="B18" s="57" t="str">
        <f>'INPUT DATA'!J11</f>
        <v>ARELLANO, BREXEN GREY M.</v>
      </c>
      <c r="C18" s="679">
        <v>89</v>
      </c>
      <c r="D18" s="679">
        <v>89</v>
      </c>
      <c r="E18" s="679">
        <v>86</v>
      </c>
      <c r="F18" s="679">
        <v>85</v>
      </c>
      <c r="G18" s="679">
        <v>91</v>
      </c>
      <c r="H18" s="679">
        <v>92</v>
      </c>
      <c r="I18" s="679">
        <v>89</v>
      </c>
      <c r="J18" s="762">
        <f t="shared" ref="J18:J39" si="2">AVERAGE(K18:L18)</f>
        <v>87.5</v>
      </c>
      <c r="K18" s="680">
        <v>85</v>
      </c>
      <c r="L18" s="680">
        <v>90</v>
      </c>
      <c r="M18" s="680"/>
      <c r="N18" s="680"/>
      <c r="O18" s="679"/>
      <c r="P18" s="681" cm="1">
        <f t="array" ref="P18">ROUND(SUM(C18:J18,M18:O18) / INDEX(FREQUENCY((C18:J18,M18:O18), 0), 2), 0)</f>
        <v>89</v>
      </c>
      <c r="Q18" s="28">
        <f t="shared" si="1"/>
        <v>19</v>
      </c>
      <c r="R18" s="28" t="str">
        <f t="shared" si="0"/>
        <v>BENCHMARKING</v>
      </c>
      <c r="S18" s="58" t="str">
        <f t="shared" ref="S18:S81" si="3">IF(AND(P18&gt;=90, MIN(C18:O18)&gt;=80), "✔", " ")</f>
        <v xml:space="preserve"> </v>
      </c>
      <c r="U18" s="250"/>
      <c r="V18" s="250"/>
      <c r="W18" s="250"/>
      <c r="X18" s="250"/>
      <c r="Y18" s="250"/>
      <c r="Z18" s="250"/>
      <c r="AA18" s="250"/>
      <c r="AB18" s="6" t="s">
        <v>628</v>
      </c>
      <c r="AG18" s="815" t="s">
        <v>624</v>
      </c>
      <c r="AH18" s="815" t="s">
        <v>625</v>
      </c>
      <c r="AI18" s="815" t="s">
        <v>626</v>
      </c>
    </row>
    <row r="19" spans="1:35" ht="18" customHeight="1">
      <c r="A19" s="23">
        <v>4</v>
      </c>
      <c r="B19" s="57" t="str">
        <f>'INPUT DATA'!J12</f>
        <v>BABAO, JAYDEN DALE T.</v>
      </c>
      <c r="C19" s="679">
        <v>85</v>
      </c>
      <c r="D19" s="679">
        <v>92</v>
      </c>
      <c r="E19" s="679">
        <v>86</v>
      </c>
      <c r="F19" s="679">
        <v>92</v>
      </c>
      <c r="G19" s="679">
        <v>91</v>
      </c>
      <c r="H19" s="679">
        <v>90</v>
      </c>
      <c r="I19" s="679">
        <v>93</v>
      </c>
      <c r="J19" s="762">
        <f t="shared" si="2"/>
        <v>88</v>
      </c>
      <c r="K19" s="680">
        <v>87</v>
      </c>
      <c r="L19" s="680">
        <v>89</v>
      </c>
      <c r="M19" s="680"/>
      <c r="N19" s="680"/>
      <c r="O19" s="679"/>
      <c r="P19" s="681" cm="1">
        <f t="array" ref="P19">ROUND(SUM(C19:J19,M19:O19) / INDEX(FREQUENCY((C19:J19,M19:O19), 0), 2), 0)</f>
        <v>90</v>
      </c>
      <c r="Q19" s="28">
        <f t="shared" si="1"/>
        <v>5</v>
      </c>
      <c r="R19" s="28" t="str">
        <f t="shared" si="0"/>
        <v>ADVANCING</v>
      </c>
      <c r="S19" s="58" t="str">
        <f t="shared" si="3"/>
        <v>✔</v>
      </c>
      <c r="U19" s="250"/>
      <c r="V19" s="250"/>
      <c r="W19" s="250"/>
      <c r="X19" s="250"/>
      <c r="Y19" s="250"/>
      <c r="Z19" s="250"/>
      <c r="AA19" s="250"/>
      <c r="AB19" s="6" t="s">
        <v>624</v>
      </c>
      <c r="AG19" s="815" t="s">
        <v>627</v>
      </c>
      <c r="AH19" s="815" t="s">
        <v>628</v>
      </c>
      <c r="AI19" s="815" t="s">
        <v>629</v>
      </c>
    </row>
    <row r="20" spans="1:35" ht="18" customHeight="1">
      <c r="A20" s="23">
        <v>5</v>
      </c>
      <c r="B20" s="57" t="str">
        <f>'INPUT DATA'!J13</f>
        <v>BARADAS, MCLIAME DWYT Q.</v>
      </c>
      <c r="C20" s="679">
        <v>86</v>
      </c>
      <c r="D20" s="679">
        <v>91</v>
      </c>
      <c r="E20" s="679">
        <v>89</v>
      </c>
      <c r="F20" s="679">
        <v>84</v>
      </c>
      <c r="G20" s="679">
        <v>91</v>
      </c>
      <c r="H20" s="679">
        <v>93</v>
      </c>
      <c r="I20" s="679">
        <v>88</v>
      </c>
      <c r="J20" s="762">
        <f t="shared" si="2"/>
        <v>90</v>
      </c>
      <c r="K20" s="680">
        <v>88</v>
      </c>
      <c r="L20" s="680">
        <v>92</v>
      </c>
      <c r="M20" s="680"/>
      <c r="N20" s="680"/>
      <c r="O20" s="679"/>
      <c r="P20" s="681" cm="1">
        <f t="array" ref="P20">ROUND(SUM(C20:J20,M20:O20) / INDEX(FREQUENCY((C20:J20,M20:O20), 0), 2), 0)</f>
        <v>89</v>
      </c>
      <c r="Q20" s="28">
        <f t="shared" si="1"/>
        <v>19</v>
      </c>
      <c r="R20" s="28" t="str">
        <f t="shared" si="0"/>
        <v>BENCHMARKING</v>
      </c>
      <c r="S20" s="58" t="str">
        <f t="shared" si="3"/>
        <v xml:space="preserve"> </v>
      </c>
      <c r="U20" s="250"/>
      <c r="V20" s="250"/>
      <c r="W20" s="250"/>
      <c r="X20" s="250"/>
      <c r="Y20" s="250"/>
      <c r="Z20" s="250"/>
      <c r="AA20" s="250"/>
      <c r="AB20" s="6" t="s">
        <v>643</v>
      </c>
      <c r="AG20" s="815" t="s">
        <v>630</v>
      </c>
      <c r="AH20" s="815" t="s">
        <v>631</v>
      </c>
      <c r="AI20" s="815" t="s">
        <v>632</v>
      </c>
    </row>
    <row r="21" spans="1:35" ht="18" customHeight="1">
      <c r="A21" s="23">
        <v>6</v>
      </c>
      <c r="B21" s="57" t="str">
        <f>'INPUT DATA'!J14</f>
        <v>BARREDO, ALISTAIR KAYLE P.</v>
      </c>
      <c r="C21" s="679">
        <v>83</v>
      </c>
      <c r="D21" s="679">
        <v>92</v>
      </c>
      <c r="E21" s="679">
        <v>94</v>
      </c>
      <c r="F21" s="679">
        <v>88</v>
      </c>
      <c r="G21" s="679">
        <v>90</v>
      </c>
      <c r="H21" s="679">
        <v>88</v>
      </c>
      <c r="I21" s="679">
        <v>92</v>
      </c>
      <c r="J21" s="762">
        <f t="shared" si="2"/>
        <v>90</v>
      </c>
      <c r="K21" s="680">
        <v>90</v>
      </c>
      <c r="L21" s="680">
        <v>90</v>
      </c>
      <c r="M21" s="680"/>
      <c r="N21" s="680"/>
      <c r="O21" s="679"/>
      <c r="P21" s="755" cm="1">
        <f t="array" ref="P21">ROUND(SUM(C21:J21,M21:O21) / INDEX(FREQUENCY((C21:J21,M21:O21), 0), 2), 0)</f>
        <v>90</v>
      </c>
      <c r="Q21" s="28">
        <f t="shared" si="1"/>
        <v>5</v>
      </c>
      <c r="R21" s="28" t="str">
        <f t="shared" si="0"/>
        <v>ADVANCING</v>
      </c>
      <c r="S21" s="58" t="str">
        <f t="shared" si="3"/>
        <v>✔</v>
      </c>
      <c r="U21" s="250"/>
      <c r="V21" s="250"/>
      <c r="W21" s="250"/>
      <c r="X21" s="250"/>
      <c r="Y21" s="250"/>
      <c r="Z21" s="250"/>
      <c r="AA21" s="250"/>
      <c r="AB21" s="6" t="s">
        <v>630</v>
      </c>
      <c r="AG21" s="815" t="s">
        <v>633</v>
      </c>
      <c r="AH21" s="815" t="s">
        <v>634</v>
      </c>
      <c r="AI21" s="815" t="s">
        <v>635</v>
      </c>
    </row>
    <row r="22" spans="1:35" ht="18" customHeight="1">
      <c r="A22" s="23">
        <v>7</v>
      </c>
      <c r="B22" s="57" t="str">
        <f>'INPUT DATA'!J15</f>
        <v>BONILLA, RHINE KYLE L.</v>
      </c>
      <c r="C22" s="679">
        <v>84</v>
      </c>
      <c r="D22" s="679">
        <v>90</v>
      </c>
      <c r="E22" s="679">
        <v>92</v>
      </c>
      <c r="F22" s="679">
        <v>88</v>
      </c>
      <c r="G22" s="679">
        <v>92</v>
      </c>
      <c r="H22" s="679">
        <v>88</v>
      </c>
      <c r="I22" s="679">
        <v>87</v>
      </c>
      <c r="J22" s="762">
        <f t="shared" si="2"/>
        <v>88</v>
      </c>
      <c r="K22" s="680">
        <v>86</v>
      </c>
      <c r="L22" s="680">
        <v>90</v>
      </c>
      <c r="M22" s="680"/>
      <c r="N22" s="680"/>
      <c r="O22" s="679"/>
      <c r="P22" s="681" cm="1">
        <f t="array" ref="P22">ROUND(SUM(C22:J22,M22:O22) / INDEX(FREQUENCY((C22:J22,M22:O22), 0), 2), 0)</f>
        <v>89</v>
      </c>
      <c r="Q22" s="28">
        <f t="shared" si="1"/>
        <v>19</v>
      </c>
      <c r="R22" s="28" t="str">
        <f t="shared" si="0"/>
        <v>BENCHMARKING</v>
      </c>
      <c r="S22" s="58" t="str">
        <f t="shared" si="3"/>
        <v xml:space="preserve"> </v>
      </c>
      <c r="U22" s="250"/>
      <c r="V22" s="250"/>
      <c r="W22" s="250"/>
      <c r="X22" s="250"/>
      <c r="Y22" s="250"/>
      <c r="Z22" s="250"/>
      <c r="AA22" s="250"/>
      <c r="AB22" s="6" t="s">
        <v>625</v>
      </c>
      <c r="AG22" s="815" t="s">
        <v>636</v>
      </c>
      <c r="AH22" s="815" t="s">
        <v>637</v>
      </c>
      <c r="AI22" s="815" t="s">
        <v>638</v>
      </c>
    </row>
    <row r="23" spans="1:35" ht="18" customHeight="1">
      <c r="A23" s="23">
        <v>8</v>
      </c>
      <c r="B23" s="57" t="str">
        <f>'INPUT DATA'!J16</f>
        <v>CORPUS, CYRUS JHON F.</v>
      </c>
      <c r="C23" s="679">
        <v>90</v>
      </c>
      <c r="D23" s="679">
        <v>90</v>
      </c>
      <c r="E23" s="679">
        <v>90</v>
      </c>
      <c r="F23" s="679">
        <v>88</v>
      </c>
      <c r="G23" s="679">
        <v>91</v>
      </c>
      <c r="H23" s="679">
        <v>93</v>
      </c>
      <c r="I23" s="679">
        <v>89</v>
      </c>
      <c r="J23" s="762">
        <f t="shared" si="2"/>
        <v>89</v>
      </c>
      <c r="K23" s="680">
        <v>85</v>
      </c>
      <c r="L23" s="680">
        <v>93</v>
      </c>
      <c r="M23" s="680"/>
      <c r="N23" s="680"/>
      <c r="O23" s="679"/>
      <c r="P23" s="681" cm="1">
        <f t="array" ref="P23">ROUND(SUM(C23:J23,M23:O23) / INDEX(FREQUENCY((C23:J23,M23:O23), 0), 2), 0)</f>
        <v>90</v>
      </c>
      <c r="Q23" s="28">
        <f t="shared" si="1"/>
        <v>5</v>
      </c>
      <c r="R23" s="28" t="str">
        <f t="shared" si="0"/>
        <v>ADVANCING</v>
      </c>
      <c r="S23" s="58" t="str">
        <f t="shared" si="3"/>
        <v>✔</v>
      </c>
      <c r="U23" s="250"/>
      <c r="V23" s="250"/>
      <c r="W23" s="250"/>
      <c r="X23" s="250"/>
      <c r="Y23" s="250"/>
      <c r="Z23" s="250"/>
      <c r="AA23" s="250"/>
      <c r="AB23" s="6" t="s">
        <v>633</v>
      </c>
      <c r="AG23" s="815" t="s">
        <v>639</v>
      </c>
      <c r="AH23" s="815" t="s">
        <v>640</v>
      </c>
      <c r="AI23" s="815" t="s">
        <v>641</v>
      </c>
    </row>
    <row r="24" spans="1:35" ht="18" customHeight="1">
      <c r="A24" s="23">
        <v>9</v>
      </c>
      <c r="B24" s="57" t="str">
        <f>'INPUT DATA'!J17</f>
        <v>DABA, IAN JOHN B.</v>
      </c>
      <c r="C24" s="679">
        <v>88</v>
      </c>
      <c r="D24" s="679">
        <v>90</v>
      </c>
      <c r="E24" s="679">
        <v>93</v>
      </c>
      <c r="F24" s="679">
        <v>83</v>
      </c>
      <c r="G24" s="679">
        <v>88</v>
      </c>
      <c r="H24" s="679">
        <v>93</v>
      </c>
      <c r="I24" s="679">
        <v>87</v>
      </c>
      <c r="J24" s="762">
        <f t="shared" si="2"/>
        <v>88.5</v>
      </c>
      <c r="K24" s="680">
        <v>87</v>
      </c>
      <c r="L24" s="680">
        <v>90</v>
      </c>
      <c r="M24" s="680"/>
      <c r="N24" s="680"/>
      <c r="O24" s="679"/>
      <c r="P24" s="681" cm="1">
        <f t="array" ref="P24">ROUND(SUM(C24:J24,M24:O24) / INDEX(FREQUENCY((C24:J24,M24:O24), 0), 2), 0)</f>
        <v>89</v>
      </c>
      <c r="Q24" s="28">
        <f t="shared" si="1"/>
        <v>19</v>
      </c>
      <c r="R24" s="28" t="str">
        <f t="shared" si="0"/>
        <v>BENCHMARKING</v>
      </c>
      <c r="S24" s="58" t="str">
        <f t="shared" si="3"/>
        <v xml:space="preserve"> </v>
      </c>
      <c r="U24" s="250"/>
      <c r="V24" s="250"/>
      <c r="W24" s="250"/>
      <c r="X24" s="250"/>
      <c r="Y24" s="250"/>
      <c r="Z24" s="250"/>
      <c r="AA24" s="250"/>
      <c r="AB24" s="6" t="s">
        <v>631</v>
      </c>
      <c r="AG24" s="815" t="s">
        <v>642</v>
      </c>
      <c r="AH24" s="815" t="s">
        <v>643</v>
      </c>
      <c r="AI24" s="815" t="s">
        <v>644</v>
      </c>
    </row>
    <row r="25" spans="1:35" ht="18" customHeight="1">
      <c r="A25" s="23">
        <v>10</v>
      </c>
      <c r="B25" s="57" t="str">
        <f>'INPUT DATA'!J18</f>
        <v>DURAN, TYRICK GALVIN A.</v>
      </c>
      <c r="C25" s="679">
        <v>82</v>
      </c>
      <c r="D25" s="679">
        <v>86</v>
      </c>
      <c r="E25" s="679">
        <v>85</v>
      </c>
      <c r="F25" s="679">
        <v>80</v>
      </c>
      <c r="G25" s="679">
        <v>87</v>
      </c>
      <c r="H25" s="679">
        <v>88</v>
      </c>
      <c r="I25" s="679">
        <v>85</v>
      </c>
      <c r="J25" s="762">
        <f t="shared" si="2"/>
        <v>85</v>
      </c>
      <c r="K25" s="680">
        <v>85</v>
      </c>
      <c r="L25" s="680">
        <v>85</v>
      </c>
      <c r="M25" s="680"/>
      <c r="N25" s="680"/>
      <c r="O25" s="679"/>
      <c r="P25" s="681" cm="1">
        <f t="array" ref="P25">ROUND(SUM(C25:J25,M25:O25) / INDEX(FREQUENCY((C25:J25,M25:O25), 0), 2), 0)</f>
        <v>85</v>
      </c>
      <c r="Q25" s="28">
        <f t="shared" si="1"/>
        <v>40</v>
      </c>
      <c r="R25" s="28" t="str">
        <f t="shared" si="0"/>
        <v>BENCHMARKING</v>
      </c>
      <c r="S25" s="58" t="str">
        <f t="shared" si="3"/>
        <v xml:space="preserve"> </v>
      </c>
      <c r="U25" s="250"/>
      <c r="V25" s="250"/>
      <c r="W25" s="250"/>
      <c r="X25" s="250"/>
      <c r="Y25" s="250"/>
      <c r="Z25" s="250"/>
      <c r="AA25" s="250"/>
      <c r="AB25" s="6" t="s">
        <v>640</v>
      </c>
      <c r="AG25" s="815" t="s">
        <v>645</v>
      </c>
      <c r="AH25" s="815" t="s">
        <v>646</v>
      </c>
      <c r="AI25" s="815" t="s">
        <v>647</v>
      </c>
    </row>
    <row r="26" spans="1:35" ht="18" customHeight="1">
      <c r="A26" s="23">
        <v>11</v>
      </c>
      <c r="B26" s="57" t="str">
        <f>'INPUT DATA'!J19</f>
        <v>GULAY, JOHN PAUL N.</v>
      </c>
      <c r="C26" s="679">
        <v>86</v>
      </c>
      <c r="D26" s="679">
        <v>90</v>
      </c>
      <c r="E26" s="679">
        <v>88</v>
      </c>
      <c r="F26" s="679">
        <v>80</v>
      </c>
      <c r="G26" s="679">
        <v>89</v>
      </c>
      <c r="H26" s="679">
        <v>90</v>
      </c>
      <c r="I26" s="679">
        <v>88</v>
      </c>
      <c r="J26" s="762">
        <f t="shared" si="2"/>
        <v>94</v>
      </c>
      <c r="K26" s="680">
        <v>90</v>
      </c>
      <c r="L26" s="680">
        <v>98</v>
      </c>
      <c r="M26" s="680"/>
      <c r="N26" s="680"/>
      <c r="O26" s="679"/>
      <c r="P26" s="681" cm="1">
        <f t="array" ref="P26">ROUND(SUM(C26:J26,M26:O26) / INDEX(FREQUENCY((C26:J26,M26:O26), 0), 2), 0)</f>
        <v>88</v>
      </c>
      <c r="Q26" s="28">
        <f t="shared" si="1"/>
        <v>30</v>
      </c>
      <c r="R26" s="28" t="str">
        <f t="shared" si="0"/>
        <v>BENCHMARKING</v>
      </c>
      <c r="S26" s="58" t="str">
        <f t="shared" si="3"/>
        <v xml:space="preserve"> </v>
      </c>
      <c r="U26" s="250"/>
      <c r="V26" s="250"/>
      <c r="W26" s="250"/>
      <c r="X26" s="250"/>
      <c r="Y26" s="250"/>
      <c r="Z26" s="250"/>
      <c r="AA26" s="250"/>
      <c r="AB26" s="6" t="s">
        <v>631</v>
      </c>
      <c r="AH26" s="815" t="s">
        <v>648</v>
      </c>
      <c r="AI26" s="815" t="s">
        <v>649</v>
      </c>
    </row>
    <row r="27" spans="1:35" ht="18" customHeight="1">
      <c r="A27" s="23">
        <v>12</v>
      </c>
      <c r="B27" s="57" t="str">
        <f>'INPUT DATA'!J20</f>
        <v>LASANAS, ISAIAH ZAYN O.</v>
      </c>
      <c r="C27" s="679">
        <v>90</v>
      </c>
      <c r="D27" s="679">
        <v>93</v>
      </c>
      <c r="E27" s="679">
        <v>92</v>
      </c>
      <c r="F27" s="679">
        <v>92</v>
      </c>
      <c r="G27" s="679">
        <v>90</v>
      </c>
      <c r="H27" s="679">
        <v>95</v>
      </c>
      <c r="I27" s="679">
        <v>91</v>
      </c>
      <c r="J27" s="762">
        <f t="shared" si="2"/>
        <v>92.5</v>
      </c>
      <c r="K27" s="680">
        <v>92</v>
      </c>
      <c r="L27" s="680">
        <v>93</v>
      </c>
      <c r="M27" s="680"/>
      <c r="N27" s="680"/>
      <c r="O27" s="679"/>
      <c r="P27" s="681" cm="1">
        <f t="array" ref="P27">ROUND(SUM(C27:J27,M27:O27) / INDEX(FREQUENCY((C27:J27,M27:O27), 0), 2), 0)</f>
        <v>92</v>
      </c>
      <c r="Q27" s="28">
        <f t="shared" si="1"/>
        <v>2</v>
      </c>
      <c r="R27" s="28" t="str">
        <f t="shared" si="0"/>
        <v>ADVANCING</v>
      </c>
      <c r="S27" s="58" t="str">
        <f t="shared" si="3"/>
        <v>✔</v>
      </c>
      <c r="U27" s="250"/>
      <c r="V27" s="250"/>
      <c r="W27" s="250"/>
      <c r="X27" s="250"/>
      <c r="Y27" s="250"/>
      <c r="Z27" s="250"/>
      <c r="AA27" s="250"/>
      <c r="AB27" s="6" t="s">
        <v>633</v>
      </c>
      <c r="AH27" s="815" t="s">
        <v>650</v>
      </c>
      <c r="AI27" s="815" t="s">
        <v>651</v>
      </c>
    </row>
    <row r="28" spans="1:35" ht="18" customHeight="1">
      <c r="A28" s="23">
        <v>13</v>
      </c>
      <c r="B28" s="57" t="str">
        <f>'INPUT DATA'!J21</f>
        <v>MARZAN, BRAM YEOMAN C.</v>
      </c>
      <c r="C28" s="679">
        <v>85</v>
      </c>
      <c r="D28" s="679">
        <v>92</v>
      </c>
      <c r="E28" s="679">
        <v>90</v>
      </c>
      <c r="F28" s="679">
        <v>86</v>
      </c>
      <c r="G28" s="679">
        <v>90</v>
      </c>
      <c r="H28" s="679">
        <v>90</v>
      </c>
      <c r="I28" s="679">
        <v>88</v>
      </c>
      <c r="J28" s="762">
        <f t="shared" si="2"/>
        <v>88</v>
      </c>
      <c r="K28" s="680">
        <v>89</v>
      </c>
      <c r="L28" s="680">
        <v>87</v>
      </c>
      <c r="M28" s="680"/>
      <c r="N28" s="680"/>
      <c r="O28" s="679"/>
      <c r="P28" s="681" cm="1">
        <f t="array" ref="P28">ROUND(SUM(C28:J28,M28:O28) / INDEX(FREQUENCY((C28:J28,M28:O28), 0), 2), 0)</f>
        <v>89</v>
      </c>
      <c r="Q28" s="28">
        <f t="shared" si="1"/>
        <v>19</v>
      </c>
      <c r="R28" s="28" t="str">
        <f t="shared" si="0"/>
        <v>BENCHMARKING</v>
      </c>
      <c r="S28" s="58" t="str">
        <f t="shared" si="3"/>
        <v xml:space="preserve"> </v>
      </c>
      <c r="U28" s="250"/>
      <c r="V28" s="250"/>
      <c r="W28" s="250"/>
      <c r="X28" s="250"/>
      <c r="Y28" s="250"/>
      <c r="Z28" s="250"/>
      <c r="AA28" s="250"/>
      <c r="AB28" s="6" t="s">
        <v>625</v>
      </c>
      <c r="AH28" s="815" t="s">
        <v>652</v>
      </c>
    </row>
    <row r="29" spans="1:35" ht="18" customHeight="1">
      <c r="A29" s="23">
        <v>14</v>
      </c>
      <c r="B29" s="57" t="str">
        <f>'INPUT DATA'!J22</f>
        <v>NOTARTE, KEVIN CLARENCE V.</v>
      </c>
      <c r="C29" s="679">
        <v>88</v>
      </c>
      <c r="D29" s="679">
        <v>95</v>
      </c>
      <c r="E29" s="679">
        <v>90</v>
      </c>
      <c r="F29" s="679">
        <v>90</v>
      </c>
      <c r="G29" s="679">
        <v>91</v>
      </c>
      <c r="H29" s="679">
        <v>93</v>
      </c>
      <c r="I29" s="679">
        <v>91</v>
      </c>
      <c r="J29" s="762">
        <f t="shared" si="2"/>
        <v>90.5</v>
      </c>
      <c r="K29" s="680">
        <v>90</v>
      </c>
      <c r="L29" s="680">
        <v>91</v>
      </c>
      <c r="M29" s="680"/>
      <c r="N29" s="680"/>
      <c r="O29" s="679"/>
      <c r="P29" s="681" cm="1">
        <f t="array" ref="P29">ROUND(SUM(C29:J29,M29:O29) / INDEX(FREQUENCY((C29:J29,M29:O29), 0), 2), 0)</f>
        <v>91</v>
      </c>
      <c r="Q29" s="28">
        <f t="shared" si="1"/>
        <v>3</v>
      </c>
      <c r="R29" s="28" t="str">
        <f t="shared" si="0"/>
        <v>ADVANCING</v>
      </c>
      <c r="S29" s="58" t="str">
        <f t="shared" si="3"/>
        <v>✔</v>
      </c>
      <c r="U29" s="250"/>
      <c r="V29" s="250"/>
      <c r="W29" s="250"/>
      <c r="X29" s="250"/>
      <c r="Y29" s="250"/>
      <c r="Z29" s="250"/>
      <c r="AA29" s="250"/>
      <c r="AB29" s="6" t="s">
        <v>636</v>
      </c>
      <c r="AH29" s="815" t="s">
        <v>653</v>
      </c>
    </row>
    <row r="30" spans="1:35" ht="18" customHeight="1">
      <c r="A30" s="23">
        <v>15</v>
      </c>
      <c r="B30" s="57" t="str">
        <f>'INPUT DATA'!J23</f>
        <v>OMAR, MUHAMMAD AIMAN A.</v>
      </c>
      <c r="C30" s="679">
        <v>83</v>
      </c>
      <c r="D30" s="679">
        <v>88</v>
      </c>
      <c r="E30" s="679">
        <v>83</v>
      </c>
      <c r="F30" s="679">
        <v>80</v>
      </c>
      <c r="G30" s="679">
        <v>88</v>
      </c>
      <c r="H30" s="679">
        <v>91</v>
      </c>
      <c r="I30" s="679">
        <v>85</v>
      </c>
      <c r="J30" s="762">
        <f t="shared" si="2"/>
        <v>85.5</v>
      </c>
      <c r="K30" s="680">
        <v>85</v>
      </c>
      <c r="L30" s="680">
        <v>86</v>
      </c>
      <c r="M30" s="680"/>
      <c r="N30" s="680"/>
      <c r="O30" s="679"/>
      <c r="P30" s="681" cm="1">
        <f t="array" ref="P30">ROUND(SUM(C30:J30,M30:O30) / INDEX(FREQUENCY((C30:J30,M30:O30), 0), 2), 0)</f>
        <v>85</v>
      </c>
      <c r="Q30" s="28">
        <f t="shared" si="1"/>
        <v>40</v>
      </c>
      <c r="R30" s="28" t="str">
        <f t="shared" si="0"/>
        <v>BENCHMARKING</v>
      </c>
      <c r="S30" s="58" t="str">
        <f t="shared" si="3"/>
        <v xml:space="preserve"> </v>
      </c>
      <c r="U30" s="250"/>
      <c r="V30" s="250"/>
      <c r="W30" s="250"/>
      <c r="X30" s="250"/>
      <c r="Y30" s="250"/>
      <c r="Z30" s="250"/>
      <c r="AA30" s="250"/>
      <c r="AB30" s="6" t="s">
        <v>646</v>
      </c>
      <c r="AH30" s="815" t="s">
        <v>654</v>
      </c>
    </row>
    <row r="31" spans="1:35" ht="18" customHeight="1">
      <c r="A31" s="23">
        <v>16</v>
      </c>
      <c r="B31" s="57" t="str">
        <f>'INPUT DATA'!J24</f>
        <v>PANAGUITON, PETER CLIEN B.</v>
      </c>
      <c r="C31" s="679">
        <v>91</v>
      </c>
      <c r="D31" s="679">
        <v>89</v>
      </c>
      <c r="E31" s="679">
        <v>88</v>
      </c>
      <c r="F31" s="679">
        <v>86</v>
      </c>
      <c r="G31" s="679">
        <v>91</v>
      </c>
      <c r="H31" s="679">
        <v>93</v>
      </c>
      <c r="I31" s="679">
        <v>90</v>
      </c>
      <c r="J31" s="762">
        <f t="shared" si="2"/>
        <v>89.5</v>
      </c>
      <c r="K31" s="680">
        <v>88</v>
      </c>
      <c r="L31" s="680">
        <v>91</v>
      </c>
      <c r="M31" s="680"/>
      <c r="N31" s="680"/>
      <c r="O31" s="679"/>
      <c r="P31" s="681" cm="1">
        <f t="array" ref="P31">ROUND(SUM(C31:J31,M31:O31) / INDEX(FREQUENCY((C31:J31,M31:O31), 0), 2), 0)</f>
        <v>90</v>
      </c>
      <c r="Q31" s="28">
        <f t="shared" si="1"/>
        <v>5</v>
      </c>
      <c r="R31" s="28" t="str">
        <f t="shared" si="0"/>
        <v>ADVANCING</v>
      </c>
      <c r="S31" s="58" t="str">
        <f t="shared" si="3"/>
        <v>✔</v>
      </c>
      <c r="U31" s="250"/>
      <c r="V31" s="250"/>
      <c r="W31" s="250"/>
      <c r="X31" s="250"/>
      <c r="Y31" s="250"/>
      <c r="Z31" s="250"/>
      <c r="AA31" s="250"/>
      <c r="AB31" s="6" t="s">
        <v>621</v>
      </c>
      <c r="AH31" s="815" t="s">
        <v>655</v>
      </c>
    </row>
    <row r="32" spans="1:35" ht="18" customHeight="1">
      <c r="A32" s="23">
        <v>17</v>
      </c>
      <c r="B32" s="57" t="str">
        <f>'INPUT DATA'!J25</f>
        <v>PAULITE, JAEL KHAIZER S.</v>
      </c>
      <c r="C32" s="679">
        <v>89</v>
      </c>
      <c r="D32" s="679">
        <v>96</v>
      </c>
      <c r="E32" s="679">
        <v>93</v>
      </c>
      <c r="F32" s="679">
        <v>85</v>
      </c>
      <c r="G32" s="679">
        <v>92</v>
      </c>
      <c r="H32" s="679">
        <v>94</v>
      </c>
      <c r="I32" s="679">
        <v>91</v>
      </c>
      <c r="J32" s="762">
        <f t="shared" si="2"/>
        <v>88</v>
      </c>
      <c r="K32" s="680">
        <v>86</v>
      </c>
      <c r="L32" s="680">
        <v>90</v>
      </c>
      <c r="M32" s="680"/>
      <c r="N32" s="680"/>
      <c r="O32" s="679"/>
      <c r="P32" s="681" cm="1">
        <f t="array" ref="P32">ROUND(SUM(C32:J32,M32:O32) / INDEX(FREQUENCY((C32:J32,M32:O32), 0), 2), 0)</f>
        <v>91</v>
      </c>
      <c r="Q32" s="28">
        <f t="shared" si="1"/>
        <v>3</v>
      </c>
      <c r="R32" s="28" t="str">
        <f t="shared" si="0"/>
        <v>ADVANCING</v>
      </c>
      <c r="S32" s="58" t="str">
        <f t="shared" si="3"/>
        <v>✔</v>
      </c>
      <c r="U32" s="250"/>
      <c r="V32" s="250"/>
      <c r="W32" s="250"/>
      <c r="X32" s="250"/>
      <c r="Y32" s="250"/>
      <c r="Z32" s="250"/>
      <c r="AA32" s="250"/>
      <c r="AB32" s="6" t="s">
        <v>639</v>
      </c>
      <c r="AH32" s="815" t="s">
        <v>656</v>
      </c>
    </row>
    <row r="33" spans="1:28" ht="18" customHeight="1">
      <c r="A33" s="23">
        <v>18</v>
      </c>
      <c r="B33" s="57" t="str">
        <f>'INPUT DATA'!J26</f>
        <v>PERONO, AIDEN NATHAN B.</v>
      </c>
      <c r="C33" s="679">
        <v>81</v>
      </c>
      <c r="D33" s="679">
        <v>89</v>
      </c>
      <c r="E33" s="679">
        <v>85</v>
      </c>
      <c r="F33" s="679">
        <v>82</v>
      </c>
      <c r="G33" s="679">
        <v>85</v>
      </c>
      <c r="H33" s="679">
        <v>90</v>
      </c>
      <c r="I33" s="679">
        <v>88</v>
      </c>
      <c r="J33" s="762">
        <f t="shared" si="2"/>
        <v>83</v>
      </c>
      <c r="K33" s="680">
        <v>81</v>
      </c>
      <c r="L33" s="680">
        <v>85</v>
      </c>
      <c r="M33" s="680"/>
      <c r="N33" s="680"/>
      <c r="O33" s="679"/>
      <c r="P33" s="681" cm="1">
        <f t="array" ref="P33">ROUND(SUM(C33:J33,M33:O33) / INDEX(FREQUENCY((C33:J33,M33:O33), 0), 2), 0)</f>
        <v>85</v>
      </c>
      <c r="Q33" s="28">
        <f t="shared" si="1"/>
        <v>40</v>
      </c>
      <c r="R33" s="28" t="str">
        <f t="shared" si="0"/>
        <v>BENCHMARKING</v>
      </c>
      <c r="S33" s="58" t="str">
        <f t="shared" si="3"/>
        <v xml:space="preserve"> </v>
      </c>
      <c r="U33" s="758"/>
      <c r="V33" s="758"/>
      <c r="W33" s="758"/>
      <c r="X33" s="758"/>
      <c r="Y33" s="758"/>
      <c r="Z33" s="758"/>
      <c r="AA33" s="758"/>
      <c r="AB33" s="6" t="s">
        <v>631</v>
      </c>
    </row>
    <row r="34" spans="1:28" ht="18" customHeight="1">
      <c r="A34" s="23">
        <v>19</v>
      </c>
      <c r="B34" s="57" t="str">
        <f>'INPUT DATA'!J27</f>
        <v>RAMOS, BRIGHT A.</v>
      </c>
      <c r="C34" s="679">
        <v>87</v>
      </c>
      <c r="D34" s="679">
        <v>90</v>
      </c>
      <c r="E34" s="679">
        <v>90</v>
      </c>
      <c r="F34" s="679">
        <v>88</v>
      </c>
      <c r="G34" s="679">
        <v>92</v>
      </c>
      <c r="H34" s="679">
        <v>92</v>
      </c>
      <c r="I34" s="679">
        <v>90</v>
      </c>
      <c r="J34" s="762">
        <f t="shared" si="2"/>
        <v>91.5</v>
      </c>
      <c r="K34" s="680">
        <v>91</v>
      </c>
      <c r="L34" s="680">
        <v>92</v>
      </c>
      <c r="M34" s="680"/>
      <c r="N34" s="680"/>
      <c r="O34" s="679"/>
      <c r="P34" s="681" cm="1">
        <f t="array" ref="P34">ROUND(SUM(C34:J34,M34:O34) / INDEX(FREQUENCY((C34:J34,M34:O34), 0), 2), 0)</f>
        <v>90</v>
      </c>
      <c r="Q34" s="28">
        <f t="shared" si="1"/>
        <v>5</v>
      </c>
      <c r="R34" s="28" t="str">
        <f t="shared" si="0"/>
        <v>ADVANCING</v>
      </c>
      <c r="S34" s="58" t="str">
        <f t="shared" si="3"/>
        <v>✔</v>
      </c>
      <c r="U34" s="758"/>
      <c r="V34" s="758"/>
      <c r="W34" s="758"/>
      <c r="X34" s="758"/>
      <c r="Y34" s="758"/>
      <c r="Z34" s="758"/>
      <c r="AA34" s="758"/>
      <c r="AB34" s="6" t="s">
        <v>645</v>
      </c>
    </row>
    <row r="35" spans="1:28" ht="18" customHeight="1">
      <c r="A35" s="23">
        <v>20</v>
      </c>
      <c r="B35" s="57" t="str">
        <f>'INPUT DATA'!J28</f>
        <v xml:space="preserve">ROBLES, THIRDY </v>
      </c>
      <c r="C35" s="679">
        <v>82</v>
      </c>
      <c r="D35" s="679">
        <v>87</v>
      </c>
      <c r="E35" s="679">
        <v>85</v>
      </c>
      <c r="F35" s="679">
        <v>80</v>
      </c>
      <c r="G35" s="679">
        <v>90</v>
      </c>
      <c r="H35" s="679">
        <v>85</v>
      </c>
      <c r="I35" s="679">
        <v>87</v>
      </c>
      <c r="J35" s="762">
        <f t="shared" si="2"/>
        <v>85</v>
      </c>
      <c r="K35" s="680">
        <v>85</v>
      </c>
      <c r="L35" s="680">
        <v>85</v>
      </c>
      <c r="M35" s="680"/>
      <c r="N35" s="680"/>
      <c r="O35" s="679"/>
      <c r="P35" s="681" cm="1">
        <f t="array" ref="P35">ROUND(SUM(C35:J35,M35:O35) / INDEX(FREQUENCY((C35:J35,M35:O35), 0), 2), 0)</f>
        <v>85</v>
      </c>
      <c r="Q35" s="28">
        <f t="shared" si="1"/>
        <v>40</v>
      </c>
      <c r="R35" s="28" t="str">
        <f t="shared" si="0"/>
        <v>BENCHMARKING</v>
      </c>
      <c r="S35" s="58" t="str">
        <f t="shared" si="3"/>
        <v xml:space="preserve"> </v>
      </c>
      <c r="U35" s="758"/>
      <c r="V35" s="758"/>
      <c r="W35" s="758"/>
      <c r="X35" s="758"/>
      <c r="Y35" s="758"/>
      <c r="Z35" s="758"/>
      <c r="AA35" s="758"/>
      <c r="AB35" s="6" t="s">
        <v>643</v>
      </c>
    </row>
    <row r="36" spans="1:28" ht="18" customHeight="1">
      <c r="A36" s="23">
        <v>21</v>
      </c>
      <c r="B36" s="57" t="str">
        <f>'INPUT DATA'!J29</f>
        <v>SOBEJANA, RYNE JARRED R.</v>
      </c>
      <c r="C36" s="679">
        <v>83</v>
      </c>
      <c r="D36" s="679">
        <v>93</v>
      </c>
      <c r="E36" s="679">
        <v>88</v>
      </c>
      <c r="F36" s="679">
        <v>91</v>
      </c>
      <c r="G36" s="679">
        <v>90</v>
      </c>
      <c r="H36" s="679">
        <v>89</v>
      </c>
      <c r="I36" s="679">
        <v>92</v>
      </c>
      <c r="J36" s="762">
        <f t="shared" si="2"/>
        <v>89.5</v>
      </c>
      <c r="K36" s="680">
        <v>87</v>
      </c>
      <c r="L36" s="680">
        <v>92</v>
      </c>
      <c r="M36" s="680"/>
      <c r="N36" s="680"/>
      <c r="O36" s="679"/>
      <c r="P36" s="681" cm="1">
        <f t="array" ref="P36">ROUND(SUM(C36:J36,M36:O36) / INDEX(FREQUENCY((C36:J36,M36:O36), 0), 2), 0)</f>
        <v>89</v>
      </c>
      <c r="Q36" s="28">
        <f t="shared" si="1"/>
        <v>19</v>
      </c>
      <c r="R36" s="28" t="str">
        <f t="shared" si="0"/>
        <v>BENCHMARKING</v>
      </c>
      <c r="S36" s="58" t="str">
        <f t="shared" si="3"/>
        <v xml:space="preserve"> </v>
      </c>
      <c r="U36" s="758"/>
      <c r="V36" s="758"/>
      <c r="W36" s="758"/>
      <c r="X36" s="758"/>
      <c r="Y36" s="758"/>
      <c r="Z36" s="758"/>
      <c r="AA36" s="758"/>
      <c r="AB36" s="6" t="s">
        <v>619</v>
      </c>
    </row>
    <row r="37" spans="1:28" ht="18" customHeight="1">
      <c r="A37" s="23">
        <v>22</v>
      </c>
      <c r="B37" s="57" t="str">
        <f>'INPUT DATA'!J30</f>
        <v>SORIANO, CHRISEON XANDREI M.</v>
      </c>
      <c r="C37" s="679">
        <v>90</v>
      </c>
      <c r="D37" s="679">
        <v>92</v>
      </c>
      <c r="E37" s="679">
        <v>88</v>
      </c>
      <c r="F37" s="679">
        <v>88</v>
      </c>
      <c r="G37" s="679">
        <v>90</v>
      </c>
      <c r="H37" s="679">
        <v>92</v>
      </c>
      <c r="I37" s="679">
        <v>89</v>
      </c>
      <c r="J37" s="762">
        <f t="shared" si="2"/>
        <v>91</v>
      </c>
      <c r="K37" s="680">
        <v>88</v>
      </c>
      <c r="L37" s="680">
        <v>94</v>
      </c>
      <c r="M37" s="680"/>
      <c r="N37" s="680"/>
      <c r="O37" s="679"/>
      <c r="P37" s="681" cm="1">
        <f t="array" ref="P37">ROUND(SUM(C37:J37,M37:O37) / INDEX(FREQUENCY((C37:J37,M37:O37), 0), 2), 0)</f>
        <v>90</v>
      </c>
      <c r="Q37" s="28">
        <f t="shared" si="1"/>
        <v>5</v>
      </c>
      <c r="R37" s="28" t="str">
        <f t="shared" si="0"/>
        <v>ADVANCING</v>
      </c>
      <c r="S37" s="58" t="str">
        <f t="shared" si="3"/>
        <v>✔</v>
      </c>
      <c r="U37" s="758"/>
      <c r="V37" s="758"/>
      <c r="W37" s="758"/>
      <c r="X37" s="758"/>
      <c r="Y37" s="758"/>
      <c r="Z37" s="758"/>
      <c r="AA37" s="758"/>
      <c r="AB37" s="6" t="s">
        <v>630</v>
      </c>
    </row>
    <row r="38" spans="1:28" ht="18" customHeight="1">
      <c r="A38" s="23">
        <v>23</v>
      </c>
      <c r="B38" s="57" t="str">
        <f>'INPUT DATA'!J31</f>
        <v>TORIBIO, EDWARD LIAM C.</v>
      </c>
      <c r="C38" s="679">
        <v>85</v>
      </c>
      <c r="D38" s="679">
        <v>92</v>
      </c>
      <c r="E38" s="679">
        <v>92</v>
      </c>
      <c r="F38" s="679">
        <v>83</v>
      </c>
      <c r="G38" s="679">
        <v>90</v>
      </c>
      <c r="H38" s="679">
        <v>94</v>
      </c>
      <c r="I38" s="679">
        <v>90</v>
      </c>
      <c r="J38" s="762">
        <f t="shared" si="2"/>
        <v>89</v>
      </c>
      <c r="K38" s="680">
        <v>87</v>
      </c>
      <c r="L38" s="680">
        <v>91</v>
      </c>
      <c r="M38" s="680"/>
      <c r="N38" s="680"/>
      <c r="O38" s="679"/>
      <c r="P38" s="681" cm="1">
        <f t="array" ref="P38">ROUND(SUM(C38:J38,M38:O38) / INDEX(FREQUENCY((C38:J38,M38:O38), 0), 2), 0)</f>
        <v>89</v>
      </c>
      <c r="Q38" s="28">
        <f t="shared" si="1"/>
        <v>19</v>
      </c>
      <c r="R38" s="28" t="str">
        <f t="shared" si="0"/>
        <v>BENCHMARKING</v>
      </c>
      <c r="S38" s="58" t="str">
        <f t="shared" si="3"/>
        <v xml:space="preserve"> </v>
      </c>
      <c r="U38" s="758"/>
      <c r="V38" s="758"/>
      <c r="W38" s="758"/>
      <c r="X38" s="758"/>
      <c r="Y38" s="758"/>
      <c r="Z38" s="758"/>
      <c r="AA38" s="758"/>
      <c r="AB38" s="6" t="s">
        <v>619</v>
      </c>
    </row>
    <row r="39" spans="1:28" ht="18" customHeight="1">
      <c r="A39" s="23">
        <v>24</v>
      </c>
      <c r="B39" s="57" t="str">
        <f>'INPUT DATA'!J32</f>
        <v>YAHYA, KHALID CESAR M.</v>
      </c>
      <c r="C39" s="679">
        <v>81</v>
      </c>
      <c r="D39" s="679">
        <v>91</v>
      </c>
      <c r="E39" s="679">
        <v>85</v>
      </c>
      <c r="F39" s="679">
        <v>80</v>
      </c>
      <c r="G39" s="679">
        <v>88</v>
      </c>
      <c r="H39" s="679">
        <v>85</v>
      </c>
      <c r="I39" s="679">
        <v>89</v>
      </c>
      <c r="J39" s="762">
        <f t="shared" si="2"/>
        <v>86</v>
      </c>
      <c r="K39" s="680">
        <v>86</v>
      </c>
      <c r="L39" s="680">
        <v>86</v>
      </c>
      <c r="M39" s="680"/>
      <c r="N39" s="680"/>
      <c r="O39" s="679"/>
      <c r="P39" s="681" cm="1">
        <f t="array" ref="P39">ROUND(SUM(C39:J39,M39:O39) / INDEX(FREQUENCY((C39:J39,M39:O39), 0), 2), 0)</f>
        <v>86</v>
      </c>
      <c r="Q39" s="28">
        <f t="shared" si="1"/>
        <v>39</v>
      </c>
      <c r="R39" s="28" t="str">
        <f t="shared" si="0"/>
        <v>BENCHMARKING</v>
      </c>
      <c r="S39" s="58" t="str">
        <f t="shared" si="3"/>
        <v xml:space="preserve"> </v>
      </c>
      <c r="U39" s="758"/>
      <c r="V39" s="758"/>
      <c r="W39" s="758"/>
      <c r="X39" s="758"/>
      <c r="Y39" s="758"/>
      <c r="Z39" s="758"/>
      <c r="AA39" s="758"/>
      <c r="AB39" s="6" t="s">
        <v>643</v>
      </c>
    </row>
    <row r="40" spans="1:28" ht="18" hidden="1" customHeight="1">
      <c r="A40" s="23">
        <v>25</v>
      </c>
      <c r="B40" s="57" t="e">
        <f>'INPUT DATA'!J33</f>
        <v>#VALUE!</v>
      </c>
      <c r="C40" s="679"/>
      <c r="D40" s="679"/>
      <c r="E40" s="679"/>
      <c r="F40" s="679"/>
      <c r="G40" s="679"/>
      <c r="H40" s="679"/>
      <c r="I40" s="679"/>
      <c r="J40" s="762" t="str">
        <f t="shared" ref="J40:J64" si="4">IF(OR(K40="",L40=""),"",IF(ISERROR(ROUND(AVERAGE(K40,L40),2)),"",ROUND(AVERAGE(K40,L40),0)))</f>
        <v/>
      </c>
      <c r="K40" s="680" t="s">
        <v>14</v>
      </c>
      <c r="L40" s="680" t="s">
        <v>14</v>
      </c>
      <c r="M40" s="680"/>
      <c r="N40" s="680"/>
      <c r="O40" s="679"/>
      <c r="P40" s="681" t="e" cm="1">
        <f t="array" ref="P40">ROUND(SUM(C40:J40,M40:O40) / INDEX(FREQUENCY((C40:J40,M40:O40), 0), 2), 0)</f>
        <v>#DIV/0!</v>
      </c>
      <c r="Q40" s="28" t="str">
        <f t="shared" si="1"/>
        <v/>
      </c>
      <c r="R40" s="28" t="e">
        <f t="shared" si="0"/>
        <v>#DIV/0!</v>
      </c>
      <c r="S40" s="58" t="e">
        <f t="shared" si="3"/>
        <v>#DIV/0!</v>
      </c>
      <c r="U40" s="758"/>
      <c r="V40" s="758"/>
      <c r="W40" s="758"/>
      <c r="X40" s="758"/>
      <c r="Y40" s="758"/>
      <c r="Z40" s="758"/>
      <c r="AA40" s="758"/>
    </row>
    <row r="41" spans="1:28" ht="18" hidden="1" customHeight="1">
      <c r="A41" s="23">
        <v>26</v>
      </c>
      <c r="B41" s="57" t="e">
        <f>'INPUT DATA'!J34</f>
        <v>#VALUE!</v>
      </c>
      <c r="C41" s="679"/>
      <c r="D41" s="679"/>
      <c r="E41" s="679"/>
      <c r="F41" s="679"/>
      <c r="G41" s="679"/>
      <c r="H41" s="679"/>
      <c r="I41" s="679"/>
      <c r="J41" s="762" t="str">
        <f t="shared" si="4"/>
        <v/>
      </c>
      <c r="K41" s="680" t="s">
        <v>14</v>
      </c>
      <c r="L41" s="680" t="s">
        <v>14</v>
      </c>
      <c r="M41" s="680"/>
      <c r="N41" s="680"/>
      <c r="O41" s="679"/>
      <c r="P41" s="681" t="e" cm="1">
        <f t="array" ref="P41">ROUND(SUM(C41:J41,M41:O41) / INDEX(FREQUENCY((C41:J41,M41:O41), 0), 2), 0)</f>
        <v>#DIV/0!</v>
      </c>
      <c r="Q41" s="28" t="str">
        <f t="shared" si="1"/>
        <v/>
      </c>
      <c r="R41" s="28" t="e">
        <f t="shared" si="0"/>
        <v>#DIV/0!</v>
      </c>
      <c r="S41" s="58" t="e">
        <f t="shared" si="3"/>
        <v>#DIV/0!</v>
      </c>
      <c r="U41" s="758"/>
      <c r="V41" s="758"/>
      <c r="W41" s="758"/>
      <c r="X41" s="758"/>
      <c r="Y41" s="758"/>
      <c r="Z41" s="758"/>
      <c r="AA41" s="758"/>
    </row>
    <row r="42" spans="1:28" ht="18" hidden="1" customHeight="1">
      <c r="A42" s="23">
        <v>27</v>
      </c>
      <c r="B42" s="57" t="e">
        <f>'INPUT DATA'!J35</f>
        <v>#VALUE!</v>
      </c>
      <c r="C42" s="679"/>
      <c r="D42" s="679"/>
      <c r="E42" s="679"/>
      <c r="F42" s="679"/>
      <c r="G42" s="679"/>
      <c r="H42" s="679"/>
      <c r="I42" s="679"/>
      <c r="J42" s="762" t="str">
        <f t="shared" si="4"/>
        <v/>
      </c>
      <c r="K42" s="680" t="s">
        <v>14</v>
      </c>
      <c r="L42" s="680" t="s">
        <v>14</v>
      </c>
      <c r="M42" s="680"/>
      <c r="N42" s="680"/>
      <c r="O42" s="679"/>
      <c r="P42" s="681" t="e" cm="1">
        <f t="array" ref="P42">ROUND(SUM(C42:J42,M42:O42) / INDEX(FREQUENCY((C42:J42,M42:O42), 0), 2), 0)</f>
        <v>#DIV/0!</v>
      </c>
      <c r="Q42" s="28" t="str">
        <f t="shared" si="1"/>
        <v/>
      </c>
      <c r="R42" s="28" t="e">
        <f t="shared" si="0"/>
        <v>#DIV/0!</v>
      </c>
      <c r="S42" s="58" t="e">
        <f t="shared" si="3"/>
        <v>#DIV/0!</v>
      </c>
      <c r="U42" s="758"/>
      <c r="V42" s="758"/>
      <c r="W42" s="758"/>
      <c r="X42" s="758"/>
      <c r="Y42" s="758"/>
      <c r="Z42" s="758"/>
      <c r="AA42" s="758"/>
    </row>
    <row r="43" spans="1:28" ht="18" hidden="1" customHeight="1">
      <c r="A43" s="23">
        <v>28</v>
      </c>
      <c r="B43" s="57" t="e">
        <f>'INPUT DATA'!J36</f>
        <v>#VALUE!</v>
      </c>
      <c r="C43" s="679"/>
      <c r="D43" s="679"/>
      <c r="E43" s="679"/>
      <c r="F43" s="679"/>
      <c r="G43" s="679"/>
      <c r="H43" s="679"/>
      <c r="I43" s="679"/>
      <c r="J43" s="762" t="str">
        <f t="shared" si="4"/>
        <v/>
      </c>
      <c r="K43" s="680" t="s">
        <v>14</v>
      </c>
      <c r="L43" s="680" t="s">
        <v>14</v>
      </c>
      <c r="M43" s="680"/>
      <c r="N43" s="680"/>
      <c r="O43" s="679"/>
      <c r="P43" s="681" t="e" cm="1">
        <f t="array" ref="P43">ROUND(SUM(C43:J43,M43:O43) / INDEX(FREQUENCY((C43:J43,M43:O43), 0), 2), 0)</f>
        <v>#DIV/0!</v>
      </c>
      <c r="Q43" s="28" t="str">
        <f t="shared" si="1"/>
        <v/>
      </c>
      <c r="R43" s="28" t="e">
        <f t="shared" si="0"/>
        <v>#DIV/0!</v>
      </c>
      <c r="S43" s="58" t="e">
        <f t="shared" si="3"/>
        <v>#DIV/0!</v>
      </c>
      <c r="U43" s="758"/>
      <c r="V43" s="758"/>
      <c r="W43" s="758"/>
      <c r="X43" s="758"/>
      <c r="Y43" s="758"/>
      <c r="Z43" s="758"/>
      <c r="AA43" s="758"/>
    </row>
    <row r="44" spans="1:28" ht="18" hidden="1" customHeight="1">
      <c r="A44" s="23">
        <v>29</v>
      </c>
      <c r="B44" s="57" t="e">
        <f>'INPUT DATA'!J37</f>
        <v>#VALUE!</v>
      </c>
      <c r="C44" s="679"/>
      <c r="D44" s="679"/>
      <c r="E44" s="679"/>
      <c r="F44" s="679"/>
      <c r="G44" s="679"/>
      <c r="H44" s="679"/>
      <c r="I44" s="679"/>
      <c r="J44" s="762" t="str">
        <f t="shared" si="4"/>
        <v/>
      </c>
      <c r="K44" s="680" t="s">
        <v>14</v>
      </c>
      <c r="L44" s="680" t="s">
        <v>14</v>
      </c>
      <c r="M44" s="680"/>
      <c r="N44" s="680"/>
      <c r="O44" s="679"/>
      <c r="P44" s="681" t="e" cm="1">
        <f t="array" ref="P44">ROUND(SUM(C44:J44,M44:O44) / INDEX(FREQUENCY((C44:J44,M44:O44), 0), 2), 0)</f>
        <v>#DIV/0!</v>
      </c>
      <c r="Q44" s="28" t="str">
        <f t="shared" si="1"/>
        <v/>
      </c>
      <c r="R44" s="28" t="e">
        <f t="shared" si="0"/>
        <v>#DIV/0!</v>
      </c>
      <c r="S44" s="58" t="e">
        <f t="shared" si="3"/>
        <v>#DIV/0!</v>
      </c>
      <c r="U44" s="758"/>
      <c r="V44" s="758"/>
      <c r="W44" s="758"/>
      <c r="X44" s="758"/>
      <c r="Y44" s="758"/>
      <c r="Z44" s="758"/>
      <c r="AA44" s="758"/>
    </row>
    <row r="45" spans="1:28" ht="18" hidden="1" customHeight="1">
      <c r="A45" s="23">
        <v>30</v>
      </c>
      <c r="B45" s="57" t="e">
        <f>'INPUT DATA'!J38</f>
        <v>#VALUE!</v>
      </c>
      <c r="C45" s="679"/>
      <c r="D45" s="679"/>
      <c r="E45" s="679"/>
      <c r="F45" s="679"/>
      <c r="G45" s="679"/>
      <c r="H45" s="679"/>
      <c r="I45" s="679"/>
      <c r="J45" s="762" t="str">
        <f t="shared" si="4"/>
        <v/>
      </c>
      <c r="K45" s="680" t="s">
        <v>14</v>
      </c>
      <c r="L45" s="680" t="s">
        <v>14</v>
      </c>
      <c r="M45" s="680"/>
      <c r="N45" s="680"/>
      <c r="O45" s="679"/>
      <c r="P45" s="681" t="e" cm="1">
        <f t="array" ref="P45">ROUND(SUM(C45:J45,M45:O45) / INDEX(FREQUENCY((C45:J45,M45:O45), 0), 2), 0)</f>
        <v>#DIV/0!</v>
      </c>
      <c r="Q45" s="28" t="str">
        <f t="shared" si="1"/>
        <v/>
      </c>
      <c r="R45" s="28" t="e">
        <f t="shared" si="0"/>
        <v>#DIV/0!</v>
      </c>
      <c r="S45" s="58" t="e">
        <f t="shared" si="3"/>
        <v>#DIV/0!</v>
      </c>
      <c r="U45" s="758"/>
      <c r="V45" s="758"/>
      <c r="W45" s="758"/>
      <c r="X45" s="758"/>
      <c r="Y45" s="758"/>
      <c r="Z45" s="758"/>
      <c r="AA45" s="758"/>
    </row>
    <row r="46" spans="1:28" ht="18" hidden="1" customHeight="1">
      <c r="A46" s="23">
        <v>31</v>
      </c>
      <c r="B46" s="57" t="e">
        <f>'INPUT DATA'!J39</f>
        <v>#VALUE!</v>
      </c>
      <c r="C46" s="679"/>
      <c r="D46" s="679"/>
      <c r="E46" s="679"/>
      <c r="F46" s="679"/>
      <c r="G46" s="679"/>
      <c r="H46" s="679"/>
      <c r="I46" s="679"/>
      <c r="J46" s="762" t="str">
        <f t="shared" si="4"/>
        <v/>
      </c>
      <c r="K46" s="680" t="s">
        <v>14</v>
      </c>
      <c r="L46" s="680" t="s">
        <v>14</v>
      </c>
      <c r="M46" s="680"/>
      <c r="N46" s="680"/>
      <c r="O46" s="679"/>
      <c r="P46" s="681" t="e" cm="1">
        <f t="array" ref="P46">ROUND(SUM(C46:J46,M46:O46) / INDEX(FREQUENCY((C46:J46,M46:O46), 0), 2), 0)</f>
        <v>#DIV/0!</v>
      </c>
      <c r="Q46" s="28" t="str">
        <f t="shared" si="1"/>
        <v/>
      </c>
      <c r="R46" s="28" t="e">
        <f t="shared" si="0"/>
        <v>#DIV/0!</v>
      </c>
      <c r="S46" s="58" t="e">
        <f t="shared" si="3"/>
        <v>#DIV/0!</v>
      </c>
      <c r="U46" s="758"/>
      <c r="V46" s="758"/>
      <c r="W46" s="758"/>
      <c r="X46" s="758"/>
      <c r="Y46" s="758"/>
      <c r="Z46" s="758"/>
      <c r="AA46" s="758"/>
    </row>
    <row r="47" spans="1:28" ht="18" hidden="1" customHeight="1">
      <c r="A47" s="23">
        <v>32</v>
      </c>
      <c r="B47" s="57" t="e">
        <f>'INPUT DATA'!J40</f>
        <v>#VALUE!</v>
      </c>
      <c r="C47" s="679"/>
      <c r="D47" s="679"/>
      <c r="E47" s="679"/>
      <c r="F47" s="679"/>
      <c r="G47" s="679"/>
      <c r="H47" s="679"/>
      <c r="I47" s="679"/>
      <c r="J47" s="762" t="str">
        <f t="shared" si="4"/>
        <v/>
      </c>
      <c r="K47" s="680" t="s">
        <v>14</v>
      </c>
      <c r="L47" s="680" t="s">
        <v>14</v>
      </c>
      <c r="M47" s="680"/>
      <c r="N47" s="680"/>
      <c r="O47" s="679"/>
      <c r="P47" s="681" t="e" cm="1">
        <f t="array" ref="P47">ROUND(SUM(C47:J47,M47:O47) / INDEX(FREQUENCY((C47:J47,M47:O47), 0), 2), 0)</f>
        <v>#DIV/0!</v>
      </c>
      <c r="Q47" s="28" t="str">
        <f t="shared" si="1"/>
        <v/>
      </c>
      <c r="R47" s="28" t="e">
        <f t="shared" si="0"/>
        <v>#DIV/0!</v>
      </c>
      <c r="S47" s="58" t="e">
        <f t="shared" si="3"/>
        <v>#DIV/0!</v>
      </c>
      <c r="U47" s="758"/>
      <c r="V47" s="758"/>
      <c r="W47" s="758"/>
      <c r="X47" s="758"/>
      <c r="Y47" s="758"/>
      <c r="Z47" s="758"/>
      <c r="AA47" s="758"/>
    </row>
    <row r="48" spans="1:28" ht="18" hidden="1" customHeight="1">
      <c r="A48" s="23">
        <v>33</v>
      </c>
      <c r="B48" s="57" t="e">
        <f>'INPUT DATA'!J41</f>
        <v>#VALUE!</v>
      </c>
      <c r="C48" s="679"/>
      <c r="D48" s="679"/>
      <c r="E48" s="679"/>
      <c r="F48" s="679"/>
      <c r="G48" s="679"/>
      <c r="H48" s="679"/>
      <c r="I48" s="679"/>
      <c r="J48" s="762" t="str">
        <f t="shared" si="4"/>
        <v/>
      </c>
      <c r="K48" s="680" t="s">
        <v>14</v>
      </c>
      <c r="L48" s="680" t="s">
        <v>14</v>
      </c>
      <c r="M48" s="680"/>
      <c r="N48" s="680"/>
      <c r="O48" s="679"/>
      <c r="P48" s="681" t="e" cm="1">
        <f t="array" ref="P48">ROUND(SUM(C48:J48,M48:O48) / INDEX(FREQUENCY((C48:J48,M48:O48), 0), 2), 0)</f>
        <v>#DIV/0!</v>
      </c>
      <c r="Q48" s="28" t="str">
        <f t="shared" si="1"/>
        <v/>
      </c>
      <c r="R48" s="28" t="e">
        <f t="shared" ref="R48:R65" si="5">IF(P48="","",IFERROR(VLOOKUP(P48,DESCRIPTORS,4,TRUE),""))</f>
        <v>#DIV/0!</v>
      </c>
      <c r="S48" s="58" t="e">
        <f t="shared" si="3"/>
        <v>#DIV/0!</v>
      </c>
      <c r="U48" s="758"/>
      <c r="V48" s="758"/>
      <c r="W48" s="758"/>
      <c r="X48" s="758"/>
      <c r="Y48" s="758"/>
      <c r="Z48" s="758"/>
      <c r="AA48" s="758"/>
    </row>
    <row r="49" spans="1:27" ht="18" hidden="1" customHeight="1">
      <c r="A49" s="23">
        <v>34</v>
      </c>
      <c r="B49" s="57" t="e">
        <f>'INPUT DATA'!J42</f>
        <v>#VALUE!</v>
      </c>
      <c r="C49" s="679"/>
      <c r="D49" s="679"/>
      <c r="E49" s="679"/>
      <c r="F49" s="679"/>
      <c r="G49" s="679"/>
      <c r="H49" s="679"/>
      <c r="I49" s="679"/>
      <c r="J49" s="762" t="str">
        <f t="shared" si="4"/>
        <v/>
      </c>
      <c r="K49" s="680" t="s">
        <v>14</v>
      </c>
      <c r="L49" s="680" t="s">
        <v>14</v>
      </c>
      <c r="M49" s="680"/>
      <c r="N49" s="680"/>
      <c r="O49" s="679"/>
      <c r="P49" s="681" t="e" cm="1">
        <f t="array" ref="P49">ROUND(SUM(C49:J49,M49:O49) / INDEX(FREQUENCY((C49:J49,M49:O49), 0), 2), 0)</f>
        <v>#DIV/0!</v>
      </c>
      <c r="Q49" s="28" t="str">
        <f t="shared" si="1"/>
        <v/>
      </c>
      <c r="R49" s="28" t="e">
        <f t="shared" si="5"/>
        <v>#DIV/0!</v>
      </c>
      <c r="S49" s="58" t="e">
        <f t="shared" si="3"/>
        <v>#DIV/0!</v>
      </c>
      <c r="U49" s="758"/>
      <c r="V49" s="758"/>
      <c r="W49" s="758"/>
      <c r="X49" s="758"/>
      <c r="Y49" s="758"/>
      <c r="Z49" s="758"/>
      <c r="AA49" s="758"/>
    </row>
    <row r="50" spans="1:27" ht="18" hidden="1" customHeight="1">
      <c r="A50" s="23">
        <v>35</v>
      </c>
      <c r="B50" s="57" t="e">
        <f>'INPUT DATA'!J43</f>
        <v>#VALUE!</v>
      </c>
      <c r="C50" s="679"/>
      <c r="D50" s="679"/>
      <c r="E50" s="679"/>
      <c r="F50" s="679"/>
      <c r="G50" s="679"/>
      <c r="H50" s="679"/>
      <c r="I50" s="679"/>
      <c r="J50" s="762" t="str">
        <f t="shared" si="4"/>
        <v/>
      </c>
      <c r="K50" s="680" t="s">
        <v>14</v>
      </c>
      <c r="L50" s="680" t="s">
        <v>14</v>
      </c>
      <c r="M50" s="680"/>
      <c r="N50" s="680"/>
      <c r="O50" s="679"/>
      <c r="P50" s="681" t="e" cm="1">
        <f t="array" ref="P50">ROUND(SUM(C50:J50,M50:O50) / INDEX(FREQUENCY((C50:J50,M50:O50), 0), 2), 0)</f>
        <v>#DIV/0!</v>
      </c>
      <c r="Q50" s="28" t="str">
        <f t="shared" si="1"/>
        <v/>
      </c>
      <c r="R50" s="28" t="e">
        <f t="shared" si="5"/>
        <v>#DIV/0!</v>
      </c>
      <c r="S50" s="58" t="e">
        <f t="shared" si="3"/>
        <v>#DIV/0!</v>
      </c>
      <c r="U50" s="758"/>
      <c r="V50" s="758"/>
      <c r="W50" s="758"/>
      <c r="X50" s="758"/>
      <c r="Y50" s="758"/>
      <c r="Z50" s="758"/>
      <c r="AA50" s="758"/>
    </row>
    <row r="51" spans="1:27" ht="18" hidden="1" customHeight="1">
      <c r="A51" s="23">
        <v>36</v>
      </c>
      <c r="B51" s="57" t="e">
        <f>'INPUT DATA'!J44</f>
        <v>#VALUE!</v>
      </c>
      <c r="C51" s="679"/>
      <c r="D51" s="679"/>
      <c r="E51" s="679"/>
      <c r="F51" s="679"/>
      <c r="G51" s="679"/>
      <c r="H51" s="679"/>
      <c r="I51" s="679"/>
      <c r="J51" s="762" t="str">
        <f t="shared" si="4"/>
        <v/>
      </c>
      <c r="K51" s="680" t="s">
        <v>14</v>
      </c>
      <c r="L51" s="680" t="s">
        <v>14</v>
      </c>
      <c r="M51" s="680"/>
      <c r="N51" s="680"/>
      <c r="O51" s="679"/>
      <c r="P51" s="681" t="e" cm="1">
        <f t="array" ref="P51">ROUND(SUM(C51:J51,M51:O51) / INDEX(FREQUENCY((C51:J51,M51:O51), 0), 2), 0)</f>
        <v>#DIV/0!</v>
      </c>
      <c r="Q51" s="28" t="str">
        <f t="shared" si="1"/>
        <v/>
      </c>
      <c r="R51" s="28" t="e">
        <f t="shared" si="5"/>
        <v>#DIV/0!</v>
      </c>
      <c r="S51" s="58" t="e">
        <f t="shared" si="3"/>
        <v>#DIV/0!</v>
      </c>
      <c r="U51" s="758"/>
      <c r="V51" s="758"/>
      <c r="W51" s="758"/>
      <c r="X51" s="758"/>
      <c r="Y51" s="758"/>
      <c r="Z51" s="758"/>
      <c r="AA51" s="758"/>
    </row>
    <row r="52" spans="1:27" ht="18" hidden="1" customHeight="1">
      <c r="A52" s="23">
        <v>37</v>
      </c>
      <c r="B52" s="57" t="e">
        <f>'INPUT DATA'!J45</f>
        <v>#VALUE!</v>
      </c>
      <c r="C52" s="679"/>
      <c r="D52" s="679"/>
      <c r="E52" s="679"/>
      <c r="F52" s="679"/>
      <c r="G52" s="679"/>
      <c r="H52" s="679"/>
      <c r="I52" s="679"/>
      <c r="J52" s="762" t="str">
        <f t="shared" si="4"/>
        <v/>
      </c>
      <c r="K52" s="680" t="s">
        <v>14</v>
      </c>
      <c r="L52" s="680" t="s">
        <v>14</v>
      </c>
      <c r="M52" s="680"/>
      <c r="N52" s="680"/>
      <c r="O52" s="682"/>
      <c r="P52" s="681" t="e" cm="1">
        <f t="array" ref="P52">ROUND(SUM(C52:J52,M52:O52) / INDEX(FREQUENCY((C52:J52,M52:O52), 0), 2), 0)</f>
        <v>#DIV/0!</v>
      </c>
      <c r="Q52" s="28" t="str">
        <f t="shared" si="1"/>
        <v/>
      </c>
      <c r="R52" s="28" t="e">
        <f t="shared" si="5"/>
        <v>#DIV/0!</v>
      </c>
      <c r="S52" s="58" t="e">
        <f t="shared" si="3"/>
        <v>#DIV/0!</v>
      </c>
      <c r="U52" s="758"/>
      <c r="V52" s="758"/>
      <c r="W52" s="758"/>
      <c r="X52" s="758"/>
      <c r="Y52" s="758"/>
      <c r="Z52" s="758"/>
      <c r="AA52" s="758"/>
    </row>
    <row r="53" spans="1:27" ht="18" hidden="1" customHeight="1">
      <c r="A53" s="23">
        <v>38</v>
      </c>
      <c r="B53" s="57" t="e">
        <f>'INPUT DATA'!J46</f>
        <v>#VALUE!</v>
      </c>
      <c r="C53" s="679"/>
      <c r="D53" s="679"/>
      <c r="E53" s="679"/>
      <c r="F53" s="679"/>
      <c r="G53" s="679"/>
      <c r="H53" s="679"/>
      <c r="I53" s="679"/>
      <c r="J53" s="762" t="str">
        <f t="shared" si="4"/>
        <v/>
      </c>
      <c r="K53" s="680" t="s">
        <v>14</v>
      </c>
      <c r="L53" s="680" t="s">
        <v>14</v>
      </c>
      <c r="M53" s="680"/>
      <c r="N53" s="680"/>
      <c r="O53" s="680"/>
      <c r="P53" s="681" t="e" cm="1">
        <f t="array" ref="P53">ROUND(SUM(C53:J53,M53:O53) / INDEX(FREQUENCY((C53:J53,M53:O53), 0), 2), 0)</f>
        <v>#DIV/0!</v>
      </c>
      <c r="Q53" s="28" t="str">
        <f t="shared" si="1"/>
        <v/>
      </c>
      <c r="R53" s="28" t="e">
        <f t="shared" si="5"/>
        <v>#DIV/0!</v>
      </c>
      <c r="S53" s="58" t="e">
        <f t="shared" si="3"/>
        <v>#DIV/0!</v>
      </c>
      <c r="U53" s="758"/>
      <c r="V53" s="758"/>
      <c r="W53" s="758"/>
      <c r="X53" s="758"/>
      <c r="Y53" s="758"/>
      <c r="Z53" s="758"/>
      <c r="AA53" s="758"/>
    </row>
    <row r="54" spans="1:27" ht="18" hidden="1" customHeight="1">
      <c r="A54" s="23">
        <v>39</v>
      </c>
      <c r="B54" s="57" t="e">
        <f>'INPUT DATA'!J47</f>
        <v>#VALUE!</v>
      </c>
      <c r="C54" s="679"/>
      <c r="D54" s="679"/>
      <c r="E54" s="679"/>
      <c r="F54" s="679"/>
      <c r="G54" s="679"/>
      <c r="H54" s="679"/>
      <c r="I54" s="679"/>
      <c r="J54" s="762" t="str">
        <f t="shared" si="4"/>
        <v/>
      </c>
      <c r="K54" s="680" t="s">
        <v>14</v>
      </c>
      <c r="L54" s="680" t="s">
        <v>14</v>
      </c>
      <c r="M54" s="680"/>
      <c r="N54" s="680"/>
      <c r="O54" s="680"/>
      <c r="P54" s="681" t="e" cm="1">
        <f t="array" ref="P54">ROUND(SUM(C54:J54,M54:O54) / INDEX(FREQUENCY((C54:J54,M54:O54), 0), 2), 0)</f>
        <v>#DIV/0!</v>
      </c>
      <c r="Q54" s="28" t="str">
        <f t="shared" si="1"/>
        <v/>
      </c>
      <c r="R54" s="28" t="e">
        <f t="shared" si="5"/>
        <v>#DIV/0!</v>
      </c>
      <c r="S54" s="58" t="e">
        <f t="shared" si="3"/>
        <v>#DIV/0!</v>
      </c>
      <c r="U54" s="758"/>
      <c r="V54" s="758"/>
      <c r="W54" s="758"/>
      <c r="X54" s="758"/>
      <c r="Y54" s="758"/>
      <c r="Z54" s="758"/>
      <c r="AA54" s="758"/>
    </row>
    <row r="55" spans="1:27" ht="18" hidden="1" customHeight="1">
      <c r="A55" s="23">
        <v>40</v>
      </c>
      <c r="B55" s="57" t="e">
        <f>'INPUT DATA'!J48</f>
        <v>#VALUE!</v>
      </c>
      <c r="C55" s="679"/>
      <c r="D55" s="679"/>
      <c r="E55" s="679"/>
      <c r="F55" s="679"/>
      <c r="G55" s="679"/>
      <c r="H55" s="679"/>
      <c r="I55" s="679"/>
      <c r="J55" s="762" t="str">
        <f t="shared" si="4"/>
        <v/>
      </c>
      <c r="K55" s="680" t="s">
        <v>14</v>
      </c>
      <c r="L55" s="680" t="s">
        <v>14</v>
      </c>
      <c r="M55" s="680"/>
      <c r="N55" s="680"/>
      <c r="O55" s="680"/>
      <c r="P55" s="681" t="e" cm="1">
        <f t="array" ref="P55">ROUND(SUM(C55:J55,M55:O55) / INDEX(FREQUENCY((C55:J55,M55:O55), 0), 2), 0)</f>
        <v>#DIV/0!</v>
      </c>
      <c r="Q55" s="28" t="str">
        <f t="shared" si="1"/>
        <v/>
      </c>
      <c r="R55" s="28" t="e">
        <f t="shared" si="5"/>
        <v>#DIV/0!</v>
      </c>
      <c r="S55" s="58" t="e">
        <f t="shared" si="3"/>
        <v>#DIV/0!</v>
      </c>
      <c r="U55" s="758"/>
      <c r="V55" s="758"/>
      <c r="W55" s="758"/>
      <c r="X55" s="758"/>
      <c r="Y55" s="758"/>
      <c r="Z55" s="758"/>
      <c r="AA55" s="758"/>
    </row>
    <row r="56" spans="1:27" ht="18" hidden="1" customHeight="1">
      <c r="A56" s="23">
        <v>41</v>
      </c>
      <c r="B56" s="57" t="e">
        <f>'INPUT DATA'!J49</f>
        <v>#VALUE!</v>
      </c>
      <c r="C56" s="679"/>
      <c r="D56" s="679"/>
      <c r="E56" s="679"/>
      <c r="F56" s="679"/>
      <c r="G56" s="679"/>
      <c r="H56" s="679"/>
      <c r="I56" s="679"/>
      <c r="J56" s="762" t="str">
        <f t="shared" si="4"/>
        <v/>
      </c>
      <c r="K56" s="680" t="s">
        <v>14</v>
      </c>
      <c r="L56" s="680" t="s">
        <v>14</v>
      </c>
      <c r="M56" s="680"/>
      <c r="N56" s="680"/>
      <c r="O56" s="680"/>
      <c r="P56" s="681" t="e" cm="1">
        <f t="array" ref="P56">ROUND(SUM(C56:J56,M56:O56) / INDEX(FREQUENCY((C56:J56,M56:O56), 0), 2), 0)</f>
        <v>#DIV/0!</v>
      </c>
      <c r="Q56" s="28" t="str">
        <f t="shared" si="1"/>
        <v/>
      </c>
      <c r="R56" s="28" t="e">
        <f t="shared" si="5"/>
        <v>#DIV/0!</v>
      </c>
      <c r="S56" s="58" t="e">
        <f t="shared" si="3"/>
        <v>#DIV/0!</v>
      </c>
      <c r="U56" s="758"/>
      <c r="V56" s="758"/>
      <c r="W56" s="758"/>
      <c r="X56" s="758"/>
      <c r="Y56" s="758"/>
      <c r="Z56" s="758"/>
      <c r="AA56" s="758"/>
    </row>
    <row r="57" spans="1:27" ht="18" hidden="1" customHeight="1">
      <c r="A57" s="23">
        <v>42</v>
      </c>
      <c r="B57" s="57" t="e">
        <f>'INPUT DATA'!J50</f>
        <v>#VALUE!</v>
      </c>
      <c r="C57" s="679"/>
      <c r="D57" s="679"/>
      <c r="E57" s="679"/>
      <c r="F57" s="679"/>
      <c r="G57" s="679"/>
      <c r="H57" s="679"/>
      <c r="I57" s="679"/>
      <c r="J57" s="762" t="str">
        <f t="shared" si="4"/>
        <v/>
      </c>
      <c r="K57" s="680" t="s">
        <v>14</v>
      </c>
      <c r="L57" s="680" t="s">
        <v>14</v>
      </c>
      <c r="M57" s="680"/>
      <c r="N57" s="680"/>
      <c r="O57" s="680"/>
      <c r="P57" s="681" t="e" cm="1">
        <f t="array" ref="P57">ROUND(SUM(C57:J57,M57:O57) / INDEX(FREQUENCY((C57:J57,M57:O57), 0), 2), 0)</f>
        <v>#DIV/0!</v>
      </c>
      <c r="Q57" s="28" t="str">
        <f t="shared" si="1"/>
        <v/>
      </c>
      <c r="R57" s="28" t="e">
        <f t="shared" si="5"/>
        <v>#DIV/0!</v>
      </c>
      <c r="S57" s="58" t="e">
        <f t="shared" si="3"/>
        <v>#DIV/0!</v>
      </c>
      <c r="U57" s="758"/>
      <c r="V57" s="758"/>
      <c r="W57" s="758"/>
      <c r="X57" s="758"/>
      <c r="Y57" s="758"/>
      <c r="Z57" s="758"/>
      <c r="AA57" s="758"/>
    </row>
    <row r="58" spans="1:27" ht="18" hidden="1" customHeight="1">
      <c r="A58" s="23">
        <v>43</v>
      </c>
      <c r="B58" s="57" t="e">
        <f>'INPUT DATA'!J51</f>
        <v>#VALUE!</v>
      </c>
      <c r="C58" s="679"/>
      <c r="D58" s="679"/>
      <c r="E58" s="679"/>
      <c r="F58" s="679"/>
      <c r="G58" s="679"/>
      <c r="H58" s="679"/>
      <c r="I58" s="679"/>
      <c r="J58" s="762" t="str">
        <f t="shared" si="4"/>
        <v/>
      </c>
      <c r="K58" s="680" t="s">
        <v>14</v>
      </c>
      <c r="L58" s="680" t="s">
        <v>14</v>
      </c>
      <c r="M58" s="680"/>
      <c r="N58" s="680"/>
      <c r="O58" s="680"/>
      <c r="P58" s="681" t="e" cm="1">
        <f t="array" ref="P58">ROUND(SUM(C58:J58,M58:O58) / INDEX(FREQUENCY((C58:J58,M58:O58), 0), 2), 0)</f>
        <v>#DIV/0!</v>
      </c>
      <c r="Q58" s="28" t="str">
        <f t="shared" si="1"/>
        <v/>
      </c>
      <c r="R58" s="28" t="e">
        <f t="shared" si="5"/>
        <v>#DIV/0!</v>
      </c>
      <c r="S58" s="58" t="e">
        <f t="shared" si="3"/>
        <v>#DIV/0!</v>
      </c>
      <c r="U58" s="758"/>
      <c r="V58" s="758"/>
      <c r="W58" s="758"/>
      <c r="X58" s="758"/>
      <c r="Y58" s="758"/>
      <c r="Z58" s="758"/>
      <c r="AA58" s="758"/>
    </row>
    <row r="59" spans="1:27" ht="18" hidden="1" customHeight="1">
      <c r="A59" s="23">
        <v>44</v>
      </c>
      <c r="B59" s="57" t="e">
        <f>'INPUT DATA'!J52</f>
        <v>#VALUE!</v>
      </c>
      <c r="C59" s="679"/>
      <c r="D59" s="679"/>
      <c r="E59" s="679"/>
      <c r="F59" s="679"/>
      <c r="G59" s="679"/>
      <c r="H59" s="679"/>
      <c r="I59" s="679"/>
      <c r="J59" s="762" t="str">
        <f t="shared" si="4"/>
        <v/>
      </c>
      <c r="K59" s="680" t="s">
        <v>14</v>
      </c>
      <c r="L59" s="680" t="s">
        <v>14</v>
      </c>
      <c r="M59" s="680"/>
      <c r="N59" s="680"/>
      <c r="O59" s="680"/>
      <c r="P59" s="681" t="e" cm="1">
        <f t="array" ref="P59">ROUND(SUM(C59:J59,M59:O59) / INDEX(FREQUENCY((C59:J59,M59:O59), 0), 2), 0)</f>
        <v>#DIV/0!</v>
      </c>
      <c r="Q59" s="28" t="str">
        <f t="shared" si="1"/>
        <v/>
      </c>
      <c r="R59" s="28" t="e">
        <f t="shared" si="5"/>
        <v>#DIV/0!</v>
      </c>
      <c r="S59" s="58" t="e">
        <f t="shared" si="3"/>
        <v>#DIV/0!</v>
      </c>
      <c r="U59" s="758"/>
      <c r="V59" s="758"/>
      <c r="W59" s="758"/>
      <c r="X59" s="758"/>
      <c r="Y59" s="758"/>
      <c r="Z59" s="758"/>
      <c r="AA59" s="758"/>
    </row>
    <row r="60" spans="1:27" ht="18" hidden="1" customHeight="1">
      <c r="A60" s="23">
        <v>45</v>
      </c>
      <c r="B60" s="57" t="e">
        <f>'INPUT DATA'!J53</f>
        <v>#VALUE!</v>
      </c>
      <c r="C60" s="679"/>
      <c r="D60" s="679"/>
      <c r="E60" s="679"/>
      <c r="F60" s="679"/>
      <c r="G60" s="679"/>
      <c r="H60" s="679"/>
      <c r="I60" s="679"/>
      <c r="J60" s="762" t="str">
        <f t="shared" si="4"/>
        <v/>
      </c>
      <c r="K60" s="680" t="s">
        <v>14</v>
      </c>
      <c r="L60" s="680" t="s">
        <v>14</v>
      </c>
      <c r="M60" s="680"/>
      <c r="N60" s="680"/>
      <c r="O60" s="680"/>
      <c r="P60" s="681" t="e" cm="1">
        <f t="array" ref="P60">ROUND(SUM(C60:J60,M60:O60) / INDEX(FREQUENCY((C60:J60,M60:O60), 0), 2), 0)</f>
        <v>#DIV/0!</v>
      </c>
      <c r="Q60" s="28" t="str">
        <f t="shared" si="1"/>
        <v/>
      </c>
      <c r="R60" s="28" t="e">
        <f t="shared" si="5"/>
        <v>#DIV/0!</v>
      </c>
      <c r="S60" s="58" t="e">
        <f t="shared" si="3"/>
        <v>#DIV/0!</v>
      </c>
      <c r="U60" s="758"/>
      <c r="V60" s="758"/>
      <c r="W60" s="758"/>
      <c r="X60" s="758"/>
      <c r="Y60" s="758"/>
      <c r="Z60" s="758"/>
      <c r="AA60" s="758"/>
    </row>
    <row r="61" spans="1:27" ht="18" hidden="1" customHeight="1">
      <c r="A61" s="23">
        <v>46</v>
      </c>
      <c r="B61" s="57" t="e">
        <f>'INPUT DATA'!J54</f>
        <v>#VALUE!</v>
      </c>
      <c r="C61" s="679"/>
      <c r="D61" s="679"/>
      <c r="E61" s="679"/>
      <c r="F61" s="679"/>
      <c r="G61" s="679"/>
      <c r="H61" s="679"/>
      <c r="I61" s="679"/>
      <c r="J61" s="762" t="str">
        <f t="shared" si="4"/>
        <v/>
      </c>
      <c r="K61" s="680" t="s">
        <v>14</v>
      </c>
      <c r="L61" s="680" t="s">
        <v>14</v>
      </c>
      <c r="M61" s="680"/>
      <c r="N61" s="680"/>
      <c r="O61" s="680"/>
      <c r="P61" s="681" t="e" cm="1">
        <f t="array" ref="P61">ROUND(SUM(C61:J61,M61:O61) / INDEX(FREQUENCY((C61:J61,M61:O61), 0), 2), 0)</f>
        <v>#DIV/0!</v>
      </c>
      <c r="Q61" s="28" t="str">
        <f t="shared" si="1"/>
        <v/>
      </c>
      <c r="R61" s="28" t="e">
        <f t="shared" si="5"/>
        <v>#DIV/0!</v>
      </c>
      <c r="S61" s="58" t="e">
        <f t="shared" si="3"/>
        <v>#DIV/0!</v>
      </c>
      <c r="U61" s="758"/>
      <c r="V61" s="758"/>
      <c r="W61" s="758"/>
      <c r="X61" s="758"/>
      <c r="Y61" s="758"/>
      <c r="Z61" s="758"/>
      <c r="AA61" s="758"/>
    </row>
    <row r="62" spans="1:27" ht="18" hidden="1" customHeight="1">
      <c r="A62" s="23">
        <v>47</v>
      </c>
      <c r="B62" s="57" t="e">
        <f>'INPUT DATA'!J55</f>
        <v>#VALUE!</v>
      </c>
      <c r="C62" s="679"/>
      <c r="D62" s="679"/>
      <c r="E62" s="679"/>
      <c r="F62" s="679"/>
      <c r="G62" s="679"/>
      <c r="H62" s="679"/>
      <c r="I62" s="679"/>
      <c r="J62" s="762" t="str">
        <f t="shared" si="4"/>
        <v/>
      </c>
      <c r="K62" s="680" t="s">
        <v>14</v>
      </c>
      <c r="L62" s="680" t="s">
        <v>14</v>
      </c>
      <c r="M62" s="680"/>
      <c r="N62" s="680"/>
      <c r="O62" s="680"/>
      <c r="P62" s="681" t="e" cm="1">
        <f t="array" ref="P62">ROUND(SUM(C62:J62,M62:O62) / INDEX(FREQUENCY((C62:J62,M62:O62), 0), 2), 0)</f>
        <v>#DIV/0!</v>
      </c>
      <c r="Q62" s="28" t="str">
        <f t="shared" si="1"/>
        <v/>
      </c>
      <c r="R62" s="28" t="e">
        <f t="shared" si="5"/>
        <v>#DIV/0!</v>
      </c>
      <c r="S62" s="58" t="e">
        <f t="shared" si="3"/>
        <v>#DIV/0!</v>
      </c>
      <c r="U62" s="758"/>
      <c r="V62" s="758"/>
      <c r="W62" s="758"/>
      <c r="X62" s="758"/>
      <c r="Y62" s="758"/>
      <c r="Z62" s="758"/>
      <c r="AA62" s="758"/>
    </row>
    <row r="63" spans="1:27" ht="18" hidden="1" customHeight="1">
      <c r="A63" s="23">
        <v>48</v>
      </c>
      <c r="B63" s="57" t="e">
        <f>'INPUT DATA'!J56</f>
        <v>#VALUE!</v>
      </c>
      <c r="C63" s="679"/>
      <c r="D63" s="679"/>
      <c r="E63" s="679"/>
      <c r="F63" s="679"/>
      <c r="G63" s="679"/>
      <c r="H63" s="679"/>
      <c r="I63" s="679"/>
      <c r="J63" s="762" t="str">
        <f t="shared" si="4"/>
        <v/>
      </c>
      <c r="K63" s="680" t="s">
        <v>14</v>
      </c>
      <c r="L63" s="680" t="s">
        <v>14</v>
      </c>
      <c r="M63" s="680"/>
      <c r="N63" s="680"/>
      <c r="O63" s="680"/>
      <c r="P63" s="681" t="e" cm="1">
        <f t="array" ref="P63">ROUND(SUM(C63:J63,M63:O63) / INDEX(FREQUENCY((C63:J63,M63:O63), 0), 2), 0)</f>
        <v>#DIV/0!</v>
      </c>
      <c r="Q63" s="28" t="str">
        <f t="shared" si="1"/>
        <v/>
      </c>
      <c r="R63" s="28" t="e">
        <f t="shared" si="5"/>
        <v>#DIV/0!</v>
      </c>
      <c r="S63" s="58" t="e">
        <f t="shared" si="3"/>
        <v>#DIV/0!</v>
      </c>
      <c r="U63" s="758"/>
      <c r="V63" s="758"/>
      <c r="W63" s="758"/>
      <c r="X63" s="758"/>
      <c r="Y63" s="758"/>
      <c r="Z63" s="758"/>
      <c r="AA63" s="758"/>
    </row>
    <row r="64" spans="1:27" ht="18" hidden="1" customHeight="1">
      <c r="A64" s="23">
        <v>49</v>
      </c>
      <c r="B64" s="57" t="e">
        <f>'INPUT DATA'!J57</f>
        <v>#VALUE!</v>
      </c>
      <c r="C64" s="679"/>
      <c r="D64" s="679"/>
      <c r="E64" s="679"/>
      <c r="F64" s="679"/>
      <c r="G64" s="679"/>
      <c r="H64" s="679"/>
      <c r="I64" s="679"/>
      <c r="J64" s="762" t="str">
        <f t="shared" si="4"/>
        <v/>
      </c>
      <c r="K64" s="680" t="s">
        <v>14</v>
      </c>
      <c r="L64" s="680" t="s">
        <v>14</v>
      </c>
      <c r="M64" s="680"/>
      <c r="N64" s="680"/>
      <c r="O64" s="680"/>
      <c r="P64" s="681" t="e" cm="1">
        <f t="array" ref="P64">ROUND(SUM(C64:J64,M64:O64) / INDEX(FREQUENCY((C64:J64,M64:O64), 0), 2), 0)</f>
        <v>#DIV/0!</v>
      </c>
      <c r="Q64" s="28" t="str">
        <f t="shared" si="1"/>
        <v/>
      </c>
      <c r="R64" s="28" t="e">
        <f t="shared" si="5"/>
        <v>#DIV/0!</v>
      </c>
      <c r="S64" s="58" t="e">
        <f t="shared" si="3"/>
        <v>#DIV/0!</v>
      </c>
      <c r="U64" s="758"/>
      <c r="V64" s="758"/>
      <c r="W64" s="758"/>
      <c r="X64" s="758"/>
      <c r="Y64" s="758"/>
      <c r="Z64" s="758"/>
      <c r="AA64" s="758"/>
    </row>
    <row r="65" spans="1:28" ht="14.5" hidden="1">
      <c r="A65" s="23">
        <v>50</v>
      </c>
      <c r="B65" s="57" t="e">
        <f>'INPUT DATA'!J58</f>
        <v>#VALUE!</v>
      </c>
      <c r="C65" s="679"/>
      <c r="D65" s="679"/>
      <c r="E65" s="679"/>
      <c r="F65" s="679"/>
      <c r="G65" s="679"/>
      <c r="H65" s="679"/>
      <c r="I65" s="679"/>
      <c r="J65" s="762" t="str">
        <f>IF(OR(K65="",L65=""),"",IF(ISERROR(ROUND(AVERAGE(K65,L65),2)),"",ROUND(AVERAGE(K65,L65),0)))</f>
        <v/>
      </c>
      <c r="K65" s="680" t="s">
        <v>14</v>
      </c>
      <c r="L65" s="680" t="s">
        <v>14</v>
      </c>
      <c r="M65" s="680"/>
      <c r="N65" s="680"/>
      <c r="O65" s="680"/>
      <c r="P65" s="681" t="e" cm="1">
        <f t="array" ref="P65">ROUND(SUM(C65:J65,M65:O65) / INDEX(FREQUENCY((C65:J65,M65:O65), 0), 2), 0)</f>
        <v>#DIV/0!</v>
      </c>
      <c r="Q65" s="28" t="str">
        <f t="shared" si="1"/>
        <v/>
      </c>
      <c r="R65" s="28" t="e">
        <f t="shared" si="5"/>
        <v>#DIV/0!</v>
      </c>
      <c r="S65" s="58" t="e">
        <f t="shared" si="3"/>
        <v>#DIV/0!</v>
      </c>
      <c r="U65" s="758"/>
      <c r="V65" s="758"/>
      <c r="W65" s="758"/>
      <c r="X65" s="758"/>
      <c r="Y65" s="758"/>
      <c r="Z65" s="758"/>
      <c r="AA65" s="758"/>
    </row>
    <row r="66" spans="1:28" ht="18" customHeight="1">
      <c r="A66" s="29"/>
      <c r="B66" s="496" t="s">
        <v>15</v>
      </c>
      <c r="C66" s="30"/>
      <c r="D66" s="30"/>
      <c r="E66" s="30"/>
      <c r="F66" s="30"/>
      <c r="G66" s="30"/>
      <c r="H66" s="30"/>
      <c r="I66" s="30"/>
      <c r="J66" s="763"/>
      <c r="K66" s="31"/>
      <c r="L66" s="31"/>
      <c r="M66" s="31"/>
      <c r="N66" s="31"/>
      <c r="O66" s="31"/>
      <c r="P66" s="583"/>
      <c r="Q66" s="298"/>
      <c r="R66" s="299"/>
      <c r="S66" s="299"/>
      <c r="U66" s="250"/>
      <c r="V66" s="250"/>
      <c r="W66" s="250"/>
      <c r="X66" s="250"/>
      <c r="Y66" s="250"/>
      <c r="Z66" s="250"/>
      <c r="AA66" s="250"/>
    </row>
    <row r="67" spans="1:28" ht="18" customHeight="1">
      <c r="A67" s="23">
        <v>1</v>
      </c>
      <c r="B67" s="57" t="str">
        <f>'INPUT DATA'!P9</f>
        <v>AGANOS, MEARL ROSE S.</v>
      </c>
      <c r="C67" s="679">
        <v>87</v>
      </c>
      <c r="D67" s="679">
        <v>92</v>
      </c>
      <c r="E67" s="679">
        <v>86</v>
      </c>
      <c r="F67" s="679">
        <v>80</v>
      </c>
      <c r="G67" s="679">
        <v>90</v>
      </c>
      <c r="H67" s="679">
        <v>91</v>
      </c>
      <c r="I67" s="679">
        <v>88</v>
      </c>
      <c r="J67" s="762">
        <f t="shared" ref="J67:J84" si="6">AVERAGE(K67:L67)</f>
        <v>88</v>
      </c>
      <c r="K67" s="680">
        <v>86</v>
      </c>
      <c r="L67" s="680">
        <v>90</v>
      </c>
      <c r="M67" s="680"/>
      <c r="N67" s="680"/>
      <c r="O67" s="679"/>
      <c r="P67" s="681" cm="1">
        <f t="array" ref="P67">ROUND(SUM(C67:J67,M67:O67) / INDEX(FREQUENCY((C67:J67,M67:O67), 0), 2), 0)</f>
        <v>88</v>
      </c>
      <c r="Q67" s="28">
        <f t="shared" si="1"/>
        <v>30</v>
      </c>
      <c r="R67" s="28" t="str">
        <f t="shared" ref="R67:R98" si="7">IF(P67="","",IFERROR(VLOOKUP(P67,DESCRIPTORS,4,TRUE),""))</f>
        <v>BENCHMARKING</v>
      </c>
      <c r="S67" s="58" t="str">
        <f t="shared" si="3"/>
        <v xml:space="preserve"> </v>
      </c>
      <c r="U67" s="250"/>
      <c r="V67" s="250"/>
      <c r="W67" s="250"/>
      <c r="X67" s="250"/>
      <c r="Y67" s="250"/>
      <c r="Z67" s="250"/>
      <c r="AA67" s="250"/>
      <c r="AB67" s="6" t="s">
        <v>625</v>
      </c>
    </row>
    <row r="68" spans="1:28" ht="18" customHeight="1">
      <c r="A68" s="23">
        <v>2</v>
      </c>
      <c r="B68" s="57" t="str">
        <f>'INPUT DATA'!P10</f>
        <v>CALIZAR, CHRISTINA PAULA A.</v>
      </c>
      <c r="C68" s="679">
        <v>85</v>
      </c>
      <c r="D68" s="679">
        <v>91</v>
      </c>
      <c r="E68" s="679">
        <v>82</v>
      </c>
      <c r="F68" s="679">
        <v>85</v>
      </c>
      <c r="G68" s="679">
        <v>90</v>
      </c>
      <c r="H68" s="679">
        <v>92</v>
      </c>
      <c r="I68" s="679">
        <v>92</v>
      </c>
      <c r="J68" s="762">
        <f t="shared" si="6"/>
        <v>89</v>
      </c>
      <c r="K68" s="680">
        <v>89</v>
      </c>
      <c r="L68" s="680">
        <v>89</v>
      </c>
      <c r="M68" s="680"/>
      <c r="N68" s="680"/>
      <c r="O68" s="679"/>
      <c r="P68" s="681" cm="1">
        <f t="array" ref="P68">ROUND(SUM(C68:J68,M68:O68) / INDEX(FREQUENCY((C68:J68,M68:O68), 0), 2), 0)</f>
        <v>88</v>
      </c>
      <c r="Q68" s="28">
        <f t="shared" si="1"/>
        <v>30</v>
      </c>
      <c r="R68" s="28" t="str">
        <f t="shared" si="7"/>
        <v>BENCHMARKING</v>
      </c>
      <c r="S68" s="58" t="str">
        <f t="shared" si="3"/>
        <v xml:space="preserve"> </v>
      </c>
      <c r="U68" s="250"/>
      <c r="V68" s="250"/>
      <c r="W68" s="250"/>
      <c r="X68" s="250"/>
      <c r="Y68" s="250"/>
      <c r="Z68" s="250"/>
      <c r="AA68" s="250"/>
      <c r="AB68" s="6" t="s">
        <v>628</v>
      </c>
    </row>
    <row r="69" spans="1:28" ht="18" customHeight="1">
      <c r="A69" s="23">
        <v>3</v>
      </c>
      <c r="B69" s="57" t="str">
        <f>'INPUT DATA'!P11</f>
        <v>CAMPANIEL, JOANNA RENEE A.</v>
      </c>
      <c r="C69" s="679">
        <v>88</v>
      </c>
      <c r="D69" s="679">
        <v>94</v>
      </c>
      <c r="E69" s="679">
        <v>85</v>
      </c>
      <c r="F69" s="679">
        <v>90</v>
      </c>
      <c r="G69" s="679">
        <v>90</v>
      </c>
      <c r="H69" s="679">
        <v>92</v>
      </c>
      <c r="I69" s="679">
        <v>87</v>
      </c>
      <c r="J69" s="762">
        <f t="shared" si="6"/>
        <v>91.5</v>
      </c>
      <c r="K69" s="680">
        <v>91</v>
      </c>
      <c r="L69" s="680">
        <v>92</v>
      </c>
      <c r="M69" s="680"/>
      <c r="N69" s="680"/>
      <c r="O69" s="679"/>
      <c r="P69" s="681" cm="1">
        <f t="array" ref="P69">ROUND(SUM(C69:J69,M69:O69) / INDEX(FREQUENCY((C69:J69,M69:O69), 0), 2), 0)</f>
        <v>90</v>
      </c>
      <c r="Q69" s="28">
        <f t="shared" si="1"/>
        <v>5</v>
      </c>
      <c r="R69" s="28" t="str">
        <f t="shared" si="7"/>
        <v>ADVANCING</v>
      </c>
      <c r="S69" s="58" t="str">
        <f t="shared" si="3"/>
        <v>✔</v>
      </c>
      <c r="U69" s="250"/>
      <c r="V69" s="250"/>
      <c r="W69" s="250"/>
      <c r="X69" s="250"/>
      <c r="Y69" s="250"/>
      <c r="Z69" s="250"/>
      <c r="AA69" s="250"/>
      <c r="AB69" s="6" t="s">
        <v>621</v>
      </c>
    </row>
    <row r="70" spans="1:28" ht="18" customHeight="1">
      <c r="A70" s="23">
        <v>4</v>
      </c>
      <c r="B70" s="57" t="str">
        <f>'INPUT DATA'!P12</f>
        <v>CANSON, ALJANNE D.</v>
      </c>
      <c r="C70" s="679">
        <v>88</v>
      </c>
      <c r="D70" s="679">
        <v>92</v>
      </c>
      <c r="E70" s="679">
        <v>80</v>
      </c>
      <c r="F70" s="679">
        <v>88</v>
      </c>
      <c r="G70" s="679">
        <v>86</v>
      </c>
      <c r="H70" s="679">
        <v>92</v>
      </c>
      <c r="I70" s="679">
        <v>88</v>
      </c>
      <c r="J70" s="762">
        <f t="shared" si="6"/>
        <v>89</v>
      </c>
      <c r="K70" s="680">
        <v>90</v>
      </c>
      <c r="L70" s="680">
        <v>88</v>
      </c>
      <c r="M70" s="680"/>
      <c r="N70" s="680"/>
      <c r="O70" s="679"/>
      <c r="P70" s="681" cm="1">
        <f t="array" ref="P70">ROUND(SUM(C70:J70,M70:O70) / INDEX(FREQUENCY((C70:J70,M70:O70), 0), 2), 0)</f>
        <v>88</v>
      </c>
      <c r="Q70" s="28">
        <f t="shared" si="1"/>
        <v>30</v>
      </c>
      <c r="R70" s="28" t="str">
        <f t="shared" si="7"/>
        <v>BENCHMARKING</v>
      </c>
      <c r="S70" s="58" t="str">
        <f t="shared" si="3"/>
        <v xml:space="preserve"> </v>
      </c>
      <c r="U70" s="250"/>
      <c r="V70" s="250"/>
      <c r="W70" s="250"/>
      <c r="X70" s="250"/>
      <c r="Y70" s="250"/>
      <c r="Z70" s="250"/>
      <c r="AA70" s="250"/>
      <c r="AB70" s="6" t="s">
        <v>656</v>
      </c>
    </row>
    <row r="71" spans="1:28" ht="18" customHeight="1">
      <c r="A71" s="23">
        <v>5</v>
      </c>
      <c r="B71" s="57" t="str">
        <f>'INPUT DATA'!P13</f>
        <v>CARBONILLA, JHAYRA O.</v>
      </c>
      <c r="C71" s="679">
        <v>90</v>
      </c>
      <c r="D71" s="679">
        <v>93</v>
      </c>
      <c r="E71" s="679">
        <v>83</v>
      </c>
      <c r="F71" s="679">
        <v>88</v>
      </c>
      <c r="G71" s="679">
        <v>94</v>
      </c>
      <c r="H71" s="679">
        <v>92</v>
      </c>
      <c r="I71" s="679">
        <v>89</v>
      </c>
      <c r="J71" s="762">
        <f t="shared" si="6"/>
        <v>91.5</v>
      </c>
      <c r="K71" s="680">
        <v>90</v>
      </c>
      <c r="L71" s="680">
        <v>93</v>
      </c>
      <c r="M71" s="680"/>
      <c r="N71" s="680"/>
      <c r="O71" s="679"/>
      <c r="P71" s="681" cm="1">
        <f t="array" ref="P71">ROUND(SUM(C71:J71,M71:O71) / INDEX(FREQUENCY((C71:J71,M71:O71), 0), 2), 0)</f>
        <v>90</v>
      </c>
      <c r="Q71" s="28">
        <f t="shared" si="1"/>
        <v>5</v>
      </c>
      <c r="R71" s="28" t="str">
        <f t="shared" si="7"/>
        <v>ADVANCING</v>
      </c>
      <c r="S71" s="58" t="str">
        <f t="shared" si="3"/>
        <v>✔</v>
      </c>
      <c r="U71" s="250"/>
      <c r="V71" s="250"/>
      <c r="W71" s="250"/>
      <c r="X71" s="250"/>
      <c r="Y71" s="250"/>
      <c r="Z71" s="250"/>
      <c r="AA71" s="250"/>
      <c r="AB71" s="6" t="s">
        <v>636</v>
      </c>
    </row>
    <row r="72" spans="1:28" ht="18" customHeight="1">
      <c r="A72" s="23">
        <v>6</v>
      </c>
      <c r="B72" s="57" t="str">
        <f>'INPUT DATA'!P14</f>
        <v>CASTILLON, VIVIAN GRACE P.</v>
      </c>
      <c r="C72" s="679">
        <v>85</v>
      </c>
      <c r="D72" s="679">
        <v>92</v>
      </c>
      <c r="E72" s="679">
        <v>84</v>
      </c>
      <c r="F72" s="679">
        <v>91</v>
      </c>
      <c r="G72" s="679">
        <v>90</v>
      </c>
      <c r="H72" s="679">
        <v>92</v>
      </c>
      <c r="I72" s="679">
        <v>93</v>
      </c>
      <c r="J72" s="762">
        <f t="shared" si="6"/>
        <v>90.5</v>
      </c>
      <c r="K72" s="680">
        <v>91</v>
      </c>
      <c r="L72" s="680">
        <v>90</v>
      </c>
      <c r="M72" s="680"/>
      <c r="N72" s="680"/>
      <c r="O72" s="679"/>
      <c r="P72" s="681" cm="1">
        <f t="array" ref="P72">ROUND(SUM(C72:J72,M72:O72) / INDEX(FREQUENCY((C72:J72,M72:O72), 0), 2), 0)</f>
        <v>90</v>
      </c>
      <c r="Q72" s="28">
        <f t="shared" si="1"/>
        <v>5</v>
      </c>
      <c r="R72" s="28" t="str">
        <f t="shared" si="7"/>
        <v>ADVANCING</v>
      </c>
      <c r="S72" s="58" t="str">
        <f t="shared" si="3"/>
        <v>✔</v>
      </c>
      <c r="U72" s="250"/>
      <c r="V72" s="250"/>
      <c r="W72" s="250"/>
      <c r="X72" s="250"/>
      <c r="Y72" s="250"/>
      <c r="Z72" s="250"/>
      <c r="AA72" s="250"/>
      <c r="AB72" s="6" t="s">
        <v>621</v>
      </c>
    </row>
    <row r="73" spans="1:28" ht="18" customHeight="1">
      <c r="A73" s="23">
        <v>7</v>
      </c>
      <c r="B73" s="57" t="str">
        <f>'INPUT DATA'!P15</f>
        <v>DAWA, PATRICE BRIELLE J.</v>
      </c>
      <c r="C73" s="679">
        <v>88</v>
      </c>
      <c r="D73" s="679">
        <v>95</v>
      </c>
      <c r="E73" s="679">
        <v>82</v>
      </c>
      <c r="F73" s="679">
        <v>87</v>
      </c>
      <c r="G73" s="679">
        <v>95</v>
      </c>
      <c r="H73" s="679">
        <v>94</v>
      </c>
      <c r="I73" s="679">
        <v>91</v>
      </c>
      <c r="J73" s="762">
        <f t="shared" si="6"/>
        <v>91</v>
      </c>
      <c r="K73" s="680">
        <v>91</v>
      </c>
      <c r="L73" s="680">
        <v>91</v>
      </c>
      <c r="M73" s="680"/>
      <c r="N73" s="680"/>
      <c r="O73" s="679"/>
      <c r="P73" s="681" cm="1">
        <f t="array" ref="P73">ROUND(SUM(C73:J73,M73:O73) / INDEX(FREQUENCY((C73:J73,M73:O73), 0), 2), 0)</f>
        <v>90</v>
      </c>
      <c r="Q73" s="28">
        <f t="shared" si="1"/>
        <v>5</v>
      </c>
      <c r="R73" s="28" t="str">
        <f t="shared" si="7"/>
        <v>ADVANCING</v>
      </c>
      <c r="S73" s="58" t="str">
        <f t="shared" si="3"/>
        <v>✔</v>
      </c>
      <c r="U73" s="250"/>
      <c r="V73" s="250"/>
      <c r="W73" s="250"/>
      <c r="X73" s="250"/>
      <c r="Y73" s="250"/>
      <c r="Z73" s="250"/>
      <c r="AA73" s="250"/>
      <c r="AB73" s="6" t="s">
        <v>618</v>
      </c>
    </row>
    <row r="74" spans="1:28" ht="18" customHeight="1">
      <c r="A74" s="23">
        <v>8</v>
      </c>
      <c r="B74" s="57" t="str">
        <f>'INPUT DATA'!P16</f>
        <v>DOMINGO, CHARITY JADE P.</v>
      </c>
      <c r="C74" s="679">
        <v>85</v>
      </c>
      <c r="D74" s="679">
        <v>91</v>
      </c>
      <c r="E74" s="679">
        <v>86</v>
      </c>
      <c r="F74" s="679">
        <v>81</v>
      </c>
      <c r="G74" s="679">
        <v>85</v>
      </c>
      <c r="H74" s="679">
        <v>94</v>
      </c>
      <c r="I74" s="679">
        <v>92</v>
      </c>
      <c r="J74" s="762">
        <f t="shared" si="6"/>
        <v>89.5</v>
      </c>
      <c r="K74" s="680">
        <v>86</v>
      </c>
      <c r="L74" s="680">
        <v>93</v>
      </c>
      <c r="M74" s="680"/>
      <c r="N74" s="680"/>
      <c r="O74" s="679"/>
      <c r="P74" s="681" cm="1">
        <f t="array" ref="P74">ROUND(SUM(C74:J74,M74:O74) / INDEX(FREQUENCY((C74:J74,M74:O74), 0), 2), 0)</f>
        <v>88</v>
      </c>
      <c r="Q74" s="28">
        <f t="shared" si="1"/>
        <v>30</v>
      </c>
      <c r="R74" s="28" t="str">
        <f t="shared" si="7"/>
        <v>BENCHMARKING</v>
      </c>
      <c r="S74" s="58" t="str">
        <f t="shared" si="3"/>
        <v xml:space="preserve"> </v>
      </c>
      <c r="U74" s="250"/>
      <c r="V74" s="250"/>
      <c r="W74" s="250"/>
      <c r="X74" s="250"/>
      <c r="Y74" s="250"/>
      <c r="Z74" s="250"/>
      <c r="AA74" s="250"/>
      <c r="AB74" s="6" t="s">
        <v>655</v>
      </c>
    </row>
    <row r="75" spans="1:28" ht="18" customHeight="1">
      <c r="A75" s="23">
        <v>9</v>
      </c>
      <c r="B75" s="57" t="str">
        <f>'INPUT DATA'!P17</f>
        <v>DUMADAG, ALLEYAH KHATE A.</v>
      </c>
      <c r="C75" s="679">
        <v>87</v>
      </c>
      <c r="D75" s="679">
        <v>91</v>
      </c>
      <c r="E75" s="679">
        <v>83</v>
      </c>
      <c r="F75" s="679">
        <v>92</v>
      </c>
      <c r="G75" s="679">
        <v>91</v>
      </c>
      <c r="H75" s="679">
        <v>94</v>
      </c>
      <c r="I75" s="679">
        <v>90</v>
      </c>
      <c r="J75" s="762">
        <f t="shared" si="6"/>
        <v>87</v>
      </c>
      <c r="K75" s="680">
        <v>86</v>
      </c>
      <c r="L75" s="680">
        <v>88</v>
      </c>
      <c r="M75" s="680"/>
      <c r="N75" s="680"/>
      <c r="O75" s="679"/>
      <c r="P75" s="681" cm="1">
        <f t="array" ref="P75">ROUND(SUM(C75:J75,M75:O75) / INDEX(FREQUENCY((C75:J75,M75:O75), 0), 2), 0)</f>
        <v>89</v>
      </c>
      <c r="Q75" s="28">
        <f t="shared" si="1"/>
        <v>19</v>
      </c>
      <c r="R75" s="28" t="str">
        <f t="shared" si="7"/>
        <v>BENCHMARKING</v>
      </c>
      <c r="S75" s="58" t="str">
        <f t="shared" si="3"/>
        <v xml:space="preserve"> </v>
      </c>
      <c r="U75" s="250"/>
      <c r="V75" s="250"/>
      <c r="W75" s="250"/>
      <c r="X75" s="250"/>
      <c r="Y75" s="250"/>
      <c r="Z75" s="250"/>
      <c r="AA75" s="250"/>
      <c r="AB75" s="6" t="s">
        <v>653</v>
      </c>
    </row>
    <row r="76" spans="1:28" ht="18" customHeight="1">
      <c r="A76" s="23">
        <v>10</v>
      </c>
      <c r="B76" s="57" t="str">
        <f>'INPUT DATA'!P18</f>
        <v>ESPORTUNO, XAMANTHA ERICA L.</v>
      </c>
      <c r="C76" s="679">
        <v>85</v>
      </c>
      <c r="D76" s="679">
        <v>92</v>
      </c>
      <c r="E76" s="679">
        <v>81</v>
      </c>
      <c r="F76" s="679">
        <v>84</v>
      </c>
      <c r="G76" s="679">
        <v>92</v>
      </c>
      <c r="H76" s="679">
        <v>93</v>
      </c>
      <c r="I76" s="679">
        <v>91</v>
      </c>
      <c r="J76" s="762">
        <f t="shared" si="6"/>
        <v>90.5</v>
      </c>
      <c r="K76" s="680">
        <v>90</v>
      </c>
      <c r="L76" s="680">
        <v>91</v>
      </c>
      <c r="M76" s="680"/>
      <c r="N76" s="680"/>
      <c r="O76" s="679"/>
      <c r="P76" s="681" cm="1">
        <f t="array" ref="P76">ROUND(SUM(C76:J76,M76:O76) / INDEX(FREQUENCY((C76:J76,M76:O76), 0), 2), 0)</f>
        <v>89</v>
      </c>
      <c r="Q76" s="28">
        <f t="shared" si="1"/>
        <v>19</v>
      </c>
      <c r="R76" s="28" t="str">
        <f t="shared" si="7"/>
        <v>BENCHMARKING</v>
      </c>
      <c r="S76" s="58" t="str">
        <f t="shared" si="3"/>
        <v xml:space="preserve"> </v>
      </c>
      <c r="U76" s="250"/>
      <c r="V76" s="250"/>
      <c r="W76" s="250"/>
      <c r="X76" s="250"/>
      <c r="Y76" s="250"/>
      <c r="Z76" s="250"/>
      <c r="AA76" s="250"/>
      <c r="AB76" s="6" t="s">
        <v>631</v>
      </c>
    </row>
    <row r="77" spans="1:28" ht="18" customHeight="1">
      <c r="A77" s="23">
        <v>11</v>
      </c>
      <c r="B77" s="57" t="str">
        <f>'INPUT DATA'!P19</f>
        <v>FACUNLA, LEANNE GEBRELLE M.</v>
      </c>
      <c r="C77" s="679">
        <v>87</v>
      </c>
      <c r="D77" s="679">
        <v>92</v>
      </c>
      <c r="E77" s="679">
        <v>91</v>
      </c>
      <c r="F77" s="679">
        <v>81</v>
      </c>
      <c r="G77" s="679">
        <v>89</v>
      </c>
      <c r="H77" s="679">
        <v>93</v>
      </c>
      <c r="I77" s="679">
        <v>88</v>
      </c>
      <c r="J77" s="762">
        <f t="shared" si="6"/>
        <v>86.5</v>
      </c>
      <c r="K77" s="680">
        <v>85</v>
      </c>
      <c r="L77" s="680">
        <v>88</v>
      </c>
      <c r="M77" s="680"/>
      <c r="N77" s="680"/>
      <c r="O77" s="679"/>
      <c r="P77" s="681" cm="1">
        <f t="array" ref="P77">ROUND(SUM(C77:J77,M77:O77) / INDEX(FREQUENCY((C77:J77,M77:O77), 0), 2), 0)</f>
        <v>88</v>
      </c>
      <c r="Q77" s="28">
        <f t="shared" si="1"/>
        <v>30</v>
      </c>
      <c r="R77" s="28" t="str">
        <f t="shared" si="7"/>
        <v>BENCHMARKING</v>
      </c>
      <c r="S77" s="58" t="str">
        <f t="shared" si="3"/>
        <v xml:space="preserve"> </v>
      </c>
      <c r="U77" s="250"/>
      <c r="V77" s="250"/>
      <c r="W77" s="250"/>
      <c r="X77" s="250"/>
      <c r="Y77" s="250"/>
      <c r="Z77" s="250"/>
      <c r="AA77" s="250"/>
      <c r="AB77" s="6" t="s">
        <v>655</v>
      </c>
    </row>
    <row r="78" spans="1:28" ht="18" customHeight="1">
      <c r="A78" s="23">
        <v>12</v>
      </c>
      <c r="B78" s="57" t="str">
        <f>'INPUT DATA'!P20</f>
        <v>MALUTO, KRISTINE JOY C.</v>
      </c>
      <c r="C78" s="679">
        <v>89</v>
      </c>
      <c r="D78" s="679">
        <v>94</v>
      </c>
      <c r="E78" s="679">
        <v>80</v>
      </c>
      <c r="F78" s="679">
        <v>84</v>
      </c>
      <c r="G78" s="679">
        <v>87</v>
      </c>
      <c r="H78" s="679">
        <v>94</v>
      </c>
      <c r="I78" s="679">
        <v>94</v>
      </c>
      <c r="J78" s="762">
        <f t="shared" si="6"/>
        <v>91</v>
      </c>
      <c r="K78" s="680">
        <v>89</v>
      </c>
      <c r="L78" s="680">
        <v>93</v>
      </c>
      <c r="M78" s="680"/>
      <c r="N78" s="680"/>
      <c r="O78" s="679"/>
      <c r="P78" s="681" cm="1">
        <f t="array" ref="P78">ROUND(SUM(C78:J78,M78:O78) / INDEX(FREQUENCY((C78:J78,M78:O78), 0), 2), 0)</f>
        <v>89</v>
      </c>
      <c r="Q78" s="28">
        <f t="shared" si="1"/>
        <v>19</v>
      </c>
      <c r="R78" s="28" t="str">
        <f t="shared" si="7"/>
        <v>BENCHMARKING</v>
      </c>
      <c r="S78" s="58" t="str">
        <f t="shared" si="3"/>
        <v xml:space="preserve"> </v>
      </c>
      <c r="U78" s="250"/>
      <c r="V78" s="250"/>
      <c r="W78" s="250"/>
      <c r="X78" s="250"/>
      <c r="Y78" s="250"/>
      <c r="Z78" s="250"/>
      <c r="AA78" s="250"/>
      <c r="AB78" s="6" t="s">
        <v>621</v>
      </c>
    </row>
    <row r="79" spans="1:28" ht="18" customHeight="1">
      <c r="A79" s="23">
        <v>13</v>
      </c>
      <c r="B79" s="57" t="str">
        <f>'INPUT DATA'!P21</f>
        <v>NAVAL, ANNECHKA LINUELLE S.</v>
      </c>
      <c r="C79" s="679">
        <v>89</v>
      </c>
      <c r="D79" s="679">
        <v>89</v>
      </c>
      <c r="E79" s="679">
        <v>89</v>
      </c>
      <c r="F79" s="679">
        <v>85</v>
      </c>
      <c r="G79" s="679">
        <v>93</v>
      </c>
      <c r="H79" s="679">
        <v>93</v>
      </c>
      <c r="I79" s="679">
        <v>94</v>
      </c>
      <c r="J79" s="762">
        <f t="shared" si="6"/>
        <v>89.5</v>
      </c>
      <c r="K79" s="680">
        <v>89</v>
      </c>
      <c r="L79" s="680">
        <v>90</v>
      </c>
      <c r="M79" s="680"/>
      <c r="N79" s="680"/>
      <c r="O79" s="679"/>
      <c r="P79" s="681" cm="1">
        <f t="array" ref="P79">ROUND(SUM(C79:J79,M79:O79) / INDEX(FREQUENCY((C79:J79,M79:O79), 0), 2), 0)</f>
        <v>90</v>
      </c>
      <c r="Q79" s="28">
        <f t="shared" si="1"/>
        <v>5</v>
      </c>
      <c r="R79" s="28" t="str">
        <f t="shared" si="7"/>
        <v>ADVANCING</v>
      </c>
      <c r="S79" s="58" t="str">
        <f t="shared" si="3"/>
        <v>✔</v>
      </c>
      <c r="U79" s="250"/>
      <c r="V79" s="250"/>
      <c r="W79" s="250"/>
      <c r="X79" s="250"/>
      <c r="Y79" s="250"/>
      <c r="Z79" s="250"/>
      <c r="AA79" s="250"/>
      <c r="AB79" s="6" t="s">
        <v>645</v>
      </c>
    </row>
    <row r="80" spans="1:28" ht="18" customHeight="1">
      <c r="A80" s="23">
        <v>14</v>
      </c>
      <c r="B80" s="57" t="str">
        <f>'INPUT DATA'!P22</f>
        <v>OSOTEO, JOHANNA J.</v>
      </c>
      <c r="C80" s="679">
        <v>85</v>
      </c>
      <c r="D80" s="679">
        <v>96</v>
      </c>
      <c r="E80" s="679">
        <v>83</v>
      </c>
      <c r="F80" s="679">
        <v>88</v>
      </c>
      <c r="G80" s="679">
        <v>93</v>
      </c>
      <c r="H80" s="679">
        <v>93</v>
      </c>
      <c r="I80" s="679">
        <v>88</v>
      </c>
      <c r="J80" s="762">
        <f t="shared" si="6"/>
        <v>89</v>
      </c>
      <c r="K80" s="680">
        <v>87</v>
      </c>
      <c r="L80" s="680">
        <v>91</v>
      </c>
      <c r="M80" s="680"/>
      <c r="N80" s="680"/>
      <c r="O80" s="679"/>
      <c r="P80" s="681" cm="1">
        <f t="array" ref="P80">ROUND(SUM(C80:J80,M80:O80) / INDEX(FREQUENCY((C80:J80,M80:O80), 0), 2), 0)</f>
        <v>89</v>
      </c>
      <c r="Q80" s="28">
        <f t="shared" si="1"/>
        <v>19</v>
      </c>
      <c r="R80" s="28" t="str">
        <f t="shared" si="7"/>
        <v>BENCHMARKING</v>
      </c>
      <c r="S80" s="58" t="str">
        <f t="shared" si="3"/>
        <v xml:space="preserve"> </v>
      </c>
      <c r="U80" s="250"/>
      <c r="V80" s="250"/>
      <c r="W80" s="250"/>
      <c r="X80" s="250"/>
      <c r="Y80" s="250"/>
      <c r="Z80" s="250"/>
      <c r="AA80" s="250"/>
      <c r="AB80" s="6" t="s">
        <v>634</v>
      </c>
    </row>
    <row r="81" spans="1:28" ht="18" customHeight="1">
      <c r="A81" s="23">
        <v>15</v>
      </c>
      <c r="B81" s="57" t="str">
        <f>'INPUT DATA'!P23</f>
        <v>PABILONA, QUEENZEL A.</v>
      </c>
      <c r="C81" s="679">
        <v>92</v>
      </c>
      <c r="D81" s="679">
        <v>96</v>
      </c>
      <c r="E81" s="679">
        <v>91</v>
      </c>
      <c r="F81" s="679">
        <v>93</v>
      </c>
      <c r="G81" s="679">
        <v>91</v>
      </c>
      <c r="H81" s="679">
        <v>92</v>
      </c>
      <c r="I81" s="679">
        <v>94</v>
      </c>
      <c r="J81" s="762">
        <f t="shared" si="6"/>
        <v>92</v>
      </c>
      <c r="K81" s="680">
        <v>92</v>
      </c>
      <c r="L81" s="680">
        <v>92</v>
      </c>
      <c r="M81" s="680"/>
      <c r="N81" s="680"/>
      <c r="O81" s="679"/>
      <c r="P81" s="681" cm="1">
        <f t="array" ref="P81">ROUND(SUM(C81:J81,M81:O81) / INDEX(FREQUENCY((C81:J81,M81:O81), 0), 2), 0)</f>
        <v>93</v>
      </c>
      <c r="Q81" s="28">
        <f t="shared" ref="Q81:Q116" si="8">IF(ISNUMBER(P81), COUNTIF($P$16:$P$116, "&gt;"&amp;P81) + 1, "")</f>
        <v>1</v>
      </c>
      <c r="R81" s="28" t="str">
        <f t="shared" si="7"/>
        <v>ADVANCING</v>
      </c>
      <c r="S81" s="58" t="str">
        <f t="shared" si="3"/>
        <v>✔</v>
      </c>
      <c r="U81" s="250"/>
      <c r="V81" s="250"/>
      <c r="W81" s="250"/>
      <c r="X81" s="250"/>
      <c r="Y81" s="250"/>
      <c r="Z81" s="250"/>
      <c r="AA81" s="250"/>
      <c r="AB81" s="6" t="s">
        <v>630</v>
      </c>
    </row>
    <row r="82" spans="1:28" ht="18" customHeight="1">
      <c r="A82" s="23">
        <v>16</v>
      </c>
      <c r="B82" s="57" t="str">
        <f>'INPUT DATA'!P24</f>
        <v>PEÑOLVO, KHATE NATHALIE R.</v>
      </c>
      <c r="C82" s="679">
        <v>93</v>
      </c>
      <c r="D82" s="679">
        <v>91</v>
      </c>
      <c r="E82" s="679">
        <v>83</v>
      </c>
      <c r="F82" s="679">
        <v>86</v>
      </c>
      <c r="G82" s="679">
        <v>93</v>
      </c>
      <c r="H82" s="679">
        <v>95</v>
      </c>
      <c r="I82" s="679">
        <v>90</v>
      </c>
      <c r="J82" s="762">
        <f t="shared" si="6"/>
        <v>88.5</v>
      </c>
      <c r="K82" s="680">
        <v>85</v>
      </c>
      <c r="L82" s="680">
        <v>92</v>
      </c>
      <c r="M82" s="680"/>
      <c r="N82" s="680"/>
      <c r="O82" s="679"/>
      <c r="P82" s="681" cm="1">
        <f t="array" ref="P82">ROUND(SUM(C82:J82,M82:O82) / INDEX(FREQUENCY((C82:J82,M82:O82), 0), 2), 0)</f>
        <v>90</v>
      </c>
      <c r="Q82" s="28">
        <f t="shared" si="8"/>
        <v>5</v>
      </c>
      <c r="R82" s="28" t="str">
        <f t="shared" si="7"/>
        <v>ADVANCING</v>
      </c>
      <c r="S82" s="58" t="str">
        <f t="shared" ref="S82:S116" si="9">IF(AND(P82&gt;=90, MIN(C82:O82)&gt;=80), "✔", " ")</f>
        <v>✔</v>
      </c>
      <c r="U82" s="250"/>
      <c r="V82" s="250"/>
      <c r="W82" s="250"/>
      <c r="X82" s="250"/>
      <c r="Y82" s="250"/>
      <c r="Z82" s="250"/>
      <c r="AA82" s="250"/>
      <c r="AB82" s="6" t="s">
        <v>618</v>
      </c>
    </row>
    <row r="83" spans="1:28" ht="18" customHeight="1">
      <c r="A83" s="23">
        <v>17</v>
      </c>
      <c r="B83" s="57" t="str">
        <f>'INPUT DATA'!P25</f>
        <v>PERPO, CHEALSY JEAL T.</v>
      </c>
      <c r="C83" s="679">
        <v>86</v>
      </c>
      <c r="D83" s="679">
        <v>91</v>
      </c>
      <c r="E83" s="679">
        <v>86</v>
      </c>
      <c r="F83" s="679">
        <v>81</v>
      </c>
      <c r="G83" s="679">
        <v>90</v>
      </c>
      <c r="H83" s="679">
        <v>93</v>
      </c>
      <c r="I83" s="679">
        <v>86</v>
      </c>
      <c r="J83" s="762">
        <f t="shared" si="6"/>
        <v>87.5</v>
      </c>
      <c r="K83" s="680">
        <v>86</v>
      </c>
      <c r="L83" s="680">
        <v>89</v>
      </c>
      <c r="M83" s="680"/>
      <c r="N83" s="680"/>
      <c r="O83" s="679"/>
      <c r="P83" s="681" cm="1">
        <f t="array" ref="P83">ROUND(SUM(C83:J83,M83:O83) / INDEX(FREQUENCY((C83:J83,M83:O83), 0), 2), 0)</f>
        <v>88</v>
      </c>
      <c r="Q83" s="28">
        <f t="shared" si="8"/>
        <v>30</v>
      </c>
      <c r="R83" s="28" t="str">
        <f t="shared" si="7"/>
        <v>BENCHMARKING</v>
      </c>
      <c r="S83" s="58" t="str">
        <f t="shared" si="9"/>
        <v xml:space="preserve"> </v>
      </c>
      <c r="U83" s="250"/>
      <c r="V83" s="250"/>
      <c r="W83" s="250"/>
      <c r="X83" s="250"/>
      <c r="Y83" s="250"/>
      <c r="Z83" s="250"/>
      <c r="AA83" s="250"/>
      <c r="AB83" s="6" t="s">
        <v>646</v>
      </c>
    </row>
    <row r="84" spans="1:28" ht="18" customHeight="1">
      <c r="A84" s="23">
        <v>18</v>
      </c>
      <c r="B84" s="57" t="str">
        <f>'INPUT DATA'!P26</f>
        <v>SOMODIO, QUINTANA BLESSIE D.</v>
      </c>
      <c r="C84" s="679">
        <v>90</v>
      </c>
      <c r="D84" s="679">
        <v>89</v>
      </c>
      <c r="E84" s="679">
        <v>89</v>
      </c>
      <c r="F84" s="679">
        <v>80</v>
      </c>
      <c r="G84" s="679">
        <v>94</v>
      </c>
      <c r="H84" s="679">
        <v>92</v>
      </c>
      <c r="I84" s="679">
        <v>93</v>
      </c>
      <c r="J84" s="762">
        <f t="shared" si="6"/>
        <v>89.5</v>
      </c>
      <c r="K84" s="680">
        <v>89</v>
      </c>
      <c r="L84" s="680">
        <v>90</v>
      </c>
      <c r="M84" s="680"/>
      <c r="N84" s="680"/>
      <c r="O84" s="679"/>
      <c r="P84" s="681" cm="1">
        <f t="array" ref="P84">ROUND(SUM(C84:J84,M84:O84) / INDEX(FREQUENCY((C84:J84,M84:O84), 0), 2), 0)</f>
        <v>90</v>
      </c>
      <c r="Q84" s="28">
        <f t="shared" si="8"/>
        <v>5</v>
      </c>
      <c r="R84" s="28" t="str">
        <f t="shared" si="7"/>
        <v>ADVANCING</v>
      </c>
      <c r="S84" s="58" t="str">
        <f t="shared" si="9"/>
        <v>✔</v>
      </c>
      <c r="U84" s="250"/>
      <c r="V84" s="250"/>
      <c r="W84" s="250"/>
      <c r="X84" s="250"/>
      <c r="Y84" s="250"/>
      <c r="Z84" s="250"/>
      <c r="AA84" s="250"/>
      <c r="AB84" s="6" t="s">
        <v>630</v>
      </c>
    </row>
    <row r="85" spans="1:28" ht="18" customHeight="1">
      <c r="A85" s="23">
        <v>19</v>
      </c>
      <c r="B85" s="57" t="str">
        <f>'INPUT DATA'!P27</f>
        <v>TRAGO, CZARINA B.</v>
      </c>
      <c r="C85" s="679"/>
      <c r="D85" s="679"/>
      <c r="E85" s="679"/>
      <c r="F85" s="679"/>
      <c r="G85" s="679"/>
      <c r="H85" s="679"/>
      <c r="I85" s="679"/>
      <c r="J85" s="762"/>
      <c r="K85" s="680"/>
      <c r="L85" s="680"/>
      <c r="M85" s="680"/>
      <c r="N85" s="680"/>
      <c r="O85" s="680"/>
      <c r="P85" s="681" t="e" cm="1">
        <f t="array" ref="P85">ROUND(SUM(C85:J85,M85:O85) / INDEX(FREQUENCY((C85:J85,M85:O85), 0), 2), 0)</f>
        <v>#DIV/0!</v>
      </c>
      <c r="Q85" s="28" t="str">
        <f t="shared" si="8"/>
        <v/>
      </c>
      <c r="R85" s="28" t="e">
        <f t="shared" si="7"/>
        <v>#DIV/0!</v>
      </c>
      <c r="S85" s="58" t="e">
        <f t="shared" si="9"/>
        <v>#DIV/0!</v>
      </c>
      <c r="U85" s="758"/>
      <c r="V85" s="758"/>
      <c r="W85" s="758"/>
      <c r="X85" s="758"/>
      <c r="Y85" s="758"/>
      <c r="Z85" s="758"/>
      <c r="AA85" s="758"/>
    </row>
    <row r="86" spans="1:28" ht="18" customHeight="1">
      <c r="A86" s="23">
        <v>20</v>
      </c>
      <c r="B86" s="57" t="str">
        <f>'INPUT DATA'!P28</f>
        <v>TUPAS, DAÑELLA B.</v>
      </c>
      <c r="C86" s="679">
        <v>89</v>
      </c>
      <c r="D86" s="679">
        <v>87</v>
      </c>
      <c r="E86" s="679">
        <v>90</v>
      </c>
      <c r="F86" s="679">
        <v>89</v>
      </c>
      <c r="G86" s="679">
        <v>90</v>
      </c>
      <c r="H86" s="679">
        <v>94</v>
      </c>
      <c r="I86" s="679">
        <v>92</v>
      </c>
      <c r="J86" s="762">
        <f>AVERAGE(K86:L86)</f>
        <v>90.5</v>
      </c>
      <c r="K86" s="680">
        <v>94</v>
      </c>
      <c r="L86" s="680">
        <v>87</v>
      </c>
      <c r="M86" s="680"/>
      <c r="N86" s="680"/>
      <c r="O86" s="680"/>
      <c r="P86" s="681" cm="1">
        <f t="array" ref="P86">ROUND(SUM(C86:J86,M86:O86) / INDEX(FREQUENCY((C86:J86,M86:O86), 0), 2), 0)</f>
        <v>90</v>
      </c>
      <c r="Q86" s="28">
        <f t="shared" si="8"/>
        <v>5</v>
      </c>
      <c r="R86" s="28" t="str">
        <f t="shared" si="7"/>
        <v>ADVANCING</v>
      </c>
      <c r="S86" s="58" t="str">
        <f t="shared" si="9"/>
        <v>✔</v>
      </c>
      <c r="U86" s="758"/>
      <c r="V86" s="758"/>
      <c r="W86" s="758"/>
      <c r="X86" s="758"/>
      <c r="Y86" s="758"/>
      <c r="Z86" s="758"/>
      <c r="AA86" s="758"/>
      <c r="AB86" s="6" t="s">
        <v>636</v>
      </c>
    </row>
    <row r="87" spans="1:28" ht="18" hidden="1" customHeight="1">
      <c r="A87" s="23">
        <v>21</v>
      </c>
      <c r="B87" s="57" t="e">
        <f>'INPUT DATA'!P29</f>
        <v>#VALUE!</v>
      </c>
      <c r="C87" s="679"/>
      <c r="D87" s="679"/>
      <c r="E87" s="679"/>
      <c r="F87" s="679"/>
      <c r="G87" s="679"/>
      <c r="H87" s="679"/>
      <c r="I87" s="679"/>
      <c r="J87" s="764" t="str">
        <f t="shared" ref="J87:J116" si="10">IF(OR(K87="",L87=""),"",ROUND(AVERAGE(K87:L87),0))</f>
        <v/>
      </c>
      <c r="K87" s="680"/>
      <c r="L87" s="680"/>
      <c r="M87" s="680"/>
      <c r="N87" s="680"/>
      <c r="O87" s="680"/>
      <c r="P87" s="681" t="e" cm="1">
        <f t="array" ref="P87">ROUND(SUM(C87:J87,M87:O87) / INDEX(FREQUENCY((C87:J87,M87:O87), 0), 2), 0)</f>
        <v>#DIV/0!</v>
      </c>
      <c r="Q87" s="28" t="str">
        <f t="shared" si="8"/>
        <v/>
      </c>
      <c r="R87" s="28" t="e">
        <f t="shared" si="7"/>
        <v>#DIV/0!</v>
      </c>
      <c r="S87" s="58" t="e">
        <f t="shared" si="9"/>
        <v>#DIV/0!</v>
      </c>
      <c r="U87" s="758"/>
      <c r="V87" s="758"/>
      <c r="W87" s="758"/>
      <c r="X87" s="758"/>
      <c r="Y87" s="758"/>
      <c r="Z87" s="758"/>
      <c r="AA87" s="758"/>
    </row>
    <row r="88" spans="1:28" ht="18" hidden="1" customHeight="1">
      <c r="A88" s="23">
        <v>22</v>
      </c>
      <c r="B88" s="57" t="e">
        <f>'INPUT DATA'!P30</f>
        <v>#VALUE!</v>
      </c>
      <c r="C88" s="679"/>
      <c r="D88" s="679"/>
      <c r="E88" s="679"/>
      <c r="F88" s="679"/>
      <c r="G88" s="679"/>
      <c r="H88" s="679"/>
      <c r="I88" s="679"/>
      <c r="J88" s="764" t="str">
        <f t="shared" si="10"/>
        <v/>
      </c>
      <c r="K88" s="680"/>
      <c r="L88" s="680"/>
      <c r="M88" s="680"/>
      <c r="N88" s="680"/>
      <c r="O88" s="680"/>
      <c r="P88" s="681" t="e" cm="1">
        <f t="array" ref="P88">ROUND(SUM(C88:J88,M88:O88) / INDEX(FREQUENCY((C88:J88,M88:O88), 0), 2), 0)</f>
        <v>#DIV/0!</v>
      </c>
      <c r="Q88" s="28" t="str">
        <f t="shared" si="8"/>
        <v/>
      </c>
      <c r="R88" s="28" t="e">
        <f t="shared" si="7"/>
        <v>#DIV/0!</v>
      </c>
      <c r="S88" s="58" t="e">
        <f t="shared" si="9"/>
        <v>#DIV/0!</v>
      </c>
      <c r="U88" s="758"/>
      <c r="V88" s="758"/>
      <c r="W88" s="758"/>
      <c r="X88" s="758"/>
      <c r="Y88" s="758"/>
      <c r="Z88" s="758"/>
      <c r="AA88" s="758"/>
    </row>
    <row r="89" spans="1:28" ht="18" hidden="1" customHeight="1">
      <c r="A89" s="23">
        <v>23</v>
      </c>
      <c r="B89" s="57" t="e">
        <f>'INPUT DATA'!P31</f>
        <v>#VALUE!</v>
      </c>
      <c r="C89" s="679"/>
      <c r="D89" s="679"/>
      <c r="E89" s="679"/>
      <c r="F89" s="679"/>
      <c r="G89" s="679"/>
      <c r="H89" s="679"/>
      <c r="I89" s="679"/>
      <c r="J89" s="764" t="str">
        <f t="shared" si="10"/>
        <v/>
      </c>
      <c r="K89" s="680"/>
      <c r="L89" s="680"/>
      <c r="M89" s="680"/>
      <c r="N89" s="680"/>
      <c r="O89" s="680"/>
      <c r="P89" s="681" t="e" cm="1">
        <f t="array" ref="P89">ROUND(SUM(C89:J89,M89:O89) / INDEX(FREQUENCY((C89:J89,M89:O89), 0), 2), 0)</f>
        <v>#DIV/0!</v>
      </c>
      <c r="Q89" s="28" t="str">
        <f t="shared" si="8"/>
        <v/>
      </c>
      <c r="R89" s="28" t="e">
        <f t="shared" si="7"/>
        <v>#DIV/0!</v>
      </c>
      <c r="S89" s="58" t="e">
        <f t="shared" si="9"/>
        <v>#DIV/0!</v>
      </c>
      <c r="U89" s="758"/>
      <c r="V89" s="758"/>
      <c r="W89" s="758"/>
      <c r="X89" s="758"/>
      <c r="Y89" s="758"/>
      <c r="Z89" s="758"/>
      <c r="AA89" s="758"/>
    </row>
    <row r="90" spans="1:28" ht="18" hidden="1" customHeight="1">
      <c r="A90" s="23">
        <v>24</v>
      </c>
      <c r="B90" s="57" t="e">
        <f>'INPUT DATA'!P32</f>
        <v>#VALUE!</v>
      </c>
      <c r="C90" s="679"/>
      <c r="D90" s="679"/>
      <c r="E90" s="679"/>
      <c r="F90" s="679"/>
      <c r="G90" s="679"/>
      <c r="H90" s="679"/>
      <c r="I90" s="679"/>
      <c r="J90" s="764" t="str">
        <f t="shared" si="10"/>
        <v/>
      </c>
      <c r="K90" s="680"/>
      <c r="L90" s="680"/>
      <c r="M90" s="680"/>
      <c r="N90" s="680"/>
      <c r="O90" s="680"/>
      <c r="P90" s="681" t="e" cm="1">
        <f t="array" ref="P90">ROUND(SUM(C90:J90,M90:O90) / INDEX(FREQUENCY((C90:J90,M90:O90), 0), 2), 0)</f>
        <v>#DIV/0!</v>
      </c>
      <c r="Q90" s="28" t="str">
        <f t="shared" si="8"/>
        <v/>
      </c>
      <c r="R90" s="28" t="e">
        <f t="shared" si="7"/>
        <v>#DIV/0!</v>
      </c>
      <c r="S90" s="58" t="e">
        <f t="shared" si="9"/>
        <v>#DIV/0!</v>
      </c>
      <c r="U90" s="758"/>
      <c r="V90" s="758"/>
      <c r="W90" s="758"/>
      <c r="X90" s="758"/>
      <c r="Y90" s="758"/>
      <c r="Z90" s="758"/>
      <c r="AA90" s="758"/>
    </row>
    <row r="91" spans="1:28" ht="18" hidden="1" customHeight="1">
      <c r="A91" s="23">
        <v>25</v>
      </c>
      <c r="B91" s="57" t="e">
        <f>'INPUT DATA'!P33</f>
        <v>#VALUE!</v>
      </c>
      <c r="C91" s="679"/>
      <c r="D91" s="679"/>
      <c r="E91" s="679"/>
      <c r="F91" s="679"/>
      <c r="G91" s="679"/>
      <c r="H91" s="679"/>
      <c r="I91" s="679"/>
      <c r="J91" s="764" t="str">
        <f t="shared" si="10"/>
        <v/>
      </c>
      <c r="K91" s="680"/>
      <c r="L91" s="680"/>
      <c r="M91" s="680"/>
      <c r="N91" s="680"/>
      <c r="O91" s="680"/>
      <c r="P91" s="681" t="e" cm="1">
        <f t="array" ref="P91">ROUND(SUM(C91:J91,M91:O91) / INDEX(FREQUENCY((C91:J91,M91:O91), 0), 2), 0)</f>
        <v>#DIV/0!</v>
      </c>
      <c r="Q91" s="28" t="str">
        <f t="shared" si="8"/>
        <v/>
      </c>
      <c r="R91" s="28" t="e">
        <f t="shared" si="7"/>
        <v>#DIV/0!</v>
      </c>
      <c r="S91" s="58" t="e">
        <f t="shared" si="9"/>
        <v>#DIV/0!</v>
      </c>
      <c r="U91" s="758"/>
      <c r="V91" s="758"/>
      <c r="W91" s="758"/>
      <c r="X91" s="758"/>
      <c r="Y91" s="758"/>
      <c r="Z91" s="758"/>
      <c r="AA91" s="758"/>
    </row>
    <row r="92" spans="1:28" ht="18" hidden="1" customHeight="1">
      <c r="A92" s="23">
        <v>26</v>
      </c>
      <c r="B92" s="57" t="e">
        <f>'INPUT DATA'!P34</f>
        <v>#VALUE!</v>
      </c>
      <c r="C92" s="679"/>
      <c r="D92" s="679"/>
      <c r="E92" s="679"/>
      <c r="F92" s="679"/>
      <c r="G92" s="679"/>
      <c r="H92" s="679"/>
      <c r="I92" s="679"/>
      <c r="J92" s="764" t="str">
        <f t="shared" si="10"/>
        <v/>
      </c>
      <c r="K92" s="680"/>
      <c r="L92" s="680"/>
      <c r="M92" s="680"/>
      <c r="N92" s="680"/>
      <c r="O92" s="680"/>
      <c r="P92" s="681" t="e" cm="1">
        <f t="array" ref="P92">ROUND(SUM(C92:J92,M92:O92) / INDEX(FREQUENCY((C92:J92,M92:O92), 0), 2), 0)</f>
        <v>#DIV/0!</v>
      </c>
      <c r="Q92" s="28" t="str">
        <f t="shared" si="8"/>
        <v/>
      </c>
      <c r="R92" s="28" t="e">
        <f t="shared" si="7"/>
        <v>#DIV/0!</v>
      </c>
      <c r="S92" s="58" t="e">
        <f t="shared" si="9"/>
        <v>#DIV/0!</v>
      </c>
      <c r="U92" s="758"/>
      <c r="V92" s="758"/>
      <c r="W92" s="758"/>
      <c r="X92" s="758"/>
      <c r="Y92" s="758"/>
      <c r="Z92" s="758"/>
      <c r="AA92" s="758"/>
    </row>
    <row r="93" spans="1:28" ht="18" hidden="1" customHeight="1">
      <c r="A93" s="23">
        <v>27</v>
      </c>
      <c r="B93" s="57" t="e">
        <f>'INPUT DATA'!P35</f>
        <v>#VALUE!</v>
      </c>
      <c r="C93" s="679"/>
      <c r="D93" s="679"/>
      <c r="E93" s="679"/>
      <c r="F93" s="679"/>
      <c r="G93" s="679"/>
      <c r="H93" s="679"/>
      <c r="I93" s="679"/>
      <c r="J93" s="764" t="str">
        <f t="shared" si="10"/>
        <v/>
      </c>
      <c r="K93" s="680"/>
      <c r="L93" s="680"/>
      <c r="M93" s="680"/>
      <c r="N93" s="680"/>
      <c r="O93" s="680"/>
      <c r="P93" s="681" t="e" cm="1">
        <f t="array" ref="P93">ROUND(SUM(C93:J93,M93:O93) / INDEX(FREQUENCY((C93:J93,M93:O93), 0), 2), 0)</f>
        <v>#DIV/0!</v>
      </c>
      <c r="Q93" s="28" t="str">
        <f t="shared" si="8"/>
        <v/>
      </c>
      <c r="R93" s="28" t="e">
        <f t="shared" si="7"/>
        <v>#DIV/0!</v>
      </c>
      <c r="S93" s="58" t="e">
        <f t="shared" si="9"/>
        <v>#DIV/0!</v>
      </c>
      <c r="U93" s="758"/>
      <c r="V93" s="758"/>
      <c r="W93" s="758"/>
      <c r="X93" s="758"/>
      <c r="Y93" s="758"/>
      <c r="Z93" s="758"/>
      <c r="AA93" s="758"/>
    </row>
    <row r="94" spans="1:28" ht="18" hidden="1" customHeight="1">
      <c r="A94" s="23">
        <v>28</v>
      </c>
      <c r="B94" s="57" t="e">
        <f>'INPUT DATA'!P36</f>
        <v>#VALUE!</v>
      </c>
      <c r="C94" s="679"/>
      <c r="D94" s="679"/>
      <c r="E94" s="679"/>
      <c r="F94" s="679"/>
      <c r="G94" s="679"/>
      <c r="H94" s="679"/>
      <c r="I94" s="679"/>
      <c r="J94" s="764" t="str">
        <f t="shared" si="10"/>
        <v/>
      </c>
      <c r="K94" s="680"/>
      <c r="L94" s="680"/>
      <c r="M94" s="680"/>
      <c r="N94" s="680"/>
      <c r="O94" s="680"/>
      <c r="P94" s="681" t="e" cm="1">
        <f t="array" ref="P94">ROUND(SUM(C94:J94,M94:O94) / INDEX(FREQUENCY((C94:J94,M94:O94), 0), 2), 0)</f>
        <v>#DIV/0!</v>
      </c>
      <c r="Q94" s="28" t="str">
        <f t="shared" si="8"/>
        <v/>
      </c>
      <c r="R94" s="28" t="e">
        <f t="shared" si="7"/>
        <v>#DIV/0!</v>
      </c>
      <c r="S94" s="58" t="e">
        <f t="shared" si="9"/>
        <v>#DIV/0!</v>
      </c>
      <c r="U94" s="758"/>
      <c r="V94" s="758"/>
      <c r="W94" s="758"/>
      <c r="X94" s="758"/>
      <c r="Y94" s="758"/>
      <c r="Z94" s="758"/>
      <c r="AA94" s="758"/>
    </row>
    <row r="95" spans="1:28" ht="18" hidden="1" customHeight="1">
      <c r="A95" s="23">
        <v>29</v>
      </c>
      <c r="B95" s="57" t="e">
        <f>'INPUT DATA'!P37</f>
        <v>#VALUE!</v>
      </c>
      <c r="C95" s="679"/>
      <c r="D95" s="679"/>
      <c r="E95" s="679"/>
      <c r="F95" s="679"/>
      <c r="G95" s="679"/>
      <c r="H95" s="679"/>
      <c r="I95" s="679"/>
      <c r="J95" s="764" t="str">
        <f t="shared" si="10"/>
        <v/>
      </c>
      <c r="K95" s="680"/>
      <c r="L95" s="680"/>
      <c r="M95" s="680"/>
      <c r="N95" s="680"/>
      <c r="O95" s="680"/>
      <c r="P95" s="681" t="e" cm="1">
        <f t="array" ref="P95">ROUND(SUM(C95:J95,M95:O95) / INDEX(FREQUENCY((C95:J95,M95:O95), 0), 2), 0)</f>
        <v>#DIV/0!</v>
      </c>
      <c r="Q95" s="28" t="str">
        <f t="shared" si="8"/>
        <v/>
      </c>
      <c r="R95" s="28" t="e">
        <f t="shared" si="7"/>
        <v>#DIV/0!</v>
      </c>
      <c r="S95" s="58" t="e">
        <f t="shared" si="9"/>
        <v>#DIV/0!</v>
      </c>
      <c r="U95" s="758"/>
      <c r="V95" s="758"/>
      <c r="W95" s="758"/>
      <c r="X95" s="758"/>
      <c r="Y95" s="758"/>
      <c r="Z95" s="758"/>
      <c r="AA95" s="758"/>
    </row>
    <row r="96" spans="1:28" ht="18" hidden="1" customHeight="1">
      <c r="A96" s="23">
        <v>30</v>
      </c>
      <c r="B96" s="57" t="e">
        <f>'INPUT DATA'!P38</f>
        <v>#VALUE!</v>
      </c>
      <c r="C96" s="679"/>
      <c r="D96" s="679"/>
      <c r="E96" s="679"/>
      <c r="F96" s="679"/>
      <c r="G96" s="679"/>
      <c r="H96" s="679"/>
      <c r="I96" s="679"/>
      <c r="J96" s="764" t="str">
        <f t="shared" si="10"/>
        <v/>
      </c>
      <c r="K96" s="680"/>
      <c r="L96" s="680"/>
      <c r="M96" s="680"/>
      <c r="N96" s="680"/>
      <c r="O96" s="680"/>
      <c r="P96" s="681" t="e" cm="1">
        <f t="array" ref="P96">ROUND(SUM(C96:J96,M96:O96) / INDEX(FREQUENCY((C96:J96,M96:O96), 0), 2), 0)</f>
        <v>#DIV/0!</v>
      </c>
      <c r="Q96" s="28" t="str">
        <f t="shared" si="8"/>
        <v/>
      </c>
      <c r="R96" s="28" t="e">
        <f t="shared" si="7"/>
        <v>#DIV/0!</v>
      </c>
      <c r="S96" s="58" t="e">
        <f t="shared" si="9"/>
        <v>#DIV/0!</v>
      </c>
      <c r="U96" s="758"/>
      <c r="V96" s="758"/>
      <c r="W96" s="758"/>
      <c r="X96" s="758"/>
      <c r="Y96" s="758"/>
      <c r="Z96" s="758"/>
      <c r="AA96" s="758"/>
    </row>
    <row r="97" spans="1:27" ht="18" hidden="1" customHeight="1">
      <c r="A97" s="23">
        <v>31</v>
      </c>
      <c r="B97" s="57" t="e">
        <f>'INPUT DATA'!P39</f>
        <v>#VALUE!</v>
      </c>
      <c r="C97" s="679"/>
      <c r="D97" s="679"/>
      <c r="E97" s="679"/>
      <c r="F97" s="679"/>
      <c r="G97" s="679"/>
      <c r="H97" s="679"/>
      <c r="I97" s="679"/>
      <c r="J97" s="764" t="str">
        <f t="shared" si="10"/>
        <v/>
      </c>
      <c r="K97" s="680"/>
      <c r="L97" s="680"/>
      <c r="M97" s="680"/>
      <c r="N97" s="680"/>
      <c r="O97" s="680"/>
      <c r="P97" s="681" t="e" cm="1">
        <f t="array" ref="P97">ROUND(SUM(C97:J97,M97:O97) / INDEX(FREQUENCY((C97:J97,M97:O97), 0), 2), 0)</f>
        <v>#DIV/0!</v>
      </c>
      <c r="Q97" s="28" t="str">
        <f t="shared" si="8"/>
        <v/>
      </c>
      <c r="R97" s="28" t="e">
        <f t="shared" si="7"/>
        <v>#DIV/0!</v>
      </c>
      <c r="S97" s="58" t="e">
        <f t="shared" si="9"/>
        <v>#DIV/0!</v>
      </c>
      <c r="U97" s="758"/>
      <c r="V97" s="758"/>
      <c r="W97" s="758"/>
      <c r="X97" s="758"/>
      <c r="Y97" s="758"/>
      <c r="Z97" s="758"/>
      <c r="AA97" s="758"/>
    </row>
    <row r="98" spans="1:27" ht="18" hidden="1" customHeight="1">
      <c r="A98" s="23">
        <v>32</v>
      </c>
      <c r="B98" s="57" t="e">
        <f>'INPUT DATA'!P40</f>
        <v>#VALUE!</v>
      </c>
      <c r="C98" s="679"/>
      <c r="D98" s="679"/>
      <c r="E98" s="679"/>
      <c r="F98" s="679"/>
      <c r="G98" s="679"/>
      <c r="H98" s="679"/>
      <c r="I98" s="679"/>
      <c r="J98" s="764" t="str">
        <f t="shared" si="10"/>
        <v/>
      </c>
      <c r="K98" s="680"/>
      <c r="L98" s="680"/>
      <c r="M98" s="680"/>
      <c r="N98" s="680"/>
      <c r="O98" s="680"/>
      <c r="P98" s="681" t="e" cm="1">
        <f t="array" ref="P98">ROUND(SUM(C98:J98,M98:O98) / INDEX(FREQUENCY((C98:J98,M98:O98), 0), 2), 0)</f>
        <v>#DIV/0!</v>
      </c>
      <c r="Q98" s="28" t="str">
        <f t="shared" si="8"/>
        <v/>
      </c>
      <c r="R98" s="28" t="e">
        <f t="shared" si="7"/>
        <v>#DIV/0!</v>
      </c>
      <c r="S98" s="58" t="e">
        <f t="shared" si="9"/>
        <v>#DIV/0!</v>
      </c>
      <c r="U98" s="758"/>
      <c r="V98" s="758"/>
      <c r="W98" s="758"/>
      <c r="X98" s="758"/>
      <c r="Y98" s="758"/>
      <c r="Z98" s="758"/>
      <c r="AA98" s="758"/>
    </row>
    <row r="99" spans="1:27" ht="18" hidden="1" customHeight="1">
      <c r="A99" s="23">
        <v>33</v>
      </c>
      <c r="B99" s="57" t="e">
        <f>'INPUT DATA'!P41</f>
        <v>#VALUE!</v>
      </c>
      <c r="C99" s="679"/>
      <c r="D99" s="679"/>
      <c r="E99" s="679"/>
      <c r="F99" s="679"/>
      <c r="G99" s="679"/>
      <c r="H99" s="679"/>
      <c r="I99" s="679"/>
      <c r="J99" s="764" t="str">
        <f t="shared" si="10"/>
        <v/>
      </c>
      <c r="K99" s="680" t="s">
        <v>14</v>
      </c>
      <c r="L99" s="680" t="s">
        <v>14</v>
      </c>
      <c r="M99" s="680"/>
      <c r="N99" s="680"/>
      <c r="O99" s="680"/>
      <c r="P99" s="681" t="e" cm="1">
        <f t="array" ref="P99">ROUND(SUM(C99:J99,M99:O99) / INDEX(FREQUENCY((C99:J99,M99:O99), 0), 2), 0)</f>
        <v>#DIV/0!</v>
      </c>
      <c r="Q99" s="28" t="str">
        <f t="shared" si="8"/>
        <v/>
      </c>
      <c r="R99" s="28" t="e">
        <f t="shared" ref="R99:R116" si="11">IF(P99="","",IFERROR(VLOOKUP(P99,DESCRIPTORS,4,TRUE),""))</f>
        <v>#DIV/0!</v>
      </c>
      <c r="S99" s="58" t="e">
        <f t="shared" si="9"/>
        <v>#DIV/0!</v>
      </c>
      <c r="U99" s="758"/>
      <c r="V99" s="758"/>
      <c r="W99" s="758"/>
      <c r="X99" s="758"/>
      <c r="Y99" s="758"/>
      <c r="Z99" s="758"/>
      <c r="AA99" s="758"/>
    </row>
    <row r="100" spans="1:27" ht="18" hidden="1" customHeight="1">
      <c r="A100" s="23">
        <v>34</v>
      </c>
      <c r="B100" s="57" t="e">
        <f>'INPUT DATA'!P42</f>
        <v>#VALUE!</v>
      </c>
      <c r="C100" s="679"/>
      <c r="D100" s="679"/>
      <c r="E100" s="679"/>
      <c r="F100" s="679"/>
      <c r="G100" s="679"/>
      <c r="H100" s="679"/>
      <c r="I100" s="679"/>
      <c r="J100" s="764" t="str">
        <f t="shared" si="10"/>
        <v/>
      </c>
      <c r="K100" s="680" t="s">
        <v>14</v>
      </c>
      <c r="L100" s="680" t="s">
        <v>14</v>
      </c>
      <c r="M100" s="680"/>
      <c r="N100" s="680"/>
      <c r="O100" s="680"/>
      <c r="P100" s="681" t="e" cm="1">
        <f t="array" ref="P100">ROUND(SUM(C100:J100,M100:O100) / INDEX(FREQUENCY((C100:J100,M100:O100), 0), 2), 0)</f>
        <v>#DIV/0!</v>
      </c>
      <c r="Q100" s="28" t="str">
        <f t="shared" si="8"/>
        <v/>
      </c>
      <c r="R100" s="28" t="e">
        <f t="shared" si="11"/>
        <v>#DIV/0!</v>
      </c>
      <c r="S100" s="58" t="e">
        <f t="shared" si="9"/>
        <v>#DIV/0!</v>
      </c>
      <c r="U100" s="758"/>
      <c r="V100" s="758"/>
      <c r="W100" s="758"/>
      <c r="X100" s="758"/>
      <c r="Y100" s="758"/>
      <c r="Z100" s="758"/>
      <c r="AA100" s="758"/>
    </row>
    <row r="101" spans="1:27" ht="18" hidden="1" customHeight="1">
      <c r="A101" s="23">
        <v>35</v>
      </c>
      <c r="B101" s="57" t="e">
        <f>'INPUT DATA'!P43</f>
        <v>#VALUE!</v>
      </c>
      <c r="C101" s="679"/>
      <c r="D101" s="679"/>
      <c r="E101" s="679"/>
      <c r="F101" s="679"/>
      <c r="G101" s="679"/>
      <c r="H101" s="679"/>
      <c r="I101" s="679"/>
      <c r="J101" s="764" t="str">
        <f t="shared" si="10"/>
        <v/>
      </c>
      <c r="K101" s="680" t="s">
        <v>14</v>
      </c>
      <c r="L101" s="680" t="s">
        <v>14</v>
      </c>
      <c r="M101" s="680"/>
      <c r="N101" s="680"/>
      <c r="O101" s="680"/>
      <c r="P101" s="681" t="e" cm="1">
        <f t="array" ref="P101">ROUND(SUM(C101:J101,M101:O101) / INDEX(FREQUENCY((C101:J101,M101:O101), 0), 2), 0)</f>
        <v>#DIV/0!</v>
      </c>
      <c r="Q101" s="28" t="str">
        <f t="shared" si="8"/>
        <v/>
      </c>
      <c r="R101" s="28" t="e">
        <f t="shared" si="11"/>
        <v>#DIV/0!</v>
      </c>
      <c r="S101" s="58" t="e">
        <f t="shared" si="9"/>
        <v>#DIV/0!</v>
      </c>
      <c r="U101" s="758"/>
      <c r="V101" s="758"/>
      <c r="W101" s="758"/>
      <c r="X101" s="758"/>
      <c r="Y101" s="758"/>
      <c r="Z101" s="758"/>
      <c r="AA101" s="758"/>
    </row>
    <row r="102" spans="1:27" ht="18" hidden="1" customHeight="1">
      <c r="A102" s="23">
        <v>36</v>
      </c>
      <c r="B102" s="57" t="e">
        <f>'INPUT DATA'!P44</f>
        <v>#VALUE!</v>
      </c>
      <c r="C102" s="679"/>
      <c r="D102" s="679"/>
      <c r="E102" s="679"/>
      <c r="F102" s="679"/>
      <c r="G102" s="679"/>
      <c r="H102" s="679"/>
      <c r="I102" s="679"/>
      <c r="J102" s="764" t="str">
        <f t="shared" si="10"/>
        <v/>
      </c>
      <c r="K102" s="680" t="s">
        <v>14</v>
      </c>
      <c r="L102" s="680" t="s">
        <v>14</v>
      </c>
      <c r="M102" s="680"/>
      <c r="N102" s="680"/>
      <c r="O102" s="680"/>
      <c r="P102" s="681" t="e" cm="1">
        <f t="array" ref="P102">ROUND(SUM(C102:J102,M102:O102) / INDEX(FREQUENCY((C102:J102,M102:O102), 0), 2), 0)</f>
        <v>#DIV/0!</v>
      </c>
      <c r="Q102" s="28" t="str">
        <f t="shared" si="8"/>
        <v/>
      </c>
      <c r="R102" s="28" t="e">
        <f t="shared" si="11"/>
        <v>#DIV/0!</v>
      </c>
      <c r="S102" s="58" t="e">
        <f t="shared" si="9"/>
        <v>#DIV/0!</v>
      </c>
      <c r="U102" s="758"/>
      <c r="V102" s="758"/>
      <c r="W102" s="758"/>
      <c r="X102" s="758"/>
      <c r="Y102" s="758"/>
      <c r="Z102" s="758"/>
      <c r="AA102" s="758"/>
    </row>
    <row r="103" spans="1:27" ht="18" hidden="1" customHeight="1">
      <c r="A103" s="23">
        <v>37</v>
      </c>
      <c r="B103" s="57" t="e">
        <f>'INPUT DATA'!P45</f>
        <v>#VALUE!</v>
      </c>
      <c r="C103" s="679"/>
      <c r="D103" s="679"/>
      <c r="E103" s="679"/>
      <c r="F103" s="679"/>
      <c r="G103" s="679"/>
      <c r="H103" s="679"/>
      <c r="I103" s="679"/>
      <c r="J103" s="764" t="str">
        <f t="shared" si="10"/>
        <v/>
      </c>
      <c r="K103" s="680" t="s">
        <v>14</v>
      </c>
      <c r="L103" s="680" t="s">
        <v>14</v>
      </c>
      <c r="M103" s="680"/>
      <c r="N103" s="680"/>
      <c r="O103" s="680"/>
      <c r="P103" s="681" t="e" cm="1">
        <f t="array" ref="P103">ROUND(SUM(C103:J103,M103:O103) / INDEX(FREQUENCY((C103:J103,M103:O103), 0), 2), 0)</f>
        <v>#DIV/0!</v>
      </c>
      <c r="Q103" s="28" t="str">
        <f t="shared" si="8"/>
        <v/>
      </c>
      <c r="R103" s="28" t="e">
        <f t="shared" si="11"/>
        <v>#DIV/0!</v>
      </c>
      <c r="S103" s="58" t="e">
        <f t="shared" si="9"/>
        <v>#DIV/0!</v>
      </c>
      <c r="U103" s="758"/>
      <c r="V103" s="758"/>
      <c r="W103" s="758"/>
      <c r="X103" s="758"/>
      <c r="Y103" s="758"/>
      <c r="Z103" s="758"/>
      <c r="AA103" s="758"/>
    </row>
    <row r="104" spans="1:27" ht="18" hidden="1" customHeight="1">
      <c r="A104" s="23">
        <v>38</v>
      </c>
      <c r="B104" s="57" t="e">
        <f>'INPUT DATA'!P46</f>
        <v>#VALUE!</v>
      </c>
      <c r="C104" s="679"/>
      <c r="D104" s="679"/>
      <c r="E104" s="679"/>
      <c r="F104" s="679"/>
      <c r="G104" s="679"/>
      <c r="H104" s="679"/>
      <c r="I104" s="679"/>
      <c r="J104" s="764" t="str">
        <f t="shared" si="10"/>
        <v/>
      </c>
      <c r="K104" s="680" t="s">
        <v>14</v>
      </c>
      <c r="L104" s="680" t="s">
        <v>14</v>
      </c>
      <c r="M104" s="680"/>
      <c r="N104" s="680"/>
      <c r="O104" s="680"/>
      <c r="P104" s="681" t="e" cm="1">
        <f t="array" ref="P104">ROUND(SUM(C104:J104,M104:O104) / INDEX(FREQUENCY((C104:J104,M104:O104), 0), 2), 0)</f>
        <v>#DIV/0!</v>
      </c>
      <c r="Q104" s="28" t="str">
        <f t="shared" si="8"/>
        <v/>
      </c>
      <c r="R104" s="28" t="e">
        <f t="shared" si="11"/>
        <v>#DIV/0!</v>
      </c>
      <c r="S104" s="58" t="e">
        <f t="shared" si="9"/>
        <v>#DIV/0!</v>
      </c>
      <c r="U104" s="758"/>
      <c r="V104" s="758"/>
      <c r="W104" s="758"/>
      <c r="X104" s="758"/>
      <c r="Y104" s="758"/>
      <c r="Z104" s="758"/>
      <c r="AA104" s="758"/>
    </row>
    <row r="105" spans="1:27" ht="18" hidden="1" customHeight="1">
      <c r="A105" s="23">
        <v>39</v>
      </c>
      <c r="B105" s="57" t="e">
        <f>'INPUT DATA'!P47</f>
        <v>#VALUE!</v>
      </c>
      <c r="C105" s="679"/>
      <c r="D105" s="679"/>
      <c r="E105" s="679"/>
      <c r="F105" s="679"/>
      <c r="G105" s="679"/>
      <c r="H105" s="679"/>
      <c r="I105" s="679"/>
      <c r="J105" s="764" t="str">
        <f t="shared" si="10"/>
        <v/>
      </c>
      <c r="K105" s="680" t="s">
        <v>14</v>
      </c>
      <c r="L105" s="680" t="s">
        <v>14</v>
      </c>
      <c r="M105" s="680"/>
      <c r="N105" s="680"/>
      <c r="O105" s="680"/>
      <c r="P105" s="681" t="e" cm="1">
        <f t="array" ref="P105">ROUND(SUM(C105:J105,M105:O105) / INDEX(FREQUENCY((C105:J105,M105:O105), 0), 2), 0)</f>
        <v>#DIV/0!</v>
      </c>
      <c r="Q105" s="28" t="str">
        <f t="shared" si="8"/>
        <v/>
      </c>
      <c r="R105" s="28" t="e">
        <f t="shared" si="11"/>
        <v>#DIV/0!</v>
      </c>
      <c r="S105" s="58" t="e">
        <f t="shared" si="9"/>
        <v>#DIV/0!</v>
      </c>
      <c r="U105" s="758"/>
      <c r="V105" s="758"/>
      <c r="W105" s="758"/>
      <c r="X105" s="758"/>
      <c r="Y105" s="758"/>
      <c r="Z105" s="758"/>
      <c r="AA105" s="758"/>
    </row>
    <row r="106" spans="1:27" ht="18" hidden="1" customHeight="1">
      <c r="A106" s="23">
        <v>40</v>
      </c>
      <c r="B106" s="57" t="e">
        <f>'INPUT DATA'!P48</f>
        <v>#VALUE!</v>
      </c>
      <c r="C106" s="679"/>
      <c r="D106" s="679"/>
      <c r="E106" s="679"/>
      <c r="F106" s="679"/>
      <c r="G106" s="679"/>
      <c r="H106" s="679"/>
      <c r="I106" s="679"/>
      <c r="J106" s="764" t="str">
        <f t="shared" si="10"/>
        <v/>
      </c>
      <c r="K106" s="680" t="s">
        <v>14</v>
      </c>
      <c r="L106" s="680" t="s">
        <v>14</v>
      </c>
      <c r="M106" s="680"/>
      <c r="N106" s="680"/>
      <c r="O106" s="680"/>
      <c r="P106" s="681" t="e" cm="1">
        <f t="array" ref="P106">ROUND(SUM(C106:J106,M106:O106) / INDEX(FREQUENCY((C106:J106,M106:O106), 0), 2), 0)</f>
        <v>#DIV/0!</v>
      </c>
      <c r="Q106" s="28" t="str">
        <f t="shared" si="8"/>
        <v/>
      </c>
      <c r="R106" s="28" t="e">
        <f t="shared" si="11"/>
        <v>#DIV/0!</v>
      </c>
      <c r="S106" s="58" t="e">
        <f t="shared" si="9"/>
        <v>#DIV/0!</v>
      </c>
      <c r="U106" s="758"/>
      <c r="V106" s="758"/>
      <c r="W106" s="758"/>
      <c r="X106" s="758"/>
      <c r="Y106" s="758"/>
      <c r="Z106" s="758"/>
      <c r="AA106" s="758"/>
    </row>
    <row r="107" spans="1:27" ht="18" hidden="1" customHeight="1">
      <c r="A107" s="23">
        <v>41</v>
      </c>
      <c r="B107" s="57" t="str">
        <f>'INPUT DATA'!P49</f>
        <v xml:space="preserve">,  </v>
      </c>
      <c r="C107" s="679"/>
      <c r="D107" s="679"/>
      <c r="E107" s="679"/>
      <c r="F107" s="679"/>
      <c r="G107" s="679"/>
      <c r="H107" s="679"/>
      <c r="I107" s="679"/>
      <c r="J107" s="764" t="str">
        <f t="shared" si="10"/>
        <v/>
      </c>
      <c r="K107" s="680" t="s">
        <v>14</v>
      </c>
      <c r="L107" s="680" t="s">
        <v>14</v>
      </c>
      <c r="M107" s="680"/>
      <c r="N107" s="680"/>
      <c r="O107" s="680"/>
      <c r="P107" s="681" t="e" cm="1">
        <f t="array" ref="P107">ROUND(SUM(C107:J107,M107:O107) / INDEX(FREQUENCY((C107:J107,M107:O107), 0), 2), 0)</f>
        <v>#DIV/0!</v>
      </c>
      <c r="Q107" s="28" t="str">
        <f t="shared" si="8"/>
        <v/>
      </c>
      <c r="R107" s="28" t="e">
        <f t="shared" si="11"/>
        <v>#DIV/0!</v>
      </c>
      <c r="S107" s="58" t="e">
        <f t="shared" si="9"/>
        <v>#DIV/0!</v>
      </c>
      <c r="U107" s="758"/>
      <c r="V107" s="758"/>
      <c r="W107" s="758"/>
      <c r="X107" s="758"/>
      <c r="Y107" s="758"/>
      <c r="Z107" s="758"/>
      <c r="AA107" s="758"/>
    </row>
    <row r="108" spans="1:27" ht="18" hidden="1" customHeight="1">
      <c r="A108" s="23">
        <v>42</v>
      </c>
      <c r="B108" s="57" t="str">
        <f>'INPUT DATA'!P50</f>
        <v xml:space="preserve">,  </v>
      </c>
      <c r="C108" s="679"/>
      <c r="D108" s="679"/>
      <c r="E108" s="679"/>
      <c r="F108" s="679"/>
      <c r="G108" s="679"/>
      <c r="H108" s="679"/>
      <c r="I108" s="679"/>
      <c r="J108" s="764" t="str">
        <f t="shared" si="10"/>
        <v/>
      </c>
      <c r="K108" s="680" t="s">
        <v>14</v>
      </c>
      <c r="L108" s="680" t="s">
        <v>14</v>
      </c>
      <c r="M108" s="680"/>
      <c r="N108" s="680"/>
      <c r="O108" s="680"/>
      <c r="P108" s="681" t="e" cm="1">
        <f t="array" ref="P108">ROUND(SUM(C108:J108,M108:O108) / INDEX(FREQUENCY((C108:J108,M108:O108), 0), 2), 0)</f>
        <v>#DIV/0!</v>
      </c>
      <c r="Q108" s="28" t="str">
        <f t="shared" si="8"/>
        <v/>
      </c>
      <c r="R108" s="28" t="e">
        <f t="shared" si="11"/>
        <v>#DIV/0!</v>
      </c>
      <c r="S108" s="58" t="e">
        <f t="shared" si="9"/>
        <v>#DIV/0!</v>
      </c>
      <c r="U108" s="758"/>
      <c r="V108" s="758"/>
      <c r="W108" s="758"/>
      <c r="X108" s="758"/>
      <c r="Y108" s="758"/>
      <c r="Z108" s="758"/>
      <c r="AA108" s="758"/>
    </row>
    <row r="109" spans="1:27" ht="18" hidden="1" customHeight="1">
      <c r="A109" s="23">
        <v>43</v>
      </c>
      <c r="B109" s="57" t="str">
        <f>'INPUT DATA'!P51</f>
        <v xml:space="preserve">,  </v>
      </c>
      <c r="C109" s="679"/>
      <c r="D109" s="679"/>
      <c r="E109" s="679"/>
      <c r="F109" s="679"/>
      <c r="G109" s="679"/>
      <c r="H109" s="679"/>
      <c r="I109" s="679"/>
      <c r="J109" s="764" t="str">
        <f t="shared" si="10"/>
        <v/>
      </c>
      <c r="K109" s="680" t="s">
        <v>14</v>
      </c>
      <c r="L109" s="680" t="s">
        <v>14</v>
      </c>
      <c r="M109" s="680"/>
      <c r="N109" s="680"/>
      <c r="O109" s="680"/>
      <c r="P109" s="681" t="e" cm="1">
        <f t="array" ref="P109">ROUND(SUM(C109:J109,M109:O109) / INDEX(FREQUENCY((C109:J109,M109:O109), 0), 2), 0)</f>
        <v>#DIV/0!</v>
      </c>
      <c r="Q109" s="28" t="str">
        <f t="shared" si="8"/>
        <v/>
      </c>
      <c r="R109" s="28" t="e">
        <f t="shared" si="11"/>
        <v>#DIV/0!</v>
      </c>
      <c r="S109" s="58" t="e">
        <f t="shared" si="9"/>
        <v>#DIV/0!</v>
      </c>
      <c r="U109" s="758"/>
      <c r="V109" s="758"/>
      <c r="W109" s="758"/>
      <c r="X109" s="758"/>
      <c r="Y109" s="758"/>
      <c r="Z109" s="758"/>
      <c r="AA109" s="758"/>
    </row>
    <row r="110" spans="1:27" ht="18" hidden="1" customHeight="1">
      <c r="A110" s="23">
        <v>44</v>
      </c>
      <c r="B110" s="57" t="str">
        <f>'INPUT DATA'!P52</f>
        <v xml:space="preserve">,  </v>
      </c>
      <c r="C110" s="679"/>
      <c r="D110" s="679"/>
      <c r="E110" s="679"/>
      <c r="F110" s="679"/>
      <c r="G110" s="679"/>
      <c r="H110" s="679"/>
      <c r="I110" s="679"/>
      <c r="J110" s="764" t="str">
        <f t="shared" si="10"/>
        <v/>
      </c>
      <c r="K110" s="680" t="s">
        <v>14</v>
      </c>
      <c r="L110" s="680" t="s">
        <v>14</v>
      </c>
      <c r="M110" s="680"/>
      <c r="N110" s="680"/>
      <c r="O110" s="680"/>
      <c r="P110" s="681" t="e" cm="1">
        <f t="array" ref="P110">ROUND(SUM(C110:J110,M110:O110) / INDEX(FREQUENCY((C110:J110,M110:O110), 0), 2), 0)</f>
        <v>#DIV/0!</v>
      </c>
      <c r="Q110" s="28" t="str">
        <f t="shared" si="8"/>
        <v/>
      </c>
      <c r="R110" s="28" t="e">
        <f t="shared" si="11"/>
        <v>#DIV/0!</v>
      </c>
      <c r="S110" s="58" t="e">
        <f t="shared" si="9"/>
        <v>#DIV/0!</v>
      </c>
      <c r="U110" s="758"/>
      <c r="V110" s="758"/>
      <c r="W110" s="758"/>
      <c r="X110" s="758"/>
      <c r="Y110" s="758"/>
      <c r="Z110" s="758"/>
      <c r="AA110" s="758"/>
    </row>
    <row r="111" spans="1:27" ht="18" hidden="1" customHeight="1">
      <c r="A111" s="23">
        <v>45</v>
      </c>
      <c r="B111" s="57" t="str">
        <f>'INPUT DATA'!P53</f>
        <v xml:space="preserve">,  </v>
      </c>
      <c r="C111" s="679"/>
      <c r="D111" s="679"/>
      <c r="E111" s="679"/>
      <c r="F111" s="679"/>
      <c r="G111" s="679"/>
      <c r="H111" s="679"/>
      <c r="I111" s="679"/>
      <c r="J111" s="764" t="str">
        <f t="shared" si="10"/>
        <v/>
      </c>
      <c r="K111" s="680" t="s">
        <v>14</v>
      </c>
      <c r="L111" s="680" t="s">
        <v>14</v>
      </c>
      <c r="M111" s="680"/>
      <c r="N111" s="680"/>
      <c r="O111" s="680"/>
      <c r="P111" s="681" t="e" cm="1">
        <f t="array" ref="P111">ROUND(SUM(C111:J111,M111:O111) / INDEX(FREQUENCY((C111:J111,M111:O111), 0), 2), 0)</f>
        <v>#DIV/0!</v>
      </c>
      <c r="Q111" s="28" t="str">
        <f t="shared" si="8"/>
        <v/>
      </c>
      <c r="R111" s="28" t="e">
        <f t="shared" si="11"/>
        <v>#DIV/0!</v>
      </c>
      <c r="S111" s="58" t="e">
        <f t="shared" si="9"/>
        <v>#DIV/0!</v>
      </c>
      <c r="U111" s="758"/>
      <c r="V111" s="758"/>
      <c r="W111" s="758"/>
      <c r="X111" s="758"/>
      <c r="Y111" s="758"/>
      <c r="Z111" s="758"/>
      <c r="AA111" s="758"/>
    </row>
    <row r="112" spans="1:27" ht="18" hidden="1" customHeight="1">
      <c r="A112" s="23">
        <v>46</v>
      </c>
      <c r="B112" s="57" t="str">
        <f>'INPUT DATA'!P54</f>
        <v xml:space="preserve">,  </v>
      </c>
      <c r="C112" s="679"/>
      <c r="D112" s="679"/>
      <c r="E112" s="679"/>
      <c r="F112" s="679"/>
      <c r="G112" s="679"/>
      <c r="H112" s="679"/>
      <c r="I112" s="679"/>
      <c r="J112" s="764" t="str">
        <f t="shared" si="10"/>
        <v/>
      </c>
      <c r="K112" s="680" t="s">
        <v>14</v>
      </c>
      <c r="L112" s="680" t="s">
        <v>14</v>
      </c>
      <c r="M112" s="680"/>
      <c r="N112" s="680"/>
      <c r="O112" s="680"/>
      <c r="P112" s="681" t="e" cm="1">
        <f t="array" ref="P112">ROUND(SUM(C112:J112,M112:O112) / INDEX(FREQUENCY((C112:J112,M112:O112), 0), 2), 0)</f>
        <v>#DIV/0!</v>
      </c>
      <c r="Q112" s="28" t="str">
        <f t="shared" si="8"/>
        <v/>
      </c>
      <c r="R112" s="28" t="e">
        <f t="shared" si="11"/>
        <v>#DIV/0!</v>
      </c>
      <c r="S112" s="58" t="e">
        <f t="shared" si="9"/>
        <v>#DIV/0!</v>
      </c>
      <c r="U112" s="758"/>
      <c r="V112" s="758"/>
      <c r="W112" s="758"/>
      <c r="X112" s="758"/>
      <c r="Y112" s="758"/>
      <c r="Z112" s="758"/>
      <c r="AA112" s="758"/>
    </row>
    <row r="113" spans="1:27" ht="18" hidden="1" customHeight="1">
      <c r="A113" s="23">
        <v>47</v>
      </c>
      <c r="B113" s="57" t="str">
        <f>'INPUT DATA'!P55</f>
        <v xml:space="preserve">,  </v>
      </c>
      <c r="C113" s="679"/>
      <c r="D113" s="679"/>
      <c r="E113" s="679"/>
      <c r="F113" s="679"/>
      <c r="G113" s="679"/>
      <c r="H113" s="679"/>
      <c r="I113" s="679"/>
      <c r="J113" s="764" t="str">
        <f t="shared" si="10"/>
        <v/>
      </c>
      <c r="K113" s="680" t="s">
        <v>14</v>
      </c>
      <c r="L113" s="680" t="s">
        <v>14</v>
      </c>
      <c r="M113" s="680"/>
      <c r="N113" s="680"/>
      <c r="O113" s="680"/>
      <c r="P113" s="681" t="e" cm="1">
        <f t="array" ref="P113">ROUND(SUM(C113:J113,M113:O113) / INDEX(FREQUENCY((C113:J113,M113:O113), 0), 2), 0)</f>
        <v>#DIV/0!</v>
      </c>
      <c r="Q113" s="28" t="str">
        <f t="shared" si="8"/>
        <v/>
      </c>
      <c r="R113" s="28" t="e">
        <f t="shared" si="11"/>
        <v>#DIV/0!</v>
      </c>
      <c r="S113" s="58" t="e">
        <f t="shared" si="9"/>
        <v>#DIV/0!</v>
      </c>
      <c r="U113" s="758"/>
      <c r="V113" s="758"/>
      <c r="W113" s="758"/>
      <c r="X113" s="758"/>
      <c r="Y113" s="758"/>
      <c r="Z113" s="758"/>
      <c r="AA113" s="758"/>
    </row>
    <row r="114" spans="1:27" ht="18" hidden="1" customHeight="1">
      <c r="A114" s="23">
        <v>48</v>
      </c>
      <c r="B114" s="57" t="str">
        <f>'INPUT DATA'!P56</f>
        <v xml:space="preserve">,  </v>
      </c>
      <c r="C114" s="679"/>
      <c r="D114" s="679"/>
      <c r="E114" s="679"/>
      <c r="F114" s="679"/>
      <c r="G114" s="679"/>
      <c r="H114" s="679"/>
      <c r="I114" s="679"/>
      <c r="J114" s="764" t="str">
        <f t="shared" si="10"/>
        <v/>
      </c>
      <c r="K114" s="680" t="s">
        <v>14</v>
      </c>
      <c r="L114" s="680" t="s">
        <v>14</v>
      </c>
      <c r="M114" s="680"/>
      <c r="N114" s="680"/>
      <c r="O114" s="680"/>
      <c r="P114" s="681" t="e" cm="1">
        <f t="array" ref="P114">ROUND(SUM(C114:J114,M114:O114) / INDEX(FREQUENCY((C114:J114,M114:O114), 0), 2), 0)</f>
        <v>#DIV/0!</v>
      </c>
      <c r="Q114" s="28" t="str">
        <f t="shared" si="8"/>
        <v/>
      </c>
      <c r="R114" s="28" t="e">
        <f t="shared" si="11"/>
        <v>#DIV/0!</v>
      </c>
      <c r="S114" s="58" t="e">
        <f t="shared" si="9"/>
        <v>#DIV/0!</v>
      </c>
      <c r="U114" s="758"/>
      <c r="V114" s="758"/>
      <c r="W114" s="758"/>
      <c r="X114" s="758"/>
      <c r="Y114" s="758"/>
      <c r="Z114" s="758"/>
      <c r="AA114" s="758"/>
    </row>
    <row r="115" spans="1:27" ht="18" hidden="1" customHeight="1">
      <c r="A115" s="23">
        <v>49</v>
      </c>
      <c r="B115" s="57" t="str">
        <f>'INPUT DATA'!P57</f>
        <v xml:space="preserve">,  </v>
      </c>
      <c r="C115" s="679"/>
      <c r="D115" s="679"/>
      <c r="E115" s="679"/>
      <c r="F115" s="679"/>
      <c r="G115" s="679"/>
      <c r="H115" s="679"/>
      <c r="I115" s="679"/>
      <c r="J115" s="764" t="str">
        <f t="shared" si="10"/>
        <v/>
      </c>
      <c r="K115" s="680" t="s">
        <v>14</v>
      </c>
      <c r="L115" s="680" t="s">
        <v>14</v>
      </c>
      <c r="M115" s="680"/>
      <c r="N115" s="680"/>
      <c r="O115" s="680"/>
      <c r="P115" s="681" t="e" cm="1">
        <f t="array" ref="P115">ROUND(SUM(C115:J115,M115:O115) / INDEX(FREQUENCY((C115:J115,M115:O115), 0), 2), 0)</f>
        <v>#DIV/0!</v>
      </c>
      <c r="Q115" s="28" t="str">
        <f t="shared" si="8"/>
        <v/>
      </c>
      <c r="R115" s="28" t="e">
        <f t="shared" si="11"/>
        <v>#DIV/0!</v>
      </c>
      <c r="S115" s="58" t="e">
        <f t="shared" si="9"/>
        <v>#DIV/0!</v>
      </c>
      <c r="U115" s="758"/>
      <c r="V115" s="758"/>
      <c r="W115" s="758"/>
      <c r="X115" s="758"/>
      <c r="Y115" s="758"/>
      <c r="Z115" s="758"/>
      <c r="AA115" s="758"/>
    </row>
    <row r="116" spans="1:27" ht="14.5" hidden="1">
      <c r="A116" s="23">
        <v>50</v>
      </c>
      <c r="B116" s="57" t="str">
        <f>'INPUT DATA'!P58</f>
        <v xml:space="preserve">,  </v>
      </c>
      <c r="C116" s="679"/>
      <c r="D116" s="679"/>
      <c r="E116" s="679"/>
      <c r="F116" s="679"/>
      <c r="G116" s="679"/>
      <c r="H116" s="679"/>
      <c r="I116" s="679"/>
      <c r="J116" s="764" t="str">
        <f t="shared" si="10"/>
        <v/>
      </c>
      <c r="K116" s="680" t="s">
        <v>14</v>
      </c>
      <c r="L116" s="680" t="s">
        <v>14</v>
      </c>
      <c r="M116" s="680"/>
      <c r="N116" s="680"/>
      <c r="O116" s="683"/>
      <c r="P116" s="681" t="e" cm="1">
        <f t="array" ref="P116">ROUND(SUM(C116:J116,M116:O116) / INDEX(FREQUENCY((C116:J116,M116:O116), 0), 2), 0)</f>
        <v>#DIV/0!</v>
      </c>
      <c r="Q116" s="28" t="str">
        <f t="shared" si="8"/>
        <v/>
      </c>
      <c r="R116" s="28" t="e">
        <f t="shared" si="11"/>
        <v>#DIV/0!</v>
      </c>
      <c r="S116" s="58" t="e">
        <f t="shared" si="9"/>
        <v>#DIV/0!</v>
      </c>
      <c r="U116" s="250"/>
      <c r="V116" s="250"/>
      <c r="W116" s="250"/>
      <c r="X116" s="250"/>
      <c r="Y116" s="250"/>
      <c r="Z116" s="250"/>
      <c r="AA116" s="250"/>
    </row>
    <row r="118" spans="1:27" s="33" customFormat="1" ht="24.65" customHeight="1">
      <c r="A118" s="844" t="s">
        <v>16</v>
      </c>
      <c r="B118" s="844"/>
      <c r="C118" s="844"/>
      <c r="D118" s="844"/>
      <c r="E118" s="844"/>
      <c r="F118" s="844"/>
      <c r="G118" s="844"/>
      <c r="H118" s="844"/>
      <c r="I118" s="56"/>
      <c r="J118" s="56"/>
      <c r="K118" s="56"/>
      <c r="L118" s="56"/>
      <c r="M118" s="56"/>
      <c r="N118" s="56"/>
      <c r="O118" s="56"/>
      <c r="P118" s="32"/>
    </row>
    <row r="119" spans="1:27" s="33" customFormat="1" ht="18" customHeight="1">
      <c r="A119" s="841" t="s">
        <v>17</v>
      </c>
      <c r="B119" s="841"/>
      <c r="C119" s="842" t="s">
        <v>18</v>
      </c>
      <c r="D119" s="842"/>
      <c r="E119" s="842" t="s">
        <v>19</v>
      </c>
      <c r="F119" s="842"/>
      <c r="G119" s="842" t="s">
        <v>20</v>
      </c>
      <c r="H119" s="842"/>
      <c r="I119" s="56"/>
      <c r="J119" s="56"/>
      <c r="K119" s="56"/>
      <c r="L119" s="56"/>
      <c r="M119" s="56"/>
      <c r="N119" s="56"/>
      <c r="O119" s="56"/>
      <c r="P119" s="32"/>
    </row>
    <row r="120" spans="1:27" s="33" customFormat="1" ht="18" customHeight="1">
      <c r="A120" s="846" t="s">
        <v>31</v>
      </c>
      <c r="B120" s="846"/>
      <c r="C120" s="839">
        <f>COUNTIF($R$16:$R$65,"ADVANCING")</f>
        <v>9</v>
      </c>
      <c r="D120" s="839"/>
      <c r="E120" s="839">
        <f>COUNTIF($R$67:$R$116,"ADVANCING")</f>
        <v>9</v>
      </c>
      <c r="F120" s="839"/>
      <c r="G120" s="840">
        <f>C120+E120</f>
        <v>18</v>
      </c>
      <c r="H120" s="840"/>
      <c r="I120" s="32"/>
      <c r="J120" s="32"/>
      <c r="K120" s="32"/>
      <c r="L120" s="32"/>
      <c r="M120" s="32"/>
      <c r="N120" s="32"/>
      <c r="O120" s="32"/>
      <c r="P120" s="32"/>
    </row>
    <row r="121" spans="1:27" s="33" customFormat="1" ht="18" customHeight="1">
      <c r="A121" s="846" t="s">
        <v>32</v>
      </c>
      <c r="B121" s="846"/>
      <c r="C121" s="839">
        <f>COUNTIF($R$16:$R$65,"BENCHMARKING")</f>
        <v>15</v>
      </c>
      <c r="D121" s="839"/>
      <c r="E121" s="839">
        <f>COUNTIF($R$67:$R$116,"BENCHMARKING")</f>
        <v>10</v>
      </c>
      <c r="F121" s="839"/>
      <c r="G121" s="840">
        <f t="shared" ref="G121:G125" si="12">C121+E121</f>
        <v>25</v>
      </c>
      <c r="H121" s="840"/>
      <c r="I121" s="32"/>
      <c r="J121" s="32"/>
      <c r="K121" s="32"/>
      <c r="L121" s="32"/>
      <c r="M121" s="32"/>
      <c r="N121" s="32"/>
      <c r="O121" s="32"/>
      <c r="P121" s="32"/>
    </row>
    <row r="122" spans="1:27" s="33" customFormat="1" ht="18" customHeight="1">
      <c r="A122" s="846" t="s">
        <v>33</v>
      </c>
      <c r="B122" s="846"/>
      <c r="C122" s="839">
        <f>COUNTIF($R$16:$R$65,"CONNECTING")</f>
        <v>0</v>
      </c>
      <c r="D122" s="839"/>
      <c r="E122" s="839">
        <f>COUNTIF($R$67:$R$116,"CONNECTING")</f>
        <v>0</v>
      </c>
      <c r="F122" s="839"/>
      <c r="G122" s="840">
        <f t="shared" si="12"/>
        <v>0</v>
      </c>
      <c r="H122" s="840"/>
      <c r="I122" s="32"/>
      <c r="J122" s="32"/>
      <c r="K122" s="32"/>
      <c r="L122" s="32"/>
      <c r="M122" s="32"/>
      <c r="N122" s="32"/>
      <c r="O122" s="32"/>
      <c r="P122" s="32"/>
    </row>
    <row r="123" spans="1:27" s="33" customFormat="1" ht="18" customHeight="1">
      <c r="A123" s="846" t="s">
        <v>34</v>
      </c>
      <c r="B123" s="846"/>
      <c r="C123" s="839">
        <f>COUNTIF($R$16:$R$65,"DEVELOPING")</f>
        <v>0</v>
      </c>
      <c r="D123" s="839"/>
      <c r="E123" s="839">
        <f>COUNTIF($R$67:$R$116,"DEVELOPING")</f>
        <v>0</v>
      </c>
      <c r="F123" s="839"/>
      <c r="G123" s="840">
        <f t="shared" si="12"/>
        <v>0</v>
      </c>
      <c r="H123" s="840"/>
      <c r="I123" s="32"/>
      <c r="J123" s="32"/>
      <c r="K123" s="32"/>
      <c r="L123" s="32"/>
      <c r="M123" s="32"/>
      <c r="N123" s="32"/>
      <c r="O123" s="32"/>
      <c r="P123" s="32"/>
    </row>
    <row r="124" spans="1:27" s="33" customFormat="1" ht="18" customHeight="1">
      <c r="A124" s="846" t="s">
        <v>35</v>
      </c>
      <c r="B124" s="846"/>
      <c r="C124" s="839">
        <f>COUNTIF($R$16:$R$65,"EMERGING")</f>
        <v>0</v>
      </c>
      <c r="D124" s="839"/>
      <c r="E124" s="839">
        <f>COUNTIF($R$67:$R$116,"EMERGING")</f>
        <v>0</v>
      </c>
      <c r="F124" s="839"/>
      <c r="G124" s="840">
        <f t="shared" si="12"/>
        <v>0</v>
      </c>
      <c r="H124" s="840"/>
      <c r="I124" s="32"/>
      <c r="J124" s="32"/>
      <c r="K124" s="32"/>
      <c r="L124" s="32"/>
      <c r="M124" s="32"/>
      <c r="N124" s="32"/>
      <c r="O124" s="32"/>
      <c r="P124" s="32"/>
    </row>
    <row r="125" spans="1:27" ht="18" customHeight="1">
      <c r="A125" s="846" t="s">
        <v>20</v>
      </c>
      <c r="B125" s="846"/>
      <c r="C125" s="840">
        <f>SUM(C120:D124)</f>
        <v>24</v>
      </c>
      <c r="D125" s="840"/>
      <c r="E125" s="840">
        <f>SUM(E120:F124)</f>
        <v>19</v>
      </c>
      <c r="F125" s="840"/>
      <c r="G125" s="840">
        <f t="shared" si="12"/>
        <v>43</v>
      </c>
      <c r="H125" s="840"/>
    </row>
    <row r="126" spans="1:27" ht="10.75" customHeight="1"/>
    <row r="127" spans="1:27" ht="10.75" customHeight="1"/>
    <row r="128" spans="1:27" ht="18" customHeight="1">
      <c r="A128" s="34" t="s">
        <v>21</v>
      </c>
      <c r="B128" s="34"/>
      <c r="C128" s="34" t="s">
        <v>22</v>
      </c>
      <c r="D128" s="34"/>
      <c r="E128" s="34"/>
      <c r="F128" s="34"/>
      <c r="G128" s="34"/>
      <c r="H128" s="34"/>
      <c r="I128" s="34"/>
      <c r="J128" s="34" t="s">
        <v>23</v>
      </c>
      <c r="K128" s="34"/>
      <c r="L128" s="34"/>
      <c r="M128" s="34"/>
      <c r="N128" s="34"/>
      <c r="O128" s="34"/>
      <c r="P128" s="34"/>
    </row>
    <row r="129" spans="1:16" ht="18" customHeight="1">
      <c r="A129" s="34"/>
      <c r="B129" s="34"/>
      <c r="C129" s="34"/>
      <c r="D129" s="34"/>
      <c r="E129" s="34"/>
      <c r="F129" s="34"/>
      <c r="G129" s="34"/>
      <c r="H129" s="34"/>
      <c r="I129" s="34"/>
      <c r="J129" s="34"/>
      <c r="K129" s="34"/>
      <c r="L129" s="34"/>
      <c r="M129" s="34"/>
      <c r="N129" s="34"/>
      <c r="O129" s="34"/>
      <c r="P129" s="34"/>
    </row>
    <row r="130" spans="1:16" ht="18" customHeight="1">
      <c r="A130" s="34"/>
      <c r="B130" s="35" t="str">
        <f>'INPUT DATA'!E17</f>
        <v>KATHY A. GARCIA</v>
      </c>
      <c r="C130" s="34"/>
      <c r="D130" s="849" t="str">
        <f>'INPUT DATA'!E20</f>
        <v>MARK ANTHONY M. OCAMPO</v>
      </c>
      <c r="E130" s="849"/>
      <c r="F130" s="849"/>
      <c r="G130" s="849"/>
      <c r="H130" s="849"/>
      <c r="I130" s="849"/>
      <c r="J130" s="34"/>
      <c r="K130" s="850" t="str">
        <f>'INPUT DATA'!E23</f>
        <v>MA. FE LITA S. YPARRAGUIRRE</v>
      </c>
      <c r="L130" s="850"/>
      <c r="M130" s="850"/>
      <c r="N130" s="850"/>
      <c r="O130" s="850"/>
      <c r="P130" s="850"/>
    </row>
    <row r="131" spans="1:16" ht="18" customHeight="1">
      <c r="A131" s="34"/>
      <c r="B131" s="36" t="s">
        <v>24</v>
      </c>
      <c r="C131" s="34"/>
      <c r="D131" s="843" t="str">
        <f>'INPUT DATA'!E21</f>
        <v>OIC, ARALING PANLIPUNAN DEPT. HEAD</v>
      </c>
      <c r="E131" s="843"/>
      <c r="F131" s="843"/>
      <c r="G131" s="843"/>
      <c r="H131" s="843"/>
      <c r="I131" s="843"/>
      <c r="J131" s="34"/>
      <c r="K131" s="843" t="str">
        <f>'INPUT DATA'!E24</f>
        <v>PRINCIPAL IV</v>
      </c>
      <c r="L131" s="843"/>
      <c r="M131" s="843"/>
      <c r="N131" s="843"/>
      <c r="O131" s="843"/>
      <c r="P131" s="843"/>
    </row>
    <row r="132" spans="1:16" ht="18" customHeight="1">
      <c r="A132" s="34"/>
      <c r="B132" s="34"/>
      <c r="C132" s="34"/>
      <c r="D132" s="34"/>
      <c r="E132" s="34"/>
      <c r="F132" s="34"/>
      <c r="G132" s="34"/>
      <c r="H132" s="34"/>
      <c r="I132" s="34"/>
      <c r="J132" s="34"/>
      <c r="K132" s="34"/>
      <c r="L132" s="34"/>
      <c r="M132" s="34"/>
      <c r="N132" s="34"/>
      <c r="O132" s="34"/>
      <c r="P132" s="34"/>
    </row>
    <row r="133" spans="1:16" ht="18" customHeight="1">
      <c r="A133" s="34"/>
      <c r="B133" s="34"/>
      <c r="C133" s="34"/>
      <c r="D133" s="34"/>
      <c r="E133" s="34"/>
      <c r="F133" s="34"/>
      <c r="G133" s="34"/>
      <c r="H133" s="34"/>
      <c r="I133" s="34"/>
      <c r="J133" s="34"/>
      <c r="K133" s="34"/>
      <c r="L133" s="34"/>
      <c r="M133" s="34"/>
      <c r="N133" s="34"/>
      <c r="O133" s="34"/>
      <c r="P133" s="34"/>
    </row>
    <row r="134" spans="1:16" ht="18" customHeight="1">
      <c r="A134" s="34"/>
      <c r="B134" s="34"/>
      <c r="C134" s="34"/>
      <c r="D134" s="34"/>
      <c r="E134" s="34"/>
      <c r="F134" s="34"/>
      <c r="G134" s="34"/>
      <c r="H134" s="34"/>
      <c r="I134" s="34"/>
      <c r="J134" s="34"/>
      <c r="K134" s="34"/>
      <c r="L134" s="34"/>
      <c r="M134" s="34"/>
      <c r="N134" s="34"/>
      <c r="O134" s="34"/>
      <c r="P134" s="34"/>
    </row>
    <row r="135" spans="1:16" ht="18" customHeight="1">
      <c r="A135" s="34"/>
      <c r="B135" s="34"/>
      <c r="C135" s="34"/>
      <c r="D135" s="34"/>
      <c r="E135" s="34"/>
      <c r="F135" s="34"/>
      <c r="G135" s="34"/>
      <c r="H135" s="34"/>
      <c r="I135" s="34"/>
      <c r="J135" s="34"/>
      <c r="K135" s="34"/>
      <c r="L135" s="34"/>
      <c r="M135" s="34"/>
      <c r="N135" s="34"/>
      <c r="O135" s="34"/>
      <c r="P135" s="34"/>
    </row>
    <row r="136" spans="1:16" ht="18" customHeight="1">
      <c r="A136" s="34"/>
      <c r="B136" s="34"/>
      <c r="C136" s="34"/>
      <c r="D136" s="34"/>
      <c r="E136" s="34"/>
      <c r="F136" s="34"/>
      <c r="G136" s="34"/>
      <c r="H136" s="34"/>
      <c r="I136" s="34"/>
      <c r="J136" s="34"/>
      <c r="K136" s="34"/>
      <c r="L136" s="34"/>
      <c r="M136" s="34"/>
      <c r="N136" s="34"/>
      <c r="O136" s="34"/>
      <c r="P136" s="34"/>
    </row>
    <row r="137" spans="1:16" ht="18" customHeight="1">
      <c r="A137" s="34"/>
      <c r="B137" s="34"/>
      <c r="C137" s="34"/>
      <c r="D137" s="34"/>
      <c r="E137" s="34"/>
      <c r="F137" s="34"/>
      <c r="G137" s="34"/>
      <c r="H137" s="34"/>
      <c r="I137" s="34"/>
      <c r="J137" s="34"/>
      <c r="K137" s="34"/>
      <c r="L137" s="34"/>
      <c r="M137" s="34"/>
      <c r="N137" s="34"/>
      <c r="O137" s="34"/>
      <c r="P137" s="34"/>
    </row>
    <row r="138" spans="1:16" ht="18" customHeight="1">
      <c r="A138" s="34"/>
      <c r="B138" s="34"/>
      <c r="C138" s="34"/>
      <c r="D138" s="34"/>
      <c r="E138" s="34"/>
      <c r="F138" s="34"/>
      <c r="G138" s="34"/>
      <c r="H138" s="34"/>
      <c r="I138" s="34"/>
      <c r="J138" s="34"/>
      <c r="K138" s="34"/>
      <c r="L138" s="34"/>
      <c r="M138" s="34"/>
      <c r="N138" s="34"/>
      <c r="O138" s="34"/>
      <c r="P138" s="34"/>
    </row>
    <row r="139" spans="1:16" ht="18" customHeight="1">
      <c r="A139" s="34"/>
      <c r="B139" s="34"/>
      <c r="C139" s="34"/>
      <c r="D139" s="34"/>
      <c r="E139" s="34"/>
      <c r="F139" s="34"/>
      <c r="G139" s="34"/>
      <c r="H139" s="34"/>
      <c r="I139" s="34"/>
      <c r="J139" s="34"/>
      <c r="K139" s="34"/>
      <c r="L139" s="34"/>
      <c r="M139" s="34"/>
      <c r="N139" s="34"/>
      <c r="O139" s="34"/>
      <c r="P139" s="34"/>
    </row>
    <row r="140" spans="1:16" ht="18" customHeight="1">
      <c r="A140" s="34"/>
      <c r="B140" s="34"/>
      <c r="C140" s="34"/>
      <c r="D140" s="34"/>
      <c r="E140" s="34"/>
      <c r="F140" s="34"/>
      <c r="G140" s="34"/>
      <c r="H140" s="34"/>
      <c r="I140" s="34"/>
      <c r="J140" s="34"/>
      <c r="K140" s="34"/>
      <c r="L140" s="34"/>
      <c r="M140" s="34"/>
      <c r="N140" s="34"/>
      <c r="O140" s="34"/>
      <c r="P140" s="34"/>
    </row>
    <row r="141" spans="1:16" ht="18" customHeight="1">
      <c r="A141" s="34"/>
      <c r="B141" s="34"/>
      <c r="C141" s="34"/>
      <c r="D141" s="34"/>
      <c r="E141" s="34"/>
      <c r="F141" s="34"/>
      <c r="G141" s="34"/>
      <c r="H141" s="34"/>
      <c r="I141" s="34"/>
      <c r="J141" s="34"/>
      <c r="K141" s="34"/>
      <c r="L141" s="34"/>
      <c r="M141" s="34"/>
      <c r="N141" s="34"/>
      <c r="O141" s="34"/>
      <c r="P141" s="34"/>
    </row>
    <row r="142" spans="1:16" ht="18" customHeight="1">
      <c r="A142" s="34"/>
      <c r="B142" s="34"/>
      <c r="C142" s="34"/>
      <c r="D142" s="34"/>
      <c r="E142" s="34"/>
      <c r="F142" s="34"/>
      <c r="G142" s="34"/>
      <c r="H142" s="34"/>
      <c r="I142" s="34"/>
      <c r="J142" s="34"/>
      <c r="K142" s="34"/>
      <c r="L142" s="34"/>
      <c r="M142" s="34"/>
      <c r="N142" s="34"/>
      <c r="O142" s="34"/>
      <c r="P142" s="34"/>
    </row>
    <row r="143" spans="1:16" ht="18" customHeight="1">
      <c r="A143" s="34"/>
      <c r="B143" s="34"/>
      <c r="C143" s="34"/>
      <c r="D143" s="34"/>
      <c r="E143" s="34"/>
      <c r="F143" s="34"/>
      <c r="G143" s="34"/>
      <c r="H143" s="34"/>
      <c r="I143" s="34"/>
      <c r="J143" s="34"/>
      <c r="K143" s="34"/>
      <c r="L143" s="34"/>
      <c r="M143" s="34"/>
      <c r="N143" s="34"/>
      <c r="O143" s="34"/>
      <c r="P143" s="34"/>
    </row>
    <row r="144" spans="1:16" ht="18" customHeight="1">
      <c r="A144" s="34"/>
      <c r="B144" s="34"/>
      <c r="C144" s="34"/>
      <c r="D144" s="34"/>
      <c r="E144" s="34"/>
      <c r="F144" s="34"/>
      <c r="G144" s="34"/>
      <c r="H144" s="34"/>
      <c r="I144" s="34"/>
      <c r="J144" s="34"/>
      <c r="K144" s="34"/>
      <c r="L144" s="34"/>
      <c r="M144" s="34"/>
      <c r="N144" s="34"/>
      <c r="O144" s="34"/>
      <c r="P144" s="34"/>
    </row>
    <row r="145" spans="1:16" ht="14.5">
      <c r="A145" s="34"/>
      <c r="B145" s="34"/>
      <c r="C145" s="34"/>
      <c r="D145" s="34"/>
      <c r="E145" s="34"/>
      <c r="F145" s="34"/>
      <c r="G145" s="34"/>
      <c r="H145" s="34"/>
      <c r="I145" s="34"/>
      <c r="J145" s="34"/>
      <c r="K145" s="34"/>
      <c r="L145" s="34"/>
      <c r="M145" s="34"/>
      <c r="N145" s="34"/>
      <c r="O145" s="34"/>
      <c r="P145" s="34"/>
    </row>
    <row r="146" spans="1:16" ht="14.5">
      <c r="A146" s="34"/>
      <c r="B146" s="34"/>
      <c r="C146" s="34"/>
      <c r="D146" s="34"/>
      <c r="E146" s="34"/>
      <c r="F146" s="34"/>
      <c r="G146" s="34"/>
      <c r="H146" s="34"/>
      <c r="I146" s="34"/>
      <c r="J146" s="34"/>
      <c r="K146" s="34"/>
      <c r="L146" s="34"/>
      <c r="M146" s="34"/>
      <c r="N146" s="34"/>
      <c r="O146" s="34"/>
      <c r="P146" s="34"/>
    </row>
    <row r="147" spans="1:16" ht="14.5">
      <c r="A147" s="34"/>
      <c r="B147" s="34"/>
      <c r="C147" s="34"/>
      <c r="D147" s="34"/>
      <c r="E147" s="34"/>
      <c r="F147" s="34"/>
      <c r="G147" s="34"/>
      <c r="H147" s="34"/>
      <c r="I147" s="34"/>
      <c r="J147" s="34"/>
      <c r="K147" s="34"/>
      <c r="L147" s="34"/>
      <c r="M147" s="34"/>
      <c r="N147" s="34"/>
      <c r="O147" s="34"/>
      <c r="P147" s="34"/>
    </row>
    <row r="148" spans="1:16" ht="14.5">
      <c r="A148" s="34"/>
      <c r="B148" s="34"/>
      <c r="C148" s="34"/>
      <c r="D148" s="34"/>
      <c r="E148" s="34"/>
      <c r="F148" s="34"/>
      <c r="G148" s="34"/>
      <c r="H148" s="34"/>
      <c r="I148" s="34"/>
      <c r="J148" s="34"/>
      <c r="K148" s="34"/>
      <c r="L148" s="34"/>
      <c r="M148" s="34"/>
      <c r="N148" s="34"/>
      <c r="O148" s="34"/>
      <c r="P148" s="34"/>
    </row>
    <row r="149" spans="1:16" ht="14.5">
      <c r="A149" s="34"/>
      <c r="B149" s="34"/>
      <c r="C149" s="34"/>
      <c r="D149" s="34"/>
      <c r="E149" s="34"/>
      <c r="F149" s="34"/>
      <c r="G149" s="34"/>
      <c r="H149" s="34"/>
      <c r="I149" s="34"/>
      <c r="J149" s="34"/>
      <c r="K149" s="34"/>
      <c r="L149" s="34"/>
      <c r="M149" s="34"/>
      <c r="N149" s="34"/>
      <c r="O149" s="34"/>
      <c r="P149" s="34"/>
    </row>
    <row r="150" spans="1:16" ht="14.5">
      <c r="A150" s="34"/>
      <c r="B150" s="34"/>
      <c r="C150" s="34"/>
      <c r="D150" s="34"/>
      <c r="E150" s="34"/>
      <c r="F150" s="34"/>
      <c r="G150" s="34"/>
      <c r="H150" s="34"/>
      <c r="I150" s="34"/>
      <c r="J150" s="34"/>
      <c r="K150" s="34"/>
      <c r="L150" s="34"/>
      <c r="M150" s="34"/>
      <c r="N150" s="34"/>
      <c r="O150" s="34"/>
      <c r="P150" s="34"/>
    </row>
    <row r="151" spans="1:16" ht="14.5">
      <c r="A151" s="34"/>
      <c r="B151" s="34"/>
      <c r="C151" s="34"/>
      <c r="D151" s="34"/>
      <c r="E151" s="34"/>
      <c r="F151" s="34"/>
      <c r="G151" s="34"/>
      <c r="H151" s="34"/>
      <c r="I151" s="34"/>
      <c r="J151" s="34"/>
      <c r="K151" s="34"/>
      <c r="L151" s="34"/>
      <c r="M151" s="34"/>
      <c r="N151" s="34"/>
      <c r="O151" s="34"/>
      <c r="P151" s="34"/>
    </row>
    <row r="152" spans="1:16" ht="14.5">
      <c r="A152" s="34"/>
      <c r="B152" s="34"/>
      <c r="C152" s="34"/>
      <c r="D152" s="34"/>
      <c r="E152" s="34"/>
      <c r="F152" s="34"/>
      <c r="G152" s="34"/>
      <c r="H152" s="34"/>
      <c r="I152" s="34"/>
      <c r="J152" s="34"/>
      <c r="K152" s="34"/>
      <c r="L152" s="34"/>
      <c r="M152" s="34"/>
      <c r="N152" s="34"/>
      <c r="O152" s="34"/>
      <c r="P152" s="34"/>
    </row>
    <row r="153" spans="1:16" ht="14.5">
      <c r="A153" s="34"/>
      <c r="B153" s="34"/>
      <c r="C153" s="34"/>
      <c r="D153" s="34"/>
      <c r="E153" s="34"/>
      <c r="F153" s="34"/>
      <c r="G153" s="34"/>
      <c r="H153" s="34"/>
      <c r="I153" s="34"/>
      <c r="J153" s="34"/>
      <c r="K153" s="34"/>
      <c r="L153" s="34"/>
      <c r="M153" s="34"/>
      <c r="N153" s="34"/>
      <c r="O153" s="34"/>
      <c r="P153" s="34"/>
    </row>
    <row r="154" spans="1:16" ht="14.5">
      <c r="A154" s="34"/>
      <c r="B154" s="34"/>
      <c r="C154" s="34"/>
      <c r="D154" s="34"/>
      <c r="E154" s="34"/>
      <c r="F154" s="34"/>
      <c r="G154" s="34"/>
      <c r="H154" s="34"/>
      <c r="I154" s="34"/>
      <c r="J154" s="34"/>
      <c r="K154" s="34"/>
      <c r="L154" s="34"/>
      <c r="M154" s="34"/>
      <c r="N154" s="34"/>
      <c r="O154" s="34"/>
      <c r="P154" s="34"/>
    </row>
    <row r="155" spans="1:16" ht="14.5">
      <c r="A155" s="34"/>
      <c r="B155" s="34"/>
      <c r="C155" s="34"/>
      <c r="D155" s="34"/>
      <c r="E155" s="34"/>
      <c r="F155" s="34"/>
      <c r="G155" s="34"/>
      <c r="H155" s="34"/>
      <c r="I155" s="34"/>
      <c r="J155" s="34"/>
      <c r="K155" s="34"/>
      <c r="L155" s="34"/>
      <c r="M155" s="34"/>
      <c r="N155" s="34"/>
      <c r="O155" s="34"/>
      <c r="P155" s="34"/>
    </row>
    <row r="156" spans="1:16" ht="14.5">
      <c r="A156" s="34"/>
      <c r="B156" s="34"/>
      <c r="C156" s="34"/>
      <c r="D156" s="34"/>
      <c r="E156" s="34"/>
      <c r="F156" s="34"/>
      <c r="G156" s="34"/>
      <c r="H156" s="34"/>
      <c r="I156" s="34"/>
      <c r="J156" s="34"/>
      <c r="K156" s="34"/>
      <c r="L156" s="34"/>
      <c r="M156" s="34"/>
      <c r="N156" s="34"/>
      <c r="O156" s="34"/>
      <c r="P156" s="34"/>
    </row>
    <row r="157" spans="1:16" ht="14.5">
      <c r="A157" s="34"/>
      <c r="B157" s="34"/>
      <c r="C157" s="34"/>
      <c r="D157" s="34"/>
      <c r="E157" s="34"/>
      <c r="F157" s="34"/>
      <c r="G157" s="34"/>
      <c r="H157" s="34"/>
      <c r="I157" s="34"/>
      <c r="J157" s="34"/>
      <c r="K157" s="34"/>
      <c r="L157" s="34"/>
      <c r="M157" s="34"/>
      <c r="N157" s="34"/>
      <c r="O157" s="34"/>
      <c r="P157" s="34"/>
    </row>
    <row r="158" spans="1:16" ht="14.5">
      <c r="A158" s="34"/>
      <c r="B158" s="34"/>
      <c r="C158" s="34"/>
      <c r="D158" s="34"/>
      <c r="E158" s="34"/>
      <c r="F158" s="34"/>
      <c r="G158" s="34"/>
      <c r="H158" s="34"/>
      <c r="I158" s="34"/>
      <c r="J158" s="34"/>
      <c r="K158" s="34"/>
      <c r="L158" s="34"/>
      <c r="M158" s="34"/>
      <c r="N158" s="34"/>
      <c r="O158" s="34"/>
      <c r="P158" s="34"/>
    </row>
    <row r="159" spans="1:16" ht="14.5">
      <c r="A159" s="34"/>
      <c r="B159" s="34"/>
      <c r="C159" s="34"/>
      <c r="D159" s="34"/>
      <c r="E159" s="34"/>
      <c r="F159" s="34"/>
      <c r="G159" s="34"/>
      <c r="H159" s="34"/>
      <c r="I159" s="34"/>
      <c r="J159" s="34"/>
      <c r="K159" s="34"/>
      <c r="L159" s="34"/>
      <c r="M159" s="34"/>
      <c r="N159" s="34"/>
      <c r="O159" s="34"/>
      <c r="P159" s="34"/>
    </row>
    <row r="160" spans="1:16" ht="14.5">
      <c r="A160" s="34"/>
      <c r="B160" s="34"/>
      <c r="C160" s="34"/>
      <c r="D160" s="34"/>
      <c r="E160" s="34"/>
      <c r="F160" s="34"/>
      <c r="G160" s="34"/>
      <c r="H160" s="34"/>
      <c r="I160" s="34"/>
      <c r="J160" s="34"/>
      <c r="K160" s="34"/>
      <c r="L160" s="34"/>
      <c r="M160" s="34"/>
      <c r="N160" s="34"/>
      <c r="O160" s="34"/>
      <c r="P160" s="34"/>
    </row>
    <row r="161" spans="1:16" ht="14.5">
      <c r="A161" s="34"/>
      <c r="B161" s="34"/>
      <c r="C161" s="34"/>
      <c r="D161" s="34"/>
      <c r="E161" s="34"/>
      <c r="F161" s="34"/>
      <c r="G161" s="34"/>
      <c r="H161" s="34"/>
      <c r="I161" s="34"/>
      <c r="J161" s="34"/>
      <c r="K161" s="34"/>
      <c r="L161" s="34"/>
      <c r="M161" s="34"/>
      <c r="N161" s="34"/>
      <c r="O161" s="34"/>
      <c r="P161" s="34"/>
    </row>
    <row r="162" spans="1:16" ht="14.5">
      <c r="A162" s="34"/>
      <c r="B162" s="34"/>
      <c r="C162" s="34"/>
      <c r="D162" s="34"/>
      <c r="E162" s="34"/>
      <c r="F162" s="34"/>
      <c r="G162" s="34"/>
      <c r="H162" s="34"/>
      <c r="I162" s="34"/>
      <c r="J162" s="34"/>
      <c r="K162" s="34"/>
      <c r="L162" s="34"/>
      <c r="M162" s="34"/>
      <c r="N162" s="34"/>
      <c r="O162" s="34"/>
      <c r="P162" s="34"/>
    </row>
    <row r="163" spans="1:16" ht="14.5">
      <c r="A163" s="34"/>
      <c r="B163" s="34"/>
      <c r="C163" s="34"/>
      <c r="D163" s="34"/>
      <c r="E163" s="34"/>
      <c r="F163" s="34"/>
      <c r="G163" s="34"/>
      <c r="H163" s="34"/>
      <c r="I163" s="34"/>
      <c r="J163" s="34"/>
      <c r="K163" s="34"/>
      <c r="L163" s="34"/>
      <c r="M163" s="34"/>
      <c r="N163" s="34"/>
      <c r="O163" s="34"/>
      <c r="P163" s="34"/>
    </row>
    <row r="164" spans="1:16" ht="14.5">
      <c r="A164" s="34"/>
      <c r="B164" s="34"/>
      <c r="C164" s="34"/>
      <c r="D164" s="34"/>
      <c r="E164" s="34"/>
      <c r="F164" s="34"/>
      <c r="G164" s="34"/>
      <c r="H164" s="34"/>
      <c r="I164" s="34"/>
      <c r="J164" s="34"/>
      <c r="K164" s="34"/>
      <c r="L164" s="34"/>
      <c r="M164" s="34"/>
      <c r="N164" s="34"/>
      <c r="O164" s="34"/>
      <c r="P164" s="34"/>
    </row>
    <row r="165" spans="1:16" ht="14.5">
      <c r="A165" s="34"/>
      <c r="B165" s="34"/>
      <c r="C165" s="34"/>
      <c r="D165" s="34"/>
      <c r="E165" s="34"/>
      <c r="F165" s="34"/>
      <c r="G165" s="34"/>
      <c r="H165" s="34"/>
      <c r="I165" s="34"/>
      <c r="J165" s="34"/>
      <c r="K165" s="34"/>
      <c r="L165" s="34"/>
      <c r="M165" s="34"/>
      <c r="N165" s="34"/>
      <c r="O165" s="34"/>
      <c r="P165" s="34"/>
    </row>
    <row r="166" spans="1:16" ht="14.5">
      <c r="A166" s="34"/>
      <c r="B166" s="34"/>
      <c r="C166" s="34"/>
      <c r="D166" s="34"/>
      <c r="E166" s="34"/>
      <c r="F166" s="34"/>
      <c r="G166" s="34"/>
      <c r="H166" s="34"/>
      <c r="I166" s="34"/>
      <c r="J166" s="34"/>
      <c r="K166" s="34"/>
      <c r="L166" s="34"/>
      <c r="M166" s="34"/>
      <c r="N166" s="34"/>
      <c r="O166" s="34"/>
      <c r="P166" s="34"/>
    </row>
    <row r="167" spans="1:16" ht="14.5">
      <c r="A167" s="34"/>
      <c r="B167" s="34"/>
      <c r="C167" s="34"/>
      <c r="D167" s="34"/>
      <c r="E167" s="34"/>
      <c r="F167" s="34"/>
      <c r="G167" s="34"/>
      <c r="H167" s="34"/>
      <c r="I167" s="34"/>
      <c r="J167" s="34"/>
      <c r="K167" s="34"/>
      <c r="L167" s="34"/>
      <c r="M167" s="34"/>
      <c r="N167" s="34"/>
      <c r="O167" s="34"/>
      <c r="P167" s="34"/>
    </row>
    <row r="168" spans="1:16" ht="14.5">
      <c r="A168" s="34"/>
      <c r="B168" s="34"/>
      <c r="C168" s="34"/>
      <c r="D168" s="34"/>
      <c r="E168" s="34"/>
      <c r="F168" s="34"/>
      <c r="G168" s="34"/>
      <c r="H168" s="34"/>
      <c r="I168" s="34"/>
      <c r="J168" s="34"/>
      <c r="K168" s="34"/>
      <c r="L168" s="34"/>
      <c r="M168" s="34"/>
      <c r="N168" s="34"/>
      <c r="O168" s="34"/>
      <c r="P168" s="34"/>
    </row>
    <row r="169" spans="1:16" ht="14.5">
      <c r="A169" s="34"/>
      <c r="B169" s="34"/>
      <c r="C169" s="34"/>
      <c r="D169" s="34"/>
      <c r="E169" s="34"/>
      <c r="F169" s="34"/>
      <c r="G169" s="34"/>
      <c r="H169" s="34"/>
      <c r="I169" s="34"/>
      <c r="J169" s="34"/>
      <c r="K169" s="34"/>
      <c r="L169" s="34"/>
      <c r="M169" s="34"/>
      <c r="N169" s="34"/>
      <c r="O169" s="34"/>
      <c r="P169" s="34"/>
    </row>
    <row r="170" spans="1:16" ht="14.5">
      <c r="A170" s="34"/>
      <c r="B170" s="34"/>
      <c r="C170" s="34"/>
      <c r="D170" s="34"/>
      <c r="E170" s="34"/>
      <c r="F170" s="34"/>
      <c r="G170" s="34"/>
      <c r="H170" s="34"/>
      <c r="I170" s="34"/>
      <c r="J170" s="34"/>
      <c r="K170" s="34"/>
      <c r="L170" s="34"/>
      <c r="M170" s="34"/>
      <c r="N170" s="34"/>
      <c r="O170" s="34"/>
      <c r="P170" s="34"/>
    </row>
    <row r="171" spans="1:16" ht="14.5">
      <c r="A171" s="34"/>
      <c r="B171" s="34"/>
      <c r="C171" s="34"/>
      <c r="D171" s="34"/>
      <c r="E171" s="34"/>
      <c r="F171" s="34"/>
      <c r="G171" s="34"/>
      <c r="H171" s="34"/>
      <c r="I171" s="34"/>
      <c r="J171" s="34"/>
      <c r="K171" s="34"/>
      <c r="L171" s="34"/>
      <c r="M171" s="34"/>
      <c r="N171" s="34"/>
      <c r="O171" s="34"/>
      <c r="P171" s="34"/>
    </row>
    <row r="172" spans="1:16" ht="14.5">
      <c r="A172" s="34"/>
      <c r="B172" s="34"/>
      <c r="C172" s="34"/>
      <c r="D172" s="34"/>
      <c r="E172" s="34"/>
      <c r="F172" s="34"/>
      <c r="G172" s="34"/>
      <c r="H172" s="34"/>
      <c r="I172" s="34"/>
      <c r="J172" s="34"/>
      <c r="K172" s="34"/>
      <c r="L172" s="34"/>
      <c r="M172" s="34"/>
      <c r="N172" s="34"/>
      <c r="O172" s="34"/>
      <c r="P172" s="34"/>
    </row>
    <row r="173" spans="1:16" ht="14.5">
      <c r="A173" s="34"/>
      <c r="B173" s="34"/>
      <c r="C173" s="34"/>
      <c r="D173" s="34"/>
      <c r="E173" s="34"/>
      <c r="F173" s="34"/>
      <c r="G173" s="34"/>
      <c r="H173" s="34"/>
      <c r="I173" s="34"/>
      <c r="J173" s="34"/>
      <c r="K173" s="34"/>
      <c r="L173" s="34"/>
      <c r="M173" s="34"/>
      <c r="N173" s="34"/>
      <c r="O173" s="34"/>
      <c r="P173" s="34"/>
    </row>
    <row r="174" spans="1:16" ht="14.5">
      <c r="A174" s="34"/>
      <c r="B174" s="34"/>
      <c r="C174" s="34"/>
      <c r="D174" s="34"/>
      <c r="E174" s="34"/>
      <c r="F174" s="34"/>
      <c r="G174" s="34"/>
      <c r="H174" s="34"/>
      <c r="I174" s="34"/>
      <c r="J174" s="34"/>
      <c r="K174" s="34"/>
      <c r="L174" s="34"/>
      <c r="M174" s="34"/>
      <c r="N174" s="34"/>
      <c r="O174" s="34"/>
      <c r="P174" s="34"/>
    </row>
    <row r="175" spans="1:16" ht="14.5">
      <c r="A175" s="34"/>
      <c r="B175" s="34"/>
      <c r="C175" s="34"/>
      <c r="D175" s="34"/>
      <c r="E175" s="34"/>
      <c r="F175" s="34"/>
      <c r="G175" s="34"/>
      <c r="H175" s="34"/>
      <c r="I175" s="34"/>
      <c r="J175" s="34"/>
      <c r="K175" s="34"/>
      <c r="L175" s="34"/>
      <c r="M175" s="34"/>
      <c r="N175" s="34"/>
      <c r="O175" s="34"/>
      <c r="P175" s="34"/>
    </row>
    <row r="176" spans="1:16" ht="14.5">
      <c r="A176" s="34"/>
      <c r="B176" s="34"/>
      <c r="C176" s="34"/>
      <c r="D176" s="34"/>
      <c r="E176" s="34"/>
      <c r="F176" s="34"/>
      <c r="G176" s="34"/>
      <c r="H176" s="34"/>
      <c r="I176" s="34"/>
      <c r="J176" s="34"/>
      <c r="K176" s="34"/>
      <c r="L176" s="34"/>
      <c r="M176" s="34"/>
      <c r="N176" s="34"/>
      <c r="O176" s="34"/>
      <c r="P176" s="34"/>
    </row>
    <row r="177" spans="1:16" ht="14.5">
      <c r="A177" s="34"/>
      <c r="B177" s="34"/>
      <c r="C177" s="34"/>
      <c r="D177" s="34"/>
      <c r="E177" s="34"/>
      <c r="F177" s="34"/>
      <c r="G177" s="34"/>
      <c r="H177" s="34"/>
      <c r="I177" s="34"/>
      <c r="J177" s="34"/>
      <c r="K177" s="34"/>
      <c r="L177" s="34"/>
      <c r="M177" s="34"/>
      <c r="N177" s="34"/>
      <c r="O177" s="34"/>
      <c r="P177" s="34"/>
    </row>
    <row r="178" spans="1:16" ht="14.5">
      <c r="A178" s="34"/>
      <c r="B178" s="34"/>
      <c r="C178" s="34"/>
      <c r="D178" s="34"/>
      <c r="E178" s="34"/>
      <c r="F178" s="34"/>
      <c r="G178" s="34"/>
      <c r="H178" s="34"/>
      <c r="I178" s="34"/>
      <c r="J178" s="34"/>
      <c r="K178" s="34"/>
      <c r="L178" s="34"/>
      <c r="M178" s="34"/>
      <c r="N178" s="34"/>
      <c r="O178" s="34"/>
      <c r="P178" s="34"/>
    </row>
    <row r="179" spans="1:16" ht="14.5">
      <c r="A179" s="34"/>
      <c r="B179" s="34"/>
      <c r="C179" s="34"/>
      <c r="D179" s="34"/>
      <c r="E179" s="34"/>
      <c r="F179" s="34"/>
      <c r="G179" s="34"/>
      <c r="H179" s="34"/>
      <c r="I179" s="34"/>
      <c r="J179" s="34"/>
      <c r="K179" s="34"/>
      <c r="L179" s="34"/>
      <c r="M179" s="34"/>
      <c r="N179" s="34"/>
      <c r="O179" s="34"/>
      <c r="P179" s="34"/>
    </row>
    <row r="180" spans="1:16" ht="14.5">
      <c r="A180" s="34"/>
      <c r="B180" s="34"/>
      <c r="C180" s="34"/>
      <c r="D180" s="34"/>
      <c r="E180" s="34"/>
      <c r="F180" s="34"/>
      <c r="G180" s="34"/>
      <c r="H180" s="34"/>
      <c r="I180" s="34"/>
      <c r="J180" s="34"/>
      <c r="K180" s="34"/>
      <c r="L180" s="34"/>
      <c r="M180" s="34"/>
      <c r="N180" s="34"/>
      <c r="O180" s="34"/>
      <c r="P180" s="34"/>
    </row>
    <row r="181" spans="1:16" ht="14.5">
      <c r="A181" s="34"/>
      <c r="B181" s="34"/>
      <c r="C181" s="34"/>
      <c r="D181" s="34"/>
      <c r="E181" s="34"/>
      <c r="F181" s="34"/>
      <c r="G181" s="34"/>
      <c r="H181" s="34"/>
      <c r="I181" s="34"/>
      <c r="J181" s="34"/>
      <c r="K181" s="34"/>
      <c r="L181" s="34"/>
      <c r="M181" s="34"/>
      <c r="N181" s="34"/>
      <c r="O181" s="34"/>
      <c r="P181" s="34"/>
    </row>
    <row r="182" spans="1:16" ht="14.5">
      <c r="A182" s="34"/>
      <c r="B182" s="34"/>
      <c r="C182" s="34"/>
      <c r="D182" s="34"/>
      <c r="E182" s="34"/>
      <c r="F182" s="34"/>
      <c r="G182" s="34"/>
      <c r="H182" s="34"/>
      <c r="I182" s="34"/>
      <c r="J182" s="34"/>
      <c r="K182" s="34"/>
      <c r="L182" s="34"/>
      <c r="M182" s="34"/>
      <c r="N182" s="34"/>
      <c r="O182" s="34"/>
      <c r="P182" s="34"/>
    </row>
    <row r="183" spans="1:16" ht="14.5">
      <c r="A183" s="34"/>
      <c r="B183" s="34"/>
      <c r="C183" s="34"/>
      <c r="D183" s="34"/>
      <c r="E183" s="34"/>
      <c r="F183" s="34"/>
      <c r="G183" s="34"/>
      <c r="H183" s="34"/>
      <c r="I183" s="34"/>
      <c r="J183" s="34"/>
      <c r="K183" s="34"/>
      <c r="L183" s="34"/>
      <c r="M183" s="34"/>
      <c r="N183" s="34"/>
      <c r="O183" s="34"/>
      <c r="P183" s="34"/>
    </row>
    <row r="184" spans="1:16" ht="15.5">
      <c r="A184" s="37"/>
      <c r="B184" s="37"/>
      <c r="C184" s="37"/>
      <c r="D184" s="37"/>
      <c r="E184" s="37"/>
      <c r="F184" s="37"/>
      <c r="G184" s="37"/>
      <c r="H184" s="37"/>
      <c r="I184" s="37"/>
      <c r="J184" s="37"/>
      <c r="K184" s="37"/>
      <c r="L184" s="37"/>
      <c r="M184" s="37"/>
      <c r="N184" s="37"/>
      <c r="O184" s="37"/>
      <c r="P184" s="37"/>
    </row>
    <row r="185" spans="1:16" ht="15.5">
      <c r="A185" s="37"/>
      <c r="B185" s="37"/>
      <c r="C185" s="37"/>
      <c r="D185" s="37"/>
      <c r="E185" s="37"/>
      <c r="F185" s="37"/>
      <c r="G185" s="37"/>
      <c r="H185" s="37"/>
      <c r="I185" s="37"/>
      <c r="J185" s="37"/>
      <c r="K185" s="37"/>
      <c r="L185" s="37"/>
      <c r="M185" s="37"/>
      <c r="N185" s="37"/>
      <c r="O185" s="37"/>
      <c r="P185" s="37"/>
    </row>
    <row r="186" spans="1:16" ht="15.5">
      <c r="A186" s="37"/>
      <c r="B186" s="37"/>
      <c r="C186" s="37"/>
      <c r="D186" s="37"/>
      <c r="E186" s="37"/>
      <c r="F186" s="37"/>
      <c r="G186" s="37"/>
      <c r="H186" s="37"/>
      <c r="I186" s="37"/>
      <c r="J186" s="37"/>
      <c r="K186" s="37"/>
      <c r="L186" s="37"/>
      <c r="M186" s="37"/>
      <c r="N186" s="37"/>
      <c r="O186" s="37"/>
      <c r="P186" s="37"/>
    </row>
    <row r="187" spans="1:16" ht="15.5">
      <c r="A187" s="37"/>
      <c r="B187" s="37"/>
      <c r="C187" s="37"/>
      <c r="D187" s="37"/>
      <c r="E187" s="37"/>
      <c r="F187" s="37"/>
      <c r="G187" s="37"/>
      <c r="H187" s="37"/>
      <c r="I187" s="37"/>
      <c r="J187" s="37"/>
      <c r="K187" s="37"/>
      <c r="L187" s="37"/>
      <c r="M187" s="37"/>
      <c r="N187" s="37"/>
      <c r="O187" s="37"/>
      <c r="P187" s="37"/>
    </row>
    <row r="188" spans="1:16" ht="15.5">
      <c r="A188" s="37"/>
      <c r="B188" s="37"/>
      <c r="C188" s="37"/>
      <c r="D188" s="37"/>
      <c r="E188" s="37"/>
      <c r="F188" s="37"/>
      <c r="G188" s="37"/>
      <c r="H188" s="37"/>
      <c r="I188" s="37"/>
      <c r="J188" s="37"/>
      <c r="K188" s="37"/>
      <c r="L188" s="37"/>
      <c r="M188" s="37"/>
      <c r="N188" s="37"/>
      <c r="O188" s="37"/>
      <c r="P188" s="37"/>
    </row>
    <row r="189" spans="1:16" ht="15.5">
      <c r="A189" s="37"/>
      <c r="B189" s="37"/>
      <c r="C189" s="37"/>
      <c r="D189" s="37"/>
      <c r="E189" s="37"/>
      <c r="F189" s="37"/>
      <c r="G189" s="37"/>
      <c r="H189" s="37"/>
      <c r="I189" s="37"/>
      <c r="J189" s="37"/>
      <c r="K189" s="37"/>
      <c r="L189" s="37"/>
      <c r="M189" s="37"/>
      <c r="N189" s="37"/>
      <c r="O189" s="37"/>
      <c r="P189" s="37"/>
    </row>
    <row r="190" spans="1:16" ht="15.5">
      <c r="A190" s="37"/>
      <c r="B190" s="37"/>
      <c r="C190" s="37"/>
      <c r="D190" s="37"/>
      <c r="E190" s="37"/>
      <c r="F190" s="37"/>
      <c r="G190" s="37"/>
      <c r="H190" s="37"/>
      <c r="I190" s="37"/>
      <c r="J190" s="37"/>
      <c r="K190" s="37"/>
      <c r="L190" s="37"/>
      <c r="M190" s="37"/>
      <c r="N190" s="37"/>
      <c r="O190" s="37"/>
      <c r="P190" s="37"/>
    </row>
    <row r="191" spans="1:16" ht="15.5">
      <c r="A191" s="37"/>
      <c r="B191" s="37"/>
      <c r="C191" s="37"/>
      <c r="D191" s="37"/>
      <c r="E191" s="37"/>
      <c r="F191" s="37"/>
      <c r="G191" s="37"/>
      <c r="H191" s="37"/>
      <c r="I191" s="37"/>
      <c r="J191" s="37"/>
      <c r="K191" s="37"/>
      <c r="L191" s="37"/>
      <c r="M191" s="37"/>
      <c r="N191" s="37"/>
      <c r="O191" s="37"/>
      <c r="P191" s="37"/>
    </row>
    <row r="192" spans="1:16" ht="15.5">
      <c r="A192" s="37"/>
      <c r="B192" s="37"/>
      <c r="C192" s="37"/>
      <c r="D192" s="37"/>
      <c r="E192" s="37"/>
      <c r="F192" s="37"/>
      <c r="G192" s="37"/>
      <c r="H192" s="37"/>
      <c r="I192" s="37"/>
      <c r="J192" s="37"/>
      <c r="K192" s="37"/>
      <c r="L192" s="37"/>
      <c r="M192" s="37"/>
      <c r="N192" s="37"/>
      <c r="O192" s="37"/>
      <c r="P192" s="37"/>
    </row>
  </sheetData>
  <sheetProtection autoFilter="0"/>
  <autoFilter ref="B15:B116" xr:uid="{3FDCCCA8-DBD9-448C-A671-6CF83689E648}">
    <filterColumn colId="0">
      <filters>
        <filter val="ACIBAR, LOUIE JR. L."/>
        <filter val="ADANZA, ELIJAH LOUIS M."/>
        <filter val="AGANOS, MEARL ROSE S."/>
        <filter val="ARELLANO, BREXEN GREY M."/>
        <filter val="BABAO, JAYDEN DALE T."/>
        <filter val="BARADAS, MCLIAME DWYT Q."/>
        <filter val="BARREDO, ALISTAIR KAYLE P."/>
        <filter val="BONILLA, RHINE KYLE L."/>
        <filter val="CALIZAR, CHRISTINA PAULA A."/>
        <filter val="CAMPANIEL, JOANNA RENEE A."/>
        <filter val="CANSON, ALJANNE D."/>
        <filter val="CARBONILLA, JHAYRA O."/>
        <filter val="CASTILLON, VIVIAN GRACE P."/>
        <filter val="CORPUS, CYRUS JHON F."/>
        <filter val="DABA, IAN JOHN B."/>
        <filter val="DAWA, PATRICE BRIELLE J."/>
        <filter val="DOMINGO, CHARITY JADE P."/>
        <filter val="DUMADAG, ALLEYAH KHATE A."/>
        <filter val="DURAN, TYRICK GALVIN A."/>
        <filter val="ESPORTUNO, XAMANTHA ERICA L."/>
        <filter val="FACUNLA, LEANNE GEBRELLE M."/>
        <filter val="FEMALE"/>
        <filter val="GULAY, JOHN PAUL N."/>
        <filter val="LASANAS, ISAIAH ZAYN O."/>
        <filter val="MALUTO, KRISTINE JOY C."/>
        <filter val="MARZAN, BRAM YEOMAN C."/>
        <filter val="NAVAL, ANNECHKA LINUELLE S."/>
        <filter val="NOTARTE, KEVIN CLARENCE V."/>
        <filter val="OMAR, MUHAMMAD AIMAN A."/>
        <filter val="OSOTEO, JOHANNA J."/>
        <filter val="PABILONA, QUEENZEL A."/>
        <filter val="PANAGUITON, PETER CLIEN B."/>
        <filter val="PAULITE, JAEL KHAIZER S."/>
        <filter val="PEÑOLVO, KHATE NATHALIE R."/>
        <filter val="PERONO, AIDEN NATHAN B."/>
        <filter val="PERPO, CHEALSY JEAL T."/>
        <filter val="RAMOS, BRIGHT A."/>
        <filter val="ROBLES, THIRDY"/>
        <filter val="SOBEJANA, RYNE JARRED R."/>
        <filter val="SOMODIO, QUINTANA BLESSIE D."/>
        <filter val="SORIANO, CHRISEON XANDREI M."/>
        <filter val="TORIBIO, EDWARD LIAM C."/>
        <filter val="TRAGO, CZARINA B."/>
        <filter val="TUPAS, DAÑELLA B."/>
        <filter val="YAHYA, KHALID CESAR M."/>
      </filters>
    </filterColumn>
  </autoFilter>
  <mergeCells count="50">
    <mergeCell ref="A1:S1"/>
    <mergeCell ref="A8:S8"/>
    <mergeCell ref="A9:S9"/>
    <mergeCell ref="A10:S10"/>
    <mergeCell ref="D130:I130"/>
    <mergeCell ref="K130:P130"/>
    <mergeCell ref="A123:B123"/>
    <mergeCell ref="C123:D123"/>
    <mergeCell ref="E123:F123"/>
    <mergeCell ref="G123:H123"/>
    <mergeCell ref="A120:B120"/>
    <mergeCell ref="C120:D120"/>
    <mergeCell ref="E120:F120"/>
    <mergeCell ref="G120:H120"/>
    <mergeCell ref="A121:B121"/>
    <mergeCell ref="C121:D121"/>
    <mergeCell ref="D131:I131"/>
    <mergeCell ref="K131:P131"/>
    <mergeCell ref="A118:H118"/>
    <mergeCell ref="S13:S14"/>
    <mergeCell ref="A125:B125"/>
    <mergeCell ref="C125:D125"/>
    <mergeCell ref="E125:F125"/>
    <mergeCell ref="G125:H125"/>
    <mergeCell ref="A124:B124"/>
    <mergeCell ref="C124:D124"/>
    <mergeCell ref="E124:F124"/>
    <mergeCell ref="G124:H124"/>
    <mergeCell ref="A122:B122"/>
    <mergeCell ref="C122:D122"/>
    <mergeCell ref="E122:F122"/>
    <mergeCell ref="G122:H122"/>
    <mergeCell ref="E121:F121"/>
    <mergeCell ref="G121:H121"/>
    <mergeCell ref="A119:B119"/>
    <mergeCell ref="C119:D119"/>
    <mergeCell ref="E119:F119"/>
    <mergeCell ref="G119:H119"/>
    <mergeCell ref="A3:S3"/>
    <mergeCell ref="A2:S2"/>
    <mergeCell ref="P13:P14"/>
    <mergeCell ref="Q13:Q14"/>
    <mergeCell ref="R13:R14"/>
    <mergeCell ref="A5:R5"/>
    <mergeCell ref="A6:S6"/>
    <mergeCell ref="U13:V14"/>
    <mergeCell ref="W13:X14"/>
    <mergeCell ref="Y13:Y14"/>
    <mergeCell ref="Z13:AA14"/>
    <mergeCell ref="A4:S4"/>
  </mergeCells>
  <conditionalFormatting sqref="R16:R86">
    <cfRule type="containsText" dxfId="101" priority="1" operator="containsText" text="DEVELOPING">
      <formula>NOT(ISERROR(SEARCH("DEVELOPING",R16)))</formula>
    </cfRule>
    <cfRule type="containsText" dxfId="100" priority="2" operator="containsText" text="EMERGING">
      <formula>NOT(ISERROR(SEARCH("EMERGING",R16)))</formula>
    </cfRule>
  </conditionalFormatting>
  <dataValidations count="3">
    <dataValidation allowBlank="1" showInputMessage="1" showErrorMessage="1" prompt="TYPE IN INPUT INFOS" sqref="IO16:IO116 B917530:B917630 B851994:B852094 B786458:B786558 B720922:B721022 B655386:B655486 B589850:B589950 B524314:B524414 B458778:B458878 B393242:B393342 B327706:B327806 B262170:B262270 B196634:B196734 B131098:B131198 B65562:B65662 B983066:B983166 SK16:SK116 ACG16:ACG116 AMC16:AMC116 AVY16:AVY116 BFU16:BFU116 BPQ16:BPQ116 BZM16:BZM116 CJI16:CJI116 CTE16:CTE116 DDA16:DDA116 DMW16:DMW116 DWS16:DWS116 EGO16:EGO116 EQK16:EQK116 FAG16:FAG116 FKC16:FKC116 FTY16:FTY116 GDU16:GDU116 GNQ16:GNQ116 GXM16:GXM116 HHI16:HHI116 HRE16:HRE116 IBA16:IBA116 IKW16:IKW116 IUS16:IUS116 JEO16:JEO116 JOK16:JOK116 JYG16:JYG116 KIC16:KIC116 KRY16:KRY116 LBU16:LBU116 LLQ16:LLQ116 LVM16:LVM116 MFI16:MFI116 MPE16:MPE116 MZA16:MZA116 NIW16:NIW116 NSS16:NSS116 OCO16:OCO116 OMK16:OMK116 OWG16:OWG116 PGC16:PGC116 PPY16:PPY116 PZU16:PZU116 QJQ16:QJQ116 QTM16:QTM116 RDI16:RDI116 RNE16:RNE116 RXA16:RXA116 SGW16:SGW116 SQS16:SQS116 TAO16:TAO116 TKK16:TKK116 TUG16:TUG116 UEC16:UEC116 UNY16:UNY116 UXU16:UXU116 VHQ16:VHQ116 VRM16:VRM116 WBI16:WBI116 WLE16:WLE116 WVA16:WVA116 IO65562:IO65662 SK65562:SK65662 ACG65562:ACG65662 AMC65562:AMC65662 AVY65562:AVY65662 BFU65562:BFU65662 BPQ65562:BPQ65662 BZM65562:BZM65662 CJI65562:CJI65662 CTE65562:CTE65662 DDA65562:DDA65662 DMW65562:DMW65662 DWS65562:DWS65662 EGO65562:EGO65662 EQK65562:EQK65662 FAG65562:FAG65662 FKC65562:FKC65662 FTY65562:FTY65662 GDU65562:GDU65662 GNQ65562:GNQ65662 GXM65562:GXM65662 HHI65562:HHI65662 HRE65562:HRE65662 IBA65562:IBA65662 IKW65562:IKW65662 IUS65562:IUS65662 JEO65562:JEO65662 JOK65562:JOK65662 JYG65562:JYG65662 KIC65562:KIC65662 KRY65562:KRY65662 LBU65562:LBU65662 LLQ65562:LLQ65662 LVM65562:LVM65662 MFI65562:MFI65662 MPE65562:MPE65662 MZA65562:MZA65662 NIW65562:NIW65662 NSS65562:NSS65662 OCO65562:OCO65662 OMK65562:OMK65662 OWG65562:OWG65662 PGC65562:PGC65662 PPY65562:PPY65662 PZU65562:PZU65662 QJQ65562:QJQ65662 QTM65562:QTM65662 RDI65562:RDI65662 RNE65562:RNE65662 RXA65562:RXA65662 SGW65562:SGW65662 SQS65562:SQS65662 TAO65562:TAO65662 TKK65562:TKK65662 TUG65562:TUG65662 UEC65562:UEC65662 UNY65562:UNY65662 UXU65562:UXU65662 VHQ65562:VHQ65662 VRM65562:VRM65662 WBI65562:WBI65662 WLE65562:WLE65662 WVA65562:WVA65662 IO131098:IO131198 SK131098:SK131198 ACG131098:ACG131198 AMC131098:AMC131198 AVY131098:AVY131198 BFU131098:BFU131198 BPQ131098:BPQ131198 BZM131098:BZM131198 CJI131098:CJI131198 CTE131098:CTE131198 DDA131098:DDA131198 DMW131098:DMW131198 DWS131098:DWS131198 EGO131098:EGO131198 EQK131098:EQK131198 FAG131098:FAG131198 FKC131098:FKC131198 FTY131098:FTY131198 GDU131098:GDU131198 GNQ131098:GNQ131198 GXM131098:GXM131198 HHI131098:HHI131198 HRE131098:HRE131198 IBA131098:IBA131198 IKW131098:IKW131198 IUS131098:IUS131198 JEO131098:JEO131198 JOK131098:JOK131198 JYG131098:JYG131198 KIC131098:KIC131198 KRY131098:KRY131198 LBU131098:LBU131198 LLQ131098:LLQ131198 LVM131098:LVM131198 MFI131098:MFI131198 MPE131098:MPE131198 MZA131098:MZA131198 NIW131098:NIW131198 NSS131098:NSS131198 OCO131098:OCO131198 OMK131098:OMK131198 OWG131098:OWG131198 PGC131098:PGC131198 PPY131098:PPY131198 PZU131098:PZU131198 QJQ131098:QJQ131198 QTM131098:QTM131198 RDI131098:RDI131198 RNE131098:RNE131198 RXA131098:RXA131198 SGW131098:SGW131198 SQS131098:SQS131198 TAO131098:TAO131198 TKK131098:TKK131198 TUG131098:TUG131198 UEC131098:UEC131198 UNY131098:UNY131198 UXU131098:UXU131198 VHQ131098:VHQ131198 VRM131098:VRM131198 WBI131098:WBI131198 WLE131098:WLE131198 WVA131098:WVA131198 IO196634:IO196734 SK196634:SK196734 ACG196634:ACG196734 AMC196634:AMC196734 AVY196634:AVY196734 BFU196634:BFU196734 BPQ196634:BPQ196734 BZM196634:BZM196734 CJI196634:CJI196734 CTE196634:CTE196734 DDA196634:DDA196734 DMW196634:DMW196734 DWS196634:DWS196734 EGO196634:EGO196734 EQK196634:EQK196734 FAG196634:FAG196734 FKC196634:FKC196734 FTY196634:FTY196734 GDU196634:GDU196734 GNQ196634:GNQ196734 GXM196634:GXM196734 HHI196634:HHI196734 HRE196634:HRE196734 IBA196634:IBA196734 IKW196634:IKW196734 IUS196634:IUS196734 JEO196634:JEO196734 JOK196634:JOK196734 JYG196634:JYG196734 KIC196634:KIC196734 KRY196634:KRY196734 LBU196634:LBU196734 LLQ196634:LLQ196734 LVM196634:LVM196734 MFI196634:MFI196734 MPE196634:MPE196734 MZA196634:MZA196734 NIW196634:NIW196734 NSS196634:NSS196734 OCO196634:OCO196734 OMK196634:OMK196734 OWG196634:OWG196734 PGC196634:PGC196734 PPY196634:PPY196734 PZU196634:PZU196734 QJQ196634:QJQ196734 QTM196634:QTM196734 RDI196634:RDI196734 RNE196634:RNE196734 RXA196634:RXA196734 SGW196634:SGW196734 SQS196634:SQS196734 TAO196634:TAO196734 TKK196634:TKK196734 TUG196634:TUG196734 UEC196634:UEC196734 UNY196634:UNY196734 UXU196634:UXU196734 VHQ196634:VHQ196734 VRM196634:VRM196734 WBI196634:WBI196734 WLE196634:WLE196734 WVA196634:WVA196734 IO262170:IO262270 SK262170:SK262270 ACG262170:ACG262270 AMC262170:AMC262270 AVY262170:AVY262270 BFU262170:BFU262270 BPQ262170:BPQ262270 BZM262170:BZM262270 CJI262170:CJI262270 CTE262170:CTE262270 DDA262170:DDA262270 DMW262170:DMW262270 DWS262170:DWS262270 EGO262170:EGO262270 EQK262170:EQK262270 FAG262170:FAG262270 FKC262170:FKC262270 FTY262170:FTY262270 GDU262170:GDU262270 GNQ262170:GNQ262270 GXM262170:GXM262270 HHI262170:HHI262270 HRE262170:HRE262270 IBA262170:IBA262270 IKW262170:IKW262270 IUS262170:IUS262270 JEO262170:JEO262270 JOK262170:JOK262270 JYG262170:JYG262270 KIC262170:KIC262270 KRY262170:KRY262270 LBU262170:LBU262270 LLQ262170:LLQ262270 LVM262170:LVM262270 MFI262170:MFI262270 MPE262170:MPE262270 MZA262170:MZA262270 NIW262170:NIW262270 NSS262170:NSS262270 OCO262170:OCO262270 OMK262170:OMK262270 OWG262170:OWG262270 PGC262170:PGC262270 PPY262170:PPY262270 PZU262170:PZU262270 QJQ262170:QJQ262270 QTM262170:QTM262270 RDI262170:RDI262270 RNE262170:RNE262270 RXA262170:RXA262270 SGW262170:SGW262270 SQS262170:SQS262270 TAO262170:TAO262270 TKK262170:TKK262270 TUG262170:TUG262270 UEC262170:UEC262270 UNY262170:UNY262270 UXU262170:UXU262270 VHQ262170:VHQ262270 VRM262170:VRM262270 WBI262170:WBI262270 WLE262170:WLE262270 WVA262170:WVA262270 IO327706:IO327806 SK327706:SK327806 ACG327706:ACG327806 AMC327706:AMC327806 AVY327706:AVY327806 BFU327706:BFU327806 BPQ327706:BPQ327806 BZM327706:BZM327806 CJI327706:CJI327806 CTE327706:CTE327806 DDA327706:DDA327806 DMW327706:DMW327806 DWS327706:DWS327806 EGO327706:EGO327806 EQK327706:EQK327806 FAG327706:FAG327806 FKC327706:FKC327806 FTY327706:FTY327806 GDU327706:GDU327806 GNQ327706:GNQ327806 GXM327706:GXM327806 HHI327706:HHI327806 HRE327706:HRE327806 IBA327706:IBA327806 IKW327706:IKW327806 IUS327706:IUS327806 JEO327706:JEO327806 JOK327706:JOK327806 JYG327706:JYG327806 KIC327706:KIC327806 KRY327706:KRY327806 LBU327706:LBU327806 LLQ327706:LLQ327806 LVM327706:LVM327806 MFI327706:MFI327806 MPE327706:MPE327806 MZA327706:MZA327806 NIW327706:NIW327806 NSS327706:NSS327806 OCO327706:OCO327806 OMK327706:OMK327806 OWG327706:OWG327806 PGC327706:PGC327806 PPY327706:PPY327806 PZU327706:PZU327806 QJQ327706:QJQ327806 QTM327706:QTM327806 RDI327706:RDI327806 RNE327706:RNE327806 RXA327706:RXA327806 SGW327706:SGW327806 SQS327706:SQS327806 TAO327706:TAO327806 TKK327706:TKK327806 TUG327706:TUG327806 UEC327706:UEC327806 UNY327706:UNY327806 UXU327706:UXU327806 VHQ327706:VHQ327806 VRM327706:VRM327806 WBI327706:WBI327806 WLE327706:WLE327806 WVA327706:WVA327806 IO393242:IO393342 SK393242:SK393342 ACG393242:ACG393342 AMC393242:AMC393342 AVY393242:AVY393342 BFU393242:BFU393342 BPQ393242:BPQ393342 BZM393242:BZM393342 CJI393242:CJI393342 CTE393242:CTE393342 DDA393242:DDA393342 DMW393242:DMW393342 DWS393242:DWS393342 EGO393242:EGO393342 EQK393242:EQK393342 FAG393242:FAG393342 FKC393242:FKC393342 FTY393242:FTY393342 GDU393242:GDU393342 GNQ393242:GNQ393342 GXM393242:GXM393342 HHI393242:HHI393342 HRE393242:HRE393342 IBA393242:IBA393342 IKW393242:IKW393342 IUS393242:IUS393342 JEO393242:JEO393342 JOK393242:JOK393342 JYG393242:JYG393342 KIC393242:KIC393342 KRY393242:KRY393342 LBU393242:LBU393342 LLQ393242:LLQ393342 LVM393242:LVM393342 MFI393242:MFI393342 MPE393242:MPE393342 MZA393242:MZA393342 NIW393242:NIW393342 NSS393242:NSS393342 OCO393242:OCO393342 OMK393242:OMK393342 OWG393242:OWG393342 PGC393242:PGC393342 PPY393242:PPY393342 PZU393242:PZU393342 QJQ393242:QJQ393342 QTM393242:QTM393342 RDI393242:RDI393342 RNE393242:RNE393342 RXA393242:RXA393342 SGW393242:SGW393342 SQS393242:SQS393342 TAO393242:TAO393342 TKK393242:TKK393342 TUG393242:TUG393342 UEC393242:UEC393342 UNY393242:UNY393342 UXU393242:UXU393342 VHQ393242:VHQ393342 VRM393242:VRM393342 WBI393242:WBI393342 WLE393242:WLE393342 WVA393242:WVA393342 IO458778:IO458878 SK458778:SK458878 ACG458778:ACG458878 AMC458778:AMC458878 AVY458778:AVY458878 BFU458778:BFU458878 BPQ458778:BPQ458878 BZM458778:BZM458878 CJI458778:CJI458878 CTE458778:CTE458878 DDA458778:DDA458878 DMW458778:DMW458878 DWS458778:DWS458878 EGO458778:EGO458878 EQK458778:EQK458878 FAG458778:FAG458878 FKC458778:FKC458878 FTY458778:FTY458878 GDU458778:GDU458878 GNQ458778:GNQ458878 GXM458778:GXM458878 HHI458778:HHI458878 HRE458778:HRE458878 IBA458778:IBA458878 IKW458778:IKW458878 IUS458778:IUS458878 JEO458778:JEO458878 JOK458778:JOK458878 JYG458778:JYG458878 KIC458778:KIC458878 KRY458778:KRY458878 LBU458778:LBU458878 LLQ458778:LLQ458878 LVM458778:LVM458878 MFI458778:MFI458878 MPE458778:MPE458878 MZA458778:MZA458878 NIW458778:NIW458878 NSS458778:NSS458878 OCO458778:OCO458878 OMK458778:OMK458878 OWG458778:OWG458878 PGC458778:PGC458878 PPY458778:PPY458878 PZU458778:PZU458878 QJQ458778:QJQ458878 QTM458778:QTM458878 RDI458778:RDI458878 RNE458778:RNE458878 RXA458778:RXA458878 SGW458778:SGW458878 SQS458778:SQS458878 TAO458778:TAO458878 TKK458778:TKK458878 TUG458778:TUG458878 UEC458778:UEC458878 UNY458778:UNY458878 UXU458778:UXU458878 VHQ458778:VHQ458878 VRM458778:VRM458878 WBI458778:WBI458878 WLE458778:WLE458878 WVA458778:WVA458878 IO524314:IO524414 SK524314:SK524414 ACG524314:ACG524414 AMC524314:AMC524414 AVY524314:AVY524414 BFU524314:BFU524414 BPQ524314:BPQ524414 BZM524314:BZM524414 CJI524314:CJI524414 CTE524314:CTE524414 DDA524314:DDA524414 DMW524314:DMW524414 DWS524314:DWS524414 EGO524314:EGO524414 EQK524314:EQK524414 FAG524314:FAG524414 FKC524314:FKC524414 FTY524314:FTY524414 GDU524314:GDU524414 GNQ524314:GNQ524414 GXM524314:GXM524414 HHI524314:HHI524414 HRE524314:HRE524414 IBA524314:IBA524414 IKW524314:IKW524414 IUS524314:IUS524414 JEO524314:JEO524414 JOK524314:JOK524414 JYG524314:JYG524414 KIC524314:KIC524414 KRY524314:KRY524414 LBU524314:LBU524414 LLQ524314:LLQ524414 LVM524314:LVM524414 MFI524314:MFI524414 MPE524314:MPE524414 MZA524314:MZA524414 NIW524314:NIW524414 NSS524314:NSS524414 OCO524314:OCO524414 OMK524314:OMK524414 OWG524314:OWG524414 PGC524314:PGC524414 PPY524314:PPY524414 PZU524314:PZU524414 QJQ524314:QJQ524414 QTM524314:QTM524414 RDI524314:RDI524414 RNE524314:RNE524414 RXA524314:RXA524414 SGW524314:SGW524414 SQS524314:SQS524414 TAO524314:TAO524414 TKK524314:TKK524414 TUG524314:TUG524414 UEC524314:UEC524414 UNY524314:UNY524414 UXU524314:UXU524414 VHQ524314:VHQ524414 VRM524314:VRM524414 WBI524314:WBI524414 WLE524314:WLE524414 WVA524314:WVA524414 IO589850:IO589950 SK589850:SK589950 ACG589850:ACG589950 AMC589850:AMC589950 AVY589850:AVY589950 BFU589850:BFU589950 BPQ589850:BPQ589950 BZM589850:BZM589950 CJI589850:CJI589950 CTE589850:CTE589950 DDA589850:DDA589950 DMW589850:DMW589950 DWS589850:DWS589950 EGO589850:EGO589950 EQK589850:EQK589950 FAG589850:FAG589950 FKC589850:FKC589950 FTY589850:FTY589950 GDU589850:GDU589950 GNQ589850:GNQ589950 GXM589850:GXM589950 HHI589850:HHI589950 HRE589850:HRE589950 IBA589850:IBA589950 IKW589850:IKW589950 IUS589850:IUS589950 JEO589850:JEO589950 JOK589850:JOK589950 JYG589850:JYG589950 KIC589850:KIC589950 KRY589850:KRY589950 LBU589850:LBU589950 LLQ589850:LLQ589950 LVM589850:LVM589950 MFI589850:MFI589950 MPE589850:MPE589950 MZA589850:MZA589950 NIW589850:NIW589950 NSS589850:NSS589950 OCO589850:OCO589950 OMK589850:OMK589950 OWG589850:OWG589950 PGC589850:PGC589950 PPY589850:PPY589950 PZU589850:PZU589950 QJQ589850:QJQ589950 QTM589850:QTM589950 RDI589850:RDI589950 RNE589850:RNE589950 RXA589850:RXA589950 SGW589850:SGW589950 SQS589850:SQS589950 TAO589850:TAO589950 TKK589850:TKK589950 TUG589850:TUG589950 UEC589850:UEC589950 UNY589850:UNY589950 UXU589850:UXU589950 VHQ589850:VHQ589950 VRM589850:VRM589950 WBI589850:WBI589950 WLE589850:WLE589950 WVA589850:WVA589950 IO655386:IO655486 SK655386:SK655486 ACG655386:ACG655486 AMC655386:AMC655486 AVY655386:AVY655486 BFU655386:BFU655486 BPQ655386:BPQ655486 BZM655386:BZM655486 CJI655386:CJI655486 CTE655386:CTE655486 DDA655386:DDA655486 DMW655386:DMW655486 DWS655386:DWS655486 EGO655386:EGO655486 EQK655386:EQK655486 FAG655386:FAG655486 FKC655386:FKC655486 FTY655386:FTY655486 GDU655386:GDU655486 GNQ655386:GNQ655486 GXM655386:GXM655486 HHI655386:HHI655486 HRE655386:HRE655486 IBA655386:IBA655486 IKW655386:IKW655486 IUS655386:IUS655486 JEO655386:JEO655486 JOK655386:JOK655486 JYG655386:JYG655486 KIC655386:KIC655486 KRY655386:KRY655486 LBU655386:LBU655486 LLQ655386:LLQ655486 LVM655386:LVM655486 MFI655386:MFI655486 MPE655386:MPE655486 MZA655386:MZA655486 NIW655386:NIW655486 NSS655386:NSS655486 OCO655386:OCO655486 OMK655386:OMK655486 OWG655386:OWG655486 PGC655386:PGC655486 PPY655386:PPY655486 PZU655386:PZU655486 QJQ655386:QJQ655486 QTM655386:QTM655486 RDI655386:RDI655486 RNE655386:RNE655486 RXA655386:RXA655486 SGW655386:SGW655486 SQS655386:SQS655486 TAO655386:TAO655486 TKK655386:TKK655486 TUG655386:TUG655486 UEC655386:UEC655486 UNY655386:UNY655486 UXU655386:UXU655486 VHQ655386:VHQ655486 VRM655386:VRM655486 WBI655386:WBI655486 WLE655386:WLE655486 WVA655386:WVA655486 IO720922:IO721022 SK720922:SK721022 ACG720922:ACG721022 AMC720922:AMC721022 AVY720922:AVY721022 BFU720922:BFU721022 BPQ720922:BPQ721022 BZM720922:BZM721022 CJI720922:CJI721022 CTE720922:CTE721022 DDA720922:DDA721022 DMW720922:DMW721022 DWS720922:DWS721022 EGO720922:EGO721022 EQK720922:EQK721022 FAG720922:FAG721022 FKC720922:FKC721022 FTY720922:FTY721022 GDU720922:GDU721022 GNQ720922:GNQ721022 GXM720922:GXM721022 HHI720922:HHI721022 HRE720922:HRE721022 IBA720922:IBA721022 IKW720922:IKW721022 IUS720922:IUS721022 JEO720922:JEO721022 JOK720922:JOK721022 JYG720922:JYG721022 KIC720922:KIC721022 KRY720922:KRY721022 LBU720922:LBU721022 LLQ720922:LLQ721022 LVM720922:LVM721022 MFI720922:MFI721022 MPE720922:MPE721022 MZA720922:MZA721022 NIW720922:NIW721022 NSS720922:NSS721022 OCO720922:OCO721022 OMK720922:OMK721022 OWG720922:OWG721022 PGC720922:PGC721022 PPY720922:PPY721022 PZU720922:PZU721022 QJQ720922:QJQ721022 QTM720922:QTM721022 RDI720922:RDI721022 RNE720922:RNE721022 RXA720922:RXA721022 SGW720922:SGW721022 SQS720922:SQS721022 TAO720922:TAO721022 TKK720922:TKK721022 TUG720922:TUG721022 UEC720922:UEC721022 UNY720922:UNY721022 UXU720922:UXU721022 VHQ720922:VHQ721022 VRM720922:VRM721022 WBI720922:WBI721022 WLE720922:WLE721022 WVA720922:WVA721022 IO786458:IO786558 SK786458:SK786558 ACG786458:ACG786558 AMC786458:AMC786558 AVY786458:AVY786558 BFU786458:BFU786558 BPQ786458:BPQ786558 BZM786458:BZM786558 CJI786458:CJI786558 CTE786458:CTE786558 DDA786458:DDA786558 DMW786458:DMW786558 DWS786458:DWS786558 EGO786458:EGO786558 EQK786458:EQK786558 FAG786458:FAG786558 FKC786458:FKC786558 FTY786458:FTY786558 GDU786458:GDU786558 GNQ786458:GNQ786558 GXM786458:GXM786558 HHI786458:HHI786558 HRE786458:HRE786558 IBA786458:IBA786558 IKW786458:IKW786558 IUS786458:IUS786558 JEO786458:JEO786558 JOK786458:JOK786558 JYG786458:JYG786558 KIC786458:KIC786558 KRY786458:KRY786558 LBU786458:LBU786558 LLQ786458:LLQ786558 LVM786458:LVM786558 MFI786458:MFI786558 MPE786458:MPE786558 MZA786458:MZA786558 NIW786458:NIW786558 NSS786458:NSS786558 OCO786458:OCO786558 OMK786458:OMK786558 OWG786458:OWG786558 PGC786458:PGC786558 PPY786458:PPY786558 PZU786458:PZU786558 QJQ786458:QJQ786558 QTM786458:QTM786558 RDI786458:RDI786558 RNE786458:RNE786558 RXA786458:RXA786558 SGW786458:SGW786558 SQS786458:SQS786558 TAO786458:TAO786558 TKK786458:TKK786558 TUG786458:TUG786558 UEC786458:UEC786558 UNY786458:UNY786558 UXU786458:UXU786558 VHQ786458:VHQ786558 VRM786458:VRM786558 WBI786458:WBI786558 WLE786458:WLE786558 WVA786458:WVA786558 IO851994:IO852094 SK851994:SK852094 ACG851994:ACG852094 AMC851994:AMC852094 AVY851994:AVY852094 BFU851994:BFU852094 BPQ851994:BPQ852094 BZM851994:BZM852094 CJI851994:CJI852094 CTE851994:CTE852094 DDA851994:DDA852094 DMW851994:DMW852094 DWS851994:DWS852094 EGO851994:EGO852094 EQK851994:EQK852094 FAG851994:FAG852094 FKC851994:FKC852094 FTY851994:FTY852094 GDU851994:GDU852094 GNQ851994:GNQ852094 GXM851994:GXM852094 HHI851994:HHI852094 HRE851994:HRE852094 IBA851994:IBA852094 IKW851994:IKW852094 IUS851994:IUS852094 JEO851994:JEO852094 JOK851994:JOK852094 JYG851994:JYG852094 KIC851994:KIC852094 KRY851994:KRY852094 LBU851994:LBU852094 LLQ851994:LLQ852094 LVM851994:LVM852094 MFI851994:MFI852094 MPE851994:MPE852094 MZA851994:MZA852094 NIW851994:NIW852094 NSS851994:NSS852094 OCO851994:OCO852094 OMK851994:OMK852094 OWG851994:OWG852094 PGC851994:PGC852094 PPY851994:PPY852094 PZU851994:PZU852094 QJQ851994:QJQ852094 QTM851994:QTM852094 RDI851994:RDI852094 RNE851994:RNE852094 RXA851994:RXA852094 SGW851994:SGW852094 SQS851994:SQS852094 TAO851994:TAO852094 TKK851994:TKK852094 TUG851994:TUG852094 UEC851994:UEC852094 UNY851994:UNY852094 UXU851994:UXU852094 VHQ851994:VHQ852094 VRM851994:VRM852094 WBI851994:WBI852094 WLE851994:WLE852094 WVA851994:WVA852094 IO917530:IO917630 SK917530:SK917630 ACG917530:ACG917630 AMC917530:AMC917630 AVY917530:AVY917630 BFU917530:BFU917630 BPQ917530:BPQ917630 BZM917530:BZM917630 CJI917530:CJI917630 CTE917530:CTE917630 DDA917530:DDA917630 DMW917530:DMW917630 DWS917530:DWS917630 EGO917530:EGO917630 EQK917530:EQK917630 FAG917530:FAG917630 FKC917530:FKC917630 FTY917530:FTY917630 GDU917530:GDU917630 GNQ917530:GNQ917630 GXM917530:GXM917630 HHI917530:HHI917630 HRE917530:HRE917630 IBA917530:IBA917630 IKW917530:IKW917630 IUS917530:IUS917630 JEO917530:JEO917630 JOK917530:JOK917630 JYG917530:JYG917630 KIC917530:KIC917630 KRY917530:KRY917630 LBU917530:LBU917630 LLQ917530:LLQ917630 LVM917530:LVM917630 MFI917530:MFI917630 MPE917530:MPE917630 MZA917530:MZA917630 NIW917530:NIW917630 NSS917530:NSS917630 OCO917530:OCO917630 OMK917530:OMK917630 OWG917530:OWG917630 PGC917530:PGC917630 PPY917530:PPY917630 PZU917530:PZU917630 QJQ917530:QJQ917630 QTM917530:QTM917630 RDI917530:RDI917630 RNE917530:RNE917630 RXA917530:RXA917630 SGW917530:SGW917630 SQS917530:SQS917630 TAO917530:TAO917630 TKK917530:TKK917630 TUG917530:TUG917630 UEC917530:UEC917630 UNY917530:UNY917630 UXU917530:UXU917630 VHQ917530:VHQ917630 VRM917530:VRM917630 WBI917530:WBI917630 WLE917530:WLE917630 WVA917530:WVA917630 IO983066:IO983166 SK983066:SK983166 ACG983066:ACG983166 AMC983066:AMC983166 AVY983066:AVY983166 BFU983066:BFU983166 BPQ983066:BPQ983166 BZM983066:BZM983166 CJI983066:CJI983166 CTE983066:CTE983166 DDA983066:DDA983166 DMW983066:DMW983166 DWS983066:DWS983166 EGO983066:EGO983166 EQK983066:EQK983166 FAG983066:FAG983166 FKC983066:FKC983166 FTY983066:FTY983166 GDU983066:GDU983166 GNQ983066:GNQ983166 GXM983066:GXM983166 HHI983066:HHI983166 HRE983066:HRE983166 IBA983066:IBA983166 IKW983066:IKW983166 IUS983066:IUS983166 JEO983066:JEO983166 JOK983066:JOK983166 JYG983066:JYG983166 KIC983066:KIC983166 KRY983066:KRY983166 LBU983066:LBU983166 LLQ983066:LLQ983166 LVM983066:LVM983166 MFI983066:MFI983166 MPE983066:MPE983166 MZA983066:MZA983166 NIW983066:NIW983166 NSS983066:NSS983166 OCO983066:OCO983166 OMK983066:OMK983166 OWG983066:OWG983166 PGC983066:PGC983166 PPY983066:PPY983166 PZU983066:PZU983166 QJQ983066:QJQ983166 QTM983066:QTM983166 RDI983066:RDI983166 RNE983066:RNE983166 RXA983066:RXA983166 SGW983066:SGW983166 SQS983066:SQS983166 TAO983066:TAO983166 TKK983066:TKK983166 TUG983066:TUG983166 UEC983066:UEC983166 UNY983066:UNY983166 UXU983066:UXU983166 VHQ983066:VHQ983166 VRM983066:VRM983166 WBI983066:WBI983166 WLE983066:WLE983166 WVA983066:WVA983166" xr:uid="{34B92100-A2CB-4976-970C-7ACF24928BAA}"/>
    <dataValidation allowBlank="1" showInputMessage="1" showErrorMessage="1" prompt="TYPE OR PASTE LEARNER'S NAME HERE" sqref="WVB983167:WVD983169 WLF983167:WLH983169 IP65663:IR65665 SL65663:SN65665 ACH65663:ACJ65665 AMD65663:AMF65665 AVZ65663:AWB65665 BFV65663:BFX65665 BPR65663:BPT65665 BZN65663:BZP65665 CJJ65663:CJL65665 CTF65663:CTH65665 DDB65663:DDD65665 DMX65663:DMZ65665 DWT65663:DWV65665 EGP65663:EGR65665 EQL65663:EQN65665 FAH65663:FAJ65665 FKD65663:FKF65665 FTZ65663:FUB65665 GDV65663:GDX65665 GNR65663:GNT65665 GXN65663:GXP65665 HHJ65663:HHL65665 HRF65663:HRH65665 IBB65663:IBD65665 IKX65663:IKZ65665 IUT65663:IUV65665 JEP65663:JER65665 JOL65663:JON65665 JYH65663:JYJ65665 KID65663:KIF65665 KRZ65663:KSB65665 LBV65663:LBX65665 LLR65663:LLT65665 LVN65663:LVP65665 MFJ65663:MFL65665 MPF65663:MPH65665 MZB65663:MZD65665 NIX65663:NIZ65665 NST65663:NSV65665 OCP65663:OCR65665 OML65663:OMN65665 OWH65663:OWJ65665 PGD65663:PGF65665 PPZ65663:PQB65665 PZV65663:PZX65665 QJR65663:QJT65665 QTN65663:QTP65665 RDJ65663:RDL65665 RNF65663:RNH65665 RXB65663:RXD65665 SGX65663:SGZ65665 SQT65663:SQV65665 TAP65663:TAR65665 TKL65663:TKN65665 TUH65663:TUJ65665 UED65663:UEF65665 UNZ65663:UOB65665 UXV65663:UXX65665 VHR65663:VHT65665 VRN65663:VRP65665 WBJ65663:WBL65665 WLF65663:WLH65665 WVB65663:WVD65665 IP131199:IR131201 SL131199:SN131201 ACH131199:ACJ131201 AMD131199:AMF131201 AVZ131199:AWB131201 BFV131199:BFX131201 BPR131199:BPT131201 BZN131199:BZP131201 CJJ131199:CJL131201 CTF131199:CTH131201 DDB131199:DDD131201 DMX131199:DMZ131201 DWT131199:DWV131201 EGP131199:EGR131201 EQL131199:EQN131201 FAH131199:FAJ131201 FKD131199:FKF131201 FTZ131199:FUB131201 GDV131199:GDX131201 GNR131199:GNT131201 GXN131199:GXP131201 HHJ131199:HHL131201 HRF131199:HRH131201 IBB131199:IBD131201 IKX131199:IKZ131201 IUT131199:IUV131201 JEP131199:JER131201 JOL131199:JON131201 JYH131199:JYJ131201 KID131199:KIF131201 KRZ131199:KSB131201 LBV131199:LBX131201 LLR131199:LLT131201 LVN131199:LVP131201 MFJ131199:MFL131201 MPF131199:MPH131201 MZB131199:MZD131201 NIX131199:NIZ131201 NST131199:NSV131201 OCP131199:OCR131201 OML131199:OMN131201 OWH131199:OWJ131201 PGD131199:PGF131201 PPZ131199:PQB131201 PZV131199:PZX131201 QJR131199:QJT131201 QTN131199:QTP131201 RDJ131199:RDL131201 RNF131199:RNH131201 RXB131199:RXD131201 SGX131199:SGZ131201 SQT131199:SQV131201 TAP131199:TAR131201 TKL131199:TKN131201 TUH131199:TUJ131201 UED131199:UEF131201 UNZ131199:UOB131201 UXV131199:UXX131201 VHR131199:VHT131201 VRN131199:VRP131201 WBJ131199:WBL131201 WLF131199:WLH131201 WVB131199:WVD131201 IP196735:IR196737 SL196735:SN196737 ACH196735:ACJ196737 AMD196735:AMF196737 AVZ196735:AWB196737 BFV196735:BFX196737 BPR196735:BPT196737 BZN196735:BZP196737 CJJ196735:CJL196737 CTF196735:CTH196737 DDB196735:DDD196737 DMX196735:DMZ196737 DWT196735:DWV196737 EGP196735:EGR196737 EQL196735:EQN196737 FAH196735:FAJ196737 FKD196735:FKF196737 FTZ196735:FUB196737 GDV196735:GDX196737 GNR196735:GNT196737 GXN196735:GXP196737 HHJ196735:HHL196737 HRF196735:HRH196737 IBB196735:IBD196737 IKX196735:IKZ196737 IUT196735:IUV196737 JEP196735:JER196737 JOL196735:JON196737 JYH196735:JYJ196737 KID196735:KIF196737 KRZ196735:KSB196737 LBV196735:LBX196737 LLR196735:LLT196737 LVN196735:LVP196737 MFJ196735:MFL196737 MPF196735:MPH196737 MZB196735:MZD196737 NIX196735:NIZ196737 NST196735:NSV196737 OCP196735:OCR196737 OML196735:OMN196737 OWH196735:OWJ196737 PGD196735:PGF196737 PPZ196735:PQB196737 PZV196735:PZX196737 QJR196735:QJT196737 QTN196735:QTP196737 RDJ196735:RDL196737 RNF196735:RNH196737 RXB196735:RXD196737 SGX196735:SGZ196737 SQT196735:SQV196737 TAP196735:TAR196737 TKL196735:TKN196737 TUH196735:TUJ196737 UED196735:UEF196737 UNZ196735:UOB196737 UXV196735:UXX196737 VHR196735:VHT196737 VRN196735:VRP196737 WBJ196735:WBL196737 WLF196735:WLH196737 WVB196735:WVD196737 IP262271:IR262273 SL262271:SN262273 ACH262271:ACJ262273 AMD262271:AMF262273 AVZ262271:AWB262273 BFV262271:BFX262273 BPR262271:BPT262273 BZN262271:BZP262273 CJJ262271:CJL262273 CTF262271:CTH262273 DDB262271:DDD262273 DMX262271:DMZ262273 DWT262271:DWV262273 EGP262271:EGR262273 EQL262271:EQN262273 FAH262271:FAJ262273 FKD262271:FKF262273 FTZ262271:FUB262273 GDV262271:GDX262273 GNR262271:GNT262273 GXN262271:GXP262273 HHJ262271:HHL262273 HRF262271:HRH262273 IBB262271:IBD262273 IKX262271:IKZ262273 IUT262271:IUV262273 JEP262271:JER262273 JOL262271:JON262273 JYH262271:JYJ262273 KID262271:KIF262273 KRZ262271:KSB262273 LBV262271:LBX262273 LLR262271:LLT262273 LVN262271:LVP262273 MFJ262271:MFL262273 MPF262271:MPH262273 MZB262271:MZD262273 NIX262271:NIZ262273 NST262271:NSV262273 OCP262271:OCR262273 OML262271:OMN262273 OWH262271:OWJ262273 PGD262271:PGF262273 PPZ262271:PQB262273 PZV262271:PZX262273 QJR262271:QJT262273 QTN262271:QTP262273 RDJ262271:RDL262273 RNF262271:RNH262273 RXB262271:RXD262273 SGX262271:SGZ262273 SQT262271:SQV262273 TAP262271:TAR262273 TKL262271:TKN262273 TUH262271:TUJ262273 UED262271:UEF262273 UNZ262271:UOB262273 UXV262271:UXX262273 VHR262271:VHT262273 VRN262271:VRP262273 WBJ262271:WBL262273 WLF262271:WLH262273 WVB262271:WVD262273 IP327807:IR327809 SL327807:SN327809 ACH327807:ACJ327809 AMD327807:AMF327809 AVZ327807:AWB327809 BFV327807:BFX327809 BPR327807:BPT327809 BZN327807:BZP327809 CJJ327807:CJL327809 CTF327807:CTH327809 DDB327807:DDD327809 DMX327807:DMZ327809 DWT327807:DWV327809 EGP327807:EGR327809 EQL327807:EQN327809 FAH327807:FAJ327809 FKD327807:FKF327809 FTZ327807:FUB327809 GDV327807:GDX327809 GNR327807:GNT327809 GXN327807:GXP327809 HHJ327807:HHL327809 HRF327807:HRH327809 IBB327807:IBD327809 IKX327807:IKZ327809 IUT327807:IUV327809 JEP327807:JER327809 JOL327807:JON327809 JYH327807:JYJ327809 KID327807:KIF327809 KRZ327807:KSB327809 LBV327807:LBX327809 LLR327807:LLT327809 LVN327807:LVP327809 MFJ327807:MFL327809 MPF327807:MPH327809 MZB327807:MZD327809 NIX327807:NIZ327809 NST327807:NSV327809 OCP327807:OCR327809 OML327807:OMN327809 OWH327807:OWJ327809 PGD327807:PGF327809 PPZ327807:PQB327809 PZV327807:PZX327809 QJR327807:QJT327809 QTN327807:QTP327809 RDJ327807:RDL327809 RNF327807:RNH327809 RXB327807:RXD327809 SGX327807:SGZ327809 SQT327807:SQV327809 TAP327807:TAR327809 TKL327807:TKN327809 TUH327807:TUJ327809 UED327807:UEF327809 UNZ327807:UOB327809 UXV327807:UXX327809 VHR327807:VHT327809 VRN327807:VRP327809 WBJ327807:WBL327809 WLF327807:WLH327809 WVB327807:WVD327809 IP393343:IR393345 SL393343:SN393345 ACH393343:ACJ393345 AMD393343:AMF393345 AVZ393343:AWB393345 BFV393343:BFX393345 BPR393343:BPT393345 BZN393343:BZP393345 CJJ393343:CJL393345 CTF393343:CTH393345 DDB393343:DDD393345 DMX393343:DMZ393345 DWT393343:DWV393345 EGP393343:EGR393345 EQL393343:EQN393345 FAH393343:FAJ393345 FKD393343:FKF393345 FTZ393343:FUB393345 GDV393343:GDX393345 GNR393343:GNT393345 GXN393343:GXP393345 HHJ393343:HHL393345 HRF393343:HRH393345 IBB393343:IBD393345 IKX393343:IKZ393345 IUT393343:IUV393345 JEP393343:JER393345 JOL393343:JON393345 JYH393343:JYJ393345 KID393343:KIF393345 KRZ393343:KSB393345 LBV393343:LBX393345 LLR393343:LLT393345 LVN393343:LVP393345 MFJ393343:MFL393345 MPF393343:MPH393345 MZB393343:MZD393345 NIX393343:NIZ393345 NST393343:NSV393345 OCP393343:OCR393345 OML393343:OMN393345 OWH393343:OWJ393345 PGD393343:PGF393345 PPZ393343:PQB393345 PZV393343:PZX393345 QJR393343:QJT393345 QTN393343:QTP393345 RDJ393343:RDL393345 RNF393343:RNH393345 RXB393343:RXD393345 SGX393343:SGZ393345 SQT393343:SQV393345 TAP393343:TAR393345 TKL393343:TKN393345 TUH393343:TUJ393345 UED393343:UEF393345 UNZ393343:UOB393345 UXV393343:UXX393345 VHR393343:VHT393345 VRN393343:VRP393345 WBJ393343:WBL393345 WLF393343:WLH393345 WVB393343:WVD393345 IP458879:IR458881 SL458879:SN458881 ACH458879:ACJ458881 AMD458879:AMF458881 AVZ458879:AWB458881 BFV458879:BFX458881 BPR458879:BPT458881 BZN458879:BZP458881 CJJ458879:CJL458881 CTF458879:CTH458881 DDB458879:DDD458881 DMX458879:DMZ458881 DWT458879:DWV458881 EGP458879:EGR458881 EQL458879:EQN458881 FAH458879:FAJ458881 FKD458879:FKF458881 FTZ458879:FUB458881 GDV458879:GDX458881 GNR458879:GNT458881 GXN458879:GXP458881 HHJ458879:HHL458881 HRF458879:HRH458881 IBB458879:IBD458881 IKX458879:IKZ458881 IUT458879:IUV458881 JEP458879:JER458881 JOL458879:JON458881 JYH458879:JYJ458881 KID458879:KIF458881 KRZ458879:KSB458881 LBV458879:LBX458881 LLR458879:LLT458881 LVN458879:LVP458881 MFJ458879:MFL458881 MPF458879:MPH458881 MZB458879:MZD458881 NIX458879:NIZ458881 NST458879:NSV458881 OCP458879:OCR458881 OML458879:OMN458881 OWH458879:OWJ458881 PGD458879:PGF458881 PPZ458879:PQB458881 PZV458879:PZX458881 QJR458879:QJT458881 QTN458879:QTP458881 RDJ458879:RDL458881 RNF458879:RNH458881 RXB458879:RXD458881 SGX458879:SGZ458881 SQT458879:SQV458881 TAP458879:TAR458881 TKL458879:TKN458881 TUH458879:TUJ458881 UED458879:UEF458881 UNZ458879:UOB458881 UXV458879:UXX458881 VHR458879:VHT458881 VRN458879:VRP458881 WBJ458879:WBL458881 WLF458879:WLH458881 WVB458879:WVD458881 IP524415:IR524417 SL524415:SN524417 ACH524415:ACJ524417 AMD524415:AMF524417 AVZ524415:AWB524417 BFV524415:BFX524417 BPR524415:BPT524417 BZN524415:BZP524417 CJJ524415:CJL524417 CTF524415:CTH524417 DDB524415:DDD524417 DMX524415:DMZ524417 DWT524415:DWV524417 EGP524415:EGR524417 EQL524415:EQN524417 FAH524415:FAJ524417 FKD524415:FKF524417 FTZ524415:FUB524417 GDV524415:GDX524417 GNR524415:GNT524417 GXN524415:GXP524417 HHJ524415:HHL524417 HRF524415:HRH524417 IBB524415:IBD524417 IKX524415:IKZ524417 IUT524415:IUV524417 JEP524415:JER524417 JOL524415:JON524417 JYH524415:JYJ524417 KID524415:KIF524417 KRZ524415:KSB524417 LBV524415:LBX524417 LLR524415:LLT524417 LVN524415:LVP524417 MFJ524415:MFL524417 MPF524415:MPH524417 MZB524415:MZD524417 NIX524415:NIZ524417 NST524415:NSV524417 OCP524415:OCR524417 OML524415:OMN524417 OWH524415:OWJ524417 PGD524415:PGF524417 PPZ524415:PQB524417 PZV524415:PZX524417 QJR524415:QJT524417 QTN524415:QTP524417 RDJ524415:RDL524417 RNF524415:RNH524417 RXB524415:RXD524417 SGX524415:SGZ524417 SQT524415:SQV524417 TAP524415:TAR524417 TKL524415:TKN524417 TUH524415:TUJ524417 UED524415:UEF524417 UNZ524415:UOB524417 UXV524415:UXX524417 VHR524415:VHT524417 VRN524415:VRP524417 WBJ524415:WBL524417 WLF524415:WLH524417 WVB524415:WVD524417 IP589951:IR589953 SL589951:SN589953 ACH589951:ACJ589953 AMD589951:AMF589953 AVZ589951:AWB589953 BFV589951:BFX589953 BPR589951:BPT589953 BZN589951:BZP589953 CJJ589951:CJL589953 CTF589951:CTH589953 DDB589951:DDD589953 DMX589951:DMZ589953 DWT589951:DWV589953 EGP589951:EGR589953 EQL589951:EQN589953 FAH589951:FAJ589953 FKD589951:FKF589953 FTZ589951:FUB589953 GDV589951:GDX589953 GNR589951:GNT589953 GXN589951:GXP589953 HHJ589951:HHL589953 HRF589951:HRH589953 IBB589951:IBD589953 IKX589951:IKZ589953 IUT589951:IUV589953 JEP589951:JER589953 JOL589951:JON589953 JYH589951:JYJ589953 KID589951:KIF589953 KRZ589951:KSB589953 LBV589951:LBX589953 LLR589951:LLT589953 LVN589951:LVP589953 MFJ589951:MFL589953 MPF589951:MPH589953 MZB589951:MZD589953 NIX589951:NIZ589953 NST589951:NSV589953 OCP589951:OCR589953 OML589951:OMN589953 OWH589951:OWJ589953 PGD589951:PGF589953 PPZ589951:PQB589953 PZV589951:PZX589953 QJR589951:QJT589953 QTN589951:QTP589953 RDJ589951:RDL589953 RNF589951:RNH589953 RXB589951:RXD589953 SGX589951:SGZ589953 SQT589951:SQV589953 TAP589951:TAR589953 TKL589951:TKN589953 TUH589951:TUJ589953 UED589951:UEF589953 UNZ589951:UOB589953 UXV589951:UXX589953 VHR589951:VHT589953 VRN589951:VRP589953 WBJ589951:WBL589953 WLF589951:WLH589953 WVB589951:WVD589953 IP655487:IR655489 SL655487:SN655489 ACH655487:ACJ655489 AMD655487:AMF655489 AVZ655487:AWB655489 BFV655487:BFX655489 BPR655487:BPT655489 BZN655487:BZP655489 CJJ655487:CJL655489 CTF655487:CTH655489 DDB655487:DDD655489 DMX655487:DMZ655489 DWT655487:DWV655489 EGP655487:EGR655489 EQL655487:EQN655489 FAH655487:FAJ655489 FKD655487:FKF655489 FTZ655487:FUB655489 GDV655487:GDX655489 GNR655487:GNT655489 GXN655487:GXP655489 HHJ655487:HHL655489 HRF655487:HRH655489 IBB655487:IBD655489 IKX655487:IKZ655489 IUT655487:IUV655489 JEP655487:JER655489 JOL655487:JON655489 JYH655487:JYJ655489 KID655487:KIF655489 KRZ655487:KSB655489 LBV655487:LBX655489 LLR655487:LLT655489 LVN655487:LVP655489 MFJ655487:MFL655489 MPF655487:MPH655489 MZB655487:MZD655489 NIX655487:NIZ655489 NST655487:NSV655489 OCP655487:OCR655489 OML655487:OMN655489 OWH655487:OWJ655489 PGD655487:PGF655489 PPZ655487:PQB655489 PZV655487:PZX655489 QJR655487:QJT655489 QTN655487:QTP655489 RDJ655487:RDL655489 RNF655487:RNH655489 RXB655487:RXD655489 SGX655487:SGZ655489 SQT655487:SQV655489 TAP655487:TAR655489 TKL655487:TKN655489 TUH655487:TUJ655489 UED655487:UEF655489 UNZ655487:UOB655489 UXV655487:UXX655489 VHR655487:VHT655489 VRN655487:VRP655489 WBJ655487:WBL655489 WLF655487:WLH655489 WVB655487:WVD655489 IP721023:IR721025 SL721023:SN721025 ACH721023:ACJ721025 AMD721023:AMF721025 AVZ721023:AWB721025 BFV721023:BFX721025 BPR721023:BPT721025 BZN721023:BZP721025 CJJ721023:CJL721025 CTF721023:CTH721025 DDB721023:DDD721025 DMX721023:DMZ721025 DWT721023:DWV721025 EGP721023:EGR721025 EQL721023:EQN721025 FAH721023:FAJ721025 FKD721023:FKF721025 FTZ721023:FUB721025 GDV721023:GDX721025 GNR721023:GNT721025 GXN721023:GXP721025 HHJ721023:HHL721025 HRF721023:HRH721025 IBB721023:IBD721025 IKX721023:IKZ721025 IUT721023:IUV721025 JEP721023:JER721025 JOL721023:JON721025 JYH721023:JYJ721025 KID721023:KIF721025 KRZ721023:KSB721025 LBV721023:LBX721025 LLR721023:LLT721025 LVN721023:LVP721025 MFJ721023:MFL721025 MPF721023:MPH721025 MZB721023:MZD721025 NIX721023:NIZ721025 NST721023:NSV721025 OCP721023:OCR721025 OML721023:OMN721025 OWH721023:OWJ721025 PGD721023:PGF721025 PPZ721023:PQB721025 PZV721023:PZX721025 QJR721023:QJT721025 QTN721023:QTP721025 RDJ721023:RDL721025 RNF721023:RNH721025 RXB721023:RXD721025 SGX721023:SGZ721025 SQT721023:SQV721025 TAP721023:TAR721025 TKL721023:TKN721025 TUH721023:TUJ721025 UED721023:UEF721025 UNZ721023:UOB721025 UXV721023:UXX721025 VHR721023:VHT721025 VRN721023:VRP721025 WBJ721023:WBL721025 WLF721023:WLH721025 WVB721023:WVD721025 IP786559:IR786561 SL786559:SN786561 ACH786559:ACJ786561 AMD786559:AMF786561 AVZ786559:AWB786561 BFV786559:BFX786561 BPR786559:BPT786561 BZN786559:BZP786561 CJJ786559:CJL786561 CTF786559:CTH786561 DDB786559:DDD786561 DMX786559:DMZ786561 DWT786559:DWV786561 EGP786559:EGR786561 EQL786559:EQN786561 FAH786559:FAJ786561 FKD786559:FKF786561 FTZ786559:FUB786561 GDV786559:GDX786561 GNR786559:GNT786561 GXN786559:GXP786561 HHJ786559:HHL786561 HRF786559:HRH786561 IBB786559:IBD786561 IKX786559:IKZ786561 IUT786559:IUV786561 JEP786559:JER786561 JOL786559:JON786561 JYH786559:JYJ786561 KID786559:KIF786561 KRZ786559:KSB786561 LBV786559:LBX786561 LLR786559:LLT786561 LVN786559:LVP786561 MFJ786559:MFL786561 MPF786559:MPH786561 MZB786559:MZD786561 NIX786559:NIZ786561 NST786559:NSV786561 OCP786559:OCR786561 OML786559:OMN786561 OWH786559:OWJ786561 PGD786559:PGF786561 PPZ786559:PQB786561 PZV786559:PZX786561 QJR786559:QJT786561 QTN786559:QTP786561 RDJ786559:RDL786561 RNF786559:RNH786561 RXB786559:RXD786561 SGX786559:SGZ786561 SQT786559:SQV786561 TAP786559:TAR786561 TKL786559:TKN786561 TUH786559:TUJ786561 UED786559:UEF786561 UNZ786559:UOB786561 UXV786559:UXX786561 VHR786559:VHT786561 VRN786559:VRP786561 WBJ786559:WBL786561 WLF786559:WLH786561 WVB786559:WVD786561 IP852095:IR852097 SL852095:SN852097 ACH852095:ACJ852097 AMD852095:AMF852097 AVZ852095:AWB852097 BFV852095:BFX852097 BPR852095:BPT852097 BZN852095:BZP852097 CJJ852095:CJL852097 CTF852095:CTH852097 DDB852095:DDD852097 DMX852095:DMZ852097 DWT852095:DWV852097 EGP852095:EGR852097 EQL852095:EQN852097 FAH852095:FAJ852097 FKD852095:FKF852097 FTZ852095:FUB852097 GDV852095:GDX852097 GNR852095:GNT852097 GXN852095:GXP852097 HHJ852095:HHL852097 HRF852095:HRH852097 IBB852095:IBD852097 IKX852095:IKZ852097 IUT852095:IUV852097 JEP852095:JER852097 JOL852095:JON852097 JYH852095:JYJ852097 KID852095:KIF852097 KRZ852095:KSB852097 LBV852095:LBX852097 LLR852095:LLT852097 LVN852095:LVP852097 MFJ852095:MFL852097 MPF852095:MPH852097 MZB852095:MZD852097 NIX852095:NIZ852097 NST852095:NSV852097 OCP852095:OCR852097 OML852095:OMN852097 OWH852095:OWJ852097 PGD852095:PGF852097 PPZ852095:PQB852097 PZV852095:PZX852097 QJR852095:QJT852097 QTN852095:QTP852097 RDJ852095:RDL852097 RNF852095:RNH852097 RXB852095:RXD852097 SGX852095:SGZ852097 SQT852095:SQV852097 TAP852095:TAR852097 TKL852095:TKN852097 TUH852095:TUJ852097 UED852095:UEF852097 UNZ852095:UOB852097 UXV852095:UXX852097 VHR852095:VHT852097 VRN852095:VRP852097 WBJ852095:WBL852097 WLF852095:WLH852097 WVB852095:WVD852097 IP917631:IR917633 SL917631:SN917633 ACH917631:ACJ917633 AMD917631:AMF917633 AVZ917631:AWB917633 BFV917631:BFX917633 BPR917631:BPT917633 BZN917631:BZP917633 CJJ917631:CJL917633 CTF917631:CTH917633 DDB917631:DDD917633 DMX917631:DMZ917633 DWT917631:DWV917633 EGP917631:EGR917633 EQL917631:EQN917633 FAH917631:FAJ917633 FKD917631:FKF917633 FTZ917631:FUB917633 GDV917631:GDX917633 GNR917631:GNT917633 GXN917631:GXP917633 HHJ917631:HHL917633 HRF917631:HRH917633 IBB917631:IBD917633 IKX917631:IKZ917633 IUT917631:IUV917633 JEP917631:JER917633 JOL917631:JON917633 JYH917631:JYJ917633 KID917631:KIF917633 KRZ917631:KSB917633 LBV917631:LBX917633 LLR917631:LLT917633 LVN917631:LVP917633 MFJ917631:MFL917633 MPF917631:MPH917633 MZB917631:MZD917633 NIX917631:NIZ917633 NST917631:NSV917633 OCP917631:OCR917633 OML917631:OMN917633 OWH917631:OWJ917633 PGD917631:PGF917633 PPZ917631:PQB917633 PZV917631:PZX917633 QJR917631:QJT917633 QTN917631:QTP917633 RDJ917631:RDL917633 RNF917631:RNH917633 RXB917631:RXD917633 SGX917631:SGZ917633 SQT917631:SQV917633 TAP917631:TAR917633 TKL917631:TKN917633 TUH917631:TUJ917633 UED917631:UEF917633 UNZ917631:UOB917633 UXV917631:UXX917633 VHR917631:VHT917633 VRN917631:VRP917633 WBJ917631:WBL917633 WLF917631:WLH917633 WVB917631:WVD917633 IP983167:IR983169 SL983167:SN983169 ACH983167:ACJ983169 AMD983167:AMF983169 AVZ983167:AWB983169 BFV983167:BFX983169 BPR983167:BPT983169 BZN983167:BZP983169 CJJ983167:CJL983169 CTF983167:CTH983169 DDB983167:DDD983169 DMX983167:DMZ983169 DWT983167:DWV983169 EGP983167:EGR983169 EQL983167:EQN983169 FAH983167:FAJ983169 FKD983167:FKF983169 FTZ983167:FUB983169 GDV983167:GDX983169 GNR983167:GNT983169 GXN983167:GXP983169 HHJ983167:HHL983169 HRF983167:HRH983169 IBB983167:IBD983169 IKX983167:IKZ983169 IUT983167:IUV983169 JEP983167:JER983169 JOL983167:JON983169 JYH983167:JYJ983169 KID983167:KIF983169 KRZ983167:KSB983169 LBV983167:LBX983169 LLR983167:LLT983169 LVN983167:LVP983169 MFJ983167:MFL983169 MPF983167:MPH983169 MZB983167:MZD983169 NIX983167:NIZ983169 NST983167:NSV983169 OCP983167:OCR983169 OML983167:OMN983169 OWH983167:OWJ983169 PGD983167:PGF983169 PPZ983167:PQB983169 PZV983167:PZX983169 QJR983167:QJT983169 QTN983167:QTP983169 RDJ983167:RDL983169 RNF983167:RNH983169 RXB983167:RXD983169 SGX983167:SGZ983169 SQT983167:SQV983169 TAP983167:TAR983169 TKL983167:TKN983169 TUH983167:TUJ983169 UED983167:UEF983169 UNZ983167:UOB983169 UXV983167:UXX983169 VHR983167:VHT983169 VRN983167:VRP983169 WBJ983167:WBL983169 IP117:IR118 SL117:SN118 ACH117:ACJ118 AMD117:AMF118 AVZ117:AWB118 BFV117:BFX118 BPR117:BPT118 BZN117:BZP118 CJJ117:CJL118 CTF117:CTH118 DDB117:DDD118 DMX117:DMZ118 DWT117:DWV118 EGP117:EGR118 EQL117:EQN118 FAH117:FAJ118 FKD117:FKF118 FTZ117:FUB118 GDV117:GDX118 GNR117:GNT118 GXN117:GXP118 HHJ117:HHL118 HRF117:HRH118 IBB117:IBD118 IKX117:IKZ118 IUT117:IUV118 JEP117:JER118 JOL117:JON118 JYH117:JYJ118 KID117:KIF118 KRZ117:KSB118 LBV117:LBX118 LLR117:LLT118 LVN117:LVP118 MFJ117:MFL118 MPF117:MPH118 MZB117:MZD118 NIX117:NIZ118 NST117:NSV118 OCP117:OCR118 OML117:OMN118 OWH117:OWJ118 PGD117:PGF118 PPZ117:PQB118 PZV117:PZX118 QJR117:QJT118 QTN117:QTP118 RDJ117:RDL118 RNF117:RNH118 RXB117:RXD118 SGX117:SGZ118 SQT117:SQV118 TAP117:TAR118 TKL117:TKN118 TUH117:TUJ118 UED117:UEF118 UNZ117:UOB118 UXV117:UXX118 VHR117:VHT118 VRN117:VRP118 WBJ117:WBL118 WLF117:WLH118 WVB117:WVD118 WVB124:WVD129 WLF124:WLH129 WBJ124:WBL129 VRN124:VRP129 VHR124:VHT129 UXV124:UXX129 UNZ124:UOB129 UED124:UEF129 TUH124:TUJ129 TKL124:TKN129 TAP124:TAR129 SQT124:SQV129 SGX124:SGZ129 RXB124:RXD129 RNF124:RNH129 RDJ124:RDL129 QTN124:QTP129 QJR124:QJT129 PZV124:PZX129 PPZ124:PQB129 PGD124:PGF129 OWH124:OWJ129 OML124:OMN129 OCP124:OCR129 NST124:NSV129 NIX124:NIZ129 MZB124:MZD129 MPF124:MPH129 MFJ124:MFL129 LVN124:LVP129 LLR124:LLT129 LBV124:LBX129 KRZ124:KSB129 KID124:KIF129 JYH124:JYJ129 JOL124:JON129 JEP124:JER129 IUT124:IUV129 IKX124:IKZ129 IBB124:IBD129 HRF124:HRH129 HHJ124:HHL129 GXN124:GXP129 GNR124:GNT129 GDV124:GDX129 FTZ124:FUB129 FKD124:FKF129 FAH124:FAJ129 EQL124:EQN129 EGP124:EGR129 DWT124:DWV129 DMX124:DMZ129 DDB124:DDD129 CTF124:CTH129 CJJ124:CJL129 BZN124:BZP129 BPR124:BPT129 BFV124:BFX129 AVZ124:AWB129 AMD124:AMF129 ACH124:ACJ129 SL124:SN129 IP124:IR129" xr:uid="{924FE414-9682-4E9A-917B-F63604CB15A9}"/>
    <dataValidation type="list" allowBlank="1" showInputMessage="1" showErrorMessage="1" sqref="AB16:AB116" xr:uid="{497E574F-1FDF-4AEB-B5E6-EB0CC82D2838}">
      <formula1>INDIRECT(R16)</formula1>
    </dataValidation>
  </dataValidations>
  <printOptions horizontalCentered="1" verticalCentered="1"/>
  <pageMargins left="0.25" right="0.25" top="0.25" bottom="0.25" header="0.3" footer="0.3"/>
  <pageSetup paperSize="9" scale="61" orientation="portrait" horizontalDpi="0" verticalDpi="0" r:id="rId1"/>
  <ignoredErrors>
    <ignoredError sqref="B16:B32 D130:D131 K130:K131 B130 P9:S10 P2:S6 A2:L2 A10:L10 A5:L5 B3:L3 B4:L4 B6:L6 B9:L9 B66:B67"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B4D4C-FD94-492D-80D0-2EE1968F2DAE}">
  <sheetPr codeName="Sheet1">
    <tabColor theme="5" tint="0.79998168889431442"/>
    <pageSetUpPr fitToPage="1"/>
  </sheetPr>
  <dimension ref="A1:AB192"/>
  <sheetViews>
    <sheetView showGridLines="0" topLeftCell="A7" zoomScaleNormal="100" workbookViewId="0">
      <selection sqref="A1:S1"/>
    </sheetView>
  </sheetViews>
  <sheetFormatPr defaultColWidth="8.1640625" defaultRowHeight="10.5"/>
  <cols>
    <col min="1" max="1" width="3.33203125" style="6" customWidth="1"/>
    <col min="2" max="2" width="32.33203125" style="6" customWidth="1"/>
    <col min="3" max="15" width="5.4140625" style="6" customWidth="1"/>
    <col min="16" max="16" width="9.33203125" style="6" customWidth="1"/>
    <col min="17" max="17" width="7.5" style="6" customWidth="1"/>
    <col min="18" max="18" width="16.6640625" style="6" customWidth="1"/>
    <col min="19" max="19" width="7.33203125" style="6" customWidth="1"/>
    <col min="20" max="16384" width="8.1640625" style="6"/>
  </cols>
  <sheetData>
    <row r="1" spans="1:28" ht="13" hidden="1">
      <c r="A1" s="835" t="s">
        <v>3</v>
      </c>
      <c r="B1" s="835"/>
      <c r="C1" s="835"/>
      <c r="D1" s="835"/>
      <c r="E1" s="835"/>
      <c r="F1" s="835"/>
      <c r="G1" s="835"/>
      <c r="H1" s="835"/>
      <c r="I1" s="835"/>
      <c r="J1" s="835"/>
      <c r="K1" s="835"/>
      <c r="L1" s="835"/>
      <c r="M1" s="835"/>
      <c r="N1" s="835"/>
      <c r="O1" s="835"/>
      <c r="P1" s="835"/>
      <c r="Q1" s="835"/>
      <c r="R1" s="835"/>
      <c r="S1" s="835"/>
    </row>
    <row r="2" spans="1:28" ht="13" hidden="1">
      <c r="A2" s="834" t="s">
        <v>4</v>
      </c>
      <c r="B2" s="834"/>
      <c r="C2" s="834"/>
      <c r="D2" s="834"/>
      <c r="E2" s="834"/>
      <c r="F2" s="834"/>
      <c r="G2" s="834"/>
      <c r="H2" s="834"/>
      <c r="I2" s="834"/>
      <c r="J2" s="834"/>
      <c r="K2" s="834"/>
      <c r="L2" s="834"/>
      <c r="M2" s="834"/>
      <c r="N2" s="834"/>
      <c r="O2" s="834"/>
      <c r="P2" s="834"/>
      <c r="Q2" s="834"/>
      <c r="R2" s="834"/>
      <c r="S2" s="834"/>
    </row>
    <row r="3" spans="1:28" ht="13" hidden="1">
      <c r="A3" s="835" t="str">
        <f>'INPUT DATA'!E8</f>
        <v>REGION XII</v>
      </c>
      <c r="B3" s="835"/>
      <c r="C3" s="835"/>
      <c r="D3" s="835"/>
      <c r="E3" s="835"/>
      <c r="F3" s="835"/>
      <c r="G3" s="835"/>
      <c r="H3" s="835"/>
      <c r="I3" s="835"/>
      <c r="J3" s="835"/>
      <c r="K3" s="835"/>
      <c r="L3" s="835"/>
      <c r="M3" s="835"/>
      <c r="N3" s="835"/>
      <c r="O3" s="835"/>
      <c r="P3" s="835"/>
      <c r="Q3" s="835"/>
      <c r="R3" s="835"/>
      <c r="S3" s="835"/>
    </row>
    <row r="4" spans="1:28" ht="13" hidden="1">
      <c r="A4" s="834" t="str">
        <f>'INPUT DATA'!E9</f>
        <v>CITY SCHOOLS DIVISION OF KORONADAL</v>
      </c>
      <c r="B4" s="834"/>
      <c r="C4" s="834"/>
      <c r="D4" s="834"/>
      <c r="E4" s="834"/>
      <c r="F4" s="834"/>
      <c r="G4" s="834"/>
      <c r="H4" s="834"/>
      <c r="I4" s="834"/>
      <c r="J4" s="834"/>
      <c r="K4" s="834"/>
      <c r="L4" s="834"/>
      <c r="M4" s="834"/>
      <c r="N4" s="834"/>
      <c r="O4" s="834"/>
      <c r="P4" s="834"/>
      <c r="Q4" s="834"/>
      <c r="R4" s="834"/>
      <c r="S4" s="834"/>
    </row>
    <row r="5" spans="1:28" ht="6.65" hidden="1" customHeight="1">
      <c r="A5" s="834"/>
      <c r="B5" s="834"/>
      <c r="C5" s="834"/>
      <c r="D5" s="834"/>
      <c r="E5" s="834"/>
      <c r="F5" s="834"/>
      <c r="G5" s="834"/>
      <c r="H5" s="834"/>
      <c r="I5" s="834"/>
      <c r="J5" s="834"/>
      <c r="K5" s="834"/>
      <c r="L5" s="834"/>
      <c r="M5" s="834"/>
      <c r="N5" s="834"/>
      <c r="O5" s="834"/>
      <c r="P5" s="834"/>
      <c r="Q5" s="834"/>
      <c r="R5" s="834"/>
    </row>
    <row r="6" spans="1:28" ht="14.4" hidden="1" customHeight="1" thickBot="1">
      <c r="A6" s="838" t="str">
        <f>'INPUT DATA'!E10</f>
        <v>KORONADAL NATIONAL COMPREHENSIVE HIGH SCHOOL</v>
      </c>
      <c r="B6" s="838"/>
      <c r="C6" s="838"/>
      <c r="D6" s="838"/>
      <c r="E6" s="838"/>
      <c r="F6" s="838"/>
      <c r="G6" s="838"/>
      <c r="H6" s="838"/>
      <c r="I6" s="838"/>
      <c r="J6" s="838"/>
      <c r="K6" s="838"/>
      <c r="L6" s="838"/>
      <c r="M6" s="838"/>
      <c r="N6" s="838"/>
      <c r="O6" s="838"/>
      <c r="P6" s="838"/>
      <c r="Q6" s="838"/>
      <c r="R6" s="838"/>
      <c r="S6" s="838"/>
    </row>
    <row r="7" spans="1:28" ht="13.25" customHeight="1">
      <c r="A7" s="7"/>
      <c r="B7" s="7"/>
      <c r="C7" s="7"/>
      <c r="D7" s="7"/>
      <c r="E7" s="7"/>
      <c r="F7" s="7"/>
      <c r="G7" s="7"/>
      <c r="H7" s="7"/>
      <c r="I7" s="7"/>
      <c r="J7" s="7"/>
      <c r="K7" s="7"/>
      <c r="L7" s="7"/>
      <c r="M7" s="7"/>
      <c r="N7" s="7"/>
      <c r="O7" s="7"/>
      <c r="P7" s="7"/>
      <c r="Q7" s="7"/>
      <c r="R7" s="7"/>
      <c r="S7" s="7"/>
      <c r="T7" s="7"/>
      <c r="U7" s="7"/>
      <c r="V7" s="7"/>
      <c r="W7" s="7"/>
      <c r="X7" s="7"/>
      <c r="Y7" s="7"/>
      <c r="Z7" s="7"/>
      <c r="AA7" s="7"/>
      <c r="AB7" s="7"/>
    </row>
    <row r="8" spans="1:28" ht="26.4" customHeight="1">
      <c r="A8" s="847" t="s">
        <v>0</v>
      </c>
      <c r="B8" s="847"/>
      <c r="C8" s="847"/>
      <c r="D8" s="847"/>
      <c r="E8" s="847"/>
      <c r="F8" s="847"/>
      <c r="G8" s="847"/>
      <c r="H8" s="847"/>
      <c r="I8" s="847"/>
      <c r="J8" s="847"/>
      <c r="K8" s="847"/>
      <c r="L8" s="847"/>
      <c r="M8" s="847"/>
      <c r="N8" s="847"/>
      <c r="O8" s="847"/>
      <c r="P8" s="847"/>
      <c r="Q8" s="847"/>
      <c r="R8" s="847"/>
      <c r="S8" s="847"/>
      <c r="T8" s="7"/>
      <c r="U8" s="7"/>
      <c r="V8" s="7"/>
      <c r="W8" s="7"/>
      <c r="X8" s="7"/>
      <c r="Y8" s="7"/>
      <c r="Z8" s="7"/>
      <c r="AA8" s="7"/>
      <c r="AB8" s="7"/>
    </row>
    <row r="9" spans="1:28" ht="15.5">
      <c r="A9" s="848" t="str">
        <f>'INPUT DATA'!E14</f>
        <v>7-ROSAL</v>
      </c>
      <c r="B9" s="848"/>
      <c r="C9" s="848"/>
      <c r="D9" s="848"/>
      <c r="E9" s="848"/>
      <c r="F9" s="848"/>
      <c r="G9" s="848"/>
      <c r="H9" s="848"/>
      <c r="I9" s="848"/>
      <c r="J9" s="848"/>
      <c r="K9" s="848"/>
      <c r="L9" s="848"/>
      <c r="M9" s="848"/>
      <c r="N9" s="848"/>
      <c r="O9" s="848"/>
      <c r="P9" s="848"/>
      <c r="Q9" s="848"/>
      <c r="R9" s="848"/>
      <c r="S9" s="848"/>
    </row>
    <row r="10" spans="1:28" ht="15.5">
      <c r="A10" s="848" t="str">
        <f>"TERM 2 | SY "&amp; 'INPUT DATA'!E12</f>
        <v>TERM 2 | SY 2026-2027</v>
      </c>
      <c r="B10" s="848"/>
      <c r="C10" s="848"/>
      <c r="D10" s="848"/>
      <c r="E10" s="848"/>
      <c r="F10" s="848"/>
      <c r="G10" s="848"/>
      <c r="H10" s="848"/>
      <c r="I10" s="848"/>
      <c r="J10" s="848"/>
      <c r="K10" s="848"/>
      <c r="L10" s="848"/>
      <c r="M10" s="848"/>
      <c r="N10" s="848"/>
      <c r="O10" s="848"/>
      <c r="P10" s="848"/>
      <c r="Q10" s="848"/>
      <c r="R10" s="848"/>
      <c r="S10" s="848"/>
    </row>
    <row r="11" spans="1:28" ht="15.65" hidden="1" customHeight="1">
      <c r="A11" s="9"/>
      <c r="B11" s="9"/>
      <c r="C11" s="9"/>
      <c r="D11" s="9"/>
      <c r="E11" s="9"/>
      <c r="F11" s="9"/>
      <c r="G11" s="9"/>
      <c r="H11" s="9"/>
      <c r="I11" s="9"/>
      <c r="J11" s="9"/>
      <c r="K11" s="9"/>
      <c r="L11" s="9"/>
      <c r="M11" s="9"/>
      <c r="N11" s="9"/>
      <c r="O11" s="9"/>
      <c r="P11" s="9"/>
      <c r="Q11" s="9"/>
      <c r="R11" s="9"/>
      <c r="S11" s="8"/>
    </row>
    <row r="12" spans="1:28" s="10" customFormat="1" ht="8.4" customHeight="1"/>
    <row r="13" spans="1:28" ht="57.75" customHeight="1">
      <c r="A13" s="11"/>
      <c r="B13" s="12" t="s">
        <v>5</v>
      </c>
      <c r="C13" s="110" t="s">
        <v>6</v>
      </c>
      <c r="D13" s="110" t="s">
        <v>7</v>
      </c>
      <c r="E13" s="110" t="s">
        <v>8</v>
      </c>
      <c r="F13" s="109" t="s">
        <v>9</v>
      </c>
      <c r="G13" s="110" t="s">
        <v>10</v>
      </c>
      <c r="H13" s="110" t="s">
        <v>27</v>
      </c>
      <c r="I13" s="109" t="s">
        <v>11</v>
      </c>
      <c r="J13" s="109" t="s">
        <v>12</v>
      </c>
      <c r="K13" s="15"/>
      <c r="L13" s="16"/>
      <c r="M13" s="478">
        <f>'INPUT DATA'!E27</f>
        <v>0</v>
      </c>
      <c r="N13" s="478"/>
      <c r="O13" s="479"/>
      <c r="P13" s="836" t="s">
        <v>13</v>
      </c>
      <c r="Q13" s="1004" t="s">
        <v>50</v>
      </c>
      <c r="R13" s="1004" t="s">
        <v>28</v>
      </c>
      <c r="S13" s="1006" t="s">
        <v>51</v>
      </c>
      <c r="U13" s="828" t="s">
        <v>302</v>
      </c>
      <c r="V13" s="829"/>
      <c r="W13" s="828" t="s">
        <v>303</v>
      </c>
      <c r="X13" s="829"/>
      <c r="Y13" s="832" t="s">
        <v>304</v>
      </c>
      <c r="Z13" s="828" t="s">
        <v>305</v>
      </c>
      <c r="AA13" s="829"/>
    </row>
    <row r="14" spans="1:28" ht="23.4" customHeight="1">
      <c r="A14" s="11"/>
      <c r="B14" s="38"/>
      <c r="C14" s="17">
        <v>1</v>
      </c>
      <c r="D14" s="17">
        <v>2</v>
      </c>
      <c r="E14" s="17">
        <v>3</v>
      </c>
      <c r="F14" s="17">
        <v>4</v>
      </c>
      <c r="G14" s="17">
        <v>5</v>
      </c>
      <c r="H14" s="17">
        <v>6</v>
      </c>
      <c r="I14" s="17">
        <v>7</v>
      </c>
      <c r="J14" s="17">
        <v>8</v>
      </c>
      <c r="K14" s="18" t="s">
        <v>25</v>
      </c>
      <c r="L14" s="18" t="s">
        <v>26</v>
      </c>
      <c r="M14" s="465">
        <v>9</v>
      </c>
      <c r="N14" s="465">
        <v>10</v>
      </c>
      <c r="O14" s="17">
        <v>11</v>
      </c>
      <c r="P14" s="836"/>
      <c r="Q14" s="1005"/>
      <c r="R14" s="1005"/>
      <c r="S14" s="1007"/>
      <c r="U14" s="830"/>
      <c r="V14" s="831"/>
      <c r="W14" s="830"/>
      <c r="X14" s="831"/>
      <c r="Y14" s="833"/>
      <c r="Z14" s="830"/>
      <c r="AA14" s="831"/>
    </row>
    <row r="15" spans="1:28" ht="15.65" customHeight="1">
      <c r="A15" s="19"/>
      <c r="B15" s="40" t="s">
        <v>1</v>
      </c>
      <c r="C15" s="20"/>
      <c r="D15" s="20"/>
      <c r="E15" s="20"/>
      <c r="F15" s="20"/>
      <c r="G15" s="20"/>
      <c r="H15" s="20"/>
      <c r="I15" s="20"/>
      <c r="J15" s="20"/>
      <c r="K15" s="21"/>
      <c r="L15" s="21"/>
      <c r="M15" s="21"/>
      <c r="N15" s="21"/>
      <c r="O15" s="20"/>
      <c r="P15" s="22"/>
      <c r="Q15" s="19"/>
      <c r="R15" s="19"/>
      <c r="S15" s="19"/>
      <c r="U15" s="761"/>
      <c r="V15" s="761"/>
      <c r="W15" s="761"/>
      <c r="X15" s="761"/>
      <c r="Y15" s="761"/>
      <c r="Z15" s="761"/>
      <c r="AA15" s="761"/>
    </row>
    <row r="16" spans="1:28" ht="18" customHeight="1">
      <c r="A16" s="23">
        <v>1</v>
      </c>
      <c r="B16" s="57" t="str">
        <f>'INPUT DATA'!J9</f>
        <v>ACIBAR, LOUIE JR. L.</v>
      </c>
      <c r="C16" s="24"/>
      <c r="D16" s="24"/>
      <c r="E16" s="24"/>
      <c r="F16" s="24"/>
      <c r="G16" s="24"/>
      <c r="H16" s="24"/>
      <c r="I16" s="24"/>
      <c r="J16" s="60" t="str">
        <f>IF(OR(K16="",L16=""),"",IF(ISERROR(ROUND(AVERAGE(K16,L16),2)),"",ROUND(AVERAGE(K16,L16),0)))</f>
        <v/>
      </c>
      <c r="K16" s="26"/>
      <c r="L16" s="26"/>
      <c r="M16" s="26"/>
      <c r="N16" s="26"/>
      <c r="O16" s="60"/>
      <c r="P16" s="27" t="e" cm="1">
        <f t="array" ref="P16">ROUND(SUM(C16:J16,M16:O16) / INDEX(FREQUENCY((C16:J16,M16:O16), 0), 2), 0)</f>
        <v>#DIV/0!</v>
      </c>
      <c r="Q16" s="28" t="str">
        <f>IF(ISNUMBER(P16), COUNTIF($P$16:$P$116, "&gt;"&amp;P16) + 1, "")</f>
        <v/>
      </c>
      <c r="R16" s="28" t="e">
        <f t="shared" ref="R16:R47" si="0">IF(P16="","",IFERROR(VLOOKUP(P16,DESCRIPTORS,4,TRUE),""))</f>
        <v>#DIV/0!</v>
      </c>
      <c r="S16" s="58" t="e">
        <f>IF(AND(P16&gt;=90, MIN(C16:O16)&gt;=80), "✔", " ")</f>
        <v>#DIV/0!</v>
      </c>
      <c r="U16" s="250"/>
      <c r="V16" s="250"/>
      <c r="W16" s="250"/>
      <c r="X16" s="250"/>
      <c r="Y16" s="250"/>
      <c r="Z16" s="250"/>
      <c r="AA16" s="250"/>
    </row>
    <row r="17" spans="1:27" ht="18" customHeight="1">
      <c r="A17" s="23">
        <v>2</v>
      </c>
      <c r="B17" s="57" t="str">
        <f>'INPUT DATA'!J10</f>
        <v>ADANZA, ELIJAH LOUIS M.</v>
      </c>
      <c r="C17" s="24"/>
      <c r="D17" s="24"/>
      <c r="E17" s="24"/>
      <c r="F17" s="24"/>
      <c r="G17" s="24"/>
      <c r="H17" s="24"/>
      <c r="I17" s="24"/>
      <c r="J17" s="60" t="str">
        <f t="shared" ref="J17:J65" si="1">IF(OR(K17="",L17=""),"",IF(ISERROR(ROUND(AVERAGE(K17,L17),2)),"",ROUND(AVERAGE(K17,L17),0)))</f>
        <v/>
      </c>
      <c r="K17" s="26"/>
      <c r="L17" s="26"/>
      <c r="M17" s="26"/>
      <c r="N17" s="26"/>
      <c r="O17" s="60"/>
      <c r="P17" s="27" t="e" cm="1">
        <f t="array" ref="P17">ROUND(SUM(C17:J17,M17:O17) / INDEX(FREQUENCY((C17:J17,M17:O17), 0), 2), 0)</f>
        <v>#DIV/0!</v>
      </c>
      <c r="Q17" s="28" t="str">
        <f t="shared" ref="Q17:Q80" si="2">IF(ISNUMBER(P17), COUNTIF($P$16:$P$116, "&gt;"&amp;P17) + 1, "")</f>
        <v/>
      </c>
      <c r="R17" s="28" t="e">
        <f t="shared" si="0"/>
        <v>#DIV/0!</v>
      </c>
      <c r="S17" s="58" t="e">
        <f t="shared" ref="S17:S65" si="3">IF(AND(P17&gt;=90, MIN(C17:O17)&gt;=80), "✔", " ")</f>
        <v>#DIV/0!</v>
      </c>
      <c r="U17" s="250"/>
      <c r="V17" s="250"/>
      <c r="W17" s="250"/>
      <c r="X17" s="250"/>
      <c r="Y17" s="250"/>
      <c r="Z17" s="250"/>
      <c r="AA17" s="250"/>
    </row>
    <row r="18" spans="1:27" ht="18" customHeight="1">
      <c r="A18" s="23">
        <v>3</v>
      </c>
      <c r="B18" s="57" t="str">
        <f>'INPUT DATA'!J11</f>
        <v>ARELLANO, BREXEN GREY M.</v>
      </c>
      <c r="C18" s="24"/>
      <c r="D18" s="24"/>
      <c r="E18" s="24"/>
      <c r="F18" s="24"/>
      <c r="G18" s="24"/>
      <c r="H18" s="24"/>
      <c r="I18" s="24"/>
      <c r="J18" s="60" t="str">
        <f t="shared" si="1"/>
        <v/>
      </c>
      <c r="K18" s="26"/>
      <c r="L18" s="26"/>
      <c r="M18" s="26"/>
      <c r="N18" s="26"/>
      <c r="O18" s="60"/>
      <c r="P18" s="27" t="e" cm="1">
        <f t="array" ref="P18">ROUND(SUM(C18:J18,M18:O18) / INDEX(FREQUENCY((C18:J18,M18:O18), 0), 2), 0)</f>
        <v>#DIV/0!</v>
      </c>
      <c r="Q18" s="28" t="str">
        <f t="shared" si="2"/>
        <v/>
      </c>
      <c r="R18" s="28" t="e">
        <f t="shared" si="0"/>
        <v>#DIV/0!</v>
      </c>
      <c r="S18" s="58" t="e">
        <f t="shared" si="3"/>
        <v>#DIV/0!</v>
      </c>
      <c r="U18" s="250"/>
      <c r="V18" s="250"/>
      <c r="W18" s="250"/>
      <c r="X18" s="250"/>
      <c r="Y18" s="250"/>
      <c r="Z18" s="250"/>
      <c r="AA18" s="250"/>
    </row>
    <row r="19" spans="1:27" ht="18" customHeight="1">
      <c r="A19" s="23">
        <v>4</v>
      </c>
      <c r="B19" s="57" t="str">
        <f>'INPUT DATA'!J12</f>
        <v>BABAO, JAYDEN DALE T.</v>
      </c>
      <c r="C19" s="24"/>
      <c r="D19" s="24"/>
      <c r="E19" s="24"/>
      <c r="F19" s="24"/>
      <c r="G19" s="24"/>
      <c r="H19" s="24"/>
      <c r="I19" s="24"/>
      <c r="J19" s="60" t="str">
        <f t="shared" si="1"/>
        <v/>
      </c>
      <c r="K19" s="26"/>
      <c r="L19" s="26"/>
      <c r="M19" s="26"/>
      <c r="N19" s="26"/>
      <c r="O19" s="60"/>
      <c r="P19" s="27" t="e" cm="1">
        <f t="array" ref="P19">ROUND(SUM(C19:J19,M19:O19) / INDEX(FREQUENCY((C19:J19,M19:O19), 0), 2), 0)</f>
        <v>#DIV/0!</v>
      </c>
      <c r="Q19" s="28" t="str">
        <f t="shared" si="2"/>
        <v/>
      </c>
      <c r="R19" s="28" t="e">
        <f t="shared" si="0"/>
        <v>#DIV/0!</v>
      </c>
      <c r="S19" s="58" t="e">
        <f t="shared" si="3"/>
        <v>#DIV/0!</v>
      </c>
      <c r="U19" s="250"/>
      <c r="V19" s="250"/>
      <c r="W19" s="250"/>
      <c r="X19" s="250"/>
      <c r="Y19" s="250"/>
      <c r="Z19" s="250"/>
      <c r="AA19" s="250"/>
    </row>
    <row r="20" spans="1:27" ht="18" customHeight="1">
      <c r="A20" s="23">
        <v>5</v>
      </c>
      <c r="B20" s="57" t="str">
        <f>'INPUT DATA'!J13</f>
        <v>BARADAS, MCLIAME DWYT Q.</v>
      </c>
      <c r="C20" s="24"/>
      <c r="D20" s="24"/>
      <c r="E20" s="24"/>
      <c r="F20" s="24"/>
      <c r="G20" s="24"/>
      <c r="H20" s="24"/>
      <c r="I20" s="24"/>
      <c r="J20" s="60" t="str">
        <f t="shared" si="1"/>
        <v/>
      </c>
      <c r="K20" s="26"/>
      <c r="L20" s="26"/>
      <c r="M20" s="26"/>
      <c r="N20" s="26"/>
      <c r="O20" s="60"/>
      <c r="P20" s="27" t="e" cm="1">
        <f t="array" ref="P20">ROUND(SUM(C20:J20,M20:O20) / INDEX(FREQUENCY((C20:J20,M20:O20), 0), 2), 0)</f>
        <v>#DIV/0!</v>
      </c>
      <c r="Q20" s="28" t="str">
        <f t="shared" si="2"/>
        <v/>
      </c>
      <c r="R20" s="28" t="e">
        <f t="shared" si="0"/>
        <v>#DIV/0!</v>
      </c>
      <c r="S20" s="58" t="e">
        <f t="shared" si="3"/>
        <v>#DIV/0!</v>
      </c>
      <c r="U20" s="250"/>
      <c r="V20" s="250"/>
      <c r="W20" s="250"/>
      <c r="X20" s="250"/>
      <c r="Y20" s="250"/>
      <c r="Z20" s="250"/>
      <c r="AA20" s="250"/>
    </row>
    <row r="21" spans="1:27" ht="18" customHeight="1">
      <c r="A21" s="23">
        <v>6</v>
      </c>
      <c r="B21" s="57" t="str">
        <f>'INPUT DATA'!J14</f>
        <v>BARREDO, ALISTAIR KAYLE P.</v>
      </c>
      <c r="C21" s="24"/>
      <c r="D21" s="24"/>
      <c r="E21" s="24"/>
      <c r="F21" s="24"/>
      <c r="G21" s="24"/>
      <c r="H21" s="24"/>
      <c r="I21" s="24"/>
      <c r="J21" s="60" t="str">
        <f t="shared" si="1"/>
        <v/>
      </c>
      <c r="K21" s="26"/>
      <c r="L21" s="26"/>
      <c r="M21" s="26"/>
      <c r="N21" s="26"/>
      <c r="O21" s="60"/>
      <c r="P21" s="27" t="e" cm="1">
        <f t="array" ref="P21">ROUND(SUM(C21:J21,M21:O21) / INDEX(FREQUENCY((C21:J21,M21:O21), 0), 2), 0)</f>
        <v>#DIV/0!</v>
      </c>
      <c r="Q21" s="28" t="str">
        <f t="shared" si="2"/>
        <v/>
      </c>
      <c r="R21" s="28" t="e">
        <f t="shared" si="0"/>
        <v>#DIV/0!</v>
      </c>
      <c r="S21" s="58" t="e">
        <f t="shared" si="3"/>
        <v>#DIV/0!</v>
      </c>
      <c r="U21" s="250"/>
      <c r="V21" s="250"/>
      <c r="W21" s="250"/>
      <c r="X21" s="250"/>
      <c r="Y21" s="250"/>
      <c r="Z21" s="250"/>
      <c r="AA21" s="250"/>
    </row>
    <row r="22" spans="1:27" ht="18" customHeight="1">
      <c r="A22" s="23">
        <v>7</v>
      </c>
      <c r="B22" s="57" t="str">
        <f>'INPUT DATA'!J15</f>
        <v>BONILLA, RHINE KYLE L.</v>
      </c>
      <c r="C22" s="24"/>
      <c r="D22" s="24"/>
      <c r="E22" s="24"/>
      <c r="F22" s="24"/>
      <c r="G22" s="24"/>
      <c r="H22" s="24"/>
      <c r="I22" s="24"/>
      <c r="J22" s="60" t="str">
        <f t="shared" si="1"/>
        <v/>
      </c>
      <c r="K22" s="26"/>
      <c r="L22" s="26"/>
      <c r="M22" s="26"/>
      <c r="N22" s="26"/>
      <c r="O22" s="60"/>
      <c r="P22" s="27" t="e" cm="1">
        <f t="array" ref="P22">ROUND(SUM(C22:J22,M22:O22) / INDEX(FREQUENCY((C22:J22,M22:O22), 0), 2), 0)</f>
        <v>#DIV/0!</v>
      </c>
      <c r="Q22" s="28" t="str">
        <f t="shared" si="2"/>
        <v/>
      </c>
      <c r="R22" s="28" t="e">
        <f t="shared" si="0"/>
        <v>#DIV/0!</v>
      </c>
      <c r="S22" s="58" t="e">
        <f t="shared" si="3"/>
        <v>#DIV/0!</v>
      </c>
      <c r="U22" s="250"/>
      <c r="V22" s="250"/>
      <c r="W22" s="250"/>
      <c r="X22" s="250"/>
      <c r="Y22" s="250"/>
      <c r="Z22" s="250"/>
      <c r="AA22" s="250"/>
    </row>
    <row r="23" spans="1:27" ht="18" customHeight="1">
      <c r="A23" s="23">
        <v>8</v>
      </c>
      <c r="B23" s="57" t="str">
        <f>'INPUT DATA'!J16</f>
        <v>CORPUS, CYRUS JHON F.</v>
      </c>
      <c r="C23" s="24"/>
      <c r="D23" s="24"/>
      <c r="E23" s="24"/>
      <c r="F23" s="24"/>
      <c r="G23" s="24"/>
      <c r="H23" s="24"/>
      <c r="I23" s="24"/>
      <c r="J23" s="60" t="str">
        <f t="shared" si="1"/>
        <v/>
      </c>
      <c r="K23" s="26"/>
      <c r="L23" s="26"/>
      <c r="M23" s="26"/>
      <c r="N23" s="26"/>
      <c r="O23" s="60"/>
      <c r="P23" s="27" t="e" cm="1">
        <f t="array" ref="P23">ROUND(SUM(C23:J23,M23:O23) / INDEX(FREQUENCY((C23:J23,M23:O23), 0), 2), 0)</f>
        <v>#DIV/0!</v>
      </c>
      <c r="Q23" s="28" t="str">
        <f t="shared" si="2"/>
        <v/>
      </c>
      <c r="R23" s="28" t="e">
        <f t="shared" si="0"/>
        <v>#DIV/0!</v>
      </c>
      <c r="S23" s="58" t="e">
        <f t="shared" si="3"/>
        <v>#DIV/0!</v>
      </c>
      <c r="U23" s="250"/>
      <c r="V23" s="250"/>
      <c r="W23" s="250"/>
      <c r="X23" s="250"/>
      <c r="Y23" s="250"/>
      <c r="Z23" s="250"/>
      <c r="AA23" s="250"/>
    </row>
    <row r="24" spans="1:27" ht="18" customHeight="1">
      <c r="A24" s="23">
        <v>9</v>
      </c>
      <c r="B24" s="57" t="str">
        <f>'INPUT DATA'!J17</f>
        <v>DABA, IAN JOHN B.</v>
      </c>
      <c r="C24" s="24"/>
      <c r="D24" s="24"/>
      <c r="E24" s="24"/>
      <c r="F24" s="24"/>
      <c r="G24" s="24"/>
      <c r="H24" s="24"/>
      <c r="I24" s="24"/>
      <c r="J24" s="60" t="str">
        <f t="shared" si="1"/>
        <v/>
      </c>
      <c r="K24" s="26"/>
      <c r="L24" s="26"/>
      <c r="M24" s="26"/>
      <c r="N24" s="26"/>
      <c r="O24" s="60"/>
      <c r="P24" s="27" t="e" cm="1">
        <f t="array" ref="P24">ROUND(SUM(C24:J24,M24:O24) / INDEX(FREQUENCY((C24:J24,M24:O24), 0), 2), 0)</f>
        <v>#DIV/0!</v>
      </c>
      <c r="Q24" s="28" t="str">
        <f t="shared" si="2"/>
        <v/>
      </c>
      <c r="R24" s="28" t="e">
        <f t="shared" si="0"/>
        <v>#DIV/0!</v>
      </c>
      <c r="S24" s="58" t="e">
        <f t="shared" si="3"/>
        <v>#DIV/0!</v>
      </c>
      <c r="U24" s="250"/>
      <c r="V24" s="250"/>
      <c r="W24" s="250"/>
      <c r="X24" s="250"/>
      <c r="Y24" s="250"/>
      <c r="Z24" s="250"/>
      <c r="AA24" s="250"/>
    </row>
    <row r="25" spans="1:27" ht="18" customHeight="1">
      <c r="A25" s="23">
        <v>10</v>
      </c>
      <c r="B25" s="57" t="str">
        <f>'INPUT DATA'!J18</f>
        <v>DURAN, TYRICK GALVIN A.</v>
      </c>
      <c r="C25" s="24"/>
      <c r="D25" s="24"/>
      <c r="E25" s="24"/>
      <c r="F25" s="24"/>
      <c r="G25" s="24"/>
      <c r="H25" s="24"/>
      <c r="I25" s="24"/>
      <c r="J25" s="60" t="str">
        <f t="shared" si="1"/>
        <v/>
      </c>
      <c r="K25" s="26"/>
      <c r="L25" s="26"/>
      <c r="M25" s="26"/>
      <c r="N25" s="26"/>
      <c r="O25" s="60"/>
      <c r="P25" s="27" t="e" cm="1">
        <f t="array" ref="P25">ROUND(SUM(C25:J25,M25:O25) / INDEX(FREQUENCY((C25:J25,M25:O25), 0), 2), 0)</f>
        <v>#DIV/0!</v>
      </c>
      <c r="Q25" s="28" t="str">
        <f t="shared" si="2"/>
        <v/>
      </c>
      <c r="R25" s="28" t="e">
        <f t="shared" si="0"/>
        <v>#DIV/0!</v>
      </c>
      <c r="S25" s="58" t="e">
        <f t="shared" si="3"/>
        <v>#DIV/0!</v>
      </c>
      <c r="U25" s="250"/>
      <c r="V25" s="250"/>
      <c r="W25" s="250"/>
      <c r="X25" s="250"/>
      <c r="Y25" s="250"/>
      <c r="Z25" s="250"/>
      <c r="AA25" s="250"/>
    </row>
    <row r="26" spans="1:27" ht="18" customHeight="1">
      <c r="A26" s="23">
        <v>11</v>
      </c>
      <c r="B26" s="57" t="str">
        <f>'INPUT DATA'!J19</f>
        <v>GULAY, JOHN PAUL N.</v>
      </c>
      <c r="C26" s="24"/>
      <c r="D26" s="24"/>
      <c r="E26" s="24"/>
      <c r="F26" s="24"/>
      <c r="G26" s="24"/>
      <c r="H26" s="24"/>
      <c r="I26" s="24"/>
      <c r="J26" s="60" t="str">
        <f t="shared" si="1"/>
        <v/>
      </c>
      <c r="K26" s="26"/>
      <c r="L26" s="26"/>
      <c r="M26" s="26"/>
      <c r="N26" s="26"/>
      <c r="O26" s="60"/>
      <c r="P26" s="27" t="e" cm="1">
        <f t="array" ref="P26">ROUND(SUM(C26:J26,M26:O26) / INDEX(FREQUENCY((C26:J26,M26:O26), 0), 2), 0)</f>
        <v>#DIV/0!</v>
      </c>
      <c r="Q26" s="28" t="str">
        <f t="shared" si="2"/>
        <v/>
      </c>
      <c r="R26" s="28" t="e">
        <f t="shared" si="0"/>
        <v>#DIV/0!</v>
      </c>
      <c r="S26" s="58" t="e">
        <f t="shared" si="3"/>
        <v>#DIV/0!</v>
      </c>
      <c r="U26" s="250"/>
      <c r="V26" s="250"/>
      <c r="W26" s="250"/>
      <c r="X26" s="250"/>
      <c r="Y26" s="250"/>
      <c r="Z26" s="250"/>
      <c r="AA26" s="250"/>
    </row>
    <row r="27" spans="1:27" ht="18" customHeight="1">
      <c r="A27" s="23">
        <v>12</v>
      </c>
      <c r="B27" s="57" t="str">
        <f>'INPUT DATA'!J20</f>
        <v>LASANAS, ISAIAH ZAYN O.</v>
      </c>
      <c r="C27" s="24"/>
      <c r="D27" s="24"/>
      <c r="E27" s="24"/>
      <c r="F27" s="24"/>
      <c r="G27" s="24"/>
      <c r="H27" s="24"/>
      <c r="I27" s="24"/>
      <c r="J27" s="60" t="str">
        <f t="shared" si="1"/>
        <v/>
      </c>
      <c r="K27" s="26"/>
      <c r="L27" s="26"/>
      <c r="M27" s="26"/>
      <c r="N27" s="26"/>
      <c r="O27" s="60"/>
      <c r="P27" s="27" t="e" cm="1">
        <f t="array" ref="P27">ROUND(SUM(C27:J27,M27:O27) / INDEX(FREQUENCY((C27:J27,M27:O27), 0), 2), 0)</f>
        <v>#DIV/0!</v>
      </c>
      <c r="Q27" s="28" t="str">
        <f t="shared" si="2"/>
        <v/>
      </c>
      <c r="R27" s="28" t="e">
        <f t="shared" si="0"/>
        <v>#DIV/0!</v>
      </c>
      <c r="S27" s="58" t="e">
        <f t="shared" si="3"/>
        <v>#DIV/0!</v>
      </c>
      <c r="U27" s="250"/>
      <c r="V27" s="250"/>
      <c r="W27" s="250"/>
      <c r="X27" s="250"/>
      <c r="Y27" s="250"/>
      <c r="Z27" s="250"/>
      <c r="AA27" s="250"/>
    </row>
    <row r="28" spans="1:27" ht="18" customHeight="1">
      <c r="A28" s="23">
        <v>13</v>
      </c>
      <c r="B28" s="57" t="str">
        <f>'INPUT DATA'!J21</f>
        <v>MARZAN, BRAM YEOMAN C.</v>
      </c>
      <c r="C28" s="24"/>
      <c r="D28" s="24"/>
      <c r="E28" s="24"/>
      <c r="F28" s="24"/>
      <c r="G28" s="24"/>
      <c r="H28" s="24"/>
      <c r="I28" s="24"/>
      <c r="J28" s="60" t="str">
        <f t="shared" si="1"/>
        <v/>
      </c>
      <c r="K28" s="26"/>
      <c r="L28" s="26"/>
      <c r="M28" s="26"/>
      <c r="N28" s="26"/>
      <c r="O28" s="60"/>
      <c r="P28" s="27" t="e" cm="1">
        <f t="array" ref="P28">ROUND(SUM(C28:J28,M28:O28) / INDEX(FREQUENCY((C28:J28,M28:O28), 0), 2), 0)</f>
        <v>#DIV/0!</v>
      </c>
      <c r="Q28" s="28" t="str">
        <f t="shared" si="2"/>
        <v/>
      </c>
      <c r="R28" s="28" t="e">
        <f t="shared" si="0"/>
        <v>#DIV/0!</v>
      </c>
      <c r="S28" s="58" t="e">
        <f t="shared" si="3"/>
        <v>#DIV/0!</v>
      </c>
      <c r="U28" s="250"/>
      <c r="V28" s="250"/>
      <c r="W28" s="250"/>
      <c r="X28" s="250"/>
      <c r="Y28" s="250"/>
      <c r="Z28" s="250"/>
      <c r="AA28" s="250"/>
    </row>
    <row r="29" spans="1:27" ht="18" customHeight="1">
      <c r="A29" s="23">
        <v>14</v>
      </c>
      <c r="B29" s="57" t="str">
        <f>'INPUT DATA'!J22</f>
        <v>NOTARTE, KEVIN CLARENCE V.</v>
      </c>
      <c r="C29" s="24"/>
      <c r="D29" s="24"/>
      <c r="E29" s="24"/>
      <c r="F29" s="24"/>
      <c r="G29" s="24"/>
      <c r="H29" s="24"/>
      <c r="I29" s="24"/>
      <c r="J29" s="60" t="str">
        <f t="shared" si="1"/>
        <v/>
      </c>
      <c r="K29" s="26"/>
      <c r="L29" s="26"/>
      <c r="M29" s="26"/>
      <c r="N29" s="26"/>
      <c r="O29" s="60"/>
      <c r="P29" s="27" t="e" cm="1">
        <f t="array" ref="P29">ROUND(SUM(C29:J29,M29:O29) / INDEX(FREQUENCY((C29:J29,M29:O29), 0), 2), 0)</f>
        <v>#DIV/0!</v>
      </c>
      <c r="Q29" s="28" t="str">
        <f t="shared" si="2"/>
        <v/>
      </c>
      <c r="R29" s="28" t="e">
        <f t="shared" si="0"/>
        <v>#DIV/0!</v>
      </c>
      <c r="S29" s="58" t="e">
        <f t="shared" si="3"/>
        <v>#DIV/0!</v>
      </c>
      <c r="U29" s="250"/>
      <c r="V29" s="250"/>
      <c r="W29" s="250"/>
      <c r="X29" s="250"/>
      <c r="Y29" s="250"/>
      <c r="Z29" s="250"/>
      <c r="AA29" s="250"/>
    </row>
    <row r="30" spans="1:27" ht="18" customHeight="1">
      <c r="A30" s="23">
        <v>15</v>
      </c>
      <c r="B30" s="57" t="str">
        <f>'INPUT DATA'!J23</f>
        <v>OMAR, MUHAMMAD AIMAN A.</v>
      </c>
      <c r="C30" s="24"/>
      <c r="D30" s="24"/>
      <c r="E30" s="24"/>
      <c r="F30" s="24"/>
      <c r="G30" s="24"/>
      <c r="H30" s="24"/>
      <c r="I30" s="24"/>
      <c r="J30" s="60" t="str">
        <f t="shared" si="1"/>
        <v/>
      </c>
      <c r="K30" s="26"/>
      <c r="L30" s="26"/>
      <c r="M30" s="26"/>
      <c r="N30" s="26"/>
      <c r="O30" s="60"/>
      <c r="P30" s="27" t="e" cm="1">
        <f t="array" ref="P30">ROUND(SUM(C30:J30,M30:O30) / INDEX(FREQUENCY((C30:J30,M30:O30), 0), 2), 0)</f>
        <v>#DIV/0!</v>
      </c>
      <c r="Q30" s="28" t="str">
        <f t="shared" si="2"/>
        <v/>
      </c>
      <c r="R30" s="28" t="e">
        <f t="shared" si="0"/>
        <v>#DIV/0!</v>
      </c>
      <c r="S30" s="58" t="e">
        <f t="shared" si="3"/>
        <v>#DIV/0!</v>
      </c>
      <c r="U30" s="250"/>
      <c r="V30" s="250"/>
      <c r="W30" s="250"/>
      <c r="X30" s="250"/>
      <c r="Y30" s="250"/>
      <c r="Z30" s="250"/>
      <c r="AA30" s="250"/>
    </row>
    <row r="31" spans="1:27" ht="18" customHeight="1">
      <c r="A31" s="23">
        <v>16</v>
      </c>
      <c r="B31" s="57" t="str">
        <f>'INPUT DATA'!J24</f>
        <v>PANAGUITON, PETER CLIEN B.</v>
      </c>
      <c r="C31" s="24"/>
      <c r="D31" s="24"/>
      <c r="E31" s="24"/>
      <c r="F31" s="24"/>
      <c r="G31" s="24"/>
      <c r="H31" s="24"/>
      <c r="I31" s="24"/>
      <c r="J31" s="60" t="str">
        <f t="shared" si="1"/>
        <v/>
      </c>
      <c r="K31" s="26"/>
      <c r="L31" s="26"/>
      <c r="M31" s="26"/>
      <c r="N31" s="26"/>
      <c r="O31" s="60"/>
      <c r="P31" s="27" t="e" cm="1">
        <f t="array" ref="P31">ROUND(SUM(C31:J31,M31:O31) / INDEX(FREQUENCY((C31:J31,M31:O31), 0), 2), 0)</f>
        <v>#DIV/0!</v>
      </c>
      <c r="Q31" s="28" t="str">
        <f t="shared" si="2"/>
        <v/>
      </c>
      <c r="R31" s="28" t="e">
        <f t="shared" si="0"/>
        <v>#DIV/0!</v>
      </c>
      <c r="S31" s="58" t="e">
        <f t="shared" si="3"/>
        <v>#DIV/0!</v>
      </c>
      <c r="U31" s="250"/>
      <c r="V31" s="250"/>
      <c r="W31" s="250"/>
      <c r="X31" s="250"/>
      <c r="Y31" s="250"/>
      <c r="Z31" s="250"/>
      <c r="AA31" s="250"/>
    </row>
    <row r="32" spans="1:27" ht="18" customHeight="1">
      <c r="A32" s="23">
        <v>17</v>
      </c>
      <c r="B32" s="57" t="str">
        <f>'INPUT DATA'!J25</f>
        <v>PAULITE, JAEL KHAIZER S.</v>
      </c>
      <c r="C32" s="24"/>
      <c r="D32" s="24"/>
      <c r="E32" s="24"/>
      <c r="F32" s="24"/>
      <c r="G32" s="24"/>
      <c r="H32" s="24"/>
      <c r="I32" s="24"/>
      <c r="J32" s="60" t="str">
        <f t="shared" si="1"/>
        <v/>
      </c>
      <c r="K32" s="26"/>
      <c r="L32" s="26"/>
      <c r="M32" s="26"/>
      <c r="N32" s="26"/>
      <c r="O32" s="60"/>
      <c r="P32" s="27" t="e" cm="1">
        <f t="array" ref="P32">ROUND(SUM(C32:J32,M32:O32) / INDEX(FREQUENCY((C32:J32,M32:O32), 0), 2), 0)</f>
        <v>#DIV/0!</v>
      </c>
      <c r="Q32" s="28" t="str">
        <f t="shared" si="2"/>
        <v/>
      </c>
      <c r="R32" s="28" t="e">
        <f t="shared" si="0"/>
        <v>#DIV/0!</v>
      </c>
      <c r="S32" s="58" t="e">
        <f t="shared" si="3"/>
        <v>#DIV/0!</v>
      </c>
      <c r="U32" s="250"/>
      <c r="V32" s="250"/>
      <c r="W32" s="250"/>
      <c r="X32" s="250"/>
      <c r="Y32" s="250"/>
      <c r="Z32" s="250"/>
      <c r="AA32" s="250"/>
    </row>
    <row r="33" spans="1:27" ht="18" customHeight="1">
      <c r="A33" s="23">
        <v>18</v>
      </c>
      <c r="B33" s="57" t="str">
        <f>'INPUT DATA'!J26</f>
        <v>PERONO, AIDEN NATHAN B.</v>
      </c>
      <c r="C33" s="24"/>
      <c r="D33" s="24"/>
      <c r="E33" s="24"/>
      <c r="F33" s="24"/>
      <c r="G33" s="24"/>
      <c r="H33" s="24"/>
      <c r="I33" s="24"/>
      <c r="J33" s="60" t="str">
        <f t="shared" si="1"/>
        <v/>
      </c>
      <c r="K33" s="24"/>
      <c r="L33" s="24"/>
      <c r="M33" s="24"/>
      <c r="N33" s="24"/>
      <c r="O33" s="60"/>
      <c r="P33" s="27" t="e" cm="1">
        <f t="array" ref="P33">ROUND(SUM(C33:J33,M33:O33) / INDEX(FREQUENCY((C33:J33,M33:O33), 0), 2), 0)</f>
        <v>#DIV/0!</v>
      </c>
      <c r="Q33" s="28" t="str">
        <f t="shared" si="2"/>
        <v/>
      </c>
      <c r="R33" s="28" t="e">
        <f t="shared" si="0"/>
        <v>#DIV/0!</v>
      </c>
      <c r="S33" s="58" t="e">
        <f t="shared" si="3"/>
        <v>#DIV/0!</v>
      </c>
      <c r="U33" s="250"/>
      <c r="V33" s="250"/>
      <c r="W33" s="250"/>
      <c r="X33" s="250"/>
      <c r="Y33" s="250"/>
      <c r="Z33" s="250"/>
      <c r="AA33" s="250"/>
    </row>
    <row r="34" spans="1:27" ht="18" customHeight="1">
      <c r="A34" s="23">
        <v>19</v>
      </c>
      <c r="B34" s="57" t="str">
        <f>'INPUT DATA'!J27</f>
        <v>RAMOS, BRIGHT A.</v>
      </c>
      <c r="C34" s="24"/>
      <c r="D34" s="24"/>
      <c r="E34" s="24"/>
      <c r="F34" s="24"/>
      <c r="G34" s="24"/>
      <c r="H34" s="24"/>
      <c r="I34" s="24"/>
      <c r="J34" s="60" t="str">
        <f t="shared" si="1"/>
        <v/>
      </c>
      <c r="K34" s="26"/>
      <c r="L34" s="26"/>
      <c r="M34" s="26"/>
      <c r="N34" s="26"/>
      <c r="O34" s="60"/>
      <c r="P34" s="27" t="e" cm="1">
        <f t="array" ref="P34">ROUND(SUM(C34:J34,M34:O34) / INDEX(FREQUENCY((C34:J34,M34:O34), 0), 2), 0)</f>
        <v>#DIV/0!</v>
      </c>
      <c r="Q34" s="28" t="str">
        <f t="shared" si="2"/>
        <v/>
      </c>
      <c r="R34" s="28" t="e">
        <f t="shared" si="0"/>
        <v>#DIV/0!</v>
      </c>
      <c r="S34" s="58" t="e">
        <f t="shared" si="3"/>
        <v>#DIV/0!</v>
      </c>
      <c r="U34" s="250"/>
      <c r="V34" s="250"/>
      <c r="W34" s="250"/>
      <c r="X34" s="250"/>
      <c r="Y34" s="250"/>
      <c r="Z34" s="250"/>
      <c r="AA34" s="250"/>
    </row>
    <row r="35" spans="1:27" ht="18" customHeight="1">
      <c r="A35" s="23">
        <v>20</v>
      </c>
      <c r="B35" s="57" t="str">
        <f>'INPUT DATA'!J28</f>
        <v xml:space="preserve">ROBLES, THIRDY </v>
      </c>
      <c r="C35" s="24"/>
      <c r="D35" s="24"/>
      <c r="E35" s="24"/>
      <c r="F35" s="24"/>
      <c r="G35" s="24"/>
      <c r="H35" s="24"/>
      <c r="I35" s="24"/>
      <c r="J35" s="60" t="str">
        <f t="shared" si="1"/>
        <v/>
      </c>
      <c r="K35" s="26"/>
      <c r="L35" s="26"/>
      <c r="M35" s="26"/>
      <c r="N35" s="26"/>
      <c r="O35" s="60"/>
      <c r="P35" s="27" t="e" cm="1">
        <f t="array" ref="P35">ROUND(SUM(C35:J35,M35:O35) / INDEX(FREQUENCY((C35:J35,M35:O35), 0), 2), 0)</f>
        <v>#DIV/0!</v>
      </c>
      <c r="Q35" s="28" t="str">
        <f t="shared" si="2"/>
        <v/>
      </c>
      <c r="R35" s="28" t="e">
        <f t="shared" si="0"/>
        <v>#DIV/0!</v>
      </c>
      <c r="S35" s="58" t="e">
        <f t="shared" si="3"/>
        <v>#DIV/0!</v>
      </c>
      <c r="U35" s="250"/>
      <c r="V35" s="250"/>
      <c r="W35" s="250"/>
      <c r="X35" s="250"/>
      <c r="Y35" s="250"/>
      <c r="Z35" s="250"/>
      <c r="AA35" s="250"/>
    </row>
    <row r="36" spans="1:27" ht="18" customHeight="1">
      <c r="A36" s="23">
        <v>21</v>
      </c>
      <c r="B36" s="57" t="str">
        <f>'INPUT DATA'!J29</f>
        <v>SOBEJANA, RYNE JARRED R.</v>
      </c>
      <c r="C36" s="24"/>
      <c r="D36" s="24"/>
      <c r="E36" s="24"/>
      <c r="F36" s="24"/>
      <c r="G36" s="24"/>
      <c r="H36" s="24"/>
      <c r="I36" s="24"/>
      <c r="J36" s="60" t="str">
        <f t="shared" si="1"/>
        <v/>
      </c>
      <c r="K36" s="26"/>
      <c r="L36" s="26"/>
      <c r="M36" s="26"/>
      <c r="N36" s="26"/>
      <c r="O36" s="60"/>
      <c r="P36" s="27" t="e" cm="1">
        <f t="array" ref="P36">ROUND(SUM(C36:J36,M36:O36) / INDEX(FREQUENCY((C36:J36,M36:O36), 0), 2), 0)</f>
        <v>#DIV/0!</v>
      </c>
      <c r="Q36" s="28" t="str">
        <f t="shared" si="2"/>
        <v/>
      </c>
      <c r="R36" s="28" t="e">
        <f t="shared" si="0"/>
        <v>#DIV/0!</v>
      </c>
      <c r="S36" s="58" t="e">
        <f t="shared" si="3"/>
        <v>#DIV/0!</v>
      </c>
      <c r="U36" s="250"/>
      <c r="V36" s="250"/>
      <c r="W36" s="250"/>
      <c r="X36" s="250"/>
      <c r="Y36" s="250"/>
      <c r="Z36" s="250"/>
      <c r="AA36" s="250"/>
    </row>
    <row r="37" spans="1:27" ht="18" customHeight="1">
      <c r="A37" s="23">
        <v>22</v>
      </c>
      <c r="B37" s="57" t="str">
        <f>'INPUT DATA'!J30</f>
        <v>SORIANO, CHRISEON XANDREI M.</v>
      </c>
      <c r="C37" s="24"/>
      <c r="D37" s="24"/>
      <c r="E37" s="24"/>
      <c r="F37" s="24"/>
      <c r="G37" s="24"/>
      <c r="H37" s="24"/>
      <c r="I37" s="24"/>
      <c r="J37" s="60" t="str">
        <f t="shared" si="1"/>
        <v/>
      </c>
      <c r="K37" s="26" t="s">
        <v>14</v>
      </c>
      <c r="L37" s="26" t="s">
        <v>14</v>
      </c>
      <c r="M37" s="26"/>
      <c r="N37" s="26"/>
      <c r="O37" s="60"/>
      <c r="P37" s="27" t="e" cm="1">
        <f t="array" ref="P37">ROUND(SUM(C37:J37,M37:O37) / INDEX(FREQUENCY((C37:J37,M37:O37), 0), 2), 0)</f>
        <v>#DIV/0!</v>
      </c>
      <c r="Q37" s="28" t="str">
        <f t="shared" si="2"/>
        <v/>
      </c>
      <c r="R37" s="28" t="e">
        <f t="shared" si="0"/>
        <v>#DIV/0!</v>
      </c>
      <c r="S37" s="58" t="e">
        <f t="shared" si="3"/>
        <v>#DIV/0!</v>
      </c>
      <c r="U37" s="250"/>
      <c r="V37" s="250"/>
      <c r="W37" s="250"/>
      <c r="X37" s="250"/>
      <c r="Y37" s="250"/>
      <c r="Z37" s="250"/>
      <c r="AA37" s="250"/>
    </row>
    <row r="38" spans="1:27" ht="18" customHeight="1">
      <c r="A38" s="23">
        <v>23</v>
      </c>
      <c r="B38" s="57" t="str">
        <f>'INPUT DATA'!J31</f>
        <v>TORIBIO, EDWARD LIAM C.</v>
      </c>
      <c r="C38" s="24"/>
      <c r="D38" s="24"/>
      <c r="E38" s="24"/>
      <c r="F38" s="24"/>
      <c r="G38" s="24"/>
      <c r="H38" s="24"/>
      <c r="I38" s="24"/>
      <c r="J38" s="60" t="str">
        <f t="shared" si="1"/>
        <v/>
      </c>
      <c r="K38" s="26" t="s">
        <v>14</v>
      </c>
      <c r="L38" s="26" t="s">
        <v>14</v>
      </c>
      <c r="M38" s="26"/>
      <c r="N38" s="26"/>
      <c r="O38" s="60"/>
      <c r="P38" s="27" t="e" cm="1">
        <f t="array" ref="P38">ROUND(SUM(C38:J38,M38:O38) / INDEX(FREQUENCY((C38:J38,M38:O38), 0), 2), 0)</f>
        <v>#DIV/0!</v>
      </c>
      <c r="Q38" s="28" t="str">
        <f t="shared" si="2"/>
        <v/>
      </c>
      <c r="R38" s="28" t="e">
        <f t="shared" si="0"/>
        <v>#DIV/0!</v>
      </c>
      <c r="S38" s="58" t="e">
        <f t="shared" si="3"/>
        <v>#DIV/0!</v>
      </c>
      <c r="U38" s="250"/>
      <c r="V38" s="250"/>
      <c r="W38" s="250"/>
      <c r="X38" s="250"/>
      <c r="Y38" s="250"/>
      <c r="Z38" s="250"/>
      <c r="AA38" s="250"/>
    </row>
    <row r="39" spans="1:27" ht="18" customHeight="1">
      <c r="A39" s="23">
        <v>24</v>
      </c>
      <c r="B39" s="57" t="str">
        <f>'INPUT DATA'!J32</f>
        <v>YAHYA, KHALID CESAR M.</v>
      </c>
      <c r="C39" s="24"/>
      <c r="D39" s="24"/>
      <c r="E39" s="24"/>
      <c r="F39" s="24"/>
      <c r="G39" s="24"/>
      <c r="H39" s="24"/>
      <c r="I39" s="24"/>
      <c r="J39" s="60" t="str">
        <f t="shared" si="1"/>
        <v/>
      </c>
      <c r="K39" s="26" t="s">
        <v>14</v>
      </c>
      <c r="L39" s="26" t="s">
        <v>14</v>
      </c>
      <c r="M39" s="26"/>
      <c r="N39" s="26"/>
      <c r="O39" s="60"/>
      <c r="P39" s="27" t="e" cm="1">
        <f t="array" ref="P39">ROUND(SUM(C39:J39,M39:O39) / INDEX(FREQUENCY((C39:J39,M39:O39), 0), 2), 0)</f>
        <v>#DIV/0!</v>
      </c>
      <c r="Q39" s="28" t="str">
        <f t="shared" si="2"/>
        <v/>
      </c>
      <c r="R39" s="28" t="e">
        <f t="shared" si="0"/>
        <v>#DIV/0!</v>
      </c>
      <c r="S39" s="58" t="e">
        <f t="shared" si="3"/>
        <v>#DIV/0!</v>
      </c>
      <c r="U39" s="250"/>
      <c r="V39" s="250"/>
      <c r="W39" s="250"/>
      <c r="X39" s="250"/>
      <c r="Y39" s="250"/>
      <c r="Z39" s="250"/>
      <c r="AA39" s="250"/>
    </row>
    <row r="40" spans="1:27" ht="18" customHeight="1">
      <c r="A40" s="23">
        <v>25</v>
      </c>
      <c r="B40" s="57" t="e">
        <f>'INPUT DATA'!J33</f>
        <v>#VALUE!</v>
      </c>
      <c r="C40" s="24"/>
      <c r="D40" s="24"/>
      <c r="E40" s="24"/>
      <c r="F40" s="24"/>
      <c r="G40" s="24"/>
      <c r="H40" s="24"/>
      <c r="I40" s="24"/>
      <c r="J40" s="60" t="str">
        <f t="shared" si="1"/>
        <v/>
      </c>
      <c r="K40" s="26" t="s">
        <v>14</v>
      </c>
      <c r="L40" s="26" t="s">
        <v>14</v>
      </c>
      <c r="M40" s="26"/>
      <c r="N40" s="26"/>
      <c r="O40" s="60"/>
      <c r="P40" s="27" t="e" cm="1">
        <f t="array" ref="P40">ROUND(SUM(C40:J40,M40:O40) / INDEX(FREQUENCY((C40:J40,M40:O40), 0), 2), 0)</f>
        <v>#DIV/0!</v>
      </c>
      <c r="Q40" s="28" t="str">
        <f t="shared" si="2"/>
        <v/>
      </c>
      <c r="R40" s="28" t="e">
        <f t="shared" si="0"/>
        <v>#DIV/0!</v>
      </c>
      <c r="S40" s="58" t="e">
        <f t="shared" si="3"/>
        <v>#DIV/0!</v>
      </c>
      <c r="U40" s="250"/>
      <c r="V40" s="250"/>
      <c r="W40" s="250"/>
      <c r="X40" s="250"/>
      <c r="Y40" s="250"/>
      <c r="Z40" s="250"/>
      <c r="AA40" s="250"/>
    </row>
    <row r="41" spans="1:27" ht="18" customHeight="1">
      <c r="A41" s="23">
        <v>26</v>
      </c>
      <c r="B41" s="57" t="e">
        <f>'INPUT DATA'!J34</f>
        <v>#VALUE!</v>
      </c>
      <c r="C41" s="24"/>
      <c r="D41" s="24"/>
      <c r="E41" s="24"/>
      <c r="F41" s="24"/>
      <c r="G41" s="24"/>
      <c r="H41" s="24"/>
      <c r="I41" s="24"/>
      <c r="J41" s="60" t="str">
        <f t="shared" si="1"/>
        <v/>
      </c>
      <c r="K41" s="26" t="s">
        <v>14</v>
      </c>
      <c r="L41" s="26" t="s">
        <v>14</v>
      </c>
      <c r="M41" s="26"/>
      <c r="N41" s="26"/>
      <c r="O41" s="60"/>
      <c r="P41" s="27" t="e" cm="1">
        <f t="array" ref="P41">ROUND(SUM(C41:J41,M41:O41) / INDEX(FREQUENCY((C41:J41,M41:O41), 0), 2), 0)</f>
        <v>#DIV/0!</v>
      </c>
      <c r="Q41" s="28" t="str">
        <f t="shared" si="2"/>
        <v/>
      </c>
      <c r="R41" s="28" t="e">
        <f t="shared" si="0"/>
        <v>#DIV/0!</v>
      </c>
      <c r="S41" s="58" t="e">
        <f t="shared" si="3"/>
        <v>#DIV/0!</v>
      </c>
      <c r="U41" s="250"/>
      <c r="V41" s="250"/>
      <c r="W41" s="250"/>
      <c r="X41" s="250"/>
      <c r="Y41" s="250"/>
      <c r="Z41" s="250"/>
      <c r="AA41" s="250"/>
    </row>
    <row r="42" spans="1:27" ht="18" customHeight="1">
      <c r="A42" s="23">
        <v>27</v>
      </c>
      <c r="B42" s="57" t="e">
        <f>'INPUT DATA'!J35</f>
        <v>#VALUE!</v>
      </c>
      <c r="C42" s="24"/>
      <c r="D42" s="24"/>
      <c r="E42" s="24"/>
      <c r="F42" s="24"/>
      <c r="G42" s="24"/>
      <c r="H42" s="24"/>
      <c r="I42" s="24"/>
      <c r="J42" s="60" t="str">
        <f t="shared" si="1"/>
        <v/>
      </c>
      <c r="K42" s="26" t="s">
        <v>14</v>
      </c>
      <c r="L42" s="26" t="s">
        <v>14</v>
      </c>
      <c r="M42" s="26"/>
      <c r="N42" s="26"/>
      <c r="O42" s="60"/>
      <c r="P42" s="27" t="e" cm="1">
        <f t="array" ref="P42">ROUND(SUM(C42:J42,M42:O42) / INDEX(FREQUENCY((C42:J42,M42:O42), 0), 2), 0)</f>
        <v>#DIV/0!</v>
      </c>
      <c r="Q42" s="28" t="str">
        <f t="shared" si="2"/>
        <v/>
      </c>
      <c r="R42" s="28" t="e">
        <f t="shared" si="0"/>
        <v>#DIV/0!</v>
      </c>
      <c r="S42" s="58" t="e">
        <f t="shared" si="3"/>
        <v>#DIV/0!</v>
      </c>
      <c r="U42" s="250"/>
      <c r="V42" s="250"/>
      <c r="W42" s="250"/>
      <c r="X42" s="250"/>
      <c r="Y42" s="250"/>
      <c r="Z42" s="250"/>
      <c r="AA42" s="250"/>
    </row>
    <row r="43" spans="1:27" ht="18" customHeight="1">
      <c r="A43" s="23">
        <v>28</v>
      </c>
      <c r="B43" s="57" t="e">
        <f>'INPUT DATA'!J36</f>
        <v>#VALUE!</v>
      </c>
      <c r="C43" s="24"/>
      <c r="D43" s="24"/>
      <c r="E43" s="24"/>
      <c r="F43" s="24"/>
      <c r="G43" s="24"/>
      <c r="H43" s="24"/>
      <c r="I43" s="24"/>
      <c r="J43" s="60" t="str">
        <f t="shared" si="1"/>
        <v/>
      </c>
      <c r="K43" s="26" t="s">
        <v>14</v>
      </c>
      <c r="L43" s="26" t="s">
        <v>14</v>
      </c>
      <c r="M43" s="26"/>
      <c r="N43" s="26"/>
      <c r="O43" s="60"/>
      <c r="P43" s="27" t="e" cm="1">
        <f t="array" ref="P43">ROUND(SUM(C43:J43,M43:O43) / INDEX(FREQUENCY((C43:J43,M43:O43), 0), 2), 0)</f>
        <v>#DIV/0!</v>
      </c>
      <c r="Q43" s="28" t="str">
        <f t="shared" si="2"/>
        <v/>
      </c>
      <c r="R43" s="28" t="e">
        <f t="shared" si="0"/>
        <v>#DIV/0!</v>
      </c>
      <c r="S43" s="58" t="e">
        <f t="shared" si="3"/>
        <v>#DIV/0!</v>
      </c>
      <c r="U43" s="250"/>
      <c r="V43" s="250"/>
      <c r="W43" s="250"/>
      <c r="X43" s="250"/>
      <c r="Y43" s="250"/>
      <c r="Z43" s="250"/>
      <c r="AA43" s="250"/>
    </row>
    <row r="44" spans="1:27" ht="18" customHeight="1">
      <c r="A44" s="23">
        <v>29</v>
      </c>
      <c r="B44" s="57" t="e">
        <f>'INPUT DATA'!J37</f>
        <v>#VALUE!</v>
      </c>
      <c r="C44" s="24"/>
      <c r="D44" s="24"/>
      <c r="E44" s="24"/>
      <c r="F44" s="24"/>
      <c r="G44" s="24"/>
      <c r="H44" s="24"/>
      <c r="I44" s="24"/>
      <c r="J44" s="60" t="str">
        <f t="shared" si="1"/>
        <v/>
      </c>
      <c r="K44" s="26" t="s">
        <v>14</v>
      </c>
      <c r="L44" s="26" t="s">
        <v>14</v>
      </c>
      <c r="M44" s="26"/>
      <c r="N44" s="26"/>
      <c r="O44" s="60"/>
      <c r="P44" s="27" t="e" cm="1">
        <f t="array" ref="P44">ROUND(SUM(C44:J44,M44:O44) / INDEX(FREQUENCY((C44:J44,M44:O44), 0), 2), 0)</f>
        <v>#DIV/0!</v>
      </c>
      <c r="Q44" s="28" t="str">
        <f t="shared" si="2"/>
        <v/>
      </c>
      <c r="R44" s="28" t="e">
        <f t="shared" si="0"/>
        <v>#DIV/0!</v>
      </c>
      <c r="S44" s="58" t="e">
        <f t="shared" si="3"/>
        <v>#DIV/0!</v>
      </c>
      <c r="U44" s="250"/>
      <c r="V44" s="250"/>
      <c r="W44" s="250"/>
      <c r="X44" s="250"/>
      <c r="Y44" s="250"/>
      <c r="Z44" s="250"/>
      <c r="AA44" s="250"/>
    </row>
    <row r="45" spans="1:27" ht="18" customHeight="1">
      <c r="A45" s="23">
        <v>30</v>
      </c>
      <c r="B45" s="57" t="e">
        <f>'INPUT DATA'!J38</f>
        <v>#VALUE!</v>
      </c>
      <c r="C45" s="24"/>
      <c r="D45" s="24"/>
      <c r="E45" s="24"/>
      <c r="F45" s="24"/>
      <c r="G45" s="24"/>
      <c r="H45" s="24"/>
      <c r="I45" s="24"/>
      <c r="J45" s="60" t="str">
        <f t="shared" si="1"/>
        <v/>
      </c>
      <c r="K45" s="26" t="s">
        <v>14</v>
      </c>
      <c r="L45" s="26" t="s">
        <v>14</v>
      </c>
      <c r="M45" s="26"/>
      <c r="N45" s="26"/>
      <c r="O45" s="60"/>
      <c r="P45" s="27" t="e" cm="1">
        <f t="array" ref="P45">ROUND(SUM(C45:J45,M45:O45) / INDEX(FREQUENCY((C45:J45,M45:O45), 0), 2), 0)</f>
        <v>#DIV/0!</v>
      </c>
      <c r="Q45" s="28" t="str">
        <f t="shared" si="2"/>
        <v/>
      </c>
      <c r="R45" s="28" t="e">
        <f t="shared" si="0"/>
        <v>#DIV/0!</v>
      </c>
      <c r="S45" s="58" t="e">
        <f t="shared" si="3"/>
        <v>#DIV/0!</v>
      </c>
      <c r="U45" s="250"/>
      <c r="V45" s="250"/>
      <c r="W45" s="250"/>
      <c r="X45" s="250"/>
      <c r="Y45" s="250"/>
      <c r="Z45" s="250"/>
      <c r="AA45" s="250"/>
    </row>
    <row r="46" spans="1:27" ht="18" customHeight="1">
      <c r="A46" s="23">
        <v>31</v>
      </c>
      <c r="B46" s="57" t="e">
        <f>'INPUT DATA'!J39</f>
        <v>#VALUE!</v>
      </c>
      <c r="C46" s="24"/>
      <c r="D46" s="24"/>
      <c r="E46" s="24"/>
      <c r="F46" s="24"/>
      <c r="G46" s="24"/>
      <c r="H46" s="24"/>
      <c r="I46" s="24"/>
      <c r="J46" s="60" t="str">
        <f t="shared" si="1"/>
        <v/>
      </c>
      <c r="K46" s="26" t="s">
        <v>14</v>
      </c>
      <c r="L46" s="26" t="s">
        <v>14</v>
      </c>
      <c r="M46" s="26"/>
      <c r="N46" s="26"/>
      <c r="O46" s="60"/>
      <c r="P46" s="27" t="e" cm="1">
        <f t="array" ref="P46">ROUND(SUM(C46:J46,M46:O46) / INDEX(FREQUENCY((C46:J46,M46:O46), 0), 2), 0)</f>
        <v>#DIV/0!</v>
      </c>
      <c r="Q46" s="28" t="str">
        <f t="shared" si="2"/>
        <v/>
      </c>
      <c r="R46" s="28" t="e">
        <f t="shared" si="0"/>
        <v>#DIV/0!</v>
      </c>
      <c r="S46" s="58" t="e">
        <f t="shared" si="3"/>
        <v>#DIV/0!</v>
      </c>
      <c r="U46" s="250"/>
      <c r="V46" s="250"/>
      <c r="W46" s="250"/>
      <c r="X46" s="250"/>
      <c r="Y46" s="250"/>
      <c r="Z46" s="250"/>
      <c r="AA46" s="250"/>
    </row>
    <row r="47" spans="1:27" ht="18" customHeight="1">
      <c r="A47" s="23">
        <v>32</v>
      </c>
      <c r="B47" s="57" t="e">
        <f>'INPUT DATA'!J40</f>
        <v>#VALUE!</v>
      </c>
      <c r="C47" s="24"/>
      <c r="D47" s="24"/>
      <c r="E47" s="24"/>
      <c r="F47" s="24"/>
      <c r="G47" s="24"/>
      <c r="H47" s="24"/>
      <c r="I47" s="24"/>
      <c r="J47" s="60" t="str">
        <f t="shared" si="1"/>
        <v/>
      </c>
      <c r="K47" s="26" t="s">
        <v>14</v>
      </c>
      <c r="L47" s="26" t="s">
        <v>14</v>
      </c>
      <c r="M47" s="26"/>
      <c r="N47" s="26"/>
      <c r="O47" s="60"/>
      <c r="P47" s="27" t="e" cm="1">
        <f t="array" ref="P47">ROUND(SUM(C47:J47,M47:O47) / INDEX(FREQUENCY((C47:J47,M47:O47), 0), 2), 0)</f>
        <v>#DIV/0!</v>
      </c>
      <c r="Q47" s="28" t="str">
        <f t="shared" si="2"/>
        <v/>
      </c>
      <c r="R47" s="28" t="e">
        <f t="shared" si="0"/>
        <v>#DIV/0!</v>
      </c>
      <c r="S47" s="58" t="e">
        <f t="shared" si="3"/>
        <v>#DIV/0!</v>
      </c>
      <c r="U47" s="250"/>
      <c r="V47" s="250"/>
      <c r="W47" s="250"/>
      <c r="X47" s="250"/>
      <c r="Y47" s="250"/>
      <c r="Z47" s="250"/>
      <c r="AA47" s="250"/>
    </row>
    <row r="48" spans="1:27" ht="18" customHeight="1">
      <c r="A48" s="23">
        <v>33</v>
      </c>
      <c r="B48" s="57" t="e">
        <f>'INPUT DATA'!J41</f>
        <v>#VALUE!</v>
      </c>
      <c r="C48" s="24"/>
      <c r="D48" s="24"/>
      <c r="E48" s="24"/>
      <c r="F48" s="24"/>
      <c r="G48" s="24"/>
      <c r="H48" s="24"/>
      <c r="I48" s="24"/>
      <c r="J48" s="60" t="str">
        <f t="shared" si="1"/>
        <v/>
      </c>
      <c r="K48" s="26" t="s">
        <v>14</v>
      </c>
      <c r="L48" s="26" t="s">
        <v>14</v>
      </c>
      <c r="M48" s="26"/>
      <c r="N48" s="26"/>
      <c r="O48" s="60"/>
      <c r="P48" s="27" t="e" cm="1">
        <f t="array" ref="P48">ROUND(SUM(C48:J48,M48:O48) / INDEX(FREQUENCY((C48:J48,M48:O48), 0), 2), 0)</f>
        <v>#DIV/0!</v>
      </c>
      <c r="Q48" s="28" t="str">
        <f t="shared" si="2"/>
        <v/>
      </c>
      <c r="R48" s="28" t="e">
        <f t="shared" ref="R48:R65" si="4">IF(P48="","",IFERROR(VLOOKUP(P48,DESCRIPTORS,4,TRUE),""))</f>
        <v>#DIV/0!</v>
      </c>
      <c r="S48" s="58" t="e">
        <f t="shared" si="3"/>
        <v>#DIV/0!</v>
      </c>
      <c r="U48" s="250"/>
      <c r="V48" s="250"/>
      <c r="W48" s="250"/>
      <c r="X48" s="250"/>
      <c r="Y48" s="250"/>
      <c r="Z48" s="250"/>
      <c r="AA48" s="250"/>
    </row>
    <row r="49" spans="1:27" ht="18" customHeight="1">
      <c r="A49" s="23">
        <v>34</v>
      </c>
      <c r="B49" s="57" t="e">
        <f>'INPUT DATA'!J42</f>
        <v>#VALUE!</v>
      </c>
      <c r="C49" s="24"/>
      <c r="D49" s="24"/>
      <c r="E49" s="24"/>
      <c r="F49" s="24"/>
      <c r="G49" s="24"/>
      <c r="H49" s="24"/>
      <c r="I49" s="24"/>
      <c r="J49" s="60" t="str">
        <f t="shared" si="1"/>
        <v/>
      </c>
      <c r="K49" s="26" t="s">
        <v>14</v>
      </c>
      <c r="L49" s="26" t="s">
        <v>14</v>
      </c>
      <c r="M49" s="26"/>
      <c r="N49" s="26"/>
      <c r="O49" s="60"/>
      <c r="P49" s="27" t="e" cm="1">
        <f t="array" ref="P49">ROUND(SUM(C49:J49,M49:O49) / INDEX(FREQUENCY((C49:J49,M49:O49), 0), 2), 0)</f>
        <v>#DIV/0!</v>
      </c>
      <c r="Q49" s="28" t="str">
        <f t="shared" si="2"/>
        <v/>
      </c>
      <c r="R49" s="28" t="e">
        <f t="shared" si="4"/>
        <v>#DIV/0!</v>
      </c>
      <c r="S49" s="58" t="e">
        <f t="shared" si="3"/>
        <v>#DIV/0!</v>
      </c>
      <c r="U49" s="250"/>
      <c r="V49" s="250"/>
      <c r="W49" s="250"/>
      <c r="X49" s="250"/>
      <c r="Y49" s="250"/>
      <c r="Z49" s="250"/>
      <c r="AA49" s="250"/>
    </row>
    <row r="50" spans="1:27" ht="18" customHeight="1">
      <c r="A50" s="23">
        <v>35</v>
      </c>
      <c r="B50" s="57" t="e">
        <f>'INPUT DATA'!J43</f>
        <v>#VALUE!</v>
      </c>
      <c r="C50" s="24"/>
      <c r="D50" s="24"/>
      <c r="E50" s="24"/>
      <c r="F50" s="24"/>
      <c r="G50" s="24"/>
      <c r="H50" s="24"/>
      <c r="I50" s="24"/>
      <c r="J50" s="60" t="str">
        <f t="shared" si="1"/>
        <v/>
      </c>
      <c r="K50" s="26" t="s">
        <v>14</v>
      </c>
      <c r="L50" s="26" t="s">
        <v>14</v>
      </c>
      <c r="M50" s="26"/>
      <c r="N50" s="26"/>
      <c r="O50" s="60"/>
      <c r="P50" s="27" t="e" cm="1">
        <f t="array" ref="P50">ROUND(SUM(C50:J50,M50:O50) / INDEX(FREQUENCY((C50:J50,M50:O50), 0), 2), 0)</f>
        <v>#DIV/0!</v>
      </c>
      <c r="Q50" s="28" t="str">
        <f t="shared" si="2"/>
        <v/>
      </c>
      <c r="R50" s="28" t="e">
        <f t="shared" si="4"/>
        <v>#DIV/0!</v>
      </c>
      <c r="S50" s="58" t="e">
        <f t="shared" si="3"/>
        <v>#DIV/0!</v>
      </c>
      <c r="U50" s="250"/>
      <c r="V50" s="250"/>
      <c r="W50" s="250"/>
      <c r="X50" s="250"/>
      <c r="Y50" s="250"/>
      <c r="Z50" s="250"/>
      <c r="AA50" s="250"/>
    </row>
    <row r="51" spans="1:27" ht="18" customHeight="1">
      <c r="A51" s="23">
        <v>36</v>
      </c>
      <c r="B51" s="57" t="e">
        <f>'INPUT DATA'!J44</f>
        <v>#VALUE!</v>
      </c>
      <c r="C51" s="24"/>
      <c r="D51" s="24"/>
      <c r="E51" s="24"/>
      <c r="F51" s="24"/>
      <c r="G51" s="24"/>
      <c r="H51" s="24"/>
      <c r="I51" s="24"/>
      <c r="J51" s="60" t="str">
        <f t="shared" si="1"/>
        <v/>
      </c>
      <c r="K51" s="26" t="s">
        <v>14</v>
      </c>
      <c r="L51" s="26" t="s">
        <v>14</v>
      </c>
      <c r="M51" s="26"/>
      <c r="N51" s="26"/>
      <c r="O51" s="60"/>
      <c r="P51" s="27" t="e" cm="1">
        <f t="array" ref="P51">ROUND(SUM(C51:J51,M51:O51) / INDEX(FREQUENCY((C51:J51,M51:O51), 0), 2), 0)</f>
        <v>#DIV/0!</v>
      </c>
      <c r="Q51" s="28" t="str">
        <f t="shared" si="2"/>
        <v/>
      </c>
      <c r="R51" s="28" t="e">
        <f t="shared" si="4"/>
        <v>#DIV/0!</v>
      </c>
      <c r="S51" s="58" t="e">
        <f t="shared" si="3"/>
        <v>#DIV/0!</v>
      </c>
      <c r="U51" s="250"/>
      <c r="V51" s="250"/>
      <c r="W51" s="250"/>
      <c r="X51" s="250"/>
      <c r="Y51" s="250"/>
      <c r="Z51" s="250"/>
      <c r="AA51" s="250"/>
    </row>
    <row r="52" spans="1:27" ht="18" customHeight="1">
      <c r="A52" s="23">
        <v>37</v>
      </c>
      <c r="B52" s="57" t="e">
        <f>'INPUT DATA'!J45</f>
        <v>#VALUE!</v>
      </c>
      <c r="C52" s="24"/>
      <c r="D52" s="24"/>
      <c r="E52" s="24"/>
      <c r="F52" s="24"/>
      <c r="G52" s="24"/>
      <c r="H52" s="24"/>
      <c r="I52" s="24"/>
      <c r="J52" s="60" t="str">
        <f t="shared" si="1"/>
        <v/>
      </c>
      <c r="K52" s="26" t="s">
        <v>14</v>
      </c>
      <c r="L52" s="26" t="s">
        <v>14</v>
      </c>
      <c r="M52" s="26"/>
      <c r="N52" s="26"/>
      <c r="O52" s="60"/>
      <c r="P52" s="27" t="e" cm="1">
        <f t="array" ref="P52">ROUND(SUM(C52:J52,M52:O52) / INDEX(FREQUENCY((C52:J52,M52:O52), 0), 2), 0)</f>
        <v>#DIV/0!</v>
      </c>
      <c r="Q52" s="28" t="str">
        <f t="shared" si="2"/>
        <v/>
      </c>
      <c r="R52" s="28" t="e">
        <f t="shared" si="4"/>
        <v>#DIV/0!</v>
      </c>
      <c r="S52" s="58" t="e">
        <f t="shared" si="3"/>
        <v>#DIV/0!</v>
      </c>
      <c r="U52" s="250"/>
      <c r="V52" s="250"/>
      <c r="W52" s="250"/>
      <c r="X52" s="250"/>
      <c r="Y52" s="250"/>
      <c r="Z52" s="250"/>
      <c r="AA52" s="250"/>
    </row>
    <row r="53" spans="1:27" ht="18" customHeight="1">
      <c r="A53" s="23">
        <v>38</v>
      </c>
      <c r="B53" s="57" t="e">
        <f>'INPUT DATA'!J46</f>
        <v>#VALUE!</v>
      </c>
      <c r="C53" s="24"/>
      <c r="D53" s="24"/>
      <c r="E53" s="24"/>
      <c r="F53" s="24"/>
      <c r="G53" s="24"/>
      <c r="H53" s="24"/>
      <c r="I53" s="24"/>
      <c r="J53" s="60" t="str">
        <f t="shared" si="1"/>
        <v/>
      </c>
      <c r="K53" s="26" t="s">
        <v>14</v>
      </c>
      <c r="L53" s="26" t="s">
        <v>14</v>
      </c>
      <c r="M53" s="26"/>
      <c r="N53" s="26"/>
      <c r="O53" s="26"/>
      <c r="P53" s="27" t="e" cm="1">
        <f t="array" ref="P53">ROUND(SUM(C53:J53,M53:O53) / INDEX(FREQUENCY((C53:J53,M53:O53), 0), 2), 0)</f>
        <v>#DIV/0!</v>
      </c>
      <c r="Q53" s="28" t="str">
        <f t="shared" si="2"/>
        <v/>
      </c>
      <c r="R53" s="28" t="e">
        <f t="shared" si="4"/>
        <v>#DIV/0!</v>
      </c>
      <c r="S53" s="58" t="e">
        <f t="shared" si="3"/>
        <v>#DIV/0!</v>
      </c>
      <c r="U53" s="250"/>
      <c r="V53" s="250"/>
      <c r="W53" s="250"/>
      <c r="X53" s="250"/>
      <c r="Y53" s="250"/>
      <c r="Z53" s="250"/>
      <c r="AA53" s="250"/>
    </row>
    <row r="54" spans="1:27" ht="18" customHeight="1">
      <c r="A54" s="23">
        <v>39</v>
      </c>
      <c r="B54" s="57" t="e">
        <f>'INPUT DATA'!J47</f>
        <v>#VALUE!</v>
      </c>
      <c r="C54" s="24"/>
      <c r="D54" s="24"/>
      <c r="E54" s="24"/>
      <c r="F54" s="24"/>
      <c r="G54" s="24"/>
      <c r="H54" s="24"/>
      <c r="I54" s="24"/>
      <c r="J54" s="60" t="str">
        <f t="shared" si="1"/>
        <v/>
      </c>
      <c r="K54" s="26" t="s">
        <v>14</v>
      </c>
      <c r="L54" s="26" t="s">
        <v>14</v>
      </c>
      <c r="M54" s="26"/>
      <c r="N54" s="26"/>
      <c r="O54" s="26"/>
      <c r="P54" s="27" t="e" cm="1">
        <f t="array" ref="P54">ROUND(SUM(C54:J54,M54:O54) / INDEX(FREQUENCY((C54:J54,M54:O54), 0), 2), 0)</f>
        <v>#DIV/0!</v>
      </c>
      <c r="Q54" s="28" t="str">
        <f t="shared" si="2"/>
        <v/>
      </c>
      <c r="R54" s="28" t="e">
        <f t="shared" si="4"/>
        <v>#DIV/0!</v>
      </c>
      <c r="S54" s="58" t="e">
        <f t="shared" si="3"/>
        <v>#DIV/0!</v>
      </c>
      <c r="U54" s="250"/>
      <c r="V54" s="250"/>
      <c r="W54" s="250"/>
      <c r="X54" s="250"/>
      <c r="Y54" s="250"/>
      <c r="Z54" s="250"/>
      <c r="AA54" s="250"/>
    </row>
    <row r="55" spans="1:27" ht="18" customHeight="1">
      <c r="A55" s="23">
        <v>40</v>
      </c>
      <c r="B55" s="57" t="e">
        <f>'INPUT DATA'!J48</f>
        <v>#VALUE!</v>
      </c>
      <c r="C55" s="24"/>
      <c r="D55" s="24"/>
      <c r="E55" s="24"/>
      <c r="F55" s="24"/>
      <c r="G55" s="24"/>
      <c r="H55" s="24"/>
      <c r="I55" s="24"/>
      <c r="J55" s="60" t="str">
        <f t="shared" si="1"/>
        <v/>
      </c>
      <c r="K55" s="26" t="s">
        <v>14</v>
      </c>
      <c r="L55" s="26" t="s">
        <v>14</v>
      </c>
      <c r="M55" s="26"/>
      <c r="N55" s="26"/>
      <c r="O55" s="26"/>
      <c r="P55" s="27" t="e" cm="1">
        <f t="array" ref="P55">ROUND(SUM(C55:J55,M55:O55) / INDEX(FREQUENCY((C55:J55,M55:O55), 0), 2), 0)</f>
        <v>#DIV/0!</v>
      </c>
      <c r="Q55" s="28" t="str">
        <f t="shared" si="2"/>
        <v/>
      </c>
      <c r="R55" s="28" t="e">
        <f t="shared" si="4"/>
        <v>#DIV/0!</v>
      </c>
      <c r="S55" s="58" t="e">
        <f t="shared" si="3"/>
        <v>#DIV/0!</v>
      </c>
      <c r="U55" s="250"/>
      <c r="V55" s="250"/>
      <c r="W55" s="250"/>
      <c r="X55" s="250"/>
      <c r="Y55" s="250"/>
      <c r="Z55" s="250"/>
      <c r="AA55" s="250"/>
    </row>
    <row r="56" spans="1:27" ht="18" customHeight="1">
      <c r="A56" s="23">
        <v>41</v>
      </c>
      <c r="B56" s="57" t="e">
        <f>'INPUT DATA'!J49</f>
        <v>#VALUE!</v>
      </c>
      <c r="C56" s="24"/>
      <c r="D56" s="24"/>
      <c r="E56" s="24"/>
      <c r="F56" s="24"/>
      <c r="G56" s="24"/>
      <c r="H56" s="24"/>
      <c r="I56" s="24"/>
      <c r="J56" s="60" t="str">
        <f t="shared" si="1"/>
        <v/>
      </c>
      <c r="K56" s="26" t="s">
        <v>14</v>
      </c>
      <c r="L56" s="26" t="s">
        <v>14</v>
      </c>
      <c r="M56" s="26"/>
      <c r="N56" s="26"/>
      <c r="O56" s="26"/>
      <c r="P56" s="27" t="e" cm="1">
        <f t="array" ref="P56">ROUND(SUM(C56:J56,M56:O56) / INDEX(FREQUENCY((C56:J56,M56:O56), 0), 2), 0)</f>
        <v>#DIV/0!</v>
      </c>
      <c r="Q56" s="28" t="str">
        <f t="shared" si="2"/>
        <v/>
      </c>
      <c r="R56" s="28" t="e">
        <f t="shared" si="4"/>
        <v>#DIV/0!</v>
      </c>
      <c r="S56" s="58" t="e">
        <f t="shared" si="3"/>
        <v>#DIV/0!</v>
      </c>
      <c r="U56" s="250"/>
      <c r="V56" s="250"/>
      <c r="W56" s="250"/>
      <c r="X56" s="250"/>
      <c r="Y56" s="250"/>
      <c r="Z56" s="250"/>
      <c r="AA56" s="250"/>
    </row>
    <row r="57" spans="1:27" ht="18" customHeight="1">
      <c r="A57" s="23">
        <v>42</v>
      </c>
      <c r="B57" s="57" t="e">
        <f>'INPUT DATA'!J50</f>
        <v>#VALUE!</v>
      </c>
      <c r="C57" s="24"/>
      <c r="D57" s="24"/>
      <c r="E57" s="24"/>
      <c r="F57" s="24"/>
      <c r="G57" s="24"/>
      <c r="H57" s="24"/>
      <c r="I57" s="24"/>
      <c r="J57" s="60" t="str">
        <f t="shared" si="1"/>
        <v/>
      </c>
      <c r="K57" s="26" t="s">
        <v>14</v>
      </c>
      <c r="L57" s="26" t="s">
        <v>14</v>
      </c>
      <c r="M57" s="26"/>
      <c r="N57" s="26"/>
      <c r="O57" s="26"/>
      <c r="P57" s="27" t="e" cm="1">
        <f t="array" ref="P57">ROUND(SUM(C57:J57,M57:O57) / INDEX(FREQUENCY((C57:J57,M57:O57), 0), 2), 0)</f>
        <v>#DIV/0!</v>
      </c>
      <c r="Q57" s="28" t="str">
        <f t="shared" si="2"/>
        <v/>
      </c>
      <c r="R57" s="28" t="e">
        <f t="shared" si="4"/>
        <v>#DIV/0!</v>
      </c>
      <c r="S57" s="58" t="e">
        <f t="shared" si="3"/>
        <v>#DIV/0!</v>
      </c>
      <c r="U57" s="250"/>
      <c r="V57" s="250"/>
      <c r="W57" s="250"/>
      <c r="X57" s="250"/>
      <c r="Y57" s="250"/>
      <c r="Z57" s="250"/>
      <c r="AA57" s="250"/>
    </row>
    <row r="58" spans="1:27" ht="18" customHeight="1">
      <c r="A58" s="23">
        <v>43</v>
      </c>
      <c r="B58" s="57" t="e">
        <f>'INPUT DATA'!J51</f>
        <v>#VALUE!</v>
      </c>
      <c r="C58" s="24"/>
      <c r="D58" s="24"/>
      <c r="E58" s="24"/>
      <c r="F58" s="24"/>
      <c r="G58" s="24"/>
      <c r="H58" s="24"/>
      <c r="I58" s="24"/>
      <c r="J58" s="60" t="str">
        <f t="shared" si="1"/>
        <v/>
      </c>
      <c r="K58" s="26" t="s">
        <v>14</v>
      </c>
      <c r="L58" s="26" t="s">
        <v>14</v>
      </c>
      <c r="M58" s="26"/>
      <c r="N58" s="26"/>
      <c r="O58" s="26"/>
      <c r="P58" s="27" t="e" cm="1">
        <f t="array" ref="P58">ROUND(SUM(C58:J58,M58:O58) / INDEX(FREQUENCY((C58:J58,M58:O58), 0), 2), 0)</f>
        <v>#DIV/0!</v>
      </c>
      <c r="Q58" s="28" t="str">
        <f t="shared" si="2"/>
        <v/>
      </c>
      <c r="R58" s="28" t="e">
        <f t="shared" si="4"/>
        <v>#DIV/0!</v>
      </c>
      <c r="S58" s="58" t="e">
        <f t="shared" si="3"/>
        <v>#DIV/0!</v>
      </c>
      <c r="U58" s="250"/>
      <c r="V58" s="250"/>
      <c r="W58" s="250"/>
      <c r="X58" s="250"/>
      <c r="Y58" s="250"/>
      <c r="Z58" s="250"/>
      <c r="AA58" s="250"/>
    </row>
    <row r="59" spans="1:27" ht="18" customHeight="1">
      <c r="A59" s="23">
        <v>44</v>
      </c>
      <c r="B59" s="57" t="e">
        <f>'INPUT DATA'!J52</f>
        <v>#VALUE!</v>
      </c>
      <c r="C59" s="24"/>
      <c r="D59" s="24"/>
      <c r="E59" s="24"/>
      <c r="F59" s="24"/>
      <c r="G59" s="24"/>
      <c r="H59" s="24"/>
      <c r="I59" s="24"/>
      <c r="J59" s="60" t="str">
        <f t="shared" si="1"/>
        <v/>
      </c>
      <c r="K59" s="26" t="s">
        <v>14</v>
      </c>
      <c r="L59" s="26" t="s">
        <v>14</v>
      </c>
      <c r="M59" s="26"/>
      <c r="N59" s="26"/>
      <c r="O59" s="26"/>
      <c r="P59" s="27" t="e" cm="1">
        <f t="array" ref="P59">ROUND(SUM(C59:J59,M59:O59) / INDEX(FREQUENCY((C59:J59,M59:O59), 0), 2), 0)</f>
        <v>#DIV/0!</v>
      </c>
      <c r="Q59" s="28" t="str">
        <f t="shared" si="2"/>
        <v/>
      </c>
      <c r="R59" s="28" t="e">
        <f t="shared" si="4"/>
        <v>#DIV/0!</v>
      </c>
      <c r="S59" s="58" t="e">
        <f t="shared" si="3"/>
        <v>#DIV/0!</v>
      </c>
      <c r="U59" s="250"/>
      <c r="V59" s="250"/>
      <c r="W59" s="250"/>
      <c r="X59" s="250"/>
      <c r="Y59" s="250"/>
      <c r="Z59" s="250"/>
      <c r="AA59" s="250"/>
    </row>
    <row r="60" spans="1:27" ht="18" customHeight="1">
      <c r="A60" s="23">
        <v>45</v>
      </c>
      <c r="B60" s="57" t="e">
        <f>'INPUT DATA'!J53</f>
        <v>#VALUE!</v>
      </c>
      <c r="C60" s="24"/>
      <c r="D60" s="24"/>
      <c r="E60" s="24"/>
      <c r="F60" s="24"/>
      <c r="G60" s="24"/>
      <c r="H60" s="24"/>
      <c r="I60" s="24"/>
      <c r="J60" s="60" t="str">
        <f t="shared" si="1"/>
        <v/>
      </c>
      <c r="K60" s="26" t="s">
        <v>14</v>
      </c>
      <c r="L60" s="26" t="s">
        <v>14</v>
      </c>
      <c r="M60" s="26"/>
      <c r="N60" s="26"/>
      <c r="O60" s="26"/>
      <c r="P60" s="27" t="e" cm="1">
        <f t="array" ref="P60">ROUND(SUM(C60:J60,M60:O60) / INDEX(FREQUENCY((C60:J60,M60:O60), 0), 2), 0)</f>
        <v>#DIV/0!</v>
      </c>
      <c r="Q60" s="28" t="str">
        <f t="shared" si="2"/>
        <v/>
      </c>
      <c r="R60" s="28" t="e">
        <f t="shared" si="4"/>
        <v>#DIV/0!</v>
      </c>
      <c r="S60" s="58" t="e">
        <f t="shared" si="3"/>
        <v>#DIV/0!</v>
      </c>
      <c r="U60" s="250"/>
      <c r="V60" s="250"/>
      <c r="W60" s="250"/>
      <c r="X60" s="250"/>
      <c r="Y60" s="250"/>
      <c r="Z60" s="250"/>
      <c r="AA60" s="250"/>
    </row>
    <row r="61" spans="1:27" ht="18" customHeight="1">
      <c r="A61" s="23">
        <v>46</v>
      </c>
      <c r="B61" s="57" t="e">
        <f>'INPUT DATA'!J54</f>
        <v>#VALUE!</v>
      </c>
      <c r="C61" s="24"/>
      <c r="D61" s="24"/>
      <c r="E61" s="24"/>
      <c r="F61" s="24"/>
      <c r="G61" s="24"/>
      <c r="H61" s="24"/>
      <c r="I61" s="24"/>
      <c r="J61" s="60" t="str">
        <f t="shared" si="1"/>
        <v/>
      </c>
      <c r="K61" s="26" t="s">
        <v>14</v>
      </c>
      <c r="L61" s="26" t="s">
        <v>14</v>
      </c>
      <c r="M61" s="26"/>
      <c r="N61" s="26"/>
      <c r="O61" s="26"/>
      <c r="P61" s="27" t="e" cm="1">
        <f t="array" ref="P61">ROUND(SUM(C61:J61,M61:O61) / INDEX(FREQUENCY((C61:J61,M61:O61), 0), 2), 0)</f>
        <v>#DIV/0!</v>
      </c>
      <c r="Q61" s="28" t="str">
        <f t="shared" si="2"/>
        <v/>
      </c>
      <c r="R61" s="28" t="e">
        <f t="shared" si="4"/>
        <v>#DIV/0!</v>
      </c>
      <c r="S61" s="58" t="e">
        <f t="shared" si="3"/>
        <v>#DIV/0!</v>
      </c>
      <c r="U61" s="250"/>
      <c r="V61" s="250"/>
      <c r="W61" s="250"/>
      <c r="X61" s="250"/>
      <c r="Y61" s="250"/>
      <c r="Z61" s="250"/>
      <c r="AA61" s="250"/>
    </row>
    <row r="62" spans="1:27" ht="18" customHeight="1">
      <c r="A62" s="23">
        <v>47</v>
      </c>
      <c r="B62" s="57" t="e">
        <f>'INPUT DATA'!J55</f>
        <v>#VALUE!</v>
      </c>
      <c r="C62" s="24"/>
      <c r="D62" s="24"/>
      <c r="E62" s="24"/>
      <c r="F62" s="24"/>
      <c r="G62" s="24"/>
      <c r="H62" s="24"/>
      <c r="I62" s="24"/>
      <c r="J62" s="60" t="str">
        <f t="shared" si="1"/>
        <v/>
      </c>
      <c r="K62" s="26" t="s">
        <v>14</v>
      </c>
      <c r="L62" s="26" t="s">
        <v>14</v>
      </c>
      <c r="M62" s="26"/>
      <c r="N62" s="26"/>
      <c r="O62" s="26"/>
      <c r="P62" s="27" t="e" cm="1">
        <f t="array" ref="P62">ROUND(SUM(C62:J62,M62:O62) / INDEX(FREQUENCY((C62:J62,M62:O62), 0), 2), 0)</f>
        <v>#DIV/0!</v>
      </c>
      <c r="Q62" s="28" t="str">
        <f t="shared" si="2"/>
        <v/>
      </c>
      <c r="R62" s="28" t="e">
        <f t="shared" si="4"/>
        <v>#DIV/0!</v>
      </c>
      <c r="S62" s="58" t="e">
        <f t="shared" si="3"/>
        <v>#DIV/0!</v>
      </c>
      <c r="U62" s="250"/>
      <c r="V62" s="250"/>
      <c r="W62" s="250"/>
      <c r="X62" s="250"/>
      <c r="Y62" s="250"/>
      <c r="Z62" s="250"/>
      <c r="AA62" s="250"/>
    </row>
    <row r="63" spans="1:27" ht="18" customHeight="1">
      <c r="A63" s="23">
        <v>48</v>
      </c>
      <c r="B63" s="57" t="e">
        <f>'INPUT DATA'!J56</f>
        <v>#VALUE!</v>
      </c>
      <c r="C63" s="24"/>
      <c r="D63" s="24"/>
      <c r="E63" s="24"/>
      <c r="F63" s="24"/>
      <c r="G63" s="24"/>
      <c r="H63" s="24"/>
      <c r="I63" s="24"/>
      <c r="J63" s="60" t="str">
        <f t="shared" si="1"/>
        <v/>
      </c>
      <c r="K63" s="26" t="s">
        <v>14</v>
      </c>
      <c r="L63" s="26" t="s">
        <v>14</v>
      </c>
      <c r="M63" s="26"/>
      <c r="N63" s="26"/>
      <c r="O63" s="26"/>
      <c r="P63" s="27" t="e" cm="1">
        <f t="array" ref="P63">ROUND(SUM(C63:J63,M63:O63) / INDEX(FREQUENCY((C63:J63,M63:O63), 0), 2), 0)</f>
        <v>#DIV/0!</v>
      </c>
      <c r="Q63" s="28" t="str">
        <f t="shared" si="2"/>
        <v/>
      </c>
      <c r="R63" s="28" t="e">
        <f t="shared" si="4"/>
        <v>#DIV/0!</v>
      </c>
      <c r="S63" s="58" t="e">
        <f t="shared" si="3"/>
        <v>#DIV/0!</v>
      </c>
      <c r="U63" s="250"/>
      <c r="V63" s="250"/>
      <c r="W63" s="250"/>
      <c r="X63" s="250"/>
      <c r="Y63" s="250"/>
      <c r="Z63" s="250"/>
      <c r="AA63" s="250"/>
    </row>
    <row r="64" spans="1:27" ht="18" customHeight="1">
      <c r="A64" s="23">
        <v>49</v>
      </c>
      <c r="B64" s="57" t="e">
        <f>'INPUT DATA'!J57</f>
        <v>#VALUE!</v>
      </c>
      <c r="C64" s="24"/>
      <c r="D64" s="24"/>
      <c r="E64" s="24"/>
      <c r="F64" s="24"/>
      <c r="G64" s="24"/>
      <c r="H64" s="24"/>
      <c r="I64" s="24"/>
      <c r="J64" s="60" t="str">
        <f t="shared" si="1"/>
        <v/>
      </c>
      <c r="K64" s="26" t="s">
        <v>14</v>
      </c>
      <c r="L64" s="26" t="s">
        <v>14</v>
      </c>
      <c r="M64" s="26"/>
      <c r="N64" s="26"/>
      <c r="O64" s="26"/>
      <c r="P64" s="27" t="e" cm="1">
        <f t="array" ref="P64">ROUND(SUM(C64:J64,M64:O64) / INDEX(FREQUENCY((C64:J64,M64:O64), 0), 2), 0)</f>
        <v>#DIV/0!</v>
      </c>
      <c r="Q64" s="28" t="str">
        <f t="shared" si="2"/>
        <v/>
      </c>
      <c r="R64" s="28" t="e">
        <f t="shared" si="4"/>
        <v>#DIV/0!</v>
      </c>
      <c r="S64" s="58" t="e">
        <f t="shared" si="3"/>
        <v>#DIV/0!</v>
      </c>
      <c r="U64" s="250"/>
      <c r="V64" s="250"/>
      <c r="W64" s="250"/>
      <c r="X64" s="250"/>
      <c r="Y64" s="250"/>
      <c r="Z64" s="250"/>
      <c r="AA64" s="250"/>
    </row>
    <row r="65" spans="1:27" ht="14.5">
      <c r="A65" s="23">
        <v>50</v>
      </c>
      <c r="B65" s="57" t="e">
        <f>'INPUT DATA'!J58</f>
        <v>#VALUE!</v>
      </c>
      <c r="C65" s="24"/>
      <c r="D65" s="24"/>
      <c r="E65" s="24"/>
      <c r="F65" s="24"/>
      <c r="G65" s="24"/>
      <c r="H65" s="24"/>
      <c r="I65" s="24"/>
      <c r="J65" s="60" t="str">
        <f t="shared" si="1"/>
        <v/>
      </c>
      <c r="K65" s="26" t="s">
        <v>14</v>
      </c>
      <c r="L65" s="26" t="s">
        <v>14</v>
      </c>
      <c r="M65" s="26"/>
      <c r="N65" s="26"/>
      <c r="O65" s="26"/>
      <c r="P65" s="27" t="e" cm="1">
        <f t="array" ref="P65">ROUND(SUM(C65:J65,M65:O65) / INDEX(FREQUENCY((C65:J65,M65:O65), 0), 2), 0)</f>
        <v>#DIV/0!</v>
      </c>
      <c r="Q65" s="28" t="str">
        <f t="shared" si="2"/>
        <v/>
      </c>
      <c r="R65" s="28" t="e">
        <f t="shared" si="4"/>
        <v>#DIV/0!</v>
      </c>
      <c r="S65" s="58" t="e">
        <f t="shared" si="3"/>
        <v>#DIV/0!</v>
      </c>
      <c r="U65" s="250"/>
      <c r="V65" s="250"/>
      <c r="W65" s="250"/>
      <c r="X65" s="250"/>
      <c r="Y65" s="250"/>
      <c r="Z65" s="250"/>
      <c r="AA65" s="250"/>
    </row>
    <row r="66" spans="1:27" ht="18" customHeight="1">
      <c r="A66" s="29"/>
      <c r="B66" s="496" t="s">
        <v>15</v>
      </c>
      <c r="C66" s="30"/>
      <c r="D66" s="30"/>
      <c r="E66" s="30"/>
      <c r="F66" s="30"/>
      <c r="G66" s="30"/>
      <c r="H66" s="30"/>
      <c r="I66" s="30"/>
      <c r="J66" s="30"/>
      <c r="K66" s="31"/>
      <c r="L66" s="31"/>
      <c r="M66" s="31"/>
      <c r="N66" s="31"/>
      <c r="O66" s="31"/>
      <c r="P66" s="31"/>
      <c r="Q66" s="298"/>
      <c r="R66" s="299"/>
      <c r="S66" s="299"/>
      <c r="U66" s="250"/>
      <c r="V66" s="250"/>
      <c r="W66" s="250"/>
      <c r="X66" s="250"/>
      <c r="Y66" s="250"/>
      <c r="Z66" s="250"/>
      <c r="AA66" s="250"/>
    </row>
    <row r="67" spans="1:27" ht="18" customHeight="1">
      <c r="A67" s="23">
        <v>1</v>
      </c>
      <c r="B67" s="57" t="str">
        <f>'INPUT DATA'!P9</f>
        <v>AGANOS, MEARL ROSE S.</v>
      </c>
      <c r="C67" s="24"/>
      <c r="D67" s="24"/>
      <c r="E67" s="24"/>
      <c r="F67" s="24"/>
      <c r="G67" s="24"/>
      <c r="H67" s="24"/>
      <c r="I67" s="24"/>
      <c r="J67" s="60" t="str">
        <f t="shared" ref="J67:J116" si="5">IF(OR(K67="",L67=""),"",IF(ISERROR(ROUND(AVERAGE(K67,L67),2)),"",ROUND(AVERAGE(K67,L67),0)))</f>
        <v/>
      </c>
      <c r="K67" s="26"/>
      <c r="L67" s="26"/>
      <c r="M67" s="26"/>
      <c r="N67" s="26"/>
      <c r="O67" s="60"/>
      <c r="P67" s="27" t="e" cm="1">
        <f t="array" ref="P67">ROUND(SUM(C67:J67,M67:O67) / INDEX(FREQUENCY((C67:J67,M67:O67), 0), 2), 0)</f>
        <v>#DIV/0!</v>
      </c>
      <c r="Q67" s="28" t="str">
        <f t="shared" si="2"/>
        <v/>
      </c>
      <c r="R67" s="28" t="e">
        <f t="shared" ref="R67:R98" si="6">IF(P67="","",IFERROR(VLOOKUP(P67,DESCRIPTORS,4,TRUE),""))</f>
        <v>#DIV/0!</v>
      </c>
      <c r="S67" s="58" t="e">
        <f t="shared" ref="S67:S116" si="7">IF(AND(P67&gt;=90, MIN(C67:O67)&gt;=80), "✔", " ")</f>
        <v>#DIV/0!</v>
      </c>
      <c r="U67" s="250"/>
      <c r="V67" s="250"/>
      <c r="W67" s="250"/>
      <c r="X67" s="250"/>
      <c r="Y67" s="250"/>
      <c r="Z67" s="250"/>
      <c r="AA67" s="250"/>
    </row>
    <row r="68" spans="1:27" ht="18" customHeight="1">
      <c r="A68" s="23">
        <v>2</v>
      </c>
      <c r="B68" s="57" t="str">
        <f>'INPUT DATA'!P10</f>
        <v>CALIZAR, CHRISTINA PAULA A.</v>
      </c>
      <c r="C68" s="24"/>
      <c r="D68" s="24"/>
      <c r="E68" s="24"/>
      <c r="F68" s="24"/>
      <c r="G68" s="24"/>
      <c r="H68" s="24"/>
      <c r="I68" s="24"/>
      <c r="J68" s="60" t="str">
        <f t="shared" si="5"/>
        <v/>
      </c>
      <c r="K68" s="26"/>
      <c r="L68" s="26"/>
      <c r="M68" s="26"/>
      <c r="N68" s="26"/>
      <c r="O68" s="60"/>
      <c r="P68" s="27" t="e" cm="1">
        <f t="array" ref="P68">ROUND(SUM(C68:J68,M68:O68) / INDEX(FREQUENCY((C68:J68,M68:O68), 0), 2), 0)</f>
        <v>#DIV/0!</v>
      </c>
      <c r="Q68" s="28" t="str">
        <f t="shared" si="2"/>
        <v/>
      </c>
      <c r="R68" s="28" t="e">
        <f t="shared" si="6"/>
        <v>#DIV/0!</v>
      </c>
      <c r="S68" s="58" t="e">
        <f t="shared" si="7"/>
        <v>#DIV/0!</v>
      </c>
      <c r="U68" s="250"/>
      <c r="V68" s="250"/>
      <c r="W68" s="250"/>
      <c r="X68" s="250"/>
      <c r="Y68" s="250"/>
      <c r="Z68" s="250"/>
      <c r="AA68" s="250"/>
    </row>
    <row r="69" spans="1:27" ht="18" customHeight="1">
      <c r="A69" s="23">
        <v>3</v>
      </c>
      <c r="B69" s="57" t="str">
        <f>'INPUT DATA'!P11</f>
        <v>CAMPANIEL, JOANNA RENEE A.</v>
      </c>
      <c r="C69" s="24"/>
      <c r="D69" s="24"/>
      <c r="E69" s="24"/>
      <c r="F69" s="24"/>
      <c r="G69" s="24"/>
      <c r="H69" s="24"/>
      <c r="I69" s="24"/>
      <c r="J69" s="60" t="str">
        <f t="shared" si="5"/>
        <v/>
      </c>
      <c r="K69" s="26"/>
      <c r="L69" s="26"/>
      <c r="M69" s="26"/>
      <c r="N69" s="26"/>
      <c r="O69" s="60"/>
      <c r="P69" s="27" t="e" cm="1">
        <f t="array" ref="P69">ROUND(SUM(C69:J69,M69:O69) / INDEX(FREQUENCY((C69:J69,M69:O69), 0), 2), 0)</f>
        <v>#DIV/0!</v>
      </c>
      <c r="Q69" s="28" t="str">
        <f t="shared" si="2"/>
        <v/>
      </c>
      <c r="R69" s="28" t="e">
        <f t="shared" si="6"/>
        <v>#DIV/0!</v>
      </c>
      <c r="S69" s="58" t="e">
        <f t="shared" si="7"/>
        <v>#DIV/0!</v>
      </c>
      <c r="U69" s="250"/>
      <c r="V69" s="250"/>
      <c r="W69" s="250"/>
      <c r="X69" s="250"/>
      <c r="Y69" s="250"/>
      <c r="Z69" s="250"/>
      <c r="AA69" s="250"/>
    </row>
    <row r="70" spans="1:27" ht="18" customHeight="1">
      <c r="A70" s="23">
        <v>4</v>
      </c>
      <c r="B70" s="57" t="str">
        <f>'INPUT DATA'!P12</f>
        <v>CANSON, ALJANNE D.</v>
      </c>
      <c r="C70" s="24"/>
      <c r="D70" s="24"/>
      <c r="E70" s="24"/>
      <c r="F70" s="24"/>
      <c r="G70" s="24"/>
      <c r="H70" s="24"/>
      <c r="I70" s="24"/>
      <c r="J70" s="60" t="str">
        <f t="shared" si="5"/>
        <v/>
      </c>
      <c r="K70" s="26"/>
      <c r="L70" s="26"/>
      <c r="M70" s="26"/>
      <c r="N70" s="26"/>
      <c r="O70" s="60"/>
      <c r="P70" s="27" t="e" cm="1">
        <f t="array" ref="P70">ROUND(SUM(C70:J70,M70:O70) / INDEX(FREQUENCY((C70:J70,M70:O70), 0), 2), 0)</f>
        <v>#DIV/0!</v>
      </c>
      <c r="Q70" s="28" t="str">
        <f t="shared" si="2"/>
        <v/>
      </c>
      <c r="R70" s="28" t="e">
        <f t="shared" si="6"/>
        <v>#DIV/0!</v>
      </c>
      <c r="S70" s="58" t="e">
        <f t="shared" si="7"/>
        <v>#DIV/0!</v>
      </c>
      <c r="U70" s="250"/>
      <c r="V70" s="250"/>
      <c r="W70" s="250"/>
      <c r="X70" s="250"/>
      <c r="Y70" s="250"/>
      <c r="Z70" s="250"/>
      <c r="AA70" s="250"/>
    </row>
    <row r="71" spans="1:27" ht="18" customHeight="1">
      <c r="A71" s="23">
        <v>5</v>
      </c>
      <c r="B71" s="57" t="str">
        <f>'INPUT DATA'!P13</f>
        <v>CARBONILLA, JHAYRA O.</v>
      </c>
      <c r="C71" s="24"/>
      <c r="D71" s="24"/>
      <c r="E71" s="24"/>
      <c r="F71" s="24"/>
      <c r="G71" s="24"/>
      <c r="H71" s="24"/>
      <c r="I71" s="24"/>
      <c r="J71" s="60" t="str">
        <f t="shared" si="5"/>
        <v/>
      </c>
      <c r="K71" s="26"/>
      <c r="L71" s="26"/>
      <c r="M71" s="26"/>
      <c r="N71" s="26"/>
      <c r="O71" s="60"/>
      <c r="P71" s="27" t="e" cm="1">
        <f t="array" ref="P71">ROUND(SUM(C71:J71,M71:O71) / INDEX(FREQUENCY((C71:J71,M71:O71), 0), 2), 0)</f>
        <v>#DIV/0!</v>
      </c>
      <c r="Q71" s="28" t="str">
        <f t="shared" si="2"/>
        <v/>
      </c>
      <c r="R71" s="28" t="e">
        <f t="shared" si="6"/>
        <v>#DIV/0!</v>
      </c>
      <c r="S71" s="58" t="e">
        <f t="shared" si="7"/>
        <v>#DIV/0!</v>
      </c>
      <c r="U71" s="250"/>
      <c r="V71" s="250"/>
      <c r="W71" s="250"/>
      <c r="X71" s="250"/>
      <c r="Y71" s="250"/>
      <c r="Z71" s="250"/>
      <c r="AA71" s="250"/>
    </row>
    <row r="72" spans="1:27" ht="18" customHeight="1">
      <c r="A72" s="23">
        <v>6</v>
      </c>
      <c r="B72" s="57" t="str">
        <f>'INPUT DATA'!P14</f>
        <v>CASTILLON, VIVIAN GRACE P.</v>
      </c>
      <c r="C72" s="24"/>
      <c r="D72" s="24"/>
      <c r="E72" s="24"/>
      <c r="F72" s="24"/>
      <c r="G72" s="24"/>
      <c r="H72" s="24"/>
      <c r="I72" s="24"/>
      <c r="J72" s="60" t="str">
        <f t="shared" si="5"/>
        <v/>
      </c>
      <c r="K72" s="26"/>
      <c r="L72" s="26"/>
      <c r="M72" s="26"/>
      <c r="N72" s="26"/>
      <c r="O72" s="60"/>
      <c r="P72" s="27" t="e" cm="1">
        <f t="array" ref="P72">ROUND(SUM(C72:J72,M72:O72) / INDEX(FREQUENCY((C72:J72,M72:O72), 0), 2), 0)</f>
        <v>#DIV/0!</v>
      </c>
      <c r="Q72" s="28" t="str">
        <f t="shared" si="2"/>
        <v/>
      </c>
      <c r="R72" s="28" t="e">
        <f t="shared" si="6"/>
        <v>#DIV/0!</v>
      </c>
      <c r="S72" s="58" t="e">
        <f t="shared" si="7"/>
        <v>#DIV/0!</v>
      </c>
      <c r="U72" s="250"/>
      <c r="V72" s="250"/>
      <c r="W72" s="250"/>
      <c r="X72" s="250"/>
      <c r="Y72" s="250"/>
      <c r="Z72" s="250"/>
      <c r="AA72" s="250"/>
    </row>
    <row r="73" spans="1:27" ht="18" customHeight="1">
      <c r="A73" s="23">
        <v>7</v>
      </c>
      <c r="B73" s="57" t="str">
        <f>'INPUT DATA'!P15</f>
        <v>DAWA, PATRICE BRIELLE J.</v>
      </c>
      <c r="C73" s="24"/>
      <c r="D73" s="24"/>
      <c r="E73" s="24"/>
      <c r="F73" s="24"/>
      <c r="G73" s="24"/>
      <c r="H73" s="24"/>
      <c r="I73" s="24"/>
      <c r="J73" s="60" t="str">
        <f t="shared" si="5"/>
        <v/>
      </c>
      <c r="K73" s="26"/>
      <c r="L73" s="26"/>
      <c r="M73" s="26"/>
      <c r="N73" s="26"/>
      <c r="O73" s="60"/>
      <c r="P73" s="27" t="e" cm="1">
        <f t="array" ref="P73">ROUND(SUM(C73:J73,M73:O73) / INDEX(FREQUENCY((C73:J73,M73:O73), 0), 2), 0)</f>
        <v>#DIV/0!</v>
      </c>
      <c r="Q73" s="28" t="str">
        <f t="shared" si="2"/>
        <v/>
      </c>
      <c r="R73" s="28" t="e">
        <f t="shared" si="6"/>
        <v>#DIV/0!</v>
      </c>
      <c r="S73" s="58" t="e">
        <f t="shared" si="7"/>
        <v>#DIV/0!</v>
      </c>
      <c r="U73" s="250"/>
      <c r="V73" s="250"/>
      <c r="W73" s="250"/>
      <c r="X73" s="250"/>
      <c r="Y73" s="250"/>
      <c r="Z73" s="250"/>
      <c r="AA73" s="250"/>
    </row>
    <row r="74" spans="1:27" ht="18" customHeight="1">
      <c r="A74" s="23">
        <v>8</v>
      </c>
      <c r="B74" s="57" t="str">
        <f>'INPUT DATA'!P16</f>
        <v>DOMINGO, CHARITY JADE P.</v>
      </c>
      <c r="C74" s="24"/>
      <c r="D74" s="24"/>
      <c r="E74" s="24"/>
      <c r="F74" s="24"/>
      <c r="G74" s="24"/>
      <c r="H74" s="24"/>
      <c r="I74" s="24"/>
      <c r="J74" s="60" t="str">
        <f t="shared" si="5"/>
        <v/>
      </c>
      <c r="K74" s="26"/>
      <c r="L74" s="26"/>
      <c r="M74" s="26"/>
      <c r="N74" s="26"/>
      <c r="O74" s="60"/>
      <c r="P74" s="27" t="e" cm="1">
        <f t="array" ref="P74">ROUND(SUM(C74:J74,M74:O74) / INDEX(FREQUENCY((C74:J74,M74:O74), 0), 2), 0)</f>
        <v>#DIV/0!</v>
      </c>
      <c r="Q74" s="28" t="str">
        <f t="shared" si="2"/>
        <v/>
      </c>
      <c r="R74" s="28" t="e">
        <f t="shared" si="6"/>
        <v>#DIV/0!</v>
      </c>
      <c r="S74" s="58" t="e">
        <f t="shared" si="7"/>
        <v>#DIV/0!</v>
      </c>
      <c r="U74" s="250"/>
      <c r="V74" s="250"/>
      <c r="W74" s="250"/>
      <c r="X74" s="250"/>
      <c r="Y74" s="250"/>
      <c r="Z74" s="250"/>
      <c r="AA74" s="250"/>
    </row>
    <row r="75" spans="1:27" ht="18" customHeight="1">
      <c r="A75" s="23">
        <v>9</v>
      </c>
      <c r="B75" s="57" t="str">
        <f>'INPUT DATA'!P17</f>
        <v>DUMADAG, ALLEYAH KHATE A.</v>
      </c>
      <c r="C75" s="24"/>
      <c r="D75" s="24"/>
      <c r="E75" s="24"/>
      <c r="F75" s="24"/>
      <c r="G75" s="24"/>
      <c r="H75" s="24"/>
      <c r="I75" s="24"/>
      <c r="J75" s="60" t="str">
        <f t="shared" si="5"/>
        <v/>
      </c>
      <c r="K75" s="26"/>
      <c r="L75" s="26"/>
      <c r="M75" s="26"/>
      <c r="N75" s="26"/>
      <c r="O75" s="60"/>
      <c r="P75" s="27" t="e" cm="1">
        <f t="array" ref="P75">ROUND(SUM(C75:J75,M75:O75) / INDEX(FREQUENCY((C75:J75,M75:O75), 0), 2), 0)</f>
        <v>#DIV/0!</v>
      </c>
      <c r="Q75" s="28" t="str">
        <f t="shared" si="2"/>
        <v/>
      </c>
      <c r="R75" s="28" t="e">
        <f t="shared" si="6"/>
        <v>#DIV/0!</v>
      </c>
      <c r="S75" s="58" t="e">
        <f t="shared" si="7"/>
        <v>#DIV/0!</v>
      </c>
      <c r="U75" s="250"/>
      <c r="V75" s="250"/>
      <c r="W75" s="250"/>
      <c r="X75" s="250"/>
      <c r="Y75" s="250"/>
      <c r="Z75" s="250"/>
      <c r="AA75" s="250"/>
    </row>
    <row r="76" spans="1:27" ht="18" customHeight="1">
      <c r="A76" s="23">
        <v>10</v>
      </c>
      <c r="B76" s="57" t="str">
        <f>'INPUT DATA'!P18</f>
        <v>ESPORTUNO, XAMANTHA ERICA L.</v>
      </c>
      <c r="C76" s="24"/>
      <c r="D76" s="24"/>
      <c r="E76" s="24"/>
      <c r="F76" s="24"/>
      <c r="G76" s="24"/>
      <c r="H76" s="24"/>
      <c r="I76" s="24"/>
      <c r="J76" s="60" t="str">
        <f t="shared" si="5"/>
        <v/>
      </c>
      <c r="K76" s="26"/>
      <c r="L76" s="26"/>
      <c r="M76" s="26"/>
      <c r="N76" s="26"/>
      <c r="O76" s="60"/>
      <c r="P76" s="27" t="e" cm="1">
        <f t="array" ref="P76">ROUND(SUM(C76:J76,M76:O76) / INDEX(FREQUENCY((C76:J76,M76:O76), 0), 2), 0)</f>
        <v>#DIV/0!</v>
      </c>
      <c r="Q76" s="28" t="str">
        <f t="shared" si="2"/>
        <v/>
      </c>
      <c r="R76" s="28" t="e">
        <f t="shared" si="6"/>
        <v>#DIV/0!</v>
      </c>
      <c r="S76" s="58" t="e">
        <f t="shared" si="7"/>
        <v>#DIV/0!</v>
      </c>
      <c r="U76" s="250"/>
      <c r="V76" s="250"/>
      <c r="W76" s="250"/>
      <c r="X76" s="250"/>
      <c r="Y76" s="250"/>
      <c r="Z76" s="250"/>
      <c r="AA76" s="250"/>
    </row>
    <row r="77" spans="1:27" ht="18" customHeight="1">
      <c r="A77" s="23">
        <v>11</v>
      </c>
      <c r="B77" s="57" t="str">
        <f>'INPUT DATA'!P19</f>
        <v>FACUNLA, LEANNE GEBRELLE M.</v>
      </c>
      <c r="C77" s="24"/>
      <c r="D77" s="24"/>
      <c r="E77" s="24"/>
      <c r="F77" s="24"/>
      <c r="G77" s="24"/>
      <c r="H77" s="24"/>
      <c r="I77" s="24"/>
      <c r="J77" s="60" t="str">
        <f t="shared" si="5"/>
        <v/>
      </c>
      <c r="K77" s="26"/>
      <c r="L77" s="26"/>
      <c r="M77" s="26"/>
      <c r="N77" s="26"/>
      <c r="O77" s="60"/>
      <c r="P77" s="27" t="e" cm="1">
        <f t="array" ref="P77">ROUND(SUM(C77:J77,M77:O77) / INDEX(FREQUENCY((C77:J77,M77:O77), 0), 2), 0)</f>
        <v>#DIV/0!</v>
      </c>
      <c r="Q77" s="28" t="str">
        <f t="shared" si="2"/>
        <v/>
      </c>
      <c r="R77" s="28" t="e">
        <f t="shared" si="6"/>
        <v>#DIV/0!</v>
      </c>
      <c r="S77" s="58" t="e">
        <f t="shared" si="7"/>
        <v>#DIV/0!</v>
      </c>
      <c r="U77" s="250"/>
      <c r="V77" s="250"/>
      <c r="W77" s="250"/>
      <c r="X77" s="250"/>
      <c r="Y77" s="250"/>
      <c r="Z77" s="250"/>
      <c r="AA77" s="250"/>
    </row>
    <row r="78" spans="1:27" ht="18" customHeight="1">
      <c r="A78" s="23">
        <v>12</v>
      </c>
      <c r="B78" s="57" t="str">
        <f>'INPUT DATA'!P20</f>
        <v>MALUTO, KRISTINE JOY C.</v>
      </c>
      <c r="C78" s="24"/>
      <c r="D78" s="24"/>
      <c r="E78" s="24"/>
      <c r="F78" s="24"/>
      <c r="G78" s="24"/>
      <c r="H78" s="24"/>
      <c r="I78" s="24"/>
      <c r="J78" s="60" t="str">
        <f t="shared" si="5"/>
        <v/>
      </c>
      <c r="K78" s="26"/>
      <c r="L78" s="26"/>
      <c r="M78" s="26"/>
      <c r="N78" s="26"/>
      <c r="O78" s="60"/>
      <c r="P78" s="27" t="e" cm="1">
        <f t="array" ref="P78">ROUND(SUM(C78:J78,M78:O78) / INDEX(FREQUENCY((C78:J78,M78:O78), 0), 2), 0)</f>
        <v>#DIV/0!</v>
      </c>
      <c r="Q78" s="28" t="str">
        <f t="shared" si="2"/>
        <v/>
      </c>
      <c r="R78" s="28" t="e">
        <f t="shared" si="6"/>
        <v>#DIV/0!</v>
      </c>
      <c r="S78" s="58" t="e">
        <f t="shared" si="7"/>
        <v>#DIV/0!</v>
      </c>
      <c r="U78" s="250"/>
      <c r="V78" s="250"/>
      <c r="W78" s="250"/>
      <c r="X78" s="250"/>
      <c r="Y78" s="250"/>
      <c r="Z78" s="250"/>
      <c r="AA78" s="250"/>
    </row>
    <row r="79" spans="1:27" ht="18" customHeight="1">
      <c r="A79" s="23">
        <v>13</v>
      </c>
      <c r="B79" s="57" t="str">
        <f>'INPUT DATA'!P21</f>
        <v>NAVAL, ANNECHKA LINUELLE S.</v>
      </c>
      <c r="C79" s="24"/>
      <c r="D79" s="24"/>
      <c r="E79" s="24"/>
      <c r="F79" s="24"/>
      <c r="G79" s="24"/>
      <c r="H79" s="24"/>
      <c r="I79" s="24"/>
      <c r="J79" s="60" t="str">
        <f t="shared" si="5"/>
        <v/>
      </c>
      <c r="K79" s="26"/>
      <c r="L79" s="26"/>
      <c r="M79" s="26"/>
      <c r="N79" s="26"/>
      <c r="O79" s="60"/>
      <c r="P79" s="27" t="e" cm="1">
        <f t="array" ref="P79">ROUND(SUM(C79:J79,M79:O79) / INDEX(FREQUENCY((C79:J79,M79:O79), 0), 2), 0)</f>
        <v>#DIV/0!</v>
      </c>
      <c r="Q79" s="28" t="str">
        <f t="shared" si="2"/>
        <v/>
      </c>
      <c r="R79" s="28" t="e">
        <f t="shared" si="6"/>
        <v>#DIV/0!</v>
      </c>
      <c r="S79" s="58" t="e">
        <f t="shared" si="7"/>
        <v>#DIV/0!</v>
      </c>
      <c r="U79" s="250"/>
      <c r="V79" s="250"/>
      <c r="W79" s="250"/>
      <c r="X79" s="250"/>
      <c r="Y79" s="250"/>
      <c r="Z79" s="250"/>
      <c r="AA79" s="250"/>
    </row>
    <row r="80" spans="1:27" ht="18" customHeight="1">
      <c r="A80" s="23">
        <v>14</v>
      </c>
      <c r="B80" s="57" t="str">
        <f>'INPUT DATA'!P22</f>
        <v>OSOTEO, JOHANNA J.</v>
      </c>
      <c r="C80" s="24"/>
      <c r="D80" s="24"/>
      <c r="E80" s="24"/>
      <c r="F80" s="24"/>
      <c r="G80" s="24"/>
      <c r="H80" s="24"/>
      <c r="I80" s="24"/>
      <c r="J80" s="60" t="str">
        <f t="shared" si="5"/>
        <v/>
      </c>
      <c r="K80" s="26"/>
      <c r="L80" s="26"/>
      <c r="M80" s="26"/>
      <c r="N80" s="26"/>
      <c r="O80" s="60"/>
      <c r="P80" s="27" t="e" cm="1">
        <f t="array" ref="P80">ROUND(SUM(C80:J80,M80:O80) / INDEX(FREQUENCY((C80:J80,M80:O80), 0), 2), 0)</f>
        <v>#DIV/0!</v>
      </c>
      <c r="Q80" s="28" t="str">
        <f t="shared" si="2"/>
        <v/>
      </c>
      <c r="R80" s="28" t="e">
        <f t="shared" si="6"/>
        <v>#DIV/0!</v>
      </c>
      <c r="S80" s="58" t="e">
        <f t="shared" si="7"/>
        <v>#DIV/0!</v>
      </c>
      <c r="U80" s="250"/>
      <c r="V80" s="250"/>
      <c r="W80" s="250"/>
      <c r="X80" s="250"/>
      <c r="Y80" s="250"/>
      <c r="Z80" s="250"/>
      <c r="AA80" s="250"/>
    </row>
    <row r="81" spans="1:27" ht="18" customHeight="1">
      <c r="A81" s="23">
        <v>15</v>
      </c>
      <c r="B81" s="57" t="str">
        <f>'INPUT DATA'!P23</f>
        <v>PABILONA, QUEENZEL A.</v>
      </c>
      <c r="C81" s="24"/>
      <c r="D81" s="24"/>
      <c r="E81" s="24"/>
      <c r="F81" s="24"/>
      <c r="G81" s="24"/>
      <c r="H81" s="24"/>
      <c r="I81" s="24"/>
      <c r="J81" s="60" t="str">
        <f t="shared" si="5"/>
        <v/>
      </c>
      <c r="K81" s="26"/>
      <c r="L81" s="26"/>
      <c r="M81" s="26"/>
      <c r="N81" s="26"/>
      <c r="O81" s="60"/>
      <c r="P81" s="27" t="e" cm="1">
        <f t="array" ref="P81">ROUND(SUM(C81:J81,M81:O81) / INDEX(FREQUENCY((C81:J81,M81:O81), 0), 2), 0)</f>
        <v>#DIV/0!</v>
      </c>
      <c r="Q81" s="28" t="str">
        <f t="shared" ref="Q81:Q116" si="8">IF(ISNUMBER(P81), COUNTIF($P$16:$P$116, "&gt;"&amp;P81) + 1, "")</f>
        <v/>
      </c>
      <c r="R81" s="28" t="e">
        <f t="shared" si="6"/>
        <v>#DIV/0!</v>
      </c>
      <c r="S81" s="58" t="e">
        <f t="shared" si="7"/>
        <v>#DIV/0!</v>
      </c>
      <c r="U81" s="250"/>
      <c r="V81" s="250"/>
      <c r="W81" s="250"/>
      <c r="X81" s="250"/>
      <c r="Y81" s="250"/>
      <c r="Z81" s="250"/>
      <c r="AA81" s="250"/>
    </row>
    <row r="82" spans="1:27" ht="18" customHeight="1">
      <c r="A82" s="23">
        <v>16</v>
      </c>
      <c r="B82" s="57" t="str">
        <f>'INPUT DATA'!P24</f>
        <v>PEÑOLVO, KHATE NATHALIE R.</v>
      </c>
      <c r="C82" s="24"/>
      <c r="D82" s="24"/>
      <c r="E82" s="24"/>
      <c r="F82" s="24"/>
      <c r="G82" s="24"/>
      <c r="H82" s="24"/>
      <c r="I82" s="24"/>
      <c r="J82" s="60" t="str">
        <f t="shared" si="5"/>
        <v/>
      </c>
      <c r="K82" s="26"/>
      <c r="L82" s="26"/>
      <c r="M82" s="26"/>
      <c r="N82" s="26"/>
      <c r="O82" s="60"/>
      <c r="P82" s="27" t="e" cm="1">
        <f t="array" ref="P82">ROUND(SUM(C82:J82,M82:O82) / INDEX(FREQUENCY((C82:J82,M82:O82), 0), 2), 0)</f>
        <v>#DIV/0!</v>
      </c>
      <c r="Q82" s="28" t="str">
        <f t="shared" si="8"/>
        <v/>
      </c>
      <c r="R82" s="28" t="e">
        <f t="shared" si="6"/>
        <v>#DIV/0!</v>
      </c>
      <c r="S82" s="58" t="e">
        <f t="shared" si="7"/>
        <v>#DIV/0!</v>
      </c>
      <c r="U82" s="250"/>
      <c r="V82" s="250"/>
      <c r="W82" s="250"/>
      <c r="X82" s="250"/>
      <c r="Y82" s="250"/>
      <c r="Z82" s="250"/>
      <c r="AA82" s="250"/>
    </row>
    <row r="83" spans="1:27" ht="18" customHeight="1">
      <c r="A83" s="23">
        <v>17</v>
      </c>
      <c r="B83" s="57" t="str">
        <f>'INPUT DATA'!P25</f>
        <v>PERPO, CHEALSY JEAL T.</v>
      </c>
      <c r="C83" s="24"/>
      <c r="D83" s="24"/>
      <c r="E83" s="24"/>
      <c r="F83" s="24"/>
      <c r="G83" s="24"/>
      <c r="H83" s="24"/>
      <c r="I83" s="24"/>
      <c r="J83" s="60" t="str">
        <f t="shared" si="5"/>
        <v/>
      </c>
      <c r="K83" s="26"/>
      <c r="L83" s="26"/>
      <c r="M83" s="26"/>
      <c r="N83" s="26"/>
      <c r="O83" s="60"/>
      <c r="P83" s="27" t="e" cm="1">
        <f t="array" ref="P83">ROUND(SUM(C83:J83,M83:O83) / INDEX(FREQUENCY((C83:J83,M83:O83), 0), 2), 0)</f>
        <v>#DIV/0!</v>
      </c>
      <c r="Q83" s="28" t="str">
        <f t="shared" si="8"/>
        <v/>
      </c>
      <c r="R83" s="28" t="e">
        <f t="shared" si="6"/>
        <v>#DIV/0!</v>
      </c>
      <c r="S83" s="58" t="e">
        <f t="shared" si="7"/>
        <v>#DIV/0!</v>
      </c>
      <c r="U83" s="250"/>
      <c r="V83" s="250"/>
      <c r="W83" s="250"/>
      <c r="X83" s="250"/>
      <c r="Y83" s="250"/>
      <c r="Z83" s="250"/>
      <c r="AA83" s="250"/>
    </row>
    <row r="84" spans="1:27" ht="18" customHeight="1">
      <c r="A84" s="23">
        <v>18</v>
      </c>
      <c r="B84" s="57" t="str">
        <f>'INPUT DATA'!P26</f>
        <v>SOMODIO, QUINTANA BLESSIE D.</v>
      </c>
      <c r="C84" s="24"/>
      <c r="D84" s="24"/>
      <c r="E84" s="24"/>
      <c r="F84" s="24"/>
      <c r="G84" s="24"/>
      <c r="H84" s="24"/>
      <c r="I84" s="24"/>
      <c r="J84" s="60" t="str">
        <f t="shared" si="5"/>
        <v/>
      </c>
      <c r="K84" s="26"/>
      <c r="L84" s="26"/>
      <c r="M84" s="26"/>
      <c r="N84" s="26"/>
      <c r="O84" s="60"/>
      <c r="P84" s="27" t="e" cm="1">
        <f t="array" ref="P84">ROUND(SUM(C84:J84,M84:O84) / INDEX(FREQUENCY((C84:J84,M84:O84), 0), 2), 0)</f>
        <v>#DIV/0!</v>
      </c>
      <c r="Q84" s="28" t="str">
        <f t="shared" si="8"/>
        <v/>
      </c>
      <c r="R84" s="28" t="e">
        <f t="shared" si="6"/>
        <v>#DIV/0!</v>
      </c>
      <c r="S84" s="58" t="e">
        <f t="shared" si="7"/>
        <v>#DIV/0!</v>
      </c>
      <c r="U84" s="250"/>
      <c r="V84" s="250"/>
      <c r="W84" s="250"/>
      <c r="X84" s="250"/>
      <c r="Y84" s="250"/>
      <c r="Z84" s="250"/>
      <c r="AA84" s="250"/>
    </row>
    <row r="85" spans="1:27" ht="18" customHeight="1">
      <c r="A85" s="23">
        <v>19</v>
      </c>
      <c r="B85" s="57" t="str">
        <f>'INPUT DATA'!P27</f>
        <v>TRAGO, CZARINA B.</v>
      </c>
      <c r="C85" s="24"/>
      <c r="D85" s="24"/>
      <c r="E85" s="24"/>
      <c r="F85" s="24"/>
      <c r="G85" s="24"/>
      <c r="H85" s="24"/>
      <c r="I85" s="24"/>
      <c r="J85" s="60" t="str">
        <f t="shared" si="5"/>
        <v/>
      </c>
      <c r="K85" s="26"/>
      <c r="L85" s="26"/>
      <c r="M85" s="26"/>
      <c r="N85" s="26"/>
      <c r="O85" s="26"/>
      <c r="P85" s="27" t="e" cm="1">
        <f t="array" ref="P85">ROUND(SUM(C85:J85,M85:O85) / INDEX(FREQUENCY((C85:J85,M85:O85), 0), 2), 0)</f>
        <v>#DIV/0!</v>
      </c>
      <c r="Q85" s="28" t="str">
        <f t="shared" si="8"/>
        <v/>
      </c>
      <c r="R85" s="28" t="e">
        <f t="shared" si="6"/>
        <v>#DIV/0!</v>
      </c>
      <c r="S85" s="58" t="e">
        <f t="shared" si="7"/>
        <v>#DIV/0!</v>
      </c>
      <c r="U85" s="250"/>
      <c r="V85" s="250"/>
      <c r="W85" s="250"/>
      <c r="X85" s="250"/>
      <c r="Y85" s="250"/>
      <c r="Z85" s="250"/>
      <c r="AA85" s="250"/>
    </row>
    <row r="86" spans="1:27" ht="18" customHeight="1">
      <c r="A86" s="23">
        <v>20</v>
      </c>
      <c r="B86" s="57" t="str">
        <f>'INPUT DATA'!P28</f>
        <v>TUPAS, DAÑELLA B.</v>
      </c>
      <c r="C86" s="24"/>
      <c r="D86" s="24"/>
      <c r="E86" s="24"/>
      <c r="F86" s="24"/>
      <c r="G86" s="24"/>
      <c r="H86" s="24"/>
      <c r="I86" s="24"/>
      <c r="J86" s="60" t="str">
        <f t="shared" si="5"/>
        <v/>
      </c>
      <c r="K86" s="26"/>
      <c r="L86" s="26"/>
      <c r="M86" s="26"/>
      <c r="N86" s="26"/>
      <c r="O86" s="26"/>
      <c r="P86" s="27" t="e" cm="1">
        <f t="array" ref="P86">ROUND(SUM(C86:J86,M86:O86) / INDEX(FREQUENCY((C86:J86,M86:O86), 0), 2), 0)</f>
        <v>#DIV/0!</v>
      </c>
      <c r="Q86" s="28" t="str">
        <f t="shared" si="8"/>
        <v/>
      </c>
      <c r="R86" s="28" t="e">
        <f t="shared" si="6"/>
        <v>#DIV/0!</v>
      </c>
      <c r="S86" s="58" t="e">
        <f t="shared" si="7"/>
        <v>#DIV/0!</v>
      </c>
      <c r="U86" s="250"/>
      <c r="V86" s="250"/>
      <c r="W86" s="250"/>
      <c r="X86" s="250"/>
      <c r="Y86" s="250"/>
      <c r="Z86" s="250"/>
      <c r="AA86" s="250"/>
    </row>
    <row r="87" spans="1:27" ht="18" customHeight="1">
      <c r="A87" s="23">
        <v>21</v>
      </c>
      <c r="B87" s="57" t="e">
        <f>'INPUT DATA'!P29</f>
        <v>#VALUE!</v>
      </c>
      <c r="C87" s="24"/>
      <c r="D87" s="24"/>
      <c r="E87" s="24"/>
      <c r="F87" s="24"/>
      <c r="G87" s="24"/>
      <c r="H87" s="24"/>
      <c r="I87" s="24"/>
      <c r="J87" s="60" t="str">
        <f t="shared" si="5"/>
        <v/>
      </c>
      <c r="K87" s="26"/>
      <c r="L87" s="26"/>
      <c r="M87" s="26"/>
      <c r="N87" s="26"/>
      <c r="O87" s="26"/>
      <c r="P87" s="27" t="e" cm="1">
        <f t="array" ref="P87">ROUND(SUM(C87:J87,M87:O87) / INDEX(FREQUENCY((C87:J87,M87:O87), 0), 2), 0)</f>
        <v>#DIV/0!</v>
      </c>
      <c r="Q87" s="28" t="str">
        <f t="shared" si="8"/>
        <v/>
      </c>
      <c r="R87" s="28" t="e">
        <f t="shared" si="6"/>
        <v>#DIV/0!</v>
      </c>
      <c r="S87" s="58" t="e">
        <f t="shared" si="7"/>
        <v>#DIV/0!</v>
      </c>
      <c r="U87" s="250"/>
      <c r="V87" s="250"/>
      <c r="W87" s="250"/>
      <c r="X87" s="250"/>
      <c r="Y87" s="250"/>
      <c r="Z87" s="250"/>
      <c r="AA87" s="250"/>
    </row>
    <row r="88" spans="1:27" ht="18" customHeight="1">
      <c r="A88" s="23">
        <v>22</v>
      </c>
      <c r="B88" s="57" t="e">
        <f>'INPUT DATA'!P30</f>
        <v>#VALUE!</v>
      </c>
      <c r="C88" s="24"/>
      <c r="D88" s="24"/>
      <c r="E88" s="24"/>
      <c r="F88" s="24"/>
      <c r="G88" s="24"/>
      <c r="H88" s="24"/>
      <c r="I88" s="24"/>
      <c r="J88" s="60" t="str">
        <f t="shared" si="5"/>
        <v/>
      </c>
      <c r="K88" s="26"/>
      <c r="L88" s="26"/>
      <c r="M88" s="26"/>
      <c r="N88" s="26"/>
      <c r="O88" s="26"/>
      <c r="P88" s="27" t="e" cm="1">
        <f t="array" ref="P88">ROUND(SUM(C88:J88,M88:O88) / INDEX(FREQUENCY((C88:J88,M88:O88), 0), 2), 0)</f>
        <v>#DIV/0!</v>
      </c>
      <c r="Q88" s="28" t="str">
        <f t="shared" si="8"/>
        <v/>
      </c>
      <c r="R88" s="28" t="e">
        <f t="shared" si="6"/>
        <v>#DIV/0!</v>
      </c>
      <c r="S88" s="58" t="e">
        <f t="shared" si="7"/>
        <v>#DIV/0!</v>
      </c>
      <c r="U88" s="250"/>
      <c r="V88" s="250"/>
      <c r="W88" s="250"/>
      <c r="X88" s="250"/>
      <c r="Y88" s="250"/>
      <c r="Z88" s="250"/>
      <c r="AA88" s="250"/>
    </row>
    <row r="89" spans="1:27" ht="18" customHeight="1">
      <c r="A89" s="23">
        <v>23</v>
      </c>
      <c r="B89" s="57" t="e">
        <f>'INPUT DATA'!P31</f>
        <v>#VALUE!</v>
      </c>
      <c r="C89" s="24"/>
      <c r="D89" s="24"/>
      <c r="E89" s="24"/>
      <c r="F89" s="24"/>
      <c r="G89" s="24"/>
      <c r="H89" s="24"/>
      <c r="I89" s="24"/>
      <c r="J89" s="60" t="str">
        <f t="shared" si="5"/>
        <v/>
      </c>
      <c r="K89" s="26"/>
      <c r="L89" s="26"/>
      <c r="M89" s="26"/>
      <c r="N89" s="26"/>
      <c r="O89" s="26"/>
      <c r="P89" s="27" t="e" cm="1">
        <f t="array" ref="P89">ROUND(SUM(C89:J89,M89:O89) / INDEX(FREQUENCY((C89:J89,M89:O89), 0), 2), 0)</f>
        <v>#DIV/0!</v>
      </c>
      <c r="Q89" s="28" t="str">
        <f t="shared" si="8"/>
        <v/>
      </c>
      <c r="R89" s="28" t="e">
        <f t="shared" si="6"/>
        <v>#DIV/0!</v>
      </c>
      <c r="S89" s="58" t="e">
        <f t="shared" si="7"/>
        <v>#DIV/0!</v>
      </c>
      <c r="U89" s="250"/>
      <c r="V89" s="250"/>
      <c r="W89" s="250"/>
      <c r="X89" s="250"/>
      <c r="Y89" s="250"/>
      <c r="Z89" s="250"/>
      <c r="AA89" s="250"/>
    </row>
    <row r="90" spans="1:27" ht="18" customHeight="1">
      <c r="A90" s="23">
        <v>24</v>
      </c>
      <c r="B90" s="57" t="e">
        <f>'INPUT DATA'!P32</f>
        <v>#VALUE!</v>
      </c>
      <c r="C90" s="24"/>
      <c r="D90" s="24"/>
      <c r="E90" s="24"/>
      <c r="F90" s="24"/>
      <c r="G90" s="24"/>
      <c r="H90" s="24"/>
      <c r="I90" s="24"/>
      <c r="J90" s="60" t="str">
        <f t="shared" si="5"/>
        <v/>
      </c>
      <c r="K90" s="26"/>
      <c r="L90" s="26"/>
      <c r="M90" s="26"/>
      <c r="N90" s="26"/>
      <c r="O90" s="26"/>
      <c r="P90" s="27" t="e" cm="1">
        <f t="array" ref="P90">ROUND(SUM(C90:J90,M90:O90) / INDEX(FREQUENCY((C90:J90,M90:O90), 0), 2), 0)</f>
        <v>#DIV/0!</v>
      </c>
      <c r="Q90" s="28" t="str">
        <f t="shared" si="8"/>
        <v/>
      </c>
      <c r="R90" s="28" t="e">
        <f t="shared" si="6"/>
        <v>#DIV/0!</v>
      </c>
      <c r="S90" s="58" t="e">
        <f t="shared" si="7"/>
        <v>#DIV/0!</v>
      </c>
      <c r="U90" s="250"/>
      <c r="V90" s="250"/>
      <c r="W90" s="250"/>
      <c r="X90" s="250"/>
      <c r="Y90" s="250"/>
      <c r="Z90" s="250"/>
      <c r="AA90" s="250"/>
    </row>
    <row r="91" spans="1:27" ht="18" customHeight="1">
      <c r="A91" s="23">
        <v>25</v>
      </c>
      <c r="B91" s="57" t="e">
        <f>'INPUT DATA'!P33</f>
        <v>#VALUE!</v>
      </c>
      <c r="C91" s="24"/>
      <c r="D91" s="24"/>
      <c r="E91" s="24"/>
      <c r="F91" s="24"/>
      <c r="G91" s="24"/>
      <c r="H91" s="24"/>
      <c r="I91" s="24"/>
      <c r="J91" s="60" t="str">
        <f t="shared" si="5"/>
        <v/>
      </c>
      <c r="K91" s="26"/>
      <c r="L91" s="26"/>
      <c r="M91" s="26"/>
      <c r="N91" s="26"/>
      <c r="O91" s="26"/>
      <c r="P91" s="27" t="e" cm="1">
        <f t="array" ref="P91">ROUND(SUM(C91:J91,M91:O91) / INDEX(FREQUENCY((C91:J91,M91:O91), 0), 2), 0)</f>
        <v>#DIV/0!</v>
      </c>
      <c r="Q91" s="28" t="str">
        <f t="shared" si="8"/>
        <v/>
      </c>
      <c r="R91" s="28" t="e">
        <f t="shared" si="6"/>
        <v>#DIV/0!</v>
      </c>
      <c r="S91" s="58" t="e">
        <f t="shared" si="7"/>
        <v>#DIV/0!</v>
      </c>
      <c r="U91" s="250"/>
      <c r="V91" s="250"/>
      <c r="W91" s="250"/>
      <c r="X91" s="250"/>
      <c r="Y91" s="250"/>
      <c r="Z91" s="250"/>
      <c r="AA91" s="250"/>
    </row>
    <row r="92" spans="1:27" ht="18" customHeight="1">
      <c r="A92" s="23">
        <v>26</v>
      </c>
      <c r="B92" s="57" t="e">
        <f>'INPUT DATA'!P34</f>
        <v>#VALUE!</v>
      </c>
      <c r="C92" s="24"/>
      <c r="D92" s="24"/>
      <c r="E92" s="24"/>
      <c r="F92" s="24"/>
      <c r="G92" s="24"/>
      <c r="H92" s="24"/>
      <c r="I92" s="24"/>
      <c r="J92" s="60" t="str">
        <f t="shared" si="5"/>
        <v/>
      </c>
      <c r="K92" s="26"/>
      <c r="L92" s="26"/>
      <c r="M92" s="26"/>
      <c r="N92" s="26"/>
      <c r="O92" s="26"/>
      <c r="P92" s="27" t="e" cm="1">
        <f t="array" ref="P92">ROUND(SUM(C92:J92,M92:O92) / INDEX(FREQUENCY((C92:J92,M92:O92), 0), 2), 0)</f>
        <v>#DIV/0!</v>
      </c>
      <c r="Q92" s="28" t="str">
        <f t="shared" si="8"/>
        <v/>
      </c>
      <c r="R92" s="28" t="e">
        <f t="shared" si="6"/>
        <v>#DIV/0!</v>
      </c>
      <c r="S92" s="58" t="e">
        <f t="shared" si="7"/>
        <v>#DIV/0!</v>
      </c>
      <c r="U92" s="250"/>
      <c r="V92" s="250"/>
      <c r="W92" s="250"/>
      <c r="X92" s="250"/>
      <c r="Y92" s="250"/>
      <c r="Z92" s="250"/>
      <c r="AA92" s="250"/>
    </row>
    <row r="93" spans="1:27" ht="18" customHeight="1">
      <c r="A93" s="23">
        <v>27</v>
      </c>
      <c r="B93" s="57" t="e">
        <f>'INPUT DATA'!P35</f>
        <v>#VALUE!</v>
      </c>
      <c r="C93" s="24"/>
      <c r="D93" s="24"/>
      <c r="E93" s="24"/>
      <c r="F93" s="24"/>
      <c r="G93" s="24"/>
      <c r="H93" s="24"/>
      <c r="I93" s="24"/>
      <c r="J93" s="60" t="str">
        <f t="shared" si="5"/>
        <v/>
      </c>
      <c r="K93" s="26"/>
      <c r="L93" s="26"/>
      <c r="M93" s="26"/>
      <c r="N93" s="26"/>
      <c r="O93" s="26"/>
      <c r="P93" s="27" t="e" cm="1">
        <f t="array" ref="P93">ROUND(SUM(C93:J93,M93:O93) / INDEX(FREQUENCY((C93:J93,M93:O93), 0), 2), 0)</f>
        <v>#DIV/0!</v>
      </c>
      <c r="Q93" s="28" t="str">
        <f t="shared" si="8"/>
        <v/>
      </c>
      <c r="R93" s="28" t="e">
        <f t="shared" si="6"/>
        <v>#DIV/0!</v>
      </c>
      <c r="S93" s="58" t="e">
        <f t="shared" si="7"/>
        <v>#DIV/0!</v>
      </c>
      <c r="U93" s="250"/>
      <c r="V93" s="250"/>
      <c r="W93" s="250"/>
      <c r="X93" s="250"/>
      <c r="Y93" s="250"/>
      <c r="Z93" s="250"/>
      <c r="AA93" s="250"/>
    </row>
    <row r="94" spans="1:27" ht="18" customHeight="1">
      <c r="A94" s="23">
        <v>28</v>
      </c>
      <c r="B94" s="57" t="e">
        <f>'INPUT DATA'!P36</f>
        <v>#VALUE!</v>
      </c>
      <c r="C94" s="24"/>
      <c r="D94" s="24"/>
      <c r="E94" s="24"/>
      <c r="F94" s="24"/>
      <c r="G94" s="24"/>
      <c r="H94" s="24"/>
      <c r="I94" s="24"/>
      <c r="J94" s="60" t="str">
        <f t="shared" si="5"/>
        <v/>
      </c>
      <c r="K94" s="26"/>
      <c r="L94" s="26"/>
      <c r="M94" s="26"/>
      <c r="N94" s="26"/>
      <c r="O94" s="26"/>
      <c r="P94" s="27" t="e" cm="1">
        <f t="array" ref="P94">ROUND(SUM(C94:J94,M94:O94) / INDEX(FREQUENCY((C94:J94,M94:O94), 0), 2), 0)</f>
        <v>#DIV/0!</v>
      </c>
      <c r="Q94" s="28" t="str">
        <f t="shared" si="8"/>
        <v/>
      </c>
      <c r="R94" s="28" t="e">
        <f t="shared" si="6"/>
        <v>#DIV/0!</v>
      </c>
      <c r="S94" s="58" t="e">
        <f t="shared" si="7"/>
        <v>#DIV/0!</v>
      </c>
      <c r="U94" s="250"/>
      <c r="V94" s="250"/>
      <c r="W94" s="250"/>
      <c r="X94" s="250"/>
      <c r="Y94" s="250"/>
      <c r="Z94" s="250"/>
      <c r="AA94" s="250"/>
    </row>
    <row r="95" spans="1:27" ht="18" customHeight="1">
      <c r="A95" s="23">
        <v>29</v>
      </c>
      <c r="B95" s="57" t="e">
        <f>'INPUT DATA'!P37</f>
        <v>#VALUE!</v>
      </c>
      <c r="C95" s="24"/>
      <c r="D95" s="24"/>
      <c r="E95" s="24"/>
      <c r="F95" s="24"/>
      <c r="G95" s="24"/>
      <c r="H95" s="24"/>
      <c r="I95" s="24"/>
      <c r="J95" s="60" t="str">
        <f t="shared" si="5"/>
        <v/>
      </c>
      <c r="K95" s="26"/>
      <c r="L95" s="26"/>
      <c r="M95" s="26"/>
      <c r="N95" s="26"/>
      <c r="O95" s="26"/>
      <c r="P95" s="27" t="e" cm="1">
        <f t="array" ref="P95">ROUND(SUM(C95:J95,M95:O95) / INDEX(FREQUENCY((C95:J95,M95:O95), 0), 2), 0)</f>
        <v>#DIV/0!</v>
      </c>
      <c r="Q95" s="28" t="str">
        <f t="shared" si="8"/>
        <v/>
      </c>
      <c r="R95" s="28" t="e">
        <f t="shared" si="6"/>
        <v>#DIV/0!</v>
      </c>
      <c r="S95" s="58" t="e">
        <f t="shared" si="7"/>
        <v>#DIV/0!</v>
      </c>
      <c r="U95" s="250"/>
      <c r="V95" s="250"/>
      <c r="W95" s="250"/>
      <c r="X95" s="250"/>
      <c r="Y95" s="250"/>
      <c r="Z95" s="250"/>
      <c r="AA95" s="250"/>
    </row>
    <row r="96" spans="1:27" ht="18" customHeight="1">
      <c r="A96" s="23">
        <v>30</v>
      </c>
      <c r="B96" s="57" t="e">
        <f>'INPUT DATA'!P38</f>
        <v>#VALUE!</v>
      </c>
      <c r="C96" s="24"/>
      <c r="D96" s="24"/>
      <c r="E96" s="24"/>
      <c r="F96" s="24"/>
      <c r="G96" s="24"/>
      <c r="H96" s="24"/>
      <c r="I96" s="24"/>
      <c r="J96" s="60" t="str">
        <f t="shared" si="5"/>
        <v/>
      </c>
      <c r="K96" s="26"/>
      <c r="L96" s="26"/>
      <c r="M96" s="26"/>
      <c r="N96" s="26"/>
      <c r="O96" s="26"/>
      <c r="P96" s="27" t="e" cm="1">
        <f t="array" ref="P96">ROUND(SUM(C96:J96,M96:O96) / INDEX(FREQUENCY((C96:J96,M96:O96), 0), 2), 0)</f>
        <v>#DIV/0!</v>
      </c>
      <c r="Q96" s="28" t="str">
        <f t="shared" si="8"/>
        <v/>
      </c>
      <c r="R96" s="28" t="e">
        <f t="shared" si="6"/>
        <v>#DIV/0!</v>
      </c>
      <c r="S96" s="58" t="e">
        <f t="shared" si="7"/>
        <v>#DIV/0!</v>
      </c>
      <c r="U96" s="250"/>
      <c r="V96" s="250"/>
      <c r="W96" s="250"/>
      <c r="X96" s="250"/>
      <c r="Y96" s="250"/>
      <c r="Z96" s="250"/>
      <c r="AA96" s="250"/>
    </row>
    <row r="97" spans="1:27" ht="18" customHeight="1">
      <c r="A97" s="23">
        <v>31</v>
      </c>
      <c r="B97" s="57" t="e">
        <f>'INPUT DATA'!P39</f>
        <v>#VALUE!</v>
      </c>
      <c r="C97" s="24"/>
      <c r="D97" s="24"/>
      <c r="E97" s="24"/>
      <c r="F97" s="24"/>
      <c r="G97" s="24"/>
      <c r="H97" s="24"/>
      <c r="I97" s="24"/>
      <c r="J97" s="60" t="str">
        <f t="shared" si="5"/>
        <v/>
      </c>
      <c r="K97" s="26"/>
      <c r="L97" s="26"/>
      <c r="M97" s="26"/>
      <c r="N97" s="26"/>
      <c r="O97" s="26"/>
      <c r="P97" s="27" t="e" cm="1">
        <f t="array" ref="P97">ROUND(SUM(C97:J97,M97:O97) / INDEX(FREQUENCY((C97:J97,M97:O97), 0), 2), 0)</f>
        <v>#DIV/0!</v>
      </c>
      <c r="Q97" s="28" t="str">
        <f t="shared" si="8"/>
        <v/>
      </c>
      <c r="R97" s="28" t="e">
        <f t="shared" si="6"/>
        <v>#DIV/0!</v>
      </c>
      <c r="S97" s="58" t="e">
        <f t="shared" si="7"/>
        <v>#DIV/0!</v>
      </c>
      <c r="U97" s="250"/>
      <c r="V97" s="250"/>
      <c r="W97" s="250"/>
      <c r="X97" s="250"/>
      <c r="Y97" s="250"/>
      <c r="Z97" s="250"/>
      <c r="AA97" s="250"/>
    </row>
    <row r="98" spans="1:27" ht="18" customHeight="1">
      <c r="A98" s="23">
        <v>32</v>
      </c>
      <c r="B98" s="57" t="e">
        <f>'INPUT DATA'!P40</f>
        <v>#VALUE!</v>
      </c>
      <c r="C98" s="24"/>
      <c r="D98" s="24"/>
      <c r="E98" s="24"/>
      <c r="F98" s="24"/>
      <c r="G98" s="24"/>
      <c r="H98" s="24"/>
      <c r="I98" s="24"/>
      <c r="J98" s="60" t="str">
        <f t="shared" si="5"/>
        <v/>
      </c>
      <c r="K98" s="26"/>
      <c r="L98" s="26"/>
      <c r="M98" s="26"/>
      <c r="N98" s="26"/>
      <c r="O98" s="26"/>
      <c r="P98" s="27" t="e" cm="1">
        <f t="array" ref="P98">ROUND(SUM(C98:J98,M98:O98) / INDEX(FREQUENCY((C98:J98,M98:O98), 0), 2), 0)</f>
        <v>#DIV/0!</v>
      </c>
      <c r="Q98" s="28" t="str">
        <f t="shared" si="8"/>
        <v/>
      </c>
      <c r="R98" s="28" t="e">
        <f t="shared" si="6"/>
        <v>#DIV/0!</v>
      </c>
      <c r="S98" s="58" t="e">
        <f t="shared" si="7"/>
        <v>#DIV/0!</v>
      </c>
      <c r="U98" s="250"/>
      <c r="V98" s="250"/>
      <c r="W98" s="250"/>
      <c r="X98" s="250"/>
      <c r="Y98" s="250"/>
      <c r="Z98" s="250"/>
      <c r="AA98" s="250"/>
    </row>
    <row r="99" spans="1:27" ht="18" customHeight="1">
      <c r="A99" s="23">
        <v>33</v>
      </c>
      <c r="B99" s="57" t="e">
        <f>'INPUT DATA'!P41</f>
        <v>#VALUE!</v>
      </c>
      <c r="C99" s="24"/>
      <c r="D99" s="24"/>
      <c r="E99" s="24"/>
      <c r="F99" s="24"/>
      <c r="G99" s="24"/>
      <c r="H99" s="24"/>
      <c r="I99" s="24"/>
      <c r="J99" s="60" t="str">
        <f t="shared" si="5"/>
        <v/>
      </c>
      <c r="K99" s="26" t="s">
        <v>14</v>
      </c>
      <c r="L99" s="26" t="s">
        <v>14</v>
      </c>
      <c r="M99" s="26"/>
      <c r="N99" s="26"/>
      <c r="O99" s="26"/>
      <c r="P99" s="27" t="e" cm="1">
        <f t="array" ref="P99">ROUND(SUM(C99:J99,M99:O99) / INDEX(FREQUENCY((C99:J99,M99:O99), 0), 2), 0)</f>
        <v>#DIV/0!</v>
      </c>
      <c r="Q99" s="28" t="str">
        <f t="shared" si="8"/>
        <v/>
      </c>
      <c r="R99" s="28" t="e">
        <f t="shared" ref="R99:R116" si="9">IF(P99="","",IFERROR(VLOOKUP(P99,DESCRIPTORS,4,TRUE),""))</f>
        <v>#DIV/0!</v>
      </c>
      <c r="S99" s="58" t="e">
        <f t="shared" si="7"/>
        <v>#DIV/0!</v>
      </c>
      <c r="U99" s="250"/>
      <c r="V99" s="250"/>
      <c r="W99" s="250"/>
      <c r="X99" s="250"/>
      <c r="Y99" s="250"/>
      <c r="Z99" s="250"/>
      <c r="AA99" s="250"/>
    </row>
    <row r="100" spans="1:27" ht="18" customHeight="1">
      <c r="A100" s="23">
        <v>34</v>
      </c>
      <c r="B100" s="57" t="e">
        <f>'INPUT DATA'!P42</f>
        <v>#VALUE!</v>
      </c>
      <c r="C100" s="24"/>
      <c r="D100" s="24"/>
      <c r="E100" s="24"/>
      <c r="F100" s="24"/>
      <c r="G100" s="24"/>
      <c r="H100" s="24"/>
      <c r="I100" s="24"/>
      <c r="J100" s="60" t="str">
        <f t="shared" si="5"/>
        <v/>
      </c>
      <c r="K100" s="26" t="s">
        <v>14</v>
      </c>
      <c r="L100" s="26" t="s">
        <v>14</v>
      </c>
      <c r="M100" s="26"/>
      <c r="N100" s="26"/>
      <c r="O100" s="26"/>
      <c r="P100" s="27" t="e" cm="1">
        <f t="array" ref="P100">ROUND(SUM(C100:J100,M100:O100) / INDEX(FREQUENCY((C100:J100,M100:O100), 0), 2), 0)</f>
        <v>#DIV/0!</v>
      </c>
      <c r="Q100" s="28" t="str">
        <f t="shared" si="8"/>
        <v/>
      </c>
      <c r="R100" s="28" t="e">
        <f t="shared" si="9"/>
        <v>#DIV/0!</v>
      </c>
      <c r="S100" s="58" t="e">
        <f t="shared" si="7"/>
        <v>#DIV/0!</v>
      </c>
      <c r="U100" s="250"/>
      <c r="V100" s="250"/>
      <c r="W100" s="250"/>
      <c r="X100" s="250"/>
      <c r="Y100" s="250"/>
      <c r="Z100" s="250"/>
      <c r="AA100" s="250"/>
    </row>
    <row r="101" spans="1:27" ht="18" customHeight="1">
      <c r="A101" s="23">
        <v>35</v>
      </c>
      <c r="B101" s="57" t="e">
        <f>'INPUT DATA'!P43</f>
        <v>#VALUE!</v>
      </c>
      <c r="C101" s="24"/>
      <c r="D101" s="24"/>
      <c r="E101" s="24"/>
      <c r="F101" s="24"/>
      <c r="G101" s="24"/>
      <c r="H101" s="24"/>
      <c r="I101" s="24"/>
      <c r="J101" s="60" t="str">
        <f t="shared" si="5"/>
        <v/>
      </c>
      <c r="K101" s="26" t="s">
        <v>14</v>
      </c>
      <c r="L101" s="26" t="s">
        <v>14</v>
      </c>
      <c r="M101" s="26"/>
      <c r="N101" s="26"/>
      <c r="O101" s="26"/>
      <c r="P101" s="27" t="e" cm="1">
        <f t="array" ref="P101">ROUND(SUM(C101:J101,M101:O101) / INDEX(FREQUENCY((C101:J101,M101:O101), 0), 2), 0)</f>
        <v>#DIV/0!</v>
      </c>
      <c r="Q101" s="28" t="str">
        <f t="shared" si="8"/>
        <v/>
      </c>
      <c r="R101" s="28" t="e">
        <f t="shared" si="9"/>
        <v>#DIV/0!</v>
      </c>
      <c r="S101" s="58" t="e">
        <f t="shared" si="7"/>
        <v>#DIV/0!</v>
      </c>
      <c r="U101" s="250"/>
      <c r="V101" s="250"/>
      <c r="W101" s="250"/>
      <c r="X101" s="250"/>
      <c r="Y101" s="250"/>
      <c r="Z101" s="250"/>
      <c r="AA101" s="250"/>
    </row>
    <row r="102" spans="1:27" ht="18" customHeight="1">
      <c r="A102" s="23">
        <v>36</v>
      </c>
      <c r="B102" s="57" t="e">
        <f>'INPUT DATA'!P44</f>
        <v>#VALUE!</v>
      </c>
      <c r="C102" s="24"/>
      <c r="D102" s="24"/>
      <c r="E102" s="24"/>
      <c r="F102" s="24"/>
      <c r="G102" s="24"/>
      <c r="H102" s="24"/>
      <c r="I102" s="24"/>
      <c r="J102" s="60" t="str">
        <f t="shared" si="5"/>
        <v/>
      </c>
      <c r="K102" s="26" t="s">
        <v>14</v>
      </c>
      <c r="L102" s="26" t="s">
        <v>14</v>
      </c>
      <c r="M102" s="26"/>
      <c r="N102" s="26"/>
      <c r="O102" s="26"/>
      <c r="P102" s="27" t="e" cm="1">
        <f t="array" ref="P102">ROUND(SUM(C102:J102,M102:O102) / INDEX(FREQUENCY((C102:J102,M102:O102), 0), 2), 0)</f>
        <v>#DIV/0!</v>
      </c>
      <c r="Q102" s="28" t="str">
        <f t="shared" si="8"/>
        <v/>
      </c>
      <c r="R102" s="28" t="e">
        <f t="shared" si="9"/>
        <v>#DIV/0!</v>
      </c>
      <c r="S102" s="58" t="e">
        <f t="shared" si="7"/>
        <v>#DIV/0!</v>
      </c>
      <c r="U102" s="250"/>
      <c r="V102" s="250"/>
      <c r="W102" s="250"/>
      <c r="X102" s="250"/>
      <c r="Y102" s="250"/>
      <c r="Z102" s="250"/>
      <c r="AA102" s="250"/>
    </row>
    <row r="103" spans="1:27" ht="18" customHeight="1">
      <c r="A103" s="23">
        <v>37</v>
      </c>
      <c r="B103" s="57" t="e">
        <f>'INPUT DATA'!P45</f>
        <v>#VALUE!</v>
      </c>
      <c r="C103" s="24"/>
      <c r="D103" s="24"/>
      <c r="E103" s="24"/>
      <c r="F103" s="24"/>
      <c r="G103" s="24"/>
      <c r="H103" s="24"/>
      <c r="I103" s="24"/>
      <c r="J103" s="60" t="str">
        <f t="shared" si="5"/>
        <v/>
      </c>
      <c r="K103" s="26" t="s">
        <v>14</v>
      </c>
      <c r="L103" s="26" t="s">
        <v>14</v>
      </c>
      <c r="M103" s="26"/>
      <c r="N103" s="26"/>
      <c r="O103" s="26"/>
      <c r="P103" s="27" t="e" cm="1">
        <f t="array" ref="P103">ROUND(SUM(C103:J103,M103:O103) / INDEX(FREQUENCY((C103:J103,M103:O103), 0), 2), 0)</f>
        <v>#DIV/0!</v>
      </c>
      <c r="Q103" s="28" t="str">
        <f t="shared" si="8"/>
        <v/>
      </c>
      <c r="R103" s="28" t="e">
        <f t="shared" si="9"/>
        <v>#DIV/0!</v>
      </c>
      <c r="S103" s="58" t="e">
        <f t="shared" si="7"/>
        <v>#DIV/0!</v>
      </c>
      <c r="U103" s="250"/>
      <c r="V103" s="250"/>
      <c r="W103" s="250"/>
      <c r="X103" s="250"/>
      <c r="Y103" s="250"/>
      <c r="Z103" s="250"/>
      <c r="AA103" s="250"/>
    </row>
    <row r="104" spans="1:27" ht="18" customHeight="1">
      <c r="A104" s="23">
        <v>38</v>
      </c>
      <c r="B104" s="57" t="e">
        <f>'INPUT DATA'!P46</f>
        <v>#VALUE!</v>
      </c>
      <c r="C104" s="24"/>
      <c r="D104" s="24"/>
      <c r="E104" s="24"/>
      <c r="F104" s="24"/>
      <c r="G104" s="24"/>
      <c r="H104" s="24"/>
      <c r="I104" s="24"/>
      <c r="J104" s="60" t="str">
        <f t="shared" si="5"/>
        <v/>
      </c>
      <c r="K104" s="26" t="s">
        <v>14</v>
      </c>
      <c r="L104" s="26" t="s">
        <v>14</v>
      </c>
      <c r="M104" s="26"/>
      <c r="N104" s="26"/>
      <c r="O104" s="26"/>
      <c r="P104" s="27" t="e" cm="1">
        <f t="array" ref="P104">ROUND(SUM(C104:J104,M104:O104) / INDEX(FREQUENCY((C104:J104,M104:O104), 0), 2), 0)</f>
        <v>#DIV/0!</v>
      </c>
      <c r="Q104" s="28" t="str">
        <f t="shared" si="8"/>
        <v/>
      </c>
      <c r="R104" s="28" t="e">
        <f t="shared" si="9"/>
        <v>#DIV/0!</v>
      </c>
      <c r="S104" s="58" t="e">
        <f t="shared" si="7"/>
        <v>#DIV/0!</v>
      </c>
      <c r="U104" s="250"/>
      <c r="V104" s="250"/>
      <c r="W104" s="250"/>
      <c r="X104" s="250"/>
      <c r="Y104" s="250"/>
      <c r="Z104" s="250"/>
      <c r="AA104" s="250"/>
    </row>
    <row r="105" spans="1:27" ht="18" customHeight="1">
      <c r="A105" s="23">
        <v>39</v>
      </c>
      <c r="B105" s="57" t="e">
        <f>'INPUT DATA'!P47</f>
        <v>#VALUE!</v>
      </c>
      <c r="C105" s="24"/>
      <c r="D105" s="24"/>
      <c r="E105" s="24"/>
      <c r="F105" s="24"/>
      <c r="G105" s="24"/>
      <c r="H105" s="24"/>
      <c r="I105" s="24"/>
      <c r="J105" s="60" t="str">
        <f t="shared" si="5"/>
        <v/>
      </c>
      <c r="K105" s="26" t="s">
        <v>14</v>
      </c>
      <c r="L105" s="26" t="s">
        <v>14</v>
      </c>
      <c r="M105" s="26"/>
      <c r="N105" s="26"/>
      <c r="O105" s="26"/>
      <c r="P105" s="27" t="e" cm="1">
        <f t="array" ref="P105">ROUND(SUM(C105:J105,M105:O105) / INDEX(FREQUENCY((C105:J105,M105:O105), 0), 2), 0)</f>
        <v>#DIV/0!</v>
      </c>
      <c r="Q105" s="28" t="str">
        <f t="shared" si="8"/>
        <v/>
      </c>
      <c r="R105" s="28" t="e">
        <f t="shared" si="9"/>
        <v>#DIV/0!</v>
      </c>
      <c r="S105" s="58" t="e">
        <f t="shared" si="7"/>
        <v>#DIV/0!</v>
      </c>
      <c r="U105" s="250"/>
      <c r="V105" s="250"/>
      <c r="W105" s="250"/>
      <c r="X105" s="250"/>
      <c r="Y105" s="250"/>
      <c r="Z105" s="250"/>
      <c r="AA105" s="250"/>
    </row>
    <row r="106" spans="1:27" ht="18" customHeight="1">
      <c r="A106" s="23">
        <v>40</v>
      </c>
      <c r="B106" s="57" t="e">
        <f>'INPUT DATA'!P48</f>
        <v>#VALUE!</v>
      </c>
      <c r="C106" s="24"/>
      <c r="D106" s="24"/>
      <c r="E106" s="24"/>
      <c r="F106" s="24"/>
      <c r="G106" s="24"/>
      <c r="H106" s="24"/>
      <c r="I106" s="24"/>
      <c r="J106" s="60" t="str">
        <f t="shared" si="5"/>
        <v/>
      </c>
      <c r="K106" s="26" t="s">
        <v>14</v>
      </c>
      <c r="L106" s="26" t="s">
        <v>14</v>
      </c>
      <c r="M106" s="26"/>
      <c r="N106" s="26"/>
      <c r="O106" s="26"/>
      <c r="P106" s="27" t="e" cm="1">
        <f t="array" ref="P106">ROUND(SUM(C106:J106,M106:O106) / INDEX(FREQUENCY((C106:J106,M106:O106), 0), 2), 0)</f>
        <v>#DIV/0!</v>
      </c>
      <c r="Q106" s="28" t="str">
        <f t="shared" si="8"/>
        <v/>
      </c>
      <c r="R106" s="28" t="e">
        <f t="shared" si="9"/>
        <v>#DIV/0!</v>
      </c>
      <c r="S106" s="58" t="e">
        <f t="shared" si="7"/>
        <v>#DIV/0!</v>
      </c>
      <c r="U106" s="250"/>
      <c r="V106" s="250"/>
      <c r="W106" s="250"/>
      <c r="X106" s="250"/>
      <c r="Y106" s="250"/>
      <c r="Z106" s="250"/>
      <c r="AA106" s="250"/>
    </row>
    <row r="107" spans="1:27" ht="18" customHeight="1">
      <c r="A107" s="23">
        <v>41</v>
      </c>
      <c r="B107" s="57" t="str">
        <f>'INPUT DATA'!P49</f>
        <v xml:space="preserve">,  </v>
      </c>
      <c r="C107" s="24"/>
      <c r="D107" s="24"/>
      <c r="E107" s="24"/>
      <c r="F107" s="24"/>
      <c r="G107" s="24"/>
      <c r="H107" s="24"/>
      <c r="I107" s="24"/>
      <c r="J107" s="60" t="str">
        <f t="shared" si="5"/>
        <v/>
      </c>
      <c r="K107" s="26" t="s">
        <v>14</v>
      </c>
      <c r="L107" s="26" t="s">
        <v>14</v>
      </c>
      <c r="M107" s="26"/>
      <c r="N107" s="26"/>
      <c r="O107" s="26"/>
      <c r="P107" s="27" t="e" cm="1">
        <f t="array" ref="P107">ROUND(SUM(C107:J107,M107:O107) / INDEX(FREQUENCY((C107:J107,M107:O107), 0), 2), 0)</f>
        <v>#DIV/0!</v>
      </c>
      <c r="Q107" s="28" t="str">
        <f t="shared" si="8"/>
        <v/>
      </c>
      <c r="R107" s="28" t="e">
        <f t="shared" si="9"/>
        <v>#DIV/0!</v>
      </c>
      <c r="S107" s="58" t="e">
        <f t="shared" si="7"/>
        <v>#DIV/0!</v>
      </c>
      <c r="U107" s="250"/>
      <c r="V107" s="250"/>
      <c r="W107" s="250"/>
      <c r="X107" s="250"/>
      <c r="Y107" s="250"/>
      <c r="Z107" s="250"/>
      <c r="AA107" s="250"/>
    </row>
    <row r="108" spans="1:27" ht="18" customHeight="1">
      <c r="A108" s="23">
        <v>42</v>
      </c>
      <c r="B108" s="57" t="str">
        <f>'INPUT DATA'!P50</f>
        <v xml:space="preserve">,  </v>
      </c>
      <c r="C108" s="24"/>
      <c r="D108" s="24"/>
      <c r="E108" s="24"/>
      <c r="F108" s="24"/>
      <c r="G108" s="24"/>
      <c r="H108" s="24"/>
      <c r="I108" s="24"/>
      <c r="J108" s="60" t="str">
        <f t="shared" si="5"/>
        <v/>
      </c>
      <c r="K108" s="26" t="s">
        <v>14</v>
      </c>
      <c r="L108" s="26" t="s">
        <v>14</v>
      </c>
      <c r="M108" s="26"/>
      <c r="N108" s="26"/>
      <c r="O108" s="26"/>
      <c r="P108" s="27" t="e" cm="1">
        <f t="array" ref="P108">ROUND(SUM(C108:J108,M108:O108) / INDEX(FREQUENCY((C108:J108,M108:O108), 0), 2), 0)</f>
        <v>#DIV/0!</v>
      </c>
      <c r="Q108" s="28" t="str">
        <f t="shared" si="8"/>
        <v/>
      </c>
      <c r="R108" s="28" t="e">
        <f t="shared" si="9"/>
        <v>#DIV/0!</v>
      </c>
      <c r="S108" s="58" t="e">
        <f t="shared" si="7"/>
        <v>#DIV/0!</v>
      </c>
      <c r="U108" s="250"/>
      <c r="V108" s="250"/>
      <c r="W108" s="250"/>
      <c r="X108" s="250"/>
      <c r="Y108" s="250"/>
      <c r="Z108" s="250"/>
      <c r="AA108" s="250"/>
    </row>
    <row r="109" spans="1:27" ht="18" customHeight="1">
      <c r="A109" s="23">
        <v>43</v>
      </c>
      <c r="B109" s="57" t="str">
        <f>'INPUT DATA'!P51</f>
        <v xml:space="preserve">,  </v>
      </c>
      <c r="C109" s="24"/>
      <c r="D109" s="24"/>
      <c r="E109" s="24"/>
      <c r="F109" s="24"/>
      <c r="G109" s="24"/>
      <c r="H109" s="24"/>
      <c r="I109" s="24"/>
      <c r="J109" s="60" t="str">
        <f t="shared" si="5"/>
        <v/>
      </c>
      <c r="K109" s="26" t="s">
        <v>14</v>
      </c>
      <c r="L109" s="26" t="s">
        <v>14</v>
      </c>
      <c r="M109" s="26"/>
      <c r="N109" s="26"/>
      <c r="O109" s="26"/>
      <c r="P109" s="27" t="e" cm="1">
        <f t="array" ref="P109">ROUND(SUM(C109:J109,M109:O109) / INDEX(FREQUENCY((C109:J109,M109:O109), 0), 2), 0)</f>
        <v>#DIV/0!</v>
      </c>
      <c r="Q109" s="28" t="str">
        <f t="shared" si="8"/>
        <v/>
      </c>
      <c r="R109" s="28" t="e">
        <f t="shared" si="9"/>
        <v>#DIV/0!</v>
      </c>
      <c r="S109" s="58" t="e">
        <f t="shared" si="7"/>
        <v>#DIV/0!</v>
      </c>
      <c r="U109" s="250"/>
      <c r="V109" s="250"/>
      <c r="W109" s="250"/>
      <c r="X109" s="250"/>
      <c r="Y109" s="250"/>
      <c r="Z109" s="250"/>
      <c r="AA109" s="250"/>
    </row>
    <row r="110" spans="1:27" ht="18" customHeight="1">
      <c r="A110" s="23">
        <v>44</v>
      </c>
      <c r="B110" s="57" t="str">
        <f>'INPUT DATA'!P52</f>
        <v xml:space="preserve">,  </v>
      </c>
      <c r="C110" s="24"/>
      <c r="D110" s="24"/>
      <c r="E110" s="24"/>
      <c r="F110" s="24"/>
      <c r="G110" s="24"/>
      <c r="H110" s="24"/>
      <c r="I110" s="24"/>
      <c r="J110" s="60" t="str">
        <f t="shared" si="5"/>
        <v/>
      </c>
      <c r="K110" s="26" t="s">
        <v>14</v>
      </c>
      <c r="L110" s="26" t="s">
        <v>14</v>
      </c>
      <c r="M110" s="26"/>
      <c r="N110" s="26"/>
      <c r="O110" s="26"/>
      <c r="P110" s="27" t="e" cm="1">
        <f t="array" ref="P110">ROUND(SUM(C110:J110,M110:O110) / INDEX(FREQUENCY((C110:J110,M110:O110), 0), 2), 0)</f>
        <v>#DIV/0!</v>
      </c>
      <c r="Q110" s="28" t="str">
        <f t="shared" si="8"/>
        <v/>
      </c>
      <c r="R110" s="28" t="e">
        <f t="shared" si="9"/>
        <v>#DIV/0!</v>
      </c>
      <c r="S110" s="58" t="e">
        <f t="shared" si="7"/>
        <v>#DIV/0!</v>
      </c>
      <c r="U110" s="250"/>
      <c r="V110" s="250"/>
      <c r="W110" s="250"/>
      <c r="X110" s="250"/>
      <c r="Y110" s="250"/>
      <c r="Z110" s="250"/>
      <c r="AA110" s="250"/>
    </row>
    <row r="111" spans="1:27" ht="18" customHeight="1">
      <c r="A111" s="23">
        <v>45</v>
      </c>
      <c r="B111" s="57" t="str">
        <f>'INPUT DATA'!P53</f>
        <v xml:space="preserve">,  </v>
      </c>
      <c r="C111" s="24"/>
      <c r="D111" s="24"/>
      <c r="E111" s="24"/>
      <c r="F111" s="24"/>
      <c r="G111" s="24"/>
      <c r="H111" s="24"/>
      <c r="I111" s="24"/>
      <c r="J111" s="60" t="str">
        <f t="shared" si="5"/>
        <v/>
      </c>
      <c r="K111" s="26" t="s">
        <v>14</v>
      </c>
      <c r="L111" s="26" t="s">
        <v>14</v>
      </c>
      <c r="M111" s="26"/>
      <c r="N111" s="26"/>
      <c r="O111" s="26"/>
      <c r="P111" s="27" t="e" cm="1">
        <f t="array" ref="P111">ROUND(SUM(C111:J111,M111:O111) / INDEX(FREQUENCY((C111:J111,M111:O111), 0), 2), 0)</f>
        <v>#DIV/0!</v>
      </c>
      <c r="Q111" s="28" t="str">
        <f t="shared" si="8"/>
        <v/>
      </c>
      <c r="R111" s="28" t="e">
        <f t="shared" si="9"/>
        <v>#DIV/0!</v>
      </c>
      <c r="S111" s="58" t="e">
        <f t="shared" si="7"/>
        <v>#DIV/0!</v>
      </c>
      <c r="U111" s="250"/>
      <c r="V111" s="250"/>
      <c r="W111" s="250"/>
      <c r="X111" s="250"/>
      <c r="Y111" s="250"/>
      <c r="Z111" s="250"/>
      <c r="AA111" s="250"/>
    </row>
    <row r="112" spans="1:27" ht="18" customHeight="1">
      <c r="A112" s="23">
        <v>46</v>
      </c>
      <c r="B112" s="57" t="str">
        <f>'INPUT DATA'!P54</f>
        <v xml:space="preserve">,  </v>
      </c>
      <c r="C112" s="24"/>
      <c r="D112" s="24"/>
      <c r="E112" s="24"/>
      <c r="F112" s="24"/>
      <c r="G112" s="24"/>
      <c r="H112" s="24"/>
      <c r="I112" s="24"/>
      <c r="J112" s="60" t="str">
        <f t="shared" si="5"/>
        <v/>
      </c>
      <c r="K112" s="26" t="s">
        <v>14</v>
      </c>
      <c r="L112" s="26" t="s">
        <v>14</v>
      </c>
      <c r="M112" s="26"/>
      <c r="N112" s="26"/>
      <c r="O112" s="26"/>
      <c r="P112" s="27" t="e" cm="1">
        <f t="array" ref="P112">ROUND(SUM(C112:J112,M112:O112) / INDEX(FREQUENCY((C112:J112,M112:O112), 0), 2), 0)</f>
        <v>#DIV/0!</v>
      </c>
      <c r="Q112" s="28" t="str">
        <f t="shared" si="8"/>
        <v/>
      </c>
      <c r="R112" s="28" t="e">
        <f t="shared" si="9"/>
        <v>#DIV/0!</v>
      </c>
      <c r="S112" s="58" t="e">
        <f t="shared" si="7"/>
        <v>#DIV/0!</v>
      </c>
      <c r="U112" s="250"/>
      <c r="V112" s="250"/>
      <c r="W112" s="250"/>
      <c r="X112" s="250"/>
      <c r="Y112" s="250"/>
      <c r="Z112" s="250"/>
      <c r="AA112" s="250"/>
    </row>
    <row r="113" spans="1:27" ht="18" customHeight="1">
      <c r="A113" s="23">
        <v>47</v>
      </c>
      <c r="B113" s="57" t="str">
        <f>'INPUT DATA'!P55</f>
        <v xml:space="preserve">,  </v>
      </c>
      <c r="C113" s="24"/>
      <c r="D113" s="24"/>
      <c r="E113" s="24"/>
      <c r="F113" s="24"/>
      <c r="G113" s="24"/>
      <c r="H113" s="24"/>
      <c r="I113" s="24"/>
      <c r="J113" s="60" t="str">
        <f t="shared" si="5"/>
        <v/>
      </c>
      <c r="K113" s="26" t="s">
        <v>14</v>
      </c>
      <c r="L113" s="26" t="s">
        <v>14</v>
      </c>
      <c r="M113" s="26"/>
      <c r="N113" s="26"/>
      <c r="O113" s="26"/>
      <c r="P113" s="27" t="e" cm="1">
        <f t="array" ref="P113">ROUND(SUM(C113:J113,M113:O113) / INDEX(FREQUENCY((C113:J113,M113:O113), 0), 2), 0)</f>
        <v>#DIV/0!</v>
      </c>
      <c r="Q113" s="28" t="str">
        <f t="shared" si="8"/>
        <v/>
      </c>
      <c r="R113" s="28" t="e">
        <f t="shared" si="9"/>
        <v>#DIV/0!</v>
      </c>
      <c r="S113" s="58" t="e">
        <f t="shared" si="7"/>
        <v>#DIV/0!</v>
      </c>
      <c r="U113" s="250"/>
      <c r="V113" s="250"/>
      <c r="W113" s="250"/>
      <c r="X113" s="250"/>
      <c r="Y113" s="250"/>
      <c r="Z113" s="250"/>
      <c r="AA113" s="250"/>
    </row>
    <row r="114" spans="1:27" ht="18" customHeight="1">
      <c r="A114" s="23">
        <v>48</v>
      </c>
      <c r="B114" s="57" t="str">
        <f>'INPUT DATA'!P56</f>
        <v xml:space="preserve">,  </v>
      </c>
      <c r="C114" s="24"/>
      <c r="D114" s="24"/>
      <c r="E114" s="24"/>
      <c r="F114" s="24"/>
      <c r="G114" s="24"/>
      <c r="H114" s="24"/>
      <c r="I114" s="24"/>
      <c r="J114" s="60" t="str">
        <f t="shared" si="5"/>
        <v/>
      </c>
      <c r="K114" s="26" t="s">
        <v>14</v>
      </c>
      <c r="L114" s="26" t="s">
        <v>14</v>
      </c>
      <c r="M114" s="26"/>
      <c r="N114" s="26"/>
      <c r="O114" s="26"/>
      <c r="P114" s="27" t="e" cm="1">
        <f t="array" ref="P114">ROUND(SUM(C114:J114,M114:O114) / INDEX(FREQUENCY((C114:J114,M114:O114), 0), 2), 0)</f>
        <v>#DIV/0!</v>
      </c>
      <c r="Q114" s="28" t="str">
        <f t="shared" si="8"/>
        <v/>
      </c>
      <c r="R114" s="28" t="e">
        <f t="shared" si="9"/>
        <v>#DIV/0!</v>
      </c>
      <c r="S114" s="58" t="e">
        <f t="shared" si="7"/>
        <v>#DIV/0!</v>
      </c>
      <c r="U114" s="250"/>
      <c r="V114" s="250"/>
      <c r="W114" s="250"/>
      <c r="X114" s="250"/>
      <c r="Y114" s="250"/>
      <c r="Z114" s="250"/>
      <c r="AA114" s="250"/>
    </row>
    <row r="115" spans="1:27" ht="18" customHeight="1">
      <c r="A115" s="23">
        <v>49</v>
      </c>
      <c r="B115" s="57" t="str">
        <f>'INPUT DATA'!P57</f>
        <v xml:space="preserve">,  </v>
      </c>
      <c r="C115" s="24"/>
      <c r="D115" s="24"/>
      <c r="E115" s="24"/>
      <c r="F115" s="24"/>
      <c r="G115" s="24"/>
      <c r="H115" s="24"/>
      <c r="I115" s="24"/>
      <c r="J115" s="60" t="str">
        <f t="shared" si="5"/>
        <v/>
      </c>
      <c r="K115" s="26" t="s">
        <v>14</v>
      </c>
      <c r="L115" s="26" t="s">
        <v>14</v>
      </c>
      <c r="M115" s="26"/>
      <c r="N115" s="26"/>
      <c r="O115" s="26"/>
      <c r="P115" s="27" t="e" cm="1">
        <f t="array" ref="P115">ROUND(SUM(C115:J115,M115:O115) / INDEX(FREQUENCY((C115:J115,M115:O115), 0), 2), 0)</f>
        <v>#DIV/0!</v>
      </c>
      <c r="Q115" s="28" t="str">
        <f t="shared" si="8"/>
        <v/>
      </c>
      <c r="R115" s="28" t="e">
        <f t="shared" si="9"/>
        <v>#DIV/0!</v>
      </c>
      <c r="S115" s="58" t="e">
        <f t="shared" si="7"/>
        <v>#DIV/0!</v>
      </c>
      <c r="U115" s="250"/>
      <c r="V115" s="250"/>
      <c r="W115" s="250"/>
      <c r="X115" s="250"/>
      <c r="Y115" s="250"/>
      <c r="Z115" s="250"/>
      <c r="AA115" s="250"/>
    </row>
    <row r="116" spans="1:27" ht="14.5">
      <c r="A116" s="23">
        <v>50</v>
      </c>
      <c r="B116" s="57" t="str">
        <f>'INPUT DATA'!P58</f>
        <v xml:space="preserve">,  </v>
      </c>
      <c r="C116" s="24"/>
      <c r="D116" s="24"/>
      <c r="E116" s="24"/>
      <c r="F116" s="24"/>
      <c r="G116" s="24"/>
      <c r="H116" s="24"/>
      <c r="I116" s="24"/>
      <c r="J116" s="60" t="str">
        <f t="shared" si="5"/>
        <v/>
      </c>
      <c r="K116" s="26" t="s">
        <v>14</v>
      </c>
      <c r="L116" s="26" t="s">
        <v>14</v>
      </c>
      <c r="M116" s="26"/>
      <c r="N116" s="26"/>
      <c r="O116" s="26"/>
      <c r="P116" s="27" t="e" cm="1">
        <f t="array" ref="P116">ROUND(SUM(C116:J116,M116:O116) / INDEX(FREQUENCY((C116:J116,M116:O116), 0), 2), 0)</f>
        <v>#DIV/0!</v>
      </c>
      <c r="Q116" s="28" t="str">
        <f t="shared" si="8"/>
        <v/>
      </c>
      <c r="R116" s="28" t="e">
        <f t="shared" si="9"/>
        <v>#DIV/0!</v>
      </c>
      <c r="S116" s="58" t="e">
        <f t="shared" si="7"/>
        <v>#DIV/0!</v>
      </c>
      <c r="U116" s="250"/>
      <c r="V116" s="250"/>
      <c r="W116" s="250"/>
      <c r="X116" s="250"/>
      <c r="Y116" s="250"/>
      <c r="Z116" s="250"/>
      <c r="AA116" s="250"/>
    </row>
    <row r="117" spans="1:27">
      <c r="P117" s="301"/>
      <c r="Q117" s="301"/>
      <c r="R117" s="301"/>
      <c r="S117" s="301"/>
    </row>
    <row r="118" spans="1:27" s="33" customFormat="1" ht="24.65" customHeight="1">
      <c r="A118" s="1008" t="s">
        <v>16</v>
      </c>
      <c r="B118" s="1009"/>
      <c r="C118" s="1009"/>
      <c r="D118" s="1009"/>
      <c r="E118" s="1009"/>
      <c r="F118" s="1009"/>
      <c r="G118" s="1009"/>
      <c r="H118" s="1010"/>
      <c r="I118" s="56"/>
      <c r="J118" s="56"/>
      <c r="K118" s="56"/>
      <c r="L118" s="56"/>
      <c r="M118" s="56"/>
      <c r="N118" s="56"/>
      <c r="O118" s="56"/>
      <c r="P118" s="32"/>
    </row>
    <row r="119" spans="1:27" s="33" customFormat="1" ht="18" customHeight="1">
      <c r="A119" s="1011" t="s">
        <v>17</v>
      </c>
      <c r="B119" s="1012"/>
      <c r="C119" s="1013" t="s">
        <v>18</v>
      </c>
      <c r="D119" s="1014"/>
      <c r="E119" s="1013" t="s">
        <v>19</v>
      </c>
      <c r="F119" s="1014"/>
      <c r="G119" s="1013" t="s">
        <v>20</v>
      </c>
      <c r="H119" s="1014"/>
      <c r="I119" s="56"/>
      <c r="J119" s="56"/>
      <c r="K119" s="56"/>
      <c r="L119" s="56"/>
      <c r="M119" s="56"/>
      <c r="N119" s="56"/>
      <c r="O119" s="56"/>
      <c r="P119" s="32"/>
    </row>
    <row r="120" spans="1:27" s="33" customFormat="1" ht="18" customHeight="1">
      <c r="A120" s="998" t="s">
        <v>31</v>
      </c>
      <c r="B120" s="999"/>
      <c r="C120" s="1000">
        <f>COUNTIF($R$16:$R$65,"ADVANCING")</f>
        <v>0</v>
      </c>
      <c r="D120" s="1001"/>
      <c r="E120" s="1000">
        <f>COUNTIF($R$67:$R$116,"ADVANCING")</f>
        <v>0</v>
      </c>
      <c r="F120" s="1001"/>
      <c r="G120" s="1002">
        <f>C120+E120</f>
        <v>0</v>
      </c>
      <c r="H120" s="1003"/>
      <c r="I120" s="32"/>
      <c r="J120" s="32"/>
      <c r="K120" s="32"/>
      <c r="L120" s="32"/>
      <c r="M120" s="32"/>
      <c r="N120" s="32"/>
      <c r="O120" s="32"/>
      <c r="P120" s="32"/>
    </row>
    <row r="121" spans="1:27" s="33" customFormat="1" ht="18" customHeight="1">
      <c r="A121" s="998" t="s">
        <v>32</v>
      </c>
      <c r="B121" s="999"/>
      <c r="C121" s="1000">
        <f>COUNTIF($R$16:$R$65,"BENCHMARKING")</f>
        <v>0</v>
      </c>
      <c r="D121" s="1001"/>
      <c r="E121" s="1000">
        <f>COUNTIF($R$67:$R$116,"BENCHMARKING")</f>
        <v>0</v>
      </c>
      <c r="F121" s="1001"/>
      <c r="G121" s="1002">
        <f t="shared" ref="G121:G125" si="10">C121+E121</f>
        <v>0</v>
      </c>
      <c r="H121" s="1003"/>
      <c r="I121" s="32"/>
      <c r="J121" s="32"/>
      <c r="K121" s="32"/>
      <c r="L121" s="32"/>
      <c r="M121" s="32"/>
      <c r="N121" s="32"/>
      <c r="O121" s="32"/>
      <c r="P121" s="32"/>
    </row>
    <row r="122" spans="1:27" s="33" customFormat="1" ht="18" customHeight="1">
      <c r="A122" s="998" t="s">
        <v>33</v>
      </c>
      <c r="B122" s="999"/>
      <c r="C122" s="1000">
        <f>COUNTIF($R$16:$R$65,"CONNECTING")</f>
        <v>0</v>
      </c>
      <c r="D122" s="1001"/>
      <c r="E122" s="1000">
        <f>COUNTIF($R$67:$R$116,"CONNECTING")</f>
        <v>0</v>
      </c>
      <c r="F122" s="1001"/>
      <c r="G122" s="1002">
        <f t="shared" si="10"/>
        <v>0</v>
      </c>
      <c r="H122" s="1003"/>
      <c r="I122" s="32"/>
      <c r="J122" s="32"/>
      <c r="K122" s="32"/>
      <c r="L122" s="32"/>
      <c r="M122" s="32"/>
      <c r="N122" s="32"/>
      <c r="O122" s="32"/>
      <c r="P122" s="32"/>
    </row>
    <row r="123" spans="1:27" s="33" customFormat="1" ht="18" customHeight="1">
      <c r="A123" s="998" t="s">
        <v>34</v>
      </c>
      <c r="B123" s="999"/>
      <c r="C123" s="1000">
        <f>COUNTIF($R$16:$R$65,"DEVELOPING")</f>
        <v>0</v>
      </c>
      <c r="D123" s="1001"/>
      <c r="E123" s="1000">
        <f>COUNTIF($R$67:$R$116,"DEVELOPING")</f>
        <v>0</v>
      </c>
      <c r="F123" s="1001"/>
      <c r="G123" s="1002">
        <f t="shared" si="10"/>
        <v>0</v>
      </c>
      <c r="H123" s="1003"/>
      <c r="I123" s="32"/>
      <c r="J123" s="32"/>
      <c r="K123" s="32"/>
      <c r="L123" s="32"/>
      <c r="M123" s="32"/>
      <c r="N123" s="32"/>
      <c r="O123" s="32"/>
      <c r="P123" s="32"/>
    </row>
    <row r="124" spans="1:27" s="33" customFormat="1" ht="18" customHeight="1">
      <c r="A124" s="998" t="s">
        <v>35</v>
      </c>
      <c r="B124" s="999"/>
      <c r="C124" s="1000">
        <f>COUNTIF($R$16:$R$65,"EMERGING")</f>
        <v>0</v>
      </c>
      <c r="D124" s="1001"/>
      <c r="E124" s="1000">
        <f>COUNTIF($R$67:$R$116,"EMERGING")</f>
        <v>0</v>
      </c>
      <c r="F124" s="1001"/>
      <c r="G124" s="1002">
        <f t="shared" si="10"/>
        <v>0</v>
      </c>
      <c r="H124" s="1003"/>
      <c r="I124" s="32"/>
      <c r="J124" s="32"/>
      <c r="K124" s="32"/>
      <c r="L124" s="32"/>
      <c r="M124" s="32"/>
      <c r="N124" s="32"/>
      <c r="O124" s="32"/>
      <c r="P124" s="32"/>
    </row>
    <row r="125" spans="1:27" ht="18" customHeight="1">
      <c r="A125" s="998" t="s">
        <v>20</v>
      </c>
      <c r="B125" s="999"/>
      <c r="C125" s="1002">
        <f>SUM(C120:D124)</f>
        <v>0</v>
      </c>
      <c r="D125" s="1003"/>
      <c r="E125" s="1002">
        <f>SUM(E120:F124)</f>
        <v>0</v>
      </c>
      <c r="F125" s="1003"/>
      <c r="G125" s="1002">
        <f t="shared" si="10"/>
        <v>0</v>
      </c>
      <c r="H125" s="1003"/>
    </row>
    <row r="126" spans="1:27" ht="10.75" customHeight="1"/>
    <row r="127" spans="1:27" ht="10.75" customHeight="1"/>
    <row r="128" spans="1:27" ht="18" customHeight="1">
      <c r="A128" s="34" t="s">
        <v>21</v>
      </c>
      <c r="B128" s="34"/>
      <c r="C128" s="34" t="s">
        <v>22</v>
      </c>
      <c r="D128" s="34"/>
      <c r="E128" s="34"/>
      <c r="F128" s="34"/>
      <c r="G128" s="34"/>
      <c r="H128" s="34"/>
      <c r="I128" s="34"/>
      <c r="J128" s="34" t="s">
        <v>23</v>
      </c>
      <c r="K128" s="34"/>
      <c r="L128" s="34"/>
      <c r="M128" s="34"/>
      <c r="N128" s="34"/>
      <c r="O128" s="34"/>
      <c r="P128" s="34"/>
    </row>
    <row r="129" spans="1:16" ht="18" customHeight="1">
      <c r="A129" s="34"/>
      <c r="B129" s="34"/>
      <c r="C129" s="34"/>
      <c r="D129" s="34"/>
      <c r="E129" s="34"/>
      <c r="F129" s="34"/>
      <c r="G129" s="34"/>
      <c r="H129" s="34"/>
      <c r="I129" s="34"/>
      <c r="J129" s="34"/>
      <c r="K129" s="34"/>
      <c r="L129" s="34"/>
      <c r="M129" s="34"/>
      <c r="N129" s="34"/>
      <c r="O129" s="34"/>
      <c r="P129" s="34"/>
    </row>
    <row r="130" spans="1:16" ht="18" customHeight="1">
      <c r="A130" s="34"/>
      <c r="B130" s="302" t="str">
        <f>'INPUT DATA'!E17</f>
        <v>KATHY A. GARCIA</v>
      </c>
      <c r="C130" s="303"/>
      <c r="D130" s="1016" t="str">
        <f>'INPUT DATA'!E20</f>
        <v>MARK ANTHONY M. OCAMPO</v>
      </c>
      <c r="E130" s="1016"/>
      <c r="F130" s="1016"/>
      <c r="G130" s="1016"/>
      <c r="H130" s="1016"/>
      <c r="I130" s="1016"/>
      <c r="J130" s="303"/>
      <c r="K130" s="1017" t="str">
        <f>'INPUT DATA'!E23</f>
        <v>MA. FE LITA S. YPARRAGUIRRE</v>
      </c>
      <c r="L130" s="1017"/>
      <c r="M130" s="1017"/>
      <c r="N130" s="1017"/>
      <c r="O130" s="1017"/>
      <c r="P130" s="1017"/>
    </row>
    <row r="131" spans="1:16" ht="18" customHeight="1">
      <c r="A131" s="34"/>
      <c r="B131" s="304" t="s">
        <v>24</v>
      </c>
      <c r="C131" s="303"/>
      <c r="D131" s="1015" t="str">
        <f>'INPUT DATA'!E21</f>
        <v>OIC, ARALING PANLIPUNAN DEPT. HEAD</v>
      </c>
      <c r="E131" s="1015"/>
      <c r="F131" s="1015"/>
      <c r="G131" s="1015"/>
      <c r="H131" s="1015"/>
      <c r="I131" s="1015"/>
      <c r="J131" s="303"/>
      <c r="K131" s="1015" t="str">
        <f>'INPUT DATA'!E24</f>
        <v>PRINCIPAL IV</v>
      </c>
      <c r="L131" s="1015"/>
      <c r="M131" s="1015"/>
      <c r="N131" s="1015"/>
      <c r="O131" s="1015"/>
      <c r="P131" s="1015"/>
    </row>
    <row r="132" spans="1:16" ht="18" customHeight="1">
      <c r="A132" s="34"/>
      <c r="B132" s="34"/>
      <c r="C132" s="34"/>
      <c r="D132" s="34"/>
      <c r="E132" s="34"/>
      <c r="F132" s="34"/>
      <c r="G132" s="34"/>
      <c r="H132" s="34"/>
      <c r="I132" s="34"/>
      <c r="J132" s="34"/>
      <c r="K132" s="34"/>
      <c r="L132" s="34"/>
      <c r="M132" s="34"/>
      <c r="N132" s="34"/>
      <c r="O132" s="34"/>
      <c r="P132" s="34"/>
    </row>
    <row r="133" spans="1:16" ht="18" customHeight="1">
      <c r="A133" s="34"/>
      <c r="B133" s="34"/>
      <c r="C133" s="34"/>
      <c r="D133" s="34"/>
      <c r="E133" s="34"/>
      <c r="F133" s="34"/>
      <c r="G133" s="34"/>
      <c r="H133" s="34"/>
      <c r="I133" s="34"/>
      <c r="J133" s="34"/>
      <c r="K133" s="34"/>
      <c r="L133" s="34"/>
      <c r="M133" s="34"/>
      <c r="N133" s="34"/>
      <c r="O133" s="34"/>
      <c r="P133" s="34"/>
    </row>
    <row r="134" spans="1:16" ht="18" customHeight="1">
      <c r="A134" s="34"/>
      <c r="B134" s="34"/>
      <c r="C134" s="34"/>
      <c r="D134" s="34"/>
      <c r="E134" s="34"/>
      <c r="F134" s="34"/>
      <c r="G134" s="34"/>
      <c r="H134" s="34"/>
      <c r="I134" s="34"/>
      <c r="J134" s="34"/>
      <c r="K134" s="34"/>
      <c r="L134" s="34"/>
      <c r="M134" s="34"/>
      <c r="N134" s="34"/>
      <c r="O134" s="34"/>
      <c r="P134" s="34"/>
    </row>
    <row r="135" spans="1:16" ht="18" customHeight="1">
      <c r="A135" s="34"/>
      <c r="B135" s="34"/>
      <c r="C135" s="34"/>
      <c r="D135" s="34"/>
      <c r="E135" s="34"/>
      <c r="F135" s="34"/>
      <c r="G135" s="34"/>
      <c r="H135" s="34"/>
      <c r="I135" s="34"/>
      <c r="J135" s="34"/>
      <c r="K135" s="34"/>
      <c r="L135" s="34"/>
      <c r="M135" s="34"/>
      <c r="N135" s="34"/>
      <c r="O135" s="34"/>
      <c r="P135" s="34"/>
    </row>
    <row r="136" spans="1:16" ht="18" customHeight="1">
      <c r="A136" s="34"/>
      <c r="B136" s="34"/>
      <c r="C136" s="34"/>
      <c r="D136" s="34"/>
      <c r="E136" s="34"/>
      <c r="F136" s="34"/>
      <c r="G136" s="34"/>
      <c r="H136" s="34"/>
      <c r="I136" s="34"/>
      <c r="J136" s="34"/>
      <c r="K136" s="34"/>
      <c r="L136" s="34"/>
      <c r="M136" s="34"/>
      <c r="N136" s="34"/>
      <c r="O136" s="34"/>
      <c r="P136" s="34"/>
    </row>
    <row r="137" spans="1:16" ht="18" customHeight="1">
      <c r="A137" s="34"/>
      <c r="B137" s="34"/>
      <c r="C137" s="34"/>
      <c r="D137" s="34"/>
      <c r="E137" s="34"/>
      <c r="F137" s="34"/>
      <c r="G137" s="34"/>
      <c r="H137" s="34"/>
      <c r="I137" s="34"/>
      <c r="J137" s="34"/>
      <c r="K137" s="34"/>
      <c r="L137" s="34"/>
      <c r="M137" s="34"/>
      <c r="N137" s="34"/>
      <c r="O137" s="34"/>
      <c r="P137" s="34"/>
    </row>
    <row r="138" spans="1:16" ht="18" customHeight="1">
      <c r="A138" s="34"/>
      <c r="B138" s="34"/>
      <c r="C138" s="34"/>
      <c r="D138" s="34"/>
      <c r="E138" s="34"/>
      <c r="F138" s="34"/>
      <c r="G138" s="34"/>
      <c r="H138" s="34"/>
      <c r="I138" s="34"/>
      <c r="J138" s="34"/>
      <c r="K138" s="34"/>
      <c r="L138" s="34"/>
      <c r="M138" s="34"/>
      <c r="N138" s="34"/>
      <c r="O138" s="34"/>
      <c r="P138" s="34"/>
    </row>
    <row r="139" spans="1:16" ht="18" customHeight="1">
      <c r="A139" s="34"/>
      <c r="B139" s="34"/>
      <c r="C139" s="34"/>
      <c r="D139" s="34"/>
      <c r="E139" s="34"/>
      <c r="F139" s="34"/>
      <c r="G139" s="34"/>
      <c r="H139" s="34"/>
      <c r="I139" s="34"/>
      <c r="J139" s="34"/>
      <c r="K139" s="34"/>
      <c r="L139" s="34"/>
      <c r="M139" s="34"/>
      <c r="N139" s="34"/>
      <c r="O139" s="34"/>
      <c r="P139" s="34"/>
    </row>
    <row r="140" spans="1:16" ht="18" customHeight="1">
      <c r="A140" s="34"/>
      <c r="B140" s="34"/>
      <c r="C140" s="34"/>
      <c r="D140" s="34"/>
      <c r="E140" s="34"/>
      <c r="F140" s="34"/>
      <c r="G140" s="34"/>
      <c r="H140" s="34"/>
      <c r="I140" s="34"/>
      <c r="J140" s="34"/>
      <c r="K140" s="34"/>
      <c r="L140" s="34"/>
      <c r="M140" s="34"/>
      <c r="N140" s="34"/>
      <c r="O140" s="34"/>
      <c r="P140" s="34"/>
    </row>
    <row r="141" spans="1:16" ht="18" customHeight="1">
      <c r="A141" s="34"/>
      <c r="B141" s="34"/>
      <c r="C141" s="34"/>
      <c r="D141" s="34"/>
      <c r="E141" s="34"/>
      <c r="F141" s="34"/>
      <c r="G141" s="34"/>
      <c r="H141" s="34"/>
      <c r="I141" s="34"/>
      <c r="J141" s="34"/>
      <c r="K141" s="34"/>
      <c r="L141" s="34"/>
      <c r="M141" s="34"/>
      <c r="N141" s="34"/>
      <c r="O141" s="34"/>
      <c r="P141" s="34"/>
    </row>
    <row r="142" spans="1:16" ht="18" customHeight="1">
      <c r="A142" s="34"/>
      <c r="B142" s="34"/>
      <c r="C142" s="34"/>
      <c r="D142" s="34"/>
      <c r="E142" s="34"/>
      <c r="F142" s="34"/>
      <c r="G142" s="34"/>
      <c r="H142" s="34"/>
      <c r="I142" s="34"/>
      <c r="J142" s="34"/>
      <c r="K142" s="34"/>
      <c r="L142" s="34"/>
      <c r="M142" s="34"/>
      <c r="N142" s="34"/>
      <c r="O142" s="34"/>
      <c r="P142" s="34"/>
    </row>
    <row r="143" spans="1:16" ht="18" customHeight="1">
      <c r="A143" s="34"/>
      <c r="B143" s="34"/>
      <c r="C143" s="34"/>
      <c r="D143" s="34"/>
      <c r="E143" s="34"/>
      <c r="F143" s="34"/>
      <c r="G143" s="34"/>
      <c r="H143" s="34"/>
      <c r="I143" s="34"/>
      <c r="J143" s="34"/>
      <c r="K143" s="34"/>
      <c r="L143" s="34"/>
      <c r="M143" s="34"/>
      <c r="N143" s="34"/>
      <c r="O143" s="34"/>
      <c r="P143" s="34"/>
    </row>
    <row r="144" spans="1:16" ht="18" customHeight="1">
      <c r="A144" s="34"/>
      <c r="B144" s="34"/>
      <c r="C144" s="34"/>
      <c r="D144" s="34"/>
      <c r="E144" s="34"/>
      <c r="F144" s="34"/>
      <c r="G144" s="34"/>
      <c r="H144" s="34"/>
      <c r="I144" s="34"/>
      <c r="J144" s="34"/>
      <c r="K144" s="34"/>
      <c r="L144" s="34"/>
      <c r="M144" s="34"/>
      <c r="N144" s="34"/>
      <c r="O144" s="34"/>
      <c r="P144" s="34"/>
    </row>
    <row r="145" spans="1:16" ht="14.5">
      <c r="A145" s="34"/>
      <c r="B145" s="34"/>
      <c r="C145" s="34"/>
      <c r="D145" s="34"/>
      <c r="E145" s="34"/>
      <c r="F145" s="34"/>
      <c r="G145" s="34"/>
      <c r="H145" s="34"/>
      <c r="I145" s="34"/>
      <c r="J145" s="34"/>
      <c r="K145" s="34"/>
      <c r="L145" s="34"/>
      <c r="M145" s="34"/>
      <c r="N145" s="34"/>
      <c r="O145" s="34"/>
      <c r="P145" s="34"/>
    </row>
    <row r="146" spans="1:16" ht="14.5">
      <c r="A146" s="34"/>
      <c r="B146" s="34"/>
      <c r="C146" s="34"/>
      <c r="D146" s="34"/>
      <c r="E146" s="34"/>
      <c r="F146" s="34"/>
      <c r="G146" s="34"/>
      <c r="H146" s="34"/>
      <c r="I146" s="34"/>
      <c r="J146" s="34"/>
      <c r="K146" s="34"/>
      <c r="L146" s="34"/>
      <c r="M146" s="34"/>
      <c r="N146" s="34"/>
      <c r="O146" s="34"/>
      <c r="P146" s="34"/>
    </row>
    <row r="147" spans="1:16" ht="14.5">
      <c r="A147" s="34"/>
      <c r="B147" s="34"/>
      <c r="C147" s="34"/>
      <c r="D147" s="34"/>
      <c r="E147" s="34"/>
      <c r="F147" s="34"/>
      <c r="G147" s="34"/>
      <c r="H147" s="34"/>
      <c r="I147" s="34"/>
      <c r="J147" s="34"/>
      <c r="K147" s="34"/>
      <c r="L147" s="34"/>
      <c r="M147" s="34"/>
      <c r="N147" s="34"/>
      <c r="O147" s="34"/>
      <c r="P147" s="34"/>
    </row>
    <row r="148" spans="1:16" ht="14.5">
      <c r="A148" s="34"/>
      <c r="B148" s="34"/>
      <c r="C148" s="34"/>
      <c r="D148" s="34"/>
      <c r="E148" s="34"/>
      <c r="F148" s="34"/>
      <c r="G148" s="34"/>
      <c r="H148" s="34"/>
      <c r="I148" s="34"/>
      <c r="J148" s="34"/>
      <c r="K148" s="34"/>
      <c r="L148" s="34"/>
      <c r="M148" s="34"/>
      <c r="N148" s="34"/>
      <c r="O148" s="34"/>
      <c r="P148" s="34"/>
    </row>
    <row r="149" spans="1:16" ht="14.5">
      <c r="A149" s="34"/>
      <c r="B149" s="34"/>
      <c r="C149" s="34"/>
      <c r="D149" s="34"/>
      <c r="E149" s="34"/>
      <c r="F149" s="34"/>
      <c r="G149" s="34"/>
      <c r="H149" s="34"/>
      <c r="I149" s="34"/>
      <c r="J149" s="34"/>
      <c r="K149" s="34"/>
      <c r="L149" s="34"/>
      <c r="M149" s="34"/>
      <c r="N149" s="34"/>
      <c r="O149" s="34"/>
      <c r="P149" s="34"/>
    </row>
    <row r="150" spans="1:16" ht="14.5">
      <c r="A150" s="34"/>
      <c r="B150" s="34"/>
      <c r="C150" s="34"/>
      <c r="D150" s="34"/>
      <c r="E150" s="34"/>
      <c r="F150" s="34"/>
      <c r="G150" s="34"/>
      <c r="H150" s="34"/>
      <c r="I150" s="34"/>
      <c r="J150" s="34"/>
      <c r="K150" s="34"/>
      <c r="L150" s="34"/>
      <c r="M150" s="34"/>
      <c r="N150" s="34"/>
      <c r="O150" s="34"/>
      <c r="P150" s="34"/>
    </row>
    <row r="151" spans="1:16" ht="14.5">
      <c r="A151" s="34"/>
      <c r="B151" s="34"/>
      <c r="C151" s="34"/>
      <c r="D151" s="34"/>
      <c r="E151" s="34"/>
      <c r="F151" s="34"/>
      <c r="G151" s="34"/>
      <c r="H151" s="34"/>
      <c r="I151" s="34"/>
      <c r="J151" s="34"/>
      <c r="K151" s="34"/>
      <c r="L151" s="34"/>
      <c r="M151" s="34"/>
      <c r="N151" s="34"/>
      <c r="O151" s="34"/>
      <c r="P151" s="34"/>
    </row>
    <row r="152" spans="1:16" ht="14.5">
      <c r="A152" s="34"/>
      <c r="B152" s="34"/>
      <c r="C152" s="34"/>
      <c r="D152" s="34"/>
      <c r="E152" s="34"/>
      <c r="F152" s="34"/>
      <c r="G152" s="34"/>
      <c r="H152" s="34"/>
      <c r="I152" s="34"/>
      <c r="J152" s="34"/>
      <c r="K152" s="34"/>
      <c r="L152" s="34"/>
      <c r="M152" s="34"/>
      <c r="N152" s="34"/>
      <c r="O152" s="34"/>
      <c r="P152" s="34"/>
    </row>
    <row r="153" spans="1:16" ht="14.5">
      <c r="A153" s="34"/>
      <c r="B153" s="34"/>
      <c r="C153" s="34"/>
      <c r="D153" s="34"/>
      <c r="E153" s="34"/>
      <c r="F153" s="34"/>
      <c r="G153" s="34"/>
      <c r="H153" s="34"/>
      <c r="I153" s="34"/>
      <c r="J153" s="34"/>
      <c r="K153" s="34"/>
      <c r="L153" s="34"/>
      <c r="M153" s="34"/>
      <c r="N153" s="34"/>
      <c r="O153" s="34"/>
      <c r="P153" s="34"/>
    </row>
    <row r="154" spans="1:16" ht="14.5">
      <c r="A154" s="34"/>
      <c r="B154" s="34"/>
      <c r="C154" s="34"/>
      <c r="D154" s="34"/>
      <c r="E154" s="34"/>
      <c r="F154" s="34"/>
      <c r="G154" s="34"/>
      <c r="H154" s="34"/>
      <c r="I154" s="34"/>
      <c r="J154" s="34"/>
      <c r="K154" s="34"/>
      <c r="L154" s="34"/>
      <c r="M154" s="34"/>
      <c r="N154" s="34"/>
      <c r="O154" s="34"/>
      <c r="P154" s="34"/>
    </row>
    <row r="155" spans="1:16" ht="14.5">
      <c r="A155" s="34"/>
      <c r="B155" s="34"/>
      <c r="C155" s="34"/>
      <c r="D155" s="34"/>
      <c r="E155" s="34"/>
      <c r="F155" s="34"/>
      <c r="G155" s="34"/>
      <c r="H155" s="34"/>
      <c r="I155" s="34"/>
      <c r="J155" s="34"/>
      <c r="K155" s="34"/>
      <c r="L155" s="34"/>
      <c r="M155" s="34"/>
      <c r="N155" s="34"/>
      <c r="O155" s="34"/>
      <c r="P155" s="34"/>
    </row>
    <row r="156" spans="1:16" ht="14.5">
      <c r="A156" s="34"/>
      <c r="B156" s="34"/>
      <c r="C156" s="34"/>
      <c r="D156" s="34"/>
      <c r="E156" s="34"/>
      <c r="F156" s="34"/>
      <c r="G156" s="34"/>
      <c r="H156" s="34"/>
      <c r="I156" s="34"/>
      <c r="J156" s="34"/>
      <c r="K156" s="34"/>
      <c r="L156" s="34"/>
      <c r="M156" s="34"/>
      <c r="N156" s="34"/>
      <c r="O156" s="34"/>
      <c r="P156" s="34"/>
    </row>
    <row r="157" spans="1:16" ht="14.5">
      <c r="A157" s="34"/>
      <c r="B157" s="34"/>
      <c r="C157" s="34"/>
      <c r="D157" s="34"/>
      <c r="E157" s="34"/>
      <c r="F157" s="34"/>
      <c r="G157" s="34"/>
      <c r="H157" s="34"/>
      <c r="I157" s="34"/>
      <c r="J157" s="34"/>
      <c r="K157" s="34"/>
      <c r="L157" s="34"/>
      <c r="M157" s="34"/>
      <c r="N157" s="34"/>
      <c r="O157" s="34"/>
      <c r="P157" s="34"/>
    </row>
    <row r="158" spans="1:16" ht="14.5">
      <c r="A158" s="34"/>
      <c r="B158" s="34"/>
      <c r="C158" s="34"/>
      <c r="D158" s="34"/>
      <c r="E158" s="34"/>
      <c r="F158" s="34"/>
      <c r="G158" s="34"/>
      <c r="H158" s="34"/>
      <c r="I158" s="34"/>
      <c r="J158" s="34"/>
      <c r="K158" s="34"/>
      <c r="L158" s="34"/>
      <c r="M158" s="34"/>
      <c r="N158" s="34"/>
      <c r="O158" s="34"/>
      <c r="P158" s="34"/>
    </row>
    <row r="159" spans="1:16" ht="14.5">
      <c r="A159" s="34"/>
      <c r="B159" s="34"/>
      <c r="C159" s="34"/>
      <c r="D159" s="34"/>
      <c r="E159" s="34"/>
      <c r="F159" s="34"/>
      <c r="G159" s="34"/>
      <c r="H159" s="34"/>
      <c r="I159" s="34"/>
      <c r="J159" s="34"/>
      <c r="K159" s="34"/>
      <c r="L159" s="34"/>
      <c r="M159" s="34"/>
      <c r="N159" s="34"/>
      <c r="O159" s="34"/>
      <c r="P159" s="34"/>
    </row>
    <row r="160" spans="1:16" ht="14.5">
      <c r="A160" s="34"/>
      <c r="B160" s="34"/>
      <c r="C160" s="34"/>
      <c r="D160" s="34"/>
      <c r="E160" s="34"/>
      <c r="F160" s="34"/>
      <c r="G160" s="34"/>
      <c r="H160" s="34"/>
      <c r="I160" s="34"/>
      <c r="J160" s="34"/>
      <c r="K160" s="34"/>
      <c r="L160" s="34"/>
      <c r="M160" s="34"/>
      <c r="N160" s="34"/>
      <c r="O160" s="34"/>
      <c r="P160" s="34"/>
    </row>
    <row r="161" spans="1:16" ht="14.5">
      <c r="A161" s="34"/>
      <c r="B161" s="34"/>
      <c r="C161" s="34"/>
      <c r="D161" s="34"/>
      <c r="E161" s="34"/>
      <c r="F161" s="34"/>
      <c r="G161" s="34"/>
      <c r="H161" s="34"/>
      <c r="I161" s="34"/>
      <c r="J161" s="34"/>
      <c r="K161" s="34"/>
      <c r="L161" s="34"/>
      <c r="M161" s="34"/>
      <c r="N161" s="34"/>
      <c r="O161" s="34"/>
      <c r="P161" s="34"/>
    </row>
    <row r="162" spans="1:16" ht="14.5">
      <c r="A162" s="34"/>
      <c r="B162" s="34"/>
      <c r="C162" s="34"/>
      <c r="D162" s="34"/>
      <c r="E162" s="34"/>
      <c r="F162" s="34"/>
      <c r="G162" s="34"/>
      <c r="H162" s="34"/>
      <c r="I162" s="34"/>
      <c r="J162" s="34"/>
      <c r="K162" s="34"/>
      <c r="L162" s="34"/>
      <c r="M162" s="34"/>
      <c r="N162" s="34"/>
      <c r="O162" s="34"/>
      <c r="P162" s="34"/>
    </row>
    <row r="163" spans="1:16" ht="14.5">
      <c r="A163" s="34"/>
      <c r="B163" s="34"/>
      <c r="C163" s="34"/>
      <c r="D163" s="34"/>
      <c r="E163" s="34"/>
      <c r="F163" s="34"/>
      <c r="G163" s="34"/>
      <c r="H163" s="34"/>
      <c r="I163" s="34"/>
      <c r="J163" s="34"/>
      <c r="K163" s="34"/>
      <c r="L163" s="34"/>
      <c r="M163" s="34"/>
      <c r="N163" s="34"/>
      <c r="O163" s="34"/>
      <c r="P163" s="34"/>
    </row>
    <row r="164" spans="1:16" ht="14.5">
      <c r="A164" s="34"/>
      <c r="B164" s="34"/>
      <c r="C164" s="34"/>
      <c r="D164" s="34"/>
      <c r="E164" s="34"/>
      <c r="F164" s="34"/>
      <c r="G164" s="34"/>
      <c r="H164" s="34"/>
      <c r="I164" s="34"/>
      <c r="J164" s="34"/>
      <c r="K164" s="34"/>
      <c r="L164" s="34"/>
      <c r="M164" s="34"/>
      <c r="N164" s="34"/>
      <c r="O164" s="34"/>
      <c r="P164" s="34"/>
    </row>
    <row r="165" spans="1:16" ht="14.5">
      <c r="A165" s="34"/>
      <c r="B165" s="34"/>
      <c r="C165" s="34"/>
      <c r="D165" s="34"/>
      <c r="E165" s="34"/>
      <c r="F165" s="34"/>
      <c r="G165" s="34"/>
      <c r="H165" s="34"/>
      <c r="I165" s="34"/>
      <c r="J165" s="34"/>
      <c r="K165" s="34"/>
      <c r="L165" s="34"/>
      <c r="M165" s="34"/>
      <c r="N165" s="34"/>
      <c r="O165" s="34"/>
      <c r="P165" s="34"/>
    </row>
    <row r="166" spans="1:16" ht="14.5">
      <c r="A166" s="34"/>
      <c r="B166" s="34"/>
      <c r="C166" s="34"/>
      <c r="D166" s="34"/>
      <c r="E166" s="34"/>
      <c r="F166" s="34"/>
      <c r="G166" s="34"/>
      <c r="H166" s="34"/>
      <c r="I166" s="34"/>
      <c r="J166" s="34"/>
      <c r="K166" s="34"/>
      <c r="L166" s="34"/>
      <c r="M166" s="34"/>
      <c r="N166" s="34"/>
      <c r="O166" s="34"/>
      <c r="P166" s="34"/>
    </row>
    <row r="167" spans="1:16" ht="14.5">
      <c r="A167" s="34"/>
      <c r="B167" s="34"/>
      <c r="C167" s="34"/>
      <c r="D167" s="34"/>
      <c r="E167" s="34"/>
      <c r="F167" s="34"/>
      <c r="G167" s="34"/>
      <c r="H167" s="34"/>
      <c r="I167" s="34"/>
      <c r="J167" s="34"/>
      <c r="K167" s="34"/>
      <c r="L167" s="34"/>
      <c r="M167" s="34"/>
      <c r="N167" s="34"/>
      <c r="O167" s="34"/>
      <c r="P167" s="34"/>
    </row>
    <row r="168" spans="1:16" ht="14.5">
      <c r="A168" s="34"/>
      <c r="B168" s="34"/>
      <c r="C168" s="34"/>
      <c r="D168" s="34"/>
      <c r="E168" s="34"/>
      <c r="F168" s="34"/>
      <c r="G168" s="34"/>
      <c r="H168" s="34"/>
      <c r="I168" s="34"/>
      <c r="J168" s="34"/>
      <c r="K168" s="34"/>
      <c r="L168" s="34"/>
      <c r="M168" s="34"/>
      <c r="N168" s="34"/>
      <c r="O168" s="34"/>
      <c r="P168" s="34"/>
    </row>
    <row r="169" spans="1:16" ht="14.5">
      <c r="A169" s="34"/>
      <c r="B169" s="34"/>
      <c r="C169" s="34"/>
      <c r="D169" s="34"/>
      <c r="E169" s="34"/>
      <c r="F169" s="34"/>
      <c r="G169" s="34"/>
      <c r="H169" s="34"/>
      <c r="I169" s="34"/>
      <c r="J169" s="34"/>
      <c r="K169" s="34"/>
      <c r="L169" s="34"/>
      <c r="M169" s="34"/>
      <c r="N169" s="34"/>
      <c r="O169" s="34"/>
      <c r="P169" s="34"/>
    </row>
    <row r="170" spans="1:16" ht="14.5">
      <c r="A170" s="34"/>
      <c r="B170" s="34"/>
      <c r="C170" s="34"/>
      <c r="D170" s="34"/>
      <c r="E170" s="34"/>
      <c r="F170" s="34"/>
      <c r="G170" s="34"/>
      <c r="H170" s="34"/>
      <c r="I170" s="34"/>
      <c r="J170" s="34"/>
      <c r="K170" s="34"/>
      <c r="L170" s="34"/>
      <c r="M170" s="34"/>
      <c r="N170" s="34"/>
      <c r="O170" s="34"/>
      <c r="P170" s="34"/>
    </row>
    <row r="171" spans="1:16" ht="14.5">
      <c r="A171" s="34"/>
      <c r="B171" s="34"/>
      <c r="C171" s="34"/>
      <c r="D171" s="34"/>
      <c r="E171" s="34"/>
      <c r="F171" s="34"/>
      <c r="G171" s="34"/>
      <c r="H171" s="34"/>
      <c r="I171" s="34"/>
      <c r="J171" s="34"/>
      <c r="K171" s="34"/>
      <c r="L171" s="34"/>
      <c r="M171" s="34"/>
      <c r="N171" s="34"/>
      <c r="O171" s="34"/>
      <c r="P171" s="34"/>
    </row>
    <row r="172" spans="1:16" ht="14.5">
      <c r="A172" s="34"/>
      <c r="B172" s="34"/>
      <c r="C172" s="34"/>
      <c r="D172" s="34"/>
      <c r="E172" s="34"/>
      <c r="F172" s="34"/>
      <c r="G172" s="34"/>
      <c r="H172" s="34"/>
      <c r="I172" s="34"/>
      <c r="J172" s="34"/>
      <c r="K172" s="34"/>
      <c r="L172" s="34"/>
      <c r="M172" s="34"/>
      <c r="N172" s="34"/>
      <c r="O172" s="34"/>
      <c r="P172" s="34"/>
    </row>
    <row r="173" spans="1:16" ht="14.5">
      <c r="A173" s="34"/>
      <c r="B173" s="34"/>
      <c r="C173" s="34"/>
      <c r="D173" s="34"/>
      <c r="E173" s="34"/>
      <c r="F173" s="34"/>
      <c r="G173" s="34"/>
      <c r="H173" s="34"/>
      <c r="I173" s="34"/>
      <c r="J173" s="34"/>
      <c r="K173" s="34"/>
      <c r="L173" s="34"/>
      <c r="M173" s="34"/>
      <c r="N173" s="34"/>
      <c r="O173" s="34"/>
      <c r="P173" s="34"/>
    </row>
    <row r="174" spans="1:16" ht="14.5">
      <c r="A174" s="34"/>
      <c r="B174" s="34"/>
      <c r="C174" s="34"/>
      <c r="D174" s="34"/>
      <c r="E174" s="34"/>
      <c r="F174" s="34"/>
      <c r="G174" s="34"/>
      <c r="H174" s="34"/>
      <c r="I174" s="34"/>
      <c r="J174" s="34"/>
      <c r="K174" s="34"/>
      <c r="L174" s="34"/>
      <c r="M174" s="34"/>
      <c r="N174" s="34"/>
      <c r="O174" s="34"/>
      <c r="P174" s="34"/>
    </row>
    <row r="175" spans="1:16" ht="14.5">
      <c r="A175" s="34"/>
      <c r="B175" s="34"/>
      <c r="C175" s="34"/>
      <c r="D175" s="34"/>
      <c r="E175" s="34"/>
      <c r="F175" s="34"/>
      <c r="G175" s="34"/>
      <c r="H175" s="34"/>
      <c r="I175" s="34"/>
      <c r="J175" s="34"/>
      <c r="K175" s="34"/>
      <c r="L175" s="34"/>
      <c r="M175" s="34"/>
      <c r="N175" s="34"/>
      <c r="O175" s="34"/>
      <c r="P175" s="34"/>
    </row>
    <row r="176" spans="1:16" ht="14.5">
      <c r="A176" s="34"/>
      <c r="B176" s="34"/>
      <c r="C176" s="34"/>
      <c r="D176" s="34"/>
      <c r="E176" s="34"/>
      <c r="F176" s="34"/>
      <c r="G176" s="34"/>
      <c r="H176" s="34"/>
      <c r="I176" s="34"/>
      <c r="J176" s="34"/>
      <c r="K176" s="34"/>
      <c r="L176" s="34"/>
      <c r="M176" s="34"/>
      <c r="N176" s="34"/>
      <c r="O176" s="34"/>
      <c r="P176" s="34"/>
    </row>
    <row r="177" spans="1:16" ht="14.5">
      <c r="A177" s="34"/>
      <c r="B177" s="34"/>
      <c r="C177" s="34"/>
      <c r="D177" s="34"/>
      <c r="E177" s="34"/>
      <c r="F177" s="34"/>
      <c r="G177" s="34"/>
      <c r="H177" s="34"/>
      <c r="I177" s="34"/>
      <c r="J177" s="34"/>
      <c r="K177" s="34"/>
      <c r="L177" s="34"/>
      <c r="M177" s="34"/>
      <c r="N177" s="34"/>
      <c r="O177" s="34"/>
      <c r="P177" s="34"/>
    </row>
    <row r="178" spans="1:16" ht="14.5">
      <c r="A178" s="34"/>
      <c r="B178" s="34"/>
      <c r="C178" s="34"/>
      <c r="D178" s="34"/>
      <c r="E178" s="34"/>
      <c r="F178" s="34"/>
      <c r="G178" s="34"/>
      <c r="H178" s="34"/>
      <c r="I178" s="34"/>
      <c r="J178" s="34"/>
      <c r="K178" s="34"/>
      <c r="L178" s="34"/>
      <c r="M178" s="34"/>
      <c r="N178" s="34"/>
      <c r="O178" s="34"/>
      <c r="P178" s="34"/>
    </row>
    <row r="179" spans="1:16" ht="14.5">
      <c r="A179" s="34"/>
      <c r="B179" s="34"/>
      <c r="C179" s="34"/>
      <c r="D179" s="34"/>
      <c r="E179" s="34"/>
      <c r="F179" s="34"/>
      <c r="G179" s="34"/>
      <c r="H179" s="34"/>
      <c r="I179" s="34"/>
      <c r="J179" s="34"/>
      <c r="K179" s="34"/>
      <c r="L179" s="34"/>
      <c r="M179" s="34"/>
      <c r="N179" s="34"/>
      <c r="O179" s="34"/>
      <c r="P179" s="34"/>
    </row>
    <row r="180" spans="1:16" ht="14.5">
      <c r="A180" s="34"/>
      <c r="B180" s="34"/>
      <c r="C180" s="34"/>
      <c r="D180" s="34"/>
      <c r="E180" s="34"/>
      <c r="F180" s="34"/>
      <c r="G180" s="34"/>
      <c r="H180" s="34"/>
      <c r="I180" s="34"/>
      <c r="J180" s="34"/>
      <c r="K180" s="34"/>
      <c r="L180" s="34"/>
      <c r="M180" s="34"/>
      <c r="N180" s="34"/>
      <c r="O180" s="34"/>
      <c r="P180" s="34"/>
    </row>
    <row r="181" spans="1:16" ht="14.5">
      <c r="A181" s="34"/>
      <c r="B181" s="34"/>
      <c r="C181" s="34"/>
      <c r="D181" s="34"/>
      <c r="E181" s="34"/>
      <c r="F181" s="34"/>
      <c r="G181" s="34"/>
      <c r="H181" s="34"/>
      <c r="I181" s="34"/>
      <c r="J181" s="34"/>
      <c r="K181" s="34"/>
      <c r="L181" s="34"/>
      <c r="M181" s="34"/>
      <c r="N181" s="34"/>
      <c r="O181" s="34"/>
      <c r="P181" s="34"/>
    </row>
    <row r="182" spans="1:16" ht="14.5">
      <c r="A182" s="34"/>
      <c r="B182" s="34"/>
      <c r="C182" s="34"/>
      <c r="D182" s="34"/>
      <c r="E182" s="34"/>
      <c r="F182" s="34"/>
      <c r="G182" s="34"/>
      <c r="H182" s="34"/>
      <c r="I182" s="34"/>
      <c r="J182" s="34"/>
      <c r="K182" s="34"/>
      <c r="L182" s="34"/>
      <c r="M182" s="34"/>
      <c r="N182" s="34"/>
      <c r="O182" s="34"/>
      <c r="P182" s="34"/>
    </row>
    <row r="183" spans="1:16" ht="14.5">
      <c r="A183" s="34"/>
      <c r="B183" s="34"/>
      <c r="C183" s="34"/>
      <c r="D183" s="34"/>
      <c r="E183" s="34"/>
      <c r="F183" s="34"/>
      <c r="G183" s="34"/>
      <c r="H183" s="34"/>
      <c r="I183" s="34"/>
      <c r="J183" s="34"/>
      <c r="K183" s="34"/>
      <c r="L183" s="34"/>
      <c r="M183" s="34"/>
      <c r="N183" s="34"/>
      <c r="O183" s="34"/>
      <c r="P183" s="34"/>
    </row>
    <row r="184" spans="1:16" ht="15.5">
      <c r="A184" s="37"/>
      <c r="B184" s="37"/>
      <c r="C184" s="37"/>
      <c r="D184" s="37"/>
      <c r="E184" s="37"/>
      <c r="F184" s="37"/>
      <c r="G184" s="37"/>
      <c r="H184" s="37"/>
      <c r="I184" s="37"/>
      <c r="J184" s="37"/>
      <c r="K184" s="37"/>
      <c r="L184" s="37"/>
      <c r="M184" s="37"/>
      <c r="N184" s="37"/>
      <c r="O184" s="37"/>
      <c r="P184" s="37"/>
    </row>
    <row r="185" spans="1:16" ht="15.5">
      <c r="A185" s="37"/>
      <c r="B185" s="37"/>
      <c r="C185" s="37"/>
      <c r="D185" s="37"/>
      <c r="E185" s="37"/>
      <c r="F185" s="37"/>
      <c r="G185" s="37"/>
      <c r="H185" s="37"/>
      <c r="I185" s="37"/>
      <c r="J185" s="37"/>
      <c r="K185" s="37"/>
      <c r="L185" s="37"/>
      <c r="M185" s="37"/>
      <c r="N185" s="37"/>
      <c r="O185" s="37"/>
      <c r="P185" s="37"/>
    </row>
    <row r="186" spans="1:16" ht="15.5">
      <c r="A186" s="37"/>
      <c r="B186" s="37"/>
      <c r="C186" s="37"/>
      <c r="D186" s="37"/>
      <c r="E186" s="37"/>
      <c r="F186" s="37"/>
      <c r="G186" s="37"/>
      <c r="H186" s="37"/>
      <c r="I186" s="37"/>
      <c r="J186" s="37"/>
      <c r="K186" s="37"/>
      <c r="L186" s="37"/>
      <c r="M186" s="37"/>
      <c r="N186" s="37"/>
      <c r="O186" s="37"/>
      <c r="P186" s="37"/>
    </row>
    <row r="187" spans="1:16" ht="15.5">
      <c r="A187" s="37"/>
      <c r="B187" s="37"/>
      <c r="C187" s="37"/>
      <c r="D187" s="37"/>
      <c r="E187" s="37"/>
      <c r="F187" s="37"/>
      <c r="G187" s="37"/>
      <c r="H187" s="37"/>
      <c r="I187" s="37"/>
      <c r="J187" s="37"/>
      <c r="K187" s="37"/>
      <c r="L187" s="37"/>
      <c r="M187" s="37"/>
      <c r="N187" s="37"/>
      <c r="O187" s="37"/>
      <c r="P187" s="37"/>
    </row>
    <row r="188" spans="1:16" ht="15.5">
      <c r="A188" s="37"/>
      <c r="B188" s="37"/>
      <c r="C188" s="37"/>
      <c r="D188" s="37"/>
      <c r="E188" s="37"/>
      <c r="F188" s="37"/>
      <c r="G188" s="37"/>
      <c r="H188" s="37"/>
      <c r="I188" s="37"/>
      <c r="J188" s="37"/>
      <c r="K188" s="37"/>
      <c r="L188" s="37"/>
      <c r="M188" s="37"/>
      <c r="N188" s="37"/>
      <c r="O188" s="37"/>
      <c r="P188" s="37"/>
    </row>
    <row r="189" spans="1:16" ht="15.5">
      <c r="A189" s="37"/>
      <c r="B189" s="37"/>
      <c r="C189" s="37"/>
      <c r="D189" s="37"/>
      <c r="E189" s="37"/>
      <c r="F189" s="37"/>
      <c r="G189" s="37"/>
      <c r="H189" s="37"/>
      <c r="I189" s="37"/>
      <c r="J189" s="37"/>
      <c r="K189" s="37"/>
      <c r="L189" s="37"/>
      <c r="M189" s="37"/>
      <c r="N189" s="37"/>
      <c r="O189" s="37"/>
      <c r="P189" s="37"/>
    </row>
    <row r="190" spans="1:16" ht="15.5">
      <c r="A190" s="37"/>
      <c r="B190" s="37"/>
      <c r="C190" s="37"/>
      <c r="D190" s="37"/>
      <c r="E190" s="37"/>
      <c r="F190" s="37"/>
      <c r="G190" s="37"/>
      <c r="H190" s="37"/>
      <c r="I190" s="37"/>
      <c r="J190" s="37"/>
      <c r="K190" s="37"/>
      <c r="L190" s="37"/>
      <c r="M190" s="37"/>
      <c r="N190" s="37"/>
      <c r="O190" s="37"/>
      <c r="P190" s="37"/>
    </row>
    <row r="191" spans="1:16" ht="15.5">
      <c r="A191" s="37"/>
      <c r="B191" s="37"/>
      <c r="C191" s="37"/>
      <c r="D191" s="37"/>
      <c r="E191" s="37"/>
      <c r="F191" s="37"/>
      <c r="G191" s="37"/>
      <c r="H191" s="37"/>
      <c r="I191" s="37"/>
      <c r="J191" s="37"/>
      <c r="K191" s="37"/>
      <c r="L191" s="37"/>
      <c r="M191" s="37"/>
      <c r="N191" s="37"/>
      <c r="O191" s="37"/>
      <c r="P191" s="37"/>
    </row>
    <row r="192" spans="1:16" ht="15.5">
      <c r="A192" s="37"/>
      <c r="B192" s="37"/>
      <c r="C192" s="37"/>
      <c r="D192" s="37"/>
      <c r="E192" s="37"/>
      <c r="F192" s="37"/>
      <c r="G192" s="37"/>
      <c r="H192" s="37"/>
      <c r="I192" s="37"/>
      <c r="J192" s="37"/>
      <c r="K192" s="37"/>
      <c r="L192" s="37"/>
      <c r="M192" s="37"/>
      <c r="N192" s="37"/>
      <c r="O192" s="37"/>
      <c r="P192" s="37"/>
    </row>
  </sheetData>
  <sheetProtection algorithmName="SHA-512" hashValue="LgHLCVHKgeU9U/znISIP+sgRJjqLi8cE+BaPj0ZdGQk/8e59PnIcoKvwlgAOSa4SyqHFvNUt/jp5L6RGZ1964g==" saltValue="47TVo3C2+ej/Eu7PUnaYug==" spinCount="100000" sheet="1" objects="1" scenarios="1" autoFilter="0"/>
  <autoFilter ref="B15:B116" xr:uid="{3FDCCCA8-DBD9-448C-A671-6CF83689E648}"/>
  <mergeCells count="50">
    <mergeCell ref="D131:I131"/>
    <mergeCell ref="K131:P131"/>
    <mergeCell ref="A125:B125"/>
    <mergeCell ref="C125:D125"/>
    <mergeCell ref="E125:F125"/>
    <mergeCell ref="G125:H125"/>
    <mergeCell ref="D130:I130"/>
    <mergeCell ref="K130:P130"/>
    <mergeCell ref="A123:B123"/>
    <mergeCell ref="C123:D123"/>
    <mergeCell ref="E123:F123"/>
    <mergeCell ref="G123:H123"/>
    <mergeCell ref="A124:B124"/>
    <mergeCell ref="C124:D124"/>
    <mergeCell ref="E124:F124"/>
    <mergeCell ref="G124:H124"/>
    <mergeCell ref="A121:B121"/>
    <mergeCell ref="C121:D121"/>
    <mergeCell ref="E121:F121"/>
    <mergeCell ref="G121:H121"/>
    <mergeCell ref="A122:B122"/>
    <mergeCell ref="C122:D122"/>
    <mergeCell ref="E122:F122"/>
    <mergeCell ref="G122:H122"/>
    <mergeCell ref="A120:B120"/>
    <mergeCell ref="C120:D120"/>
    <mergeCell ref="E120:F120"/>
    <mergeCell ref="G120:H120"/>
    <mergeCell ref="A8:S8"/>
    <mergeCell ref="A9:S9"/>
    <mergeCell ref="A10:S10"/>
    <mergeCell ref="P13:P14"/>
    <mergeCell ref="Q13:Q14"/>
    <mergeCell ref="R13:R14"/>
    <mergeCell ref="S13:S14"/>
    <mergeCell ref="A118:H118"/>
    <mergeCell ref="A119:B119"/>
    <mergeCell ref="C119:D119"/>
    <mergeCell ref="E119:F119"/>
    <mergeCell ref="G119:H119"/>
    <mergeCell ref="A1:S1"/>
    <mergeCell ref="A2:S2"/>
    <mergeCell ref="A3:S3"/>
    <mergeCell ref="A4:S4"/>
    <mergeCell ref="A5:R5"/>
    <mergeCell ref="U13:V14"/>
    <mergeCell ref="W13:X14"/>
    <mergeCell ref="Y13:Y14"/>
    <mergeCell ref="Z13:AA14"/>
    <mergeCell ref="A6:S6"/>
  </mergeCells>
  <conditionalFormatting sqref="R16:R86">
    <cfRule type="containsText" dxfId="95" priority="1" operator="containsText" text="DEVELOPING">
      <formula>NOT(ISERROR(SEARCH("DEVELOPING",R16)))</formula>
    </cfRule>
    <cfRule type="containsText" dxfId="94" priority="2" operator="containsText" text="EMERGING">
      <formula>NOT(ISERROR(SEARCH("EMERGING",R16)))</formula>
    </cfRule>
  </conditionalFormatting>
  <dataValidations count="2">
    <dataValidation allowBlank="1" showInputMessage="1" showErrorMessage="1" prompt="TYPE OR PASTE LEARNER'S NAME HERE" sqref="WVK983167:WVM983169 WLO983167:WLQ983169 IY65663:JA65665 SU65663:SW65665 ACQ65663:ACS65665 AMM65663:AMO65665 AWI65663:AWK65665 BGE65663:BGG65665 BQA65663:BQC65665 BZW65663:BZY65665 CJS65663:CJU65665 CTO65663:CTQ65665 DDK65663:DDM65665 DNG65663:DNI65665 DXC65663:DXE65665 EGY65663:EHA65665 EQU65663:EQW65665 FAQ65663:FAS65665 FKM65663:FKO65665 FUI65663:FUK65665 GEE65663:GEG65665 GOA65663:GOC65665 GXW65663:GXY65665 HHS65663:HHU65665 HRO65663:HRQ65665 IBK65663:IBM65665 ILG65663:ILI65665 IVC65663:IVE65665 JEY65663:JFA65665 JOU65663:JOW65665 JYQ65663:JYS65665 KIM65663:KIO65665 KSI65663:KSK65665 LCE65663:LCG65665 LMA65663:LMC65665 LVW65663:LVY65665 MFS65663:MFU65665 MPO65663:MPQ65665 MZK65663:MZM65665 NJG65663:NJI65665 NTC65663:NTE65665 OCY65663:ODA65665 OMU65663:OMW65665 OWQ65663:OWS65665 PGM65663:PGO65665 PQI65663:PQK65665 QAE65663:QAG65665 QKA65663:QKC65665 QTW65663:QTY65665 RDS65663:RDU65665 RNO65663:RNQ65665 RXK65663:RXM65665 SHG65663:SHI65665 SRC65663:SRE65665 TAY65663:TBA65665 TKU65663:TKW65665 TUQ65663:TUS65665 UEM65663:UEO65665 UOI65663:UOK65665 UYE65663:UYG65665 VIA65663:VIC65665 VRW65663:VRY65665 WBS65663:WBU65665 WLO65663:WLQ65665 WVK65663:WVM65665 IY131199:JA131201 SU131199:SW131201 ACQ131199:ACS131201 AMM131199:AMO131201 AWI131199:AWK131201 BGE131199:BGG131201 BQA131199:BQC131201 BZW131199:BZY131201 CJS131199:CJU131201 CTO131199:CTQ131201 DDK131199:DDM131201 DNG131199:DNI131201 DXC131199:DXE131201 EGY131199:EHA131201 EQU131199:EQW131201 FAQ131199:FAS131201 FKM131199:FKO131201 FUI131199:FUK131201 GEE131199:GEG131201 GOA131199:GOC131201 GXW131199:GXY131201 HHS131199:HHU131201 HRO131199:HRQ131201 IBK131199:IBM131201 ILG131199:ILI131201 IVC131199:IVE131201 JEY131199:JFA131201 JOU131199:JOW131201 JYQ131199:JYS131201 KIM131199:KIO131201 KSI131199:KSK131201 LCE131199:LCG131201 LMA131199:LMC131201 LVW131199:LVY131201 MFS131199:MFU131201 MPO131199:MPQ131201 MZK131199:MZM131201 NJG131199:NJI131201 NTC131199:NTE131201 OCY131199:ODA131201 OMU131199:OMW131201 OWQ131199:OWS131201 PGM131199:PGO131201 PQI131199:PQK131201 QAE131199:QAG131201 QKA131199:QKC131201 QTW131199:QTY131201 RDS131199:RDU131201 RNO131199:RNQ131201 RXK131199:RXM131201 SHG131199:SHI131201 SRC131199:SRE131201 TAY131199:TBA131201 TKU131199:TKW131201 TUQ131199:TUS131201 UEM131199:UEO131201 UOI131199:UOK131201 UYE131199:UYG131201 VIA131199:VIC131201 VRW131199:VRY131201 WBS131199:WBU131201 WLO131199:WLQ131201 WVK131199:WVM131201 IY196735:JA196737 SU196735:SW196737 ACQ196735:ACS196737 AMM196735:AMO196737 AWI196735:AWK196737 BGE196735:BGG196737 BQA196735:BQC196737 BZW196735:BZY196737 CJS196735:CJU196737 CTO196735:CTQ196737 DDK196735:DDM196737 DNG196735:DNI196737 DXC196735:DXE196737 EGY196735:EHA196737 EQU196735:EQW196737 FAQ196735:FAS196737 FKM196735:FKO196737 FUI196735:FUK196737 GEE196735:GEG196737 GOA196735:GOC196737 GXW196735:GXY196737 HHS196735:HHU196737 HRO196735:HRQ196737 IBK196735:IBM196737 ILG196735:ILI196737 IVC196735:IVE196737 JEY196735:JFA196737 JOU196735:JOW196737 JYQ196735:JYS196737 KIM196735:KIO196737 KSI196735:KSK196737 LCE196735:LCG196737 LMA196735:LMC196737 LVW196735:LVY196737 MFS196735:MFU196737 MPO196735:MPQ196737 MZK196735:MZM196737 NJG196735:NJI196737 NTC196735:NTE196737 OCY196735:ODA196737 OMU196735:OMW196737 OWQ196735:OWS196737 PGM196735:PGO196737 PQI196735:PQK196737 QAE196735:QAG196737 QKA196735:QKC196737 QTW196735:QTY196737 RDS196735:RDU196737 RNO196735:RNQ196737 RXK196735:RXM196737 SHG196735:SHI196737 SRC196735:SRE196737 TAY196735:TBA196737 TKU196735:TKW196737 TUQ196735:TUS196737 UEM196735:UEO196737 UOI196735:UOK196737 UYE196735:UYG196737 VIA196735:VIC196737 VRW196735:VRY196737 WBS196735:WBU196737 WLO196735:WLQ196737 WVK196735:WVM196737 IY262271:JA262273 SU262271:SW262273 ACQ262271:ACS262273 AMM262271:AMO262273 AWI262271:AWK262273 BGE262271:BGG262273 BQA262271:BQC262273 BZW262271:BZY262273 CJS262271:CJU262273 CTO262271:CTQ262273 DDK262271:DDM262273 DNG262271:DNI262273 DXC262271:DXE262273 EGY262271:EHA262273 EQU262271:EQW262273 FAQ262271:FAS262273 FKM262271:FKO262273 FUI262271:FUK262273 GEE262271:GEG262273 GOA262271:GOC262273 GXW262271:GXY262273 HHS262271:HHU262273 HRO262271:HRQ262273 IBK262271:IBM262273 ILG262271:ILI262273 IVC262271:IVE262273 JEY262271:JFA262273 JOU262271:JOW262273 JYQ262271:JYS262273 KIM262271:KIO262273 KSI262271:KSK262273 LCE262271:LCG262273 LMA262271:LMC262273 LVW262271:LVY262273 MFS262271:MFU262273 MPO262271:MPQ262273 MZK262271:MZM262273 NJG262271:NJI262273 NTC262271:NTE262273 OCY262271:ODA262273 OMU262271:OMW262273 OWQ262271:OWS262273 PGM262271:PGO262273 PQI262271:PQK262273 QAE262271:QAG262273 QKA262271:QKC262273 QTW262271:QTY262273 RDS262271:RDU262273 RNO262271:RNQ262273 RXK262271:RXM262273 SHG262271:SHI262273 SRC262271:SRE262273 TAY262271:TBA262273 TKU262271:TKW262273 TUQ262271:TUS262273 UEM262271:UEO262273 UOI262271:UOK262273 UYE262271:UYG262273 VIA262271:VIC262273 VRW262271:VRY262273 WBS262271:WBU262273 WLO262271:WLQ262273 WVK262271:WVM262273 IY327807:JA327809 SU327807:SW327809 ACQ327807:ACS327809 AMM327807:AMO327809 AWI327807:AWK327809 BGE327807:BGG327809 BQA327807:BQC327809 BZW327807:BZY327809 CJS327807:CJU327809 CTO327807:CTQ327809 DDK327807:DDM327809 DNG327807:DNI327809 DXC327807:DXE327809 EGY327807:EHA327809 EQU327807:EQW327809 FAQ327807:FAS327809 FKM327807:FKO327809 FUI327807:FUK327809 GEE327807:GEG327809 GOA327807:GOC327809 GXW327807:GXY327809 HHS327807:HHU327809 HRO327807:HRQ327809 IBK327807:IBM327809 ILG327807:ILI327809 IVC327807:IVE327809 JEY327807:JFA327809 JOU327807:JOW327809 JYQ327807:JYS327809 KIM327807:KIO327809 KSI327807:KSK327809 LCE327807:LCG327809 LMA327807:LMC327809 LVW327807:LVY327809 MFS327807:MFU327809 MPO327807:MPQ327809 MZK327807:MZM327809 NJG327807:NJI327809 NTC327807:NTE327809 OCY327807:ODA327809 OMU327807:OMW327809 OWQ327807:OWS327809 PGM327807:PGO327809 PQI327807:PQK327809 QAE327807:QAG327809 QKA327807:QKC327809 QTW327807:QTY327809 RDS327807:RDU327809 RNO327807:RNQ327809 RXK327807:RXM327809 SHG327807:SHI327809 SRC327807:SRE327809 TAY327807:TBA327809 TKU327807:TKW327809 TUQ327807:TUS327809 UEM327807:UEO327809 UOI327807:UOK327809 UYE327807:UYG327809 VIA327807:VIC327809 VRW327807:VRY327809 WBS327807:WBU327809 WLO327807:WLQ327809 WVK327807:WVM327809 IY393343:JA393345 SU393343:SW393345 ACQ393343:ACS393345 AMM393343:AMO393345 AWI393343:AWK393345 BGE393343:BGG393345 BQA393343:BQC393345 BZW393343:BZY393345 CJS393343:CJU393345 CTO393343:CTQ393345 DDK393343:DDM393345 DNG393343:DNI393345 DXC393343:DXE393345 EGY393343:EHA393345 EQU393343:EQW393345 FAQ393343:FAS393345 FKM393343:FKO393345 FUI393343:FUK393345 GEE393343:GEG393345 GOA393343:GOC393345 GXW393343:GXY393345 HHS393343:HHU393345 HRO393343:HRQ393345 IBK393343:IBM393345 ILG393343:ILI393345 IVC393343:IVE393345 JEY393343:JFA393345 JOU393343:JOW393345 JYQ393343:JYS393345 KIM393343:KIO393345 KSI393343:KSK393345 LCE393343:LCG393345 LMA393343:LMC393345 LVW393343:LVY393345 MFS393343:MFU393345 MPO393343:MPQ393345 MZK393343:MZM393345 NJG393343:NJI393345 NTC393343:NTE393345 OCY393343:ODA393345 OMU393343:OMW393345 OWQ393343:OWS393345 PGM393343:PGO393345 PQI393343:PQK393345 QAE393343:QAG393345 QKA393343:QKC393345 QTW393343:QTY393345 RDS393343:RDU393345 RNO393343:RNQ393345 RXK393343:RXM393345 SHG393343:SHI393345 SRC393343:SRE393345 TAY393343:TBA393345 TKU393343:TKW393345 TUQ393343:TUS393345 UEM393343:UEO393345 UOI393343:UOK393345 UYE393343:UYG393345 VIA393343:VIC393345 VRW393343:VRY393345 WBS393343:WBU393345 WLO393343:WLQ393345 WVK393343:WVM393345 IY458879:JA458881 SU458879:SW458881 ACQ458879:ACS458881 AMM458879:AMO458881 AWI458879:AWK458881 BGE458879:BGG458881 BQA458879:BQC458881 BZW458879:BZY458881 CJS458879:CJU458881 CTO458879:CTQ458881 DDK458879:DDM458881 DNG458879:DNI458881 DXC458879:DXE458881 EGY458879:EHA458881 EQU458879:EQW458881 FAQ458879:FAS458881 FKM458879:FKO458881 FUI458879:FUK458881 GEE458879:GEG458881 GOA458879:GOC458881 GXW458879:GXY458881 HHS458879:HHU458881 HRO458879:HRQ458881 IBK458879:IBM458881 ILG458879:ILI458881 IVC458879:IVE458881 JEY458879:JFA458881 JOU458879:JOW458881 JYQ458879:JYS458881 KIM458879:KIO458881 KSI458879:KSK458881 LCE458879:LCG458881 LMA458879:LMC458881 LVW458879:LVY458881 MFS458879:MFU458881 MPO458879:MPQ458881 MZK458879:MZM458881 NJG458879:NJI458881 NTC458879:NTE458881 OCY458879:ODA458881 OMU458879:OMW458881 OWQ458879:OWS458881 PGM458879:PGO458881 PQI458879:PQK458881 QAE458879:QAG458881 QKA458879:QKC458881 QTW458879:QTY458881 RDS458879:RDU458881 RNO458879:RNQ458881 RXK458879:RXM458881 SHG458879:SHI458881 SRC458879:SRE458881 TAY458879:TBA458881 TKU458879:TKW458881 TUQ458879:TUS458881 UEM458879:UEO458881 UOI458879:UOK458881 UYE458879:UYG458881 VIA458879:VIC458881 VRW458879:VRY458881 WBS458879:WBU458881 WLO458879:WLQ458881 WVK458879:WVM458881 IY524415:JA524417 SU524415:SW524417 ACQ524415:ACS524417 AMM524415:AMO524417 AWI524415:AWK524417 BGE524415:BGG524417 BQA524415:BQC524417 BZW524415:BZY524417 CJS524415:CJU524417 CTO524415:CTQ524417 DDK524415:DDM524417 DNG524415:DNI524417 DXC524415:DXE524417 EGY524415:EHA524417 EQU524415:EQW524417 FAQ524415:FAS524417 FKM524415:FKO524417 FUI524415:FUK524417 GEE524415:GEG524417 GOA524415:GOC524417 GXW524415:GXY524417 HHS524415:HHU524417 HRO524415:HRQ524417 IBK524415:IBM524417 ILG524415:ILI524417 IVC524415:IVE524417 JEY524415:JFA524417 JOU524415:JOW524417 JYQ524415:JYS524417 KIM524415:KIO524417 KSI524415:KSK524417 LCE524415:LCG524417 LMA524415:LMC524417 LVW524415:LVY524417 MFS524415:MFU524417 MPO524415:MPQ524417 MZK524415:MZM524417 NJG524415:NJI524417 NTC524415:NTE524417 OCY524415:ODA524417 OMU524415:OMW524417 OWQ524415:OWS524417 PGM524415:PGO524417 PQI524415:PQK524417 QAE524415:QAG524417 QKA524415:QKC524417 QTW524415:QTY524417 RDS524415:RDU524417 RNO524415:RNQ524417 RXK524415:RXM524417 SHG524415:SHI524417 SRC524415:SRE524417 TAY524415:TBA524417 TKU524415:TKW524417 TUQ524415:TUS524417 UEM524415:UEO524417 UOI524415:UOK524417 UYE524415:UYG524417 VIA524415:VIC524417 VRW524415:VRY524417 WBS524415:WBU524417 WLO524415:WLQ524417 WVK524415:WVM524417 IY589951:JA589953 SU589951:SW589953 ACQ589951:ACS589953 AMM589951:AMO589953 AWI589951:AWK589953 BGE589951:BGG589953 BQA589951:BQC589953 BZW589951:BZY589953 CJS589951:CJU589953 CTO589951:CTQ589953 DDK589951:DDM589953 DNG589951:DNI589953 DXC589951:DXE589953 EGY589951:EHA589953 EQU589951:EQW589953 FAQ589951:FAS589953 FKM589951:FKO589953 FUI589951:FUK589953 GEE589951:GEG589953 GOA589951:GOC589953 GXW589951:GXY589953 HHS589951:HHU589953 HRO589951:HRQ589953 IBK589951:IBM589953 ILG589951:ILI589953 IVC589951:IVE589953 JEY589951:JFA589953 JOU589951:JOW589953 JYQ589951:JYS589953 KIM589951:KIO589953 KSI589951:KSK589953 LCE589951:LCG589953 LMA589951:LMC589953 LVW589951:LVY589953 MFS589951:MFU589953 MPO589951:MPQ589953 MZK589951:MZM589953 NJG589951:NJI589953 NTC589951:NTE589953 OCY589951:ODA589953 OMU589951:OMW589953 OWQ589951:OWS589953 PGM589951:PGO589953 PQI589951:PQK589953 QAE589951:QAG589953 QKA589951:QKC589953 QTW589951:QTY589953 RDS589951:RDU589953 RNO589951:RNQ589953 RXK589951:RXM589953 SHG589951:SHI589953 SRC589951:SRE589953 TAY589951:TBA589953 TKU589951:TKW589953 TUQ589951:TUS589953 UEM589951:UEO589953 UOI589951:UOK589953 UYE589951:UYG589953 VIA589951:VIC589953 VRW589951:VRY589953 WBS589951:WBU589953 WLO589951:WLQ589953 WVK589951:WVM589953 IY655487:JA655489 SU655487:SW655489 ACQ655487:ACS655489 AMM655487:AMO655489 AWI655487:AWK655489 BGE655487:BGG655489 BQA655487:BQC655489 BZW655487:BZY655489 CJS655487:CJU655489 CTO655487:CTQ655489 DDK655487:DDM655489 DNG655487:DNI655489 DXC655487:DXE655489 EGY655487:EHA655489 EQU655487:EQW655489 FAQ655487:FAS655489 FKM655487:FKO655489 FUI655487:FUK655489 GEE655487:GEG655489 GOA655487:GOC655489 GXW655487:GXY655489 HHS655487:HHU655489 HRO655487:HRQ655489 IBK655487:IBM655489 ILG655487:ILI655489 IVC655487:IVE655489 JEY655487:JFA655489 JOU655487:JOW655489 JYQ655487:JYS655489 KIM655487:KIO655489 KSI655487:KSK655489 LCE655487:LCG655489 LMA655487:LMC655489 LVW655487:LVY655489 MFS655487:MFU655489 MPO655487:MPQ655489 MZK655487:MZM655489 NJG655487:NJI655489 NTC655487:NTE655489 OCY655487:ODA655489 OMU655487:OMW655489 OWQ655487:OWS655489 PGM655487:PGO655489 PQI655487:PQK655489 QAE655487:QAG655489 QKA655487:QKC655489 QTW655487:QTY655489 RDS655487:RDU655489 RNO655487:RNQ655489 RXK655487:RXM655489 SHG655487:SHI655489 SRC655487:SRE655489 TAY655487:TBA655489 TKU655487:TKW655489 TUQ655487:TUS655489 UEM655487:UEO655489 UOI655487:UOK655489 UYE655487:UYG655489 VIA655487:VIC655489 VRW655487:VRY655489 WBS655487:WBU655489 WLO655487:WLQ655489 WVK655487:WVM655489 IY721023:JA721025 SU721023:SW721025 ACQ721023:ACS721025 AMM721023:AMO721025 AWI721023:AWK721025 BGE721023:BGG721025 BQA721023:BQC721025 BZW721023:BZY721025 CJS721023:CJU721025 CTO721023:CTQ721025 DDK721023:DDM721025 DNG721023:DNI721025 DXC721023:DXE721025 EGY721023:EHA721025 EQU721023:EQW721025 FAQ721023:FAS721025 FKM721023:FKO721025 FUI721023:FUK721025 GEE721023:GEG721025 GOA721023:GOC721025 GXW721023:GXY721025 HHS721023:HHU721025 HRO721023:HRQ721025 IBK721023:IBM721025 ILG721023:ILI721025 IVC721023:IVE721025 JEY721023:JFA721025 JOU721023:JOW721025 JYQ721023:JYS721025 KIM721023:KIO721025 KSI721023:KSK721025 LCE721023:LCG721025 LMA721023:LMC721025 LVW721023:LVY721025 MFS721023:MFU721025 MPO721023:MPQ721025 MZK721023:MZM721025 NJG721023:NJI721025 NTC721023:NTE721025 OCY721023:ODA721025 OMU721023:OMW721025 OWQ721023:OWS721025 PGM721023:PGO721025 PQI721023:PQK721025 QAE721023:QAG721025 QKA721023:QKC721025 QTW721023:QTY721025 RDS721023:RDU721025 RNO721023:RNQ721025 RXK721023:RXM721025 SHG721023:SHI721025 SRC721023:SRE721025 TAY721023:TBA721025 TKU721023:TKW721025 TUQ721023:TUS721025 UEM721023:UEO721025 UOI721023:UOK721025 UYE721023:UYG721025 VIA721023:VIC721025 VRW721023:VRY721025 WBS721023:WBU721025 WLO721023:WLQ721025 WVK721023:WVM721025 IY786559:JA786561 SU786559:SW786561 ACQ786559:ACS786561 AMM786559:AMO786561 AWI786559:AWK786561 BGE786559:BGG786561 BQA786559:BQC786561 BZW786559:BZY786561 CJS786559:CJU786561 CTO786559:CTQ786561 DDK786559:DDM786561 DNG786559:DNI786561 DXC786559:DXE786561 EGY786559:EHA786561 EQU786559:EQW786561 FAQ786559:FAS786561 FKM786559:FKO786561 FUI786559:FUK786561 GEE786559:GEG786561 GOA786559:GOC786561 GXW786559:GXY786561 HHS786559:HHU786561 HRO786559:HRQ786561 IBK786559:IBM786561 ILG786559:ILI786561 IVC786559:IVE786561 JEY786559:JFA786561 JOU786559:JOW786561 JYQ786559:JYS786561 KIM786559:KIO786561 KSI786559:KSK786561 LCE786559:LCG786561 LMA786559:LMC786561 LVW786559:LVY786561 MFS786559:MFU786561 MPO786559:MPQ786561 MZK786559:MZM786561 NJG786559:NJI786561 NTC786559:NTE786561 OCY786559:ODA786561 OMU786559:OMW786561 OWQ786559:OWS786561 PGM786559:PGO786561 PQI786559:PQK786561 QAE786559:QAG786561 QKA786559:QKC786561 QTW786559:QTY786561 RDS786559:RDU786561 RNO786559:RNQ786561 RXK786559:RXM786561 SHG786559:SHI786561 SRC786559:SRE786561 TAY786559:TBA786561 TKU786559:TKW786561 TUQ786559:TUS786561 UEM786559:UEO786561 UOI786559:UOK786561 UYE786559:UYG786561 VIA786559:VIC786561 VRW786559:VRY786561 WBS786559:WBU786561 WLO786559:WLQ786561 WVK786559:WVM786561 IY852095:JA852097 SU852095:SW852097 ACQ852095:ACS852097 AMM852095:AMO852097 AWI852095:AWK852097 BGE852095:BGG852097 BQA852095:BQC852097 BZW852095:BZY852097 CJS852095:CJU852097 CTO852095:CTQ852097 DDK852095:DDM852097 DNG852095:DNI852097 DXC852095:DXE852097 EGY852095:EHA852097 EQU852095:EQW852097 FAQ852095:FAS852097 FKM852095:FKO852097 FUI852095:FUK852097 GEE852095:GEG852097 GOA852095:GOC852097 GXW852095:GXY852097 HHS852095:HHU852097 HRO852095:HRQ852097 IBK852095:IBM852097 ILG852095:ILI852097 IVC852095:IVE852097 JEY852095:JFA852097 JOU852095:JOW852097 JYQ852095:JYS852097 KIM852095:KIO852097 KSI852095:KSK852097 LCE852095:LCG852097 LMA852095:LMC852097 LVW852095:LVY852097 MFS852095:MFU852097 MPO852095:MPQ852097 MZK852095:MZM852097 NJG852095:NJI852097 NTC852095:NTE852097 OCY852095:ODA852097 OMU852095:OMW852097 OWQ852095:OWS852097 PGM852095:PGO852097 PQI852095:PQK852097 QAE852095:QAG852097 QKA852095:QKC852097 QTW852095:QTY852097 RDS852095:RDU852097 RNO852095:RNQ852097 RXK852095:RXM852097 SHG852095:SHI852097 SRC852095:SRE852097 TAY852095:TBA852097 TKU852095:TKW852097 TUQ852095:TUS852097 UEM852095:UEO852097 UOI852095:UOK852097 UYE852095:UYG852097 VIA852095:VIC852097 VRW852095:VRY852097 WBS852095:WBU852097 WLO852095:WLQ852097 WVK852095:WVM852097 IY917631:JA917633 SU917631:SW917633 ACQ917631:ACS917633 AMM917631:AMO917633 AWI917631:AWK917633 BGE917631:BGG917633 BQA917631:BQC917633 BZW917631:BZY917633 CJS917631:CJU917633 CTO917631:CTQ917633 DDK917631:DDM917633 DNG917631:DNI917633 DXC917631:DXE917633 EGY917631:EHA917633 EQU917631:EQW917633 FAQ917631:FAS917633 FKM917631:FKO917633 FUI917631:FUK917633 GEE917631:GEG917633 GOA917631:GOC917633 GXW917631:GXY917633 HHS917631:HHU917633 HRO917631:HRQ917633 IBK917631:IBM917633 ILG917631:ILI917633 IVC917631:IVE917633 JEY917631:JFA917633 JOU917631:JOW917633 JYQ917631:JYS917633 KIM917631:KIO917633 KSI917631:KSK917633 LCE917631:LCG917633 LMA917631:LMC917633 LVW917631:LVY917633 MFS917631:MFU917633 MPO917631:MPQ917633 MZK917631:MZM917633 NJG917631:NJI917633 NTC917631:NTE917633 OCY917631:ODA917633 OMU917631:OMW917633 OWQ917631:OWS917633 PGM917631:PGO917633 PQI917631:PQK917633 QAE917631:QAG917633 QKA917631:QKC917633 QTW917631:QTY917633 RDS917631:RDU917633 RNO917631:RNQ917633 RXK917631:RXM917633 SHG917631:SHI917633 SRC917631:SRE917633 TAY917631:TBA917633 TKU917631:TKW917633 TUQ917631:TUS917633 UEM917631:UEO917633 UOI917631:UOK917633 UYE917631:UYG917633 VIA917631:VIC917633 VRW917631:VRY917633 WBS917631:WBU917633 WLO917631:WLQ917633 WVK917631:WVM917633 IY983167:JA983169 SU983167:SW983169 ACQ983167:ACS983169 AMM983167:AMO983169 AWI983167:AWK983169 BGE983167:BGG983169 BQA983167:BQC983169 BZW983167:BZY983169 CJS983167:CJU983169 CTO983167:CTQ983169 DDK983167:DDM983169 DNG983167:DNI983169 DXC983167:DXE983169 EGY983167:EHA983169 EQU983167:EQW983169 FAQ983167:FAS983169 FKM983167:FKO983169 FUI983167:FUK983169 GEE983167:GEG983169 GOA983167:GOC983169 GXW983167:GXY983169 HHS983167:HHU983169 HRO983167:HRQ983169 IBK983167:IBM983169 ILG983167:ILI983169 IVC983167:IVE983169 JEY983167:JFA983169 JOU983167:JOW983169 JYQ983167:JYS983169 KIM983167:KIO983169 KSI983167:KSK983169 LCE983167:LCG983169 LMA983167:LMC983169 LVW983167:LVY983169 MFS983167:MFU983169 MPO983167:MPQ983169 MZK983167:MZM983169 NJG983167:NJI983169 NTC983167:NTE983169 OCY983167:ODA983169 OMU983167:OMW983169 OWQ983167:OWS983169 PGM983167:PGO983169 PQI983167:PQK983169 QAE983167:QAG983169 QKA983167:QKC983169 QTW983167:QTY983169 RDS983167:RDU983169 RNO983167:RNQ983169 RXK983167:RXM983169 SHG983167:SHI983169 SRC983167:SRE983169 TAY983167:TBA983169 TKU983167:TKW983169 TUQ983167:TUS983169 UEM983167:UEO983169 UOI983167:UOK983169 UYE983167:UYG983169 VIA983167:VIC983169 VRW983167:VRY983169 WBS983167:WBU983169 IY117:JA118 SU117:SW118 ACQ117:ACS118 AMM117:AMO118 AWI117:AWK118 BGE117:BGG118 BQA117:BQC118 BZW117:BZY118 CJS117:CJU118 CTO117:CTQ118 DDK117:DDM118 DNG117:DNI118 DXC117:DXE118 EGY117:EHA118 EQU117:EQW118 FAQ117:FAS118 FKM117:FKO118 FUI117:FUK118 GEE117:GEG118 GOA117:GOC118 GXW117:GXY118 HHS117:HHU118 HRO117:HRQ118 IBK117:IBM118 ILG117:ILI118 IVC117:IVE118 JEY117:JFA118 JOU117:JOW118 JYQ117:JYS118 KIM117:KIO118 KSI117:KSK118 LCE117:LCG118 LMA117:LMC118 LVW117:LVY118 MFS117:MFU118 MPO117:MPQ118 MZK117:MZM118 NJG117:NJI118 NTC117:NTE118 OCY117:ODA118 OMU117:OMW118 OWQ117:OWS118 PGM117:PGO118 PQI117:PQK118 QAE117:QAG118 QKA117:QKC118 QTW117:QTY118 RDS117:RDU118 RNO117:RNQ118 RXK117:RXM118 SHG117:SHI118 SRC117:SRE118 TAY117:TBA118 TKU117:TKW118 TUQ117:TUS118 UEM117:UEO118 UOI117:UOK118 UYE117:UYG118 VIA117:VIC118 VRW117:VRY118 WBS117:WBU118 WLO117:WLQ118 WVK117:WVM118 WVK124:WVM129 WLO124:WLQ129 WBS124:WBU129 VRW124:VRY129 VIA124:VIC129 UYE124:UYG129 UOI124:UOK129 UEM124:UEO129 TUQ124:TUS129 TKU124:TKW129 TAY124:TBA129 SRC124:SRE129 SHG124:SHI129 RXK124:RXM129 RNO124:RNQ129 RDS124:RDU129 QTW124:QTY129 QKA124:QKC129 QAE124:QAG129 PQI124:PQK129 PGM124:PGO129 OWQ124:OWS129 OMU124:OMW129 OCY124:ODA129 NTC124:NTE129 NJG124:NJI129 MZK124:MZM129 MPO124:MPQ129 MFS124:MFU129 LVW124:LVY129 LMA124:LMC129 LCE124:LCG129 KSI124:KSK129 KIM124:KIO129 JYQ124:JYS129 JOU124:JOW129 JEY124:JFA129 IVC124:IVE129 ILG124:ILI129 IBK124:IBM129 HRO124:HRQ129 HHS124:HHU129 GXW124:GXY129 GOA124:GOC129 GEE124:GEG129 FUI124:FUK129 FKM124:FKO129 FAQ124:FAS129 EQU124:EQW129 EGY124:EHA129 DXC124:DXE129 DNG124:DNI129 DDK124:DDM129 CTO124:CTQ129 CJS124:CJU129 BZW124:BZY129 BQA124:BQC129 BGE124:BGG129 AWI124:AWK129 AMM124:AMO129 ACQ124:ACS129 SU124:SW129 IY124:JA129" xr:uid="{70FF073F-C9A0-4D18-8A0D-9F74753D7CBD}"/>
    <dataValidation allowBlank="1" showInputMessage="1" showErrorMessage="1" prompt="TYPE IN INPUT INFOS" sqref="IX16:IX116 B917530:B917630 B851994:B852094 B786458:B786558 B720922:B721022 B655386:B655486 B589850:B589950 B524314:B524414 B458778:B458878 B393242:B393342 B327706:B327806 B262170:B262270 B196634:B196734 B131098:B131198 B65562:B65662 B983066:B983166 ST16:ST116 ACP16:ACP116 AML16:AML116 AWH16:AWH116 BGD16:BGD116 BPZ16:BPZ116 BZV16:BZV116 CJR16:CJR116 CTN16:CTN116 DDJ16:DDJ116 DNF16:DNF116 DXB16:DXB116 EGX16:EGX116 EQT16:EQT116 FAP16:FAP116 FKL16:FKL116 FUH16:FUH116 GED16:GED116 GNZ16:GNZ116 GXV16:GXV116 HHR16:HHR116 HRN16:HRN116 IBJ16:IBJ116 ILF16:ILF116 IVB16:IVB116 JEX16:JEX116 JOT16:JOT116 JYP16:JYP116 KIL16:KIL116 KSH16:KSH116 LCD16:LCD116 LLZ16:LLZ116 LVV16:LVV116 MFR16:MFR116 MPN16:MPN116 MZJ16:MZJ116 NJF16:NJF116 NTB16:NTB116 OCX16:OCX116 OMT16:OMT116 OWP16:OWP116 PGL16:PGL116 PQH16:PQH116 QAD16:QAD116 QJZ16:QJZ116 QTV16:QTV116 RDR16:RDR116 RNN16:RNN116 RXJ16:RXJ116 SHF16:SHF116 SRB16:SRB116 TAX16:TAX116 TKT16:TKT116 TUP16:TUP116 UEL16:UEL116 UOH16:UOH116 UYD16:UYD116 VHZ16:VHZ116 VRV16:VRV116 WBR16:WBR116 WLN16:WLN116 WVJ16:WVJ116 IX65562:IX65662 ST65562:ST65662 ACP65562:ACP65662 AML65562:AML65662 AWH65562:AWH65662 BGD65562:BGD65662 BPZ65562:BPZ65662 BZV65562:BZV65662 CJR65562:CJR65662 CTN65562:CTN65662 DDJ65562:DDJ65662 DNF65562:DNF65662 DXB65562:DXB65662 EGX65562:EGX65662 EQT65562:EQT65662 FAP65562:FAP65662 FKL65562:FKL65662 FUH65562:FUH65662 GED65562:GED65662 GNZ65562:GNZ65662 GXV65562:GXV65662 HHR65562:HHR65662 HRN65562:HRN65662 IBJ65562:IBJ65662 ILF65562:ILF65662 IVB65562:IVB65662 JEX65562:JEX65662 JOT65562:JOT65662 JYP65562:JYP65662 KIL65562:KIL65662 KSH65562:KSH65662 LCD65562:LCD65662 LLZ65562:LLZ65662 LVV65562:LVV65662 MFR65562:MFR65662 MPN65562:MPN65662 MZJ65562:MZJ65662 NJF65562:NJF65662 NTB65562:NTB65662 OCX65562:OCX65662 OMT65562:OMT65662 OWP65562:OWP65662 PGL65562:PGL65662 PQH65562:PQH65662 QAD65562:QAD65662 QJZ65562:QJZ65662 QTV65562:QTV65662 RDR65562:RDR65662 RNN65562:RNN65662 RXJ65562:RXJ65662 SHF65562:SHF65662 SRB65562:SRB65662 TAX65562:TAX65662 TKT65562:TKT65662 TUP65562:TUP65662 UEL65562:UEL65662 UOH65562:UOH65662 UYD65562:UYD65662 VHZ65562:VHZ65662 VRV65562:VRV65662 WBR65562:WBR65662 WLN65562:WLN65662 WVJ65562:WVJ65662 IX131098:IX131198 ST131098:ST131198 ACP131098:ACP131198 AML131098:AML131198 AWH131098:AWH131198 BGD131098:BGD131198 BPZ131098:BPZ131198 BZV131098:BZV131198 CJR131098:CJR131198 CTN131098:CTN131198 DDJ131098:DDJ131198 DNF131098:DNF131198 DXB131098:DXB131198 EGX131098:EGX131198 EQT131098:EQT131198 FAP131098:FAP131198 FKL131098:FKL131198 FUH131098:FUH131198 GED131098:GED131198 GNZ131098:GNZ131198 GXV131098:GXV131198 HHR131098:HHR131198 HRN131098:HRN131198 IBJ131098:IBJ131198 ILF131098:ILF131198 IVB131098:IVB131198 JEX131098:JEX131198 JOT131098:JOT131198 JYP131098:JYP131198 KIL131098:KIL131198 KSH131098:KSH131198 LCD131098:LCD131198 LLZ131098:LLZ131198 LVV131098:LVV131198 MFR131098:MFR131198 MPN131098:MPN131198 MZJ131098:MZJ131198 NJF131098:NJF131198 NTB131098:NTB131198 OCX131098:OCX131198 OMT131098:OMT131198 OWP131098:OWP131198 PGL131098:PGL131198 PQH131098:PQH131198 QAD131098:QAD131198 QJZ131098:QJZ131198 QTV131098:QTV131198 RDR131098:RDR131198 RNN131098:RNN131198 RXJ131098:RXJ131198 SHF131098:SHF131198 SRB131098:SRB131198 TAX131098:TAX131198 TKT131098:TKT131198 TUP131098:TUP131198 UEL131098:UEL131198 UOH131098:UOH131198 UYD131098:UYD131198 VHZ131098:VHZ131198 VRV131098:VRV131198 WBR131098:WBR131198 WLN131098:WLN131198 WVJ131098:WVJ131198 IX196634:IX196734 ST196634:ST196734 ACP196634:ACP196734 AML196634:AML196734 AWH196634:AWH196734 BGD196634:BGD196734 BPZ196634:BPZ196734 BZV196634:BZV196734 CJR196634:CJR196734 CTN196634:CTN196734 DDJ196634:DDJ196734 DNF196634:DNF196734 DXB196634:DXB196734 EGX196634:EGX196734 EQT196634:EQT196734 FAP196634:FAP196734 FKL196634:FKL196734 FUH196634:FUH196734 GED196634:GED196734 GNZ196634:GNZ196734 GXV196634:GXV196734 HHR196634:HHR196734 HRN196634:HRN196734 IBJ196634:IBJ196734 ILF196634:ILF196734 IVB196634:IVB196734 JEX196634:JEX196734 JOT196634:JOT196734 JYP196634:JYP196734 KIL196634:KIL196734 KSH196634:KSH196734 LCD196634:LCD196734 LLZ196634:LLZ196734 LVV196634:LVV196734 MFR196634:MFR196734 MPN196634:MPN196734 MZJ196634:MZJ196734 NJF196634:NJF196734 NTB196634:NTB196734 OCX196634:OCX196734 OMT196634:OMT196734 OWP196634:OWP196734 PGL196634:PGL196734 PQH196634:PQH196734 QAD196634:QAD196734 QJZ196634:QJZ196734 QTV196634:QTV196734 RDR196634:RDR196734 RNN196634:RNN196734 RXJ196634:RXJ196734 SHF196634:SHF196734 SRB196634:SRB196734 TAX196634:TAX196734 TKT196634:TKT196734 TUP196634:TUP196734 UEL196634:UEL196734 UOH196634:UOH196734 UYD196634:UYD196734 VHZ196634:VHZ196734 VRV196634:VRV196734 WBR196634:WBR196734 WLN196634:WLN196734 WVJ196634:WVJ196734 IX262170:IX262270 ST262170:ST262270 ACP262170:ACP262270 AML262170:AML262270 AWH262170:AWH262270 BGD262170:BGD262270 BPZ262170:BPZ262270 BZV262170:BZV262270 CJR262170:CJR262270 CTN262170:CTN262270 DDJ262170:DDJ262270 DNF262170:DNF262270 DXB262170:DXB262270 EGX262170:EGX262270 EQT262170:EQT262270 FAP262170:FAP262270 FKL262170:FKL262270 FUH262170:FUH262270 GED262170:GED262270 GNZ262170:GNZ262270 GXV262170:GXV262270 HHR262170:HHR262270 HRN262170:HRN262270 IBJ262170:IBJ262270 ILF262170:ILF262270 IVB262170:IVB262270 JEX262170:JEX262270 JOT262170:JOT262270 JYP262170:JYP262270 KIL262170:KIL262270 KSH262170:KSH262270 LCD262170:LCD262270 LLZ262170:LLZ262270 LVV262170:LVV262270 MFR262170:MFR262270 MPN262170:MPN262270 MZJ262170:MZJ262270 NJF262170:NJF262270 NTB262170:NTB262270 OCX262170:OCX262270 OMT262170:OMT262270 OWP262170:OWP262270 PGL262170:PGL262270 PQH262170:PQH262270 QAD262170:QAD262270 QJZ262170:QJZ262270 QTV262170:QTV262270 RDR262170:RDR262270 RNN262170:RNN262270 RXJ262170:RXJ262270 SHF262170:SHF262270 SRB262170:SRB262270 TAX262170:TAX262270 TKT262170:TKT262270 TUP262170:TUP262270 UEL262170:UEL262270 UOH262170:UOH262270 UYD262170:UYD262270 VHZ262170:VHZ262270 VRV262170:VRV262270 WBR262170:WBR262270 WLN262170:WLN262270 WVJ262170:WVJ262270 IX327706:IX327806 ST327706:ST327806 ACP327706:ACP327806 AML327706:AML327806 AWH327706:AWH327806 BGD327706:BGD327806 BPZ327706:BPZ327806 BZV327706:BZV327806 CJR327706:CJR327806 CTN327706:CTN327806 DDJ327706:DDJ327806 DNF327706:DNF327806 DXB327706:DXB327806 EGX327706:EGX327806 EQT327706:EQT327806 FAP327706:FAP327806 FKL327706:FKL327806 FUH327706:FUH327806 GED327706:GED327806 GNZ327706:GNZ327806 GXV327706:GXV327806 HHR327706:HHR327806 HRN327706:HRN327806 IBJ327706:IBJ327806 ILF327706:ILF327806 IVB327706:IVB327806 JEX327706:JEX327806 JOT327706:JOT327806 JYP327706:JYP327806 KIL327706:KIL327806 KSH327706:KSH327806 LCD327706:LCD327806 LLZ327706:LLZ327806 LVV327706:LVV327806 MFR327706:MFR327806 MPN327706:MPN327806 MZJ327706:MZJ327806 NJF327706:NJF327806 NTB327706:NTB327806 OCX327706:OCX327806 OMT327706:OMT327806 OWP327706:OWP327806 PGL327706:PGL327806 PQH327706:PQH327806 QAD327706:QAD327806 QJZ327706:QJZ327806 QTV327706:QTV327806 RDR327706:RDR327806 RNN327706:RNN327806 RXJ327706:RXJ327806 SHF327706:SHF327806 SRB327706:SRB327806 TAX327706:TAX327806 TKT327706:TKT327806 TUP327706:TUP327806 UEL327706:UEL327806 UOH327706:UOH327806 UYD327706:UYD327806 VHZ327706:VHZ327806 VRV327706:VRV327806 WBR327706:WBR327806 WLN327706:WLN327806 WVJ327706:WVJ327806 IX393242:IX393342 ST393242:ST393342 ACP393242:ACP393342 AML393242:AML393342 AWH393242:AWH393342 BGD393242:BGD393342 BPZ393242:BPZ393342 BZV393242:BZV393342 CJR393242:CJR393342 CTN393242:CTN393342 DDJ393242:DDJ393342 DNF393242:DNF393342 DXB393242:DXB393342 EGX393242:EGX393342 EQT393242:EQT393342 FAP393242:FAP393342 FKL393242:FKL393342 FUH393242:FUH393342 GED393242:GED393342 GNZ393242:GNZ393342 GXV393242:GXV393342 HHR393242:HHR393342 HRN393242:HRN393342 IBJ393242:IBJ393342 ILF393242:ILF393342 IVB393242:IVB393342 JEX393242:JEX393342 JOT393242:JOT393342 JYP393242:JYP393342 KIL393242:KIL393342 KSH393242:KSH393342 LCD393242:LCD393342 LLZ393242:LLZ393342 LVV393242:LVV393342 MFR393242:MFR393342 MPN393242:MPN393342 MZJ393242:MZJ393342 NJF393242:NJF393342 NTB393242:NTB393342 OCX393242:OCX393342 OMT393242:OMT393342 OWP393242:OWP393342 PGL393242:PGL393342 PQH393242:PQH393342 QAD393242:QAD393342 QJZ393242:QJZ393342 QTV393242:QTV393342 RDR393242:RDR393342 RNN393242:RNN393342 RXJ393242:RXJ393342 SHF393242:SHF393342 SRB393242:SRB393342 TAX393242:TAX393342 TKT393242:TKT393342 TUP393242:TUP393342 UEL393242:UEL393342 UOH393242:UOH393342 UYD393242:UYD393342 VHZ393242:VHZ393342 VRV393242:VRV393342 WBR393242:WBR393342 WLN393242:WLN393342 WVJ393242:WVJ393342 IX458778:IX458878 ST458778:ST458878 ACP458778:ACP458878 AML458778:AML458878 AWH458778:AWH458878 BGD458778:BGD458878 BPZ458778:BPZ458878 BZV458778:BZV458878 CJR458778:CJR458878 CTN458778:CTN458878 DDJ458778:DDJ458878 DNF458778:DNF458878 DXB458778:DXB458878 EGX458778:EGX458878 EQT458778:EQT458878 FAP458778:FAP458878 FKL458778:FKL458878 FUH458778:FUH458878 GED458778:GED458878 GNZ458778:GNZ458878 GXV458778:GXV458878 HHR458778:HHR458878 HRN458778:HRN458878 IBJ458778:IBJ458878 ILF458778:ILF458878 IVB458778:IVB458878 JEX458778:JEX458878 JOT458778:JOT458878 JYP458778:JYP458878 KIL458778:KIL458878 KSH458778:KSH458878 LCD458778:LCD458878 LLZ458778:LLZ458878 LVV458778:LVV458878 MFR458778:MFR458878 MPN458778:MPN458878 MZJ458778:MZJ458878 NJF458778:NJF458878 NTB458778:NTB458878 OCX458778:OCX458878 OMT458778:OMT458878 OWP458778:OWP458878 PGL458778:PGL458878 PQH458778:PQH458878 QAD458778:QAD458878 QJZ458778:QJZ458878 QTV458778:QTV458878 RDR458778:RDR458878 RNN458778:RNN458878 RXJ458778:RXJ458878 SHF458778:SHF458878 SRB458778:SRB458878 TAX458778:TAX458878 TKT458778:TKT458878 TUP458778:TUP458878 UEL458778:UEL458878 UOH458778:UOH458878 UYD458778:UYD458878 VHZ458778:VHZ458878 VRV458778:VRV458878 WBR458778:WBR458878 WLN458778:WLN458878 WVJ458778:WVJ458878 IX524314:IX524414 ST524314:ST524414 ACP524314:ACP524414 AML524314:AML524414 AWH524314:AWH524414 BGD524314:BGD524414 BPZ524314:BPZ524414 BZV524314:BZV524414 CJR524314:CJR524414 CTN524314:CTN524414 DDJ524314:DDJ524414 DNF524314:DNF524414 DXB524314:DXB524414 EGX524314:EGX524414 EQT524314:EQT524414 FAP524314:FAP524414 FKL524314:FKL524414 FUH524314:FUH524414 GED524314:GED524414 GNZ524314:GNZ524414 GXV524314:GXV524414 HHR524314:HHR524414 HRN524314:HRN524414 IBJ524314:IBJ524414 ILF524314:ILF524414 IVB524314:IVB524414 JEX524314:JEX524414 JOT524314:JOT524414 JYP524314:JYP524414 KIL524314:KIL524414 KSH524314:KSH524414 LCD524314:LCD524414 LLZ524314:LLZ524414 LVV524314:LVV524414 MFR524314:MFR524414 MPN524314:MPN524414 MZJ524314:MZJ524414 NJF524314:NJF524414 NTB524314:NTB524414 OCX524314:OCX524414 OMT524314:OMT524414 OWP524314:OWP524414 PGL524314:PGL524414 PQH524314:PQH524414 QAD524314:QAD524414 QJZ524314:QJZ524414 QTV524314:QTV524414 RDR524314:RDR524414 RNN524314:RNN524414 RXJ524314:RXJ524414 SHF524314:SHF524414 SRB524314:SRB524414 TAX524314:TAX524414 TKT524314:TKT524414 TUP524314:TUP524414 UEL524314:UEL524414 UOH524314:UOH524414 UYD524314:UYD524414 VHZ524314:VHZ524414 VRV524314:VRV524414 WBR524314:WBR524414 WLN524314:WLN524414 WVJ524314:WVJ524414 IX589850:IX589950 ST589850:ST589950 ACP589850:ACP589950 AML589850:AML589950 AWH589850:AWH589950 BGD589850:BGD589950 BPZ589850:BPZ589950 BZV589850:BZV589950 CJR589850:CJR589950 CTN589850:CTN589950 DDJ589850:DDJ589950 DNF589850:DNF589950 DXB589850:DXB589950 EGX589850:EGX589950 EQT589850:EQT589950 FAP589850:FAP589950 FKL589850:FKL589950 FUH589850:FUH589950 GED589850:GED589950 GNZ589850:GNZ589950 GXV589850:GXV589950 HHR589850:HHR589950 HRN589850:HRN589950 IBJ589850:IBJ589950 ILF589850:ILF589950 IVB589850:IVB589950 JEX589850:JEX589950 JOT589850:JOT589950 JYP589850:JYP589950 KIL589850:KIL589950 KSH589850:KSH589950 LCD589850:LCD589950 LLZ589850:LLZ589950 LVV589850:LVV589950 MFR589850:MFR589950 MPN589850:MPN589950 MZJ589850:MZJ589950 NJF589850:NJF589950 NTB589850:NTB589950 OCX589850:OCX589950 OMT589850:OMT589950 OWP589850:OWP589950 PGL589850:PGL589950 PQH589850:PQH589950 QAD589850:QAD589950 QJZ589850:QJZ589950 QTV589850:QTV589950 RDR589850:RDR589950 RNN589850:RNN589950 RXJ589850:RXJ589950 SHF589850:SHF589950 SRB589850:SRB589950 TAX589850:TAX589950 TKT589850:TKT589950 TUP589850:TUP589950 UEL589850:UEL589950 UOH589850:UOH589950 UYD589850:UYD589950 VHZ589850:VHZ589950 VRV589850:VRV589950 WBR589850:WBR589950 WLN589850:WLN589950 WVJ589850:WVJ589950 IX655386:IX655486 ST655386:ST655486 ACP655386:ACP655486 AML655386:AML655486 AWH655386:AWH655486 BGD655386:BGD655486 BPZ655386:BPZ655486 BZV655386:BZV655486 CJR655386:CJR655486 CTN655386:CTN655486 DDJ655386:DDJ655486 DNF655386:DNF655486 DXB655386:DXB655486 EGX655386:EGX655486 EQT655386:EQT655486 FAP655386:FAP655486 FKL655386:FKL655486 FUH655386:FUH655486 GED655386:GED655486 GNZ655386:GNZ655486 GXV655386:GXV655486 HHR655386:HHR655486 HRN655386:HRN655486 IBJ655386:IBJ655486 ILF655386:ILF655486 IVB655386:IVB655486 JEX655386:JEX655486 JOT655386:JOT655486 JYP655386:JYP655486 KIL655386:KIL655486 KSH655386:KSH655486 LCD655386:LCD655486 LLZ655386:LLZ655486 LVV655386:LVV655486 MFR655386:MFR655486 MPN655386:MPN655486 MZJ655386:MZJ655486 NJF655386:NJF655486 NTB655386:NTB655486 OCX655386:OCX655486 OMT655386:OMT655486 OWP655386:OWP655486 PGL655386:PGL655486 PQH655386:PQH655486 QAD655386:QAD655486 QJZ655386:QJZ655486 QTV655386:QTV655486 RDR655386:RDR655486 RNN655386:RNN655486 RXJ655386:RXJ655486 SHF655386:SHF655486 SRB655386:SRB655486 TAX655386:TAX655486 TKT655386:TKT655486 TUP655386:TUP655486 UEL655386:UEL655486 UOH655386:UOH655486 UYD655386:UYD655486 VHZ655386:VHZ655486 VRV655386:VRV655486 WBR655386:WBR655486 WLN655386:WLN655486 WVJ655386:WVJ655486 IX720922:IX721022 ST720922:ST721022 ACP720922:ACP721022 AML720922:AML721022 AWH720922:AWH721022 BGD720922:BGD721022 BPZ720922:BPZ721022 BZV720922:BZV721022 CJR720922:CJR721022 CTN720922:CTN721022 DDJ720922:DDJ721022 DNF720922:DNF721022 DXB720922:DXB721022 EGX720922:EGX721022 EQT720922:EQT721022 FAP720922:FAP721022 FKL720922:FKL721022 FUH720922:FUH721022 GED720922:GED721022 GNZ720922:GNZ721022 GXV720922:GXV721022 HHR720922:HHR721022 HRN720922:HRN721022 IBJ720922:IBJ721022 ILF720922:ILF721022 IVB720922:IVB721022 JEX720922:JEX721022 JOT720922:JOT721022 JYP720922:JYP721022 KIL720922:KIL721022 KSH720922:KSH721022 LCD720922:LCD721022 LLZ720922:LLZ721022 LVV720922:LVV721022 MFR720922:MFR721022 MPN720922:MPN721022 MZJ720922:MZJ721022 NJF720922:NJF721022 NTB720922:NTB721022 OCX720922:OCX721022 OMT720922:OMT721022 OWP720922:OWP721022 PGL720922:PGL721022 PQH720922:PQH721022 QAD720922:QAD721022 QJZ720922:QJZ721022 QTV720922:QTV721022 RDR720922:RDR721022 RNN720922:RNN721022 RXJ720922:RXJ721022 SHF720922:SHF721022 SRB720922:SRB721022 TAX720922:TAX721022 TKT720922:TKT721022 TUP720922:TUP721022 UEL720922:UEL721022 UOH720922:UOH721022 UYD720922:UYD721022 VHZ720922:VHZ721022 VRV720922:VRV721022 WBR720922:WBR721022 WLN720922:WLN721022 WVJ720922:WVJ721022 IX786458:IX786558 ST786458:ST786558 ACP786458:ACP786558 AML786458:AML786558 AWH786458:AWH786558 BGD786458:BGD786558 BPZ786458:BPZ786558 BZV786458:BZV786558 CJR786458:CJR786558 CTN786458:CTN786558 DDJ786458:DDJ786558 DNF786458:DNF786558 DXB786458:DXB786558 EGX786458:EGX786558 EQT786458:EQT786558 FAP786458:FAP786558 FKL786458:FKL786558 FUH786458:FUH786558 GED786458:GED786558 GNZ786458:GNZ786558 GXV786458:GXV786558 HHR786458:HHR786558 HRN786458:HRN786558 IBJ786458:IBJ786558 ILF786458:ILF786558 IVB786458:IVB786558 JEX786458:JEX786558 JOT786458:JOT786558 JYP786458:JYP786558 KIL786458:KIL786558 KSH786458:KSH786558 LCD786458:LCD786558 LLZ786458:LLZ786558 LVV786458:LVV786558 MFR786458:MFR786558 MPN786458:MPN786558 MZJ786458:MZJ786558 NJF786458:NJF786558 NTB786458:NTB786558 OCX786458:OCX786558 OMT786458:OMT786558 OWP786458:OWP786558 PGL786458:PGL786558 PQH786458:PQH786558 QAD786458:QAD786558 QJZ786458:QJZ786558 QTV786458:QTV786558 RDR786458:RDR786558 RNN786458:RNN786558 RXJ786458:RXJ786558 SHF786458:SHF786558 SRB786458:SRB786558 TAX786458:TAX786558 TKT786458:TKT786558 TUP786458:TUP786558 UEL786458:UEL786558 UOH786458:UOH786558 UYD786458:UYD786558 VHZ786458:VHZ786558 VRV786458:VRV786558 WBR786458:WBR786558 WLN786458:WLN786558 WVJ786458:WVJ786558 IX851994:IX852094 ST851994:ST852094 ACP851994:ACP852094 AML851994:AML852094 AWH851994:AWH852094 BGD851994:BGD852094 BPZ851994:BPZ852094 BZV851994:BZV852094 CJR851994:CJR852094 CTN851994:CTN852094 DDJ851994:DDJ852094 DNF851994:DNF852094 DXB851994:DXB852094 EGX851994:EGX852094 EQT851994:EQT852094 FAP851994:FAP852094 FKL851994:FKL852094 FUH851994:FUH852094 GED851994:GED852094 GNZ851994:GNZ852094 GXV851994:GXV852094 HHR851994:HHR852094 HRN851994:HRN852094 IBJ851994:IBJ852094 ILF851994:ILF852094 IVB851994:IVB852094 JEX851994:JEX852094 JOT851994:JOT852094 JYP851994:JYP852094 KIL851994:KIL852094 KSH851994:KSH852094 LCD851994:LCD852094 LLZ851994:LLZ852094 LVV851994:LVV852094 MFR851994:MFR852094 MPN851994:MPN852094 MZJ851994:MZJ852094 NJF851994:NJF852094 NTB851994:NTB852094 OCX851994:OCX852094 OMT851994:OMT852094 OWP851994:OWP852094 PGL851994:PGL852094 PQH851994:PQH852094 QAD851994:QAD852094 QJZ851994:QJZ852094 QTV851994:QTV852094 RDR851994:RDR852094 RNN851994:RNN852094 RXJ851994:RXJ852094 SHF851994:SHF852094 SRB851994:SRB852094 TAX851994:TAX852094 TKT851994:TKT852094 TUP851994:TUP852094 UEL851994:UEL852094 UOH851994:UOH852094 UYD851994:UYD852094 VHZ851994:VHZ852094 VRV851994:VRV852094 WBR851994:WBR852094 WLN851994:WLN852094 WVJ851994:WVJ852094 IX917530:IX917630 ST917530:ST917630 ACP917530:ACP917630 AML917530:AML917630 AWH917530:AWH917630 BGD917530:BGD917630 BPZ917530:BPZ917630 BZV917530:BZV917630 CJR917530:CJR917630 CTN917530:CTN917630 DDJ917530:DDJ917630 DNF917530:DNF917630 DXB917530:DXB917630 EGX917530:EGX917630 EQT917530:EQT917630 FAP917530:FAP917630 FKL917530:FKL917630 FUH917530:FUH917630 GED917530:GED917630 GNZ917530:GNZ917630 GXV917530:GXV917630 HHR917530:HHR917630 HRN917530:HRN917630 IBJ917530:IBJ917630 ILF917530:ILF917630 IVB917530:IVB917630 JEX917530:JEX917630 JOT917530:JOT917630 JYP917530:JYP917630 KIL917530:KIL917630 KSH917530:KSH917630 LCD917530:LCD917630 LLZ917530:LLZ917630 LVV917530:LVV917630 MFR917530:MFR917630 MPN917530:MPN917630 MZJ917530:MZJ917630 NJF917530:NJF917630 NTB917530:NTB917630 OCX917530:OCX917630 OMT917530:OMT917630 OWP917530:OWP917630 PGL917530:PGL917630 PQH917530:PQH917630 QAD917530:QAD917630 QJZ917530:QJZ917630 QTV917530:QTV917630 RDR917530:RDR917630 RNN917530:RNN917630 RXJ917530:RXJ917630 SHF917530:SHF917630 SRB917530:SRB917630 TAX917530:TAX917630 TKT917530:TKT917630 TUP917530:TUP917630 UEL917530:UEL917630 UOH917530:UOH917630 UYD917530:UYD917630 VHZ917530:VHZ917630 VRV917530:VRV917630 WBR917530:WBR917630 WLN917530:WLN917630 WVJ917530:WVJ917630 IX983066:IX983166 ST983066:ST983166 ACP983066:ACP983166 AML983066:AML983166 AWH983066:AWH983166 BGD983066:BGD983166 BPZ983066:BPZ983166 BZV983066:BZV983166 CJR983066:CJR983166 CTN983066:CTN983166 DDJ983066:DDJ983166 DNF983066:DNF983166 DXB983066:DXB983166 EGX983066:EGX983166 EQT983066:EQT983166 FAP983066:FAP983166 FKL983066:FKL983166 FUH983066:FUH983166 GED983066:GED983166 GNZ983066:GNZ983166 GXV983066:GXV983166 HHR983066:HHR983166 HRN983066:HRN983166 IBJ983066:IBJ983166 ILF983066:ILF983166 IVB983066:IVB983166 JEX983066:JEX983166 JOT983066:JOT983166 JYP983066:JYP983166 KIL983066:KIL983166 KSH983066:KSH983166 LCD983066:LCD983166 LLZ983066:LLZ983166 LVV983066:LVV983166 MFR983066:MFR983166 MPN983066:MPN983166 MZJ983066:MZJ983166 NJF983066:NJF983166 NTB983066:NTB983166 OCX983066:OCX983166 OMT983066:OMT983166 OWP983066:OWP983166 PGL983066:PGL983166 PQH983066:PQH983166 QAD983066:QAD983166 QJZ983066:QJZ983166 QTV983066:QTV983166 RDR983066:RDR983166 RNN983066:RNN983166 RXJ983066:RXJ983166 SHF983066:SHF983166 SRB983066:SRB983166 TAX983066:TAX983166 TKT983066:TKT983166 TUP983066:TUP983166 UEL983066:UEL983166 UOH983066:UOH983166 UYD983066:UYD983166 VHZ983066:VHZ983166 VRV983066:VRV983166 WBR983066:WBR983166 WLN983066:WLN983166 WVJ983066:WVJ983166" xr:uid="{E2DA8478-FB94-4CE9-8A21-D4A2BDB90BB4}"/>
  </dataValidations>
  <printOptions horizontalCentered="1" verticalCentered="1"/>
  <pageMargins left="0.25" right="0.25" top="0.25" bottom="0.25" header="0.3" footer="0.3"/>
  <pageSetup paperSize="9" scale="35" fitToWidth="0"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7E62B-7A90-4DEB-867B-40B9AFE0F3B2}">
  <sheetPr codeName="Sheet4">
    <tabColor theme="5" tint="0.79998168889431442"/>
  </sheetPr>
  <dimension ref="A1:AB192"/>
  <sheetViews>
    <sheetView showGridLines="0" topLeftCell="A7" zoomScaleNormal="100" workbookViewId="0">
      <pane xSplit="2" ySplit="9" topLeftCell="C16" activePane="bottomRight" state="frozen"/>
      <selection activeCell="A7" sqref="A7"/>
      <selection pane="topRight" activeCell="C7" sqref="C7"/>
      <selection pane="bottomLeft" activeCell="A16" sqref="A16"/>
      <selection pane="bottomRight" sqref="A1:S1"/>
    </sheetView>
  </sheetViews>
  <sheetFormatPr defaultColWidth="8.1640625" defaultRowHeight="10.5"/>
  <cols>
    <col min="1" max="1" width="3.33203125" style="6" customWidth="1"/>
    <col min="2" max="2" width="32.33203125" style="6" customWidth="1"/>
    <col min="3" max="15" width="5.4140625" style="6" customWidth="1"/>
    <col min="16" max="16" width="9.33203125" style="6" customWidth="1"/>
    <col min="17" max="17" width="7.5" style="6" customWidth="1"/>
    <col min="18" max="18" width="16.6640625" style="6" customWidth="1"/>
    <col min="19" max="19" width="7.33203125" style="6" customWidth="1"/>
    <col min="20" max="16384" width="8.1640625" style="6"/>
  </cols>
  <sheetData>
    <row r="1" spans="1:28" ht="13" hidden="1">
      <c r="A1" s="835" t="s">
        <v>3</v>
      </c>
      <c r="B1" s="835"/>
      <c r="C1" s="835"/>
      <c r="D1" s="835"/>
      <c r="E1" s="835"/>
      <c r="F1" s="835"/>
      <c r="G1" s="835"/>
      <c r="H1" s="835"/>
      <c r="I1" s="835"/>
      <c r="J1" s="835"/>
      <c r="K1" s="835"/>
      <c r="L1" s="835"/>
      <c r="M1" s="835"/>
      <c r="N1" s="835"/>
      <c r="O1" s="835"/>
      <c r="P1" s="835"/>
      <c r="Q1" s="835"/>
      <c r="R1" s="835"/>
      <c r="S1" s="835"/>
    </row>
    <row r="2" spans="1:28" ht="13" hidden="1">
      <c r="A2" s="834" t="s">
        <v>4</v>
      </c>
      <c r="B2" s="834"/>
      <c r="C2" s="834"/>
      <c r="D2" s="834"/>
      <c r="E2" s="834"/>
      <c r="F2" s="834"/>
      <c r="G2" s="834"/>
      <c r="H2" s="834"/>
      <c r="I2" s="834"/>
      <c r="J2" s="834"/>
      <c r="K2" s="834"/>
      <c r="L2" s="834"/>
      <c r="M2" s="834"/>
      <c r="N2" s="834"/>
      <c r="O2" s="834"/>
      <c r="P2" s="834"/>
      <c r="Q2" s="834"/>
      <c r="R2" s="834"/>
      <c r="S2" s="834"/>
    </row>
    <row r="3" spans="1:28" ht="13" hidden="1">
      <c r="A3" s="835" t="str">
        <f>'INPUT DATA'!E8</f>
        <v>REGION XII</v>
      </c>
      <c r="B3" s="835"/>
      <c r="C3" s="835"/>
      <c r="D3" s="835"/>
      <c r="E3" s="835"/>
      <c r="F3" s="835"/>
      <c r="G3" s="835"/>
      <c r="H3" s="835"/>
      <c r="I3" s="835"/>
      <c r="J3" s="835"/>
      <c r="K3" s="835"/>
      <c r="L3" s="835"/>
      <c r="M3" s="835"/>
      <c r="N3" s="835"/>
      <c r="O3" s="835"/>
      <c r="P3" s="835"/>
      <c r="Q3" s="835"/>
      <c r="R3" s="835"/>
      <c r="S3" s="835"/>
    </row>
    <row r="4" spans="1:28" ht="13" hidden="1">
      <c r="A4" s="834" t="str">
        <f>'INPUT DATA'!E9</f>
        <v>CITY SCHOOLS DIVISION OF KORONADAL</v>
      </c>
      <c r="B4" s="834"/>
      <c r="C4" s="834"/>
      <c r="D4" s="834"/>
      <c r="E4" s="834"/>
      <c r="F4" s="834"/>
      <c r="G4" s="834"/>
      <c r="H4" s="834"/>
      <c r="I4" s="834"/>
      <c r="J4" s="834"/>
      <c r="K4" s="834"/>
      <c r="L4" s="834"/>
      <c r="M4" s="834"/>
      <c r="N4" s="834"/>
      <c r="O4" s="834"/>
      <c r="P4" s="834"/>
      <c r="Q4" s="834"/>
      <c r="R4" s="834"/>
      <c r="S4" s="834"/>
    </row>
    <row r="5" spans="1:28" ht="6.65" hidden="1" customHeight="1">
      <c r="A5" s="834"/>
      <c r="B5" s="834"/>
      <c r="C5" s="834"/>
      <c r="D5" s="834"/>
      <c r="E5" s="834"/>
      <c r="F5" s="834"/>
      <c r="G5" s="834"/>
      <c r="H5" s="834"/>
      <c r="I5" s="834"/>
      <c r="J5" s="834"/>
      <c r="K5" s="834"/>
      <c r="L5" s="834"/>
      <c r="M5" s="834"/>
      <c r="N5" s="834"/>
      <c r="O5" s="834"/>
      <c r="P5" s="834"/>
      <c r="Q5" s="834"/>
      <c r="R5" s="834"/>
    </row>
    <row r="6" spans="1:28" ht="14.4" hidden="1" customHeight="1" thickBot="1">
      <c r="A6" s="838" t="str">
        <f>'INPUT DATA'!E10</f>
        <v>KORONADAL NATIONAL COMPREHENSIVE HIGH SCHOOL</v>
      </c>
      <c r="B6" s="838"/>
      <c r="C6" s="838"/>
      <c r="D6" s="838"/>
      <c r="E6" s="838"/>
      <c r="F6" s="838"/>
      <c r="G6" s="838"/>
      <c r="H6" s="838"/>
      <c r="I6" s="838"/>
      <c r="J6" s="838"/>
      <c r="K6" s="838"/>
      <c r="L6" s="838"/>
      <c r="M6" s="838"/>
      <c r="N6" s="838"/>
      <c r="O6" s="838"/>
      <c r="P6" s="838"/>
      <c r="Q6" s="838"/>
      <c r="R6" s="838"/>
      <c r="S6" s="838"/>
    </row>
    <row r="7" spans="1:28" ht="13.25" customHeight="1">
      <c r="A7" s="7"/>
      <c r="B7" s="7"/>
      <c r="C7" s="7"/>
      <c r="D7" s="7"/>
      <c r="E7" s="7"/>
      <c r="F7" s="7"/>
      <c r="G7" s="7"/>
      <c r="H7" s="7"/>
      <c r="I7" s="7"/>
      <c r="J7" s="7"/>
      <c r="K7" s="7"/>
      <c r="L7" s="7"/>
      <c r="M7" s="7"/>
      <c r="N7" s="7"/>
      <c r="O7" s="7"/>
      <c r="P7" s="7"/>
      <c r="Q7" s="7"/>
      <c r="R7" s="7"/>
      <c r="S7" s="7"/>
      <c r="T7" s="7"/>
      <c r="U7" s="7"/>
      <c r="V7" s="7"/>
      <c r="W7" s="7"/>
      <c r="X7" s="7"/>
      <c r="Y7" s="7"/>
      <c r="Z7" s="7"/>
      <c r="AA7" s="7"/>
      <c r="AB7" s="7"/>
    </row>
    <row r="8" spans="1:28" ht="26.4" customHeight="1">
      <c r="A8" s="847" t="s">
        <v>0</v>
      </c>
      <c r="B8" s="847"/>
      <c r="C8" s="847"/>
      <c r="D8" s="847"/>
      <c r="E8" s="847"/>
      <c r="F8" s="847"/>
      <c r="G8" s="847"/>
      <c r="H8" s="847"/>
      <c r="I8" s="847"/>
      <c r="J8" s="847"/>
      <c r="K8" s="847"/>
      <c r="L8" s="847"/>
      <c r="M8" s="847"/>
      <c r="N8" s="847"/>
      <c r="O8" s="847"/>
      <c r="P8" s="847"/>
      <c r="Q8" s="847"/>
      <c r="R8" s="847"/>
      <c r="S8" s="847"/>
      <c r="T8" s="7"/>
      <c r="U8" s="7"/>
      <c r="V8" s="7"/>
      <c r="W8" s="7"/>
      <c r="X8" s="7"/>
      <c r="Y8" s="7"/>
      <c r="Z8" s="7"/>
      <c r="AA8" s="7"/>
      <c r="AB8" s="7"/>
    </row>
    <row r="9" spans="1:28" ht="15.5">
      <c r="A9" s="848" t="str">
        <f>'INPUT DATA'!E14</f>
        <v>7-ROSAL</v>
      </c>
      <c r="B9" s="848"/>
      <c r="C9" s="848"/>
      <c r="D9" s="848"/>
      <c r="E9" s="848"/>
      <c r="F9" s="848"/>
      <c r="G9" s="848"/>
      <c r="H9" s="848"/>
      <c r="I9" s="848"/>
      <c r="J9" s="848"/>
      <c r="K9" s="848"/>
      <c r="L9" s="848"/>
      <c r="M9" s="848"/>
      <c r="N9" s="848"/>
      <c r="O9" s="848"/>
      <c r="P9" s="848"/>
      <c r="Q9" s="848"/>
      <c r="R9" s="848"/>
      <c r="S9" s="848"/>
    </row>
    <row r="10" spans="1:28" ht="15.5">
      <c r="A10" s="848" t="str">
        <f>"TERM 3 | SY "&amp; 'INPUT DATA'!E12</f>
        <v>TERM 3 | SY 2026-2027</v>
      </c>
      <c r="B10" s="848"/>
      <c r="C10" s="848"/>
      <c r="D10" s="848"/>
      <c r="E10" s="848"/>
      <c r="F10" s="848"/>
      <c r="G10" s="848"/>
      <c r="H10" s="848"/>
      <c r="I10" s="848"/>
      <c r="J10" s="848"/>
      <c r="K10" s="848"/>
      <c r="L10" s="848"/>
      <c r="M10" s="848"/>
      <c r="N10" s="848"/>
      <c r="O10" s="848"/>
      <c r="P10" s="848"/>
      <c r="Q10" s="848"/>
      <c r="R10" s="848"/>
      <c r="S10" s="848"/>
    </row>
    <row r="11" spans="1:28" ht="21" hidden="1" customHeight="1">
      <c r="A11" s="9"/>
      <c r="B11" s="9"/>
      <c r="C11" s="9"/>
      <c r="D11" s="9"/>
      <c r="E11" s="9"/>
      <c r="F11" s="9"/>
      <c r="G11" s="9"/>
      <c r="H11" s="9"/>
      <c r="I11" s="9"/>
      <c r="J11" s="9"/>
      <c r="K11" s="9"/>
      <c r="L11" s="9"/>
      <c r="M11" s="9"/>
      <c r="N11" s="9"/>
      <c r="O11" s="9"/>
      <c r="P11" s="9"/>
      <c r="Q11" s="9"/>
      <c r="R11" s="9"/>
      <c r="S11" s="8"/>
    </row>
    <row r="12" spans="1:28" s="10" customFormat="1" ht="8.4" customHeight="1"/>
    <row r="13" spans="1:28" ht="57.75" customHeight="1">
      <c r="A13" s="11"/>
      <c r="B13" s="12" t="s">
        <v>5</v>
      </c>
      <c r="C13" s="110" t="s">
        <v>6</v>
      </c>
      <c r="D13" s="110" t="s">
        <v>7</v>
      </c>
      <c r="E13" s="110" t="s">
        <v>8</v>
      </c>
      <c r="F13" s="109" t="s">
        <v>9</v>
      </c>
      <c r="G13" s="110" t="s">
        <v>10</v>
      </c>
      <c r="H13" s="110" t="s">
        <v>27</v>
      </c>
      <c r="I13" s="109" t="s">
        <v>11</v>
      </c>
      <c r="J13" s="109" t="s">
        <v>12</v>
      </c>
      <c r="K13" s="15"/>
      <c r="L13" s="16"/>
      <c r="M13" s="478">
        <f>'INPUT DATA'!E27</f>
        <v>0</v>
      </c>
      <c r="N13" s="478"/>
      <c r="O13" s="479"/>
      <c r="P13" s="836" t="s">
        <v>13</v>
      </c>
      <c r="Q13" s="837" t="s">
        <v>50</v>
      </c>
      <c r="R13" s="837" t="s">
        <v>28</v>
      </c>
      <c r="S13" s="845" t="s">
        <v>51</v>
      </c>
      <c r="U13" s="828" t="s">
        <v>302</v>
      </c>
      <c r="V13" s="829"/>
      <c r="W13" s="828" t="s">
        <v>303</v>
      </c>
      <c r="X13" s="829"/>
      <c r="Y13" s="832" t="s">
        <v>304</v>
      </c>
      <c r="Z13" s="828" t="s">
        <v>305</v>
      </c>
      <c r="AA13" s="829"/>
    </row>
    <row r="14" spans="1:28" ht="23.4" customHeight="1">
      <c r="A14" s="11"/>
      <c r="B14" s="38"/>
      <c r="C14" s="17">
        <v>1</v>
      </c>
      <c r="D14" s="17">
        <v>2</v>
      </c>
      <c r="E14" s="17">
        <v>3</v>
      </c>
      <c r="F14" s="17">
        <v>4</v>
      </c>
      <c r="G14" s="17">
        <v>5</v>
      </c>
      <c r="H14" s="17">
        <v>6</v>
      </c>
      <c r="I14" s="17">
        <v>7</v>
      </c>
      <c r="J14" s="17">
        <v>8</v>
      </c>
      <c r="K14" s="18" t="s">
        <v>25</v>
      </c>
      <c r="L14" s="18" t="s">
        <v>26</v>
      </c>
      <c r="M14" s="465">
        <v>9</v>
      </c>
      <c r="N14" s="465">
        <v>10</v>
      </c>
      <c r="O14" s="17">
        <v>11</v>
      </c>
      <c r="P14" s="836"/>
      <c r="Q14" s="837"/>
      <c r="R14" s="837"/>
      <c r="S14" s="845"/>
      <c r="U14" s="830"/>
      <c r="V14" s="831"/>
      <c r="W14" s="830"/>
      <c r="X14" s="831"/>
      <c r="Y14" s="833"/>
      <c r="Z14" s="830"/>
      <c r="AA14" s="831"/>
    </row>
    <row r="15" spans="1:28" ht="15.65" customHeight="1">
      <c r="A15" s="19"/>
      <c r="B15" s="40" t="s">
        <v>1</v>
      </c>
      <c r="C15" s="20"/>
      <c r="D15" s="20"/>
      <c r="E15" s="20"/>
      <c r="F15" s="20"/>
      <c r="G15" s="20"/>
      <c r="H15" s="20"/>
      <c r="I15" s="20"/>
      <c r="J15" s="20"/>
      <c r="K15" s="21"/>
      <c r="L15" s="21"/>
      <c r="M15" s="21"/>
      <c r="N15" s="21"/>
      <c r="O15" s="20"/>
      <c r="P15" s="22"/>
      <c r="Q15" s="19"/>
      <c r="R15" s="19"/>
      <c r="S15" s="19"/>
      <c r="U15" s="249"/>
      <c r="V15" s="249"/>
      <c r="W15" s="249"/>
      <c r="X15" s="249"/>
      <c r="Y15" s="249"/>
      <c r="Z15" s="249"/>
      <c r="AA15" s="249"/>
    </row>
    <row r="16" spans="1:28" ht="18" customHeight="1">
      <c r="A16" s="23">
        <v>1</v>
      </c>
      <c r="B16" s="57" t="str">
        <f>'INPUT DATA'!J9</f>
        <v>ACIBAR, LOUIE JR. L.</v>
      </c>
      <c r="C16" s="24"/>
      <c r="D16" s="24"/>
      <c r="E16" s="24"/>
      <c r="F16" s="24"/>
      <c r="G16" s="24"/>
      <c r="H16" s="24"/>
      <c r="I16" s="24"/>
      <c r="J16" s="759" t="str">
        <f>IF(OR(K16="",L16=""),"",IF(ISERROR(ROUND(AVERAGE(K16,L16),2)),"",ROUND(AVERAGE(K16,L16),0)))</f>
        <v/>
      </c>
      <c r="K16" s="26"/>
      <c r="L16" s="26"/>
      <c r="M16" s="26"/>
      <c r="N16" s="26"/>
      <c r="O16" s="60"/>
      <c r="P16" s="27" t="e" cm="1">
        <f t="array" ref="P16">ROUND(SUM(C16:J16,M16:O16) / INDEX(FREQUENCY((C16:J16,M16:O16), 0), 2), 0)</f>
        <v>#DIV/0!</v>
      </c>
      <c r="Q16" s="28" t="str">
        <f>IF(ISNUMBER(P16), COUNTIF($P$16:$P$116, "&gt;"&amp;P16) + 1, "")</f>
        <v/>
      </c>
      <c r="R16" s="28" t="e">
        <f t="shared" ref="R16:R47" si="0">IF(P16="","",IFERROR(VLOOKUP(P16,DESCRIPTORS,4,TRUE),""))</f>
        <v>#DIV/0!</v>
      </c>
      <c r="S16" s="58" t="e">
        <f>IF(AND(P16&gt;=90, MIN(C16:O16)&gt;=80), "✔", " ")</f>
        <v>#DIV/0!</v>
      </c>
      <c r="U16" s="250"/>
      <c r="V16" s="250"/>
      <c r="W16" s="250"/>
      <c r="X16" s="250"/>
      <c r="Y16" s="250"/>
      <c r="Z16" s="250"/>
      <c r="AA16" s="250"/>
    </row>
    <row r="17" spans="1:27" ht="18" customHeight="1">
      <c r="A17" s="23">
        <v>2</v>
      </c>
      <c r="B17" s="57" t="str">
        <f>'INPUT DATA'!J10</f>
        <v>ADANZA, ELIJAH LOUIS M.</v>
      </c>
      <c r="C17" s="24"/>
      <c r="D17" s="24"/>
      <c r="E17" s="24"/>
      <c r="F17" s="24"/>
      <c r="G17" s="24"/>
      <c r="H17" s="24"/>
      <c r="I17" s="24"/>
      <c r="J17" s="759" t="str">
        <f t="shared" ref="J17:J80" si="1">IF(OR(K17="",L17=""),"",IF(ISERROR(ROUND(AVERAGE(K17,L17),2)),"",ROUND(AVERAGE(K17,L17),0)))</f>
        <v/>
      </c>
      <c r="K17" s="26"/>
      <c r="L17" s="26"/>
      <c r="M17" s="26"/>
      <c r="N17" s="26"/>
      <c r="O17" s="60"/>
      <c r="P17" s="27" t="e" cm="1">
        <f t="array" ref="P17">ROUND(SUM(C17:J17,M17:O17) / INDEX(FREQUENCY((C17:J17,M17:O17), 0), 2), 0)</f>
        <v>#DIV/0!</v>
      </c>
      <c r="Q17" s="28" t="str">
        <f t="shared" ref="Q17:Q80" si="2">IF(ISNUMBER(P17), COUNTIF($P$16:$P$116, "&gt;"&amp;P17) + 1, "")</f>
        <v/>
      </c>
      <c r="R17" s="28" t="e">
        <f t="shared" si="0"/>
        <v>#DIV/0!</v>
      </c>
      <c r="S17" s="58" t="e">
        <f t="shared" ref="S17:S80" si="3">IF(AND(P17&gt;=90, MIN(C17:O17)&gt;=80), "✔", " ")</f>
        <v>#DIV/0!</v>
      </c>
      <c r="U17" s="250"/>
      <c r="V17" s="250"/>
      <c r="W17" s="250"/>
      <c r="X17" s="250"/>
      <c r="Y17" s="250"/>
      <c r="Z17" s="250"/>
      <c r="AA17" s="250"/>
    </row>
    <row r="18" spans="1:27" ht="18" customHeight="1">
      <c r="A18" s="23">
        <v>3</v>
      </c>
      <c r="B18" s="57" t="str">
        <f>'INPUT DATA'!J11</f>
        <v>ARELLANO, BREXEN GREY M.</v>
      </c>
      <c r="C18" s="24"/>
      <c r="D18" s="24"/>
      <c r="E18" s="24"/>
      <c r="F18" s="24"/>
      <c r="G18" s="24"/>
      <c r="H18" s="24"/>
      <c r="I18" s="24"/>
      <c r="J18" s="759" t="str">
        <f t="shared" si="1"/>
        <v/>
      </c>
      <c r="K18" s="26"/>
      <c r="L18" s="26"/>
      <c r="M18" s="26"/>
      <c r="N18" s="26"/>
      <c r="O18" s="60"/>
      <c r="P18" s="27" t="e" cm="1">
        <f t="array" ref="P18">ROUND(SUM(C18:J18,M18:O18) / INDEX(FREQUENCY((C18:J18,M18:O18), 0), 2), 0)</f>
        <v>#DIV/0!</v>
      </c>
      <c r="Q18" s="28" t="str">
        <f t="shared" si="2"/>
        <v/>
      </c>
      <c r="R18" s="28" t="e">
        <f t="shared" si="0"/>
        <v>#DIV/0!</v>
      </c>
      <c r="S18" s="58" t="e">
        <f t="shared" si="3"/>
        <v>#DIV/0!</v>
      </c>
      <c r="U18" s="250"/>
      <c r="V18" s="250"/>
      <c r="W18" s="250"/>
      <c r="X18" s="250"/>
      <c r="Y18" s="250"/>
      <c r="Z18" s="250"/>
      <c r="AA18" s="250"/>
    </row>
    <row r="19" spans="1:27" ht="18" customHeight="1">
      <c r="A19" s="23">
        <v>4</v>
      </c>
      <c r="B19" s="57" t="str">
        <f>'INPUT DATA'!J12</f>
        <v>BABAO, JAYDEN DALE T.</v>
      </c>
      <c r="C19" s="24"/>
      <c r="D19" s="24"/>
      <c r="E19" s="24"/>
      <c r="F19" s="24"/>
      <c r="G19" s="24"/>
      <c r="H19" s="24"/>
      <c r="I19" s="24"/>
      <c r="J19" s="759" t="str">
        <f t="shared" si="1"/>
        <v/>
      </c>
      <c r="K19" s="26"/>
      <c r="L19" s="26"/>
      <c r="M19" s="26"/>
      <c r="N19" s="26"/>
      <c r="O19" s="60"/>
      <c r="P19" s="27" t="e" cm="1">
        <f t="array" ref="P19">ROUND(SUM(C19:J19,M19:O19) / INDEX(FREQUENCY((C19:J19,M19:O19), 0), 2), 0)</f>
        <v>#DIV/0!</v>
      </c>
      <c r="Q19" s="28" t="str">
        <f t="shared" si="2"/>
        <v/>
      </c>
      <c r="R19" s="28" t="e">
        <f t="shared" si="0"/>
        <v>#DIV/0!</v>
      </c>
      <c r="S19" s="58" t="e">
        <f t="shared" si="3"/>
        <v>#DIV/0!</v>
      </c>
      <c r="U19" s="250"/>
      <c r="V19" s="250"/>
      <c r="W19" s="250"/>
      <c r="X19" s="250"/>
      <c r="Y19" s="250"/>
      <c r="Z19" s="250"/>
      <c r="AA19" s="250"/>
    </row>
    <row r="20" spans="1:27" ht="18" customHeight="1">
      <c r="A20" s="23">
        <v>5</v>
      </c>
      <c r="B20" s="57" t="str">
        <f>'INPUT DATA'!J13</f>
        <v>BARADAS, MCLIAME DWYT Q.</v>
      </c>
      <c r="C20" s="24"/>
      <c r="D20" s="24"/>
      <c r="E20" s="24"/>
      <c r="F20" s="24"/>
      <c r="G20" s="24"/>
      <c r="H20" s="24"/>
      <c r="I20" s="24"/>
      <c r="J20" s="759" t="str">
        <f t="shared" si="1"/>
        <v/>
      </c>
      <c r="K20" s="26"/>
      <c r="L20" s="26"/>
      <c r="M20" s="26"/>
      <c r="N20" s="26"/>
      <c r="O20" s="60"/>
      <c r="P20" s="27" t="e" cm="1">
        <f t="array" ref="P20">ROUND(SUM(C20:J20,M20:O20) / INDEX(FREQUENCY((C20:J20,M20:O20), 0), 2), 0)</f>
        <v>#DIV/0!</v>
      </c>
      <c r="Q20" s="28" t="str">
        <f t="shared" si="2"/>
        <v/>
      </c>
      <c r="R20" s="28" t="e">
        <f t="shared" si="0"/>
        <v>#DIV/0!</v>
      </c>
      <c r="S20" s="58" t="e">
        <f t="shared" si="3"/>
        <v>#DIV/0!</v>
      </c>
      <c r="U20" s="250"/>
      <c r="V20" s="250"/>
      <c r="W20" s="250"/>
      <c r="X20" s="250"/>
      <c r="Y20" s="250"/>
      <c r="Z20" s="250"/>
      <c r="AA20" s="250"/>
    </row>
    <row r="21" spans="1:27" ht="18" customHeight="1">
      <c r="A21" s="23">
        <v>6</v>
      </c>
      <c r="B21" s="57" t="str">
        <f>'INPUT DATA'!J14</f>
        <v>BARREDO, ALISTAIR KAYLE P.</v>
      </c>
      <c r="C21" s="24"/>
      <c r="D21" s="24"/>
      <c r="E21" s="24"/>
      <c r="F21" s="24"/>
      <c r="G21" s="24"/>
      <c r="H21" s="24"/>
      <c r="I21" s="24"/>
      <c r="J21" s="759" t="str">
        <f t="shared" si="1"/>
        <v/>
      </c>
      <c r="K21" s="26"/>
      <c r="L21" s="26"/>
      <c r="M21" s="26"/>
      <c r="N21" s="26"/>
      <c r="O21" s="60"/>
      <c r="P21" s="27" t="e" cm="1">
        <f t="array" ref="P21">ROUND(SUM(C21:J21,M21:O21) / INDEX(FREQUENCY((C21:J21,M21:O21), 0), 2), 0)</f>
        <v>#DIV/0!</v>
      </c>
      <c r="Q21" s="28" t="str">
        <f t="shared" si="2"/>
        <v/>
      </c>
      <c r="R21" s="28" t="e">
        <f t="shared" si="0"/>
        <v>#DIV/0!</v>
      </c>
      <c r="S21" s="58" t="e">
        <f t="shared" si="3"/>
        <v>#DIV/0!</v>
      </c>
      <c r="U21" s="250"/>
      <c r="V21" s="250"/>
      <c r="W21" s="250"/>
      <c r="X21" s="250"/>
      <c r="Y21" s="250"/>
      <c r="Z21" s="250"/>
      <c r="AA21" s="250"/>
    </row>
    <row r="22" spans="1:27" ht="18" customHeight="1">
      <c r="A22" s="23">
        <v>7</v>
      </c>
      <c r="B22" s="57" t="str">
        <f>'INPUT DATA'!J15</f>
        <v>BONILLA, RHINE KYLE L.</v>
      </c>
      <c r="C22" s="24"/>
      <c r="D22" s="24"/>
      <c r="E22" s="24"/>
      <c r="F22" s="24"/>
      <c r="G22" s="24"/>
      <c r="H22" s="24"/>
      <c r="I22" s="24"/>
      <c r="J22" s="759" t="str">
        <f t="shared" si="1"/>
        <v/>
      </c>
      <c r="K22" s="26"/>
      <c r="L22" s="26"/>
      <c r="M22" s="26"/>
      <c r="N22" s="26"/>
      <c r="O22" s="60"/>
      <c r="P22" s="27" t="e" cm="1">
        <f t="array" ref="P22">ROUND(SUM(C22:J22,M22:O22) / INDEX(FREQUENCY((C22:J22,M22:O22), 0), 2), 0)</f>
        <v>#DIV/0!</v>
      </c>
      <c r="Q22" s="28" t="str">
        <f t="shared" si="2"/>
        <v/>
      </c>
      <c r="R22" s="28" t="e">
        <f t="shared" si="0"/>
        <v>#DIV/0!</v>
      </c>
      <c r="S22" s="58" t="e">
        <f t="shared" si="3"/>
        <v>#DIV/0!</v>
      </c>
      <c r="U22" s="250"/>
      <c r="V22" s="250"/>
      <c r="W22" s="250"/>
      <c r="X22" s="250"/>
      <c r="Y22" s="250"/>
      <c r="Z22" s="250"/>
      <c r="AA22" s="250"/>
    </row>
    <row r="23" spans="1:27" ht="18" customHeight="1">
      <c r="A23" s="23">
        <v>8</v>
      </c>
      <c r="B23" s="57" t="str">
        <f>'INPUT DATA'!J16</f>
        <v>CORPUS, CYRUS JHON F.</v>
      </c>
      <c r="C23" s="24"/>
      <c r="D23" s="24"/>
      <c r="E23" s="24"/>
      <c r="F23" s="24"/>
      <c r="G23" s="24"/>
      <c r="H23" s="24"/>
      <c r="I23" s="24"/>
      <c r="J23" s="759" t="str">
        <f t="shared" si="1"/>
        <v/>
      </c>
      <c r="K23" s="26"/>
      <c r="L23" s="26"/>
      <c r="M23" s="26"/>
      <c r="N23" s="26"/>
      <c r="O23" s="60"/>
      <c r="P23" s="27" t="e" cm="1">
        <f t="array" ref="P23">ROUND(SUM(C23:J23,M23:O23) / INDEX(FREQUENCY((C23:J23,M23:O23), 0), 2), 0)</f>
        <v>#DIV/0!</v>
      </c>
      <c r="Q23" s="28" t="str">
        <f t="shared" si="2"/>
        <v/>
      </c>
      <c r="R23" s="28" t="e">
        <f t="shared" si="0"/>
        <v>#DIV/0!</v>
      </c>
      <c r="S23" s="58" t="e">
        <f t="shared" si="3"/>
        <v>#DIV/0!</v>
      </c>
      <c r="U23" s="250"/>
      <c r="V23" s="250"/>
      <c r="W23" s="250"/>
      <c r="X23" s="250"/>
      <c r="Y23" s="250"/>
      <c r="Z23" s="250"/>
      <c r="AA23" s="250"/>
    </row>
    <row r="24" spans="1:27" ht="18" customHeight="1">
      <c r="A24" s="23">
        <v>9</v>
      </c>
      <c r="B24" s="57" t="str">
        <f>'INPUT DATA'!J17</f>
        <v>DABA, IAN JOHN B.</v>
      </c>
      <c r="C24" s="24"/>
      <c r="D24" s="24"/>
      <c r="E24" s="24"/>
      <c r="F24" s="24"/>
      <c r="G24" s="24"/>
      <c r="H24" s="24"/>
      <c r="I24" s="24"/>
      <c r="J24" s="759" t="str">
        <f t="shared" si="1"/>
        <v/>
      </c>
      <c r="K24" s="26"/>
      <c r="L24" s="26"/>
      <c r="M24" s="26"/>
      <c r="N24" s="26"/>
      <c r="O24" s="60"/>
      <c r="P24" s="27" t="e" cm="1">
        <f t="array" ref="P24">ROUND(SUM(C24:J24,M24:O24) / INDEX(FREQUENCY((C24:J24,M24:O24), 0), 2), 0)</f>
        <v>#DIV/0!</v>
      </c>
      <c r="Q24" s="28" t="str">
        <f t="shared" si="2"/>
        <v/>
      </c>
      <c r="R24" s="28" t="e">
        <f t="shared" si="0"/>
        <v>#DIV/0!</v>
      </c>
      <c r="S24" s="58" t="e">
        <f t="shared" si="3"/>
        <v>#DIV/0!</v>
      </c>
      <c r="U24" s="250"/>
      <c r="V24" s="250"/>
      <c r="W24" s="250"/>
      <c r="X24" s="250"/>
      <c r="Y24" s="250"/>
      <c r="Z24" s="250"/>
      <c r="AA24" s="250"/>
    </row>
    <row r="25" spans="1:27" ht="18" customHeight="1">
      <c r="A25" s="23">
        <v>10</v>
      </c>
      <c r="B25" s="57" t="str">
        <f>'INPUT DATA'!J18</f>
        <v>DURAN, TYRICK GALVIN A.</v>
      </c>
      <c r="C25" s="24"/>
      <c r="D25" s="24"/>
      <c r="E25" s="24"/>
      <c r="F25" s="24"/>
      <c r="G25" s="24"/>
      <c r="H25" s="24"/>
      <c r="I25" s="24"/>
      <c r="J25" s="759" t="str">
        <f t="shared" si="1"/>
        <v/>
      </c>
      <c r="K25" s="26"/>
      <c r="L25" s="26"/>
      <c r="M25" s="26"/>
      <c r="N25" s="26"/>
      <c r="O25" s="60"/>
      <c r="P25" s="27" t="e" cm="1">
        <f t="array" ref="P25">ROUND(SUM(C25:J25,M25:O25) / INDEX(FREQUENCY((C25:J25,M25:O25), 0), 2), 0)</f>
        <v>#DIV/0!</v>
      </c>
      <c r="Q25" s="28" t="str">
        <f t="shared" si="2"/>
        <v/>
      </c>
      <c r="R25" s="28" t="e">
        <f t="shared" si="0"/>
        <v>#DIV/0!</v>
      </c>
      <c r="S25" s="58" t="e">
        <f t="shared" si="3"/>
        <v>#DIV/0!</v>
      </c>
      <c r="U25" s="250"/>
      <c r="V25" s="250"/>
      <c r="W25" s="250"/>
      <c r="X25" s="250"/>
      <c r="Y25" s="250"/>
      <c r="Z25" s="250"/>
      <c r="AA25" s="250"/>
    </row>
    <row r="26" spans="1:27" ht="18" customHeight="1">
      <c r="A26" s="23">
        <v>11</v>
      </c>
      <c r="B26" s="57" t="str">
        <f>'INPUT DATA'!J19</f>
        <v>GULAY, JOHN PAUL N.</v>
      </c>
      <c r="C26" s="24"/>
      <c r="D26" s="24"/>
      <c r="E26" s="24"/>
      <c r="F26" s="24"/>
      <c r="G26" s="24"/>
      <c r="H26" s="24"/>
      <c r="I26" s="24"/>
      <c r="J26" s="759" t="str">
        <f t="shared" si="1"/>
        <v/>
      </c>
      <c r="K26" s="26"/>
      <c r="L26" s="26"/>
      <c r="M26" s="26"/>
      <c r="N26" s="26"/>
      <c r="O26" s="60"/>
      <c r="P26" s="27" t="e" cm="1">
        <f t="array" ref="P26">ROUND(SUM(C26:J26,M26:O26) / INDEX(FREQUENCY((C26:J26,M26:O26), 0), 2), 0)</f>
        <v>#DIV/0!</v>
      </c>
      <c r="Q26" s="28" t="str">
        <f t="shared" si="2"/>
        <v/>
      </c>
      <c r="R26" s="28" t="e">
        <f t="shared" si="0"/>
        <v>#DIV/0!</v>
      </c>
      <c r="S26" s="58" t="e">
        <f t="shared" si="3"/>
        <v>#DIV/0!</v>
      </c>
      <c r="U26" s="250"/>
      <c r="V26" s="250"/>
      <c r="W26" s="250"/>
      <c r="X26" s="250"/>
      <c r="Y26" s="250"/>
      <c r="Z26" s="250"/>
      <c r="AA26" s="250"/>
    </row>
    <row r="27" spans="1:27" ht="18" customHeight="1">
      <c r="A27" s="23">
        <v>12</v>
      </c>
      <c r="B27" s="57" t="str">
        <f>'INPUT DATA'!J20</f>
        <v>LASANAS, ISAIAH ZAYN O.</v>
      </c>
      <c r="C27" s="24"/>
      <c r="D27" s="24"/>
      <c r="E27" s="24"/>
      <c r="F27" s="24"/>
      <c r="G27" s="24"/>
      <c r="H27" s="24"/>
      <c r="I27" s="24"/>
      <c r="J27" s="759" t="str">
        <f t="shared" si="1"/>
        <v/>
      </c>
      <c r="K27" s="26"/>
      <c r="L27" s="26"/>
      <c r="M27" s="26"/>
      <c r="N27" s="26"/>
      <c r="O27" s="60"/>
      <c r="P27" s="27" t="e" cm="1">
        <f t="array" ref="P27">ROUND(SUM(C27:J27,M27:O27) / INDEX(FREQUENCY((C27:J27,M27:O27), 0), 2), 0)</f>
        <v>#DIV/0!</v>
      </c>
      <c r="Q27" s="28" t="str">
        <f t="shared" si="2"/>
        <v/>
      </c>
      <c r="R27" s="28" t="e">
        <f t="shared" si="0"/>
        <v>#DIV/0!</v>
      </c>
      <c r="S27" s="58" t="e">
        <f t="shared" si="3"/>
        <v>#DIV/0!</v>
      </c>
      <c r="U27" s="250"/>
      <c r="V27" s="250"/>
      <c r="W27" s="250"/>
      <c r="X27" s="250"/>
      <c r="Y27" s="250"/>
      <c r="Z27" s="250"/>
      <c r="AA27" s="250"/>
    </row>
    <row r="28" spans="1:27" ht="18" customHeight="1">
      <c r="A28" s="23">
        <v>13</v>
      </c>
      <c r="B28" s="57" t="str">
        <f>'INPUT DATA'!J21</f>
        <v>MARZAN, BRAM YEOMAN C.</v>
      </c>
      <c r="C28" s="24"/>
      <c r="D28" s="24"/>
      <c r="E28" s="24"/>
      <c r="F28" s="24"/>
      <c r="G28" s="24"/>
      <c r="H28" s="24"/>
      <c r="I28" s="24"/>
      <c r="J28" s="759" t="str">
        <f t="shared" si="1"/>
        <v/>
      </c>
      <c r="K28" s="26"/>
      <c r="L28" s="26"/>
      <c r="M28" s="26"/>
      <c r="N28" s="26"/>
      <c r="O28" s="60"/>
      <c r="P28" s="27" t="e" cm="1">
        <f t="array" ref="P28">ROUND(SUM(C28:J28,M28:O28) / INDEX(FREQUENCY((C28:J28,M28:O28), 0), 2), 0)</f>
        <v>#DIV/0!</v>
      </c>
      <c r="Q28" s="28" t="str">
        <f t="shared" si="2"/>
        <v/>
      </c>
      <c r="R28" s="28" t="e">
        <f t="shared" si="0"/>
        <v>#DIV/0!</v>
      </c>
      <c r="S28" s="58" t="e">
        <f t="shared" si="3"/>
        <v>#DIV/0!</v>
      </c>
      <c r="U28" s="250"/>
      <c r="V28" s="250"/>
      <c r="W28" s="250"/>
      <c r="X28" s="250"/>
      <c r="Y28" s="250"/>
      <c r="Z28" s="250"/>
      <c r="AA28" s="250"/>
    </row>
    <row r="29" spans="1:27" ht="18" customHeight="1">
      <c r="A29" s="23">
        <v>14</v>
      </c>
      <c r="B29" s="57" t="str">
        <f>'INPUT DATA'!J22</f>
        <v>NOTARTE, KEVIN CLARENCE V.</v>
      </c>
      <c r="C29" s="24"/>
      <c r="D29" s="24"/>
      <c r="E29" s="24"/>
      <c r="F29" s="24"/>
      <c r="G29" s="24"/>
      <c r="H29" s="24"/>
      <c r="I29" s="24"/>
      <c r="J29" s="759" t="str">
        <f t="shared" si="1"/>
        <v/>
      </c>
      <c r="K29" s="26"/>
      <c r="L29" s="26"/>
      <c r="M29" s="26"/>
      <c r="N29" s="26"/>
      <c r="O29" s="60"/>
      <c r="P29" s="27" t="e" cm="1">
        <f t="array" ref="P29">ROUND(SUM(C29:J29,M29:O29) / INDEX(FREQUENCY((C29:J29,M29:O29), 0), 2), 0)</f>
        <v>#DIV/0!</v>
      </c>
      <c r="Q29" s="28" t="str">
        <f t="shared" si="2"/>
        <v/>
      </c>
      <c r="R29" s="28" t="e">
        <f t="shared" si="0"/>
        <v>#DIV/0!</v>
      </c>
      <c r="S29" s="58" t="e">
        <f t="shared" si="3"/>
        <v>#DIV/0!</v>
      </c>
      <c r="U29" s="250"/>
      <c r="V29" s="250"/>
      <c r="W29" s="250"/>
      <c r="X29" s="250"/>
      <c r="Y29" s="250"/>
      <c r="Z29" s="250"/>
      <c r="AA29" s="250"/>
    </row>
    <row r="30" spans="1:27" ht="18" customHeight="1">
      <c r="A30" s="23">
        <v>15</v>
      </c>
      <c r="B30" s="57" t="str">
        <f>'INPUT DATA'!J23</f>
        <v>OMAR, MUHAMMAD AIMAN A.</v>
      </c>
      <c r="C30" s="24"/>
      <c r="D30" s="24"/>
      <c r="E30" s="24"/>
      <c r="F30" s="24"/>
      <c r="G30" s="24"/>
      <c r="H30" s="24"/>
      <c r="I30" s="24"/>
      <c r="J30" s="759" t="str">
        <f t="shared" si="1"/>
        <v/>
      </c>
      <c r="K30" s="26"/>
      <c r="L30" s="26"/>
      <c r="M30" s="26"/>
      <c r="N30" s="26"/>
      <c r="O30" s="60"/>
      <c r="P30" s="27" t="e" cm="1">
        <f t="array" ref="P30">ROUND(SUM(C30:J30,M30:O30) / INDEX(FREQUENCY((C30:J30,M30:O30), 0), 2), 0)</f>
        <v>#DIV/0!</v>
      </c>
      <c r="Q30" s="28" t="str">
        <f t="shared" si="2"/>
        <v/>
      </c>
      <c r="R30" s="28" t="e">
        <f t="shared" si="0"/>
        <v>#DIV/0!</v>
      </c>
      <c r="S30" s="58" t="e">
        <f t="shared" si="3"/>
        <v>#DIV/0!</v>
      </c>
      <c r="U30" s="250"/>
      <c r="V30" s="250"/>
      <c r="W30" s="250"/>
      <c r="X30" s="250"/>
      <c r="Y30" s="250"/>
      <c r="Z30" s="250"/>
      <c r="AA30" s="250"/>
    </row>
    <row r="31" spans="1:27" ht="18" customHeight="1">
      <c r="A31" s="23">
        <v>16</v>
      </c>
      <c r="B31" s="57" t="str">
        <f>'INPUT DATA'!J24</f>
        <v>PANAGUITON, PETER CLIEN B.</v>
      </c>
      <c r="C31" s="24"/>
      <c r="D31" s="24"/>
      <c r="E31" s="24"/>
      <c r="F31" s="24"/>
      <c r="G31" s="24"/>
      <c r="H31" s="24"/>
      <c r="I31" s="24"/>
      <c r="J31" s="759" t="str">
        <f t="shared" si="1"/>
        <v/>
      </c>
      <c r="K31" s="26"/>
      <c r="L31" s="26"/>
      <c r="M31" s="26"/>
      <c r="N31" s="26"/>
      <c r="O31" s="60"/>
      <c r="P31" s="27" t="e" cm="1">
        <f t="array" ref="P31">ROUND(SUM(C31:J31,M31:O31) / INDEX(FREQUENCY((C31:J31,M31:O31), 0), 2), 0)</f>
        <v>#DIV/0!</v>
      </c>
      <c r="Q31" s="28" t="str">
        <f t="shared" si="2"/>
        <v/>
      </c>
      <c r="R31" s="28" t="e">
        <f t="shared" si="0"/>
        <v>#DIV/0!</v>
      </c>
      <c r="S31" s="58" t="e">
        <f t="shared" si="3"/>
        <v>#DIV/0!</v>
      </c>
      <c r="U31" s="250"/>
      <c r="V31" s="250"/>
      <c r="W31" s="250"/>
      <c r="X31" s="250"/>
      <c r="Y31" s="250"/>
      <c r="Z31" s="250"/>
      <c r="AA31" s="250"/>
    </row>
    <row r="32" spans="1:27" ht="18" customHeight="1">
      <c r="A32" s="23">
        <v>17</v>
      </c>
      <c r="B32" s="57" t="str">
        <f>'INPUT DATA'!J25</f>
        <v>PAULITE, JAEL KHAIZER S.</v>
      </c>
      <c r="C32" s="24"/>
      <c r="D32" s="24"/>
      <c r="E32" s="24"/>
      <c r="F32" s="24"/>
      <c r="G32" s="24"/>
      <c r="H32" s="24"/>
      <c r="I32" s="24"/>
      <c r="J32" s="759" t="str">
        <f t="shared" si="1"/>
        <v/>
      </c>
      <c r="K32" s="26"/>
      <c r="L32" s="26"/>
      <c r="M32" s="26"/>
      <c r="N32" s="26"/>
      <c r="O32" s="60"/>
      <c r="P32" s="27" t="e" cm="1">
        <f t="array" ref="P32">ROUND(SUM(C32:J32,M32:O32) / INDEX(FREQUENCY((C32:J32,M32:O32), 0), 2), 0)</f>
        <v>#DIV/0!</v>
      </c>
      <c r="Q32" s="28" t="str">
        <f t="shared" si="2"/>
        <v/>
      </c>
      <c r="R32" s="28" t="e">
        <f t="shared" si="0"/>
        <v>#DIV/0!</v>
      </c>
      <c r="S32" s="58" t="e">
        <f t="shared" si="3"/>
        <v>#DIV/0!</v>
      </c>
      <c r="U32" s="250"/>
      <c r="V32" s="250"/>
      <c r="W32" s="250"/>
      <c r="X32" s="250"/>
      <c r="Y32" s="250"/>
      <c r="Z32" s="250"/>
      <c r="AA32" s="250"/>
    </row>
    <row r="33" spans="1:27" ht="18" customHeight="1">
      <c r="A33" s="23">
        <v>18</v>
      </c>
      <c r="B33" s="57" t="str">
        <f>'INPUT DATA'!J26</f>
        <v>PERONO, AIDEN NATHAN B.</v>
      </c>
      <c r="C33" s="24"/>
      <c r="D33" s="24"/>
      <c r="E33" s="24"/>
      <c r="F33" s="24"/>
      <c r="G33" s="24"/>
      <c r="H33" s="24"/>
      <c r="I33" s="24"/>
      <c r="J33" s="759" t="str">
        <f t="shared" si="1"/>
        <v/>
      </c>
      <c r="K33" s="26"/>
      <c r="L33" s="26"/>
      <c r="M33" s="26"/>
      <c r="N33" s="26"/>
      <c r="O33" s="60"/>
      <c r="P33" s="27" t="e" cm="1">
        <f t="array" ref="P33">ROUND(SUM(C33:J33,M33:O33) / INDEX(FREQUENCY((C33:J33,M33:O33), 0), 2), 0)</f>
        <v>#DIV/0!</v>
      </c>
      <c r="Q33" s="28" t="str">
        <f t="shared" si="2"/>
        <v/>
      </c>
      <c r="R33" s="28" t="e">
        <f t="shared" si="0"/>
        <v>#DIV/0!</v>
      </c>
      <c r="S33" s="58" t="e">
        <f t="shared" si="3"/>
        <v>#DIV/0!</v>
      </c>
      <c r="U33" s="250"/>
      <c r="V33" s="250"/>
      <c r="W33" s="250"/>
      <c r="X33" s="250"/>
      <c r="Y33" s="250"/>
      <c r="Z33" s="250"/>
      <c r="AA33" s="250"/>
    </row>
    <row r="34" spans="1:27" ht="18" customHeight="1">
      <c r="A34" s="23">
        <v>19</v>
      </c>
      <c r="B34" s="57" t="str">
        <f>'INPUT DATA'!J27</f>
        <v>RAMOS, BRIGHT A.</v>
      </c>
      <c r="C34" s="24"/>
      <c r="D34" s="24"/>
      <c r="E34" s="24"/>
      <c r="F34" s="24"/>
      <c r="G34" s="24"/>
      <c r="H34" s="24"/>
      <c r="I34" s="24"/>
      <c r="J34" s="759" t="str">
        <f t="shared" si="1"/>
        <v/>
      </c>
      <c r="K34" s="26"/>
      <c r="L34" s="26"/>
      <c r="M34" s="26"/>
      <c r="N34" s="26"/>
      <c r="O34" s="60"/>
      <c r="P34" s="27" t="e" cm="1">
        <f t="array" ref="P34">ROUND(SUM(C34:J34,M34:O34) / INDEX(FREQUENCY((C34:J34,M34:O34), 0), 2), 0)</f>
        <v>#DIV/0!</v>
      </c>
      <c r="Q34" s="28" t="str">
        <f t="shared" si="2"/>
        <v/>
      </c>
      <c r="R34" s="28" t="e">
        <f t="shared" si="0"/>
        <v>#DIV/0!</v>
      </c>
      <c r="S34" s="58" t="e">
        <f t="shared" si="3"/>
        <v>#DIV/0!</v>
      </c>
      <c r="U34" s="250"/>
      <c r="V34" s="250"/>
      <c r="W34" s="250"/>
      <c r="X34" s="250"/>
      <c r="Y34" s="250"/>
      <c r="Z34" s="250"/>
      <c r="AA34" s="250"/>
    </row>
    <row r="35" spans="1:27" ht="18" customHeight="1">
      <c r="A35" s="23">
        <v>20</v>
      </c>
      <c r="B35" s="57" t="str">
        <f>'INPUT DATA'!J28</f>
        <v xml:space="preserve">ROBLES, THIRDY </v>
      </c>
      <c r="C35" s="24"/>
      <c r="D35" s="24"/>
      <c r="E35" s="24"/>
      <c r="F35" s="24"/>
      <c r="G35" s="24"/>
      <c r="H35" s="24"/>
      <c r="I35" s="24"/>
      <c r="J35" s="759" t="str">
        <f t="shared" si="1"/>
        <v/>
      </c>
      <c r="K35" s="26"/>
      <c r="L35" s="26"/>
      <c r="M35" s="26"/>
      <c r="N35" s="26"/>
      <c r="O35" s="60"/>
      <c r="P35" s="27" t="e" cm="1">
        <f t="array" ref="P35">ROUND(SUM(C35:J35,M35:O35) / INDEX(FREQUENCY((C35:J35,M35:O35), 0), 2), 0)</f>
        <v>#DIV/0!</v>
      </c>
      <c r="Q35" s="28" t="str">
        <f t="shared" si="2"/>
        <v/>
      </c>
      <c r="R35" s="28" t="e">
        <f t="shared" si="0"/>
        <v>#DIV/0!</v>
      </c>
      <c r="S35" s="58" t="e">
        <f t="shared" si="3"/>
        <v>#DIV/0!</v>
      </c>
      <c r="U35" s="250"/>
      <c r="V35" s="250"/>
      <c r="W35" s="250"/>
      <c r="X35" s="250"/>
      <c r="Y35" s="250"/>
      <c r="Z35" s="250"/>
      <c r="AA35" s="250"/>
    </row>
    <row r="36" spans="1:27" ht="18" customHeight="1">
      <c r="A36" s="23">
        <v>21</v>
      </c>
      <c r="B36" s="57" t="str">
        <f>'INPUT DATA'!J29</f>
        <v>SOBEJANA, RYNE JARRED R.</v>
      </c>
      <c r="C36" s="24"/>
      <c r="D36" s="24"/>
      <c r="E36" s="24"/>
      <c r="F36" s="24"/>
      <c r="G36" s="24"/>
      <c r="H36" s="24"/>
      <c r="I36" s="24"/>
      <c r="J36" s="759" t="str">
        <f t="shared" si="1"/>
        <v/>
      </c>
      <c r="K36" s="26"/>
      <c r="L36" s="26"/>
      <c r="M36" s="26"/>
      <c r="N36" s="26"/>
      <c r="O36" s="60"/>
      <c r="P36" s="27" t="e" cm="1">
        <f t="array" ref="P36">ROUND(SUM(C36:J36,M36:O36) / INDEX(FREQUENCY((C36:J36,M36:O36), 0), 2), 0)</f>
        <v>#DIV/0!</v>
      </c>
      <c r="Q36" s="28" t="str">
        <f t="shared" si="2"/>
        <v/>
      </c>
      <c r="R36" s="28" t="e">
        <f t="shared" si="0"/>
        <v>#DIV/0!</v>
      </c>
      <c r="S36" s="58" t="e">
        <f t="shared" si="3"/>
        <v>#DIV/0!</v>
      </c>
      <c r="U36" s="250"/>
      <c r="V36" s="250"/>
      <c r="W36" s="250"/>
      <c r="X36" s="250"/>
      <c r="Y36" s="250"/>
      <c r="Z36" s="250"/>
      <c r="AA36" s="250"/>
    </row>
    <row r="37" spans="1:27" ht="18" customHeight="1">
      <c r="A37" s="23">
        <v>22</v>
      </c>
      <c r="B37" s="57" t="str">
        <f>'INPUT DATA'!J30</f>
        <v>SORIANO, CHRISEON XANDREI M.</v>
      </c>
      <c r="C37" s="24"/>
      <c r="D37" s="24"/>
      <c r="E37" s="24"/>
      <c r="F37" s="24"/>
      <c r="G37" s="24"/>
      <c r="H37" s="24"/>
      <c r="I37" s="24"/>
      <c r="J37" s="759" t="str">
        <f t="shared" si="1"/>
        <v/>
      </c>
      <c r="K37" s="26"/>
      <c r="L37" s="26"/>
      <c r="M37" s="26"/>
      <c r="N37" s="26"/>
      <c r="O37" s="60"/>
      <c r="P37" s="27" t="e" cm="1">
        <f t="array" ref="P37">ROUND(SUM(C37:J37,M37:O37) / INDEX(FREQUENCY((C37:J37,M37:O37), 0), 2), 0)</f>
        <v>#DIV/0!</v>
      </c>
      <c r="Q37" s="28" t="str">
        <f t="shared" si="2"/>
        <v/>
      </c>
      <c r="R37" s="28" t="e">
        <f t="shared" si="0"/>
        <v>#DIV/0!</v>
      </c>
      <c r="S37" s="58" t="e">
        <f t="shared" si="3"/>
        <v>#DIV/0!</v>
      </c>
      <c r="U37" s="250"/>
      <c r="V37" s="250"/>
      <c r="W37" s="250"/>
      <c r="X37" s="250"/>
      <c r="Y37" s="250"/>
      <c r="Z37" s="250"/>
      <c r="AA37" s="250"/>
    </row>
    <row r="38" spans="1:27" ht="18" customHeight="1">
      <c r="A38" s="23">
        <v>23</v>
      </c>
      <c r="B38" s="57" t="str">
        <f>'INPUT DATA'!J31</f>
        <v>TORIBIO, EDWARD LIAM C.</v>
      </c>
      <c r="C38" s="24"/>
      <c r="D38" s="24"/>
      <c r="E38" s="24"/>
      <c r="F38" s="24"/>
      <c r="G38" s="24"/>
      <c r="H38" s="24"/>
      <c r="I38" s="24"/>
      <c r="J38" s="759" t="str">
        <f t="shared" si="1"/>
        <v/>
      </c>
      <c r="K38" s="26"/>
      <c r="L38" s="26"/>
      <c r="M38" s="26"/>
      <c r="N38" s="26"/>
      <c r="O38" s="60"/>
      <c r="P38" s="27" t="e" cm="1">
        <f t="array" ref="P38">ROUND(SUM(C38:J38,M38:O38) / INDEX(FREQUENCY((C38:J38,M38:O38), 0), 2), 0)</f>
        <v>#DIV/0!</v>
      </c>
      <c r="Q38" s="28" t="str">
        <f t="shared" si="2"/>
        <v/>
      </c>
      <c r="R38" s="28" t="e">
        <f t="shared" si="0"/>
        <v>#DIV/0!</v>
      </c>
      <c r="S38" s="58" t="e">
        <f t="shared" si="3"/>
        <v>#DIV/0!</v>
      </c>
      <c r="U38" s="250"/>
      <c r="V38" s="250"/>
      <c r="W38" s="250"/>
      <c r="X38" s="250"/>
      <c r="Y38" s="250"/>
      <c r="Z38" s="250"/>
      <c r="AA38" s="250"/>
    </row>
    <row r="39" spans="1:27" ht="18" customHeight="1">
      <c r="A39" s="23">
        <v>24</v>
      </c>
      <c r="B39" s="57" t="str">
        <f>'INPUT DATA'!J32</f>
        <v>YAHYA, KHALID CESAR M.</v>
      </c>
      <c r="C39" s="24"/>
      <c r="D39" s="24"/>
      <c r="E39" s="24"/>
      <c r="F39" s="24"/>
      <c r="G39" s="24"/>
      <c r="H39" s="24"/>
      <c r="I39" s="24"/>
      <c r="J39" s="759" t="str">
        <f t="shared" si="1"/>
        <v/>
      </c>
      <c r="K39" s="26"/>
      <c r="L39" s="26"/>
      <c r="M39" s="26"/>
      <c r="N39" s="26"/>
      <c r="O39" s="60"/>
      <c r="P39" s="27" t="e" cm="1">
        <f t="array" ref="P39">ROUND(SUM(C39:J39,M39:O39) / INDEX(FREQUENCY((C39:J39,M39:O39), 0), 2), 0)</f>
        <v>#DIV/0!</v>
      </c>
      <c r="Q39" s="28" t="str">
        <f t="shared" si="2"/>
        <v/>
      </c>
      <c r="R39" s="28" t="e">
        <f t="shared" si="0"/>
        <v>#DIV/0!</v>
      </c>
      <c r="S39" s="58" t="e">
        <f t="shared" si="3"/>
        <v>#DIV/0!</v>
      </c>
      <c r="U39" s="250"/>
      <c r="V39" s="250"/>
      <c r="W39" s="250"/>
      <c r="X39" s="250"/>
      <c r="Y39" s="250"/>
      <c r="Z39" s="250"/>
      <c r="AA39" s="250"/>
    </row>
    <row r="40" spans="1:27" ht="18" customHeight="1">
      <c r="A40" s="23">
        <v>25</v>
      </c>
      <c r="B40" s="57" t="e">
        <f>'INPUT DATA'!J33</f>
        <v>#VALUE!</v>
      </c>
      <c r="C40" s="24"/>
      <c r="D40" s="24"/>
      <c r="E40" s="24"/>
      <c r="F40" s="24"/>
      <c r="G40" s="24"/>
      <c r="H40" s="24"/>
      <c r="I40" s="24"/>
      <c r="J40" s="759" t="str">
        <f t="shared" si="1"/>
        <v/>
      </c>
      <c r="K40" s="26"/>
      <c r="L40" s="26"/>
      <c r="M40" s="26"/>
      <c r="N40" s="26"/>
      <c r="O40" s="60"/>
      <c r="P40" s="27" t="e" cm="1">
        <f t="array" ref="P40">ROUND(SUM(C40:J40,M40:O40) / INDEX(FREQUENCY((C40:J40,M40:O40), 0), 2), 0)</f>
        <v>#DIV/0!</v>
      </c>
      <c r="Q40" s="28" t="str">
        <f t="shared" si="2"/>
        <v/>
      </c>
      <c r="R40" s="28" t="e">
        <f t="shared" si="0"/>
        <v>#DIV/0!</v>
      </c>
      <c r="S40" s="58" t="e">
        <f t="shared" si="3"/>
        <v>#DIV/0!</v>
      </c>
      <c r="U40" s="250"/>
      <c r="V40" s="250"/>
      <c r="W40" s="250"/>
      <c r="X40" s="250"/>
      <c r="Y40" s="250"/>
      <c r="Z40" s="250"/>
      <c r="AA40" s="250"/>
    </row>
    <row r="41" spans="1:27" ht="18" customHeight="1">
      <c r="A41" s="23">
        <v>26</v>
      </c>
      <c r="B41" s="57" t="e">
        <f>'INPUT DATA'!J34</f>
        <v>#VALUE!</v>
      </c>
      <c r="C41" s="24"/>
      <c r="D41" s="24"/>
      <c r="E41" s="24"/>
      <c r="F41" s="24"/>
      <c r="G41" s="24"/>
      <c r="H41" s="24"/>
      <c r="I41" s="24"/>
      <c r="J41" s="759" t="str">
        <f t="shared" si="1"/>
        <v/>
      </c>
      <c r="K41" s="26"/>
      <c r="L41" s="26"/>
      <c r="M41" s="26"/>
      <c r="N41" s="26"/>
      <c r="O41" s="60"/>
      <c r="P41" s="27" t="e" cm="1">
        <f t="array" ref="P41">ROUND(SUM(C41:J41,M41:O41) / INDEX(FREQUENCY((C41:J41,M41:O41), 0), 2), 0)</f>
        <v>#DIV/0!</v>
      </c>
      <c r="Q41" s="28" t="str">
        <f t="shared" si="2"/>
        <v/>
      </c>
      <c r="R41" s="28" t="e">
        <f t="shared" si="0"/>
        <v>#DIV/0!</v>
      </c>
      <c r="S41" s="58" t="e">
        <f t="shared" si="3"/>
        <v>#DIV/0!</v>
      </c>
      <c r="U41" s="250"/>
      <c r="V41" s="250"/>
      <c r="W41" s="250"/>
      <c r="X41" s="250"/>
      <c r="Y41" s="250"/>
      <c r="Z41" s="250"/>
      <c r="AA41" s="250"/>
    </row>
    <row r="42" spans="1:27" ht="18" customHeight="1">
      <c r="A42" s="23">
        <v>27</v>
      </c>
      <c r="B42" s="57" t="e">
        <f>'INPUT DATA'!J35</f>
        <v>#VALUE!</v>
      </c>
      <c r="C42" s="24"/>
      <c r="D42" s="24"/>
      <c r="E42" s="24"/>
      <c r="F42" s="24"/>
      <c r="G42" s="24"/>
      <c r="H42" s="24"/>
      <c r="I42" s="24"/>
      <c r="J42" s="759" t="str">
        <f t="shared" si="1"/>
        <v/>
      </c>
      <c r="K42" s="26"/>
      <c r="L42" s="26"/>
      <c r="M42" s="26"/>
      <c r="N42" s="26"/>
      <c r="O42" s="60"/>
      <c r="P42" s="27" t="e" cm="1">
        <f t="array" ref="P42">ROUND(SUM(C42:J42,M42:O42) / INDEX(FREQUENCY((C42:J42,M42:O42), 0), 2), 0)</f>
        <v>#DIV/0!</v>
      </c>
      <c r="Q42" s="28" t="str">
        <f t="shared" si="2"/>
        <v/>
      </c>
      <c r="R42" s="28" t="e">
        <f t="shared" si="0"/>
        <v>#DIV/0!</v>
      </c>
      <c r="S42" s="58" t="e">
        <f t="shared" si="3"/>
        <v>#DIV/0!</v>
      </c>
      <c r="U42" s="250"/>
      <c r="V42" s="250"/>
      <c r="W42" s="250"/>
      <c r="X42" s="250"/>
      <c r="Y42" s="250"/>
      <c r="Z42" s="250"/>
      <c r="AA42" s="250"/>
    </row>
    <row r="43" spans="1:27" ht="18" customHeight="1">
      <c r="A43" s="23">
        <v>28</v>
      </c>
      <c r="B43" s="57" t="e">
        <f>'INPUT DATA'!J36</f>
        <v>#VALUE!</v>
      </c>
      <c r="C43" s="24"/>
      <c r="D43" s="24"/>
      <c r="E43" s="24"/>
      <c r="F43" s="24"/>
      <c r="G43" s="24"/>
      <c r="H43" s="24"/>
      <c r="I43" s="24"/>
      <c r="J43" s="759" t="str">
        <f t="shared" si="1"/>
        <v/>
      </c>
      <c r="K43" s="26"/>
      <c r="L43" s="26"/>
      <c r="M43" s="26"/>
      <c r="N43" s="26"/>
      <c r="O43" s="60"/>
      <c r="P43" s="27" t="e" cm="1">
        <f t="array" ref="P43">ROUND(SUM(C43:J43,M43:O43) / INDEX(FREQUENCY((C43:J43,M43:O43), 0), 2), 0)</f>
        <v>#DIV/0!</v>
      </c>
      <c r="Q43" s="28" t="str">
        <f t="shared" si="2"/>
        <v/>
      </c>
      <c r="R43" s="28" t="e">
        <f t="shared" si="0"/>
        <v>#DIV/0!</v>
      </c>
      <c r="S43" s="58" t="e">
        <f t="shared" si="3"/>
        <v>#DIV/0!</v>
      </c>
      <c r="U43" s="250"/>
      <c r="V43" s="250"/>
      <c r="W43" s="250"/>
      <c r="X43" s="250"/>
      <c r="Y43" s="250"/>
      <c r="Z43" s="250"/>
      <c r="AA43" s="250"/>
    </row>
    <row r="44" spans="1:27" ht="18" customHeight="1">
      <c r="A44" s="23">
        <v>29</v>
      </c>
      <c r="B44" s="57" t="e">
        <f>'INPUT DATA'!J37</f>
        <v>#VALUE!</v>
      </c>
      <c r="C44" s="24"/>
      <c r="D44" s="24"/>
      <c r="E44" s="24"/>
      <c r="F44" s="24"/>
      <c r="G44" s="24"/>
      <c r="H44" s="24"/>
      <c r="I44" s="24"/>
      <c r="J44" s="759" t="str">
        <f t="shared" si="1"/>
        <v/>
      </c>
      <c r="K44" s="26"/>
      <c r="L44" s="26"/>
      <c r="M44" s="26"/>
      <c r="N44" s="26"/>
      <c r="O44" s="60"/>
      <c r="P44" s="27" t="e" cm="1">
        <f t="array" ref="P44">ROUND(SUM(C44:J44,M44:O44) / INDEX(FREQUENCY((C44:J44,M44:O44), 0), 2), 0)</f>
        <v>#DIV/0!</v>
      </c>
      <c r="Q44" s="28" t="str">
        <f t="shared" si="2"/>
        <v/>
      </c>
      <c r="R44" s="28" t="e">
        <f t="shared" si="0"/>
        <v>#DIV/0!</v>
      </c>
      <c r="S44" s="58" t="e">
        <f t="shared" si="3"/>
        <v>#DIV/0!</v>
      </c>
      <c r="U44" s="250"/>
      <c r="V44" s="250"/>
      <c r="W44" s="250"/>
      <c r="X44" s="250"/>
      <c r="Y44" s="250"/>
      <c r="Z44" s="250"/>
      <c r="AA44" s="250"/>
    </row>
    <row r="45" spans="1:27" ht="18" customHeight="1">
      <c r="A45" s="23">
        <v>30</v>
      </c>
      <c r="B45" s="57" t="e">
        <f>'INPUT DATA'!J38</f>
        <v>#VALUE!</v>
      </c>
      <c r="C45" s="24"/>
      <c r="D45" s="24"/>
      <c r="E45" s="24"/>
      <c r="F45" s="24"/>
      <c r="G45" s="24"/>
      <c r="H45" s="24"/>
      <c r="I45" s="24"/>
      <c r="J45" s="759" t="str">
        <f t="shared" si="1"/>
        <v/>
      </c>
      <c r="K45" s="26"/>
      <c r="L45" s="26"/>
      <c r="M45" s="26"/>
      <c r="N45" s="26"/>
      <c r="O45" s="60"/>
      <c r="P45" s="27" t="e" cm="1">
        <f t="array" ref="P45">ROUND(SUM(C45:J45,M45:O45) / INDEX(FREQUENCY((C45:J45,M45:O45), 0), 2), 0)</f>
        <v>#DIV/0!</v>
      </c>
      <c r="Q45" s="28" t="str">
        <f t="shared" si="2"/>
        <v/>
      </c>
      <c r="R45" s="28" t="e">
        <f t="shared" si="0"/>
        <v>#DIV/0!</v>
      </c>
      <c r="S45" s="58" t="e">
        <f t="shared" si="3"/>
        <v>#DIV/0!</v>
      </c>
      <c r="U45" s="250"/>
      <c r="V45" s="250"/>
      <c r="W45" s="250"/>
      <c r="X45" s="250"/>
      <c r="Y45" s="250"/>
      <c r="Z45" s="250"/>
      <c r="AA45" s="250"/>
    </row>
    <row r="46" spans="1:27" ht="18" customHeight="1">
      <c r="A46" s="23">
        <v>31</v>
      </c>
      <c r="B46" s="57" t="e">
        <f>'INPUT DATA'!J39</f>
        <v>#VALUE!</v>
      </c>
      <c r="C46" s="24"/>
      <c r="D46" s="24"/>
      <c r="E46" s="24"/>
      <c r="F46" s="24"/>
      <c r="G46" s="24"/>
      <c r="H46" s="24"/>
      <c r="I46" s="24"/>
      <c r="J46" s="759" t="str">
        <f t="shared" si="1"/>
        <v/>
      </c>
      <c r="K46" s="26"/>
      <c r="L46" s="26"/>
      <c r="M46" s="26"/>
      <c r="N46" s="26"/>
      <c r="O46" s="60"/>
      <c r="P46" s="27" t="e" cm="1">
        <f t="array" ref="P46">ROUND(SUM(C46:J46,M46:O46) / INDEX(FREQUENCY((C46:J46,M46:O46), 0), 2), 0)</f>
        <v>#DIV/0!</v>
      </c>
      <c r="Q46" s="28" t="str">
        <f t="shared" si="2"/>
        <v/>
      </c>
      <c r="R46" s="28" t="e">
        <f t="shared" si="0"/>
        <v>#DIV/0!</v>
      </c>
      <c r="S46" s="58" t="e">
        <f t="shared" si="3"/>
        <v>#DIV/0!</v>
      </c>
      <c r="U46" s="250"/>
      <c r="V46" s="250"/>
      <c r="W46" s="250"/>
      <c r="X46" s="250"/>
      <c r="Y46" s="250"/>
      <c r="Z46" s="250"/>
      <c r="AA46" s="250"/>
    </row>
    <row r="47" spans="1:27" ht="18" customHeight="1">
      <c r="A47" s="23">
        <v>32</v>
      </c>
      <c r="B47" s="57" t="e">
        <f>'INPUT DATA'!J40</f>
        <v>#VALUE!</v>
      </c>
      <c r="C47" s="24"/>
      <c r="D47" s="24"/>
      <c r="E47" s="24"/>
      <c r="F47" s="24"/>
      <c r="G47" s="24"/>
      <c r="H47" s="24"/>
      <c r="I47" s="24"/>
      <c r="J47" s="759" t="str">
        <f t="shared" si="1"/>
        <v/>
      </c>
      <c r="K47" s="26"/>
      <c r="L47" s="26"/>
      <c r="M47" s="26"/>
      <c r="N47" s="26"/>
      <c r="O47" s="60"/>
      <c r="P47" s="27" t="e" cm="1">
        <f t="array" ref="P47">ROUND(SUM(C47:J47,M47:O47) / INDEX(FREQUENCY((C47:J47,M47:O47), 0), 2), 0)</f>
        <v>#DIV/0!</v>
      </c>
      <c r="Q47" s="28" t="str">
        <f t="shared" si="2"/>
        <v/>
      </c>
      <c r="R47" s="28" t="e">
        <f t="shared" si="0"/>
        <v>#DIV/0!</v>
      </c>
      <c r="S47" s="58" t="e">
        <f t="shared" si="3"/>
        <v>#DIV/0!</v>
      </c>
      <c r="U47" s="250"/>
      <c r="V47" s="250"/>
      <c r="W47" s="250"/>
      <c r="X47" s="250"/>
      <c r="Y47" s="250"/>
      <c r="Z47" s="250"/>
      <c r="AA47" s="250"/>
    </row>
    <row r="48" spans="1:27" ht="18" customHeight="1">
      <c r="A48" s="23">
        <v>33</v>
      </c>
      <c r="B48" s="57" t="e">
        <f>'INPUT DATA'!J41</f>
        <v>#VALUE!</v>
      </c>
      <c r="C48" s="24"/>
      <c r="D48" s="24"/>
      <c r="E48" s="24"/>
      <c r="F48" s="24"/>
      <c r="G48" s="24"/>
      <c r="H48" s="24"/>
      <c r="I48" s="24"/>
      <c r="J48" s="759" t="str">
        <f t="shared" si="1"/>
        <v/>
      </c>
      <c r="K48" s="26"/>
      <c r="L48" s="26"/>
      <c r="M48" s="26"/>
      <c r="N48" s="26"/>
      <c r="O48" s="60"/>
      <c r="P48" s="27" t="e" cm="1">
        <f t="array" ref="P48">ROUND(SUM(C48:J48,M48:O48) / INDEX(FREQUENCY((C48:J48,M48:O48), 0), 2), 0)</f>
        <v>#DIV/0!</v>
      </c>
      <c r="Q48" s="28" t="str">
        <f t="shared" si="2"/>
        <v/>
      </c>
      <c r="R48" s="28" t="e">
        <f t="shared" ref="R48:R65" si="4">IF(P48="","",IFERROR(VLOOKUP(P48,DESCRIPTORS,4,TRUE),""))</f>
        <v>#DIV/0!</v>
      </c>
      <c r="S48" s="58" t="e">
        <f t="shared" si="3"/>
        <v>#DIV/0!</v>
      </c>
      <c r="U48" s="250"/>
      <c r="V48" s="250"/>
      <c r="W48" s="250"/>
      <c r="X48" s="250"/>
      <c r="Y48" s="250"/>
      <c r="Z48" s="250"/>
      <c r="AA48" s="250"/>
    </row>
    <row r="49" spans="1:27" ht="18" customHeight="1">
      <c r="A49" s="23">
        <v>34</v>
      </c>
      <c r="B49" s="57" t="e">
        <f>'INPUT DATA'!J42</f>
        <v>#VALUE!</v>
      </c>
      <c r="C49" s="24"/>
      <c r="D49" s="24"/>
      <c r="E49" s="24"/>
      <c r="F49" s="24"/>
      <c r="G49" s="24"/>
      <c r="H49" s="24"/>
      <c r="I49" s="24"/>
      <c r="J49" s="759" t="str">
        <f t="shared" si="1"/>
        <v/>
      </c>
      <c r="K49" s="26"/>
      <c r="L49" s="26"/>
      <c r="M49" s="26"/>
      <c r="N49" s="26"/>
      <c r="O49" s="60"/>
      <c r="P49" s="27" t="e" cm="1">
        <f t="array" ref="P49">ROUND(SUM(C49:J49,M49:O49) / INDEX(FREQUENCY((C49:J49,M49:O49), 0), 2), 0)</f>
        <v>#DIV/0!</v>
      </c>
      <c r="Q49" s="28" t="str">
        <f t="shared" si="2"/>
        <v/>
      </c>
      <c r="R49" s="28" t="e">
        <f t="shared" si="4"/>
        <v>#DIV/0!</v>
      </c>
      <c r="S49" s="58" t="e">
        <f t="shared" si="3"/>
        <v>#DIV/0!</v>
      </c>
      <c r="U49" s="250"/>
      <c r="V49" s="250"/>
      <c r="W49" s="250"/>
      <c r="X49" s="250"/>
      <c r="Y49" s="250"/>
      <c r="Z49" s="250"/>
      <c r="AA49" s="250"/>
    </row>
    <row r="50" spans="1:27" ht="18" customHeight="1">
      <c r="A50" s="23">
        <v>35</v>
      </c>
      <c r="B50" s="57" t="e">
        <f>'INPUT DATA'!J43</f>
        <v>#VALUE!</v>
      </c>
      <c r="C50" s="24"/>
      <c r="D50" s="24"/>
      <c r="E50" s="24"/>
      <c r="F50" s="24"/>
      <c r="G50" s="24"/>
      <c r="H50" s="24"/>
      <c r="I50" s="24"/>
      <c r="J50" s="759" t="str">
        <f t="shared" si="1"/>
        <v/>
      </c>
      <c r="K50" s="26"/>
      <c r="L50" s="26"/>
      <c r="M50" s="26"/>
      <c r="N50" s="26"/>
      <c r="O50" s="60"/>
      <c r="P50" s="27" t="e" cm="1">
        <f t="array" ref="P50">ROUND(SUM(C50:J50,M50:O50) / INDEX(FREQUENCY((C50:J50,M50:O50), 0), 2), 0)</f>
        <v>#DIV/0!</v>
      </c>
      <c r="Q50" s="28" t="str">
        <f t="shared" si="2"/>
        <v/>
      </c>
      <c r="R50" s="28" t="e">
        <f t="shared" si="4"/>
        <v>#DIV/0!</v>
      </c>
      <c r="S50" s="58" t="e">
        <f t="shared" si="3"/>
        <v>#DIV/0!</v>
      </c>
      <c r="U50" s="250"/>
      <c r="V50" s="250"/>
      <c r="W50" s="250"/>
      <c r="X50" s="250"/>
      <c r="Y50" s="250"/>
      <c r="Z50" s="250"/>
      <c r="AA50" s="250"/>
    </row>
    <row r="51" spans="1:27" ht="18" customHeight="1">
      <c r="A51" s="23">
        <v>36</v>
      </c>
      <c r="B51" s="57" t="e">
        <f>'INPUT DATA'!J44</f>
        <v>#VALUE!</v>
      </c>
      <c r="C51" s="24"/>
      <c r="D51" s="24"/>
      <c r="E51" s="24"/>
      <c r="F51" s="24"/>
      <c r="G51" s="24"/>
      <c r="H51" s="24"/>
      <c r="I51" s="24"/>
      <c r="J51" s="759" t="str">
        <f t="shared" si="1"/>
        <v/>
      </c>
      <c r="K51" s="26"/>
      <c r="L51" s="26"/>
      <c r="M51" s="26"/>
      <c r="N51" s="26"/>
      <c r="O51" s="60"/>
      <c r="P51" s="27" t="e" cm="1">
        <f t="array" ref="P51">ROUND(SUM(C51:J51,M51:O51) / INDEX(FREQUENCY((C51:J51,M51:O51), 0), 2), 0)</f>
        <v>#DIV/0!</v>
      </c>
      <c r="Q51" s="28" t="str">
        <f t="shared" si="2"/>
        <v/>
      </c>
      <c r="R51" s="28" t="e">
        <f t="shared" si="4"/>
        <v>#DIV/0!</v>
      </c>
      <c r="S51" s="58" t="e">
        <f t="shared" si="3"/>
        <v>#DIV/0!</v>
      </c>
      <c r="U51" s="250"/>
      <c r="V51" s="250"/>
      <c r="W51" s="250"/>
      <c r="X51" s="250"/>
      <c r="Y51" s="250"/>
      <c r="Z51" s="250"/>
      <c r="AA51" s="250"/>
    </row>
    <row r="52" spans="1:27" ht="18" customHeight="1">
      <c r="A52" s="23">
        <v>37</v>
      </c>
      <c r="B52" s="57" t="e">
        <f>'INPUT DATA'!J45</f>
        <v>#VALUE!</v>
      </c>
      <c r="C52" s="24"/>
      <c r="D52" s="24"/>
      <c r="E52" s="24"/>
      <c r="F52" s="24"/>
      <c r="G52" s="24"/>
      <c r="H52" s="24"/>
      <c r="I52" s="24"/>
      <c r="J52" s="759" t="str">
        <f t="shared" si="1"/>
        <v/>
      </c>
      <c r="K52" s="26"/>
      <c r="L52" s="26"/>
      <c r="M52" s="26"/>
      <c r="N52" s="26"/>
      <c r="O52" s="60"/>
      <c r="P52" s="27" t="e" cm="1">
        <f t="array" ref="P52">ROUND(SUM(C52:J52,M52:O52) / INDEX(FREQUENCY((C52:J52,M52:O52), 0), 2), 0)</f>
        <v>#DIV/0!</v>
      </c>
      <c r="Q52" s="28" t="str">
        <f t="shared" si="2"/>
        <v/>
      </c>
      <c r="R52" s="28" t="e">
        <f t="shared" si="4"/>
        <v>#DIV/0!</v>
      </c>
      <c r="S52" s="58" t="e">
        <f t="shared" si="3"/>
        <v>#DIV/0!</v>
      </c>
      <c r="U52" s="250"/>
      <c r="V52" s="250"/>
      <c r="W52" s="250"/>
      <c r="X52" s="250"/>
      <c r="Y52" s="250"/>
      <c r="Z52" s="250"/>
      <c r="AA52" s="250"/>
    </row>
    <row r="53" spans="1:27" ht="18" customHeight="1">
      <c r="A53" s="23">
        <v>38</v>
      </c>
      <c r="B53" s="57" t="e">
        <f>'INPUT DATA'!J46</f>
        <v>#VALUE!</v>
      </c>
      <c r="C53" s="24"/>
      <c r="D53" s="24"/>
      <c r="E53" s="24"/>
      <c r="F53" s="24"/>
      <c r="G53" s="24"/>
      <c r="H53" s="24"/>
      <c r="I53" s="24"/>
      <c r="J53" s="759" t="str">
        <f t="shared" si="1"/>
        <v/>
      </c>
      <c r="K53" s="26"/>
      <c r="L53" s="26"/>
      <c r="M53" s="26"/>
      <c r="N53" s="26"/>
      <c r="O53" s="26"/>
      <c r="P53" s="27" t="e" cm="1">
        <f t="array" ref="P53">ROUND(SUM(C53:J53,M53:O53) / INDEX(FREQUENCY((C53:J53,M53:O53), 0), 2), 0)</f>
        <v>#DIV/0!</v>
      </c>
      <c r="Q53" s="28" t="str">
        <f t="shared" si="2"/>
        <v/>
      </c>
      <c r="R53" s="28" t="e">
        <f t="shared" si="4"/>
        <v>#DIV/0!</v>
      </c>
      <c r="S53" s="58" t="e">
        <f t="shared" si="3"/>
        <v>#DIV/0!</v>
      </c>
      <c r="U53" s="250"/>
      <c r="V53" s="250"/>
      <c r="W53" s="250"/>
      <c r="X53" s="250"/>
      <c r="Y53" s="250"/>
      <c r="Z53" s="250"/>
      <c r="AA53" s="250"/>
    </row>
    <row r="54" spans="1:27" ht="18" customHeight="1">
      <c r="A54" s="23">
        <v>39</v>
      </c>
      <c r="B54" s="57" t="e">
        <f>'INPUT DATA'!J47</f>
        <v>#VALUE!</v>
      </c>
      <c r="C54" s="24"/>
      <c r="D54" s="24"/>
      <c r="E54" s="24"/>
      <c r="F54" s="24"/>
      <c r="G54" s="24"/>
      <c r="H54" s="24"/>
      <c r="I54" s="24"/>
      <c r="J54" s="759" t="str">
        <f t="shared" si="1"/>
        <v/>
      </c>
      <c r="K54" s="26"/>
      <c r="L54" s="26"/>
      <c r="M54" s="26"/>
      <c r="N54" s="26"/>
      <c r="O54" s="26"/>
      <c r="P54" s="27" t="e" cm="1">
        <f t="array" ref="P54">ROUND(SUM(C54:J54,M54:O54) / INDEX(FREQUENCY((C54:J54,M54:O54), 0), 2), 0)</f>
        <v>#DIV/0!</v>
      </c>
      <c r="Q54" s="28" t="str">
        <f t="shared" si="2"/>
        <v/>
      </c>
      <c r="R54" s="28" t="e">
        <f t="shared" si="4"/>
        <v>#DIV/0!</v>
      </c>
      <c r="S54" s="58" t="e">
        <f t="shared" si="3"/>
        <v>#DIV/0!</v>
      </c>
      <c r="U54" s="250"/>
      <c r="V54" s="250"/>
      <c r="W54" s="250"/>
      <c r="X54" s="250"/>
      <c r="Y54" s="250"/>
      <c r="Z54" s="250"/>
      <c r="AA54" s="250"/>
    </row>
    <row r="55" spans="1:27" ht="18" customHeight="1">
      <c r="A55" s="23">
        <v>40</v>
      </c>
      <c r="B55" s="57" t="e">
        <f>'INPUT DATA'!J48</f>
        <v>#VALUE!</v>
      </c>
      <c r="C55" s="24"/>
      <c r="D55" s="24"/>
      <c r="E55" s="24"/>
      <c r="F55" s="24"/>
      <c r="G55" s="24"/>
      <c r="H55" s="24"/>
      <c r="I55" s="24"/>
      <c r="J55" s="759" t="str">
        <f t="shared" si="1"/>
        <v/>
      </c>
      <c r="K55" s="26"/>
      <c r="L55" s="26"/>
      <c r="M55" s="26"/>
      <c r="N55" s="26"/>
      <c r="O55" s="26"/>
      <c r="P55" s="27" t="e" cm="1">
        <f t="array" ref="P55">ROUND(SUM(C55:J55,M55:O55) / INDEX(FREQUENCY((C55:J55,M55:O55), 0), 2), 0)</f>
        <v>#DIV/0!</v>
      </c>
      <c r="Q55" s="28" t="str">
        <f t="shared" si="2"/>
        <v/>
      </c>
      <c r="R55" s="28" t="e">
        <f t="shared" si="4"/>
        <v>#DIV/0!</v>
      </c>
      <c r="S55" s="58" t="e">
        <f t="shared" si="3"/>
        <v>#DIV/0!</v>
      </c>
      <c r="U55" s="250"/>
      <c r="V55" s="250"/>
      <c r="W55" s="250"/>
      <c r="X55" s="250"/>
      <c r="Y55" s="250"/>
      <c r="Z55" s="250"/>
      <c r="AA55" s="250"/>
    </row>
    <row r="56" spans="1:27" ht="18" customHeight="1">
      <c r="A56" s="23">
        <v>41</v>
      </c>
      <c r="B56" s="57" t="e">
        <f>'INPUT DATA'!J49</f>
        <v>#VALUE!</v>
      </c>
      <c r="C56" s="24"/>
      <c r="D56" s="24"/>
      <c r="E56" s="24"/>
      <c r="F56" s="24"/>
      <c r="G56" s="24"/>
      <c r="H56" s="24"/>
      <c r="I56" s="24"/>
      <c r="J56" s="759" t="str">
        <f t="shared" si="1"/>
        <v/>
      </c>
      <c r="K56" s="26"/>
      <c r="L56" s="26"/>
      <c r="M56" s="26"/>
      <c r="N56" s="26"/>
      <c r="O56" s="26"/>
      <c r="P56" s="27" t="e" cm="1">
        <f t="array" ref="P56">ROUND(SUM(C56:J56,M56:O56) / INDEX(FREQUENCY((C56:J56,M56:O56), 0), 2), 0)</f>
        <v>#DIV/0!</v>
      </c>
      <c r="Q56" s="28" t="str">
        <f t="shared" si="2"/>
        <v/>
      </c>
      <c r="R56" s="28" t="e">
        <f t="shared" si="4"/>
        <v>#DIV/0!</v>
      </c>
      <c r="S56" s="58" t="e">
        <f t="shared" si="3"/>
        <v>#DIV/0!</v>
      </c>
      <c r="U56" s="250"/>
      <c r="V56" s="250"/>
      <c r="W56" s="250"/>
      <c r="X56" s="250"/>
      <c r="Y56" s="250"/>
      <c r="Z56" s="250"/>
      <c r="AA56" s="250"/>
    </row>
    <row r="57" spans="1:27" ht="18" customHeight="1">
      <c r="A57" s="23">
        <v>42</v>
      </c>
      <c r="B57" s="57" t="e">
        <f>'INPUT DATA'!J50</f>
        <v>#VALUE!</v>
      </c>
      <c r="C57" s="24"/>
      <c r="D57" s="24"/>
      <c r="E57" s="24"/>
      <c r="F57" s="24"/>
      <c r="G57" s="24"/>
      <c r="H57" s="24"/>
      <c r="I57" s="24"/>
      <c r="J57" s="759" t="str">
        <f t="shared" si="1"/>
        <v/>
      </c>
      <c r="K57" s="26"/>
      <c r="L57" s="26"/>
      <c r="M57" s="26"/>
      <c r="N57" s="26"/>
      <c r="O57" s="26"/>
      <c r="P57" s="27" t="e" cm="1">
        <f t="array" ref="P57">ROUND(SUM(C57:J57,M57:O57) / INDEX(FREQUENCY((C57:J57,M57:O57), 0), 2), 0)</f>
        <v>#DIV/0!</v>
      </c>
      <c r="Q57" s="28" t="str">
        <f t="shared" si="2"/>
        <v/>
      </c>
      <c r="R57" s="28" t="e">
        <f t="shared" si="4"/>
        <v>#DIV/0!</v>
      </c>
      <c r="S57" s="58" t="e">
        <f t="shared" si="3"/>
        <v>#DIV/0!</v>
      </c>
      <c r="U57" s="250"/>
      <c r="V57" s="250"/>
      <c r="W57" s="250"/>
      <c r="X57" s="250"/>
      <c r="Y57" s="250"/>
      <c r="Z57" s="250"/>
      <c r="AA57" s="250"/>
    </row>
    <row r="58" spans="1:27" ht="18" customHeight="1">
      <c r="A58" s="23">
        <v>43</v>
      </c>
      <c r="B58" s="57" t="e">
        <f>'INPUT DATA'!J51</f>
        <v>#VALUE!</v>
      </c>
      <c r="C58" s="24"/>
      <c r="D58" s="24"/>
      <c r="E58" s="24"/>
      <c r="F58" s="24"/>
      <c r="G58" s="24"/>
      <c r="H58" s="24"/>
      <c r="I58" s="24"/>
      <c r="J58" s="759" t="str">
        <f t="shared" si="1"/>
        <v/>
      </c>
      <c r="K58" s="26"/>
      <c r="L58" s="26"/>
      <c r="M58" s="26"/>
      <c r="N58" s="26"/>
      <c r="O58" s="26"/>
      <c r="P58" s="27" t="e" cm="1">
        <f t="array" ref="P58">ROUND(SUM(C58:J58,M58:O58) / INDEX(FREQUENCY((C58:J58,M58:O58), 0), 2), 0)</f>
        <v>#DIV/0!</v>
      </c>
      <c r="Q58" s="28" t="str">
        <f t="shared" si="2"/>
        <v/>
      </c>
      <c r="R58" s="28" t="e">
        <f t="shared" si="4"/>
        <v>#DIV/0!</v>
      </c>
      <c r="S58" s="58" t="e">
        <f t="shared" si="3"/>
        <v>#DIV/0!</v>
      </c>
      <c r="U58" s="250"/>
      <c r="V58" s="250"/>
      <c r="W58" s="250"/>
      <c r="X58" s="250"/>
      <c r="Y58" s="250"/>
      <c r="Z58" s="250"/>
      <c r="AA58" s="250"/>
    </row>
    <row r="59" spans="1:27" ht="18" customHeight="1">
      <c r="A59" s="23">
        <v>44</v>
      </c>
      <c r="B59" s="57" t="e">
        <f>'INPUT DATA'!J52</f>
        <v>#VALUE!</v>
      </c>
      <c r="C59" s="24"/>
      <c r="D59" s="24"/>
      <c r="E59" s="24"/>
      <c r="F59" s="24"/>
      <c r="G59" s="24"/>
      <c r="H59" s="24"/>
      <c r="I59" s="24"/>
      <c r="J59" s="759" t="str">
        <f t="shared" si="1"/>
        <v/>
      </c>
      <c r="K59" s="26"/>
      <c r="L59" s="26"/>
      <c r="M59" s="26"/>
      <c r="N59" s="26"/>
      <c r="O59" s="26"/>
      <c r="P59" s="27" t="e" cm="1">
        <f t="array" ref="P59">ROUND(SUM(C59:J59,M59:O59) / INDEX(FREQUENCY((C59:J59,M59:O59), 0), 2), 0)</f>
        <v>#DIV/0!</v>
      </c>
      <c r="Q59" s="28" t="str">
        <f t="shared" si="2"/>
        <v/>
      </c>
      <c r="R59" s="28" t="e">
        <f t="shared" si="4"/>
        <v>#DIV/0!</v>
      </c>
      <c r="S59" s="58" t="e">
        <f t="shared" si="3"/>
        <v>#DIV/0!</v>
      </c>
      <c r="U59" s="250"/>
      <c r="V59" s="250"/>
      <c r="W59" s="250"/>
      <c r="X59" s="250"/>
      <c r="Y59" s="250"/>
      <c r="Z59" s="250"/>
      <c r="AA59" s="250"/>
    </row>
    <row r="60" spans="1:27" ht="18" customHeight="1">
      <c r="A60" s="23">
        <v>45</v>
      </c>
      <c r="B60" s="57" t="e">
        <f>'INPUT DATA'!J53</f>
        <v>#VALUE!</v>
      </c>
      <c r="C60" s="24"/>
      <c r="D60" s="24"/>
      <c r="E60" s="24"/>
      <c r="F60" s="24"/>
      <c r="G60" s="24"/>
      <c r="H60" s="24"/>
      <c r="I60" s="24"/>
      <c r="J60" s="759" t="str">
        <f t="shared" si="1"/>
        <v/>
      </c>
      <c r="K60" s="26"/>
      <c r="L60" s="26"/>
      <c r="M60" s="26"/>
      <c r="N60" s="26"/>
      <c r="O60" s="26"/>
      <c r="P60" s="27" t="e" cm="1">
        <f t="array" ref="P60">ROUND(SUM(C60:J60,M60:O60) / INDEX(FREQUENCY((C60:J60,M60:O60), 0), 2), 0)</f>
        <v>#DIV/0!</v>
      </c>
      <c r="Q60" s="28" t="str">
        <f t="shared" si="2"/>
        <v/>
      </c>
      <c r="R60" s="28" t="e">
        <f t="shared" si="4"/>
        <v>#DIV/0!</v>
      </c>
      <c r="S60" s="58" t="e">
        <f t="shared" si="3"/>
        <v>#DIV/0!</v>
      </c>
      <c r="U60" s="250"/>
      <c r="V60" s="250"/>
      <c r="W60" s="250"/>
      <c r="X60" s="250"/>
      <c r="Y60" s="250"/>
      <c r="Z60" s="250"/>
      <c r="AA60" s="250"/>
    </row>
    <row r="61" spans="1:27" ht="18" customHeight="1">
      <c r="A61" s="23">
        <v>46</v>
      </c>
      <c r="B61" s="57" t="e">
        <f>'INPUT DATA'!J54</f>
        <v>#VALUE!</v>
      </c>
      <c r="C61" s="24"/>
      <c r="D61" s="24"/>
      <c r="E61" s="24"/>
      <c r="F61" s="24"/>
      <c r="G61" s="24"/>
      <c r="H61" s="24"/>
      <c r="I61" s="24"/>
      <c r="J61" s="759" t="str">
        <f t="shared" si="1"/>
        <v/>
      </c>
      <c r="K61" s="26"/>
      <c r="L61" s="26"/>
      <c r="M61" s="26"/>
      <c r="N61" s="26"/>
      <c r="O61" s="26"/>
      <c r="P61" s="27" t="e" cm="1">
        <f t="array" ref="P61">ROUND(SUM(C61:J61,M61:O61) / INDEX(FREQUENCY((C61:J61,M61:O61), 0), 2), 0)</f>
        <v>#DIV/0!</v>
      </c>
      <c r="Q61" s="28" t="str">
        <f t="shared" si="2"/>
        <v/>
      </c>
      <c r="R61" s="28" t="e">
        <f t="shared" si="4"/>
        <v>#DIV/0!</v>
      </c>
      <c r="S61" s="58" t="e">
        <f t="shared" si="3"/>
        <v>#DIV/0!</v>
      </c>
      <c r="U61" s="250"/>
      <c r="V61" s="250"/>
      <c r="W61" s="250"/>
      <c r="X61" s="250"/>
      <c r="Y61" s="250"/>
      <c r="Z61" s="250"/>
      <c r="AA61" s="250"/>
    </row>
    <row r="62" spans="1:27" ht="18" customHeight="1">
      <c r="A62" s="23">
        <v>47</v>
      </c>
      <c r="B62" s="57" t="e">
        <f>'INPUT DATA'!J55</f>
        <v>#VALUE!</v>
      </c>
      <c r="C62" s="24"/>
      <c r="D62" s="24"/>
      <c r="E62" s="24"/>
      <c r="F62" s="24"/>
      <c r="G62" s="24"/>
      <c r="H62" s="24"/>
      <c r="I62" s="24"/>
      <c r="J62" s="759" t="str">
        <f t="shared" si="1"/>
        <v/>
      </c>
      <c r="K62" s="26"/>
      <c r="L62" s="26"/>
      <c r="M62" s="26"/>
      <c r="N62" s="26"/>
      <c r="O62" s="26"/>
      <c r="P62" s="27" t="e" cm="1">
        <f t="array" ref="P62">ROUND(SUM(C62:J62,M62:O62) / INDEX(FREQUENCY((C62:J62,M62:O62), 0), 2), 0)</f>
        <v>#DIV/0!</v>
      </c>
      <c r="Q62" s="28" t="str">
        <f t="shared" si="2"/>
        <v/>
      </c>
      <c r="R62" s="28" t="e">
        <f t="shared" si="4"/>
        <v>#DIV/0!</v>
      </c>
      <c r="S62" s="58" t="e">
        <f t="shared" si="3"/>
        <v>#DIV/0!</v>
      </c>
      <c r="U62" s="250"/>
      <c r="V62" s="250"/>
      <c r="W62" s="250"/>
      <c r="X62" s="250"/>
      <c r="Y62" s="250"/>
      <c r="Z62" s="250"/>
      <c r="AA62" s="250"/>
    </row>
    <row r="63" spans="1:27" ht="18" customHeight="1">
      <c r="A63" s="23">
        <v>48</v>
      </c>
      <c r="B63" s="57" t="e">
        <f>'INPUT DATA'!J56</f>
        <v>#VALUE!</v>
      </c>
      <c r="C63" s="24"/>
      <c r="D63" s="24"/>
      <c r="E63" s="24"/>
      <c r="F63" s="24"/>
      <c r="G63" s="24"/>
      <c r="H63" s="24"/>
      <c r="I63" s="24"/>
      <c r="J63" s="759" t="str">
        <f t="shared" si="1"/>
        <v/>
      </c>
      <c r="K63" s="26"/>
      <c r="L63" s="26"/>
      <c r="M63" s="26"/>
      <c r="N63" s="26"/>
      <c r="O63" s="26"/>
      <c r="P63" s="27" t="e" cm="1">
        <f t="array" ref="P63">ROUND(SUM(C63:J63,M63:O63) / INDEX(FREQUENCY((C63:J63,M63:O63), 0), 2), 0)</f>
        <v>#DIV/0!</v>
      </c>
      <c r="Q63" s="28" t="str">
        <f t="shared" si="2"/>
        <v/>
      </c>
      <c r="R63" s="28" t="e">
        <f t="shared" si="4"/>
        <v>#DIV/0!</v>
      </c>
      <c r="S63" s="58" t="e">
        <f t="shared" si="3"/>
        <v>#DIV/0!</v>
      </c>
      <c r="U63" s="250"/>
      <c r="V63" s="250"/>
      <c r="W63" s="250"/>
      <c r="X63" s="250"/>
      <c r="Y63" s="250"/>
      <c r="Z63" s="250"/>
      <c r="AA63" s="250"/>
    </row>
    <row r="64" spans="1:27" ht="14.5">
      <c r="A64" s="23">
        <v>49</v>
      </c>
      <c r="B64" s="57" t="e">
        <f>'INPUT DATA'!J57</f>
        <v>#VALUE!</v>
      </c>
      <c r="C64" s="24"/>
      <c r="D64" s="24"/>
      <c r="E64" s="24"/>
      <c r="F64" s="24"/>
      <c r="G64" s="24"/>
      <c r="H64" s="24"/>
      <c r="I64" s="24"/>
      <c r="J64" s="759" t="str">
        <f t="shared" si="1"/>
        <v/>
      </c>
      <c r="K64" s="26"/>
      <c r="L64" s="26"/>
      <c r="M64" s="26"/>
      <c r="N64" s="26"/>
      <c r="O64" s="26"/>
      <c r="P64" s="27" t="e" cm="1">
        <f t="array" ref="P64">ROUND(SUM(C64:J64,M64:O64) / INDEX(FREQUENCY((C64:J64,M64:O64), 0), 2), 0)</f>
        <v>#DIV/0!</v>
      </c>
      <c r="Q64" s="28" t="str">
        <f t="shared" si="2"/>
        <v/>
      </c>
      <c r="R64" s="28" t="e">
        <f t="shared" si="4"/>
        <v>#DIV/0!</v>
      </c>
      <c r="S64" s="58" t="e">
        <f t="shared" si="3"/>
        <v>#DIV/0!</v>
      </c>
      <c r="U64" s="250"/>
      <c r="V64" s="250"/>
      <c r="W64" s="250"/>
      <c r="X64" s="250"/>
      <c r="Y64" s="250"/>
      <c r="Z64" s="250"/>
      <c r="AA64" s="250"/>
    </row>
    <row r="65" spans="1:27" ht="14.5">
      <c r="A65" s="23">
        <v>50</v>
      </c>
      <c r="B65" s="57" t="e">
        <f>'INPUT DATA'!J58</f>
        <v>#VALUE!</v>
      </c>
      <c r="C65" s="24"/>
      <c r="D65" s="24"/>
      <c r="E65" s="24"/>
      <c r="F65" s="24"/>
      <c r="G65" s="24"/>
      <c r="H65" s="24"/>
      <c r="I65" s="24"/>
      <c r="J65" s="759" t="str">
        <f t="shared" si="1"/>
        <v/>
      </c>
      <c r="K65" s="26"/>
      <c r="L65" s="26"/>
      <c r="M65" s="26"/>
      <c r="N65" s="26"/>
      <c r="O65" s="26"/>
      <c r="P65" s="27" t="e" cm="1">
        <f t="array" ref="P65">ROUND(SUM(C65:J65,M65:O65) / INDEX(FREQUENCY((C65:J65,M65:O65), 0), 2), 0)</f>
        <v>#DIV/0!</v>
      </c>
      <c r="Q65" s="28" t="str">
        <f t="shared" si="2"/>
        <v/>
      </c>
      <c r="R65" s="28" t="e">
        <f t="shared" si="4"/>
        <v>#DIV/0!</v>
      </c>
      <c r="S65" s="58" t="e">
        <f t="shared" si="3"/>
        <v>#DIV/0!</v>
      </c>
      <c r="U65" s="250"/>
      <c r="V65" s="250"/>
      <c r="W65" s="250"/>
      <c r="X65" s="250"/>
      <c r="Y65" s="250"/>
      <c r="Z65" s="250"/>
      <c r="AA65" s="250"/>
    </row>
    <row r="66" spans="1:27" ht="18" customHeight="1">
      <c r="A66" s="29"/>
      <c r="B66" s="496" t="s">
        <v>15</v>
      </c>
      <c r="C66" s="30"/>
      <c r="D66" s="30"/>
      <c r="E66" s="30"/>
      <c r="F66" s="30"/>
      <c r="G66" s="30"/>
      <c r="H66" s="30"/>
      <c r="I66" s="30"/>
      <c r="J66" s="760"/>
      <c r="K66" s="31"/>
      <c r="L66" s="31"/>
      <c r="M66" s="31"/>
      <c r="N66" s="31"/>
      <c r="O66" s="31"/>
      <c r="P66" s="31"/>
      <c r="Q66" s="298"/>
      <c r="R66" s="299"/>
      <c r="S66" s="299"/>
      <c r="U66" s="250"/>
      <c r="V66" s="250"/>
      <c r="W66" s="250"/>
      <c r="X66" s="250"/>
      <c r="Y66" s="250"/>
      <c r="Z66" s="250"/>
      <c r="AA66" s="250"/>
    </row>
    <row r="67" spans="1:27" ht="18" customHeight="1">
      <c r="A67" s="23">
        <v>1</v>
      </c>
      <c r="B67" s="57" t="str">
        <f>'INPUT DATA'!P9</f>
        <v>AGANOS, MEARL ROSE S.</v>
      </c>
      <c r="C67" s="24"/>
      <c r="D67" s="24"/>
      <c r="E67" s="24"/>
      <c r="F67" s="24"/>
      <c r="G67" s="24"/>
      <c r="H67" s="24"/>
      <c r="I67" s="24"/>
      <c r="J67" s="759" t="str">
        <f t="shared" si="1"/>
        <v/>
      </c>
      <c r="K67" s="26"/>
      <c r="L67" s="26"/>
      <c r="M67" s="26"/>
      <c r="N67" s="26"/>
      <c r="O67" s="60"/>
      <c r="P67" s="27" t="e" cm="1">
        <f t="array" ref="P67">ROUND(SUM(C67:J67,M67:O67) / INDEX(FREQUENCY((C67:J67,M67:O67), 0), 2), 0)</f>
        <v>#DIV/0!</v>
      </c>
      <c r="Q67" s="28" t="str">
        <f t="shared" si="2"/>
        <v/>
      </c>
      <c r="R67" s="28" t="e">
        <f t="shared" ref="R67:R98" si="5">IF(P67="","",IFERROR(VLOOKUP(P67,DESCRIPTORS,4,TRUE),""))</f>
        <v>#DIV/0!</v>
      </c>
      <c r="S67" s="58" t="e">
        <f t="shared" si="3"/>
        <v>#DIV/0!</v>
      </c>
      <c r="U67" s="250"/>
      <c r="V67" s="250"/>
      <c r="W67" s="250"/>
      <c r="X67" s="250"/>
      <c r="Y67" s="250"/>
      <c r="Z67" s="250"/>
      <c r="AA67" s="250"/>
    </row>
    <row r="68" spans="1:27" ht="18" customHeight="1">
      <c r="A68" s="23">
        <v>2</v>
      </c>
      <c r="B68" s="57" t="str">
        <f>'INPUT DATA'!P10</f>
        <v>CALIZAR, CHRISTINA PAULA A.</v>
      </c>
      <c r="C68" s="24"/>
      <c r="D68" s="24"/>
      <c r="E68" s="24"/>
      <c r="F68" s="24"/>
      <c r="G68" s="24"/>
      <c r="H68" s="24"/>
      <c r="I68" s="24"/>
      <c r="J68" s="759" t="str">
        <f t="shared" si="1"/>
        <v/>
      </c>
      <c r="K68" s="26"/>
      <c r="L68" s="26"/>
      <c r="M68" s="26"/>
      <c r="N68" s="26"/>
      <c r="O68" s="60"/>
      <c r="P68" s="27" t="e" cm="1">
        <f t="array" ref="P68">ROUND(SUM(C68:J68,M68:O68) / INDEX(FREQUENCY((C68:J68,M68:O68), 0), 2), 0)</f>
        <v>#DIV/0!</v>
      </c>
      <c r="Q68" s="28" t="str">
        <f t="shared" si="2"/>
        <v/>
      </c>
      <c r="R68" s="28" t="e">
        <f t="shared" si="5"/>
        <v>#DIV/0!</v>
      </c>
      <c r="S68" s="58" t="e">
        <f t="shared" si="3"/>
        <v>#DIV/0!</v>
      </c>
      <c r="U68" s="250"/>
      <c r="V68" s="250"/>
      <c r="W68" s="250"/>
      <c r="X68" s="250"/>
      <c r="Y68" s="250"/>
      <c r="Z68" s="250"/>
      <c r="AA68" s="250"/>
    </row>
    <row r="69" spans="1:27" ht="18" customHeight="1">
      <c r="A69" s="23">
        <v>3</v>
      </c>
      <c r="B69" s="57" t="str">
        <f>'INPUT DATA'!P11</f>
        <v>CAMPANIEL, JOANNA RENEE A.</v>
      </c>
      <c r="C69" s="24"/>
      <c r="D69" s="24"/>
      <c r="E69" s="24"/>
      <c r="F69" s="24"/>
      <c r="G69" s="24"/>
      <c r="H69" s="24"/>
      <c r="I69" s="24"/>
      <c r="J69" s="759" t="str">
        <f t="shared" si="1"/>
        <v/>
      </c>
      <c r="K69" s="26"/>
      <c r="L69" s="26"/>
      <c r="M69" s="26"/>
      <c r="N69" s="26"/>
      <c r="O69" s="60"/>
      <c r="P69" s="27" t="e" cm="1">
        <f t="array" ref="P69">ROUND(SUM(C69:J69,M69:O69) / INDEX(FREQUENCY((C69:J69,M69:O69), 0), 2), 0)</f>
        <v>#DIV/0!</v>
      </c>
      <c r="Q69" s="28" t="str">
        <f t="shared" si="2"/>
        <v/>
      </c>
      <c r="R69" s="28" t="e">
        <f t="shared" si="5"/>
        <v>#DIV/0!</v>
      </c>
      <c r="S69" s="58" t="e">
        <f t="shared" si="3"/>
        <v>#DIV/0!</v>
      </c>
      <c r="U69" s="250"/>
      <c r="V69" s="250"/>
      <c r="W69" s="250"/>
      <c r="X69" s="250"/>
      <c r="Y69" s="250"/>
      <c r="Z69" s="250"/>
      <c r="AA69" s="250"/>
    </row>
    <row r="70" spans="1:27" ht="18" customHeight="1">
      <c r="A70" s="23">
        <v>4</v>
      </c>
      <c r="B70" s="57" t="str">
        <f>'INPUT DATA'!P12</f>
        <v>CANSON, ALJANNE D.</v>
      </c>
      <c r="C70" s="24"/>
      <c r="D70" s="24"/>
      <c r="E70" s="24"/>
      <c r="F70" s="24"/>
      <c r="G70" s="24"/>
      <c r="H70" s="24"/>
      <c r="I70" s="24"/>
      <c r="J70" s="759" t="str">
        <f t="shared" si="1"/>
        <v/>
      </c>
      <c r="K70" s="26"/>
      <c r="L70" s="26"/>
      <c r="M70" s="26"/>
      <c r="N70" s="26"/>
      <c r="O70" s="60"/>
      <c r="P70" s="27" t="e" cm="1">
        <f t="array" ref="P70">ROUND(SUM(C70:J70,M70:O70) / INDEX(FREQUENCY((C70:J70,M70:O70), 0), 2), 0)</f>
        <v>#DIV/0!</v>
      </c>
      <c r="Q70" s="28" t="str">
        <f t="shared" si="2"/>
        <v/>
      </c>
      <c r="R70" s="28" t="e">
        <f t="shared" si="5"/>
        <v>#DIV/0!</v>
      </c>
      <c r="S70" s="58" t="e">
        <f t="shared" si="3"/>
        <v>#DIV/0!</v>
      </c>
      <c r="U70" s="250"/>
      <c r="V70" s="250"/>
      <c r="W70" s="250"/>
      <c r="X70" s="250"/>
      <c r="Y70" s="250"/>
      <c r="Z70" s="250"/>
      <c r="AA70" s="250"/>
    </row>
    <row r="71" spans="1:27" ht="18" customHeight="1">
      <c r="A71" s="23">
        <v>5</v>
      </c>
      <c r="B71" s="57" t="str">
        <f>'INPUT DATA'!P13</f>
        <v>CARBONILLA, JHAYRA O.</v>
      </c>
      <c r="C71" s="24"/>
      <c r="D71" s="24"/>
      <c r="E71" s="24"/>
      <c r="F71" s="24"/>
      <c r="G71" s="24"/>
      <c r="H71" s="24"/>
      <c r="I71" s="24"/>
      <c r="J71" s="759" t="str">
        <f t="shared" si="1"/>
        <v/>
      </c>
      <c r="K71" s="26"/>
      <c r="L71" s="26"/>
      <c r="M71" s="26"/>
      <c r="N71" s="26"/>
      <c r="O71" s="60"/>
      <c r="P71" s="27" t="e" cm="1">
        <f t="array" ref="P71">ROUND(SUM(C71:J71,M71:O71) / INDEX(FREQUENCY((C71:J71,M71:O71), 0), 2), 0)</f>
        <v>#DIV/0!</v>
      </c>
      <c r="Q71" s="28" t="str">
        <f t="shared" si="2"/>
        <v/>
      </c>
      <c r="R71" s="28" t="e">
        <f t="shared" si="5"/>
        <v>#DIV/0!</v>
      </c>
      <c r="S71" s="58" t="e">
        <f t="shared" si="3"/>
        <v>#DIV/0!</v>
      </c>
      <c r="U71" s="250"/>
      <c r="V71" s="250"/>
      <c r="W71" s="250"/>
      <c r="X71" s="250"/>
      <c r="Y71" s="250"/>
      <c r="Z71" s="250"/>
      <c r="AA71" s="250"/>
    </row>
    <row r="72" spans="1:27" ht="18" customHeight="1">
      <c r="A72" s="23">
        <v>6</v>
      </c>
      <c r="B72" s="57" t="str">
        <f>'INPUT DATA'!P14</f>
        <v>CASTILLON, VIVIAN GRACE P.</v>
      </c>
      <c r="C72" s="24"/>
      <c r="D72" s="24"/>
      <c r="E72" s="24"/>
      <c r="F72" s="24"/>
      <c r="G72" s="24"/>
      <c r="H72" s="24"/>
      <c r="I72" s="24"/>
      <c r="J72" s="759" t="str">
        <f t="shared" si="1"/>
        <v/>
      </c>
      <c r="K72" s="26"/>
      <c r="L72" s="26"/>
      <c r="M72" s="26"/>
      <c r="N72" s="26"/>
      <c r="O72" s="60"/>
      <c r="P72" s="27" t="e" cm="1">
        <f t="array" ref="P72">ROUND(SUM(C72:J72,M72:O72) / INDEX(FREQUENCY((C72:J72,M72:O72), 0), 2), 0)</f>
        <v>#DIV/0!</v>
      </c>
      <c r="Q72" s="28" t="str">
        <f t="shared" si="2"/>
        <v/>
      </c>
      <c r="R72" s="28" t="e">
        <f t="shared" si="5"/>
        <v>#DIV/0!</v>
      </c>
      <c r="S72" s="58" t="e">
        <f t="shared" si="3"/>
        <v>#DIV/0!</v>
      </c>
      <c r="U72" s="250"/>
      <c r="V72" s="250"/>
      <c r="W72" s="250"/>
      <c r="X72" s="250"/>
      <c r="Y72" s="250"/>
      <c r="Z72" s="250"/>
      <c r="AA72" s="250"/>
    </row>
    <row r="73" spans="1:27" ht="18" customHeight="1">
      <c r="A73" s="23">
        <v>7</v>
      </c>
      <c r="B73" s="57" t="str">
        <f>'INPUT DATA'!P15</f>
        <v>DAWA, PATRICE BRIELLE J.</v>
      </c>
      <c r="C73" s="24"/>
      <c r="D73" s="24"/>
      <c r="E73" s="24"/>
      <c r="F73" s="24"/>
      <c r="G73" s="24"/>
      <c r="H73" s="24"/>
      <c r="I73" s="24"/>
      <c r="J73" s="759" t="str">
        <f t="shared" si="1"/>
        <v/>
      </c>
      <c r="K73" s="26"/>
      <c r="L73" s="26"/>
      <c r="M73" s="26"/>
      <c r="N73" s="26"/>
      <c r="O73" s="60"/>
      <c r="P73" s="27" t="e" cm="1">
        <f t="array" ref="P73">ROUND(SUM(C73:J73,M73:O73) / INDEX(FREQUENCY((C73:J73,M73:O73), 0), 2), 0)</f>
        <v>#DIV/0!</v>
      </c>
      <c r="Q73" s="28" t="str">
        <f t="shared" si="2"/>
        <v/>
      </c>
      <c r="R73" s="28" t="e">
        <f t="shared" si="5"/>
        <v>#DIV/0!</v>
      </c>
      <c r="S73" s="58" t="e">
        <f t="shared" si="3"/>
        <v>#DIV/0!</v>
      </c>
      <c r="U73" s="250"/>
      <c r="V73" s="250"/>
      <c r="W73" s="250"/>
      <c r="X73" s="250"/>
      <c r="Y73" s="250"/>
      <c r="Z73" s="250"/>
      <c r="AA73" s="250"/>
    </row>
    <row r="74" spans="1:27" ht="18" customHeight="1">
      <c r="A74" s="23">
        <v>8</v>
      </c>
      <c r="B74" s="57" t="str">
        <f>'INPUT DATA'!P16</f>
        <v>DOMINGO, CHARITY JADE P.</v>
      </c>
      <c r="C74" s="24"/>
      <c r="D74" s="24"/>
      <c r="E74" s="24"/>
      <c r="F74" s="24"/>
      <c r="G74" s="24"/>
      <c r="H74" s="24"/>
      <c r="I74" s="24"/>
      <c r="J74" s="759" t="str">
        <f t="shared" si="1"/>
        <v/>
      </c>
      <c r="K74" s="26"/>
      <c r="L74" s="26"/>
      <c r="M74" s="26"/>
      <c r="N74" s="26"/>
      <c r="O74" s="60"/>
      <c r="P74" s="27" t="e" cm="1">
        <f t="array" ref="P74">ROUND(SUM(C74:J74,M74:O74) / INDEX(FREQUENCY((C74:J74,M74:O74), 0), 2), 0)</f>
        <v>#DIV/0!</v>
      </c>
      <c r="Q74" s="28" t="str">
        <f t="shared" si="2"/>
        <v/>
      </c>
      <c r="R74" s="28" t="e">
        <f t="shared" si="5"/>
        <v>#DIV/0!</v>
      </c>
      <c r="S74" s="58" t="e">
        <f t="shared" si="3"/>
        <v>#DIV/0!</v>
      </c>
      <c r="U74" s="250"/>
      <c r="V74" s="250"/>
      <c r="W74" s="250"/>
      <c r="X74" s="250"/>
      <c r="Y74" s="250"/>
      <c r="Z74" s="250"/>
      <c r="AA74" s="250"/>
    </row>
    <row r="75" spans="1:27" ht="18" customHeight="1">
      <c r="A75" s="23">
        <v>9</v>
      </c>
      <c r="B75" s="57" t="str">
        <f>'INPUT DATA'!P17</f>
        <v>DUMADAG, ALLEYAH KHATE A.</v>
      </c>
      <c r="C75" s="24"/>
      <c r="D75" s="24"/>
      <c r="E75" s="24"/>
      <c r="F75" s="24"/>
      <c r="G75" s="24"/>
      <c r="H75" s="24"/>
      <c r="I75" s="24"/>
      <c r="J75" s="759" t="str">
        <f t="shared" si="1"/>
        <v/>
      </c>
      <c r="K75" s="26"/>
      <c r="L75" s="26"/>
      <c r="M75" s="26"/>
      <c r="N75" s="26"/>
      <c r="O75" s="60"/>
      <c r="P75" s="27" t="e" cm="1">
        <f t="array" ref="P75">ROUND(SUM(C75:J75,M75:O75) / INDEX(FREQUENCY((C75:J75,M75:O75), 0), 2), 0)</f>
        <v>#DIV/0!</v>
      </c>
      <c r="Q75" s="28" t="str">
        <f t="shared" si="2"/>
        <v/>
      </c>
      <c r="R75" s="28" t="e">
        <f t="shared" si="5"/>
        <v>#DIV/0!</v>
      </c>
      <c r="S75" s="58" t="e">
        <f t="shared" si="3"/>
        <v>#DIV/0!</v>
      </c>
      <c r="U75" s="250"/>
      <c r="V75" s="250"/>
      <c r="W75" s="250"/>
      <c r="X75" s="250"/>
      <c r="Y75" s="250"/>
      <c r="Z75" s="250"/>
      <c r="AA75" s="250"/>
    </row>
    <row r="76" spans="1:27" ht="18" customHeight="1">
      <c r="A76" s="23">
        <v>10</v>
      </c>
      <c r="B76" s="57" t="str">
        <f>'INPUT DATA'!P18</f>
        <v>ESPORTUNO, XAMANTHA ERICA L.</v>
      </c>
      <c r="C76" s="24"/>
      <c r="D76" s="24"/>
      <c r="E76" s="24"/>
      <c r="F76" s="24"/>
      <c r="G76" s="24"/>
      <c r="H76" s="24"/>
      <c r="I76" s="24"/>
      <c r="J76" s="759" t="str">
        <f t="shared" si="1"/>
        <v/>
      </c>
      <c r="K76" s="26"/>
      <c r="L76" s="26"/>
      <c r="M76" s="26"/>
      <c r="N76" s="26"/>
      <c r="O76" s="60"/>
      <c r="P76" s="27" t="e" cm="1">
        <f t="array" ref="P76">ROUND(SUM(C76:J76,M76:O76) / INDEX(FREQUENCY((C76:J76,M76:O76), 0), 2), 0)</f>
        <v>#DIV/0!</v>
      </c>
      <c r="Q76" s="28" t="str">
        <f t="shared" si="2"/>
        <v/>
      </c>
      <c r="R76" s="28" t="e">
        <f t="shared" si="5"/>
        <v>#DIV/0!</v>
      </c>
      <c r="S76" s="58" t="e">
        <f t="shared" si="3"/>
        <v>#DIV/0!</v>
      </c>
      <c r="U76" s="250"/>
      <c r="V76" s="250"/>
      <c r="W76" s="250"/>
      <c r="X76" s="250"/>
      <c r="Y76" s="250"/>
      <c r="Z76" s="250"/>
      <c r="AA76" s="250"/>
    </row>
    <row r="77" spans="1:27" ht="18" customHeight="1">
      <c r="A77" s="23">
        <v>11</v>
      </c>
      <c r="B77" s="57" t="str">
        <f>'INPUT DATA'!P19</f>
        <v>FACUNLA, LEANNE GEBRELLE M.</v>
      </c>
      <c r="C77" s="24"/>
      <c r="D77" s="24"/>
      <c r="E77" s="24"/>
      <c r="F77" s="24"/>
      <c r="G77" s="24"/>
      <c r="H77" s="24"/>
      <c r="I77" s="24"/>
      <c r="J77" s="759" t="str">
        <f t="shared" si="1"/>
        <v/>
      </c>
      <c r="K77" s="26"/>
      <c r="L77" s="26"/>
      <c r="M77" s="26"/>
      <c r="N77" s="26"/>
      <c r="O77" s="60"/>
      <c r="P77" s="27" t="e" cm="1">
        <f t="array" ref="P77">ROUND(SUM(C77:J77,M77:O77) / INDEX(FREQUENCY((C77:J77,M77:O77), 0), 2), 0)</f>
        <v>#DIV/0!</v>
      </c>
      <c r="Q77" s="28" t="str">
        <f t="shared" si="2"/>
        <v/>
      </c>
      <c r="R77" s="28" t="e">
        <f t="shared" si="5"/>
        <v>#DIV/0!</v>
      </c>
      <c r="S77" s="58" t="e">
        <f t="shared" si="3"/>
        <v>#DIV/0!</v>
      </c>
      <c r="U77" s="250"/>
      <c r="V77" s="250"/>
      <c r="W77" s="250"/>
      <c r="X77" s="250"/>
      <c r="Y77" s="250"/>
      <c r="Z77" s="250"/>
      <c r="AA77" s="250"/>
    </row>
    <row r="78" spans="1:27" ht="18" customHeight="1">
      <c r="A78" s="23">
        <v>12</v>
      </c>
      <c r="B78" s="57" t="str">
        <f>'INPUT DATA'!P20</f>
        <v>MALUTO, KRISTINE JOY C.</v>
      </c>
      <c r="C78" s="24"/>
      <c r="D78" s="24"/>
      <c r="E78" s="24"/>
      <c r="F78" s="24"/>
      <c r="G78" s="24"/>
      <c r="H78" s="24"/>
      <c r="I78" s="24"/>
      <c r="J78" s="759" t="str">
        <f t="shared" si="1"/>
        <v/>
      </c>
      <c r="K78" s="26"/>
      <c r="L78" s="26"/>
      <c r="M78" s="26"/>
      <c r="N78" s="26"/>
      <c r="O78" s="60"/>
      <c r="P78" s="27" t="e" cm="1">
        <f t="array" ref="P78">ROUND(SUM(C78:J78,M78:O78) / INDEX(FREQUENCY((C78:J78,M78:O78), 0), 2), 0)</f>
        <v>#DIV/0!</v>
      </c>
      <c r="Q78" s="28" t="str">
        <f t="shared" si="2"/>
        <v/>
      </c>
      <c r="R78" s="28" t="e">
        <f t="shared" si="5"/>
        <v>#DIV/0!</v>
      </c>
      <c r="S78" s="58" t="e">
        <f t="shared" si="3"/>
        <v>#DIV/0!</v>
      </c>
      <c r="U78" s="250"/>
      <c r="V78" s="250"/>
      <c r="W78" s="250"/>
      <c r="X78" s="250"/>
      <c r="Y78" s="250"/>
      <c r="Z78" s="250"/>
      <c r="AA78" s="250"/>
    </row>
    <row r="79" spans="1:27" ht="18" customHeight="1">
      <c r="A79" s="23">
        <v>13</v>
      </c>
      <c r="B79" s="57" t="str">
        <f>'INPUT DATA'!P21</f>
        <v>NAVAL, ANNECHKA LINUELLE S.</v>
      </c>
      <c r="C79" s="24"/>
      <c r="D79" s="24"/>
      <c r="E79" s="24"/>
      <c r="F79" s="24"/>
      <c r="G79" s="24"/>
      <c r="H79" s="24"/>
      <c r="I79" s="24"/>
      <c r="J79" s="759" t="str">
        <f t="shared" si="1"/>
        <v/>
      </c>
      <c r="K79" s="26"/>
      <c r="L79" s="26"/>
      <c r="M79" s="26"/>
      <c r="N79" s="26"/>
      <c r="O79" s="60"/>
      <c r="P79" s="27" t="e" cm="1">
        <f t="array" ref="P79">ROUND(SUM(C79:J79,M79:O79) / INDEX(FREQUENCY((C79:J79,M79:O79), 0), 2), 0)</f>
        <v>#DIV/0!</v>
      </c>
      <c r="Q79" s="28" t="str">
        <f t="shared" si="2"/>
        <v/>
      </c>
      <c r="R79" s="28" t="e">
        <f t="shared" si="5"/>
        <v>#DIV/0!</v>
      </c>
      <c r="S79" s="58" t="e">
        <f t="shared" si="3"/>
        <v>#DIV/0!</v>
      </c>
      <c r="U79" s="250"/>
      <c r="V79" s="250"/>
      <c r="W79" s="250"/>
      <c r="X79" s="250"/>
      <c r="Y79" s="250"/>
      <c r="Z79" s="250"/>
      <c r="AA79" s="250"/>
    </row>
    <row r="80" spans="1:27" ht="18" customHeight="1">
      <c r="A80" s="23">
        <v>14</v>
      </c>
      <c r="B80" s="57" t="str">
        <f>'INPUT DATA'!P22</f>
        <v>OSOTEO, JOHANNA J.</v>
      </c>
      <c r="C80" s="24"/>
      <c r="D80" s="24"/>
      <c r="E80" s="24"/>
      <c r="F80" s="24"/>
      <c r="G80" s="24"/>
      <c r="H80" s="24"/>
      <c r="I80" s="24"/>
      <c r="J80" s="759" t="str">
        <f t="shared" si="1"/>
        <v/>
      </c>
      <c r="K80" s="26"/>
      <c r="L80" s="26"/>
      <c r="M80" s="26"/>
      <c r="N80" s="26"/>
      <c r="O80" s="60"/>
      <c r="P80" s="27" t="e" cm="1">
        <f t="array" ref="P80">ROUND(SUM(C80:J80,M80:O80) / INDEX(FREQUENCY((C80:J80,M80:O80), 0), 2), 0)</f>
        <v>#DIV/0!</v>
      </c>
      <c r="Q80" s="28" t="str">
        <f t="shared" si="2"/>
        <v/>
      </c>
      <c r="R80" s="28" t="e">
        <f t="shared" si="5"/>
        <v>#DIV/0!</v>
      </c>
      <c r="S80" s="58" t="e">
        <f t="shared" si="3"/>
        <v>#DIV/0!</v>
      </c>
      <c r="U80" s="250"/>
      <c r="V80" s="250"/>
      <c r="W80" s="250"/>
      <c r="X80" s="250"/>
      <c r="Y80" s="250"/>
      <c r="Z80" s="250"/>
      <c r="AA80" s="250"/>
    </row>
    <row r="81" spans="1:27" ht="18" customHeight="1">
      <c r="A81" s="23">
        <v>15</v>
      </c>
      <c r="B81" s="57" t="str">
        <f>'INPUT DATA'!P23</f>
        <v>PABILONA, QUEENZEL A.</v>
      </c>
      <c r="C81" s="24"/>
      <c r="D81" s="24"/>
      <c r="E81" s="24"/>
      <c r="F81" s="24"/>
      <c r="G81" s="24"/>
      <c r="H81" s="24"/>
      <c r="I81" s="24"/>
      <c r="J81" s="759" t="str">
        <f t="shared" ref="J81:J116" si="6">IF(OR(K81="",L81=""),"",IF(ISERROR(ROUND(AVERAGE(K81,L81),2)),"",ROUND(AVERAGE(K81,L81),0)))</f>
        <v/>
      </c>
      <c r="K81" s="26"/>
      <c r="L81" s="26"/>
      <c r="M81" s="26"/>
      <c r="N81" s="26"/>
      <c r="O81" s="60"/>
      <c r="P81" s="27" t="e" cm="1">
        <f t="array" ref="P81">ROUND(SUM(C81:J81,M81:O81) / INDEX(FREQUENCY((C81:J81,M81:O81), 0), 2), 0)</f>
        <v>#DIV/0!</v>
      </c>
      <c r="Q81" s="28" t="str">
        <f t="shared" ref="Q81:Q116" si="7">IF(ISNUMBER(P81), COUNTIF($P$16:$P$116, "&gt;"&amp;P81) + 1, "")</f>
        <v/>
      </c>
      <c r="R81" s="28" t="e">
        <f t="shared" si="5"/>
        <v>#DIV/0!</v>
      </c>
      <c r="S81" s="58" t="e">
        <f t="shared" ref="S81:S116" si="8">IF(AND(P81&gt;=90, MIN(C81:O81)&gt;=80), "✔", " ")</f>
        <v>#DIV/0!</v>
      </c>
      <c r="U81" s="250"/>
      <c r="V81" s="250"/>
      <c r="W81" s="250"/>
      <c r="X81" s="250"/>
      <c r="Y81" s="250"/>
      <c r="Z81" s="250"/>
      <c r="AA81" s="250"/>
    </row>
    <row r="82" spans="1:27" ht="18" customHeight="1">
      <c r="A82" s="23">
        <v>16</v>
      </c>
      <c r="B82" s="57" t="str">
        <f>'INPUT DATA'!P24</f>
        <v>PEÑOLVO, KHATE NATHALIE R.</v>
      </c>
      <c r="C82" s="24"/>
      <c r="D82" s="24"/>
      <c r="E82" s="24"/>
      <c r="F82" s="24"/>
      <c r="G82" s="24"/>
      <c r="H82" s="24"/>
      <c r="I82" s="24"/>
      <c r="J82" s="759" t="str">
        <f t="shared" si="6"/>
        <v/>
      </c>
      <c r="K82" s="26"/>
      <c r="L82" s="26"/>
      <c r="M82" s="26"/>
      <c r="N82" s="26"/>
      <c r="O82" s="60"/>
      <c r="P82" s="27" t="e" cm="1">
        <f t="array" ref="P82">ROUND(SUM(C82:J82,M82:O82) / INDEX(FREQUENCY((C82:J82,M82:O82), 0), 2), 0)</f>
        <v>#DIV/0!</v>
      </c>
      <c r="Q82" s="28" t="str">
        <f t="shared" si="7"/>
        <v/>
      </c>
      <c r="R82" s="28" t="e">
        <f t="shared" si="5"/>
        <v>#DIV/0!</v>
      </c>
      <c r="S82" s="58" t="e">
        <f t="shared" si="8"/>
        <v>#DIV/0!</v>
      </c>
      <c r="U82" s="250"/>
      <c r="V82" s="250"/>
      <c r="W82" s="250"/>
      <c r="X82" s="250"/>
      <c r="Y82" s="250"/>
      <c r="Z82" s="250"/>
      <c r="AA82" s="250"/>
    </row>
    <row r="83" spans="1:27" ht="18" customHeight="1">
      <c r="A83" s="23">
        <v>17</v>
      </c>
      <c r="B83" s="57" t="str">
        <f>'INPUT DATA'!P25</f>
        <v>PERPO, CHEALSY JEAL T.</v>
      </c>
      <c r="C83" s="24"/>
      <c r="D83" s="24"/>
      <c r="E83" s="24"/>
      <c r="F83" s="24"/>
      <c r="G83" s="24"/>
      <c r="H83" s="24"/>
      <c r="I83" s="24"/>
      <c r="J83" s="759" t="str">
        <f t="shared" si="6"/>
        <v/>
      </c>
      <c r="K83" s="26"/>
      <c r="L83" s="26"/>
      <c r="M83" s="26"/>
      <c r="N83" s="26"/>
      <c r="O83" s="60"/>
      <c r="P83" s="27" t="e" cm="1">
        <f t="array" ref="P83">ROUND(SUM(C83:J83,M83:O83) / INDEX(FREQUENCY((C83:J83,M83:O83), 0), 2), 0)</f>
        <v>#DIV/0!</v>
      </c>
      <c r="Q83" s="28" t="str">
        <f t="shared" si="7"/>
        <v/>
      </c>
      <c r="R83" s="28" t="e">
        <f t="shared" si="5"/>
        <v>#DIV/0!</v>
      </c>
      <c r="S83" s="58" t="e">
        <f t="shared" si="8"/>
        <v>#DIV/0!</v>
      </c>
      <c r="U83" s="250"/>
      <c r="V83" s="250"/>
      <c r="W83" s="250"/>
      <c r="X83" s="250"/>
      <c r="Y83" s="250"/>
      <c r="Z83" s="250"/>
      <c r="AA83" s="250"/>
    </row>
    <row r="84" spans="1:27" ht="18" customHeight="1">
      <c r="A84" s="23">
        <v>18</v>
      </c>
      <c r="B84" s="57" t="str">
        <f>'INPUT DATA'!P26</f>
        <v>SOMODIO, QUINTANA BLESSIE D.</v>
      </c>
      <c r="C84" s="24"/>
      <c r="D84" s="24"/>
      <c r="E84" s="24"/>
      <c r="F84" s="24"/>
      <c r="G84" s="24"/>
      <c r="H84" s="24"/>
      <c r="I84" s="24"/>
      <c r="J84" s="759" t="str">
        <f t="shared" si="6"/>
        <v/>
      </c>
      <c r="K84" s="26"/>
      <c r="L84" s="26"/>
      <c r="M84" s="26"/>
      <c r="N84" s="26"/>
      <c r="O84" s="60"/>
      <c r="P84" s="27" t="e" cm="1">
        <f t="array" ref="P84">ROUND(SUM(C84:J84,M84:O84) / INDEX(FREQUENCY((C84:J84,M84:O84), 0), 2), 0)</f>
        <v>#DIV/0!</v>
      </c>
      <c r="Q84" s="28" t="str">
        <f t="shared" si="7"/>
        <v/>
      </c>
      <c r="R84" s="28" t="e">
        <f t="shared" si="5"/>
        <v>#DIV/0!</v>
      </c>
      <c r="S84" s="58" t="e">
        <f t="shared" si="8"/>
        <v>#DIV/0!</v>
      </c>
      <c r="U84" s="250"/>
      <c r="V84" s="250"/>
      <c r="W84" s="250"/>
      <c r="X84" s="250"/>
      <c r="Y84" s="250"/>
      <c r="Z84" s="250"/>
      <c r="AA84" s="250"/>
    </row>
    <row r="85" spans="1:27" ht="18" customHeight="1">
      <c r="A85" s="23">
        <v>19</v>
      </c>
      <c r="B85" s="57" t="str">
        <f>'INPUT DATA'!P27</f>
        <v>TRAGO, CZARINA B.</v>
      </c>
      <c r="C85" s="24"/>
      <c r="D85" s="24"/>
      <c r="E85" s="24"/>
      <c r="F85" s="24"/>
      <c r="G85" s="24"/>
      <c r="H85" s="24"/>
      <c r="I85" s="24"/>
      <c r="J85" s="759" t="str">
        <f t="shared" si="6"/>
        <v/>
      </c>
      <c r="K85" s="26"/>
      <c r="L85" s="26"/>
      <c r="M85" s="26"/>
      <c r="N85" s="26"/>
      <c r="O85" s="26"/>
      <c r="P85" s="27" t="e" cm="1">
        <f t="array" ref="P85">ROUND(SUM(C85:J85,M85:O85) / INDEX(FREQUENCY((C85:J85,M85:O85), 0), 2), 0)</f>
        <v>#DIV/0!</v>
      </c>
      <c r="Q85" s="28" t="str">
        <f t="shared" si="7"/>
        <v/>
      </c>
      <c r="R85" s="28" t="e">
        <f t="shared" si="5"/>
        <v>#DIV/0!</v>
      </c>
      <c r="S85" s="58" t="e">
        <f t="shared" si="8"/>
        <v>#DIV/0!</v>
      </c>
      <c r="U85" s="250"/>
      <c r="V85" s="250"/>
      <c r="W85" s="250"/>
      <c r="X85" s="250"/>
      <c r="Y85" s="250"/>
      <c r="Z85" s="250"/>
      <c r="AA85" s="250"/>
    </row>
    <row r="86" spans="1:27" ht="18" customHeight="1">
      <c r="A86" s="23">
        <v>20</v>
      </c>
      <c r="B86" s="57" t="str">
        <f>'INPUT DATA'!P28</f>
        <v>TUPAS, DAÑELLA B.</v>
      </c>
      <c r="C86" s="24"/>
      <c r="D86" s="24"/>
      <c r="E86" s="24"/>
      <c r="F86" s="24"/>
      <c r="G86" s="24"/>
      <c r="H86" s="24"/>
      <c r="I86" s="24"/>
      <c r="J86" s="759" t="str">
        <f t="shared" si="6"/>
        <v/>
      </c>
      <c r="K86" s="26"/>
      <c r="L86" s="26"/>
      <c r="M86" s="26"/>
      <c r="N86" s="26"/>
      <c r="O86" s="26"/>
      <c r="P86" s="27" t="e" cm="1">
        <f t="array" ref="P86">ROUND(SUM(C86:J86,M86:O86) / INDEX(FREQUENCY((C86:J86,M86:O86), 0), 2), 0)</f>
        <v>#DIV/0!</v>
      </c>
      <c r="Q86" s="28" t="str">
        <f t="shared" si="7"/>
        <v/>
      </c>
      <c r="R86" s="28" t="e">
        <f t="shared" si="5"/>
        <v>#DIV/0!</v>
      </c>
      <c r="S86" s="58" t="e">
        <f t="shared" si="8"/>
        <v>#DIV/0!</v>
      </c>
      <c r="U86" s="250"/>
      <c r="V86" s="250"/>
      <c r="W86" s="250"/>
      <c r="X86" s="250"/>
      <c r="Y86" s="250"/>
      <c r="Z86" s="250"/>
      <c r="AA86" s="250"/>
    </row>
    <row r="87" spans="1:27" ht="18" customHeight="1">
      <c r="A87" s="23">
        <v>21</v>
      </c>
      <c r="B87" s="57" t="e">
        <f>'INPUT DATA'!P29</f>
        <v>#VALUE!</v>
      </c>
      <c r="C87" s="24" t="s">
        <v>14</v>
      </c>
      <c r="D87" s="24" t="s">
        <v>14</v>
      </c>
      <c r="E87" s="24" t="s">
        <v>14</v>
      </c>
      <c r="F87" s="24" t="s">
        <v>14</v>
      </c>
      <c r="G87" s="24" t="s">
        <v>14</v>
      </c>
      <c r="H87" s="24" t="s">
        <v>14</v>
      </c>
      <c r="I87" s="24" t="s">
        <v>14</v>
      </c>
      <c r="J87" s="759" t="str">
        <f t="shared" si="6"/>
        <v/>
      </c>
      <c r="K87" s="26"/>
      <c r="L87" s="26"/>
      <c r="M87" s="26"/>
      <c r="N87" s="26"/>
      <c r="O87" s="26"/>
      <c r="P87" s="27" t="e" cm="1">
        <f t="array" ref="P87">ROUND(SUM(C87:J87,M87:O87) / INDEX(FREQUENCY((C87:J87,M87:O87), 0), 2), 0)</f>
        <v>#DIV/0!</v>
      </c>
      <c r="Q87" s="28" t="str">
        <f t="shared" si="7"/>
        <v/>
      </c>
      <c r="R87" s="28" t="e">
        <f t="shared" si="5"/>
        <v>#DIV/0!</v>
      </c>
      <c r="S87" s="58" t="e">
        <f t="shared" si="8"/>
        <v>#DIV/0!</v>
      </c>
      <c r="U87" s="250"/>
      <c r="V87" s="250"/>
      <c r="W87" s="250"/>
      <c r="X87" s="250"/>
      <c r="Y87" s="250"/>
      <c r="Z87" s="250"/>
      <c r="AA87" s="250"/>
    </row>
    <row r="88" spans="1:27" ht="18" customHeight="1">
      <c r="A88" s="23">
        <v>22</v>
      </c>
      <c r="B88" s="57" t="e">
        <f>'INPUT DATA'!P30</f>
        <v>#VALUE!</v>
      </c>
      <c r="C88" s="24" t="s">
        <v>14</v>
      </c>
      <c r="D88" s="24" t="s">
        <v>14</v>
      </c>
      <c r="E88" s="24" t="s">
        <v>14</v>
      </c>
      <c r="F88" s="24" t="s">
        <v>14</v>
      </c>
      <c r="G88" s="24" t="s">
        <v>14</v>
      </c>
      <c r="H88" s="24" t="s">
        <v>14</v>
      </c>
      <c r="I88" s="24" t="s">
        <v>14</v>
      </c>
      <c r="J88" s="759" t="str">
        <f t="shared" si="6"/>
        <v/>
      </c>
      <c r="K88" s="26"/>
      <c r="L88" s="26"/>
      <c r="M88" s="26"/>
      <c r="N88" s="26"/>
      <c r="O88" s="26"/>
      <c r="P88" s="27" t="e" cm="1">
        <f t="array" ref="P88">ROUND(SUM(C88:J88,M88:O88) / INDEX(FREQUENCY((C88:J88,M88:O88), 0), 2), 0)</f>
        <v>#DIV/0!</v>
      </c>
      <c r="Q88" s="28" t="str">
        <f t="shared" si="7"/>
        <v/>
      </c>
      <c r="R88" s="28" t="e">
        <f t="shared" si="5"/>
        <v>#DIV/0!</v>
      </c>
      <c r="S88" s="58" t="e">
        <f t="shared" si="8"/>
        <v>#DIV/0!</v>
      </c>
      <c r="U88" s="250"/>
      <c r="V88" s="250"/>
      <c r="W88" s="250"/>
      <c r="X88" s="250"/>
      <c r="Y88" s="250"/>
      <c r="Z88" s="250"/>
      <c r="AA88" s="250"/>
    </row>
    <row r="89" spans="1:27" ht="18" customHeight="1">
      <c r="A89" s="23">
        <v>23</v>
      </c>
      <c r="B89" s="57" t="e">
        <f>'INPUT DATA'!P31</f>
        <v>#VALUE!</v>
      </c>
      <c r="C89" s="24" t="s">
        <v>14</v>
      </c>
      <c r="D89" s="24" t="s">
        <v>14</v>
      </c>
      <c r="E89" s="24" t="s">
        <v>14</v>
      </c>
      <c r="F89" s="24" t="s">
        <v>14</v>
      </c>
      <c r="G89" s="24" t="s">
        <v>14</v>
      </c>
      <c r="H89" s="24" t="s">
        <v>14</v>
      </c>
      <c r="I89" s="24" t="s">
        <v>14</v>
      </c>
      <c r="J89" s="759" t="str">
        <f t="shared" si="6"/>
        <v/>
      </c>
      <c r="K89" s="26"/>
      <c r="L89" s="26"/>
      <c r="M89" s="26"/>
      <c r="N89" s="26"/>
      <c r="O89" s="26"/>
      <c r="P89" s="27" t="e" cm="1">
        <f t="array" ref="P89">ROUND(SUM(C89:J89,M89:O89) / INDEX(FREQUENCY((C89:J89,M89:O89), 0), 2), 0)</f>
        <v>#DIV/0!</v>
      </c>
      <c r="Q89" s="28" t="str">
        <f t="shared" si="7"/>
        <v/>
      </c>
      <c r="R89" s="28" t="e">
        <f t="shared" si="5"/>
        <v>#DIV/0!</v>
      </c>
      <c r="S89" s="58" t="e">
        <f t="shared" si="8"/>
        <v>#DIV/0!</v>
      </c>
      <c r="U89" s="250"/>
      <c r="V89" s="250"/>
      <c r="W89" s="250"/>
      <c r="X89" s="250"/>
      <c r="Y89" s="250"/>
      <c r="Z89" s="250"/>
      <c r="AA89" s="250"/>
    </row>
    <row r="90" spans="1:27" ht="18" customHeight="1">
      <c r="A90" s="23">
        <v>24</v>
      </c>
      <c r="B90" s="57" t="e">
        <f>'INPUT DATA'!P32</f>
        <v>#VALUE!</v>
      </c>
      <c r="C90" s="24" t="s">
        <v>14</v>
      </c>
      <c r="D90" s="24" t="s">
        <v>14</v>
      </c>
      <c r="E90" s="24" t="s">
        <v>14</v>
      </c>
      <c r="F90" s="24" t="s">
        <v>14</v>
      </c>
      <c r="G90" s="24" t="s">
        <v>14</v>
      </c>
      <c r="H90" s="24" t="s">
        <v>14</v>
      </c>
      <c r="I90" s="24" t="s">
        <v>14</v>
      </c>
      <c r="J90" s="759" t="str">
        <f t="shared" si="6"/>
        <v/>
      </c>
      <c r="K90" s="26"/>
      <c r="L90" s="26"/>
      <c r="M90" s="26"/>
      <c r="N90" s="26"/>
      <c r="O90" s="26"/>
      <c r="P90" s="27" t="e" cm="1">
        <f t="array" ref="P90">ROUND(SUM(C90:J90,M90:O90) / INDEX(FREQUENCY((C90:J90,M90:O90), 0), 2), 0)</f>
        <v>#DIV/0!</v>
      </c>
      <c r="Q90" s="28" t="str">
        <f t="shared" si="7"/>
        <v/>
      </c>
      <c r="R90" s="28" t="e">
        <f t="shared" si="5"/>
        <v>#DIV/0!</v>
      </c>
      <c r="S90" s="58" t="e">
        <f t="shared" si="8"/>
        <v>#DIV/0!</v>
      </c>
      <c r="U90" s="250"/>
      <c r="V90" s="250"/>
      <c r="W90" s="250"/>
      <c r="X90" s="250"/>
      <c r="Y90" s="250"/>
      <c r="Z90" s="250"/>
      <c r="AA90" s="250"/>
    </row>
    <row r="91" spans="1:27" ht="18" customHeight="1">
      <c r="A91" s="23">
        <v>25</v>
      </c>
      <c r="B91" s="57" t="e">
        <f>'INPUT DATA'!P33</f>
        <v>#VALUE!</v>
      </c>
      <c r="C91" s="24" t="s">
        <v>14</v>
      </c>
      <c r="D91" s="24" t="s">
        <v>14</v>
      </c>
      <c r="E91" s="24" t="s">
        <v>14</v>
      </c>
      <c r="F91" s="24" t="s">
        <v>14</v>
      </c>
      <c r="G91" s="24" t="s">
        <v>14</v>
      </c>
      <c r="H91" s="24" t="s">
        <v>14</v>
      </c>
      <c r="I91" s="24" t="s">
        <v>14</v>
      </c>
      <c r="J91" s="759" t="str">
        <f t="shared" si="6"/>
        <v/>
      </c>
      <c r="K91" s="26"/>
      <c r="L91" s="26"/>
      <c r="M91" s="26"/>
      <c r="N91" s="26"/>
      <c r="O91" s="26"/>
      <c r="P91" s="27" t="e" cm="1">
        <f t="array" ref="P91">ROUND(SUM(C91:J91,M91:O91) / INDEX(FREQUENCY((C91:J91,M91:O91), 0), 2), 0)</f>
        <v>#DIV/0!</v>
      </c>
      <c r="Q91" s="28" t="str">
        <f t="shared" si="7"/>
        <v/>
      </c>
      <c r="R91" s="28" t="e">
        <f t="shared" si="5"/>
        <v>#DIV/0!</v>
      </c>
      <c r="S91" s="58" t="e">
        <f t="shared" si="8"/>
        <v>#DIV/0!</v>
      </c>
      <c r="U91" s="250"/>
      <c r="V91" s="250"/>
      <c r="W91" s="250"/>
      <c r="X91" s="250"/>
      <c r="Y91" s="250"/>
      <c r="Z91" s="250"/>
      <c r="AA91" s="250"/>
    </row>
    <row r="92" spans="1:27" ht="18" customHeight="1">
      <c r="A92" s="23">
        <v>26</v>
      </c>
      <c r="B92" s="57" t="e">
        <f>'INPUT DATA'!P34</f>
        <v>#VALUE!</v>
      </c>
      <c r="C92" s="24" t="s">
        <v>14</v>
      </c>
      <c r="D92" s="24" t="s">
        <v>14</v>
      </c>
      <c r="E92" s="24" t="s">
        <v>14</v>
      </c>
      <c r="F92" s="24" t="s">
        <v>14</v>
      </c>
      <c r="G92" s="24" t="s">
        <v>14</v>
      </c>
      <c r="H92" s="24" t="s">
        <v>14</v>
      </c>
      <c r="I92" s="24" t="s">
        <v>14</v>
      </c>
      <c r="J92" s="759" t="str">
        <f t="shared" si="6"/>
        <v/>
      </c>
      <c r="K92" s="26"/>
      <c r="L92" s="26"/>
      <c r="M92" s="26"/>
      <c r="N92" s="26"/>
      <c r="O92" s="26"/>
      <c r="P92" s="27" t="e" cm="1">
        <f t="array" ref="P92">ROUND(SUM(C92:J92,M92:O92) / INDEX(FREQUENCY((C92:J92,M92:O92), 0), 2), 0)</f>
        <v>#DIV/0!</v>
      </c>
      <c r="Q92" s="28" t="str">
        <f t="shared" si="7"/>
        <v/>
      </c>
      <c r="R92" s="28" t="e">
        <f t="shared" si="5"/>
        <v>#DIV/0!</v>
      </c>
      <c r="S92" s="58" t="e">
        <f t="shared" si="8"/>
        <v>#DIV/0!</v>
      </c>
      <c r="U92" s="250"/>
      <c r="V92" s="250"/>
      <c r="W92" s="250"/>
      <c r="X92" s="250"/>
      <c r="Y92" s="250"/>
      <c r="Z92" s="250"/>
      <c r="AA92" s="250"/>
    </row>
    <row r="93" spans="1:27" ht="18" customHeight="1">
      <c r="A93" s="23">
        <v>27</v>
      </c>
      <c r="B93" s="57" t="e">
        <f>'INPUT DATA'!P35</f>
        <v>#VALUE!</v>
      </c>
      <c r="C93" s="24" t="s">
        <v>14</v>
      </c>
      <c r="D93" s="24" t="s">
        <v>14</v>
      </c>
      <c r="E93" s="24" t="s">
        <v>14</v>
      </c>
      <c r="F93" s="24" t="s">
        <v>14</v>
      </c>
      <c r="G93" s="24" t="s">
        <v>14</v>
      </c>
      <c r="H93" s="24" t="s">
        <v>14</v>
      </c>
      <c r="I93" s="24" t="s">
        <v>14</v>
      </c>
      <c r="J93" s="759" t="str">
        <f t="shared" si="6"/>
        <v/>
      </c>
      <c r="K93" s="26"/>
      <c r="L93" s="26"/>
      <c r="M93" s="26"/>
      <c r="N93" s="26"/>
      <c r="O93" s="26"/>
      <c r="P93" s="27" t="e" cm="1">
        <f t="array" ref="P93">ROUND(SUM(C93:J93,M93:O93) / INDEX(FREQUENCY((C93:J93,M93:O93), 0), 2), 0)</f>
        <v>#DIV/0!</v>
      </c>
      <c r="Q93" s="28" t="str">
        <f t="shared" si="7"/>
        <v/>
      </c>
      <c r="R93" s="28" t="e">
        <f t="shared" si="5"/>
        <v>#DIV/0!</v>
      </c>
      <c r="S93" s="58" t="e">
        <f t="shared" si="8"/>
        <v>#DIV/0!</v>
      </c>
      <c r="U93" s="250"/>
      <c r="V93" s="250"/>
      <c r="W93" s="250"/>
      <c r="X93" s="250"/>
      <c r="Y93" s="250"/>
      <c r="Z93" s="250"/>
      <c r="AA93" s="250"/>
    </row>
    <row r="94" spans="1:27" ht="18" customHeight="1">
      <c r="A94" s="23">
        <v>28</v>
      </c>
      <c r="B94" s="57" t="e">
        <f>'INPUT DATA'!P36</f>
        <v>#VALUE!</v>
      </c>
      <c r="C94" s="24" t="s">
        <v>14</v>
      </c>
      <c r="D94" s="24" t="s">
        <v>14</v>
      </c>
      <c r="E94" s="24" t="s">
        <v>14</v>
      </c>
      <c r="F94" s="24" t="s">
        <v>14</v>
      </c>
      <c r="G94" s="24" t="s">
        <v>14</v>
      </c>
      <c r="H94" s="24" t="s">
        <v>14</v>
      </c>
      <c r="I94" s="24" t="s">
        <v>14</v>
      </c>
      <c r="J94" s="759" t="str">
        <f t="shared" si="6"/>
        <v/>
      </c>
      <c r="K94" s="26"/>
      <c r="L94" s="26"/>
      <c r="M94" s="26"/>
      <c r="N94" s="26"/>
      <c r="O94" s="26"/>
      <c r="P94" s="27" t="e" cm="1">
        <f t="array" ref="P94">ROUND(SUM(C94:J94,M94:O94) / INDEX(FREQUENCY((C94:J94,M94:O94), 0), 2), 0)</f>
        <v>#DIV/0!</v>
      </c>
      <c r="Q94" s="28" t="str">
        <f t="shared" si="7"/>
        <v/>
      </c>
      <c r="R94" s="28" t="e">
        <f t="shared" si="5"/>
        <v>#DIV/0!</v>
      </c>
      <c r="S94" s="58" t="e">
        <f t="shared" si="8"/>
        <v>#DIV/0!</v>
      </c>
      <c r="U94" s="250"/>
      <c r="V94" s="250"/>
      <c r="W94" s="250"/>
      <c r="X94" s="250"/>
      <c r="Y94" s="250"/>
      <c r="Z94" s="250"/>
      <c r="AA94" s="250"/>
    </row>
    <row r="95" spans="1:27" ht="18" customHeight="1">
      <c r="A95" s="23">
        <v>29</v>
      </c>
      <c r="B95" s="57" t="e">
        <f>'INPUT DATA'!P37</f>
        <v>#VALUE!</v>
      </c>
      <c r="C95" s="24" t="s">
        <v>14</v>
      </c>
      <c r="D95" s="24" t="s">
        <v>14</v>
      </c>
      <c r="E95" s="24" t="s">
        <v>14</v>
      </c>
      <c r="F95" s="24" t="s">
        <v>14</v>
      </c>
      <c r="G95" s="24" t="s">
        <v>14</v>
      </c>
      <c r="H95" s="24" t="s">
        <v>14</v>
      </c>
      <c r="I95" s="24" t="s">
        <v>14</v>
      </c>
      <c r="J95" s="759" t="str">
        <f t="shared" si="6"/>
        <v/>
      </c>
      <c r="K95" s="26"/>
      <c r="L95" s="26"/>
      <c r="M95" s="26"/>
      <c r="N95" s="26"/>
      <c r="O95" s="26"/>
      <c r="P95" s="27" t="e" cm="1">
        <f t="array" ref="P95">ROUND(SUM(C95:J95,M95:O95) / INDEX(FREQUENCY((C95:J95,M95:O95), 0), 2), 0)</f>
        <v>#DIV/0!</v>
      </c>
      <c r="Q95" s="28" t="str">
        <f t="shared" si="7"/>
        <v/>
      </c>
      <c r="R95" s="28" t="e">
        <f t="shared" si="5"/>
        <v>#DIV/0!</v>
      </c>
      <c r="S95" s="58" t="e">
        <f t="shared" si="8"/>
        <v>#DIV/0!</v>
      </c>
      <c r="U95" s="250"/>
      <c r="V95" s="250"/>
      <c r="W95" s="250"/>
      <c r="X95" s="250"/>
      <c r="Y95" s="250"/>
      <c r="Z95" s="250"/>
      <c r="AA95" s="250"/>
    </row>
    <row r="96" spans="1:27" ht="18" customHeight="1">
      <c r="A96" s="23">
        <v>30</v>
      </c>
      <c r="B96" s="57" t="e">
        <f>'INPUT DATA'!P38</f>
        <v>#VALUE!</v>
      </c>
      <c r="C96" s="24" t="s">
        <v>14</v>
      </c>
      <c r="D96" s="24" t="s">
        <v>14</v>
      </c>
      <c r="E96" s="24" t="s">
        <v>14</v>
      </c>
      <c r="F96" s="24" t="s">
        <v>14</v>
      </c>
      <c r="G96" s="24" t="s">
        <v>14</v>
      </c>
      <c r="H96" s="24" t="s">
        <v>14</v>
      </c>
      <c r="I96" s="24" t="s">
        <v>14</v>
      </c>
      <c r="J96" s="759" t="str">
        <f t="shared" si="6"/>
        <v/>
      </c>
      <c r="K96" s="26"/>
      <c r="L96" s="26"/>
      <c r="M96" s="26"/>
      <c r="N96" s="26"/>
      <c r="O96" s="26"/>
      <c r="P96" s="27" t="e" cm="1">
        <f t="array" ref="P96">ROUND(SUM(C96:J96,M96:O96) / INDEX(FREQUENCY((C96:J96,M96:O96), 0), 2), 0)</f>
        <v>#DIV/0!</v>
      </c>
      <c r="Q96" s="28" t="str">
        <f t="shared" si="7"/>
        <v/>
      </c>
      <c r="R96" s="28" t="e">
        <f t="shared" si="5"/>
        <v>#DIV/0!</v>
      </c>
      <c r="S96" s="58" t="e">
        <f t="shared" si="8"/>
        <v>#DIV/0!</v>
      </c>
      <c r="U96" s="250"/>
      <c r="V96" s="250"/>
      <c r="W96" s="250"/>
      <c r="X96" s="250"/>
      <c r="Y96" s="250"/>
      <c r="Z96" s="250"/>
      <c r="AA96" s="250"/>
    </row>
    <row r="97" spans="1:27" ht="18" customHeight="1">
      <c r="A97" s="23">
        <v>31</v>
      </c>
      <c r="B97" s="57" t="e">
        <f>'INPUT DATA'!P39</f>
        <v>#VALUE!</v>
      </c>
      <c r="C97" s="24" t="s">
        <v>14</v>
      </c>
      <c r="D97" s="24" t="s">
        <v>14</v>
      </c>
      <c r="E97" s="24" t="s">
        <v>14</v>
      </c>
      <c r="F97" s="24" t="s">
        <v>14</v>
      </c>
      <c r="G97" s="24" t="s">
        <v>14</v>
      </c>
      <c r="H97" s="24" t="s">
        <v>14</v>
      </c>
      <c r="I97" s="24" t="s">
        <v>14</v>
      </c>
      <c r="J97" s="759" t="str">
        <f t="shared" si="6"/>
        <v/>
      </c>
      <c r="K97" s="26"/>
      <c r="L97" s="26"/>
      <c r="M97" s="26"/>
      <c r="N97" s="26"/>
      <c r="O97" s="26"/>
      <c r="P97" s="27" t="e" cm="1">
        <f t="array" ref="P97">ROUND(SUM(C97:J97,M97:O97) / INDEX(FREQUENCY((C97:J97,M97:O97), 0), 2), 0)</f>
        <v>#DIV/0!</v>
      </c>
      <c r="Q97" s="28" t="str">
        <f t="shared" si="7"/>
        <v/>
      </c>
      <c r="R97" s="28" t="e">
        <f t="shared" si="5"/>
        <v>#DIV/0!</v>
      </c>
      <c r="S97" s="58" t="e">
        <f t="shared" si="8"/>
        <v>#DIV/0!</v>
      </c>
      <c r="U97" s="250"/>
      <c r="V97" s="250"/>
      <c r="W97" s="250"/>
      <c r="X97" s="250"/>
      <c r="Y97" s="250"/>
      <c r="Z97" s="250"/>
      <c r="AA97" s="250"/>
    </row>
    <row r="98" spans="1:27" ht="18" customHeight="1">
      <c r="A98" s="23">
        <v>32</v>
      </c>
      <c r="B98" s="57" t="e">
        <f>'INPUT DATA'!P40</f>
        <v>#VALUE!</v>
      </c>
      <c r="C98" s="24" t="s">
        <v>14</v>
      </c>
      <c r="D98" s="24" t="s">
        <v>14</v>
      </c>
      <c r="E98" s="24" t="s">
        <v>14</v>
      </c>
      <c r="F98" s="24" t="s">
        <v>14</v>
      </c>
      <c r="G98" s="24" t="s">
        <v>14</v>
      </c>
      <c r="H98" s="24" t="s">
        <v>14</v>
      </c>
      <c r="I98" s="24" t="s">
        <v>14</v>
      </c>
      <c r="J98" s="759" t="str">
        <f t="shared" si="6"/>
        <v/>
      </c>
      <c r="K98" s="26"/>
      <c r="L98" s="26"/>
      <c r="M98" s="26"/>
      <c r="N98" s="26"/>
      <c r="O98" s="26"/>
      <c r="P98" s="27" t="e" cm="1">
        <f t="array" ref="P98">ROUND(SUM(C98:J98,M98:O98) / INDEX(FREQUENCY((C98:J98,M98:O98), 0), 2), 0)</f>
        <v>#DIV/0!</v>
      </c>
      <c r="Q98" s="28" t="str">
        <f t="shared" si="7"/>
        <v/>
      </c>
      <c r="R98" s="28" t="e">
        <f t="shared" si="5"/>
        <v>#DIV/0!</v>
      </c>
      <c r="S98" s="58" t="e">
        <f t="shared" si="8"/>
        <v>#DIV/0!</v>
      </c>
      <c r="U98" s="250"/>
      <c r="V98" s="250"/>
      <c r="W98" s="250"/>
      <c r="X98" s="250"/>
      <c r="Y98" s="250"/>
      <c r="Z98" s="250"/>
      <c r="AA98" s="250"/>
    </row>
    <row r="99" spans="1:27" ht="18" customHeight="1">
      <c r="A99" s="23">
        <v>33</v>
      </c>
      <c r="B99" s="57" t="e">
        <f>'INPUT DATA'!P41</f>
        <v>#VALUE!</v>
      </c>
      <c r="C99" s="24" t="s">
        <v>14</v>
      </c>
      <c r="D99" s="24" t="s">
        <v>14</v>
      </c>
      <c r="E99" s="24" t="s">
        <v>14</v>
      </c>
      <c r="F99" s="24" t="s">
        <v>14</v>
      </c>
      <c r="G99" s="24" t="s">
        <v>14</v>
      </c>
      <c r="H99" s="24" t="s">
        <v>14</v>
      </c>
      <c r="I99" s="24" t="s">
        <v>14</v>
      </c>
      <c r="J99" s="759" t="str">
        <f t="shared" si="6"/>
        <v/>
      </c>
      <c r="K99" s="26"/>
      <c r="L99" s="26"/>
      <c r="M99" s="26"/>
      <c r="N99" s="26"/>
      <c r="O99" s="26"/>
      <c r="P99" s="27" t="e" cm="1">
        <f t="array" ref="P99">ROUND(SUM(C99:J99,M99:O99) / INDEX(FREQUENCY((C99:J99,M99:O99), 0), 2), 0)</f>
        <v>#DIV/0!</v>
      </c>
      <c r="Q99" s="28" t="str">
        <f t="shared" si="7"/>
        <v/>
      </c>
      <c r="R99" s="28" t="e">
        <f t="shared" ref="R99:R116" si="9">IF(P99="","",IFERROR(VLOOKUP(P99,DESCRIPTORS,4,TRUE),""))</f>
        <v>#DIV/0!</v>
      </c>
      <c r="S99" s="58" t="e">
        <f t="shared" si="8"/>
        <v>#DIV/0!</v>
      </c>
      <c r="U99" s="250"/>
      <c r="V99" s="250"/>
      <c r="W99" s="250"/>
      <c r="X99" s="250"/>
      <c r="Y99" s="250"/>
      <c r="Z99" s="250"/>
      <c r="AA99" s="250"/>
    </row>
    <row r="100" spans="1:27" ht="18" customHeight="1">
      <c r="A100" s="23">
        <v>34</v>
      </c>
      <c r="B100" s="57" t="e">
        <f>'INPUT DATA'!P42</f>
        <v>#VALUE!</v>
      </c>
      <c r="C100" s="24" t="s">
        <v>14</v>
      </c>
      <c r="D100" s="24" t="s">
        <v>14</v>
      </c>
      <c r="E100" s="24" t="s">
        <v>14</v>
      </c>
      <c r="F100" s="24" t="s">
        <v>14</v>
      </c>
      <c r="G100" s="24" t="s">
        <v>14</v>
      </c>
      <c r="H100" s="24" t="s">
        <v>14</v>
      </c>
      <c r="I100" s="24" t="s">
        <v>14</v>
      </c>
      <c r="J100" s="759" t="str">
        <f t="shared" si="6"/>
        <v/>
      </c>
      <c r="K100" s="26"/>
      <c r="L100" s="26"/>
      <c r="M100" s="26"/>
      <c r="N100" s="26"/>
      <c r="O100" s="26"/>
      <c r="P100" s="27" t="e" cm="1">
        <f t="array" ref="P100">ROUND(SUM(C100:J100,M100:O100) / INDEX(FREQUENCY((C100:J100,M100:O100), 0), 2), 0)</f>
        <v>#DIV/0!</v>
      </c>
      <c r="Q100" s="28" t="str">
        <f t="shared" si="7"/>
        <v/>
      </c>
      <c r="R100" s="28" t="e">
        <f t="shared" si="9"/>
        <v>#DIV/0!</v>
      </c>
      <c r="S100" s="58" t="e">
        <f t="shared" si="8"/>
        <v>#DIV/0!</v>
      </c>
      <c r="U100" s="250"/>
      <c r="V100" s="250"/>
      <c r="W100" s="250"/>
      <c r="X100" s="250"/>
      <c r="Y100" s="250"/>
      <c r="Z100" s="250"/>
      <c r="AA100" s="250"/>
    </row>
    <row r="101" spans="1:27" ht="18" customHeight="1">
      <c r="A101" s="23">
        <v>35</v>
      </c>
      <c r="B101" s="57" t="e">
        <f>'INPUT DATA'!P43</f>
        <v>#VALUE!</v>
      </c>
      <c r="C101" s="24" t="s">
        <v>14</v>
      </c>
      <c r="D101" s="24" t="s">
        <v>14</v>
      </c>
      <c r="E101" s="24" t="s">
        <v>14</v>
      </c>
      <c r="F101" s="24" t="s">
        <v>14</v>
      </c>
      <c r="G101" s="24" t="s">
        <v>14</v>
      </c>
      <c r="H101" s="24" t="s">
        <v>14</v>
      </c>
      <c r="I101" s="24" t="s">
        <v>14</v>
      </c>
      <c r="J101" s="759" t="str">
        <f t="shared" si="6"/>
        <v/>
      </c>
      <c r="K101" s="26"/>
      <c r="L101" s="26"/>
      <c r="M101" s="26"/>
      <c r="N101" s="26"/>
      <c r="O101" s="26"/>
      <c r="P101" s="27" t="e" cm="1">
        <f t="array" ref="P101">ROUND(SUM(C101:J101,M101:O101) / INDEX(FREQUENCY((C101:J101,M101:O101), 0), 2), 0)</f>
        <v>#DIV/0!</v>
      </c>
      <c r="Q101" s="28" t="str">
        <f t="shared" si="7"/>
        <v/>
      </c>
      <c r="R101" s="28" t="e">
        <f t="shared" si="9"/>
        <v>#DIV/0!</v>
      </c>
      <c r="S101" s="58" t="e">
        <f t="shared" si="8"/>
        <v>#DIV/0!</v>
      </c>
      <c r="U101" s="250"/>
      <c r="V101" s="250"/>
      <c r="W101" s="250"/>
      <c r="X101" s="250"/>
      <c r="Y101" s="250"/>
      <c r="Z101" s="250"/>
      <c r="AA101" s="250"/>
    </row>
    <row r="102" spans="1:27" ht="18" customHeight="1">
      <c r="A102" s="23">
        <v>36</v>
      </c>
      <c r="B102" s="57" t="e">
        <f>'INPUT DATA'!P44</f>
        <v>#VALUE!</v>
      </c>
      <c r="C102" s="24" t="s">
        <v>14</v>
      </c>
      <c r="D102" s="24" t="s">
        <v>14</v>
      </c>
      <c r="E102" s="24" t="s">
        <v>14</v>
      </c>
      <c r="F102" s="24" t="s">
        <v>14</v>
      </c>
      <c r="G102" s="24" t="s">
        <v>14</v>
      </c>
      <c r="H102" s="24" t="s">
        <v>14</v>
      </c>
      <c r="I102" s="24" t="s">
        <v>14</v>
      </c>
      <c r="J102" s="759" t="str">
        <f t="shared" si="6"/>
        <v/>
      </c>
      <c r="K102" s="26"/>
      <c r="L102" s="26"/>
      <c r="M102" s="26"/>
      <c r="N102" s="26"/>
      <c r="O102" s="26"/>
      <c r="P102" s="27" t="e" cm="1">
        <f t="array" ref="P102">ROUND(SUM(C102:J102,M102:O102) / INDEX(FREQUENCY((C102:J102,M102:O102), 0), 2), 0)</f>
        <v>#DIV/0!</v>
      </c>
      <c r="Q102" s="28" t="str">
        <f t="shared" si="7"/>
        <v/>
      </c>
      <c r="R102" s="28" t="e">
        <f t="shared" si="9"/>
        <v>#DIV/0!</v>
      </c>
      <c r="S102" s="58" t="e">
        <f t="shared" si="8"/>
        <v>#DIV/0!</v>
      </c>
      <c r="U102" s="250"/>
      <c r="V102" s="250"/>
      <c r="W102" s="250"/>
      <c r="X102" s="250"/>
      <c r="Y102" s="250"/>
      <c r="Z102" s="250"/>
      <c r="AA102" s="250"/>
    </row>
    <row r="103" spans="1:27" ht="18" customHeight="1">
      <c r="A103" s="23">
        <v>37</v>
      </c>
      <c r="B103" s="57" t="e">
        <f>'INPUT DATA'!P45</f>
        <v>#VALUE!</v>
      </c>
      <c r="C103" s="24" t="s">
        <v>14</v>
      </c>
      <c r="D103" s="24" t="s">
        <v>14</v>
      </c>
      <c r="E103" s="24" t="s">
        <v>14</v>
      </c>
      <c r="F103" s="24" t="s">
        <v>14</v>
      </c>
      <c r="G103" s="24" t="s">
        <v>14</v>
      </c>
      <c r="H103" s="24" t="s">
        <v>14</v>
      </c>
      <c r="I103" s="24" t="s">
        <v>14</v>
      </c>
      <c r="J103" s="759" t="str">
        <f t="shared" si="6"/>
        <v/>
      </c>
      <c r="K103" s="26"/>
      <c r="L103" s="26"/>
      <c r="M103" s="26"/>
      <c r="N103" s="26"/>
      <c r="O103" s="26"/>
      <c r="P103" s="27" t="e" cm="1">
        <f t="array" ref="P103">ROUND(SUM(C103:J103,M103:O103) / INDEX(FREQUENCY((C103:J103,M103:O103), 0), 2), 0)</f>
        <v>#DIV/0!</v>
      </c>
      <c r="Q103" s="28" t="str">
        <f t="shared" si="7"/>
        <v/>
      </c>
      <c r="R103" s="28" t="e">
        <f t="shared" si="9"/>
        <v>#DIV/0!</v>
      </c>
      <c r="S103" s="58" t="e">
        <f t="shared" si="8"/>
        <v>#DIV/0!</v>
      </c>
      <c r="U103" s="250"/>
      <c r="V103" s="250"/>
      <c r="W103" s="250"/>
      <c r="X103" s="250"/>
      <c r="Y103" s="250"/>
      <c r="Z103" s="250"/>
      <c r="AA103" s="250"/>
    </row>
    <row r="104" spans="1:27" ht="18" customHeight="1">
      <c r="A104" s="23">
        <v>38</v>
      </c>
      <c r="B104" s="57" t="e">
        <f>'INPUT DATA'!P46</f>
        <v>#VALUE!</v>
      </c>
      <c r="C104" s="24" t="s">
        <v>14</v>
      </c>
      <c r="D104" s="24" t="s">
        <v>14</v>
      </c>
      <c r="E104" s="24" t="s">
        <v>14</v>
      </c>
      <c r="F104" s="24" t="s">
        <v>14</v>
      </c>
      <c r="G104" s="24" t="s">
        <v>14</v>
      </c>
      <c r="H104" s="24" t="s">
        <v>14</v>
      </c>
      <c r="I104" s="24" t="s">
        <v>14</v>
      </c>
      <c r="J104" s="759" t="str">
        <f t="shared" si="6"/>
        <v/>
      </c>
      <c r="K104" s="26"/>
      <c r="L104" s="26"/>
      <c r="M104" s="26"/>
      <c r="N104" s="26"/>
      <c r="O104" s="26"/>
      <c r="P104" s="27" t="e" cm="1">
        <f t="array" ref="P104">ROUND(SUM(C104:J104,M104:O104) / INDEX(FREQUENCY((C104:J104,M104:O104), 0), 2), 0)</f>
        <v>#DIV/0!</v>
      </c>
      <c r="Q104" s="28" t="str">
        <f t="shared" si="7"/>
        <v/>
      </c>
      <c r="R104" s="28" t="e">
        <f t="shared" si="9"/>
        <v>#DIV/0!</v>
      </c>
      <c r="S104" s="58" t="e">
        <f t="shared" si="8"/>
        <v>#DIV/0!</v>
      </c>
      <c r="U104" s="250"/>
      <c r="V104" s="250"/>
      <c r="W104" s="250"/>
      <c r="X104" s="250"/>
      <c r="Y104" s="250"/>
      <c r="Z104" s="250"/>
      <c r="AA104" s="250"/>
    </row>
    <row r="105" spans="1:27" ht="18" customHeight="1">
      <c r="A105" s="23">
        <v>39</v>
      </c>
      <c r="B105" s="57" t="e">
        <f>'INPUT DATA'!P47</f>
        <v>#VALUE!</v>
      </c>
      <c r="C105" s="24" t="s">
        <v>14</v>
      </c>
      <c r="D105" s="24" t="s">
        <v>14</v>
      </c>
      <c r="E105" s="24" t="s">
        <v>14</v>
      </c>
      <c r="F105" s="24" t="s">
        <v>14</v>
      </c>
      <c r="G105" s="24" t="s">
        <v>14</v>
      </c>
      <c r="H105" s="24" t="s">
        <v>14</v>
      </c>
      <c r="I105" s="24" t="s">
        <v>14</v>
      </c>
      <c r="J105" s="759" t="str">
        <f t="shared" si="6"/>
        <v/>
      </c>
      <c r="K105" s="26"/>
      <c r="L105" s="26"/>
      <c r="M105" s="26"/>
      <c r="N105" s="26"/>
      <c r="O105" s="26"/>
      <c r="P105" s="27" t="e" cm="1">
        <f t="array" ref="P105">ROUND(SUM(C105:J105,M105:O105) / INDEX(FREQUENCY((C105:J105,M105:O105), 0), 2), 0)</f>
        <v>#DIV/0!</v>
      </c>
      <c r="Q105" s="28" t="str">
        <f t="shared" si="7"/>
        <v/>
      </c>
      <c r="R105" s="28" t="e">
        <f t="shared" si="9"/>
        <v>#DIV/0!</v>
      </c>
      <c r="S105" s="58" t="e">
        <f t="shared" si="8"/>
        <v>#DIV/0!</v>
      </c>
      <c r="U105" s="250"/>
      <c r="V105" s="250"/>
      <c r="W105" s="250"/>
      <c r="X105" s="250"/>
      <c r="Y105" s="250"/>
      <c r="Z105" s="250"/>
      <c r="AA105" s="250"/>
    </row>
    <row r="106" spans="1:27" ht="18" customHeight="1">
      <c r="A106" s="23">
        <v>40</v>
      </c>
      <c r="B106" s="57" t="e">
        <f>'INPUT DATA'!P48</f>
        <v>#VALUE!</v>
      </c>
      <c r="C106" s="24" t="s">
        <v>14</v>
      </c>
      <c r="D106" s="24" t="s">
        <v>14</v>
      </c>
      <c r="E106" s="24" t="s">
        <v>14</v>
      </c>
      <c r="F106" s="24" t="s">
        <v>14</v>
      </c>
      <c r="G106" s="24" t="s">
        <v>14</v>
      </c>
      <c r="H106" s="24" t="s">
        <v>14</v>
      </c>
      <c r="I106" s="24" t="s">
        <v>14</v>
      </c>
      <c r="J106" s="759" t="str">
        <f t="shared" si="6"/>
        <v/>
      </c>
      <c r="K106" s="26"/>
      <c r="L106" s="26"/>
      <c r="M106" s="26"/>
      <c r="N106" s="26"/>
      <c r="O106" s="26"/>
      <c r="P106" s="27" t="e" cm="1">
        <f t="array" ref="P106">ROUND(SUM(C106:J106,M106:O106) / INDEX(FREQUENCY((C106:J106,M106:O106), 0), 2), 0)</f>
        <v>#DIV/0!</v>
      </c>
      <c r="Q106" s="28" t="str">
        <f t="shared" si="7"/>
        <v/>
      </c>
      <c r="R106" s="28" t="e">
        <f t="shared" si="9"/>
        <v>#DIV/0!</v>
      </c>
      <c r="S106" s="58" t="e">
        <f t="shared" si="8"/>
        <v>#DIV/0!</v>
      </c>
      <c r="U106" s="250"/>
      <c r="V106" s="250"/>
      <c r="W106" s="250"/>
      <c r="X106" s="250"/>
      <c r="Y106" s="250"/>
      <c r="Z106" s="250"/>
      <c r="AA106" s="250"/>
    </row>
    <row r="107" spans="1:27" ht="18" customHeight="1">
      <c r="A107" s="23">
        <v>41</v>
      </c>
      <c r="B107" s="57" t="str">
        <f>'INPUT DATA'!P49</f>
        <v xml:space="preserve">,  </v>
      </c>
      <c r="C107" s="24" t="s">
        <v>14</v>
      </c>
      <c r="D107" s="24" t="s">
        <v>14</v>
      </c>
      <c r="E107" s="24" t="s">
        <v>14</v>
      </c>
      <c r="F107" s="24" t="s">
        <v>14</v>
      </c>
      <c r="G107" s="24" t="s">
        <v>14</v>
      </c>
      <c r="H107" s="24" t="s">
        <v>14</v>
      </c>
      <c r="I107" s="24" t="s">
        <v>14</v>
      </c>
      <c r="J107" s="759" t="str">
        <f t="shared" si="6"/>
        <v/>
      </c>
      <c r="K107" s="26"/>
      <c r="L107" s="26"/>
      <c r="M107" s="26"/>
      <c r="N107" s="26"/>
      <c r="O107" s="26"/>
      <c r="P107" s="27" t="e" cm="1">
        <f t="array" ref="P107">ROUND(SUM(C107:J107,M107:O107) / INDEX(FREQUENCY((C107:J107,M107:O107), 0), 2), 0)</f>
        <v>#DIV/0!</v>
      </c>
      <c r="Q107" s="28" t="str">
        <f t="shared" si="7"/>
        <v/>
      </c>
      <c r="R107" s="28" t="e">
        <f t="shared" si="9"/>
        <v>#DIV/0!</v>
      </c>
      <c r="S107" s="58" t="e">
        <f t="shared" si="8"/>
        <v>#DIV/0!</v>
      </c>
      <c r="U107" s="250"/>
      <c r="V107" s="250"/>
      <c r="W107" s="250"/>
      <c r="X107" s="250"/>
      <c r="Y107" s="250"/>
      <c r="Z107" s="250"/>
      <c r="AA107" s="250"/>
    </row>
    <row r="108" spans="1:27" ht="18" customHeight="1">
      <c r="A108" s="23">
        <v>42</v>
      </c>
      <c r="B108" s="57" t="str">
        <f>'INPUT DATA'!P50</f>
        <v xml:space="preserve">,  </v>
      </c>
      <c r="C108" s="24" t="s">
        <v>14</v>
      </c>
      <c r="D108" s="24" t="s">
        <v>14</v>
      </c>
      <c r="E108" s="24" t="s">
        <v>14</v>
      </c>
      <c r="F108" s="24" t="s">
        <v>14</v>
      </c>
      <c r="G108" s="24" t="s">
        <v>14</v>
      </c>
      <c r="H108" s="24" t="s">
        <v>14</v>
      </c>
      <c r="I108" s="24" t="s">
        <v>14</v>
      </c>
      <c r="J108" s="759" t="str">
        <f t="shared" si="6"/>
        <v/>
      </c>
      <c r="K108" s="26"/>
      <c r="L108" s="26"/>
      <c r="M108" s="26"/>
      <c r="N108" s="26"/>
      <c r="O108" s="26"/>
      <c r="P108" s="27" t="e" cm="1">
        <f t="array" ref="P108">ROUND(SUM(C108:J108,M108:O108) / INDEX(FREQUENCY((C108:J108,M108:O108), 0), 2), 0)</f>
        <v>#DIV/0!</v>
      </c>
      <c r="Q108" s="28" t="str">
        <f t="shared" si="7"/>
        <v/>
      </c>
      <c r="R108" s="28" t="e">
        <f t="shared" si="9"/>
        <v>#DIV/0!</v>
      </c>
      <c r="S108" s="58" t="e">
        <f t="shared" si="8"/>
        <v>#DIV/0!</v>
      </c>
      <c r="U108" s="250"/>
      <c r="V108" s="250"/>
      <c r="W108" s="250"/>
      <c r="X108" s="250"/>
      <c r="Y108" s="250"/>
      <c r="Z108" s="250"/>
      <c r="AA108" s="250"/>
    </row>
    <row r="109" spans="1:27" ht="18" customHeight="1">
      <c r="A109" s="23">
        <v>43</v>
      </c>
      <c r="B109" s="57" t="str">
        <f>'INPUT DATA'!P51</f>
        <v xml:space="preserve">,  </v>
      </c>
      <c r="C109" s="24" t="s">
        <v>14</v>
      </c>
      <c r="D109" s="24" t="s">
        <v>14</v>
      </c>
      <c r="E109" s="24" t="s">
        <v>14</v>
      </c>
      <c r="F109" s="24" t="s">
        <v>14</v>
      </c>
      <c r="G109" s="24" t="s">
        <v>14</v>
      </c>
      <c r="H109" s="24" t="s">
        <v>14</v>
      </c>
      <c r="I109" s="24" t="s">
        <v>14</v>
      </c>
      <c r="J109" s="759" t="str">
        <f t="shared" si="6"/>
        <v/>
      </c>
      <c r="K109" s="26"/>
      <c r="L109" s="26"/>
      <c r="M109" s="26"/>
      <c r="N109" s="26"/>
      <c r="O109" s="26"/>
      <c r="P109" s="27" t="e" cm="1">
        <f t="array" ref="P109">ROUND(SUM(C109:J109,M109:O109) / INDEX(FREQUENCY((C109:J109,M109:O109), 0), 2), 0)</f>
        <v>#DIV/0!</v>
      </c>
      <c r="Q109" s="28" t="str">
        <f t="shared" si="7"/>
        <v/>
      </c>
      <c r="R109" s="28" t="e">
        <f t="shared" si="9"/>
        <v>#DIV/0!</v>
      </c>
      <c r="S109" s="58" t="e">
        <f t="shared" si="8"/>
        <v>#DIV/0!</v>
      </c>
      <c r="U109" s="250"/>
      <c r="V109" s="250"/>
      <c r="W109" s="250"/>
      <c r="X109" s="250"/>
      <c r="Y109" s="250"/>
      <c r="Z109" s="250"/>
      <c r="AA109" s="250"/>
    </row>
    <row r="110" spans="1:27" ht="18" customHeight="1">
      <c r="A110" s="23">
        <v>44</v>
      </c>
      <c r="B110" s="57" t="str">
        <f>'INPUT DATA'!P52</f>
        <v xml:space="preserve">,  </v>
      </c>
      <c r="C110" s="24" t="s">
        <v>14</v>
      </c>
      <c r="D110" s="24" t="s">
        <v>14</v>
      </c>
      <c r="E110" s="24" t="s">
        <v>14</v>
      </c>
      <c r="F110" s="24" t="s">
        <v>14</v>
      </c>
      <c r="G110" s="24" t="s">
        <v>14</v>
      </c>
      <c r="H110" s="24" t="s">
        <v>14</v>
      </c>
      <c r="I110" s="24" t="s">
        <v>14</v>
      </c>
      <c r="J110" s="759" t="str">
        <f t="shared" si="6"/>
        <v/>
      </c>
      <c r="K110" s="26"/>
      <c r="L110" s="26"/>
      <c r="M110" s="26"/>
      <c r="N110" s="26"/>
      <c r="O110" s="26"/>
      <c r="P110" s="27" t="e" cm="1">
        <f t="array" ref="P110">ROUND(SUM(C110:J110,M110:O110) / INDEX(FREQUENCY((C110:J110,M110:O110), 0), 2), 0)</f>
        <v>#DIV/0!</v>
      </c>
      <c r="Q110" s="28" t="str">
        <f t="shared" si="7"/>
        <v/>
      </c>
      <c r="R110" s="28" t="e">
        <f t="shared" si="9"/>
        <v>#DIV/0!</v>
      </c>
      <c r="S110" s="58" t="e">
        <f t="shared" si="8"/>
        <v>#DIV/0!</v>
      </c>
      <c r="U110" s="250"/>
      <c r="V110" s="250"/>
      <c r="W110" s="250"/>
      <c r="X110" s="250"/>
      <c r="Y110" s="250"/>
      <c r="Z110" s="250"/>
      <c r="AA110" s="250"/>
    </row>
    <row r="111" spans="1:27" ht="18" customHeight="1">
      <c r="A111" s="23">
        <v>45</v>
      </c>
      <c r="B111" s="57" t="str">
        <f>'INPUT DATA'!P53</f>
        <v xml:space="preserve">,  </v>
      </c>
      <c r="C111" s="24" t="s">
        <v>14</v>
      </c>
      <c r="D111" s="24" t="s">
        <v>14</v>
      </c>
      <c r="E111" s="24" t="s">
        <v>14</v>
      </c>
      <c r="F111" s="24" t="s">
        <v>14</v>
      </c>
      <c r="G111" s="24" t="s">
        <v>14</v>
      </c>
      <c r="H111" s="24" t="s">
        <v>14</v>
      </c>
      <c r="I111" s="24" t="s">
        <v>14</v>
      </c>
      <c r="J111" s="759" t="str">
        <f t="shared" si="6"/>
        <v/>
      </c>
      <c r="K111" s="26"/>
      <c r="L111" s="26"/>
      <c r="M111" s="26"/>
      <c r="N111" s="26"/>
      <c r="O111" s="26"/>
      <c r="P111" s="27" t="e" cm="1">
        <f t="array" ref="P111">ROUND(SUM(C111:J111,M111:O111) / INDEX(FREQUENCY((C111:J111,M111:O111), 0), 2), 0)</f>
        <v>#DIV/0!</v>
      </c>
      <c r="Q111" s="28" t="str">
        <f t="shared" si="7"/>
        <v/>
      </c>
      <c r="R111" s="28" t="e">
        <f t="shared" si="9"/>
        <v>#DIV/0!</v>
      </c>
      <c r="S111" s="58" t="e">
        <f t="shared" si="8"/>
        <v>#DIV/0!</v>
      </c>
      <c r="U111" s="250"/>
      <c r="V111" s="250"/>
      <c r="W111" s="250"/>
      <c r="X111" s="250"/>
      <c r="Y111" s="250"/>
      <c r="Z111" s="250"/>
      <c r="AA111" s="250"/>
    </row>
    <row r="112" spans="1:27" ht="18" customHeight="1">
      <c r="A112" s="23">
        <v>46</v>
      </c>
      <c r="B112" s="57" t="str">
        <f>'INPUT DATA'!P54</f>
        <v xml:space="preserve">,  </v>
      </c>
      <c r="C112" s="24" t="s">
        <v>14</v>
      </c>
      <c r="D112" s="24" t="s">
        <v>14</v>
      </c>
      <c r="E112" s="24" t="s">
        <v>14</v>
      </c>
      <c r="F112" s="24" t="s">
        <v>14</v>
      </c>
      <c r="G112" s="24" t="s">
        <v>14</v>
      </c>
      <c r="H112" s="24" t="s">
        <v>14</v>
      </c>
      <c r="I112" s="24" t="s">
        <v>14</v>
      </c>
      <c r="J112" s="759" t="str">
        <f t="shared" si="6"/>
        <v/>
      </c>
      <c r="K112" s="26"/>
      <c r="L112" s="26"/>
      <c r="M112" s="26"/>
      <c r="N112" s="26"/>
      <c r="O112" s="26"/>
      <c r="P112" s="27" t="e" cm="1">
        <f t="array" ref="P112">ROUND(SUM(C112:J112,M112:O112) / INDEX(FREQUENCY((C112:J112,M112:O112), 0), 2), 0)</f>
        <v>#DIV/0!</v>
      </c>
      <c r="Q112" s="28" t="str">
        <f t="shared" si="7"/>
        <v/>
      </c>
      <c r="R112" s="28" t="e">
        <f t="shared" si="9"/>
        <v>#DIV/0!</v>
      </c>
      <c r="S112" s="58" t="e">
        <f t="shared" si="8"/>
        <v>#DIV/0!</v>
      </c>
      <c r="U112" s="250"/>
      <c r="V112" s="250"/>
      <c r="W112" s="250"/>
      <c r="X112" s="250"/>
      <c r="Y112" s="250"/>
      <c r="Z112" s="250"/>
      <c r="AA112" s="250"/>
    </row>
    <row r="113" spans="1:27" ht="18" customHeight="1">
      <c r="A113" s="23">
        <v>47</v>
      </c>
      <c r="B113" s="57" t="str">
        <f>'INPUT DATA'!P55</f>
        <v xml:space="preserve">,  </v>
      </c>
      <c r="C113" s="24" t="s">
        <v>14</v>
      </c>
      <c r="D113" s="24" t="s">
        <v>14</v>
      </c>
      <c r="E113" s="24" t="s">
        <v>14</v>
      </c>
      <c r="F113" s="24" t="s">
        <v>14</v>
      </c>
      <c r="G113" s="24" t="s">
        <v>14</v>
      </c>
      <c r="H113" s="24" t="s">
        <v>14</v>
      </c>
      <c r="I113" s="24" t="s">
        <v>14</v>
      </c>
      <c r="J113" s="759" t="str">
        <f t="shared" si="6"/>
        <v/>
      </c>
      <c r="K113" s="26"/>
      <c r="L113" s="26"/>
      <c r="M113" s="26"/>
      <c r="N113" s="26"/>
      <c r="O113" s="26"/>
      <c r="P113" s="27" t="e" cm="1">
        <f t="array" ref="P113">ROUND(SUM(C113:J113,M113:O113) / INDEX(FREQUENCY((C113:J113,M113:O113), 0), 2), 0)</f>
        <v>#DIV/0!</v>
      </c>
      <c r="Q113" s="28" t="str">
        <f t="shared" si="7"/>
        <v/>
      </c>
      <c r="R113" s="28" t="e">
        <f t="shared" si="9"/>
        <v>#DIV/0!</v>
      </c>
      <c r="S113" s="58" t="e">
        <f t="shared" si="8"/>
        <v>#DIV/0!</v>
      </c>
      <c r="U113" s="250"/>
      <c r="V113" s="250"/>
      <c r="W113" s="250"/>
      <c r="X113" s="250"/>
      <c r="Y113" s="250"/>
      <c r="Z113" s="250"/>
      <c r="AA113" s="250"/>
    </row>
    <row r="114" spans="1:27" ht="18" customHeight="1">
      <c r="A114" s="23">
        <v>48</v>
      </c>
      <c r="B114" s="57" t="str">
        <f>'INPUT DATA'!P56</f>
        <v xml:space="preserve">,  </v>
      </c>
      <c r="C114" s="24" t="s">
        <v>14</v>
      </c>
      <c r="D114" s="24" t="s">
        <v>14</v>
      </c>
      <c r="E114" s="24" t="s">
        <v>14</v>
      </c>
      <c r="F114" s="24" t="s">
        <v>14</v>
      </c>
      <c r="G114" s="24" t="s">
        <v>14</v>
      </c>
      <c r="H114" s="24" t="s">
        <v>14</v>
      </c>
      <c r="I114" s="24" t="s">
        <v>14</v>
      </c>
      <c r="J114" s="759" t="str">
        <f t="shared" si="6"/>
        <v/>
      </c>
      <c r="K114" s="26"/>
      <c r="L114" s="26"/>
      <c r="M114" s="26"/>
      <c r="N114" s="26"/>
      <c r="O114" s="26"/>
      <c r="P114" s="27" t="e" cm="1">
        <f t="array" ref="P114">ROUND(SUM(C114:J114,M114:O114) / INDEX(FREQUENCY((C114:J114,M114:O114), 0), 2), 0)</f>
        <v>#DIV/0!</v>
      </c>
      <c r="Q114" s="28" t="str">
        <f t="shared" si="7"/>
        <v/>
      </c>
      <c r="R114" s="28" t="e">
        <f t="shared" si="9"/>
        <v>#DIV/0!</v>
      </c>
      <c r="S114" s="58" t="e">
        <f t="shared" si="8"/>
        <v>#DIV/0!</v>
      </c>
      <c r="U114" s="250"/>
      <c r="V114" s="250"/>
      <c r="W114" s="250"/>
      <c r="X114" s="250"/>
      <c r="Y114" s="250"/>
      <c r="Z114" s="250"/>
      <c r="AA114" s="250"/>
    </row>
    <row r="115" spans="1:27" ht="18" customHeight="1">
      <c r="A115" s="23">
        <v>49</v>
      </c>
      <c r="B115" s="57" t="str">
        <f>'INPUT DATA'!P57</f>
        <v xml:space="preserve">,  </v>
      </c>
      <c r="C115" s="24" t="s">
        <v>14</v>
      </c>
      <c r="D115" s="24" t="s">
        <v>14</v>
      </c>
      <c r="E115" s="24" t="s">
        <v>14</v>
      </c>
      <c r="F115" s="24" t="s">
        <v>14</v>
      </c>
      <c r="G115" s="24" t="s">
        <v>14</v>
      </c>
      <c r="H115" s="24" t="s">
        <v>14</v>
      </c>
      <c r="I115" s="24" t="s">
        <v>14</v>
      </c>
      <c r="J115" s="759" t="str">
        <f t="shared" si="6"/>
        <v/>
      </c>
      <c r="K115" s="26"/>
      <c r="L115" s="26"/>
      <c r="M115" s="26"/>
      <c r="N115" s="26"/>
      <c r="O115" s="26"/>
      <c r="P115" s="27" t="e" cm="1">
        <f t="array" ref="P115">ROUND(SUM(C115:J115,M115:O115) / INDEX(FREQUENCY((C115:J115,M115:O115), 0), 2), 0)</f>
        <v>#DIV/0!</v>
      </c>
      <c r="Q115" s="28" t="str">
        <f t="shared" si="7"/>
        <v/>
      </c>
      <c r="R115" s="28" t="e">
        <f t="shared" si="9"/>
        <v>#DIV/0!</v>
      </c>
      <c r="S115" s="58" t="e">
        <f t="shared" si="8"/>
        <v>#DIV/0!</v>
      </c>
      <c r="U115" s="250"/>
      <c r="V115" s="250"/>
      <c r="W115" s="250"/>
      <c r="X115" s="250"/>
      <c r="Y115" s="250"/>
      <c r="Z115" s="250"/>
      <c r="AA115" s="250"/>
    </row>
    <row r="116" spans="1:27" ht="14.5">
      <c r="A116" s="23">
        <v>50</v>
      </c>
      <c r="B116" s="57" t="str">
        <f>'INPUT DATA'!P58</f>
        <v xml:space="preserve">,  </v>
      </c>
      <c r="C116" s="24" t="s">
        <v>14</v>
      </c>
      <c r="D116" s="24" t="s">
        <v>14</v>
      </c>
      <c r="E116" s="24" t="s">
        <v>14</v>
      </c>
      <c r="F116" s="24" t="s">
        <v>14</v>
      </c>
      <c r="G116" s="24" t="s">
        <v>14</v>
      </c>
      <c r="H116" s="24" t="s">
        <v>14</v>
      </c>
      <c r="I116" s="24" t="s">
        <v>14</v>
      </c>
      <c r="J116" s="759" t="str">
        <f t="shared" si="6"/>
        <v/>
      </c>
      <c r="K116" s="26"/>
      <c r="L116" s="26"/>
      <c r="M116" s="26"/>
      <c r="N116" s="26"/>
      <c r="O116" s="26"/>
      <c r="P116" s="27" t="e" cm="1">
        <f t="array" ref="P116">ROUND(SUM(C116:J116,M116:O116) / INDEX(FREQUENCY((C116:J116,M116:O116), 0), 2), 0)</f>
        <v>#DIV/0!</v>
      </c>
      <c r="Q116" s="28" t="str">
        <f t="shared" si="7"/>
        <v/>
      </c>
      <c r="R116" s="28" t="e">
        <f t="shared" si="9"/>
        <v>#DIV/0!</v>
      </c>
      <c r="S116" s="58" t="e">
        <f t="shared" si="8"/>
        <v>#DIV/0!</v>
      </c>
      <c r="U116" s="250"/>
      <c r="V116" s="250"/>
      <c r="W116" s="250"/>
      <c r="X116" s="250"/>
      <c r="Y116" s="250"/>
      <c r="Z116" s="250"/>
      <c r="AA116" s="250"/>
    </row>
    <row r="117" spans="1:27">
      <c r="P117" s="301"/>
      <c r="Q117" s="301"/>
      <c r="R117" s="301"/>
      <c r="S117" s="301"/>
    </row>
    <row r="118" spans="1:27" s="33" customFormat="1" ht="24.65" customHeight="1">
      <c r="A118" s="844" t="s">
        <v>16</v>
      </c>
      <c r="B118" s="844"/>
      <c r="C118" s="844"/>
      <c r="D118" s="844"/>
      <c r="E118" s="844"/>
      <c r="F118" s="844"/>
      <c r="G118" s="844"/>
      <c r="H118" s="844"/>
      <c r="I118" s="56"/>
      <c r="J118" s="56"/>
      <c r="K118" s="56"/>
      <c r="L118" s="56"/>
      <c r="M118" s="56"/>
      <c r="N118" s="56"/>
      <c r="O118" s="56"/>
      <c r="P118" s="32"/>
    </row>
    <row r="119" spans="1:27" s="33" customFormat="1" ht="18" customHeight="1">
      <c r="A119" s="841" t="s">
        <v>17</v>
      </c>
      <c r="B119" s="841"/>
      <c r="C119" s="842" t="s">
        <v>18</v>
      </c>
      <c r="D119" s="842"/>
      <c r="E119" s="842" t="s">
        <v>19</v>
      </c>
      <c r="F119" s="842"/>
      <c r="G119" s="842" t="s">
        <v>20</v>
      </c>
      <c r="H119" s="842"/>
      <c r="I119" s="56"/>
      <c r="J119" s="56"/>
      <c r="K119" s="56"/>
      <c r="L119" s="56"/>
      <c r="M119" s="56"/>
      <c r="N119" s="56"/>
      <c r="O119" s="56"/>
      <c r="P119" s="32"/>
    </row>
    <row r="120" spans="1:27" s="33" customFormat="1" ht="18" customHeight="1">
      <c r="A120" s="846" t="s">
        <v>31</v>
      </c>
      <c r="B120" s="846"/>
      <c r="C120" s="839">
        <f>COUNTIF($R$16:$R$65,"ADVANCING")</f>
        <v>0</v>
      </c>
      <c r="D120" s="839"/>
      <c r="E120" s="839">
        <f>COUNTIF($R$67:$R$116,"ADVANCING")</f>
        <v>0</v>
      </c>
      <c r="F120" s="839"/>
      <c r="G120" s="840">
        <f>C120+E120</f>
        <v>0</v>
      </c>
      <c r="H120" s="840"/>
      <c r="I120" s="32"/>
      <c r="J120" s="32"/>
      <c r="K120" s="32"/>
      <c r="L120" s="32"/>
      <c r="M120" s="32"/>
      <c r="N120" s="32"/>
      <c r="O120" s="32"/>
      <c r="P120" s="32"/>
    </row>
    <row r="121" spans="1:27" s="33" customFormat="1" ht="18" customHeight="1">
      <c r="A121" s="846" t="s">
        <v>32</v>
      </c>
      <c r="B121" s="846"/>
      <c r="C121" s="839">
        <f>COUNTIF($R$16:$R$65,"BENCHMARKING")</f>
        <v>0</v>
      </c>
      <c r="D121" s="839"/>
      <c r="E121" s="839">
        <f>COUNTIF($R$67:$R$116,"BENCHMARKING")</f>
        <v>0</v>
      </c>
      <c r="F121" s="839"/>
      <c r="G121" s="840">
        <f t="shared" ref="G121:G125" si="10">C121+E121</f>
        <v>0</v>
      </c>
      <c r="H121" s="840"/>
      <c r="I121" s="32"/>
      <c r="J121" s="32"/>
      <c r="K121" s="32"/>
      <c r="L121" s="32"/>
      <c r="M121" s="32"/>
      <c r="N121" s="32"/>
      <c r="O121" s="32"/>
      <c r="P121" s="32"/>
    </row>
    <row r="122" spans="1:27" s="33" customFormat="1" ht="18" customHeight="1">
      <c r="A122" s="846" t="s">
        <v>33</v>
      </c>
      <c r="B122" s="846"/>
      <c r="C122" s="839">
        <f>COUNTIF($R$16:$R$65,"CONNECTING")</f>
        <v>0</v>
      </c>
      <c r="D122" s="839"/>
      <c r="E122" s="839">
        <f>COUNTIF($R$67:$R$116,"CONNECTING")</f>
        <v>0</v>
      </c>
      <c r="F122" s="839"/>
      <c r="G122" s="840">
        <f t="shared" si="10"/>
        <v>0</v>
      </c>
      <c r="H122" s="840"/>
      <c r="I122" s="32"/>
      <c r="J122" s="32"/>
      <c r="K122" s="32"/>
      <c r="L122" s="32"/>
      <c r="M122" s="32"/>
      <c r="N122" s="32"/>
      <c r="O122" s="32"/>
      <c r="P122" s="32"/>
    </row>
    <row r="123" spans="1:27" s="33" customFormat="1" ht="18" customHeight="1">
      <c r="A123" s="846" t="s">
        <v>34</v>
      </c>
      <c r="B123" s="846"/>
      <c r="C123" s="839">
        <f>COUNTIF($R$16:$R$65,"DEVELOPING")</f>
        <v>0</v>
      </c>
      <c r="D123" s="839"/>
      <c r="E123" s="839">
        <f>COUNTIF($R$67:$R$116,"DEVELOPING")</f>
        <v>0</v>
      </c>
      <c r="F123" s="839"/>
      <c r="G123" s="840">
        <f t="shared" si="10"/>
        <v>0</v>
      </c>
      <c r="H123" s="840"/>
      <c r="I123" s="32"/>
      <c r="J123" s="32"/>
      <c r="K123" s="32"/>
      <c r="L123" s="32"/>
      <c r="M123" s="32"/>
      <c r="N123" s="32"/>
      <c r="O123" s="32"/>
      <c r="P123" s="32"/>
    </row>
    <row r="124" spans="1:27" s="33" customFormat="1" ht="18" customHeight="1">
      <c r="A124" s="846" t="s">
        <v>35</v>
      </c>
      <c r="B124" s="846"/>
      <c r="C124" s="839">
        <f>COUNTIF($R$16:$R$65,"EMERGING")</f>
        <v>0</v>
      </c>
      <c r="D124" s="839"/>
      <c r="E124" s="839">
        <f>COUNTIF($R$67:$R$116,"EMERGING")</f>
        <v>0</v>
      </c>
      <c r="F124" s="839"/>
      <c r="G124" s="840">
        <f t="shared" si="10"/>
        <v>0</v>
      </c>
      <c r="H124" s="840"/>
      <c r="I124" s="32"/>
      <c r="J124" s="32"/>
      <c r="K124" s="32"/>
      <c r="L124" s="32"/>
      <c r="M124" s="32"/>
      <c r="N124" s="32"/>
      <c r="O124" s="32"/>
      <c r="P124" s="32"/>
    </row>
    <row r="125" spans="1:27" ht="18" customHeight="1">
      <c r="A125" s="846" t="s">
        <v>20</v>
      </c>
      <c r="B125" s="846"/>
      <c r="C125" s="840">
        <f>SUM(C120:D124)</f>
        <v>0</v>
      </c>
      <c r="D125" s="840"/>
      <c r="E125" s="840">
        <f>SUM(E120:F124)</f>
        <v>0</v>
      </c>
      <c r="F125" s="840"/>
      <c r="G125" s="840">
        <f t="shared" si="10"/>
        <v>0</v>
      </c>
      <c r="H125" s="840"/>
    </row>
    <row r="126" spans="1:27" ht="10.75" customHeight="1"/>
    <row r="127" spans="1:27" ht="10.75" customHeight="1"/>
    <row r="128" spans="1:27" ht="18" customHeight="1">
      <c r="A128" s="34" t="s">
        <v>21</v>
      </c>
      <c r="B128" s="34"/>
      <c r="C128" s="34" t="s">
        <v>22</v>
      </c>
      <c r="D128" s="34"/>
      <c r="E128" s="34"/>
      <c r="F128" s="34"/>
      <c r="G128" s="34"/>
      <c r="H128" s="34"/>
      <c r="I128" s="34"/>
      <c r="J128" s="34" t="s">
        <v>23</v>
      </c>
      <c r="K128" s="34"/>
      <c r="L128" s="34"/>
      <c r="M128" s="34"/>
      <c r="N128" s="34"/>
      <c r="O128" s="34"/>
      <c r="P128" s="34"/>
    </row>
    <row r="129" spans="1:16" ht="18" customHeight="1">
      <c r="A129" s="34"/>
      <c r="B129" s="34"/>
      <c r="C129" s="34"/>
      <c r="D129" s="34"/>
      <c r="E129" s="34"/>
      <c r="F129" s="34"/>
      <c r="G129" s="34"/>
      <c r="H129" s="34"/>
      <c r="I129" s="34"/>
      <c r="J129" s="34"/>
      <c r="K129" s="34"/>
      <c r="L129" s="34"/>
      <c r="M129" s="34"/>
      <c r="N129" s="34"/>
      <c r="O129" s="34"/>
      <c r="P129" s="34"/>
    </row>
    <row r="130" spans="1:16" ht="18" customHeight="1">
      <c r="A130" s="34"/>
      <c r="B130" s="302" t="str">
        <f>'INPUT DATA'!E17</f>
        <v>KATHY A. GARCIA</v>
      </c>
      <c r="C130" s="303"/>
      <c r="D130" s="1016" t="str">
        <f>'INPUT DATA'!E20</f>
        <v>MARK ANTHONY M. OCAMPO</v>
      </c>
      <c r="E130" s="1016"/>
      <c r="F130" s="1016"/>
      <c r="G130" s="1016"/>
      <c r="H130" s="1016"/>
      <c r="I130" s="1016"/>
      <c r="J130" s="303"/>
      <c r="K130" s="1016" t="str">
        <f>'INPUT DATA'!E23</f>
        <v>MA. FE LITA S. YPARRAGUIRRE</v>
      </c>
      <c r="L130" s="1016"/>
      <c r="M130" s="1016"/>
      <c r="N130" s="1016"/>
      <c r="O130" s="1016"/>
      <c r="P130" s="1016"/>
    </row>
    <row r="131" spans="1:16" ht="18" customHeight="1">
      <c r="A131" s="34"/>
      <c r="B131" s="304" t="s">
        <v>24</v>
      </c>
      <c r="C131" s="303"/>
      <c r="D131" s="1015" t="str">
        <f>'INPUT DATA'!E21</f>
        <v>OIC, ARALING PANLIPUNAN DEPT. HEAD</v>
      </c>
      <c r="E131" s="1015"/>
      <c r="F131" s="1015"/>
      <c r="G131" s="1015"/>
      <c r="H131" s="1015"/>
      <c r="I131" s="1015"/>
      <c r="J131" s="303"/>
      <c r="K131" s="1015" t="str">
        <f>'INPUT DATA'!E24</f>
        <v>PRINCIPAL IV</v>
      </c>
      <c r="L131" s="1015"/>
      <c r="M131" s="1015"/>
      <c r="N131" s="1015"/>
      <c r="O131" s="1015"/>
      <c r="P131" s="1015"/>
    </row>
    <row r="132" spans="1:16" ht="18" customHeight="1">
      <c r="A132" s="34"/>
      <c r="B132" s="34"/>
      <c r="C132" s="34"/>
      <c r="D132" s="34"/>
      <c r="E132" s="34"/>
      <c r="F132" s="34"/>
      <c r="G132" s="34"/>
      <c r="H132" s="34"/>
      <c r="I132" s="34"/>
      <c r="J132" s="34"/>
      <c r="K132" s="34"/>
      <c r="L132" s="34"/>
      <c r="M132" s="34"/>
      <c r="N132" s="34"/>
      <c r="O132" s="34"/>
      <c r="P132" s="34"/>
    </row>
    <row r="133" spans="1:16" ht="18" customHeight="1">
      <c r="A133" s="34"/>
      <c r="B133" s="34"/>
      <c r="C133" s="34"/>
      <c r="D133" s="34"/>
      <c r="E133" s="34"/>
      <c r="F133" s="34"/>
      <c r="G133" s="34"/>
      <c r="H133" s="34"/>
      <c r="I133" s="34"/>
      <c r="J133" s="34"/>
      <c r="K133" s="34"/>
      <c r="L133" s="34"/>
      <c r="M133" s="34"/>
      <c r="N133" s="34"/>
      <c r="O133" s="34"/>
      <c r="P133" s="34"/>
    </row>
    <row r="134" spans="1:16" ht="18" customHeight="1">
      <c r="A134" s="34"/>
      <c r="B134" s="34"/>
      <c r="C134" s="34"/>
      <c r="D134" s="34"/>
      <c r="E134" s="34"/>
      <c r="F134" s="34"/>
      <c r="G134" s="34"/>
      <c r="H134" s="34"/>
      <c r="I134" s="34"/>
      <c r="J134" s="34"/>
      <c r="K134" s="34"/>
      <c r="L134" s="34"/>
      <c r="M134" s="34"/>
      <c r="N134" s="34"/>
      <c r="O134" s="34"/>
      <c r="P134" s="34"/>
    </row>
    <row r="135" spans="1:16" ht="18" customHeight="1">
      <c r="A135" s="34"/>
      <c r="B135" s="34"/>
      <c r="C135" s="34"/>
      <c r="D135" s="34"/>
      <c r="E135" s="34"/>
      <c r="F135" s="34"/>
      <c r="G135" s="34"/>
      <c r="H135" s="34"/>
      <c r="I135" s="34"/>
      <c r="J135" s="34"/>
      <c r="K135" s="34"/>
      <c r="L135" s="34"/>
      <c r="M135" s="34"/>
      <c r="N135" s="34"/>
      <c r="O135" s="34"/>
      <c r="P135" s="34"/>
    </row>
    <row r="136" spans="1:16" ht="18" customHeight="1">
      <c r="A136" s="34"/>
      <c r="B136" s="34"/>
      <c r="C136" s="34"/>
      <c r="D136" s="34"/>
      <c r="E136" s="34"/>
      <c r="F136" s="34"/>
      <c r="G136" s="34"/>
      <c r="H136" s="34"/>
      <c r="I136" s="34"/>
      <c r="J136" s="34"/>
      <c r="K136" s="34"/>
      <c r="L136" s="34"/>
      <c r="M136" s="34"/>
      <c r="N136" s="34"/>
      <c r="O136" s="34"/>
      <c r="P136" s="34"/>
    </row>
    <row r="137" spans="1:16" ht="18" customHeight="1">
      <c r="A137" s="34"/>
      <c r="B137" s="34"/>
      <c r="C137" s="34"/>
      <c r="D137" s="34"/>
      <c r="E137" s="34"/>
      <c r="F137" s="34"/>
      <c r="G137" s="34"/>
      <c r="H137" s="34"/>
      <c r="I137" s="34"/>
      <c r="J137" s="34"/>
      <c r="K137" s="34"/>
      <c r="L137" s="34"/>
      <c r="M137" s="34"/>
      <c r="N137" s="34"/>
      <c r="O137" s="34"/>
      <c r="P137" s="34"/>
    </row>
    <row r="138" spans="1:16" ht="18" customHeight="1">
      <c r="A138" s="34"/>
      <c r="B138" s="34"/>
      <c r="C138" s="34"/>
      <c r="D138" s="34"/>
      <c r="E138" s="34"/>
      <c r="F138" s="34"/>
      <c r="G138" s="34"/>
      <c r="H138" s="34"/>
      <c r="I138" s="34"/>
      <c r="J138" s="34"/>
      <c r="K138" s="34"/>
      <c r="L138" s="34"/>
      <c r="M138" s="34"/>
      <c r="N138" s="34"/>
      <c r="O138" s="34"/>
      <c r="P138" s="34"/>
    </row>
    <row r="139" spans="1:16" ht="18" customHeight="1">
      <c r="A139" s="34"/>
      <c r="B139" s="34"/>
      <c r="C139" s="34"/>
      <c r="D139" s="34"/>
      <c r="E139" s="34"/>
      <c r="F139" s="34"/>
      <c r="G139" s="34"/>
      <c r="H139" s="34"/>
      <c r="I139" s="34"/>
      <c r="J139" s="34"/>
      <c r="K139" s="34"/>
      <c r="L139" s="34"/>
      <c r="M139" s="34"/>
      <c r="N139" s="34"/>
      <c r="O139" s="34"/>
      <c r="P139" s="34"/>
    </row>
    <row r="140" spans="1:16" ht="18" customHeight="1">
      <c r="A140" s="34"/>
      <c r="B140" s="34"/>
      <c r="C140" s="34"/>
      <c r="D140" s="34"/>
      <c r="E140" s="34"/>
      <c r="F140" s="34"/>
      <c r="G140" s="34"/>
      <c r="H140" s="34"/>
      <c r="I140" s="34"/>
      <c r="J140" s="34"/>
      <c r="K140" s="34"/>
      <c r="L140" s="34"/>
      <c r="M140" s="34"/>
      <c r="N140" s="34"/>
      <c r="O140" s="34"/>
      <c r="P140" s="34"/>
    </row>
    <row r="141" spans="1:16" ht="18" customHeight="1">
      <c r="A141" s="34"/>
      <c r="B141" s="34"/>
      <c r="C141" s="34"/>
      <c r="D141" s="34"/>
      <c r="E141" s="34"/>
      <c r="F141" s="34"/>
      <c r="G141" s="34"/>
      <c r="H141" s="34"/>
      <c r="I141" s="34"/>
      <c r="J141" s="34"/>
      <c r="K141" s="34"/>
      <c r="L141" s="34"/>
      <c r="M141" s="34"/>
      <c r="N141" s="34"/>
      <c r="O141" s="34"/>
      <c r="P141" s="34"/>
    </row>
    <row r="142" spans="1:16" ht="18" customHeight="1">
      <c r="A142" s="34"/>
      <c r="B142" s="34"/>
      <c r="C142" s="34"/>
      <c r="D142" s="34"/>
      <c r="E142" s="34"/>
      <c r="F142" s="34"/>
      <c r="G142" s="34"/>
      <c r="H142" s="34"/>
      <c r="I142" s="34"/>
      <c r="J142" s="34"/>
      <c r="K142" s="34"/>
      <c r="L142" s="34"/>
      <c r="M142" s="34"/>
      <c r="N142" s="34"/>
      <c r="O142" s="34"/>
      <c r="P142" s="34"/>
    </row>
    <row r="143" spans="1:16" ht="18" customHeight="1">
      <c r="A143" s="34"/>
      <c r="B143" s="34"/>
      <c r="C143" s="34"/>
      <c r="D143" s="34"/>
      <c r="E143" s="34"/>
      <c r="F143" s="34"/>
      <c r="G143" s="34"/>
      <c r="H143" s="34"/>
      <c r="I143" s="34"/>
      <c r="J143" s="34"/>
      <c r="K143" s="34"/>
      <c r="L143" s="34"/>
      <c r="M143" s="34"/>
      <c r="N143" s="34"/>
      <c r="O143" s="34"/>
      <c r="P143" s="34"/>
    </row>
    <row r="144" spans="1:16" ht="18" customHeight="1">
      <c r="A144" s="34"/>
      <c r="B144" s="34"/>
      <c r="C144" s="34"/>
      <c r="D144" s="34"/>
      <c r="E144" s="34"/>
      <c r="F144" s="34"/>
      <c r="G144" s="34"/>
      <c r="H144" s="34"/>
      <c r="I144" s="34"/>
      <c r="J144" s="34"/>
      <c r="K144" s="34"/>
      <c r="L144" s="34"/>
      <c r="M144" s="34"/>
      <c r="N144" s="34"/>
      <c r="O144" s="34"/>
      <c r="P144" s="34"/>
    </row>
    <row r="145" spans="1:16" ht="14.5">
      <c r="A145" s="34"/>
      <c r="B145" s="34"/>
      <c r="C145" s="34"/>
      <c r="D145" s="34"/>
      <c r="E145" s="34"/>
      <c r="F145" s="34"/>
      <c r="G145" s="34"/>
      <c r="H145" s="34"/>
      <c r="I145" s="34"/>
      <c r="J145" s="34"/>
      <c r="K145" s="34"/>
      <c r="L145" s="34"/>
      <c r="M145" s="34"/>
      <c r="N145" s="34"/>
      <c r="O145" s="34"/>
      <c r="P145" s="34"/>
    </row>
    <row r="146" spans="1:16" ht="14.5">
      <c r="A146" s="34"/>
      <c r="B146" s="34"/>
      <c r="C146" s="34"/>
      <c r="D146" s="34"/>
      <c r="E146" s="34"/>
      <c r="F146" s="34"/>
      <c r="G146" s="34"/>
      <c r="H146" s="34"/>
      <c r="I146" s="34"/>
      <c r="J146" s="34"/>
      <c r="K146" s="34"/>
      <c r="L146" s="34"/>
      <c r="M146" s="34"/>
      <c r="N146" s="34"/>
      <c r="O146" s="34"/>
      <c r="P146" s="34"/>
    </row>
    <row r="147" spans="1:16" ht="14.5">
      <c r="A147" s="34"/>
      <c r="B147" s="34"/>
      <c r="C147" s="34"/>
      <c r="D147" s="34"/>
      <c r="E147" s="34"/>
      <c r="F147" s="34"/>
      <c r="G147" s="34"/>
      <c r="H147" s="34"/>
      <c r="I147" s="34"/>
      <c r="J147" s="34"/>
      <c r="K147" s="34"/>
      <c r="L147" s="34"/>
      <c r="M147" s="34"/>
      <c r="N147" s="34"/>
      <c r="O147" s="34"/>
      <c r="P147" s="34"/>
    </row>
    <row r="148" spans="1:16" ht="14.5">
      <c r="A148" s="34"/>
      <c r="B148" s="34"/>
      <c r="C148" s="34"/>
      <c r="D148" s="34"/>
      <c r="E148" s="34"/>
      <c r="F148" s="34"/>
      <c r="G148" s="34"/>
      <c r="H148" s="34"/>
      <c r="I148" s="34"/>
      <c r="J148" s="34"/>
      <c r="K148" s="34"/>
      <c r="L148" s="34"/>
      <c r="M148" s="34"/>
      <c r="N148" s="34"/>
      <c r="O148" s="34"/>
      <c r="P148" s="34"/>
    </row>
    <row r="149" spans="1:16" ht="14.5">
      <c r="A149" s="34"/>
      <c r="B149" s="34"/>
      <c r="C149" s="34"/>
      <c r="D149" s="34"/>
      <c r="E149" s="34"/>
      <c r="F149" s="34"/>
      <c r="G149" s="34"/>
      <c r="H149" s="34"/>
      <c r="I149" s="34"/>
      <c r="J149" s="34"/>
      <c r="K149" s="34"/>
      <c r="L149" s="34"/>
      <c r="M149" s="34"/>
      <c r="N149" s="34"/>
      <c r="O149" s="34"/>
      <c r="P149" s="34"/>
    </row>
    <row r="150" spans="1:16" ht="14.5">
      <c r="A150" s="34"/>
      <c r="B150" s="34"/>
      <c r="C150" s="34"/>
      <c r="D150" s="34"/>
      <c r="E150" s="34"/>
      <c r="F150" s="34"/>
      <c r="G150" s="34"/>
      <c r="H150" s="34"/>
      <c r="I150" s="34"/>
      <c r="J150" s="34"/>
      <c r="K150" s="34"/>
      <c r="L150" s="34"/>
      <c r="M150" s="34"/>
      <c r="N150" s="34"/>
      <c r="O150" s="34"/>
      <c r="P150" s="34"/>
    </row>
    <row r="151" spans="1:16" ht="14.5">
      <c r="A151" s="34"/>
      <c r="B151" s="34"/>
      <c r="C151" s="34"/>
      <c r="D151" s="34"/>
      <c r="E151" s="34"/>
      <c r="F151" s="34"/>
      <c r="G151" s="34"/>
      <c r="H151" s="34"/>
      <c r="I151" s="34"/>
      <c r="J151" s="34"/>
      <c r="K151" s="34"/>
      <c r="L151" s="34"/>
      <c r="M151" s="34"/>
      <c r="N151" s="34"/>
      <c r="O151" s="34"/>
      <c r="P151" s="34"/>
    </row>
    <row r="152" spans="1:16" ht="14.5">
      <c r="A152" s="34"/>
      <c r="B152" s="34"/>
      <c r="C152" s="34"/>
      <c r="D152" s="34"/>
      <c r="E152" s="34"/>
      <c r="F152" s="34"/>
      <c r="G152" s="34"/>
      <c r="H152" s="34"/>
      <c r="I152" s="34"/>
      <c r="J152" s="34"/>
      <c r="K152" s="34"/>
      <c r="L152" s="34"/>
      <c r="M152" s="34"/>
      <c r="N152" s="34"/>
      <c r="O152" s="34"/>
      <c r="P152" s="34"/>
    </row>
    <row r="153" spans="1:16" ht="14.5">
      <c r="A153" s="34"/>
      <c r="B153" s="34"/>
      <c r="C153" s="34"/>
      <c r="D153" s="34"/>
      <c r="E153" s="34"/>
      <c r="F153" s="34"/>
      <c r="G153" s="34"/>
      <c r="H153" s="34"/>
      <c r="I153" s="34"/>
      <c r="J153" s="34"/>
      <c r="K153" s="34"/>
      <c r="L153" s="34"/>
      <c r="M153" s="34"/>
      <c r="N153" s="34"/>
      <c r="O153" s="34"/>
      <c r="P153" s="34"/>
    </row>
    <row r="154" spans="1:16" ht="14.5">
      <c r="A154" s="34"/>
      <c r="B154" s="34"/>
      <c r="C154" s="34"/>
      <c r="D154" s="34"/>
      <c r="E154" s="34"/>
      <c r="F154" s="34"/>
      <c r="G154" s="34"/>
      <c r="H154" s="34"/>
      <c r="I154" s="34"/>
      <c r="J154" s="34"/>
      <c r="K154" s="34"/>
      <c r="L154" s="34"/>
      <c r="M154" s="34"/>
      <c r="N154" s="34"/>
      <c r="O154" s="34"/>
      <c r="P154" s="34"/>
    </row>
    <row r="155" spans="1:16" ht="14.5">
      <c r="A155" s="34"/>
      <c r="B155" s="34"/>
      <c r="C155" s="34"/>
      <c r="D155" s="34"/>
      <c r="E155" s="34"/>
      <c r="F155" s="34"/>
      <c r="G155" s="34"/>
      <c r="H155" s="34"/>
      <c r="I155" s="34"/>
      <c r="J155" s="34"/>
      <c r="K155" s="34"/>
      <c r="L155" s="34"/>
      <c r="M155" s="34"/>
      <c r="N155" s="34"/>
      <c r="O155" s="34"/>
      <c r="P155" s="34"/>
    </row>
    <row r="156" spans="1:16" ht="14.5">
      <c r="A156" s="34"/>
      <c r="B156" s="34"/>
      <c r="C156" s="34"/>
      <c r="D156" s="34"/>
      <c r="E156" s="34"/>
      <c r="F156" s="34"/>
      <c r="G156" s="34"/>
      <c r="H156" s="34"/>
      <c r="I156" s="34"/>
      <c r="J156" s="34"/>
      <c r="K156" s="34"/>
      <c r="L156" s="34"/>
      <c r="M156" s="34"/>
      <c r="N156" s="34"/>
      <c r="O156" s="34"/>
      <c r="P156" s="34"/>
    </row>
    <row r="157" spans="1:16" ht="14.5">
      <c r="A157" s="34"/>
      <c r="B157" s="34"/>
      <c r="C157" s="34"/>
      <c r="D157" s="34"/>
      <c r="E157" s="34"/>
      <c r="F157" s="34"/>
      <c r="G157" s="34"/>
      <c r="H157" s="34"/>
      <c r="I157" s="34"/>
      <c r="J157" s="34"/>
      <c r="K157" s="34"/>
      <c r="L157" s="34"/>
      <c r="M157" s="34"/>
      <c r="N157" s="34"/>
      <c r="O157" s="34"/>
      <c r="P157" s="34"/>
    </row>
    <row r="158" spans="1:16" ht="14.5">
      <c r="A158" s="34"/>
      <c r="B158" s="34"/>
      <c r="C158" s="34"/>
      <c r="D158" s="34"/>
      <c r="E158" s="34"/>
      <c r="F158" s="34"/>
      <c r="G158" s="34"/>
      <c r="H158" s="34"/>
      <c r="I158" s="34"/>
      <c r="J158" s="34"/>
      <c r="K158" s="34"/>
      <c r="L158" s="34"/>
      <c r="M158" s="34"/>
      <c r="N158" s="34"/>
      <c r="O158" s="34"/>
      <c r="P158" s="34"/>
    </row>
    <row r="159" spans="1:16" ht="14.5">
      <c r="A159" s="34"/>
      <c r="B159" s="34"/>
      <c r="C159" s="34"/>
      <c r="D159" s="34"/>
      <c r="E159" s="34"/>
      <c r="F159" s="34"/>
      <c r="G159" s="34"/>
      <c r="H159" s="34"/>
      <c r="I159" s="34"/>
      <c r="J159" s="34"/>
      <c r="K159" s="34"/>
      <c r="L159" s="34"/>
      <c r="M159" s="34"/>
      <c r="N159" s="34"/>
      <c r="O159" s="34"/>
      <c r="P159" s="34"/>
    </row>
    <row r="160" spans="1:16" ht="14.5">
      <c r="A160" s="34"/>
      <c r="B160" s="34"/>
      <c r="C160" s="34"/>
      <c r="D160" s="34"/>
      <c r="E160" s="34"/>
      <c r="F160" s="34"/>
      <c r="G160" s="34"/>
      <c r="H160" s="34"/>
      <c r="I160" s="34"/>
      <c r="J160" s="34"/>
      <c r="K160" s="34"/>
      <c r="L160" s="34"/>
      <c r="M160" s="34"/>
      <c r="N160" s="34"/>
      <c r="O160" s="34"/>
      <c r="P160" s="34"/>
    </row>
    <row r="161" spans="1:16" ht="14.5">
      <c r="A161" s="34"/>
      <c r="B161" s="34"/>
      <c r="C161" s="34"/>
      <c r="D161" s="34"/>
      <c r="E161" s="34"/>
      <c r="F161" s="34"/>
      <c r="G161" s="34"/>
      <c r="H161" s="34"/>
      <c r="I161" s="34"/>
      <c r="J161" s="34"/>
      <c r="K161" s="34"/>
      <c r="L161" s="34"/>
      <c r="M161" s="34"/>
      <c r="N161" s="34"/>
      <c r="O161" s="34"/>
      <c r="P161" s="34"/>
    </row>
    <row r="162" spans="1:16" ht="14.5">
      <c r="A162" s="34"/>
      <c r="B162" s="34"/>
      <c r="C162" s="34"/>
      <c r="D162" s="34"/>
      <c r="E162" s="34"/>
      <c r="F162" s="34"/>
      <c r="G162" s="34"/>
      <c r="H162" s="34"/>
      <c r="I162" s="34"/>
      <c r="J162" s="34"/>
      <c r="K162" s="34"/>
      <c r="L162" s="34"/>
      <c r="M162" s="34"/>
      <c r="N162" s="34"/>
      <c r="O162" s="34"/>
      <c r="P162" s="34"/>
    </row>
    <row r="163" spans="1:16" ht="14.5">
      <c r="A163" s="34"/>
      <c r="B163" s="34"/>
      <c r="C163" s="34"/>
      <c r="D163" s="34"/>
      <c r="E163" s="34"/>
      <c r="F163" s="34"/>
      <c r="G163" s="34"/>
      <c r="H163" s="34"/>
      <c r="I163" s="34"/>
      <c r="J163" s="34"/>
      <c r="K163" s="34"/>
      <c r="L163" s="34"/>
      <c r="M163" s="34"/>
      <c r="N163" s="34"/>
      <c r="O163" s="34"/>
      <c r="P163" s="34"/>
    </row>
    <row r="164" spans="1:16" ht="14.5">
      <c r="A164" s="34"/>
      <c r="B164" s="34"/>
      <c r="C164" s="34"/>
      <c r="D164" s="34"/>
      <c r="E164" s="34"/>
      <c r="F164" s="34"/>
      <c r="G164" s="34"/>
      <c r="H164" s="34"/>
      <c r="I164" s="34"/>
      <c r="J164" s="34"/>
      <c r="K164" s="34"/>
      <c r="L164" s="34"/>
      <c r="M164" s="34"/>
      <c r="N164" s="34"/>
      <c r="O164" s="34"/>
      <c r="P164" s="34"/>
    </row>
    <row r="165" spans="1:16" ht="14.5">
      <c r="A165" s="34"/>
      <c r="B165" s="34"/>
      <c r="C165" s="34"/>
      <c r="D165" s="34"/>
      <c r="E165" s="34"/>
      <c r="F165" s="34"/>
      <c r="G165" s="34"/>
      <c r="H165" s="34"/>
      <c r="I165" s="34"/>
      <c r="J165" s="34"/>
      <c r="K165" s="34"/>
      <c r="L165" s="34"/>
      <c r="M165" s="34"/>
      <c r="N165" s="34"/>
      <c r="O165" s="34"/>
      <c r="P165" s="34"/>
    </row>
    <row r="166" spans="1:16" ht="14.5">
      <c r="A166" s="34"/>
      <c r="B166" s="34"/>
      <c r="C166" s="34"/>
      <c r="D166" s="34"/>
      <c r="E166" s="34"/>
      <c r="F166" s="34"/>
      <c r="G166" s="34"/>
      <c r="H166" s="34"/>
      <c r="I166" s="34"/>
      <c r="J166" s="34"/>
      <c r="K166" s="34"/>
      <c r="L166" s="34"/>
      <c r="M166" s="34"/>
      <c r="N166" s="34"/>
      <c r="O166" s="34"/>
      <c r="P166" s="34"/>
    </row>
    <row r="167" spans="1:16" ht="14.5">
      <c r="A167" s="34"/>
      <c r="B167" s="34"/>
      <c r="C167" s="34"/>
      <c r="D167" s="34"/>
      <c r="E167" s="34"/>
      <c r="F167" s="34"/>
      <c r="G167" s="34"/>
      <c r="H167" s="34"/>
      <c r="I167" s="34"/>
      <c r="J167" s="34"/>
      <c r="K167" s="34"/>
      <c r="L167" s="34"/>
      <c r="M167" s="34"/>
      <c r="N167" s="34"/>
      <c r="O167" s="34"/>
      <c r="P167" s="34"/>
    </row>
    <row r="168" spans="1:16" ht="14.5">
      <c r="A168" s="34"/>
      <c r="B168" s="34"/>
      <c r="C168" s="34"/>
      <c r="D168" s="34"/>
      <c r="E168" s="34"/>
      <c r="F168" s="34"/>
      <c r="G168" s="34"/>
      <c r="H168" s="34"/>
      <c r="I168" s="34"/>
      <c r="J168" s="34"/>
      <c r="K168" s="34"/>
      <c r="L168" s="34"/>
      <c r="M168" s="34"/>
      <c r="N168" s="34"/>
      <c r="O168" s="34"/>
      <c r="P168" s="34"/>
    </row>
    <row r="169" spans="1:16" ht="14.5">
      <c r="A169" s="34"/>
      <c r="B169" s="34"/>
      <c r="C169" s="34"/>
      <c r="D169" s="34"/>
      <c r="E169" s="34"/>
      <c r="F169" s="34"/>
      <c r="G169" s="34"/>
      <c r="H169" s="34"/>
      <c r="I169" s="34"/>
      <c r="J169" s="34"/>
      <c r="K169" s="34"/>
      <c r="L169" s="34"/>
      <c r="M169" s="34"/>
      <c r="N169" s="34"/>
      <c r="O169" s="34"/>
      <c r="P169" s="34"/>
    </row>
    <row r="170" spans="1:16" ht="14.5">
      <c r="A170" s="34"/>
      <c r="B170" s="34"/>
      <c r="C170" s="34"/>
      <c r="D170" s="34"/>
      <c r="E170" s="34"/>
      <c r="F170" s="34"/>
      <c r="G170" s="34"/>
      <c r="H170" s="34"/>
      <c r="I170" s="34"/>
      <c r="J170" s="34"/>
      <c r="K170" s="34"/>
      <c r="L170" s="34"/>
      <c r="M170" s="34"/>
      <c r="N170" s="34"/>
      <c r="O170" s="34"/>
      <c r="P170" s="34"/>
    </row>
    <row r="171" spans="1:16" ht="14.5">
      <c r="A171" s="34"/>
      <c r="B171" s="34"/>
      <c r="C171" s="34"/>
      <c r="D171" s="34"/>
      <c r="E171" s="34"/>
      <c r="F171" s="34"/>
      <c r="G171" s="34"/>
      <c r="H171" s="34"/>
      <c r="I171" s="34"/>
      <c r="J171" s="34"/>
      <c r="K171" s="34"/>
      <c r="L171" s="34"/>
      <c r="M171" s="34"/>
      <c r="N171" s="34"/>
      <c r="O171" s="34"/>
      <c r="P171" s="34"/>
    </row>
    <row r="172" spans="1:16" ht="14.5">
      <c r="A172" s="34"/>
      <c r="B172" s="34"/>
      <c r="C172" s="34"/>
      <c r="D172" s="34"/>
      <c r="E172" s="34"/>
      <c r="F172" s="34"/>
      <c r="G172" s="34"/>
      <c r="H172" s="34"/>
      <c r="I172" s="34"/>
      <c r="J172" s="34"/>
      <c r="K172" s="34"/>
      <c r="L172" s="34"/>
      <c r="M172" s="34"/>
      <c r="N172" s="34"/>
      <c r="O172" s="34"/>
      <c r="P172" s="34"/>
    </row>
    <row r="173" spans="1:16" ht="14.5">
      <c r="A173" s="34"/>
      <c r="B173" s="34"/>
      <c r="C173" s="34"/>
      <c r="D173" s="34"/>
      <c r="E173" s="34"/>
      <c r="F173" s="34"/>
      <c r="G173" s="34"/>
      <c r="H173" s="34"/>
      <c r="I173" s="34"/>
      <c r="J173" s="34"/>
      <c r="K173" s="34"/>
      <c r="L173" s="34"/>
      <c r="M173" s="34"/>
      <c r="N173" s="34"/>
      <c r="O173" s="34"/>
      <c r="P173" s="34"/>
    </row>
    <row r="174" spans="1:16" ht="14.5">
      <c r="A174" s="34"/>
      <c r="B174" s="34"/>
      <c r="C174" s="34"/>
      <c r="D174" s="34"/>
      <c r="E174" s="34"/>
      <c r="F174" s="34"/>
      <c r="G174" s="34"/>
      <c r="H174" s="34"/>
      <c r="I174" s="34"/>
      <c r="J174" s="34"/>
      <c r="K174" s="34"/>
      <c r="L174" s="34"/>
      <c r="M174" s="34"/>
      <c r="N174" s="34"/>
      <c r="O174" s="34"/>
      <c r="P174" s="34"/>
    </row>
    <row r="175" spans="1:16" ht="14.5">
      <c r="A175" s="34"/>
      <c r="B175" s="34"/>
      <c r="C175" s="34"/>
      <c r="D175" s="34"/>
      <c r="E175" s="34"/>
      <c r="F175" s="34"/>
      <c r="G175" s="34"/>
      <c r="H175" s="34"/>
      <c r="I175" s="34"/>
      <c r="J175" s="34"/>
      <c r="K175" s="34"/>
      <c r="L175" s="34"/>
      <c r="M175" s="34"/>
      <c r="N175" s="34"/>
      <c r="O175" s="34"/>
      <c r="P175" s="34"/>
    </row>
    <row r="176" spans="1:16" ht="14.5">
      <c r="A176" s="34"/>
      <c r="B176" s="34"/>
      <c r="C176" s="34"/>
      <c r="D176" s="34"/>
      <c r="E176" s="34"/>
      <c r="F176" s="34"/>
      <c r="G176" s="34"/>
      <c r="H176" s="34"/>
      <c r="I176" s="34"/>
      <c r="J176" s="34"/>
      <c r="K176" s="34"/>
      <c r="L176" s="34"/>
      <c r="M176" s="34"/>
      <c r="N176" s="34"/>
      <c r="O176" s="34"/>
      <c r="P176" s="34"/>
    </row>
    <row r="177" spans="1:16" ht="14.5">
      <c r="A177" s="34"/>
      <c r="B177" s="34"/>
      <c r="C177" s="34"/>
      <c r="D177" s="34"/>
      <c r="E177" s="34"/>
      <c r="F177" s="34"/>
      <c r="G177" s="34"/>
      <c r="H177" s="34"/>
      <c r="I177" s="34"/>
      <c r="J177" s="34"/>
      <c r="K177" s="34"/>
      <c r="L177" s="34"/>
      <c r="M177" s="34"/>
      <c r="N177" s="34"/>
      <c r="O177" s="34"/>
      <c r="P177" s="34"/>
    </row>
    <row r="178" spans="1:16" ht="14.5">
      <c r="A178" s="34"/>
      <c r="B178" s="34"/>
      <c r="C178" s="34"/>
      <c r="D178" s="34"/>
      <c r="E178" s="34"/>
      <c r="F178" s="34"/>
      <c r="G178" s="34"/>
      <c r="H178" s="34"/>
      <c r="I178" s="34"/>
      <c r="J178" s="34"/>
      <c r="K178" s="34"/>
      <c r="L178" s="34"/>
      <c r="M178" s="34"/>
      <c r="N178" s="34"/>
      <c r="O178" s="34"/>
      <c r="P178" s="34"/>
    </row>
    <row r="179" spans="1:16" ht="14.5">
      <c r="A179" s="34"/>
      <c r="B179" s="34"/>
      <c r="C179" s="34"/>
      <c r="D179" s="34"/>
      <c r="E179" s="34"/>
      <c r="F179" s="34"/>
      <c r="G179" s="34"/>
      <c r="H179" s="34"/>
      <c r="I179" s="34"/>
      <c r="J179" s="34"/>
      <c r="K179" s="34"/>
      <c r="L179" s="34"/>
      <c r="M179" s="34"/>
      <c r="N179" s="34"/>
      <c r="O179" s="34"/>
      <c r="P179" s="34"/>
    </row>
    <row r="180" spans="1:16" ht="14.5">
      <c r="A180" s="34"/>
      <c r="B180" s="34"/>
      <c r="C180" s="34"/>
      <c r="D180" s="34"/>
      <c r="E180" s="34"/>
      <c r="F180" s="34"/>
      <c r="G180" s="34"/>
      <c r="H180" s="34"/>
      <c r="I180" s="34"/>
      <c r="J180" s="34"/>
      <c r="K180" s="34"/>
      <c r="L180" s="34"/>
      <c r="M180" s="34"/>
      <c r="N180" s="34"/>
      <c r="O180" s="34"/>
      <c r="P180" s="34"/>
    </row>
    <row r="181" spans="1:16" ht="14.5">
      <c r="A181" s="34"/>
      <c r="B181" s="34"/>
      <c r="C181" s="34"/>
      <c r="D181" s="34"/>
      <c r="E181" s="34"/>
      <c r="F181" s="34"/>
      <c r="G181" s="34"/>
      <c r="H181" s="34"/>
      <c r="I181" s="34"/>
      <c r="J181" s="34"/>
      <c r="K181" s="34"/>
      <c r="L181" s="34"/>
      <c r="M181" s="34"/>
      <c r="N181" s="34"/>
      <c r="O181" s="34"/>
      <c r="P181" s="34"/>
    </row>
    <row r="182" spans="1:16" ht="14.5">
      <c r="A182" s="34"/>
      <c r="B182" s="34"/>
      <c r="C182" s="34"/>
      <c r="D182" s="34"/>
      <c r="E182" s="34"/>
      <c r="F182" s="34"/>
      <c r="G182" s="34"/>
      <c r="H182" s="34"/>
      <c r="I182" s="34"/>
      <c r="J182" s="34"/>
      <c r="K182" s="34"/>
      <c r="L182" s="34"/>
      <c r="M182" s="34"/>
      <c r="N182" s="34"/>
      <c r="O182" s="34"/>
      <c r="P182" s="34"/>
    </row>
    <row r="183" spans="1:16" ht="14.5">
      <c r="A183" s="34"/>
      <c r="B183" s="34"/>
      <c r="C183" s="34"/>
      <c r="D183" s="34"/>
      <c r="E183" s="34"/>
      <c r="F183" s="34"/>
      <c r="G183" s="34"/>
      <c r="H183" s="34"/>
      <c r="I183" s="34"/>
      <c r="J183" s="34"/>
      <c r="K183" s="34"/>
      <c r="L183" s="34"/>
      <c r="M183" s="34"/>
      <c r="N183" s="34"/>
      <c r="O183" s="34"/>
      <c r="P183" s="34"/>
    </row>
    <row r="184" spans="1:16" ht="15.5">
      <c r="A184" s="37"/>
      <c r="B184" s="37"/>
      <c r="C184" s="37"/>
      <c r="D184" s="37"/>
      <c r="E184" s="37"/>
      <c r="F184" s="37"/>
      <c r="G184" s="37"/>
      <c r="H184" s="37"/>
      <c r="I184" s="37"/>
      <c r="J184" s="37"/>
      <c r="K184" s="37"/>
      <c r="L184" s="37"/>
      <c r="M184" s="37"/>
      <c r="N184" s="37"/>
      <c r="O184" s="37"/>
      <c r="P184" s="37"/>
    </row>
    <row r="185" spans="1:16" ht="15.5">
      <c r="A185" s="37"/>
      <c r="B185" s="37"/>
      <c r="C185" s="37"/>
      <c r="D185" s="37"/>
      <c r="E185" s="37"/>
      <c r="F185" s="37"/>
      <c r="G185" s="37"/>
      <c r="H185" s="37"/>
      <c r="I185" s="37"/>
      <c r="J185" s="37"/>
      <c r="K185" s="37"/>
      <c r="L185" s="37"/>
      <c r="M185" s="37"/>
      <c r="N185" s="37"/>
      <c r="O185" s="37"/>
      <c r="P185" s="37"/>
    </row>
    <row r="186" spans="1:16" ht="15.5">
      <c r="A186" s="37"/>
      <c r="B186" s="37"/>
      <c r="C186" s="37"/>
      <c r="D186" s="37"/>
      <c r="E186" s="37"/>
      <c r="F186" s="37"/>
      <c r="G186" s="37"/>
      <c r="H186" s="37"/>
      <c r="I186" s="37"/>
      <c r="J186" s="37"/>
      <c r="K186" s="37"/>
      <c r="L186" s="37"/>
      <c r="M186" s="37"/>
      <c r="N186" s="37"/>
      <c r="O186" s="37"/>
      <c r="P186" s="37"/>
    </row>
    <row r="187" spans="1:16" ht="15.5">
      <c r="A187" s="37"/>
      <c r="B187" s="37"/>
      <c r="C187" s="37"/>
      <c r="D187" s="37"/>
      <c r="E187" s="37"/>
      <c r="F187" s="37"/>
      <c r="G187" s="37"/>
      <c r="H187" s="37"/>
      <c r="I187" s="37"/>
      <c r="J187" s="37"/>
      <c r="K187" s="37"/>
      <c r="L187" s="37"/>
      <c r="M187" s="37"/>
      <c r="N187" s="37"/>
      <c r="O187" s="37"/>
      <c r="P187" s="37"/>
    </row>
    <row r="188" spans="1:16" ht="15.5">
      <c r="A188" s="37"/>
      <c r="B188" s="37"/>
      <c r="C188" s="37"/>
      <c r="D188" s="37"/>
      <c r="E188" s="37"/>
      <c r="F188" s="37"/>
      <c r="G188" s="37"/>
      <c r="H188" s="37"/>
      <c r="I188" s="37"/>
      <c r="J188" s="37"/>
      <c r="K188" s="37"/>
      <c r="L188" s="37"/>
      <c r="M188" s="37"/>
      <c r="N188" s="37"/>
      <c r="O188" s="37"/>
      <c r="P188" s="37"/>
    </row>
    <row r="189" spans="1:16" ht="15.5">
      <c r="A189" s="37"/>
      <c r="B189" s="37"/>
      <c r="C189" s="37"/>
      <c r="D189" s="37"/>
      <c r="E189" s="37"/>
      <c r="F189" s="37"/>
      <c r="G189" s="37"/>
      <c r="H189" s="37"/>
      <c r="I189" s="37"/>
      <c r="J189" s="37"/>
      <c r="K189" s="37"/>
      <c r="L189" s="37"/>
      <c r="M189" s="37"/>
      <c r="N189" s="37"/>
      <c r="O189" s="37"/>
      <c r="P189" s="37"/>
    </row>
    <row r="190" spans="1:16" ht="15.5">
      <c r="A190" s="37"/>
      <c r="B190" s="37"/>
      <c r="C190" s="37"/>
      <c r="D190" s="37"/>
      <c r="E190" s="37"/>
      <c r="F190" s="37"/>
      <c r="G190" s="37"/>
      <c r="H190" s="37"/>
      <c r="I190" s="37"/>
      <c r="J190" s="37"/>
      <c r="K190" s="37"/>
      <c r="L190" s="37"/>
      <c r="M190" s="37"/>
      <c r="N190" s="37"/>
      <c r="O190" s="37"/>
      <c r="P190" s="37"/>
    </row>
    <row r="191" spans="1:16" ht="15.5">
      <c r="A191" s="37"/>
      <c r="B191" s="37"/>
      <c r="C191" s="37"/>
      <c r="D191" s="37"/>
      <c r="E191" s="37"/>
      <c r="F191" s="37"/>
      <c r="G191" s="37"/>
      <c r="H191" s="37"/>
      <c r="I191" s="37"/>
      <c r="J191" s="37"/>
      <c r="K191" s="37"/>
      <c r="L191" s="37"/>
      <c r="M191" s="37"/>
      <c r="N191" s="37"/>
      <c r="O191" s="37"/>
      <c r="P191" s="37"/>
    </row>
    <row r="192" spans="1:16" ht="15.5">
      <c r="A192" s="37"/>
      <c r="B192" s="37"/>
      <c r="C192" s="37"/>
      <c r="D192" s="37"/>
      <c r="E192" s="37"/>
      <c r="F192" s="37"/>
      <c r="G192" s="37"/>
      <c r="H192" s="37"/>
      <c r="I192" s="37"/>
      <c r="J192" s="37"/>
      <c r="K192" s="37"/>
      <c r="L192" s="37"/>
      <c r="M192" s="37"/>
      <c r="N192" s="37"/>
      <c r="O192" s="37"/>
      <c r="P192" s="37"/>
    </row>
  </sheetData>
  <sheetProtection algorithmName="SHA-512" hashValue="kQL6my+ldjMjDqJkvvmpPuolniCj7GOzlITNsK+f0HQpB5O88zIUmGSe7wiFL/SMtNmaXZW2RFkE+WI/mA5h1g==" saltValue="x8HAkRbF05Ao8MCJWeo7BA==" spinCount="100000" sheet="1" autoFilter="0"/>
  <autoFilter ref="B15:B116" xr:uid="{3FDCCCA8-DBD9-448C-A671-6CF83689E648}"/>
  <mergeCells count="50">
    <mergeCell ref="D131:I131"/>
    <mergeCell ref="K131:P131"/>
    <mergeCell ref="A125:B125"/>
    <mergeCell ref="C125:D125"/>
    <mergeCell ref="E125:F125"/>
    <mergeCell ref="G125:H125"/>
    <mergeCell ref="D130:I130"/>
    <mergeCell ref="K130:P130"/>
    <mergeCell ref="A123:B123"/>
    <mergeCell ref="C123:D123"/>
    <mergeCell ref="E123:F123"/>
    <mergeCell ref="G123:H123"/>
    <mergeCell ref="A124:B124"/>
    <mergeCell ref="C124:D124"/>
    <mergeCell ref="E124:F124"/>
    <mergeCell ref="G124:H124"/>
    <mergeCell ref="A121:B121"/>
    <mergeCell ref="C121:D121"/>
    <mergeCell ref="E121:F121"/>
    <mergeCell ref="G121:H121"/>
    <mergeCell ref="A122:B122"/>
    <mergeCell ref="C122:D122"/>
    <mergeCell ref="E122:F122"/>
    <mergeCell ref="G122:H122"/>
    <mergeCell ref="A120:B120"/>
    <mergeCell ref="C120:D120"/>
    <mergeCell ref="E120:F120"/>
    <mergeCell ref="G120:H120"/>
    <mergeCell ref="A8:S8"/>
    <mergeCell ref="A9:S9"/>
    <mergeCell ref="A10:S10"/>
    <mergeCell ref="P13:P14"/>
    <mergeCell ref="Q13:Q14"/>
    <mergeCell ref="R13:R14"/>
    <mergeCell ref="S13:S14"/>
    <mergeCell ref="A118:H118"/>
    <mergeCell ref="A119:B119"/>
    <mergeCell ref="C119:D119"/>
    <mergeCell ref="E119:F119"/>
    <mergeCell ref="G119:H119"/>
    <mergeCell ref="A1:S1"/>
    <mergeCell ref="A2:S2"/>
    <mergeCell ref="A3:S3"/>
    <mergeCell ref="A4:S4"/>
    <mergeCell ref="A5:R5"/>
    <mergeCell ref="U13:V14"/>
    <mergeCell ref="W13:X14"/>
    <mergeCell ref="Y13:Y14"/>
    <mergeCell ref="Z13:AA14"/>
    <mergeCell ref="A6:S6"/>
  </mergeCells>
  <conditionalFormatting sqref="R16:R86">
    <cfRule type="containsText" dxfId="93" priority="1" operator="containsText" text="DEVELOPING">
      <formula>NOT(ISERROR(SEARCH("DEVELOPING",R16)))</formula>
    </cfRule>
    <cfRule type="containsText" dxfId="92" priority="2" operator="containsText" text="EMERGING">
      <formula>NOT(ISERROR(SEARCH("EMERGING",R16)))</formula>
    </cfRule>
  </conditionalFormatting>
  <dataValidations disablePrompts="1" count="2">
    <dataValidation allowBlank="1" showInputMessage="1" showErrorMessage="1" prompt="TYPE IN INPUT INFOS" sqref="IX16:IX116 B917530:B917630 B851994:B852094 B786458:B786558 B720922:B721022 B655386:B655486 B589850:B589950 B524314:B524414 B458778:B458878 B393242:B393342 B327706:B327806 B262170:B262270 B196634:B196734 B131098:B131198 B65562:B65662 B983066:B983166 ST16:ST116 ACP16:ACP116 AML16:AML116 AWH16:AWH116 BGD16:BGD116 BPZ16:BPZ116 BZV16:BZV116 CJR16:CJR116 CTN16:CTN116 DDJ16:DDJ116 DNF16:DNF116 DXB16:DXB116 EGX16:EGX116 EQT16:EQT116 FAP16:FAP116 FKL16:FKL116 FUH16:FUH116 GED16:GED116 GNZ16:GNZ116 GXV16:GXV116 HHR16:HHR116 HRN16:HRN116 IBJ16:IBJ116 ILF16:ILF116 IVB16:IVB116 JEX16:JEX116 JOT16:JOT116 JYP16:JYP116 KIL16:KIL116 KSH16:KSH116 LCD16:LCD116 LLZ16:LLZ116 LVV16:LVV116 MFR16:MFR116 MPN16:MPN116 MZJ16:MZJ116 NJF16:NJF116 NTB16:NTB116 OCX16:OCX116 OMT16:OMT116 OWP16:OWP116 PGL16:PGL116 PQH16:PQH116 QAD16:QAD116 QJZ16:QJZ116 QTV16:QTV116 RDR16:RDR116 RNN16:RNN116 RXJ16:RXJ116 SHF16:SHF116 SRB16:SRB116 TAX16:TAX116 TKT16:TKT116 TUP16:TUP116 UEL16:UEL116 UOH16:UOH116 UYD16:UYD116 VHZ16:VHZ116 VRV16:VRV116 WBR16:WBR116 WLN16:WLN116 WVJ16:WVJ116 IX65562:IX65662 ST65562:ST65662 ACP65562:ACP65662 AML65562:AML65662 AWH65562:AWH65662 BGD65562:BGD65662 BPZ65562:BPZ65662 BZV65562:BZV65662 CJR65562:CJR65662 CTN65562:CTN65662 DDJ65562:DDJ65662 DNF65562:DNF65662 DXB65562:DXB65662 EGX65562:EGX65662 EQT65562:EQT65662 FAP65562:FAP65662 FKL65562:FKL65662 FUH65562:FUH65662 GED65562:GED65662 GNZ65562:GNZ65662 GXV65562:GXV65662 HHR65562:HHR65662 HRN65562:HRN65662 IBJ65562:IBJ65662 ILF65562:ILF65662 IVB65562:IVB65662 JEX65562:JEX65662 JOT65562:JOT65662 JYP65562:JYP65662 KIL65562:KIL65662 KSH65562:KSH65662 LCD65562:LCD65662 LLZ65562:LLZ65662 LVV65562:LVV65662 MFR65562:MFR65662 MPN65562:MPN65662 MZJ65562:MZJ65662 NJF65562:NJF65662 NTB65562:NTB65662 OCX65562:OCX65662 OMT65562:OMT65662 OWP65562:OWP65662 PGL65562:PGL65662 PQH65562:PQH65662 QAD65562:QAD65662 QJZ65562:QJZ65662 QTV65562:QTV65662 RDR65562:RDR65662 RNN65562:RNN65662 RXJ65562:RXJ65662 SHF65562:SHF65662 SRB65562:SRB65662 TAX65562:TAX65662 TKT65562:TKT65662 TUP65562:TUP65662 UEL65562:UEL65662 UOH65562:UOH65662 UYD65562:UYD65662 VHZ65562:VHZ65662 VRV65562:VRV65662 WBR65562:WBR65662 WLN65562:WLN65662 WVJ65562:WVJ65662 IX131098:IX131198 ST131098:ST131198 ACP131098:ACP131198 AML131098:AML131198 AWH131098:AWH131198 BGD131098:BGD131198 BPZ131098:BPZ131198 BZV131098:BZV131198 CJR131098:CJR131198 CTN131098:CTN131198 DDJ131098:DDJ131198 DNF131098:DNF131198 DXB131098:DXB131198 EGX131098:EGX131198 EQT131098:EQT131198 FAP131098:FAP131198 FKL131098:FKL131198 FUH131098:FUH131198 GED131098:GED131198 GNZ131098:GNZ131198 GXV131098:GXV131198 HHR131098:HHR131198 HRN131098:HRN131198 IBJ131098:IBJ131198 ILF131098:ILF131198 IVB131098:IVB131198 JEX131098:JEX131198 JOT131098:JOT131198 JYP131098:JYP131198 KIL131098:KIL131198 KSH131098:KSH131198 LCD131098:LCD131198 LLZ131098:LLZ131198 LVV131098:LVV131198 MFR131098:MFR131198 MPN131098:MPN131198 MZJ131098:MZJ131198 NJF131098:NJF131198 NTB131098:NTB131198 OCX131098:OCX131198 OMT131098:OMT131198 OWP131098:OWP131198 PGL131098:PGL131198 PQH131098:PQH131198 QAD131098:QAD131198 QJZ131098:QJZ131198 QTV131098:QTV131198 RDR131098:RDR131198 RNN131098:RNN131198 RXJ131098:RXJ131198 SHF131098:SHF131198 SRB131098:SRB131198 TAX131098:TAX131198 TKT131098:TKT131198 TUP131098:TUP131198 UEL131098:UEL131198 UOH131098:UOH131198 UYD131098:UYD131198 VHZ131098:VHZ131198 VRV131098:VRV131198 WBR131098:WBR131198 WLN131098:WLN131198 WVJ131098:WVJ131198 IX196634:IX196734 ST196634:ST196734 ACP196634:ACP196734 AML196634:AML196734 AWH196634:AWH196734 BGD196634:BGD196734 BPZ196634:BPZ196734 BZV196634:BZV196734 CJR196634:CJR196734 CTN196634:CTN196734 DDJ196634:DDJ196734 DNF196634:DNF196734 DXB196634:DXB196734 EGX196634:EGX196734 EQT196634:EQT196734 FAP196634:FAP196734 FKL196634:FKL196734 FUH196634:FUH196734 GED196634:GED196734 GNZ196634:GNZ196734 GXV196634:GXV196734 HHR196634:HHR196734 HRN196634:HRN196734 IBJ196634:IBJ196734 ILF196634:ILF196734 IVB196634:IVB196734 JEX196634:JEX196734 JOT196634:JOT196734 JYP196634:JYP196734 KIL196634:KIL196734 KSH196634:KSH196734 LCD196634:LCD196734 LLZ196634:LLZ196734 LVV196634:LVV196734 MFR196634:MFR196734 MPN196634:MPN196734 MZJ196634:MZJ196734 NJF196634:NJF196734 NTB196634:NTB196734 OCX196634:OCX196734 OMT196634:OMT196734 OWP196634:OWP196734 PGL196634:PGL196734 PQH196634:PQH196734 QAD196634:QAD196734 QJZ196634:QJZ196734 QTV196634:QTV196734 RDR196634:RDR196734 RNN196634:RNN196734 RXJ196634:RXJ196734 SHF196634:SHF196734 SRB196634:SRB196734 TAX196634:TAX196734 TKT196634:TKT196734 TUP196634:TUP196734 UEL196634:UEL196734 UOH196634:UOH196734 UYD196634:UYD196734 VHZ196634:VHZ196734 VRV196634:VRV196734 WBR196634:WBR196734 WLN196634:WLN196734 WVJ196634:WVJ196734 IX262170:IX262270 ST262170:ST262270 ACP262170:ACP262270 AML262170:AML262270 AWH262170:AWH262270 BGD262170:BGD262270 BPZ262170:BPZ262270 BZV262170:BZV262270 CJR262170:CJR262270 CTN262170:CTN262270 DDJ262170:DDJ262270 DNF262170:DNF262270 DXB262170:DXB262270 EGX262170:EGX262270 EQT262170:EQT262270 FAP262170:FAP262270 FKL262170:FKL262270 FUH262170:FUH262270 GED262170:GED262270 GNZ262170:GNZ262270 GXV262170:GXV262270 HHR262170:HHR262270 HRN262170:HRN262270 IBJ262170:IBJ262270 ILF262170:ILF262270 IVB262170:IVB262270 JEX262170:JEX262270 JOT262170:JOT262270 JYP262170:JYP262270 KIL262170:KIL262270 KSH262170:KSH262270 LCD262170:LCD262270 LLZ262170:LLZ262270 LVV262170:LVV262270 MFR262170:MFR262270 MPN262170:MPN262270 MZJ262170:MZJ262270 NJF262170:NJF262270 NTB262170:NTB262270 OCX262170:OCX262270 OMT262170:OMT262270 OWP262170:OWP262270 PGL262170:PGL262270 PQH262170:PQH262270 QAD262170:QAD262270 QJZ262170:QJZ262270 QTV262170:QTV262270 RDR262170:RDR262270 RNN262170:RNN262270 RXJ262170:RXJ262270 SHF262170:SHF262270 SRB262170:SRB262270 TAX262170:TAX262270 TKT262170:TKT262270 TUP262170:TUP262270 UEL262170:UEL262270 UOH262170:UOH262270 UYD262170:UYD262270 VHZ262170:VHZ262270 VRV262170:VRV262270 WBR262170:WBR262270 WLN262170:WLN262270 WVJ262170:WVJ262270 IX327706:IX327806 ST327706:ST327806 ACP327706:ACP327806 AML327706:AML327806 AWH327706:AWH327806 BGD327706:BGD327806 BPZ327706:BPZ327806 BZV327706:BZV327806 CJR327706:CJR327806 CTN327706:CTN327806 DDJ327706:DDJ327806 DNF327706:DNF327806 DXB327706:DXB327806 EGX327706:EGX327806 EQT327706:EQT327806 FAP327706:FAP327806 FKL327706:FKL327806 FUH327706:FUH327806 GED327706:GED327806 GNZ327706:GNZ327806 GXV327706:GXV327806 HHR327706:HHR327806 HRN327706:HRN327806 IBJ327706:IBJ327806 ILF327706:ILF327806 IVB327706:IVB327806 JEX327706:JEX327806 JOT327706:JOT327806 JYP327706:JYP327806 KIL327706:KIL327806 KSH327706:KSH327806 LCD327706:LCD327806 LLZ327706:LLZ327806 LVV327706:LVV327806 MFR327706:MFR327806 MPN327706:MPN327806 MZJ327706:MZJ327806 NJF327706:NJF327806 NTB327706:NTB327806 OCX327706:OCX327806 OMT327706:OMT327806 OWP327706:OWP327806 PGL327706:PGL327806 PQH327706:PQH327806 QAD327706:QAD327806 QJZ327706:QJZ327806 QTV327706:QTV327806 RDR327706:RDR327806 RNN327706:RNN327806 RXJ327706:RXJ327806 SHF327706:SHF327806 SRB327706:SRB327806 TAX327706:TAX327806 TKT327706:TKT327806 TUP327706:TUP327806 UEL327706:UEL327806 UOH327706:UOH327806 UYD327706:UYD327806 VHZ327706:VHZ327806 VRV327706:VRV327806 WBR327706:WBR327806 WLN327706:WLN327806 WVJ327706:WVJ327806 IX393242:IX393342 ST393242:ST393342 ACP393242:ACP393342 AML393242:AML393342 AWH393242:AWH393342 BGD393242:BGD393342 BPZ393242:BPZ393342 BZV393242:BZV393342 CJR393242:CJR393342 CTN393242:CTN393342 DDJ393242:DDJ393342 DNF393242:DNF393342 DXB393242:DXB393342 EGX393242:EGX393342 EQT393242:EQT393342 FAP393242:FAP393342 FKL393242:FKL393342 FUH393242:FUH393342 GED393242:GED393342 GNZ393242:GNZ393342 GXV393242:GXV393342 HHR393242:HHR393342 HRN393242:HRN393342 IBJ393242:IBJ393342 ILF393242:ILF393342 IVB393242:IVB393342 JEX393242:JEX393342 JOT393242:JOT393342 JYP393242:JYP393342 KIL393242:KIL393342 KSH393242:KSH393342 LCD393242:LCD393342 LLZ393242:LLZ393342 LVV393242:LVV393342 MFR393242:MFR393342 MPN393242:MPN393342 MZJ393242:MZJ393342 NJF393242:NJF393342 NTB393242:NTB393342 OCX393242:OCX393342 OMT393242:OMT393342 OWP393242:OWP393342 PGL393242:PGL393342 PQH393242:PQH393342 QAD393242:QAD393342 QJZ393242:QJZ393342 QTV393242:QTV393342 RDR393242:RDR393342 RNN393242:RNN393342 RXJ393242:RXJ393342 SHF393242:SHF393342 SRB393242:SRB393342 TAX393242:TAX393342 TKT393242:TKT393342 TUP393242:TUP393342 UEL393242:UEL393342 UOH393242:UOH393342 UYD393242:UYD393342 VHZ393242:VHZ393342 VRV393242:VRV393342 WBR393242:WBR393342 WLN393242:WLN393342 WVJ393242:WVJ393342 IX458778:IX458878 ST458778:ST458878 ACP458778:ACP458878 AML458778:AML458878 AWH458778:AWH458878 BGD458778:BGD458878 BPZ458778:BPZ458878 BZV458778:BZV458878 CJR458778:CJR458878 CTN458778:CTN458878 DDJ458778:DDJ458878 DNF458778:DNF458878 DXB458778:DXB458878 EGX458778:EGX458878 EQT458778:EQT458878 FAP458778:FAP458878 FKL458778:FKL458878 FUH458778:FUH458878 GED458778:GED458878 GNZ458778:GNZ458878 GXV458778:GXV458878 HHR458778:HHR458878 HRN458778:HRN458878 IBJ458778:IBJ458878 ILF458778:ILF458878 IVB458778:IVB458878 JEX458778:JEX458878 JOT458778:JOT458878 JYP458778:JYP458878 KIL458778:KIL458878 KSH458778:KSH458878 LCD458778:LCD458878 LLZ458778:LLZ458878 LVV458778:LVV458878 MFR458778:MFR458878 MPN458778:MPN458878 MZJ458778:MZJ458878 NJF458778:NJF458878 NTB458778:NTB458878 OCX458778:OCX458878 OMT458778:OMT458878 OWP458778:OWP458878 PGL458778:PGL458878 PQH458778:PQH458878 QAD458778:QAD458878 QJZ458778:QJZ458878 QTV458778:QTV458878 RDR458778:RDR458878 RNN458778:RNN458878 RXJ458778:RXJ458878 SHF458778:SHF458878 SRB458778:SRB458878 TAX458778:TAX458878 TKT458778:TKT458878 TUP458778:TUP458878 UEL458778:UEL458878 UOH458778:UOH458878 UYD458778:UYD458878 VHZ458778:VHZ458878 VRV458778:VRV458878 WBR458778:WBR458878 WLN458778:WLN458878 WVJ458778:WVJ458878 IX524314:IX524414 ST524314:ST524414 ACP524314:ACP524414 AML524314:AML524414 AWH524314:AWH524414 BGD524314:BGD524414 BPZ524314:BPZ524414 BZV524314:BZV524414 CJR524314:CJR524414 CTN524314:CTN524414 DDJ524314:DDJ524414 DNF524314:DNF524414 DXB524314:DXB524414 EGX524314:EGX524414 EQT524314:EQT524414 FAP524314:FAP524414 FKL524314:FKL524414 FUH524314:FUH524414 GED524314:GED524414 GNZ524314:GNZ524414 GXV524314:GXV524414 HHR524314:HHR524414 HRN524314:HRN524414 IBJ524314:IBJ524414 ILF524314:ILF524414 IVB524314:IVB524414 JEX524314:JEX524414 JOT524314:JOT524414 JYP524314:JYP524414 KIL524314:KIL524414 KSH524314:KSH524414 LCD524314:LCD524414 LLZ524314:LLZ524414 LVV524314:LVV524414 MFR524314:MFR524414 MPN524314:MPN524414 MZJ524314:MZJ524414 NJF524314:NJF524414 NTB524314:NTB524414 OCX524314:OCX524414 OMT524314:OMT524414 OWP524314:OWP524414 PGL524314:PGL524414 PQH524314:PQH524414 QAD524314:QAD524414 QJZ524314:QJZ524414 QTV524314:QTV524414 RDR524314:RDR524414 RNN524314:RNN524414 RXJ524314:RXJ524414 SHF524314:SHF524414 SRB524314:SRB524414 TAX524314:TAX524414 TKT524314:TKT524414 TUP524314:TUP524414 UEL524314:UEL524414 UOH524314:UOH524414 UYD524314:UYD524414 VHZ524314:VHZ524414 VRV524314:VRV524414 WBR524314:WBR524414 WLN524314:WLN524414 WVJ524314:WVJ524414 IX589850:IX589950 ST589850:ST589950 ACP589850:ACP589950 AML589850:AML589950 AWH589850:AWH589950 BGD589850:BGD589950 BPZ589850:BPZ589950 BZV589850:BZV589950 CJR589850:CJR589950 CTN589850:CTN589950 DDJ589850:DDJ589950 DNF589850:DNF589950 DXB589850:DXB589950 EGX589850:EGX589950 EQT589850:EQT589950 FAP589850:FAP589950 FKL589850:FKL589950 FUH589850:FUH589950 GED589850:GED589950 GNZ589850:GNZ589950 GXV589850:GXV589950 HHR589850:HHR589950 HRN589850:HRN589950 IBJ589850:IBJ589950 ILF589850:ILF589950 IVB589850:IVB589950 JEX589850:JEX589950 JOT589850:JOT589950 JYP589850:JYP589950 KIL589850:KIL589950 KSH589850:KSH589950 LCD589850:LCD589950 LLZ589850:LLZ589950 LVV589850:LVV589950 MFR589850:MFR589950 MPN589850:MPN589950 MZJ589850:MZJ589950 NJF589850:NJF589950 NTB589850:NTB589950 OCX589850:OCX589950 OMT589850:OMT589950 OWP589850:OWP589950 PGL589850:PGL589950 PQH589850:PQH589950 QAD589850:QAD589950 QJZ589850:QJZ589950 QTV589850:QTV589950 RDR589850:RDR589950 RNN589850:RNN589950 RXJ589850:RXJ589950 SHF589850:SHF589950 SRB589850:SRB589950 TAX589850:TAX589950 TKT589850:TKT589950 TUP589850:TUP589950 UEL589850:UEL589950 UOH589850:UOH589950 UYD589850:UYD589950 VHZ589850:VHZ589950 VRV589850:VRV589950 WBR589850:WBR589950 WLN589850:WLN589950 WVJ589850:WVJ589950 IX655386:IX655486 ST655386:ST655486 ACP655386:ACP655486 AML655386:AML655486 AWH655386:AWH655486 BGD655386:BGD655486 BPZ655386:BPZ655486 BZV655386:BZV655486 CJR655386:CJR655486 CTN655386:CTN655486 DDJ655386:DDJ655486 DNF655386:DNF655486 DXB655386:DXB655486 EGX655386:EGX655486 EQT655386:EQT655486 FAP655386:FAP655486 FKL655386:FKL655486 FUH655386:FUH655486 GED655386:GED655486 GNZ655386:GNZ655486 GXV655386:GXV655486 HHR655386:HHR655486 HRN655386:HRN655486 IBJ655386:IBJ655486 ILF655386:ILF655486 IVB655386:IVB655486 JEX655386:JEX655486 JOT655386:JOT655486 JYP655386:JYP655486 KIL655386:KIL655486 KSH655386:KSH655486 LCD655386:LCD655486 LLZ655386:LLZ655486 LVV655386:LVV655486 MFR655386:MFR655486 MPN655386:MPN655486 MZJ655386:MZJ655486 NJF655386:NJF655486 NTB655386:NTB655486 OCX655386:OCX655486 OMT655386:OMT655486 OWP655386:OWP655486 PGL655386:PGL655486 PQH655386:PQH655486 QAD655386:QAD655486 QJZ655386:QJZ655486 QTV655386:QTV655486 RDR655386:RDR655486 RNN655386:RNN655486 RXJ655386:RXJ655486 SHF655386:SHF655486 SRB655386:SRB655486 TAX655386:TAX655486 TKT655386:TKT655486 TUP655386:TUP655486 UEL655386:UEL655486 UOH655386:UOH655486 UYD655386:UYD655486 VHZ655386:VHZ655486 VRV655386:VRV655486 WBR655386:WBR655486 WLN655386:WLN655486 WVJ655386:WVJ655486 IX720922:IX721022 ST720922:ST721022 ACP720922:ACP721022 AML720922:AML721022 AWH720922:AWH721022 BGD720922:BGD721022 BPZ720922:BPZ721022 BZV720922:BZV721022 CJR720922:CJR721022 CTN720922:CTN721022 DDJ720922:DDJ721022 DNF720922:DNF721022 DXB720922:DXB721022 EGX720922:EGX721022 EQT720922:EQT721022 FAP720922:FAP721022 FKL720922:FKL721022 FUH720922:FUH721022 GED720922:GED721022 GNZ720922:GNZ721022 GXV720922:GXV721022 HHR720922:HHR721022 HRN720922:HRN721022 IBJ720922:IBJ721022 ILF720922:ILF721022 IVB720922:IVB721022 JEX720922:JEX721022 JOT720922:JOT721022 JYP720922:JYP721022 KIL720922:KIL721022 KSH720922:KSH721022 LCD720922:LCD721022 LLZ720922:LLZ721022 LVV720922:LVV721022 MFR720922:MFR721022 MPN720922:MPN721022 MZJ720922:MZJ721022 NJF720922:NJF721022 NTB720922:NTB721022 OCX720922:OCX721022 OMT720922:OMT721022 OWP720922:OWP721022 PGL720922:PGL721022 PQH720922:PQH721022 QAD720922:QAD721022 QJZ720922:QJZ721022 QTV720922:QTV721022 RDR720922:RDR721022 RNN720922:RNN721022 RXJ720922:RXJ721022 SHF720922:SHF721022 SRB720922:SRB721022 TAX720922:TAX721022 TKT720922:TKT721022 TUP720922:TUP721022 UEL720922:UEL721022 UOH720922:UOH721022 UYD720922:UYD721022 VHZ720922:VHZ721022 VRV720922:VRV721022 WBR720922:WBR721022 WLN720922:WLN721022 WVJ720922:WVJ721022 IX786458:IX786558 ST786458:ST786558 ACP786458:ACP786558 AML786458:AML786558 AWH786458:AWH786558 BGD786458:BGD786558 BPZ786458:BPZ786558 BZV786458:BZV786558 CJR786458:CJR786558 CTN786458:CTN786558 DDJ786458:DDJ786558 DNF786458:DNF786558 DXB786458:DXB786558 EGX786458:EGX786558 EQT786458:EQT786558 FAP786458:FAP786558 FKL786458:FKL786558 FUH786458:FUH786558 GED786458:GED786558 GNZ786458:GNZ786558 GXV786458:GXV786558 HHR786458:HHR786558 HRN786458:HRN786558 IBJ786458:IBJ786558 ILF786458:ILF786558 IVB786458:IVB786558 JEX786458:JEX786558 JOT786458:JOT786558 JYP786458:JYP786558 KIL786458:KIL786558 KSH786458:KSH786558 LCD786458:LCD786558 LLZ786458:LLZ786558 LVV786458:LVV786558 MFR786458:MFR786558 MPN786458:MPN786558 MZJ786458:MZJ786558 NJF786458:NJF786558 NTB786458:NTB786558 OCX786458:OCX786558 OMT786458:OMT786558 OWP786458:OWP786558 PGL786458:PGL786558 PQH786458:PQH786558 QAD786458:QAD786558 QJZ786458:QJZ786558 QTV786458:QTV786558 RDR786458:RDR786558 RNN786458:RNN786558 RXJ786458:RXJ786558 SHF786458:SHF786558 SRB786458:SRB786558 TAX786458:TAX786558 TKT786458:TKT786558 TUP786458:TUP786558 UEL786458:UEL786558 UOH786458:UOH786558 UYD786458:UYD786558 VHZ786458:VHZ786558 VRV786458:VRV786558 WBR786458:WBR786558 WLN786458:WLN786558 WVJ786458:WVJ786558 IX851994:IX852094 ST851994:ST852094 ACP851994:ACP852094 AML851994:AML852094 AWH851994:AWH852094 BGD851994:BGD852094 BPZ851994:BPZ852094 BZV851994:BZV852094 CJR851994:CJR852094 CTN851994:CTN852094 DDJ851994:DDJ852094 DNF851994:DNF852094 DXB851994:DXB852094 EGX851994:EGX852094 EQT851994:EQT852094 FAP851994:FAP852094 FKL851994:FKL852094 FUH851994:FUH852094 GED851994:GED852094 GNZ851994:GNZ852094 GXV851994:GXV852094 HHR851994:HHR852094 HRN851994:HRN852094 IBJ851994:IBJ852094 ILF851994:ILF852094 IVB851994:IVB852094 JEX851994:JEX852094 JOT851994:JOT852094 JYP851994:JYP852094 KIL851994:KIL852094 KSH851994:KSH852094 LCD851994:LCD852094 LLZ851994:LLZ852094 LVV851994:LVV852094 MFR851994:MFR852094 MPN851994:MPN852094 MZJ851994:MZJ852094 NJF851994:NJF852094 NTB851994:NTB852094 OCX851994:OCX852094 OMT851994:OMT852094 OWP851994:OWP852094 PGL851994:PGL852094 PQH851994:PQH852094 QAD851994:QAD852094 QJZ851994:QJZ852094 QTV851994:QTV852094 RDR851994:RDR852094 RNN851994:RNN852094 RXJ851994:RXJ852094 SHF851994:SHF852094 SRB851994:SRB852094 TAX851994:TAX852094 TKT851994:TKT852094 TUP851994:TUP852094 UEL851994:UEL852094 UOH851994:UOH852094 UYD851994:UYD852094 VHZ851994:VHZ852094 VRV851994:VRV852094 WBR851994:WBR852094 WLN851994:WLN852094 WVJ851994:WVJ852094 IX917530:IX917630 ST917530:ST917630 ACP917530:ACP917630 AML917530:AML917630 AWH917530:AWH917630 BGD917530:BGD917630 BPZ917530:BPZ917630 BZV917530:BZV917630 CJR917530:CJR917630 CTN917530:CTN917630 DDJ917530:DDJ917630 DNF917530:DNF917630 DXB917530:DXB917630 EGX917530:EGX917630 EQT917530:EQT917630 FAP917530:FAP917630 FKL917530:FKL917630 FUH917530:FUH917630 GED917530:GED917630 GNZ917530:GNZ917630 GXV917530:GXV917630 HHR917530:HHR917630 HRN917530:HRN917630 IBJ917530:IBJ917630 ILF917530:ILF917630 IVB917530:IVB917630 JEX917530:JEX917630 JOT917530:JOT917630 JYP917530:JYP917630 KIL917530:KIL917630 KSH917530:KSH917630 LCD917530:LCD917630 LLZ917530:LLZ917630 LVV917530:LVV917630 MFR917530:MFR917630 MPN917530:MPN917630 MZJ917530:MZJ917630 NJF917530:NJF917630 NTB917530:NTB917630 OCX917530:OCX917630 OMT917530:OMT917630 OWP917530:OWP917630 PGL917530:PGL917630 PQH917530:PQH917630 QAD917530:QAD917630 QJZ917530:QJZ917630 QTV917530:QTV917630 RDR917530:RDR917630 RNN917530:RNN917630 RXJ917530:RXJ917630 SHF917530:SHF917630 SRB917530:SRB917630 TAX917530:TAX917630 TKT917530:TKT917630 TUP917530:TUP917630 UEL917530:UEL917630 UOH917530:UOH917630 UYD917530:UYD917630 VHZ917530:VHZ917630 VRV917530:VRV917630 WBR917530:WBR917630 WLN917530:WLN917630 WVJ917530:WVJ917630 IX983066:IX983166 ST983066:ST983166 ACP983066:ACP983166 AML983066:AML983166 AWH983066:AWH983166 BGD983066:BGD983166 BPZ983066:BPZ983166 BZV983066:BZV983166 CJR983066:CJR983166 CTN983066:CTN983166 DDJ983066:DDJ983166 DNF983066:DNF983166 DXB983066:DXB983166 EGX983066:EGX983166 EQT983066:EQT983166 FAP983066:FAP983166 FKL983066:FKL983166 FUH983066:FUH983166 GED983066:GED983166 GNZ983066:GNZ983166 GXV983066:GXV983166 HHR983066:HHR983166 HRN983066:HRN983166 IBJ983066:IBJ983166 ILF983066:ILF983166 IVB983066:IVB983166 JEX983066:JEX983166 JOT983066:JOT983166 JYP983066:JYP983166 KIL983066:KIL983166 KSH983066:KSH983166 LCD983066:LCD983166 LLZ983066:LLZ983166 LVV983066:LVV983166 MFR983066:MFR983166 MPN983066:MPN983166 MZJ983066:MZJ983166 NJF983066:NJF983166 NTB983066:NTB983166 OCX983066:OCX983166 OMT983066:OMT983166 OWP983066:OWP983166 PGL983066:PGL983166 PQH983066:PQH983166 QAD983066:QAD983166 QJZ983066:QJZ983166 QTV983066:QTV983166 RDR983066:RDR983166 RNN983066:RNN983166 RXJ983066:RXJ983166 SHF983066:SHF983166 SRB983066:SRB983166 TAX983066:TAX983166 TKT983066:TKT983166 TUP983066:TUP983166 UEL983066:UEL983166 UOH983066:UOH983166 UYD983066:UYD983166 VHZ983066:VHZ983166 VRV983066:VRV983166 WBR983066:WBR983166 WLN983066:WLN983166 WVJ983066:WVJ983166" xr:uid="{C966F2B3-A615-4B6B-977B-3012025011A0}"/>
    <dataValidation allowBlank="1" showInputMessage="1" showErrorMessage="1" prompt="TYPE OR PASTE LEARNER'S NAME HERE" sqref="WVK983167:WVM983169 WLO983167:WLQ983169 IY65663:JA65665 SU65663:SW65665 ACQ65663:ACS65665 AMM65663:AMO65665 AWI65663:AWK65665 BGE65663:BGG65665 BQA65663:BQC65665 BZW65663:BZY65665 CJS65663:CJU65665 CTO65663:CTQ65665 DDK65663:DDM65665 DNG65663:DNI65665 DXC65663:DXE65665 EGY65663:EHA65665 EQU65663:EQW65665 FAQ65663:FAS65665 FKM65663:FKO65665 FUI65663:FUK65665 GEE65663:GEG65665 GOA65663:GOC65665 GXW65663:GXY65665 HHS65663:HHU65665 HRO65663:HRQ65665 IBK65663:IBM65665 ILG65663:ILI65665 IVC65663:IVE65665 JEY65663:JFA65665 JOU65663:JOW65665 JYQ65663:JYS65665 KIM65663:KIO65665 KSI65663:KSK65665 LCE65663:LCG65665 LMA65663:LMC65665 LVW65663:LVY65665 MFS65663:MFU65665 MPO65663:MPQ65665 MZK65663:MZM65665 NJG65663:NJI65665 NTC65663:NTE65665 OCY65663:ODA65665 OMU65663:OMW65665 OWQ65663:OWS65665 PGM65663:PGO65665 PQI65663:PQK65665 QAE65663:QAG65665 QKA65663:QKC65665 QTW65663:QTY65665 RDS65663:RDU65665 RNO65663:RNQ65665 RXK65663:RXM65665 SHG65663:SHI65665 SRC65663:SRE65665 TAY65663:TBA65665 TKU65663:TKW65665 TUQ65663:TUS65665 UEM65663:UEO65665 UOI65663:UOK65665 UYE65663:UYG65665 VIA65663:VIC65665 VRW65663:VRY65665 WBS65663:WBU65665 WLO65663:WLQ65665 WVK65663:WVM65665 IY131199:JA131201 SU131199:SW131201 ACQ131199:ACS131201 AMM131199:AMO131201 AWI131199:AWK131201 BGE131199:BGG131201 BQA131199:BQC131201 BZW131199:BZY131201 CJS131199:CJU131201 CTO131199:CTQ131201 DDK131199:DDM131201 DNG131199:DNI131201 DXC131199:DXE131201 EGY131199:EHA131201 EQU131199:EQW131201 FAQ131199:FAS131201 FKM131199:FKO131201 FUI131199:FUK131201 GEE131199:GEG131201 GOA131199:GOC131201 GXW131199:GXY131201 HHS131199:HHU131201 HRO131199:HRQ131201 IBK131199:IBM131201 ILG131199:ILI131201 IVC131199:IVE131201 JEY131199:JFA131201 JOU131199:JOW131201 JYQ131199:JYS131201 KIM131199:KIO131201 KSI131199:KSK131201 LCE131199:LCG131201 LMA131199:LMC131201 LVW131199:LVY131201 MFS131199:MFU131201 MPO131199:MPQ131201 MZK131199:MZM131201 NJG131199:NJI131201 NTC131199:NTE131201 OCY131199:ODA131201 OMU131199:OMW131201 OWQ131199:OWS131201 PGM131199:PGO131201 PQI131199:PQK131201 QAE131199:QAG131201 QKA131199:QKC131201 QTW131199:QTY131201 RDS131199:RDU131201 RNO131199:RNQ131201 RXK131199:RXM131201 SHG131199:SHI131201 SRC131199:SRE131201 TAY131199:TBA131201 TKU131199:TKW131201 TUQ131199:TUS131201 UEM131199:UEO131201 UOI131199:UOK131201 UYE131199:UYG131201 VIA131199:VIC131201 VRW131199:VRY131201 WBS131199:WBU131201 WLO131199:WLQ131201 WVK131199:WVM131201 IY196735:JA196737 SU196735:SW196737 ACQ196735:ACS196737 AMM196735:AMO196737 AWI196735:AWK196737 BGE196735:BGG196737 BQA196735:BQC196737 BZW196735:BZY196737 CJS196735:CJU196737 CTO196735:CTQ196737 DDK196735:DDM196737 DNG196735:DNI196737 DXC196735:DXE196737 EGY196735:EHA196737 EQU196735:EQW196737 FAQ196735:FAS196737 FKM196735:FKO196737 FUI196735:FUK196737 GEE196735:GEG196737 GOA196735:GOC196737 GXW196735:GXY196737 HHS196735:HHU196737 HRO196735:HRQ196737 IBK196735:IBM196737 ILG196735:ILI196737 IVC196735:IVE196737 JEY196735:JFA196737 JOU196735:JOW196737 JYQ196735:JYS196737 KIM196735:KIO196737 KSI196735:KSK196737 LCE196735:LCG196737 LMA196735:LMC196737 LVW196735:LVY196737 MFS196735:MFU196737 MPO196735:MPQ196737 MZK196735:MZM196737 NJG196735:NJI196737 NTC196735:NTE196737 OCY196735:ODA196737 OMU196735:OMW196737 OWQ196735:OWS196737 PGM196735:PGO196737 PQI196735:PQK196737 QAE196735:QAG196737 QKA196735:QKC196737 QTW196735:QTY196737 RDS196735:RDU196737 RNO196735:RNQ196737 RXK196735:RXM196737 SHG196735:SHI196737 SRC196735:SRE196737 TAY196735:TBA196737 TKU196735:TKW196737 TUQ196735:TUS196737 UEM196735:UEO196737 UOI196735:UOK196737 UYE196735:UYG196737 VIA196735:VIC196737 VRW196735:VRY196737 WBS196735:WBU196737 WLO196735:WLQ196737 WVK196735:WVM196737 IY262271:JA262273 SU262271:SW262273 ACQ262271:ACS262273 AMM262271:AMO262273 AWI262271:AWK262273 BGE262271:BGG262273 BQA262271:BQC262273 BZW262271:BZY262273 CJS262271:CJU262273 CTO262271:CTQ262273 DDK262271:DDM262273 DNG262271:DNI262273 DXC262271:DXE262273 EGY262271:EHA262273 EQU262271:EQW262273 FAQ262271:FAS262273 FKM262271:FKO262273 FUI262271:FUK262273 GEE262271:GEG262273 GOA262271:GOC262273 GXW262271:GXY262273 HHS262271:HHU262273 HRO262271:HRQ262273 IBK262271:IBM262273 ILG262271:ILI262273 IVC262271:IVE262273 JEY262271:JFA262273 JOU262271:JOW262273 JYQ262271:JYS262273 KIM262271:KIO262273 KSI262271:KSK262273 LCE262271:LCG262273 LMA262271:LMC262273 LVW262271:LVY262273 MFS262271:MFU262273 MPO262271:MPQ262273 MZK262271:MZM262273 NJG262271:NJI262273 NTC262271:NTE262273 OCY262271:ODA262273 OMU262271:OMW262273 OWQ262271:OWS262273 PGM262271:PGO262273 PQI262271:PQK262273 QAE262271:QAG262273 QKA262271:QKC262273 QTW262271:QTY262273 RDS262271:RDU262273 RNO262271:RNQ262273 RXK262271:RXM262273 SHG262271:SHI262273 SRC262271:SRE262273 TAY262271:TBA262273 TKU262271:TKW262273 TUQ262271:TUS262273 UEM262271:UEO262273 UOI262271:UOK262273 UYE262271:UYG262273 VIA262271:VIC262273 VRW262271:VRY262273 WBS262271:WBU262273 WLO262271:WLQ262273 WVK262271:WVM262273 IY327807:JA327809 SU327807:SW327809 ACQ327807:ACS327809 AMM327807:AMO327809 AWI327807:AWK327809 BGE327807:BGG327809 BQA327807:BQC327809 BZW327807:BZY327809 CJS327807:CJU327809 CTO327807:CTQ327809 DDK327807:DDM327809 DNG327807:DNI327809 DXC327807:DXE327809 EGY327807:EHA327809 EQU327807:EQW327809 FAQ327807:FAS327809 FKM327807:FKO327809 FUI327807:FUK327809 GEE327807:GEG327809 GOA327807:GOC327809 GXW327807:GXY327809 HHS327807:HHU327809 HRO327807:HRQ327809 IBK327807:IBM327809 ILG327807:ILI327809 IVC327807:IVE327809 JEY327807:JFA327809 JOU327807:JOW327809 JYQ327807:JYS327809 KIM327807:KIO327809 KSI327807:KSK327809 LCE327807:LCG327809 LMA327807:LMC327809 LVW327807:LVY327809 MFS327807:MFU327809 MPO327807:MPQ327809 MZK327807:MZM327809 NJG327807:NJI327809 NTC327807:NTE327809 OCY327807:ODA327809 OMU327807:OMW327809 OWQ327807:OWS327809 PGM327807:PGO327809 PQI327807:PQK327809 QAE327807:QAG327809 QKA327807:QKC327809 QTW327807:QTY327809 RDS327807:RDU327809 RNO327807:RNQ327809 RXK327807:RXM327809 SHG327807:SHI327809 SRC327807:SRE327809 TAY327807:TBA327809 TKU327807:TKW327809 TUQ327807:TUS327809 UEM327807:UEO327809 UOI327807:UOK327809 UYE327807:UYG327809 VIA327807:VIC327809 VRW327807:VRY327809 WBS327807:WBU327809 WLO327807:WLQ327809 WVK327807:WVM327809 IY393343:JA393345 SU393343:SW393345 ACQ393343:ACS393345 AMM393343:AMO393345 AWI393343:AWK393345 BGE393343:BGG393345 BQA393343:BQC393345 BZW393343:BZY393345 CJS393343:CJU393345 CTO393343:CTQ393345 DDK393343:DDM393345 DNG393343:DNI393345 DXC393343:DXE393345 EGY393343:EHA393345 EQU393343:EQW393345 FAQ393343:FAS393345 FKM393343:FKO393345 FUI393343:FUK393345 GEE393343:GEG393345 GOA393343:GOC393345 GXW393343:GXY393345 HHS393343:HHU393345 HRO393343:HRQ393345 IBK393343:IBM393345 ILG393343:ILI393345 IVC393343:IVE393345 JEY393343:JFA393345 JOU393343:JOW393345 JYQ393343:JYS393345 KIM393343:KIO393345 KSI393343:KSK393345 LCE393343:LCG393345 LMA393343:LMC393345 LVW393343:LVY393345 MFS393343:MFU393345 MPO393343:MPQ393345 MZK393343:MZM393345 NJG393343:NJI393345 NTC393343:NTE393345 OCY393343:ODA393345 OMU393343:OMW393345 OWQ393343:OWS393345 PGM393343:PGO393345 PQI393343:PQK393345 QAE393343:QAG393345 QKA393343:QKC393345 QTW393343:QTY393345 RDS393343:RDU393345 RNO393343:RNQ393345 RXK393343:RXM393345 SHG393343:SHI393345 SRC393343:SRE393345 TAY393343:TBA393345 TKU393343:TKW393345 TUQ393343:TUS393345 UEM393343:UEO393345 UOI393343:UOK393345 UYE393343:UYG393345 VIA393343:VIC393345 VRW393343:VRY393345 WBS393343:WBU393345 WLO393343:WLQ393345 WVK393343:WVM393345 IY458879:JA458881 SU458879:SW458881 ACQ458879:ACS458881 AMM458879:AMO458881 AWI458879:AWK458881 BGE458879:BGG458881 BQA458879:BQC458881 BZW458879:BZY458881 CJS458879:CJU458881 CTO458879:CTQ458881 DDK458879:DDM458881 DNG458879:DNI458881 DXC458879:DXE458881 EGY458879:EHA458881 EQU458879:EQW458881 FAQ458879:FAS458881 FKM458879:FKO458881 FUI458879:FUK458881 GEE458879:GEG458881 GOA458879:GOC458881 GXW458879:GXY458881 HHS458879:HHU458881 HRO458879:HRQ458881 IBK458879:IBM458881 ILG458879:ILI458881 IVC458879:IVE458881 JEY458879:JFA458881 JOU458879:JOW458881 JYQ458879:JYS458881 KIM458879:KIO458881 KSI458879:KSK458881 LCE458879:LCG458881 LMA458879:LMC458881 LVW458879:LVY458881 MFS458879:MFU458881 MPO458879:MPQ458881 MZK458879:MZM458881 NJG458879:NJI458881 NTC458879:NTE458881 OCY458879:ODA458881 OMU458879:OMW458881 OWQ458879:OWS458881 PGM458879:PGO458881 PQI458879:PQK458881 QAE458879:QAG458881 QKA458879:QKC458881 QTW458879:QTY458881 RDS458879:RDU458881 RNO458879:RNQ458881 RXK458879:RXM458881 SHG458879:SHI458881 SRC458879:SRE458881 TAY458879:TBA458881 TKU458879:TKW458881 TUQ458879:TUS458881 UEM458879:UEO458881 UOI458879:UOK458881 UYE458879:UYG458881 VIA458879:VIC458881 VRW458879:VRY458881 WBS458879:WBU458881 WLO458879:WLQ458881 WVK458879:WVM458881 IY524415:JA524417 SU524415:SW524417 ACQ524415:ACS524417 AMM524415:AMO524417 AWI524415:AWK524417 BGE524415:BGG524417 BQA524415:BQC524417 BZW524415:BZY524417 CJS524415:CJU524417 CTO524415:CTQ524417 DDK524415:DDM524417 DNG524415:DNI524417 DXC524415:DXE524417 EGY524415:EHA524417 EQU524415:EQW524417 FAQ524415:FAS524417 FKM524415:FKO524417 FUI524415:FUK524417 GEE524415:GEG524417 GOA524415:GOC524417 GXW524415:GXY524417 HHS524415:HHU524417 HRO524415:HRQ524417 IBK524415:IBM524417 ILG524415:ILI524417 IVC524415:IVE524417 JEY524415:JFA524417 JOU524415:JOW524417 JYQ524415:JYS524417 KIM524415:KIO524417 KSI524415:KSK524417 LCE524415:LCG524417 LMA524415:LMC524417 LVW524415:LVY524417 MFS524415:MFU524417 MPO524415:MPQ524417 MZK524415:MZM524417 NJG524415:NJI524417 NTC524415:NTE524417 OCY524415:ODA524417 OMU524415:OMW524417 OWQ524415:OWS524417 PGM524415:PGO524417 PQI524415:PQK524417 QAE524415:QAG524417 QKA524415:QKC524417 QTW524415:QTY524417 RDS524415:RDU524417 RNO524415:RNQ524417 RXK524415:RXM524417 SHG524415:SHI524417 SRC524415:SRE524417 TAY524415:TBA524417 TKU524415:TKW524417 TUQ524415:TUS524417 UEM524415:UEO524417 UOI524415:UOK524417 UYE524415:UYG524417 VIA524415:VIC524417 VRW524415:VRY524417 WBS524415:WBU524417 WLO524415:WLQ524417 WVK524415:WVM524417 IY589951:JA589953 SU589951:SW589953 ACQ589951:ACS589953 AMM589951:AMO589953 AWI589951:AWK589953 BGE589951:BGG589953 BQA589951:BQC589953 BZW589951:BZY589953 CJS589951:CJU589953 CTO589951:CTQ589953 DDK589951:DDM589953 DNG589951:DNI589953 DXC589951:DXE589953 EGY589951:EHA589953 EQU589951:EQW589953 FAQ589951:FAS589953 FKM589951:FKO589953 FUI589951:FUK589953 GEE589951:GEG589953 GOA589951:GOC589953 GXW589951:GXY589953 HHS589951:HHU589953 HRO589951:HRQ589953 IBK589951:IBM589953 ILG589951:ILI589953 IVC589951:IVE589953 JEY589951:JFA589953 JOU589951:JOW589953 JYQ589951:JYS589953 KIM589951:KIO589953 KSI589951:KSK589953 LCE589951:LCG589953 LMA589951:LMC589953 LVW589951:LVY589953 MFS589951:MFU589953 MPO589951:MPQ589953 MZK589951:MZM589953 NJG589951:NJI589953 NTC589951:NTE589953 OCY589951:ODA589953 OMU589951:OMW589953 OWQ589951:OWS589953 PGM589951:PGO589953 PQI589951:PQK589953 QAE589951:QAG589953 QKA589951:QKC589953 QTW589951:QTY589953 RDS589951:RDU589953 RNO589951:RNQ589953 RXK589951:RXM589953 SHG589951:SHI589953 SRC589951:SRE589953 TAY589951:TBA589953 TKU589951:TKW589953 TUQ589951:TUS589953 UEM589951:UEO589953 UOI589951:UOK589953 UYE589951:UYG589953 VIA589951:VIC589953 VRW589951:VRY589953 WBS589951:WBU589953 WLO589951:WLQ589953 WVK589951:WVM589953 IY655487:JA655489 SU655487:SW655489 ACQ655487:ACS655489 AMM655487:AMO655489 AWI655487:AWK655489 BGE655487:BGG655489 BQA655487:BQC655489 BZW655487:BZY655489 CJS655487:CJU655489 CTO655487:CTQ655489 DDK655487:DDM655489 DNG655487:DNI655489 DXC655487:DXE655489 EGY655487:EHA655489 EQU655487:EQW655489 FAQ655487:FAS655489 FKM655487:FKO655489 FUI655487:FUK655489 GEE655487:GEG655489 GOA655487:GOC655489 GXW655487:GXY655489 HHS655487:HHU655489 HRO655487:HRQ655489 IBK655487:IBM655489 ILG655487:ILI655489 IVC655487:IVE655489 JEY655487:JFA655489 JOU655487:JOW655489 JYQ655487:JYS655489 KIM655487:KIO655489 KSI655487:KSK655489 LCE655487:LCG655489 LMA655487:LMC655489 LVW655487:LVY655489 MFS655487:MFU655489 MPO655487:MPQ655489 MZK655487:MZM655489 NJG655487:NJI655489 NTC655487:NTE655489 OCY655487:ODA655489 OMU655487:OMW655489 OWQ655487:OWS655489 PGM655487:PGO655489 PQI655487:PQK655489 QAE655487:QAG655489 QKA655487:QKC655489 QTW655487:QTY655489 RDS655487:RDU655489 RNO655487:RNQ655489 RXK655487:RXM655489 SHG655487:SHI655489 SRC655487:SRE655489 TAY655487:TBA655489 TKU655487:TKW655489 TUQ655487:TUS655489 UEM655487:UEO655489 UOI655487:UOK655489 UYE655487:UYG655489 VIA655487:VIC655489 VRW655487:VRY655489 WBS655487:WBU655489 WLO655487:WLQ655489 WVK655487:WVM655489 IY721023:JA721025 SU721023:SW721025 ACQ721023:ACS721025 AMM721023:AMO721025 AWI721023:AWK721025 BGE721023:BGG721025 BQA721023:BQC721025 BZW721023:BZY721025 CJS721023:CJU721025 CTO721023:CTQ721025 DDK721023:DDM721025 DNG721023:DNI721025 DXC721023:DXE721025 EGY721023:EHA721025 EQU721023:EQW721025 FAQ721023:FAS721025 FKM721023:FKO721025 FUI721023:FUK721025 GEE721023:GEG721025 GOA721023:GOC721025 GXW721023:GXY721025 HHS721023:HHU721025 HRO721023:HRQ721025 IBK721023:IBM721025 ILG721023:ILI721025 IVC721023:IVE721025 JEY721023:JFA721025 JOU721023:JOW721025 JYQ721023:JYS721025 KIM721023:KIO721025 KSI721023:KSK721025 LCE721023:LCG721025 LMA721023:LMC721025 LVW721023:LVY721025 MFS721023:MFU721025 MPO721023:MPQ721025 MZK721023:MZM721025 NJG721023:NJI721025 NTC721023:NTE721025 OCY721023:ODA721025 OMU721023:OMW721025 OWQ721023:OWS721025 PGM721023:PGO721025 PQI721023:PQK721025 QAE721023:QAG721025 QKA721023:QKC721025 QTW721023:QTY721025 RDS721023:RDU721025 RNO721023:RNQ721025 RXK721023:RXM721025 SHG721023:SHI721025 SRC721023:SRE721025 TAY721023:TBA721025 TKU721023:TKW721025 TUQ721023:TUS721025 UEM721023:UEO721025 UOI721023:UOK721025 UYE721023:UYG721025 VIA721023:VIC721025 VRW721023:VRY721025 WBS721023:WBU721025 WLO721023:WLQ721025 WVK721023:WVM721025 IY786559:JA786561 SU786559:SW786561 ACQ786559:ACS786561 AMM786559:AMO786561 AWI786559:AWK786561 BGE786559:BGG786561 BQA786559:BQC786561 BZW786559:BZY786561 CJS786559:CJU786561 CTO786559:CTQ786561 DDK786559:DDM786561 DNG786559:DNI786561 DXC786559:DXE786561 EGY786559:EHA786561 EQU786559:EQW786561 FAQ786559:FAS786561 FKM786559:FKO786561 FUI786559:FUK786561 GEE786559:GEG786561 GOA786559:GOC786561 GXW786559:GXY786561 HHS786559:HHU786561 HRO786559:HRQ786561 IBK786559:IBM786561 ILG786559:ILI786561 IVC786559:IVE786561 JEY786559:JFA786561 JOU786559:JOW786561 JYQ786559:JYS786561 KIM786559:KIO786561 KSI786559:KSK786561 LCE786559:LCG786561 LMA786559:LMC786561 LVW786559:LVY786561 MFS786559:MFU786561 MPO786559:MPQ786561 MZK786559:MZM786561 NJG786559:NJI786561 NTC786559:NTE786561 OCY786559:ODA786561 OMU786559:OMW786561 OWQ786559:OWS786561 PGM786559:PGO786561 PQI786559:PQK786561 QAE786559:QAG786561 QKA786559:QKC786561 QTW786559:QTY786561 RDS786559:RDU786561 RNO786559:RNQ786561 RXK786559:RXM786561 SHG786559:SHI786561 SRC786559:SRE786561 TAY786559:TBA786561 TKU786559:TKW786561 TUQ786559:TUS786561 UEM786559:UEO786561 UOI786559:UOK786561 UYE786559:UYG786561 VIA786559:VIC786561 VRW786559:VRY786561 WBS786559:WBU786561 WLO786559:WLQ786561 WVK786559:WVM786561 IY852095:JA852097 SU852095:SW852097 ACQ852095:ACS852097 AMM852095:AMO852097 AWI852095:AWK852097 BGE852095:BGG852097 BQA852095:BQC852097 BZW852095:BZY852097 CJS852095:CJU852097 CTO852095:CTQ852097 DDK852095:DDM852097 DNG852095:DNI852097 DXC852095:DXE852097 EGY852095:EHA852097 EQU852095:EQW852097 FAQ852095:FAS852097 FKM852095:FKO852097 FUI852095:FUK852097 GEE852095:GEG852097 GOA852095:GOC852097 GXW852095:GXY852097 HHS852095:HHU852097 HRO852095:HRQ852097 IBK852095:IBM852097 ILG852095:ILI852097 IVC852095:IVE852097 JEY852095:JFA852097 JOU852095:JOW852097 JYQ852095:JYS852097 KIM852095:KIO852097 KSI852095:KSK852097 LCE852095:LCG852097 LMA852095:LMC852097 LVW852095:LVY852097 MFS852095:MFU852097 MPO852095:MPQ852097 MZK852095:MZM852097 NJG852095:NJI852097 NTC852095:NTE852097 OCY852095:ODA852097 OMU852095:OMW852097 OWQ852095:OWS852097 PGM852095:PGO852097 PQI852095:PQK852097 QAE852095:QAG852097 QKA852095:QKC852097 QTW852095:QTY852097 RDS852095:RDU852097 RNO852095:RNQ852097 RXK852095:RXM852097 SHG852095:SHI852097 SRC852095:SRE852097 TAY852095:TBA852097 TKU852095:TKW852097 TUQ852095:TUS852097 UEM852095:UEO852097 UOI852095:UOK852097 UYE852095:UYG852097 VIA852095:VIC852097 VRW852095:VRY852097 WBS852095:WBU852097 WLO852095:WLQ852097 WVK852095:WVM852097 IY917631:JA917633 SU917631:SW917633 ACQ917631:ACS917633 AMM917631:AMO917633 AWI917631:AWK917633 BGE917631:BGG917633 BQA917631:BQC917633 BZW917631:BZY917633 CJS917631:CJU917633 CTO917631:CTQ917633 DDK917631:DDM917633 DNG917631:DNI917633 DXC917631:DXE917633 EGY917631:EHA917633 EQU917631:EQW917633 FAQ917631:FAS917633 FKM917631:FKO917633 FUI917631:FUK917633 GEE917631:GEG917633 GOA917631:GOC917633 GXW917631:GXY917633 HHS917631:HHU917633 HRO917631:HRQ917633 IBK917631:IBM917633 ILG917631:ILI917633 IVC917631:IVE917633 JEY917631:JFA917633 JOU917631:JOW917633 JYQ917631:JYS917633 KIM917631:KIO917633 KSI917631:KSK917633 LCE917631:LCG917633 LMA917631:LMC917633 LVW917631:LVY917633 MFS917631:MFU917633 MPO917631:MPQ917633 MZK917631:MZM917633 NJG917631:NJI917633 NTC917631:NTE917633 OCY917631:ODA917633 OMU917631:OMW917633 OWQ917631:OWS917633 PGM917631:PGO917633 PQI917631:PQK917633 QAE917631:QAG917633 QKA917631:QKC917633 QTW917631:QTY917633 RDS917631:RDU917633 RNO917631:RNQ917633 RXK917631:RXM917633 SHG917631:SHI917633 SRC917631:SRE917633 TAY917631:TBA917633 TKU917631:TKW917633 TUQ917631:TUS917633 UEM917631:UEO917633 UOI917631:UOK917633 UYE917631:UYG917633 VIA917631:VIC917633 VRW917631:VRY917633 WBS917631:WBU917633 WLO917631:WLQ917633 WVK917631:WVM917633 IY983167:JA983169 SU983167:SW983169 ACQ983167:ACS983169 AMM983167:AMO983169 AWI983167:AWK983169 BGE983167:BGG983169 BQA983167:BQC983169 BZW983167:BZY983169 CJS983167:CJU983169 CTO983167:CTQ983169 DDK983167:DDM983169 DNG983167:DNI983169 DXC983167:DXE983169 EGY983167:EHA983169 EQU983167:EQW983169 FAQ983167:FAS983169 FKM983167:FKO983169 FUI983167:FUK983169 GEE983167:GEG983169 GOA983167:GOC983169 GXW983167:GXY983169 HHS983167:HHU983169 HRO983167:HRQ983169 IBK983167:IBM983169 ILG983167:ILI983169 IVC983167:IVE983169 JEY983167:JFA983169 JOU983167:JOW983169 JYQ983167:JYS983169 KIM983167:KIO983169 KSI983167:KSK983169 LCE983167:LCG983169 LMA983167:LMC983169 LVW983167:LVY983169 MFS983167:MFU983169 MPO983167:MPQ983169 MZK983167:MZM983169 NJG983167:NJI983169 NTC983167:NTE983169 OCY983167:ODA983169 OMU983167:OMW983169 OWQ983167:OWS983169 PGM983167:PGO983169 PQI983167:PQK983169 QAE983167:QAG983169 QKA983167:QKC983169 QTW983167:QTY983169 RDS983167:RDU983169 RNO983167:RNQ983169 RXK983167:RXM983169 SHG983167:SHI983169 SRC983167:SRE983169 TAY983167:TBA983169 TKU983167:TKW983169 TUQ983167:TUS983169 UEM983167:UEO983169 UOI983167:UOK983169 UYE983167:UYG983169 VIA983167:VIC983169 VRW983167:VRY983169 WBS983167:WBU983169 IY117:JA118 SU117:SW118 ACQ117:ACS118 AMM117:AMO118 AWI117:AWK118 BGE117:BGG118 BQA117:BQC118 BZW117:BZY118 CJS117:CJU118 CTO117:CTQ118 DDK117:DDM118 DNG117:DNI118 DXC117:DXE118 EGY117:EHA118 EQU117:EQW118 FAQ117:FAS118 FKM117:FKO118 FUI117:FUK118 GEE117:GEG118 GOA117:GOC118 GXW117:GXY118 HHS117:HHU118 HRO117:HRQ118 IBK117:IBM118 ILG117:ILI118 IVC117:IVE118 JEY117:JFA118 JOU117:JOW118 JYQ117:JYS118 KIM117:KIO118 KSI117:KSK118 LCE117:LCG118 LMA117:LMC118 LVW117:LVY118 MFS117:MFU118 MPO117:MPQ118 MZK117:MZM118 NJG117:NJI118 NTC117:NTE118 OCY117:ODA118 OMU117:OMW118 OWQ117:OWS118 PGM117:PGO118 PQI117:PQK118 QAE117:QAG118 QKA117:QKC118 QTW117:QTY118 RDS117:RDU118 RNO117:RNQ118 RXK117:RXM118 SHG117:SHI118 SRC117:SRE118 TAY117:TBA118 TKU117:TKW118 TUQ117:TUS118 UEM117:UEO118 UOI117:UOK118 UYE117:UYG118 VIA117:VIC118 VRW117:VRY118 WBS117:WBU118 WLO117:WLQ118 WVK117:WVM118 WVK124:WVM129 WLO124:WLQ129 WBS124:WBU129 VRW124:VRY129 VIA124:VIC129 UYE124:UYG129 UOI124:UOK129 UEM124:UEO129 TUQ124:TUS129 TKU124:TKW129 TAY124:TBA129 SRC124:SRE129 SHG124:SHI129 RXK124:RXM129 RNO124:RNQ129 RDS124:RDU129 QTW124:QTY129 QKA124:QKC129 QAE124:QAG129 PQI124:PQK129 PGM124:PGO129 OWQ124:OWS129 OMU124:OMW129 OCY124:ODA129 NTC124:NTE129 NJG124:NJI129 MZK124:MZM129 MPO124:MPQ129 MFS124:MFU129 LVW124:LVY129 LMA124:LMC129 LCE124:LCG129 KSI124:KSK129 KIM124:KIO129 JYQ124:JYS129 JOU124:JOW129 JEY124:JFA129 IVC124:IVE129 ILG124:ILI129 IBK124:IBM129 HRO124:HRQ129 HHS124:HHU129 GXW124:GXY129 GOA124:GOC129 GEE124:GEG129 FUI124:FUK129 FKM124:FKO129 FAQ124:FAS129 EQU124:EQW129 EGY124:EHA129 DXC124:DXE129 DNG124:DNI129 DDK124:DDM129 CTO124:CTQ129 CJS124:CJU129 BZW124:BZY129 BQA124:BQC129 BGE124:BGG129 AWI124:AWK129 AMM124:AMO129 ACQ124:ACS129 SU124:SW129 IY124:JA129" xr:uid="{DD07846D-2C14-4C57-B6A5-80220A319C26}"/>
  </dataValidations>
  <printOptions horizontalCentered="1"/>
  <pageMargins left="0.25" right="0.25" top="0.25" bottom="0.25" header="0.3" footer="0.3"/>
  <pageSetup paperSize="9" scale="6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A9156-6AD6-4F0A-89D3-A78FC5391FBF}">
  <sheetPr codeName="Sheet5" filterMode="1">
    <tabColor theme="6" tint="0.79998168889431442"/>
    <pageSetUpPr fitToPage="1"/>
  </sheetPr>
  <dimension ref="A1:Y192"/>
  <sheetViews>
    <sheetView showGridLines="0" zoomScaleNormal="100" workbookViewId="0">
      <selection activeCell="R13" sqref="R13:X52"/>
    </sheetView>
  </sheetViews>
  <sheetFormatPr defaultColWidth="8.1640625" defaultRowHeight="10.5"/>
  <cols>
    <col min="1" max="1" width="3.33203125" style="6" customWidth="1"/>
    <col min="2" max="2" width="32.33203125" style="6" customWidth="1"/>
    <col min="3" max="12" width="5.4140625" style="6" customWidth="1"/>
    <col min="13" max="13" width="9.33203125" style="6" customWidth="1"/>
    <col min="14" max="14" width="7.5" style="6" customWidth="1"/>
    <col min="15" max="15" width="16.6640625" style="6" customWidth="1"/>
    <col min="16" max="16" width="7.33203125" style="6" customWidth="1"/>
    <col min="17" max="16384" width="8.1640625" style="6"/>
  </cols>
  <sheetData>
    <row r="1" spans="1:25" ht="13">
      <c r="A1" s="835" t="s">
        <v>3</v>
      </c>
      <c r="B1" s="835"/>
      <c r="C1" s="835"/>
      <c r="D1" s="835"/>
      <c r="E1" s="835"/>
      <c r="F1" s="835"/>
      <c r="G1" s="835"/>
      <c r="H1" s="835"/>
      <c r="I1" s="835"/>
      <c r="J1" s="835"/>
      <c r="K1" s="835"/>
      <c r="L1" s="835"/>
      <c r="M1" s="835"/>
      <c r="N1" s="835"/>
      <c r="O1" s="835"/>
      <c r="P1" s="835"/>
    </row>
    <row r="2" spans="1:25" ht="13">
      <c r="A2" s="834" t="s">
        <v>4</v>
      </c>
      <c r="B2" s="834"/>
      <c r="C2" s="834"/>
      <c r="D2" s="834"/>
      <c r="E2" s="834"/>
      <c r="F2" s="834"/>
      <c r="G2" s="834"/>
      <c r="H2" s="834"/>
      <c r="I2" s="834"/>
      <c r="J2" s="834"/>
      <c r="K2" s="834"/>
      <c r="L2" s="834"/>
      <c r="M2" s="834"/>
      <c r="N2" s="834"/>
      <c r="O2" s="834"/>
      <c r="P2" s="834"/>
    </row>
    <row r="3" spans="1:25" ht="13">
      <c r="A3" s="835" t="str">
        <f>'INPUT DATA'!E8</f>
        <v>REGION XII</v>
      </c>
      <c r="B3" s="835"/>
      <c r="C3" s="835"/>
      <c r="D3" s="835"/>
      <c r="E3" s="835"/>
      <c r="F3" s="835"/>
      <c r="G3" s="835"/>
      <c r="H3" s="835"/>
      <c r="I3" s="835"/>
      <c r="J3" s="835"/>
      <c r="K3" s="835"/>
      <c r="L3" s="835"/>
      <c r="M3" s="835"/>
      <c r="N3" s="835"/>
      <c r="O3" s="835"/>
      <c r="P3" s="835"/>
    </row>
    <row r="4" spans="1:25" ht="13">
      <c r="A4" s="834" t="str">
        <f>'INPUT DATA'!E9</f>
        <v>CITY SCHOOLS DIVISION OF KORONADAL</v>
      </c>
      <c r="B4" s="834"/>
      <c r="C4" s="834"/>
      <c r="D4" s="834"/>
      <c r="E4" s="834"/>
      <c r="F4" s="834"/>
      <c r="G4" s="834"/>
      <c r="H4" s="834"/>
      <c r="I4" s="834"/>
      <c r="J4" s="834"/>
      <c r="K4" s="834"/>
      <c r="L4" s="834"/>
      <c r="M4" s="834"/>
      <c r="N4" s="834"/>
      <c r="O4" s="834"/>
      <c r="P4" s="834"/>
    </row>
    <row r="5" spans="1:25" ht="6.65" customHeight="1">
      <c r="A5" s="834"/>
      <c r="B5" s="834"/>
      <c r="C5" s="834"/>
      <c r="D5" s="834"/>
      <c r="E5" s="834"/>
      <c r="F5" s="834"/>
      <c r="G5" s="834"/>
      <c r="H5" s="834"/>
      <c r="I5" s="834"/>
      <c r="J5" s="834"/>
      <c r="K5" s="834"/>
      <c r="L5" s="834"/>
      <c r="M5" s="834"/>
      <c r="N5" s="834"/>
      <c r="O5" s="834"/>
    </row>
    <row r="6" spans="1:25" ht="14.4" customHeight="1" thickBot="1">
      <c r="A6" s="838" t="str">
        <f>'INPUT DATA'!E10</f>
        <v>KORONADAL NATIONAL COMPREHENSIVE HIGH SCHOOL</v>
      </c>
      <c r="B6" s="838"/>
      <c r="C6" s="838"/>
      <c r="D6" s="838"/>
      <c r="E6" s="838"/>
      <c r="F6" s="838"/>
      <c r="G6" s="838"/>
      <c r="H6" s="838"/>
      <c r="I6" s="838"/>
      <c r="J6" s="838"/>
      <c r="K6" s="838"/>
      <c r="L6" s="838"/>
      <c r="M6" s="838"/>
      <c r="N6" s="838"/>
      <c r="O6" s="838"/>
      <c r="P6" s="838"/>
    </row>
    <row r="7" spans="1:25" ht="13.25" customHeight="1" thickTop="1">
      <c r="A7" s="7"/>
      <c r="B7" s="7"/>
      <c r="C7" s="7"/>
      <c r="D7" s="7"/>
      <c r="E7" s="7"/>
      <c r="F7" s="7"/>
      <c r="G7" s="7"/>
      <c r="H7" s="7"/>
      <c r="I7" s="7"/>
      <c r="J7" s="7"/>
      <c r="K7" s="7"/>
      <c r="L7" s="7"/>
      <c r="M7" s="7"/>
      <c r="N7" s="7"/>
      <c r="O7" s="7"/>
      <c r="P7" s="7"/>
      <c r="Q7" s="7"/>
      <c r="R7" s="7"/>
      <c r="S7" s="7"/>
      <c r="T7" s="7"/>
      <c r="U7" s="7"/>
      <c r="V7" s="7"/>
      <c r="W7" s="7"/>
      <c r="X7" s="7"/>
      <c r="Y7" s="7"/>
    </row>
    <row r="8" spans="1:25" ht="26.4" customHeight="1">
      <c r="A8" s="847" t="s">
        <v>0</v>
      </c>
      <c r="B8" s="847"/>
      <c r="C8" s="847"/>
      <c r="D8" s="847"/>
      <c r="E8" s="847"/>
      <c r="F8" s="847"/>
      <c r="G8" s="847"/>
      <c r="H8" s="847"/>
      <c r="I8" s="847"/>
      <c r="J8" s="847"/>
      <c r="K8" s="847"/>
      <c r="L8" s="847"/>
      <c r="M8" s="847"/>
      <c r="N8" s="847"/>
      <c r="O8" s="847"/>
      <c r="P8" s="847"/>
      <c r="Q8" s="7"/>
      <c r="R8" s="1022" t="s">
        <v>55</v>
      </c>
      <c r="S8" s="1022"/>
      <c r="T8" s="62" t="s">
        <v>56</v>
      </c>
      <c r="U8" s="7"/>
      <c r="V8" s="7"/>
      <c r="W8" s="7"/>
      <c r="X8" s="7"/>
      <c r="Y8" s="7"/>
    </row>
    <row r="9" spans="1:25" ht="15.5">
      <c r="A9" s="848" t="str">
        <f>'INPUT DATA'!E14</f>
        <v>7-ROSAL</v>
      </c>
      <c r="B9" s="848"/>
      <c r="C9" s="848"/>
      <c r="D9" s="848"/>
      <c r="E9" s="848"/>
      <c r="F9" s="848"/>
      <c r="G9" s="848"/>
      <c r="H9" s="848"/>
      <c r="I9" s="848"/>
      <c r="J9" s="848"/>
      <c r="K9" s="848"/>
      <c r="L9" s="848"/>
      <c r="M9" s="848"/>
      <c r="N9" s="848"/>
      <c r="O9" s="848"/>
      <c r="P9" s="848"/>
    </row>
    <row r="10" spans="1:25" ht="15.5">
      <c r="A10" s="848" t="str">
        <f>"FINAL GRADE | SY "&amp; 'INPUT DATA'!E12</f>
        <v>FINAL GRADE | SY 2026-2027</v>
      </c>
      <c r="B10" s="848"/>
      <c r="C10" s="848"/>
      <c r="D10" s="848"/>
      <c r="E10" s="848"/>
      <c r="F10" s="848"/>
      <c r="G10" s="848"/>
      <c r="H10" s="848"/>
      <c r="I10" s="848"/>
      <c r="J10" s="848"/>
      <c r="K10" s="848"/>
      <c r="L10" s="848"/>
      <c r="M10" s="848"/>
      <c r="N10" s="848"/>
      <c r="O10" s="848"/>
      <c r="P10" s="848"/>
    </row>
    <row r="11" spans="1:25" ht="21" hidden="1" customHeight="1">
      <c r="A11" s="9"/>
      <c r="B11" s="9"/>
      <c r="C11" s="9"/>
      <c r="D11" s="9"/>
      <c r="E11" s="9"/>
      <c r="F11" s="9"/>
      <c r="G11" s="9"/>
      <c r="H11" s="9"/>
      <c r="I11" s="9"/>
      <c r="J11" s="9"/>
      <c r="K11" s="9"/>
      <c r="L11" s="9"/>
      <c r="M11" s="9"/>
      <c r="N11" s="9"/>
      <c r="O11" s="9"/>
      <c r="P11" s="8"/>
    </row>
    <row r="12" spans="1:25" s="10" customFormat="1" ht="8.4" customHeight="1"/>
    <row r="13" spans="1:25" ht="57.75" customHeight="1">
      <c r="A13" s="11"/>
      <c r="B13" s="12" t="s">
        <v>5</v>
      </c>
      <c r="C13" s="13" t="s">
        <v>6</v>
      </c>
      <c r="D13" s="13" t="s">
        <v>7</v>
      </c>
      <c r="E13" s="13" t="s">
        <v>8</v>
      </c>
      <c r="F13" s="14" t="s">
        <v>9</v>
      </c>
      <c r="G13" s="13" t="s">
        <v>10</v>
      </c>
      <c r="H13" s="13" t="s">
        <v>27</v>
      </c>
      <c r="I13" s="14" t="s">
        <v>11</v>
      </c>
      <c r="J13" s="14" t="s">
        <v>12</v>
      </c>
      <c r="K13" s="15"/>
      <c r="L13" s="16"/>
      <c r="M13" s="837" t="s">
        <v>13</v>
      </c>
      <c r="N13" s="837" t="s">
        <v>50</v>
      </c>
      <c r="O13" s="837" t="s">
        <v>28</v>
      </c>
      <c r="P13" s="845" t="s">
        <v>51</v>
      </c>
    </row>
    <row r="14" spans="1:25" ht="23.4" customHeight="1">
      <c r="A14" s="11"/>
      <c r="B14" s="38"/>
      <c r="C14" s="17">
        <v>1</v>
      </c>
      <c r="D14" s="17">
        <v>2</v>
      </c>
      <c r="E14" s="17">
        <v>3</v>
      </c>
      <c r="F14" s="17">
        <v>4</v>
      </c>
      <c r="G14" s="17">
        <v>5</v>
      </c>
      <c r="H14" s="17">
        <v>6</v>
      </c>
      <c r="I14" s="17">
        <v>7</v>
      </c>
      <c r="J14" s="17">
        <v>8</v>
      </c>
      <c r="K14" s="18" t="s">
        <v>25</v>
      </c>
      <c r="L14" s="18" t="s">
        <v>26</v>
      </c>
      <c r="M14" s="837"/>
      <c r="N14" s="837"/>
      <c r="O14" s="837"/>
      <c r="P14" s="845"/>
    </row>
    <row r="15" spans="1:25" ht="15.65" customHeight="1">
      <c r="A15" s="19"/>
      <c r="B15" s="40" t="s">
        <v>1</v>
      </c>
      <c r="C15" s="20"/>
      <c r="D15" s="20"/>
      <c r="E15" s="20"/>
      <c r="F15" s="20"/>
      <c r="G15" s="20"/>
      <c r="H15" s="20"/>
      <c r="I15" s="20"/>
      <c r="J15" s="20"/>
      <c r="K15" s="21"/>
      <c r="L15" s="21"/>
      <c r="M15" s="22"/>
      <c r="N15" s="19"/>
      <c r="O15" s="19"/>
      <c r="P15" s="19"/>
    </row>
    <row r="16" spans="1:25" ht="18" customHeight="1">
      <c r="A16" s="23">
        <v>1</v>
      </c>
      <c r="B16" s="57" t="str">
        <f>'INPUT DATA'!J9</f>
        <v>ACIBAR, LOUIE JR. L.</v>
      </c>
      <c r="C16" s="60">
        <f>IF(COUNT('TERM 1'!C16,'TERM 2'!C16,'TERM 3'!C16)=0,"",
ROUND(AVERAGE('TERM 1'!C16,'TERM 2'!C16,'TERM 3'!C16),0))</f>
        <v>85</v>
      </c>
      <c r="D16" s="60">
        <f>IF(COUNT('TERM 1'!D16,'TERM 2'!D16,'TERM 3'!D16)=0,"",
ROUND(AVERAGE('TERM 1'!D16,'TERM 2'!D16,'TERM 3'!D16),0))</f>
        <v>88</v>
      </c>
      <c r="E16" s="60">
        <f>IF(COUNT('TERM 1'!E16,'TERM 2'!E16,'TERM 3'!E16)=0,"",
ROUND(AVERAGE('TERM 1'!E16,'TERM 2'!E16,'TERM 3'!E16),0))</f>
        <v>87</v>
      </c>
      <c r="F16" s="60">
        <f>IF(COUNT('TERM 1'!F16,'TERM 2'!F16,'TERM 3'!F16)=0,"",
ROUND(AVERAGE('TERM 1'!F16,'TERM 2'!F16,'TERM 3'!F16),0))</f>
        <v>84</v>
      </c>
      <c r="G16" s="60">
        <f>IF(COUNT('TERM 1'!G16,'TERM 2'!G16,'TERM 3'!G16)=0,"",
ROUND(AVERAGE('TERM 1'!G16,'TERM 2'!G16,'TERM 3'!G16),0))</f>
        <v>86</v>
      </c>
      <c r="H16" s="60">
        <f>IF(COUNT('TERM 1'!H16,'TERM 2'!H16,'TERM 3'!H16)=0,"",
ROUND(AVERAGE('TERM 1'!H16,'TERM 2'!H16,'TERM 3'!H16),0))</f>
        <v>93</v>
      </c>
      <c r="I16" s="60">
        <f>IF(COUNT('TERM 1'!I16,'TERM 2'!I16,'TERM 3'!I16)=0,"",
ROUND(AVERAGE('TERM 1'!I16,'TERM 2'!I16,'TERM 3'!I16),0))</f>
        <v>87</v>
      </c>
      <c r="J16" s="60">
        <v>99</v>
      </c>
      <c r="K16" s="61">
        <f>IF(COUNT('TERM 1'!K16,'TERM 2'!K16,'TERM 3'!K16)=0,"",
ROUND(AVERAGE('TERM 1'!K16,'TERM 2'!K16,'TERM 3'!K16),0))</f>
        <v>92</v>
      </c>
      <c r="L16" s="61">
        <f>IF(COUNT('TERM 1'!L16,'TERM 2'!L16,'TERM 3'!L16)=0,"",
ROUND(AVERAGE('TERM 1'!L16,'TERM 2'!L16,'TERM 3'!L16),0))</f>
        <v>88</v>
      </c>
      <c r="M16" s="27">
        <f t="shared" ref="M16:M47" si="0">IF(COUNT(C16:J16)&lt;8,"",ROUND(AVERAGE(C16:J16),0))</f>
        <v>89</v>
      </c>
      <c r="N16" s="28">
        <f>IF(M16="","",_xlfn.RANK.AVG(M16,$M$16:$M$116,0))</f>
        <v>18.5</v>
      </c>
      <c r="O16" s="28" t="str">
        <f t="shared" ref="O16:O47" si="1">IF(M16="","",IFERROR(VLOOKUP(M16,DESCRIPTORS,4,TRUE),""))</f>
        <v>BENCHMARKING</v>
      </c>
      <c r="P16" s="58" t="str">
        <f>IF(M16="","",IF(M16&gt;=95,"✔",""))</f>
        <v/>
      </c>
    </row>
    <row r="17" spans="1:16" ht="18" customHeight="1">
      <c r="A17" s="23">
        <v>2</v>
      </c>
      <c r="B17" s="57" t="str">
        <f>'INPUT DATA'!J10</f>
        <v>ADANZA, ELIJAH LOUIS M.</v>
      </c>
      <c r="C17" s="60">
        <f>IF(COUNT('TERM 1'!C17,'TERM 2'!C17,'TERM 3'!C17)=0,"",
ROUND(AVERAGE('TERM 1'!C17,'TERM 2'!C17,'TERM 3'!C17),0))</f>
        <v>82</v>
      </c>
      <c r="D17" s="60">
        <f>IF(COUNT('TERM 1'!D17,'TERM 2'!D17,'TERM 3'!D17)=0,"",
ROUND(AVERAGE('TERM 1'!D17,'TERM 2'!D17,'TERM 3'!D17),0))</f>
        <v>93</v>
      </c>
      <c r="E17" s="60">
        <f>IF(COUNT('TERM 1'!E17,'TERM 2'!E17,'TERM 3'!E17)=0,"",
ROUND(AVERAGE('TERM 1'!E17,'TERM 2'!E17,'TERM 3'!E17),0))</f>
        <v>87</v>
      </c>
      <c r="F17" s="60">
        <f>IF(COUNT('TERM 1'!F17,'TERM 2'!F17,'TERM 3'!F17)=0,"",
ROUND(AVERAGE('TERM 1'!F17,'TERM 2'!F17,'TERM 3'!F17),0))</f>
        <v>86</v>
      </c>
      <c r="G17" s="60">
        <f>IF(COUNT('TERM 1'!G17,'TERM 2'!G17,'TERM 3'!G17)=0,"",
ROUND(AVERAGE('TERM 1'!G17,'TERM 2'!G17,'TERM 3'!G17),0))</f>
        <v>86</v>
      </c>
      <c r="H17" s="60">
        <f>IF(COUNT('TERM 1'!H17,'TERM 2'!H17,'TERM 3'!H17)=0,"",
ROUND(AVERAGE('TERM 1'!H17,'TERM 2'!H17,'TERM 3'!H17),0))</f>
        <v>90</v>
      </c>
      <c r="I17" s="60">
        <f>IF(COUNT('TERM 1'!I17,'TERM 2'!I17,'TERM 3'!I17)=0,"",
ROUND(AVERAGE('TERM 1'!I17,'TERM 2'!I17,'TERM 3'!I17),0))</f>
        <v>89</v>
      </c>
      <c r="J17" s="60">
        <v>84</v>
      </c>
      <c r="K17" s="61">
        <f>IF(COUNT('TERM 1'!K17,'TERM 2'!K17,'TERM 3'!K17)=0,"",
ROUND(AVERAGE('TERM 1'!K17,'TERM 2'!K17,'TERM 3'!K17),0))</f>
        <v>92</v>
      </c>
      <c r="L17" s="61">
        <f>IF(COUNT('TERM 1'!L17,'TERM 2'!L17,'TERM 3'!L17)=0,"",
ROUND(AVERAGE('TERM 1'!L17,'TERM 2'!L17,'TERM 3'!L17),0))</f>
        <v>92</v>
      </c>
      <c r="M17" s="27">
        <f t="shared" si="0"/>
        <v>87</v>
      </c>
      <c r="N17" s="28">
        <f>IF(M17="","",_xlfn.RANK.AVG(M17,$M$16:$M$116,0))</f>
        <v>33.5</v>
      </c>
      <c r="O17" s="28" t="str">
        <f t="shared" si="1"/>
        <v>BENCHMARKING</v>
      </c>
      <c r="P17" s="58" t="str">
        <f t="shared" ref="P17:P64" si="2">IF(M17="","",IF(M17&gt;=95,"✔",""))</f>
        <v/>
      </c>
    </row>
    <row r="18" spans="1:16" ht="18" customHeight="1">
      <c r="A18" s="23">
        <v>3</v>
      </c>
      <c r="B18" s="57" t="str">
        <f>'INPUT DATA'!J11</f>
        <v>ARELLANO, BREXEN GREY M.</v>
      </c>
      <c r="C18" s="60">
        <f>IF(COUNT('TERM 1'!C18,'TERM 2'!C18,'TERM 3'!C18)=0,"",
ROUND(AVERAGE('TERM 1'!C18,'TERM 2'!C18,'TERM 3'!C18),0))</f>
        <v>89</v>
      </c>
      <c r="D18" s="60">
        <f>IF(COUNT('TERM 1'!D18,'TERM 2'!D18,'TERM 3'!D18)=0,"",
ROUND(AVERAGE('TERM 1'!D18,'TERM 2'!D18,'TERM 3'!D18),0))</f>
        <v>89</v>
      </c>
      <c r="E18" s="60">
        <f>IF(COUNT('TERM 1'!E18,'TERM 2'!E18,'TERM 3'!E18)=0,"",
ROUND(AVERAGE('TERM 1'!E18,'TERM 2'!E18,'TERM 3'!E18),0))</f>
        <v>86</v>
      </c>
      <c r="F18" s="60">
        <f>IF(COUNT('TERM 1'!F18,'TERM 2'!F18,'TERM 3'!F18)=0,"",
ROUND(AVERAGE('TERM 1'!F18,'TERM 2'!F18,'TERM 3'!F18),0))</f>
        <v>85</v>
      </c>
      <c r="G18" s="60">
        <f>IF(COUNT('TERM 1'!G18,'TERM 2'!G18,'TERM 3'!G18)=0,"",
ROUND(AVERAGE('TERM 1'!G18,'TERM 2'!G18,'TERM 3'!G18),0))</f>
        <v>91</v>
      </c>
      <c r="H18" s="60">
        <f>IF(COUNT('TERM 1'!H18,'TERM 2'!H18,'TERM 3'!H18)=0,"",
ROUND(AVERAGE('TERM 1'!H18,'TERM 2'!H18,'TERM 3'!H18),0))</f>
        <v>92</v>
      </c>
      <c r="I18" s="60">
        <f>IF(COUNT('TERM 1'!I18,'TERM 2'!I18,'TERM 3'!I18)=0,"",
ROUND(AVERAGE('TERM 1'!I18,'TERM 2'!I18,'TERM 3'!I18),0))</f>
        <v>89</v>
      </c>
      <c r="J18" s="60">
        <v>88</v>
      </c>
      <c r="K18" s="61">
        <f>IF(COUNT('TERM 1'!K18,'TERM 2'!K18,'TERM 3'!K18)=0,"",
ROUND(AVERAGE('TERM 1'!K18,'TERM 2'!K18,'TERM 3'!K18),0))</f>
        <v>85</v>
      </c>
      <c r="L18" s="61">
        <f>IF(COUNT('TERM 1'!L18,'TERM 2'!L18,'TERM 3'!L18)=0,"",
ROUND(AVERAGE('TERM 1'!L18,'TERM 2'!L18,'TERM 3'!L18),0))</f>
        <v>90</v>
      </c>
      <c r="M18" s="27">
        <f t="shared" si="0"/>
        <v>89</v>
      </c>
      <c r="N18" s="28">
        <f t="shared" ref="N18:N64" si="3">IF(M18="","",_xlfn.RANK.AVG(M18,$M$16:$M$116,0))</f>
        <v>18.5</v>
      </c>
      <c r="O18" s="28" t="str">
        <f t="shared" si="1"/>
        <v>BENCHMARKING</v>
      </c>
      <c r="P18" s="58" t="str">
        <f t="shared" si="2"/>
        <v/>
      </c>
    </row>
    <row r="19" spans="1:16" ht="18" customHeight="1">
      <c r="A19" s="23">
        <v>4</v>
      </c>
      <c r="B19" s="57" t="str">
        <f>'INPUT DATA'!J12</f>
        <v>BABAO, JAYDEN DALE T.</v>
      </c>
      <c r="C19" s="60">
        <f>IF(COUNT('TERM 1'!C19,'TERM 2'!C19,'TERM 3'!C19)=0,"",
ROUND(AVERAGE('TERM 1'!C19,'TERM 2'!C19,'TERM 3'!C19),0))</f>
        <v>85</v>
      </c>
      <c r="D19" s="60">
        <f>IF(COUNT('TERM 1'!D19,'TERM 2'!D19,'TERM 3'!D19)=0,"",
ROUND(AVERAGE('TERM 1'!D19,'TERM 2'!D19,'TERM 3'!D19),0))</f>
        <v>92</v>
      </c>
      <c r="E19" s="60">
        <f>IF(COUNT('TERM 1'!E19,'TERM 2'!E19,'TERM 3'!E19)=0,"",
ROUND(AVERAGE('TERM 1'!E19,'TERM 2'!E19,'TERM 3'!E19),0))</f>
        <v>86</v>
      </c>
      <c r="F19" s="60">
        <f>IF(COUNT('TERM 1'!F19,'TERM 2'!F19,'TERM 3'!F19)=0,"",
ROUND(AVERAGE('TERM 1'!F19,'TERM 2'!F19,'TERM 3'!F19),0))</f>
        <v>92</v>
      </c>
      <c r="G19" s="60">
        <f>IF(COUNT('TERM 1'!G19,'TERM 2'!G19,'TERM 3'!G19)=0,"",
ROUND(AVERAGE('TERM 1'!G19,'TERM 2'!G19,'TERM 3'!G19),0))</f>
        <v>91</v>
      </c>
      <c r="H19" s="60">
        <f>IF(COUNT('TERM 1'!H19,'TERM 2'!H19,'TERM 3'!H19)=0,"",
ROUND(AVERAGE('TERM 1'!H19,'TERM 2'!H19,'TERM 3'!H19),0))</f>
        <v>90</v>
      </c>
      <c r="I19" s="60">
        <f>IF(COUNT('TERM 1'!I19,'TERM 2'!I19,'TERM 3'!I19)=0,"",
ROUND(AVERAGE('TERM 1'!I19,'TERM 2'!I19,'TERM 3'!I19),0))</f>
        <v>93</v>
      </c>
      <c r="J19" s="60">
        <v>63</v>
      </c>
      <c r="K19" s="61">
        <f>IF(COUNT('TERM 1'!K19,'TERM 2'!K19,'TERM 3'!K19)=0,"",
ROUND(AVERAGE('TERM 1'!K19,'TERM 2'!K19,'TERM 3'!K19),0))</f>
        <v>87</v>
      </c>
      <c r="L19" s="61">
        <f>IF(COUNT('TERM 1'!L19,'TERM 2'!L19,'TERM 3'!L19)=0,"",
ROUND(AVERAGE('TERM 1'!L19,'TERM 2'!L19,'TERM 3'!L19),0))</f>
        <v>89</v>
      </c>
      <c r="M19" s="27">
        <f t="shared" si="0"/>
        <v>87</v>
      </c>
      <c r="N19" s="28">
        <f t="shared" si="3"/>
        <v>33.5</v>
      </c>
      <c r="O19" s="28" t="str">
        <f t="shared" si="1"/>
        <v>BENCHMARKING</v>
      </c>
      <c r="P19" s="58" t="str">
        <f t="shared" si="2"/>
        <v/>
      </c>
    </row>
    <row r="20" spans="1:16" ht="18" customHeight="1">
      <c r="A20" s="23">
        <v>5</v>
      </c>
      <c r="B20" s="57" t="str">
        <f>'INPUT DATA'!J13</f>
        <v>BARADAS, MCLIAME DWYT Q.</v>
      </c>
      <c r="C20" s="60">
        <f>IF(COUNT('TERM 1'!C20,'TERM 2'!C20,'TERM 3'!C20)=0,"",
ROUND(AVERAGE('TERM 1'!C20,'TERM 2'!C20,'TERM 3'!C20),0))</f>
        <v>86</v>
      </c>
      <c r="D20" s="60">
        <f>IF(COUNT('TERM 1'!D20,'TERM 2'!D20,'TERM 3'!D20)=0,"",
ROUND(AVERAGE('TERM 1'!D20,'TERM 2'!D20,'TERM 3'!D20),0))</f>
        <v>91</v>
      </c>
      <c r="E20" s="60">
        <f>IF(COUNT('TERM 1'!E20,'TERM 2'!E20,'TERM 3'!E20)=0,"",
ROUND(AVERAGE('TERM 1'!E20,'TERM 2'!E20,'TERM 3'!E20),0))</f>
        <v>89</v>
      </c>
      <c r="F20" s="60">
        <f>IF(COUNT('TERM 1'!F20,'TERM 2'!F20,'TERM 3'!F20)=0,"",
ROUND(AVERAGE('TERM 1'!F20,'TERM 2'!F20,'TERM 3'!F20),0))</f>
        <v>84</v>
      </c>
      <c r="G20" s="60">
        <f>IF(COUNT('TERM 1'!G20,'TERM 2'!G20,'TERM 3'!G20)=0,"",
ROUND(AVERAGE('TERM 1'!G20,'TERM 2'!G20,'TERM 3'!G20),0))</f>
        <v>91</v>
      </c>
      <c r="H20" s="60">
        <f>IF(COUNT('TERM 1'!H20,'TERM 2'!H20,'TERM 3'!H20)=0,"",
ROUND(AVERAGE('TERM 1'!H20,'TERM 2'!H20,'TERM 3'!H20),0))</f>
        <v>93</v>
      </c>
      <c r="I20" s="60">
        <f>IF(COUNT('TERM 1'!I20,'TERM 2'!I20,'TERM 3'!I20)=0,"",
ROUND(AVERAGE('TERM 1'!I20,'TERM 2'!I20,'TERM 3'!I20),0))</f>
        <v>88</v>
      </c>
      <c r="J20" s="60">
        <v>65</v>
      </c>
      <c r="K20" s="61">
        <f>IF(COUNT('TERM 1'!K20,'TERM 2'!K20,'TERM 3'!K20)=0,"",
ROUND(AVERAGE('TERM 1'!K20,'TERM 2'!K20,'TERM 3'!K20),0))</f>
        <v>88</v>
      </c>
      <c r="L20" s="61">
        <f>IF(COUNT('TERM 1'!L20,'TERM 2'!L20,'TERM 3'!L20)=0,"",
ROUND(AVERAGE('TERM 1'!L20,'TERM 2'!L20,'TERM 3'!L20),0))</f>
        <v>92</v>
      </c>
      <c r="M20" s="27">
        <f t="shared" si="0"/>
        <v>86</v>
      </c>
      <c r="N20" s="28">
        <f t="shared" si="3"/>
        <v>36.5</v>
      </c>
      <c r="O20" s="28" t="str">
        <f t="shared" si="1"/>
        <v>BENCHMARKING</v>
      </c>
      <c r="P20" s="58" t="str">
        <f t="shared" si="2"/>
        <v/>
      </c>
    </row>
    <row r="21" spans="1:16" ht="18" customHeight="1">
      <c r="A21" s="23">
        <v>6</v>
      </c>
      <c r="B21" s="57" t="str">
        <f>'INPUT DATA'!J14</f>
        <v>BARREDO, ALISTAIR KAYLE P.</v>
      </c>
      <c r="C21" s="60">
        <f>IF(COUNT('TERM 1'!C21,'TERM 2'!C21,'TERM 3'!C21)=0,"",
ROUND(AVERAGE('TERM 1'!C21,'TERM 2'!C21,'TERM 3'!C21),0))</f>
        <v>83</v>
      </c>
      <c r="D21" s="60">
        <f>IF(COUNT('TERM 1'!D21,'TERM 2'!D21,'TERM 3'!D21)=0,"",
ROUND(AVERAGE('TERM 1'!D21,'TERM 2'!D21,'TERM 3'!D21),0))</f>
        <v>92</v>
      </c>
      <c r="E21" s="60">
        <f>IF(COUNT('TERM 1'!E21,'TERM 2'!E21,'TERM 3'!E21)=0,"",
ROUND(AVERAGE('TERM 1'!E21,'TERM 2'!E21,'TERM 3'!E21),0))</f>
        <v>94</v>
      </c>
      <c r="F21" s="60">
        <f>IF(COUNT('TERM 1'!F21,'TERM 2'!F21,'TERM 3'!F21)=0,"",
ROUND(AVERAGE('TERM 1'!F21,'TERM 2'!F21,'TERM 3'!F21),0))</f>
        <v>88</v>
      </c>
      <c r="G21" s="60">
        <f>IF(COUNT('TERM 1'!G21,'TERM 2'!G21,'TERM 3'!G21)=0,"",
ROUND(AVERAGE('TERM 1'!G21,'TERM 2'!G21,'TERM 3'!G21),0))</f>
        <v>90</v>
      </c>
      <c r="H21" s="60">
        <f>IF(COUNT('TERM 1'!H21,'TERM 2'!H21,'TERM 3'!H21)=0,"",
ROUND(AVERAGE('TERM 1'!H21,'TERM 2'!H21,'TERM 3'!H21),0))</f>
        <v>88</v>
      </c>
      <c r="I21" s="60">
        <f>IF(COUNT('TERM 1'!I21,'TERM 2'!I21,'TERM 3'!I21)=0,"",
ROUND(AVERAGE('TERM 1'!I21,'TERM 2'!I21,'TERM 3'!I21),0))</f>
        <v>92</v>
      </c>
      <c r="J21" s="60">
        <v>84</v>
      </c>
      <c r="K21" s="61">
        <f>IF(COUNT('TERM 1'!K21,'TERM 2'!K21,'TERM 3'!K21)=0,"",
ROUND(AVERAGE('TERM 1'!K21,'TERM 2'!K21,'TERM 3'!K21),0))</f>
        <v>90</v>
      </c>
      <c r="L21" s="61">
        <f>IF(COUNT('TERM 1'!L21,'TERM 2'!L21,'TERM 3'!L21)=0,"",
ROUND(AVERAGE('TERM 1'!L21,'TERM 2'!L21,'TERM 3'!L21),0))</f>
        <v>90</v>
      </c>
      <c r="M21" s="27">
        <f t="shared" si="0"/>
        <v>89</v>
      </c>
      <c r="N21" s="28">
        <f t="shared" si="3"/>
        <v>18.5</v>
      </c>
      <c r="O21" s="28" t="str">
        <f t="shared" si="1"/>
        <v>BENCHMARKING</v>
      </c>
      <c r="P21" s="58" t="str">
        <f t="shared" si="2"/>
        <v/>
      </c>
    </row>
    <row r="22" spans="1:16" ht="18" customHeight="1">
      <c r="A22" s="23">
        <v>7</v>
      </c>
      <c r="B22" s="57" t="str">
        <f>'INPUT DATA'!J15</f>
        <v>BONILLA, RHINE KYLE L.</v>
      </c>
      <c r="C22" s="60">
        <f>IF(COUNT('TERM 1'!C22,'TERM 2'!C22,'TERM 3'!C22)=0,"",
ROUND(AVERAGE('TERM 1'!C22,'TERM 2'!C22,'TERM 3'!C22),0))</f>
        <v>84</v>
      </c>
      <c r="D22" s="60">
        <f>IF(COUNT('TERM 1'!D22,'TERM 2'!D22,'TERM 3'!D22)=0,"",
ROUND(AVERAGE('TERM 1'!D22,'TERM 2'!D22,'TERM 3'!D22),0))</f>
        <v>90</v>
      </c>
      <c r="E22" s="60">
        <f>IF(COUNT('TERM 1'!E22,'TERM 2'!E22,'TERM 3'!E22)=0,"",
ROUND(AVERAGE('TERM 1'!E22,'TERM 2'!E22,'TERM 3'!E22),0))</f>
        <v>92</v>
      </c>
      <c r="F22" s="60">
        <f>IF(COUNT('TERM 1'!F22,'TERM 2'!F22,'TERM 3'!F22)=0,"",
ROUND(AVERAGE('TERM 1'!F22,'TERM 2'!F22,'TERM 3'!F22),0))</f>
        <v>88</v>
      </c>
      <c r="G22" s="60">
        <f>IF(COUNT('TERM 1'!G22,'TERM 2'!G22,'TERM 3'!G22)=0,"",
ROUND(AVERAGE('TERM 1'!G22,'TERM 2'!G22,'TERM 3'!G22),0))</f>
        <v>92</v>
      </c>
      <c r="H22" s="60">
        <f>IF(COUNT('TERM 1'!H22,'TERM 2'!H22,'TERM 3'!H22)=0,"",
ROUND(AVERAGE('TERM 1'!H22,'TERM 2'!H22,'TERM 3'!H22),0))</f>
        <v>88</v>
      </c>
      <c r="I22" s="60">
        <f>IF(COUNT('TERM 1'!I22,'TERM 2'!I22,'TERM 3'!I22)=0,"",
ROUND(AVERAGE('TERM 1'!I22,'TERM 2'!I22,'TERM 3'!I22),0))</f>
        <v>87</v>
      </c>
      <c r="J22" s="60">
        <v>88</v>
      </c>
      <c r="K22" s="61">
        <f>IF(COUNT('TERM 1'!K22,'TERM 2'!K22,'TERM 3'!K22)=0,"",
ROUND(AVERAGE('TERM 1'!K22,'TERM 2'!K22,'TERM 3'!K22),0))</f>
        <v>86</v>
      </c>
      <c r="L22" s="61">
        <f>IF(COUNT('TERM 1'!L22,'TERM 2'!L22,'TERM 3'!L22)=0,"",
ROUND(AVERAGE('TERM 1'!L22,'TERM 2'!L22,'TERM 3'!L22),0))</f>
        <v>90</v>
      </c>
      <c r="M22" s="27">
        <f t="shared" si="0"/>
        <v>89</v>
      </c>
      <c r="N22" s="28">
        <f t="shared" si="3"/>
        <v>18.5</v>
      </c>
      <c r="O22" s="28" t="str">
        <f t="shared" si="1"/>
        <v>BENCHMARKING</v>
      </c>
      <c r="P22" s="58" t="str">
        <f t="shared" si="2"/>
        <v/>
      </c>
    </row>
    <row r="23" spans="1:16" ht="18" customHeight="1">
      <c r="A23" s="23">
        <v>8</v>
      </c>
      <c r="B23" s="57" t="str">
        <f>'INPUT DATA'!J16</f>
        <v>CORPUS, CYRUS JHON F.</v>
      </c>
      <c r="C23" s="60">
        <f>IF(COUNT('TERM 1'!C23,'TERM 2'!C23,'TERM 3'!C23)=0,"",
ROUND(AVERAGE('TERM 1'!C23,'TERM 2'!C23,'TERM 3'!C23),0))</f>
        <v>90</v>
      </c>
      <c r="D23" s="60">
        <f>IF(COUNT('TERM 1'!D23,'TERM 2'!D23,'TERM 3'!D23)=0,"",
ROUND(AVERAGE('TERM 1'!D23,'TERM 2'!D23,'TERM 3'!D23),0))</f>
        <v>90</v>
      </c>
      <c r="E23" s="60">
        <f>IF(COUNT('TERM 1'!E23,'TERM 2'!E23,'TERM 3'!E23)=0,"",
ROUND(AVERAGE('TERM 1'!E23,'TERM 2'!E23,'TERM 3'!E23),0))</f>
        <v>90</v>
      </c>
      <c r="F23" s="60">
        <f>IF(COUNT('TERM 1'!F23,'TERM 2'!F23,'TERM 3'!F23)=0,"",
ROUND(AVERAGE('TERM 1'!F23,'TERM 2'!F23,'TERM 3'!F23),0))</f>
        <v>88</v>
      </c>
      <c r="G23" s="60">
        <f>IF(COUNT('TERM 1'!G23,'TERM 2'!G23,'TERM 3'!G23)=0,"",
ROUND(AVERAGE('TERM 1'!G23,'TERM 2'!G23,'TERM 3'!G23),0))</f>
        <v>91</v>
      </c>
      <c r="H23" s="60">
        <f>IF(COUNT('TERM 1'!H23,'TERM 2'!H23,'TERM 3'!H23)=0,"",
ROUND(AVERAGE('TERM 1'!H23,'TERM 2'!H23,'TERM 3'!H23),0))</f>
        <v>93</v>
      </c>
      <c r="I23" s="60">
        <f>IF(COUNT('TERM 1'!I23,'TERM 2'!I23,'TERM 3'!I23)=0,"",
ROUND(AVERAGE('TERM 1'!I23,'TERM 2'!I23,'TERM 3'!I23),0))</f>
        <v>89</v>
      </c>
      <c r="J23" s="60">
        <v>86</v>
      </c>
      <c r="K23" s="61">
        <f>IF(COUNT('TERM 1'!K23,'TERM 2'!K23,'TERM 3'!K23)=0,"",
ROUND(AVERAGE('TERM 1'!K23,'TERM 2'!K23,'TERM 3'!K23),0))</f>
        <v>85</v>
      </c>
      <c r="L23" s="61">
        <f>IF(COUNT('TERM 1'!L23,'TERM 2'!L23,'TERM 3'!L23)=0,"",
ROUND(AVERAGE('TERM 1'!L23,'TERM 2'!L23,'TERM 3'!L23),0))</f>
        <v>93</v>
      </c>
      <c r="M23" s="27">
        <f t="shared" si="0"/>
        <v>90</v>
      </c>
      <c r="N23" s="28">
        <f t="shared" si="3"/>
        <v>6.5</v>
      </c>
      <c r="O23" s="28" t="str">
        <f t="shared" si="1"/>
        <v>ADVANCING</v>
      </c>
      <c r="P23" s="58" t="str">
        <f t="shared" si="2"/>
        <v/>
      </c>
    </row>
    <row r="24" spans="1:16" ht="18" customHeight="1">
      <c r="A24" s="23">
        <v>9</v>
      </c>
      <c r="B24" s="57" t="str">
        <f>'INPUT DATA'!J17</f>
        <v>DABA, IAN JOHN B.</v>
      </c>
      <c r="C24" s="60">
        <f>IF(COUNT('TERM 1'!C24,'TERM 2'!C24,'TERM 3'!C24)=0,"",
ROUND(AVERAGE('TERM 1'!C24,'TERM 2'!C24,'TERM 3'!C24),0))</f>
        <v>88</v>
      </c>
      <c r="D24" s="60">
        <f>IF(COUNT('TERM 1'!D24,'TERM 2'!D24,'TERM 3'!D24)=0,"",
ROUND(AVERAGE('TERM 1'!D24,'TERM 2'!D24,'TERM 3'!D24),0))</f>
        <v>90</v>
      </c>
      <c r="E24" s="60">
        <f>IF(COUNT('TERM 1'!E24,'TERM 2'!E24,'TERM 3'!E24)=0,"",
ROUND(AVERAGE('TERM 1'!E24,'TERM 2'!E24,'TERM 3'!E24),0))</f>
        <v>93</v>
      </c>
      <c r="F24" s="60">
        <f>IF(COUNT('TERM 1'!F24,'TERM 2'!F24,'TERM 3'!F24)=0,"",
ROUND(AVERAGE('TERM 1'!F24,'TERM 2'!F24,'TERM 3'!F24),0))</f>
        <v>83</v>
      </c>
      <c r="G24" s="60">
        <f>IF(COUNT('TERM 1'!G24,'TERM 2'!G24,'TERM 3'!G24)=0,"",
ROUND(AVERAGE('TERM 1'!G24,'TERM 2'!G24,'TERM 3'!G24),0))</f>
        <v>88</v>
      </c>
      <c r="H24" s="60">
        <f>IF(COUNT('TERM 1'!H24,'TERM 2'!H24,'TERM 3'!H24)=0,"",
ROUND(AVERAGE('TERM 1'!H24,'TERM 2'!H24,'TERM 3'!H24),0))</f>
        <v>93</v>
      </c>
      <c r="I24" s="60">
        <f>IF(COUNT('TERM 1'!I24,'TERM 2'!I24,'TERM 3'!I24)=0,"",
ROUND(AVERAGE('TERM 1'!I24,'TERM 2'!I24,'TERM 3'!I24),0))</f>
        <v>87</v>
      </c>
      <c r="J24" s="60">
        <v>69</v>
      </c>
      <c r="K24" s="61">
        <f>IF(COUNT('TERM 1'!K24,'TERM 2'!K24,'TERM 3'!K24)=0,"",
ROUND(AVERAGE('TERM 1'!K24,'TERM 2'!K24,'TERM 3'!K24),0))</f>
        <v>87</v>
      </c>
      <c r="L24" s="61">
        <f>IF(COUNT('TERM 1'!L24,'TERM 2'!L24,'TERM 3'!L24)=0,"",
ROUND(AVERAGE('TERM 1'!L24,'TERM 2'!L24,'TERM 3'!L24),0))</f>
        <v>90</v>
      </c>
      <c r="M24" s="27">
        <f t="shared" si="0"/>
        <v>86</v>
      </c>
      <c r="N24" s="28">
        <f t="shared" si="3"/>
        <v>36.5</v>
      </c>
      <c r="O24" s="28" t="str">
        <f t="shared" si="1"/>
        <v>BENCHMARKING</v>
      </c>
      <c r="P24" s="58" t="str">
        <f t="shared" si="2"/>
        <v/>
      </c>
    </row>
    <row r="25" spans="1:16" ht="18" customHeight="1">
      <c r="A25" s="23">
        <v>10</v>
      </c>
      <c r="B25" s="57" t="str">
        <f>'INPUT DATA'!J18</f>
        <v>DURAN, TYRICK GALVIN A.</v>
      </c>
      <c r="C25" s="60">
        <f>IF(COUNT('TERM 1'!C25,'TERM 2'!C25,'TERM 3'!C25)=0,"",
ROUND(AVERAGE('TERM 1'!C25,'TERM 2'!C25,'TERM 3'!C25),0))</f>
        <v>82</v>
      </c>
      <c r="D25" s="60">
        <f>IF(COUNT('TERM 1'!D25,'TERM 2'!D25,'TERM 3'!D25)=0,"",
ROUND(AVERAGE('TERM 1'!D25,'TERM 2'!D25,'TERM 3'!D25),0))</f>
        <v>86</v>
      </c>
      <c r="E25" s="60">
        <f>IF(COUNT('TERM 1'!E25,'TERM 2'!E25,'TERM 3'!E25)=0,"",
ROUND(AVERAGE('TERM 1'!E25,'TERM 2'!E25,'TERM 3'!E25),0))</f>
        <v>85</v>
      </c>
      <c r="F25" s="60">
        <f>IF(COUNT('TERM 1'!F25,'TERM 2'!F25,'TERM 3'!F25)=0,"",
ROUND(AVERAGE('TERM 1'!F25,'TERM 2'!F25,'TERM 3'!F25),0))</f>
        <v>80</v>
      </c>
      <c r="G25" s="60">
        <f>IF(COUNT('TERM 1'!G25,'TERM 2'!G25,'TERM 3'!G25)=0,"",
ROUND(AVERAGE('TERM 1'!G25,'TERM 2'!G25,'TERM 3'!G25),0))</f>
        <v>87</v>
      </c>
      <c r="H25" s="60">
        <f>IF(COUNT('TERM 1'!H25,'TERM 2'!H25,'TERM 3'!H25)=0,"",
ROUND(AVERAGE('TERM 1'!H25,'TERM 2'!H25,'TERM 3'!H25),0))</f>
        <v>88</v>
      </c>
      <c r="I25" s="60">
        <f>IF(COUNT('TERM 1'!I25,'TERM 2'!I25,'TERM 3'!I25)=0,"",
ROUND(AVERAGE('TERM 1'!I25,'TERM 2'!I25,'TERM 3'!I25),0))</f>
        <v>85</v>
      </c>
      <c r="J25" s="60">
        <v>68</v>
      </c>
      <c r="K25" s="61">
        <f>IF(COUNT('TERM 1'!K25,'TERM 2'!K25,'TERM 3'!K25)=0,"",
ROUND(AVERAGE('TERM 1'!K25,'TERM 2'!K25,'TERM 3'!K25),0))</f>
        <v>85</v>
      </c>
      <c r="L25" s="61">
        <f>IF(COUNT('TERM 1'!L25,'TERM 2'!L25,'TERM 3'!L25)=0,"",
ROUND(AVERAGE('TERM 1'!L25,'TERM 2'!L25,'TERM 3'!L25),0))</f>
        <v>85</v>
      </c>
      <c r="M25" s="27">
        <f t="shared" si="0"/>
        <v>83</v>
      </c>
      <c r="N25" s="28">
        <f t="shared" si="3"/>
        <v>41.5</v>
      </c>
      <c r="O25" s="28" t="str">
        <f t="shared" si="1"/>
        <v>BENCHMARKING</v>
      </c>
      <c r="P25" s="58" t="str">
        <f t="shared" si="2"/>
        <v/>
      </c>
    </row>
    <row r="26" spans="1:16" ht="18" customHeight="1">
      <c r="A26" s="23">
        <v>11</v>
      </c>
      <c r="B26" s="57" t="str">
        <f>'INPUT DATA'!J19</f>
        <v>GULAY, JOHN PAUL N.</v>
      </c>
      <c r="C26" s="60">
        <f>IF(COUNT('TERM 1'!C26,'TERM 2'!C26,'TERM 3'!C26)=0,"",
ROUND(AVERAGE('TERM 1'!C26,'TERM 2'!C26,'TERM 3'!C26),0))</f>
        <v>86</v>
      </c>
      <c r="D26" s="60">
        <f>IF(COUNT('TERM 1'!D26,'TERM 2'!D26,'TERM 3'!D26)=0,"",
ROUND(AVERAGE('TERM 1'!D26,'TERM 2'!D26,'TERM 3'!D26),0))</f>
        <v>90</v>
      </c>
      <c r="E26" s="60">
        <f>IF(COUNT('TERM 1'!E26,'TERM 2'!E26,'TERM 3'!E26)=0,"",
ROUND(AVERAGE('TERM 1'!E26,'TERM 2'!E26,'TERM 3'!E26),0))</f>
        <v>88</v>
      </c>
      <c r="F26" s="60">
        <f>IF(COUNT('TERM 1'!F26,'TERM 2'!F26,'TERM 3'!F26)=0,"",
ROUND(AVERAGE('TERM 1'!F26,'TERM 2'!F26,'TERM 3'!F26),0))</f>
        <v>80</v>
      </c>
      <c r="G26" s="60">
        <f>IF(COUNT('TERM 1'!G26,'TERM 2'!G26,'TERM 3'!G26)=0,"",
ROUND(AVERAGE('TERM 1'!G26,'TERM 2'!G26,'TERM 3'!G26),0))</f>
        <v>89</v>
      </c>
      <c r="H26" s="60">
        <f>IF(COUNT('TERM 1'!H26,'TERM 2'!H26,'TERM 3'!H26)=0,"",
ROUND(AVERAGE('TERM 1'!H26,'TERM 2'!H26,'TERM 3'!H26),0))</f>
        <v>90</v>
      </c>
      <c r="I26" s="60">
        <f>IF(COUNT('TERM 1'!I26,'TERM 2'!I26,'TERM 3'!I26)=0,"",
ROUND(AVERAGE('TERM 1'!I26,'TERM 2'!I26,'TERM 3'!I26),0))</f>
        <v>88</v>
      </c>
      <c r="J26" s="60">
        <v>85</v>
      </c>
      <c r="K26" s="61">
        <f>IF(COUNT('TERM 1'!K26,'TERM 2'!K26,'TERM 3'!K26)=0,"",
ROUND(AVERAGE('TERM 1'!K26,'TERM 2'!K26,'TERM 3'!K26),0))</f>
        <v>90</v>
      </c>
      <c r="L26" s="61">
        <f>IF(COUNT('TERM 1'!L26,'TERM 2'!L26,'TERM 3'!L26)=0,"",
ROUND(AVERAGE('TERM 1'!L26,'TERM 2'!L26,'TERM 3'!L26),0))</f>
        <v>98</v>
      </c>
      <c r="M26" s="27">
        <f t="shared" si="0"/>
        <v>87</v>
      </c>
      <c r="N26" s="28">
        <f t="shared" si="3"/>
        <v>33.5</v>
      </c>
      <c r="O26" s="28" t="str">
        <f t="shared" si="1"/>
        <v>BENCHMARKING</v>
      </c>
      <c r="P26" s="58" t="str">
        <f t="shared" si="2"/>
        <v/>
      </c>
    </row>
    <row r="27" spans="1:16" ht="18" customHeight="1">
      <c r="A27" s="23">
        <v>12</v>
      </c>
      <c r="B27" s="57" t="str">
        <f>'INPUT DATA'!J20</f>
        <v>LASANAS, ISAIAH ZAYN O.</v>
      </c>
      <c r="C27" s="60">
        <f>IF(COUNT('TERM 1'!C27,'TERM 2'!C27,'TERM 3'!C27)=0,"",
ROUND(AVERAGE('TERM 1'!C27,'TERM 2'!C27,'TERM 3'!C27),0))</f>
        <v>90</v>
      </c>
      <c r="D27" s="60">
        <f>IF(COUNT('TERM 1'!D27,'TERM 2'!D27,'TERM 3'!D27)=0,"",
ROUND(AVERAGE('TERM 1'!D27,'TERM 2'!D27,'TERM 3'!D27),0))</f>
        <v>93</v>
      </c>
      <c r="E27" s="60">
        <f>IF(COUNT('TERM 1'!E27,'TERM 2'!E27,'TERM 3'!E27)=0,"",
ROUND(AVERAGE('TERM 1'!E27,'TERM 2'!E27,'TERM 3'!E27),0))</f>
        <v>92</v>
      </c>
      <c r="F27" s="60">
        <f>IF(COUNT('TERM 1'!F27,'TERM 2'!F27,'TERM 3'!F27)=0,"",
ROUND(AVERAGE('TERM 1'!F27,'TERM 2'!F27,'TERM 3'!F27),0))</f>
        <v>92</v>
      </c>
      <c r="G27" s="60">
        <f>IF(COUNT('TERM 1'!G27,'TERM 2'!G27,'TERM 3'!G27)=0,"",
ROUND(AVERAGE('TERM 1'!G27,'TERM 2'!G27,'TERM 3'!G27),0))</f>
        <v>90</v>
      </c>
      <c r="H27" s="60">
        <f>IF(COUNT('TERM 1'!H27,'TERM 2'!H27,'TERM 3'!H27)=0,"",
ROUND(AVERAGE('TERM 1'!H27,'TERM 2'!H27,'TERM 3'!H27),0))</f>
        <v>95</v>
      </c>
      <c r="I27" s="60">
        <f>IF(COUNT('TERM 1'!I27,'TERM 2'!I27,'TERM 3'!I27)=0,"",
ROUND(AVERAGE('TERM 1'!I27,'TERM 2'!I27,'TERM 3'!I27),0))</f>
        <v>91</v>
      </c>
      <c r="J27" s="60">
        <v>69</v>
      </c>
      <c r="K27" s="61">
        <f>IF(COUNT('TERM 1'!K27,'TERM 2'!K27,'TERM 3'!K27)=0,"",
ROUND(AVERAGE('TERM 1'!K27,'TERM 2'!K27,'TERM 3'!K27),0))</f>
        <v>92</v>
      </c>
      <c r="L27" s="61">
        <f>IF(COUNT('TERM 1'!L27,'TERM 2'!L27,'TERM 3'!L27)=0,"",
ROUND(AVERAGE('TERM 1'!L27,'TERM 2'!L27,'TERM 3'!L27),0))</f>
        <v>93</v>
      </c>
      <c r="M27" s="27">
        <f t="shared" si="0"/>
        <v>89</v>
      </c>
      <c r="N27" s="28">
        <f t="shared" si="3"/>
        <v>18.5</v>
      </c>
      <c r="O27" s="28" t="str">
        <f t="shared" si="1"/>
        <v>BENCHMARKING</v>
      </c>
      <c r="P27" s="58" t="str">
        <f t="shared" si="2"/>
        <v/>
      </c>
    </row>
    <row r="28" spans="1:16" ht="18" customHeight="1">
      <c r="A28" s="23">
        <v>13</v>
      </c>
      <c r="B28" s="57" t="str">
        <f>'INPUT DATA'!J21</f>
        <v>MARZAN, BRAM YEOMAN C.</v>
      </c>
      <c r="C28" s="60">
        <f>IF(COUNT('TERM 1'!C28,'TERM 2'!C28,'TERM 3'!C28)=0,"",
ROUND(AVERAGE('TERM 1'!C28,'TERM 2'!C28,'TERM 3'!C28),0))</f>
        <v>85</v>
      </c>
      <c r="D28" s="60">
        <f>IF(COUNT('TERM 1'!D28,'TERM 2'!D28,'TERM 3'!D28)=0,"",
ROUND(AVERAGE('TERM 1'!D28,'TERM 2'!D28,'TERM 3'!D28),0))</f>
        <v>92</v>
      </c>
      <c r="E28" s="60">
        <f>IF(COUNT('TERM 1'!E28,'TERM 2'!E28,'TERM 3'!E28)=0,"",
ROUND(AVERAGE('TERM 1'!E28,'TERM 2'!E28,'TERM 3'!E28),0))</f>
        <v>90</v>
      </c>
      <c r="F28" s="60">
        <f>IF(COUNT('TERM 1'!F28,'TERM 2'!F28,'TERM 3'!F28)=0,"",
ROUND(AVERAGE('TERM 1'!F28,'TERM 2'!F28,'TERM 3'!F28),0))</f>
        <v>86</v>
      </c>
      <c r="G28" s="60">
        <f>IF(COUNT('TERM 1'!G28,'TERM 2'!G28,'TERM 3'!G28)=0,"",
ROUND(AVERAGE('TERM 1'!G28,'TERM 2'!G28,'TERM 3'!G28),0))</f>
        <v>90</v>
      </c>
      <c r="H28" s="60">
        <f>IF(COUNT('TERM 1'!H28,'TERM 2'!H28,'TERM 3'!H28)=0,"",
ROUND(AVERAGE('TERM 1'!H28,'TERM 2'!H28,'TERM 3'!H28),0))</f>
        <v>90</v>
      </c>
      <c r="I28" s="60">
        <f>IF(COUNT('TERM 1'!I28,'TERM 2'!I28,'TERM 3'!I28)=0,"",
ROUND(AVERAGE('TERM 1'!I28,'TERM 2'!I28,'TERM 3'!I28),0))</f>
        <v>88</v>
      </c>
      <c r="J28" s="60">
        <v>59</v>
      </c>
      <c r="K28" s="61">
        <f>IF(COUNT('TERM 1'!K28,'TERM 2'!K28,'TERM 3'!K28)=0,"",
ROUND(AVERAGE('TERM 1'!K28,'TERM 2'!K28,'TERM 3'!K28),0))</f>
        <v>89</v>
      </c>
      <c r="L28" s="61">
        <f>IF(COUNT('TERM 1'!L28,'TERM 2'!L28,'TERM 3'!L28)=0,"",
ROUND(AVERAGE('TERM 1'!L28,'TERM 2'!L28,'TERM 3'!L28),0))</f>
        <v>87</v>
      </c>
      <c r="M28" s="27">
        <f t="shared" si="0"/>
        <v>85</v>
      </c>
      <c r="N28" s="28">
        <f t="shared" si="3"/>
        <v>39</v>
      </c>
      <c r="O28" s="28" t="str">
        <f t="shared" si="1"/>
        <v>BENCHMARKING</v>
      </c>
      <c r="P28" s="58" t="str">
        <f t="shared" si="2"/>
        <v/>
      </c>
    </row>
    <row r="29" spans="1:16" ht="18" customHeight="1">
      <c r="A29" s="23">
        <v>14</v>
      </c>
      <c r="B29" s="57" t="str">
        <f>'INPUT DATA'!J22</f>
        <v>NOTARTE, KEVIN CLARENCE V.</v>
      </c>
      <c r="C29" s="60">
        <f>IF(COUNT('TERM 1'!C29,'TERM 2'!C29,'TERM 3'!C29)=0,"",
ROUND(AVERAGE('TERM 1'!C29,'TERM 2'!C29,'TERM 3'!C29),0))</f>
        <v>88</v>
      </c>
      <c r="D29" s="60">
        <f>IF(COUNT('TERM 1'!D29,'TERM 2'!D29,'TERM 3'!D29)=0,"",
ROUND(AVERAGE('TERM 1'!D29,'TERM 2'!D29,'TERM 3'!D29),0))</f>
        <v>95</v>
      </c>
      <c r="E29" s="60">
        <f>IF(COUNT('TERM 1'!E29,'TERM 2'!E29,'TERM 3'!E29)=0,"",
ROUND(AVERAGE('TERM 1'!E29,'TERM 2'!E29,'TERM 3'!E29),0))</f>
        <v>90</v>
      </c>
      <c r="F29" s="60">
        <f>IF(COUNT('TERM 1'!F29,'TERM 2'!F29,'TERM 3'!F29)=0,"",
ROUND(AVERAGE('TERM 1'!F29,'TERM 2'!F29,'TERM 3'!F29),0))</f>
        <v>90</v>
      </c>
      <c r="G29" s="60">
        <f>IF(COUNT('TERM 1'!G29,'TERM 2'!G29,'TERM 3'!G29)=0,"",
ROUND(AVERAGE('TERM 1'!G29,'TERM 2'!G29,'TERM 3'!G29),0))</f>
        <v>91</v>
      </c>
      <c r="H29" s="60">
        <f>IF(COUNT('TERM 1'!H29,'TERM 2'!H29,'TERM 3'!H29)=0,"",
ROUND(AVERAGE('TERM 1'!H29,'TERM 2'!H29,'TERM 3'!H29),0))</f>
        <v>93</v>
      </c>
      <c r="I29" s="60">
        <f>IF(COUNT('TERM 1'!I29,'TERM 2'!I29,'TERM 3'!I29)=0,"",
ROUND(AVERAGE('TERM 1'!I29,'TERM 2'!I29,'TERM 3'!I29),0))</f>
        <v>91</v>
      </c>
      <c r="J29" s="60">
        <v>72</v>
      </c>
      <c r="K29" s="61">
        <f>IF(COUNT('TERM 1'!K29,'TERM 2'!K29,'TERM 3'!K29)=0,"",
ROUND(AVERAGE('TERM 1'!K29,'TERM 2'!K29,'TERM 3'!K29),0))</f>
        <v>90</v>
      </c>
      <c r="L29" s="61">
        <f>IF(COUNT('TERM 1'!L29,'TERM 2'!L29,'TERM 3'!L29)=0,"",
ROUND(AVERAGE('TERM 1'!L29,'TERM 2'!L29,'TERM 3'!L29),0))</f>
        <v>91</v>
      </c>
      <c r="M29" s="27">
        <f t="shared" si="0"/>
        <v>89</v>
      </c>
      <c r="N29" s="28">
        <f t="shared" si="3"/>
        <v>18.5</v>
      </c>
      <c r="O29" s="28" t="str">
        <f t="shared" si="1"/>
        <v>BENCHMARKING</v>
      </c>
      <c r="P29" s="58" t="str">
        <f t="shared" si="2"/>
        <v/>
      </c>
    </row>
    <row r="30" spans="1:16" ht="18" customHeight="1">
      <c r="A30" s="23">
        <v>15</v>
      </c>
      <c r="B30" s="57" t="str">
        <f>'INPUT DATA'!J23</f>
        <v>OMAR, MUHAMMAD AIMAN A.</v>
      </c>
      <c r="C30" s="60">
        <f>IF(COUNT('TERM 1'!C30,'TERM 2'!C30,'TERM 3'!C30)=0,"",
ROUND(AVERAGE('TERM 1'!C30,'TERM 2'!C30,'TERM 3'!C30),0))</f>
        <v>83</v>
      </c>
      <c r="D30" s="60">
        <f>IF(COUNT('TERM 1'!D30,'TERM 2'!D30,'TERM 3'!D30)=0,"",
ROUND(AVERAGE('TERM 1'!D30,'TERM 2'!D30,'TERM 3'!D30),0))</f>
        <v>88</v>
      </c>
      <c r="E30" s="60">
        <f>IF(COUNT('TERM 1'!E30,'TERM 2'!E30,'TERM 3'!E30)=0,"",
ROUND(AVERAGE('TERM 1'!E30,'TERM 2'!E30,'TERM 3'!E30),0))</f>
        <v>83</v>
      </c>
      <c r="F30" s="60">
        <f>IF(COUNT('TERM 1'!F30,'TERM 2'!F30,'TERM 3'!F30)=0,"",
ROUND(AVERAGE('TERM 1'!F30,'TERM 2'!F30,'TERM 3'!F30),0))</f>
        <v>80</v>
      </c>
      <c r="G30" s="60">
        <f>IF(COUNT('TERM 1'!G30,'TERM 2'!G30,'TERM 3'!G30)=0,"",
ROUND(AVERAGE('TERM 1'!G30,'TERM 2'!G30,'TERM 3'!G30),0))</f>
        <v>88</v>
      </c>
      <c r="H30" s="60">
        <f>IF(COUNT('TERM 1'!H30,'TERM 2'!H30,'TERM 3'!H30)=0,"",
ROUND(AVERAGE('TERM 1'!H30,'TERM 2'!H30,'TERM 3'!H30),0))</f>
        <v>91</v>
      </c>
      <c r="I30" s="60">
        <f>IF(COUNT('TERM 1'!I30,'TERM 2'!I30,'TERM 3'!I30)=0,"",
ROUND(AVERAGE('TERM 1'!I30,'TERM 2'!I30,'TERM 3'!I30),0))</f>
        <v>85</v>
      </c>
      <c r="J30" s="60">
        <v>65</v>
      </c>
      <c r="K30" s="61">
        <f>IF(COUNT('TERM 1'!K30,'TERM 2'!K30,'TERM 3'!K30)=0,"",
ROUND(AVERAGE('TERM 1'!K30,'TERM 2'!K30,'TERM 3'!K30),0))</f>
        <v>85</v>
      </c>
      <c r="L30" s="61">
        <f>IF(COUNT('TERM 1'!L30,'TERM 2'!L30,'TERM 3'!L30)=0,"",
ROUND(AVERAGE('TERM 1'!L30,'TERM 2'!L30,'TERM 3'!L30),0))</f>
        <v>86</v>
      </c>
      <c r="M30" s="27">
        <f t="shared" si="0"/>
        <v>83</v>
      </c>
      <c r="N30" s="28">
        <f t="shared" si="3"/>
        <v>41.5</v>
      </c>
      <c r="O30" s="28" t="str">
        <f t="shared" si="1"/>
        <v>BENCHMARKING</v>
      </c>
      <c r="P30" s="58" t="str">
        <f t="shared" si="2"/>
        <v/>
      </c>
    </row>
    <row r="31" spans="1:16" ht="18" customHeight="1">
      <c r="A31" s="23">
        <v>16</v>
      </c>
      <c r="B31" s="57" t="str">
        <f>'INPUT DATA'!J24</f>
        <v>PANAGUITON, PETER CLIEN B.</v>
      </c>
      <c r="C31" s="60">
        <f>IF(COUNT('TERM 1'!C31,'TERM 2'!C31,'TERM 3'!C31)=0,"",
ROUND(AVERAGE('TERM 1'!C31,'TERM 2'!C31,'TERM 3'!C31),0))</f>
        <v>91</v>
      </c>
      <c r="D31" s="60">
        <f>IF(COUNT('TERM 1'!D31,'TERM 2'!D31,'TERM 3'!D31)=0,"",
ROUND(AVERAGE('TERM 1'!D31,'TERM 2'!D31,'TERM 3'!D31),0))</f>
        <v>89</v>
      </c>
      <c r="E31" s="60">
        <f>IF(COUNT('TERM 1'!E31,'TERM 2'!E31,'TERM 3'!E31)=0,"",
ROUND(AVERAGE('TERM 1'!E31,'TERM 2'!E31,'TERM 3'!E31),0))</f>
        <v>88</v>
      </c>
      <c r="F31" s="60">
        <f>IF(COUNT('TERM 1'!F31,'TERM 2'!F31,'TERM 3'!F31)=0,"",
ROUND(AVERAGE('TERM 1'!F31,'TERM 2'!F31,'TERM 3'!F31),0))</f>
        <v>86</v>
      </c>
      <c r="G31" s="60">
        <f>IF(COUNT('TERM 1'!G31,'TERM 2'!G31,'TERM 3'!G31)=0,"",
ROUND(AVERAGE('TERM 1'!G31,'TERM 2'!G31,'TERM 3'!G31),0))</f>
        <v>91</v>
      </c>
      <c r="H31" s="60">
        <f>IF(COUNT('TERM 1'!H31,'TERM 2'!H31,'TERM 3'!H31)=0,"",
ROUND(AVERAGE('TERM 1'!H31,'TERM 2'!H31,'TERM 3'!H31),0))</f>
        <v>93</v>
      </c>
      <c r="I31" s="60">
        <f>IF(COUNT('TERM 1'!I31,'TERM 2'!I31,'TERM 3'!I31)=0,"",
ROUND(AVERAGE('TERM 1'!I31,'TERM 2'!I31,'TERM 3'!I31),0))</f>
        <v>90</v>
      </c>
      <c r="J31" s="60">
        <v>87</v>
      </c>
      <c r="K31" s="61">
        <f>IF(COUNT('TERM 1'!K31,'TERM 2'!K31,'TERM 3'!K31)=0,"",
ROUND(AVERAGE('TERM 1'!K31,'TERM 2'!K31,'TERM 3'!K31),0))</f>
        <v>88</v>
      </c>
      <c r="L31" s="61">
        <f>IF(COUNT('TERM 1'!L31,'TERM 2'!L31,'TERM 3'!L31)=0,"",
ROUND(AVERAGE('TERM 1'!L31,'TERM 2'!L31,'TERM 3'!L31),0))</f>
        <v>91</v>
      </c>
      <c r="M31" s="27">
        <f t="shared" si="0"/>
        <v>89</v>
      </c>
      <c r="N31" s="28">
        <f t="shared" si="3"/>
        <v>18.5</v>
      </c>
      <c r="O31" s="28" t="str">
        <f t="shared" si="1"/>
        <v>BENCHMARKING</v>
      </c>
      <c r="P31" s="58" t="str">
        <f t="shared" si="2"/>
        <v/>
      </c>
    </row>
    <row r="32" spans="1:16" ht="18" customHeight="1">
      <c r="A32" s="23">
        <v>17</v>
      </c>
      <c r="B32" s="57" t="str">
        <f>'INPUT DATA'!J25</f>
        <v>PAULITE, JAEL KHAIZER S.</v>
      </c>
      <c r="C32" s="60">
        <f>IF(COUNT('TERM 1'!C32,'TERM 2'!C32,'TERM 3'!C32)=0,"",
ROUND(AVERAGE('TERM 1'!C32,'TERM 2'!C32,'TERM 3'!C32),0))</f>
        <v>89</v>
      </c>
      <c r="D32" s="60">
        <f>IF(COUNT('TERM 1'!D32,'TERM 2'!D32,'TERM 3'!D32)=0,"",
ROUND(AVERAGE('TERM 1'!D32,'TERM 2'!D32,'TERM 3'!D32),0))</f>
        <v>96</v>
      </c>
      <c r="E32" s="60">
        <f>IF(COUNT('TERM 1'!E32,'TERM 2'!E32,'TERM 3'!E32)=0,"",
ROUND(AVERAGE('TERM 1'!E32,'TERM 2'!E32,'TERM 3'!E32),0))</f>
        <v>93</v>
      </c>
      <c r="F32" s="60">
        <f>IF(COUNT('TERM 1'!F32,'TERM 2'!F32,'TERM 3'!F32)=0,"",
ROUND(AVERAGE('TERM 1'!F32,'TERM 2'!F32,'TERM 3'!F32),0))</f>
        <v>85</v>
      </c>
      <c r="G32" s="60">
        <f>IF(COUNT('TERM 1'!G32,'TERM 2'!G32,'TERM 3'!G32)=0,"",
ROUND(AVERAGE('TERM 1'!G32,'TERM 2'!G32,'TERM 3'!G32),0))</f>
        <v>92</v>
      </c>
      <c r="H32" s="60">
        <f>IF(COUNT('TERM 1'!H32,'TERM 2'!H32,'TERM 3'!H32)=0,"",
ROUND(AVERAGE('TERM 1'!H32,'TERM 2'!H32,'TERM 3'!H32),0))</f>
        <v>94</v>
      </c>
      <c r="I32" s="60">
        <f>IF(COUNT('TERM 1'!I32,'TERM 2'!I32,'TERM 3'!I32)=0,"",
ROUND(AVERAGE('TERM 1'!I32,'TERM 2'!I32,'TERM 3'!I32),0))</f>
        <v>91</v>
      </c>
      <c r="J32" s="60">
        <v>80</v>
      </c>
      <c r="K32" s="61">
        <f>IF(COUNT('TERM 1'!K32,'TERM 2'!K32,'TERM 3'!K32)=0,"",
ROUND(AVERAGE('TERM 1'!K32,'TERM 2'!K32,'TERM 3'!K32),0))</f>
        <v>86</v>
      </c>
      <c r="L32" s="61">
        <f>IF(COUNT('TERM 1'!L32,'TERM 2'!L32,'TERM 3'!L32)=0,"",
ROUND(AVERAGE('TERM 1'!L32,'TERM 2'!L32,'TERM 3'!L32),0))</f>
        <v>90</v>
      </c>
      <c r="M32" s="27">
        <f t="shared" si="0"/>
        <v>90</v>
      </c>
      <c r="N32" s="28">
        <f t="shared" si="3"/>
        <v>6.5</v>
      </c>
      <c r="O32" s="28" t="str">
        <f t="shared" si="1"/>
        <v>ADVANCING</v>
      </c>
      <c r="P32" s="58" t="str">
        <f t="shared" si="2"/>
        <v/>
      </c>
    </row>
    <row r="33" spans="1:16" ht="18" customHeight="1">
      <c r="A33" s="23">
        <v>18</v>
      </c>
      <c r="B33" s="57" t="e">
        <f>'INPUT DATA'!#REF!</f>
        <v>#REF!</v>
      </c>
      <c r="C33" s="60">
        <f>IF(COUNT('TERM 1'!C33,'TERM 2'!C33,'TERM 3'!C33)=0,"",
ROUND(AVERAGE('TERM 1'!C33,'TERM 2'!C33,'TERM 3'!C33),0))</f>
        <v>81</v>
      </c>
      <c r="D33" s="60">
        <f>IF(COUNT('TERM 1'!D33,'TERM 2'!D33,'TERM 3'!D33)=0,"",
ROUND(AVERAGE('TERM 1'!D33,'TERM 2'!D33,'TERM 3'!D33),0))</f>
        <v>89</v>
      </c>
      <c r="E33" s="60">
        <f>IF(COUNT('TERM 1'!E33,'TERM 2'!E33,'TERM 3'!E33)=0,"",
ROUND(AVERAGE('TERM 1'!E33,'TERM 2'!E33,'TERM 3'!E33),0))</f>
        <v>85</v>
      </c>
      <c r="F33" s="60">
        <f>IF(COUNT('TERM 1'!F33,'TERM 2'!F33,'TERM 3'!F33)=0,"",
ROUND(AVERAGE('TERM 1'!F33,'TERM 2'!F33,'TERM 3'!F33),0))</f>
        <v>82</v>
      </c>
      <c r="G33" s="60">
        <f>IF(COUNT('TERM 1'!G33,'TERM 2'!G33,'TERM 3'!G33)=0,"",
ROUND(AVERAGE('TERM 1'!G33,'TERM 2'!G33,'TERM 3'!G33),0))</f>
        <v>85</v>
      </c>
      <c r="H33" s="60">
        <f>IF(COUNT('TERM 1'!H33,'TERM 2'!H33,'TERM 3'!H33)=0,"",
ROUND(AVERAGE('TERM 1'!H33,'TERM 2'!H33,'TERM 3'!H33),0))</f>
        <v>90</v>
      </c>
      <c r="I33" s="60">
        <f>IF(COUNT('TERM 1'!I33,'TERM 2'!I33,'TERM 3'!I33)=0,"",
ROUND(AVERAGE('TERM 1'!I33,'TERM 2'!I33,'TERM 3'!I33),0))</f>
        <v>88</v>
      </c>
      <c r="J33" s="53"/>
      <c r="K33" s="61">
        <f>IF(COUNT('TERM 1'!K33,'TERM 2'!K33,'TERM 3'!K33)=0,"",
ROUND(AVERAGE('TERM 1'!K33,'TERM 2'!K33,'TERM 3'!K33),0))</f>
        <v>81</v>
      </c>
      <c r="L33" s="61">
        <f>IF(COUNT('TERM 1'!L33,'TERM 2'!L33,'TERM 3'!L33)=0,"",
ROUND(AVERAGE('TERM 1'!L33,'TERM 2'!L33,'TERM 3'!L33),0))</f>
        <v>85</v>
      </c>
      <c r="M33" s="27" t="str">
        <f t="shared" si="0"/>
        <v/>
      </c>
      <c r="N33" s="28" t="str">
        <f t="shared" si="3"/>
        <v/>
      </c>
      <c r="O33" s="28" t="str">
        <f t="shared" si="1"/>
        <v/>
      </c>
      <c r="P33" s="58" t="str">
        <f t="shared" si="2"/>
        <v/>
      </c>
    </row>
    <row r="34" spans="1:16" ht="18" customHeight="1">
      <c r="A34" s="23">
        <v>19</v>
      </c>
      <c r="B34" s="57" t="e">
        <f>'INPUT DATA'!#REF!</f>
        <v>#REF!</v>
      </c>
      <c r="C34" s="60">
        <f>IF(COUNT('TERM 1'!C34,'TERM 2'!C34,'TERM 3'!C34)=0,"",
ROUND(AVERAGE('TERM 1'!C34,'TERM 2'!C34,'TERM 3'!C34),0))</f>
        <v>87</v>
      </c>
      <c r="D34" s="60">
        <f>IF(COUNT('TERM 1'!D34,'TERM 2'!D34,'TERM 3'!D34)=0,"",
ROUND(AVERAGE('TERM 1'!D34,'TERM 2'!D34,'TERM 3'!D34),0))</f>
        <v>90</v>
      </c>
      <c r="E34" s="60">
        <f>IF(COUNT('TERM 1'!E34,'TERM 2'!E34,'TERM 3'!E34)=0,"",
ROUND(AVERAGE('TERM 1'!E34,'TERM 2'!E34,'TERM 3'!E34),0))</f>
        <v>90</v>
      </c>
      <c r="F34" s="60">
        <f>IF(COUNT('TERM 1'!F34,'TERM 2'!F34,'TERM 3'!F34)=0,"",
ROUND(AVERAGE('TERM 1'!F34,'TERM 2'!F34,'TERM 3'!F34),0))</f>
        <v>88</v>
      </c>
      <c r="G34" s="60">
        <f>IF(COUNT('TERM 1'!G34,'TERM 2'!G34,'TERM 3'!G34)=0,"",
ROUND(AVERAGE('TERM 1'!G34,'TERM 2'!G34,'TERM 3'!G34),0))</f>
        <v>92</v>
      </c>
      <c r="H34" s="60">
        <f>IF(COUNT('TERM 1'!H34,'TERM 2'!H34,'TERM 3'!H34)=0,"",
ROUND(AVERAGE('TERM 1'!H34,'TERM 2'!H34,'TERM 3'!H34),0))</f>
        <v>92</v>
      </c>
      <c r="I34" s="60">
        <f>IF(COUNT('TERM 1'!I34,'TERM 2'!I34,'TERM 3'!I34)=0,"",
ROUND(AVERAGE('TERM 1'!I34,'TERM 2'!I34,'TERM 3'!I34),0))</f>
        <v>90</v>
      </c>
      <c r="J34" s="25">
        <v>85</v>
      </c>
      <c r="K34" s="61">
        <f>IF(COUNT('TERM 1'!K34,'TERM 2'!K34,'TERM 3'!K34)=0,"",
ROUND(AVERAGE('TERM 1'!K34,'TERM 2'!K34,'TERM 3'!K34),0))</f>
        <v>91</v>
      </c>
      <c r="L34" s="61">
        <f>IF(COUNT('TERM 1'!L34,'TERM 2'!L34,'TERM 3'!L34)=0,"",
ROUND(AVERAGE('TERM 1'!L34,'TERM 2'!L34,'TERM 3'!L34),0))</f>
        <v>92</v>
      </c>
      <c r="M34" s="27">
        <f t="shared" si="0"/>
        <v>89</v>
      </c>
      <c r="N34" s="28">
        <f t="shared" si="3"/>
        <v>18.5</v>
      </c>
      <c r="O34" s="28" t="str">
        <f t="shared" si="1"/>
        <v>BENCHMARKING</v>
      </c>
      <c r="P34" s="58" t="str">
        <f t="shared" si="2"/>
        <v/>
      </c>
    </row>
    <row r="35" spans="1:16" ht="18" customHeight="1">
      <c r="A35" s="23">
        <v>20</v>
      </c>
      <c r="B35" s="57" t="e">
        <f>'INPUT DATA'!#REF!</f>
        <v>#REF!</v>
      </c>
      <c r="C35" s="60">
        <f>IF(COUNT('TERM 1'!C35,'TERM 2'!C35,'TERM 3'!C35)=0,"",
ROUND(AVERAGE('TERM 1'!C35,'TERM 2'!C35,'TERM 3'!C35),0))</f>
        <v>82</v>
      </c>
      <c r="D35" s="60">
        <f>IF(COUNT('TERM 1'!D35,'TERM 2'!D35,'TERM 3'!D35)=0,"",
ROUND(AVERAGE('TERM 1'!D35,'TERM 2'!D35,'TERM 3'!D35),0))</f>
        <v>87</v>
      </c>
      <c r="E35" s="60">
        <f>IF(COUNT('TERM 1'!E35,'TERM 2'!E35,'TERM 3'!E35)=0,"",
ROUND(AVERAGE('TERM 1'!E35,'TERM 2'!E35,'TERM 3'!E35),0))</f>
        <v>85</v>
      </c>
      <c r="F35" s="60">
        <f>IF(COUNT('TERM 1'!F35,'TERM 2'!F35,'TERM 3'!F35)=0,"",
ROUND(AVERAGE('TERM 1'!F35,'TERM 2'!F35,'TERM 3'!F35),0))</f>
        <v>80</v>
      </c>
      <c r="G35" s="60">
        <f>IF(COUNT('TERM 1'!G35,'TERM 2'!G35,'TERM 3'!G35)=0,"",
ROUND(AVERAGE('TERM 1'!G35,'TERM 2'!G35,'TERM 3'!G35),0))</f>
        <v>90</v>
      </c>
      <c r="H35" s="60">
        <f>IF(COUNT('TERM 1'!H35,'TERM 2'!H35,'TERM 3'!H35)=0,"",
ROUND(AVERAGE('TERM 1'!H35,'TERM 2'!H35,'TERM 3'!H35),0))</f>
        <v>85</v>
      </c>
      <c r="I35" s="60">
        <f>IF(COUNT('TERM 1'!I35,'TERM 2'!I35,'TERM 3'!I35)=0,"",
ROUND(AVERAGE('TERM 1'!I35,'TERM 2'!I35,'TERM 3'!I35),0))</f>
        <v>87</v>
      </c>
      <c r="J35" s="25">
        <v>87</v>
      </c>
      <c r="K35" s="61">
        <f>IF(COUNT('TERM 1'!K35,'TERM 2'!K35,'TERM 3'!K35)=0,"",
ROUND(AVERAGE('TERM 1'!K35,'TERM 2'!K35,'TERM 3'!K35),0))</f>
        <v>85</v>
      </c>
      <c r="L35" s="61">
        <f>IF(COUNT('TERM 1'!L35,'TERM 2'!L35,'TERM 3'!L35)=0,"",
ROUND(AVERAGE('TERM 1'!L35,'TERM 2'!L35,'TERM 3'!L35),0))</f>
        <v>85</v>
      </c>
      <c r="M35" s="27">
        <f t="shared" si="0"/>
        <v>85</v>
      </c>
      <c r="N35" s="28">
        <f t="shared" si="3"/>
        <v>39</v>
      </c>
      <c r="O35" s="28" t="str">
        <f t="shared" si="1"/>
        <v>BENCHMARKING</v>
      </c>
      <c r="P35" s="58" t="str">
        <f t="shared" si="2"/>
        <v/>
      </c>
    </row>
    <row r="36" spans="1:16" ht="18" hidden="1" customHeight="1">
      <c r="A36" s="23">
        <v>21</v>
      </c>
      <c r="B36" s="57" t="e">
        <f>'INPUT DATA'!#REF!</f>
        <v>#REF!</v>
      </c>
      <c r="C36" s="60">
        <f>IF(COUNT('TERM 1'!C36,'TERM 2'!C36,'TERM 3'!C36)=0,"",
ROUND(AVERAGE('TERM 1'!C36,'TERM 2'!C36,'TERM 3'!C36),0))</f>
        <v>83</v>
      </c>
      <c r="D36" s="60">
        <f>IF(COUNT('TERM 1'!D36,'TERM 2'!D36,'TERM 3'!D36)=0,"",
ROUND(AVERAGE('TERM 1'!D36,'TERM 2'!D36,'TERM 3'!D36),0))</f>
        <v>93</v>
      </c>
      <c r="E36" s="60">
        <f>IF(COUNT('TERM 1'!E36,'TERM 2'!E36,'TERM 3'!E36)=0,"",
ROUND(AVERAGE('TERM 1'!E36,'TERM 2'!E36,'TERM 3'!E36),0))</f>
        <v>88</v>
      </c>
      <c r="F36" s="60">
        <f>IF(COUNT('TERM 1'!F36,'TERM 2'!F36,'TERM 3'!F36)=0,"",
ROUND(AVERAGE('TERM 1'!F36,'TERM 2'!F36,'TERM 3'!F36),0))</f>
        <v>91</v>
      </c>
      <c r="G36" s="60">
        <f>IF(COUNT('TERM 1'!G36,'TERM 2'!G36,'TERM 3'!G36)=0,"",
ROUND(AVERAGE('TERM 1'!G36,'TERM 2'!G36,'TERM 3'!G36),0))</f>
        <v>90</v>
      </c>
      <c r="H36" s="60">
        <f>IF(COUNT('TERM 1'!H36,'TERM 2'!H36,'TERM 3'!H36)=0,"",
ROUND(AVERAGE('TERM 1'!H36,'TERM 2'!H36,'TERM 3'!H36),0))</f>
        <v>89</v>
      </c>
      <c r="I36" s="60">
        <f>IF(COUNT('TERM 1'!I36,'TERM 2'!I36,'TERM 3'!I36)=0,"",
ROUND(AVERAGE('TERM 1'!I36,'TERM 2'!I36,'TERM 3'!I36),0))</f>
        <v>92</v>
      </c>
      <c r="J36" s="25">
        <v>80</v>
      </c>
      <c r="K36" s="61">
        <f>IF(COUNT('TERM 1'!K36,'TERM 2'!K36,'TERM 3'!K36)=0,"",
ROUND(AVERAGE('TERM 1'!K36,'TERM 2'!K36,'TERM 3'!K36),0))</f>
        <v>87</v>
      </c>
      <c r="L36" s="61">
        <f>IF(COUNT('TERM 1'!L36,'TERM 2'!L36,'TERM 3'!L36)=0,"",
ROUND(AVERAGE('TERM 1'!L36,'TERM 2'!L36,'TERM 3'!L36),0))</f>
        <v>92</v>
      </c>
      <c r="M36" s="27">
        <f t="shared" si="0"/>
        <v>88</v>
      </c>
      <c r="N36" s="28">
        <f t="shared" si="3"/>
        <v>28.5</v>
      </c>
      <c r="O36" s="28" t="str">
        <f t="shared" si="1"/>
        <v>BENCHMARKING</v>
      </c>
      <c r="P36" s="58" t="str">
        <f t="shared" si="2"/>
        <v/>
      </c>
    </row>
    <row r="37" spans="1:16" ht="18" hidden="1" customHeight="1">
      <c r="A37" s="23">
        <v>22</v>
      </c>
      <c r="B37" s="57" t="e">
        <f>'INPUT DATA'!#REF!</f>
        <v>#REF!</v>
      </c>
      <c r="C37" s="60">
        <f>IF(COUNT('TERM 1'!C37,'TERM 2'!C37,'TERM 3'!C37)=0,"",
ROUND(AVERAGE('TERM 1'!C37,'TERM 2'!C37,'TERM 3'!C37),0))</f>
        <v>90</v>
      </c>
      <c r="D37" s="60">
        <f>IF(COUNT('TERM 1'!D37,'TERM 2'!D37,'TERM 3'!D37)=0,"",
ROUND(AVERAGE('TERM 1'!D37,'TERM 2'!D37,'TERM 3'!D37),0))</f>
        <v>92</v>
      </c>
      <c r="E37" s="60">
        <f>IF(COUNT('TERM 1'!E37,'TERM 2'!E37,'TERM 3'!E37)=0,"",
ROUND(AVERAGE('TERM 1'!E37,'TERM 2'!E37,'TERM 3'!E37),0))</f>
        <v>88</v>
      </c>
      <c r="F37" s="60">
        <f>IF(COUNT('TERM 1'!F37,'TERM 2'!F37,'TERM 3'!F37)=0,"",
ROUND(AVERAGE('TERM 1'!F37,'TERM 2'!F37,'TERM 3'!F37),0))</f>
        <v>88</v>
      </c>
      <c r="G37" s="60">
        <f>IF(COUNT('TERM 1'!G37,'TERM 2'!G37,'TERM 3'!G37)=0,"",
ROUND(AVERAGE('TERM 1'!G37,'TERM 2'!G37,'TERM 3'!G37),0))</f>
        <v>90</v>
      </c>
      <c r="H37" s="60">
        <f>IF(COUNT('TERM 1'!H37,'TERM 2'!H37,'TERM 3'!H37)=0,"",
ROUND(AVERAGE('TERM 1'!H37,'TERM 2'!H37,'TERM 3'!H37),0))</f>
        <v>92</v>
      </c>
      <c r="I37" s="60">
        <f>IF(COUNT('TERM 1'!I37,'TERM 2'!I37,'TERM 3'!I37)=0,"",
ROUND(AVERAGE('TERM 1'!I37,'TERM 2'!I37,'TERM 3'!I37),0))</f>
        <v>89</v>
      </c>
      <c r="J37" s="25">
        <v>70</v>
      </c>
      <c r="K37" s="61">
        <f>IF(COUNT('TERM 1'!K37,'TERM 2'!K37,'TERM 3'!K37)=0,"",
ROUND(AVERAGE('TERM 1'!K37,'TERM 2'!K37,'TERM 3'!K37),0))</f>
        <v>88</v>
      </c>
      <c r="L37" s="61">
        <f>IF(COUNT('TERM 1'!L37,'TERM 2'!L37,'TERM 3'!L37)=0,"",
ROUND(AVERAGE('TERM 1'!L37,'TERM 2'!L37,'TERM 3'!L37),0))</f>
        <v>94</v>
      </c>
      <c r="M37" s="27">
        <f t="shared" si="0"/>
        <v>87</v>
      </c>
      <c r="N37" s="28">
        <f t="shared" si="3"/>
        <v>33.5</v>
      </c>
      <c r="O37" s="28" t="str">
        <f t="shared" si="1"/>
        <v>BENCHMARKING</v>
      </c>
      <c r="P37" s="58" t="str">
        <f t="shared" si="2"/>
        <v/>
      </c>
    </row>
    <row r="38" spans="1:16" ht="18" hidden="1" customHeight="1">
      <c r="A38" s="23">
        <v>23</v>
      </c>
      <c r="B38" s="57" t="e">
        <f>'INPUT DATA'!#REF!</f>
        <v>#REF!</v>
      </c>
      <c r="C38" s="60">
        <f>IF(COUNT('TERM 1'!C38,'TERM 2'!C38,'TERM 3'!C38)=0,"",
ROUND(AVERAGE('TERM 1'!C38,'TERM 2'!C38,'TERM 3'!C38),0))</f>
        <v>85</v>
      </c>
      <c r="D38" s="60">
        <f>IF(COUNT('TERM 1'!D38,'TERM 2'!D38,'TERM 3'!D38)=0,"",
ROUND(AVERAGE('TERM 1'!D38,'TERM 2'!D38,'TERM 3'!D38),0))</f>
        <v>92</v>
      </c>
      <c r="E38" s="60">
        <f>IF(COUNT('TERM 1'!E38,'TERM 2'!E38,'TERM 3'!E38)=0,"",
ROUND(AVERAGE('TERM 1'!E38,'TERM 2'!E38,'TERM 3'!E38),0))</f>
        <v>92</v>
      </c>
      <c r="F38" s="60">
        <f>IF(COUNT('TERM 1'!F38,'TERM 2'!F38,'TERM 3'!F38)=0,"",
ROUND(AVERAGE('TERM 1'!F38,'TERM 2'!F38,'TERM 3'!F38),0))</f>
        <v>83</v>
      </c>
      <c r="G38" s="60">
        <f>IF(COUNT('TERM 1'!G38,'TERM 2'!G38,'TERM 3'!G38)=0,"",
ROUND(AVERAGE('TERM 1'!G38,'TERM 2'!G38,'TERM 3'!G38),0))</f>
        <v>90</v>
      </c>
      <c r="H38" s="60">
        <f>IF(COUNT('TERM 1'!H38,'TERM 2'!H38,'TERM 3'!H38)=0,"",
ROUND(AVERAGE('TERM 1'!H38,'TERM 2'!H38,'TERM 3'!H38),0))</f>
        <v>94</v>
      </c>
      <c r="I38" s="60">
        <f>IF(COUNT('TERM 1'!I38,'TERM 2'!I38,'TERM 3'!I38)=0,"",
ROUND(AVERAGE('TERM 1'!I38,'TERM 2'!I38,'TERM 3'!I38),0))</f>
        <v>90</v>
      </c>
      <c r="J38" s="25">
        <v>87</v>
      </c>
      <c r="K38" s="61">
        <f>IF(COUNT('TERM 1'!K38,'TERM 2'!K38,'TERM 3'!K38)=0,"",
ROUND(AVERAGE('TERM 1'!K38,'TERM 2'!K38,'TERM 3'!K38),0))</f>
        <v>87</v>
      </c>
      <c r="L38" s="61">
        <f>IF(COUNT('TERM 1'!L38,'TERM 2'!L38,'TERM 3'!L38)=0,"",
ROUND(AVERAGE('TERM 1'!L38,'TERM 2'!L38,'TERM 3'!L38),0))</f>
        <v>91</v>
      </c>
      <c r="M38" s="27">
        <f t="shared" si="0"/>
        <v>89</v>
      </c>
      <c r="N38" s="28">
        <f t="shared" si="3"/>
        <v>18.5</v>
      </c>
      <c r="O38" s="28" t="str">
        <f t="shared" si="1"/>
        <v>BENCHMARKING</v>
      </c>
      <c r="P38" s="58" t="str">
        <f t="shared" si="2"/>
        <v/>
      </c>
    </row>
    <row r="39" spans="1:16" ht="18" hidden="1" customHeight="1">
      <c r="A39" s="23">
        <v>24</v>
      </c>
      <c r="B39" s="57" t="e">
        <f>'INPUT DATA'!#REF!</f>
        <v>#REF!</v>
      </c>
      <c r="C39" s="60">
        <f>IF(COUNT('TERM 1'!C39,'TERM 2'!C39,'TERM 3'!C39)=0,"",
ROUND(AVERAGE('TERM 1'!C39,'TERM 2'!C39,'TERM 3'!C39),0))</f>
        <v>81</v>
      </c>
      <c r="D39" s="60">
        <f>IF(COUNT('TERM 1'!D39,'TERM 2'!D39,'TERM 3'!D39)=0,"",
ROUND(AVERAGE('TERM 1'!D39,'TERM 2'!D39,'TERM 3'!D39),0))</f>
        <v>91</v>
      </c>
      <c r="E39" s="60">
        <f>IF(COUNT('TERM 1'!E39,'TERM 2'!E39,'TERM 3'!E39)=0,"",
ROUND(AVERAGE('TERM 1'!E39,'TERM 2'!E39,'TERM 3'!E39),0))</f>
        <v>85</v>
      </c>
      <c r="F39" s="60">
        <f>IF(COUNT('TERM 1'!F39,'TERM 2'!F39,'TERM 3'!F39)=0,"",
ROUND(AVERAGE('TERM 1'!F39,'TERM 2'!F39,'TERM 3'!F39),0))</f>
        <v>80</v>
      </c>
      <c r="G39" s="60">
        <f>IF(COUNT('TERM 1'!G39,'TERM 2'!G39,'TERM 3'!G39)=0,"",
ROUND(AVERAGE('TERM 1'!G39,'TERM 2'!G39,'TERM 3'!G39),0))</f>
        <v>88</v>
      </c>
      <c r="H39" s="60">
        <f>IF(COUNT('TERM 1'!H39,'TERM 2'!H39,'TERM 3'!H39)=0,"",
ROUND(AVERAGE('TERM 1'!H39,'TERM 2'!H39,'TERM 3'!H39),0))</f>
        <v>85</v>
      </c>
      <c r="I39" s="60">
        <f>IF(COUNT('TERM 1'!I39,'TERM 2'!I39,'TERM 3'!I39)=0,"",
ROUND(AVERAGE('TERM 1'!I39,'TERM 2'!I39,'TERM 3'!I39),0))</f>
        <v>89</v>
      </c>
      <c r="J39" s="25">
        <v>81</v>
      </c>
      <c r="K39" s="61">
        <f>IF(COUNT('TERM 1'!K39,'TERM 2'!K39,'TERM 3'!K39)=0,"",
ROUND(AVERAGE('TERM 1'!K39,'TERM 2'!K39,'TERM 3'!K39),0))</f>
        <v>86</v>
      </c>
      <c r="L39" s="61">
        <f>IF(COUNT('TERM 1'!L39,'TERM 2'!L39,'TERM 3'!L39)=0,"",
ROUND(AVERAGE('TERM 1'!L39,'TERM 2'!L39,'TERM 3'!L39),0))</f>
        <v>86</v>
      </c>
      <c r="M39" s="27">
        <f t="shared" si="0"/>
        <v>85</v>
      </c>
      <c r="N39" s="28">
        <f t="shared" si="3"/>
        <v>39</v>
      </c>
      <c r="O39" s="28" t="str">
        <f t="shared" si="1"/>
        <v>BENCHMARKING</v>
      </c>
      <c r="P39" s="58" t="str">
        <f t="shared" si="2"/>
        <v/>
      </c>
    </row>
    <row r="40" spans="1:16" ht="18" hidden="1" customHeight="1">
      <c r="A40" s="23">
        <v>25</v>
      </c>
      <c r="B40" s="57" t="e">
        <f>'INPUT DATA'!#REF!</f>
        <v>#REF!</v>
      </c>
      <c r="C40" s="60" t="str">
        <f>IF(COUNT('TERM 1'!C40,'TERM 2'!C40,'TERM 3'!C40)=0,"",
ROUND(AVERAGE('TERM 1'!C40,'TERM 2'!C40,'TERM 3'!C40),0))</f>
        <v/>
      </c>
      <c r="D40" s="60" t="str">
        <f>IF(COUNT('TERM 1'!D40,'TERM 2'!D40,'TERM 3'!D40)=0,"",
ROUND(AVERAGE('TERM 1'!D40,'TERM 2'!D40,'TERM 3'!D40),0))</f>
        <v/>
      </c>
      <c r="E40" s="60" t="str">
        <f>IF(COUNT('TERM 1'!E40,'TERM 2'!E40,'TERM 3'!E40)=0,"",
ROUND(AVERAGE('TERM 1'!E40,'TERM 2'!E40,'TERM 3'!E40),0))</f>
        <v/>
      </c>
      <c r="F40" s="60" t="str">
        <f>IF(COUNT('TERM 1'!F40,'TERM 2'!F40,'TERM 3'!F40)=0,"",
ROUND(AVERAGE('TERM 1'!F40,'TERM 2'!F40,'TERM 3'!F40),0))</f>
        <v/>
      </c>
      <c r="G40" s="60" t="str">
        <f>IF(COUNT('TERM 1'!G40,'TERM 2'!G40,'TERM 3'!G40)=0,"",
ROUND(AVERAGE('TERM 1'!G40,'TERM 2'!G40,'TERM 3'!G40),0))</f>
        <v/>
      </c>
      <c r="H40" s="60" t="str">
        <f>IF(COUNT('TERM 1'!H40,'TERM 2'!H40,'TERM 3'!H40)=0,"",
ROUND(AVERAGE('TERM 1'!H40,'TERM 2'!H40,'TERM 3'!H40),0))</f>
        <v/>
      </c>
      <c r="I40" s="60" t="str">
        <f>IF(COUNT('TERM 1'!I40,'TERM 2'!I40,'TERM 3'!I40)=0,"",
ROUND(AVERAGE('TERM 1'!I40,'TERM 2'!I40,'TERM 3'!I40),0))</f>
        <v/>
      </c>
      <c r="J40" s="25">
        <v>82</v>
      </c>
      <c r="K40" s="61" t="str">
        <f>IF(COUNT('TERM 1'!K40,'TERM 2'!K40,'TERM 3'!K40)=0,"",
ROUND(AVERAGE('TERM 1'!K40,'TERM 2'!K40,'TERM 3'!K40),0))</f>
        <v/>
      </c>
      <c r="L40" s="61" t="str">
        <f>IF(COUNT('TERM 1'!L40,'TERM 2'!L40,'TERM 3'!L40)=0,"",
ROUND(AVERAGE('TERM 1'!L40,'TERM 2'!L40,'TERM 3'!L40),0))</f>
        <v/>
      </c>
      <c r="M40" s="27" t="str">
        <f t="shared" si="0"/>
        <v/>
      </c>
      <c r="N40" s="28" t="str">
        <f t="shared" si="3"/>
        <v/>
      </c>
      <c r="O40" s="28" t="str">
        <f t="shared" si="1"/>
        <v/>
      </c>
      <c r="P40" s="58" t="str">
        <f t="shared" si="2"/>
        <v/>
      </c>
    </row>
    <row r="41" spans="1:16" ht="18" hidden="1" customHeight="1">
      <c r="A41" s="23">
        <v>26</v>
      </c>
      <c r="B41" s="57" t="e">
        <f>'INPUT DATA'!#REF!</f>
        <v>#REF!</v>
      </c>
      <c r="C41" s="60" t="str">
        <f>IF(COUNT('TERM 1'!C41,'TERM 2'!C41,'TERM 3'!C41)=0,"",
ROUND(AVERAGE('TERM 1'!C41,'TERM 2'!C41,'TERM 3'!C41),0))</f>
        <v/>
      </c>
      <c r="D41" s="60" t="str">
        <f>IF(COUNT('TERM 1'!D41,'TERM 2'!D41,'TERM 3'!D41)=0,"",
ROUND(AVERAGE('TERM 1'!D41,'TERM 2'!D41,'TERM 3'!D41),0))</f>
        <v/>
      </c>
      <c r="E41" s="60" t="str">
        <f>IF(COUNT('TERM 1'!E41,'TERM 2'!E41,'TERM 3'!E41)=0,"",
ROUND(AVERAGE('TERM 1'!E41,'TERM 2'!E41,'TERM 3'!E41),0))</f>
        <v/>
      </c>
      <c r="F41" s="60" t="str">
        <f>IF(COUNT('TERM 1'!F41,'TERM 2'!F41,'TERM 3'!F41)=0,"",
ROUND(AVERAGE('TERM 1'!F41,'TERM 2'!F41,'TERM 3'!F41),0))</f>
        <v/>
      </c>
      <c r="G41" s="60" t="str">
        <f>IF(COUNT('TERM 1'!G41,'TERM 2'!G41,'TERM 3'!G41)=0,"",
ROUND(AVERAGE('TERM 1'!G41,'TERM 2'!G41,'TERM 3'!G41),0))</f>
        <v/>
      </c>
      <c r="H41" s="60" t="str">
        <f>IF(COUNT('TERM 1'!H41,'TERM 2'!H41,'TERM 3'!H41)=0,"",
ROUND(AVERAGE('TERM 1'!H41,'TERM 2'!H41,'TERM 3'!H41),0))</f>
        <v/>
      </c>
      <c r="I41" s="60" t="str">
        <f>IF(COUNT('TERM 1'!I41,'TERM 2'!I41,'TERM 3'!I41)=0,"",
ROUND(AVERAGE('TERM 1'!I41,'TERM 2'!I41,'TERM 3'!I41),0))</f>
        <v/>
      </c>
      <c r="J41" s="25">
        <v>81</v>
      </c>
      <c r="K41" s="61" t="str">
        <f>IF(COUNT('TERM 1'!K41,'TERM 2'!K41,'TERM 3'!K41)=0,"",
ROUND(AVERAGE('TERM 1'!K41,'TERM 2'!K41,'TERM 3'!K41),0))</f>
        <v/>
      </c>
      <c r="L41" s="61" t="str">
        <f>IF(COUNT('TERM 1'!L41,'TERM 2'!L41,'TERM 3'!L41)=0,"",
ROUND(AVERAGE('TERM 1'!L41,'TERM 2'!L41,'TERM 3'!L41),0))</f>
        <v/>
      </c>
      <c r="M41" s="27" t="str">
        <f t="shared" si="0"/>
        <v/>
      </c>
      <c r="N41" s="28" t="str">
        <f t="shared" si="3"/>
        <v/>
      </c>
      <c r="O41" s="28" t="str">
        <f t="shared" si="1"/>
        <v/>
      </c>
      <c r="P41" s="58" t="str">
        <f t="shared" si="2"/>
        <v/>
      </c>
    </row>
    <row r="42" spans="1:16" ht="18" hidden="1" customHeight="1">
      <c r="A42" s="23">
        <v>27</v>
      </c>
      <c r="B42" s="57" t="e">
        <f>'INPUT DATA'!#REF!</f>
        <v>#REF!</v>
      </c>
      <c r="C42" s="60" t="str">
        <f>IF(COUNT('TERM 1'!C42,'TERM 2'!C42,'TERM 3'!C42)=0,"",
ROUND(AVERAGE('TERM 1'!C42,'TERM 2'!C42,'TERM 3'!C42),0))</f>
        <v/>
      </c>
      <c r="D42" s="60" t="str">
        <f>IF(COUNT('TERM 1'!D42,'TERM 2'!D42,'TERM 3'!D42)=0,"",
ROUND(AVERAGE('TERM 1'!D42,'TERM 2'!D42,'TERM 3'!D42),0))</f>
        <v/>
      </c>
      <c r="E42" s="60" t="str">
        <f>IF(COUNT('TERM 1'!E42,'TERM 2'!E42,'TERM 3'!E42)=0,"",
ROUND(AVERAGE('TERM 1'!E42,'TERM 2'!E42,'TERM 3'!E42),0))</f>
        <v/>
      </c>
      <c r="F42" s="60" t="str">
        <f>IF(COUNT('TERM 1'!F42,'TERM 2'!F42,'TERM 3'!F42)=0,"",
ROUND(AVERAGE('TERM 1'!F42,'TERM 2'!F42,'TERM 3'!F42),0))</f>
        <v/>
      </c>
      <c r="G42" s="60" t="str">
        <f>IF(COUNT('TERM 1'!G42,'TERM 2'!G42,'TERM 3'!G42)=0,"",
ROUND(AVERAGE('TERM 1'!G42,'TERM 2'!G42,'TERM 3'!G42),0))</f>
        <v/>
      </c>
      <c r="H42" s="60" t="str">
        <f>IF(COUNT('TERM 1'!H42,'TERM 2'!H42,'TERM 3'!H42)=0,"",
ROUND(AVERAGE('TERM 1'!H42,'TERM 2'!H42,'TERM 3'!H42),0))</f>
        <v/>
      </c>
      <c r="I42" s="60" t="str">
        <f>IF(COUNT('TERM 1'!I42,'TERM 2'!I42,'TERM 3'!I42)=0,"",
ROUND(AVERAGE('TERM 1'!I42,'TERM 2'!I42,'TERM 3'!I42),0))</f>
        <v/>
      </c>
      <c r="J42" s="25">
        <v>84</v>
      </c>
      <c r="K42" s="61" t="str">
        <f>IF(COUNT('TERM 1'!K42,'TERM 2'!K42,'TERM 3'!K42)=0,"",
ROUND(AVERAGE('TERM 1'!K42,'TERM 2'!K42,'TERM 3'!K42),0))</f>
        <v/>
      </c>
      <c r="L42" s="61" t="str">
        <f>IF(COUNT('TERM 1'!L42,'TERM 2'!L42,'TERM 3'!L42)=0,"",
ROUND(AVERAGE('TERM 1'!L42,'TERM 2'!L42,'TERM 3'!L42),0))</f>
        <v/>
      </c>
      <c r="M42" s="27" t="str">
        <f t="shared" si="0"/>
        <v/>
      </c>
      <c r="N42" s="28" t="str">
        <f t="shared" si="3"/>
        <v/>
      </c>
      <c r="O42" s="28" t="str">
        <f t="shared" si="1"/>
        <v/>
      </c>
      <c r="P42" s="58" t="str">
        <f t="shared" si="2"/>
        <v/>
      </c>
    </row>
    <row r="43" spans="1:16" ht="18" hidden="1" customHeight="1">
      <c r="A43" s="23">
        <v>28</v>
      </c>
      <c r="B43" s="57" t="e">
        <f>'INPUT DATA'!#REF!</f>
        <v>#REF!</v>
      </c>
      <c r="C43" s="60" t="str">
        <f>IF(COUNT('TERM 1'!C43,'TERM 2'!C43,'TERM 3'!C43)=0,"",
ROUND(AVERAGE('TERM 1'!C43,'TERM 2'!C43,'TERM 3'!C43),0))</f>
        <v/>
      </c>
      <c r="D43" s="60" t="str">
        <f>IF(COUNT('TERM 1'!D43,'TERM 2'!D43,'TERM 3'!D43)=0,"",
ROUND(AVERAGE('TERM 1'!D43,'TERM 2'!D43,'TERM 3'!D43),0))</f>
        <v/>
      </c>
      <c r="E43" s="60" t="str">
        <f>IF(COUNT('TERM 1'!E43,'TERM 2'!E43,'TERM 3'!E43)=0,"",
ROUND(AVERAGE('TERM 1'!E43,'TERM 2'!E43,'TERM 3'!E43),0))</f>
        <v/>
      </c>
      <c r="F43" s="60" t="str">
        <f>IF(COUNT('TERM 1'!F43,'TERM 2'!F43,'TERM 3'!F43)=0,"",
ROUND(AVERAGE('TERM 1'!F43,'TERM 2'!F43,'TERM 3'!F43),0))</f>
        <v/>
      </c>
      <c r="G43" s="60" t="str">
        <f>IF(COUNT('TERM 1'!G43,'TERM 2'!G43,'TERM 3'!G43)=0,"",
ROUND(AVERAGE('TERM 1'!G43,'TERM 2'!G43,'TERM 3'!G43),0))</f>
        <v/>
      </c>
      <c r="H43" s="60" t="str">
        <f>IF(COUNT('TERM 1'!H43,'TERM 2'!H43,'TERM 3'!H43)=0,"",
ROUND(AVERAGE('TERM 1'!H43,'TERM 2'!H43,'TERM 3'!H43),0))</f>
        <v/>
      </c>
      <c r="I43" s="60" t="str">
        <f>IF(COUNT('TERM 1'!I43,'TERM 2'!I43,'TERM 3'!I43)=0,"",
ROUND(AVERAGE('TERM 1'!I43,'TERM 2'!I43,'TERM 3'!I43),0))</f>
        <v/>
      </c>
      <c r="J43" s="25">
        <v>85</v>
      </c>
      <c r="K43" s="61" t="str">
        <f>IF(COUNT('TERM 1'!K43,'TERM 2'!K43,'TERM 3'!K43)=0,"",
ROUND(AVERAGE('TERM 1'!K43,'TERM 2'!K43,'TERM 3'!K43),0))</f>
        <v/>
      </c>
      <c r="L43" s="61" t="str">
        <f>IF(COUNT('TERM 1'!L43,'TERM 2'!L43,'TERM 3'!L43)=0,"",
ROUND(AVERAGE('TERM 1'!L43,'TERM 2'!L43,'TERM 3'!L43),0))</f>
        <v/>
      </c>
      <c r="M43" s="27" t="str">
        <f t="shared" si="0"/>
        <v/>
      </c>
      <c r="N43" s="28" t="str">
        <f t="shared" si="3"/>
        <v/>
      </c>
      <c r="O43" s="28" t="str">
        <f t="shared" si="1"/>
        <v/>
      </c>
      <c r="P43" s="58" t="str">
        <f t="shared" si="2"/>
        <v/>
      </c>
    </row>
    <row r="44" spans="1:16" ht="18" hidden="1" customHeight="1">
      <c r="A44" s="23">
        <v>29</v>
      </c>
      <c r="B44" s="57" t="e">
        <f>'INPUT DATA'!#REF!</f>
        <v>#REF!</v>
      </c>
      <c r="C44" s="60" t="str">
        <f>IF(COUNT('TERM 1'!C44,'TERM 2'!C44,'TERM 3'!C44)=0,"",
ROUND(AVERAGE('TERM 1'!C44,'TERM 2'!C44,'TERM 3'!C44),0))</f>
        <v/>
      </c>
      <c r="D44" s="60" t="str">
        <f>IF(COUNT('TERM 1'!D44,'TERM 2'!D44,'TERM 3'!D44)=0,"",
ROUND(AVERAGE('TERM 1'!D44,'TERM 2'!D44,'TERM 3'!D44),0))</f>
        <v/>
      </c>
      <c r="E44" s="60" t="str">
        <f>IF(COUNT('TERM 1'!E44,'TERM 2'!E44,'TERM 3'!E44)=0,"",
ROUND(AVERAGE('TERM 1'!E44,'TERM 2'!E44,'TERM 3'!E44),0))</f>
        <v/>
      </c>
      <c r="F44" s="60" t="str">
        <f>IF(COUNT('TERM 1'!F44,'TERM 2'!F44,'TERM 3'!F44)=0,"",
ROUND(AVERAGE('TERM 1'!F44,'TERM 2'!F44,'TERM 3'!F44),0))</f>
        <v/>
      </c>
      <c r="G44" s="60" t="str">
        <f>IF(COUNT('TERM 1'!G44,'TERM 2'!G44,'TERM 3'!G44)=0,"",
ROUND(AVERAGE('TERM 1'!G44,'TERM 2'!G44,'TERM 3'!G44),0))</f>
        <v/>
      </c>
      <c r="H44" s="60" t="str">
        <f>IF(COUNT('TERM 1'!H44,'TERM 2'!H44,'TERM 3'!H44)=0,"",
ROUND(AVERAGE('TERM 1'!H44,'TERM 2'!H44,'TERM 3'!H44),0))</f>
        <v/>
      </c>
      <c r="I44" s="60" t="str">
        <f>IF(COUNT('TERM 1'!I44,'TERM 2'!I44,'TERM 3'!I44)=0,"",
ROUND(AVERAGE('TERM 1'!I44,'TERM 2'!I44,'TERM 3'!I44),0))</f>
        <v/>
      </c>
      <c r="J44" s="25">
        <v>81</v>
      </c>
      <c r="K44" s="61" t="str">
        <f>IF(COUNT('TERM 1'!K44,'TERM 2'!K44,'TERM 3'!K44)=0,"",
ROUND(AVERAGE('TERM 1'!K44,'TERM 2'!K44,'TERM 3'!K44),0))</f>
        <v/>
      </c>
      <c r="L44" s="61" t="str">
        <f>IF(COUNT('TERM 1'!L44,'TERM 2'!L44,'TERM 3'!L44)=0,"",
ROUND(AVERAGE('TERM 1'!L44,'TERM 2'!L44,'TERM 3'!L44),0))</f>
        <v/>
      </c>
      <c r="M44" s="27" t="str">
        <f t="shared" si="0"/>
        <v/>
      </c>
      <c r="N44" s="28" t="str">
        <f t="shared" si="3"/>
        <v/>
      </c>
      <c r="O44" s="28" t="str">
        <f t="shared" si="1"/>
        <v/>
      </c>
      <c r="P44" s="58" t="str">
        <f t="shared" si="2"/>
        <v/>
      </c>
    </row>
    <row r="45" spans="1:16" ht="18" hidden="1" customHeight="1">
      <c r="A45" s="23">
        <v>30</v>
      </c>
      <c r="B45" s="57" t="e">
        <f>'INPUT DATA'!#REF!</f>
        <v>#REF!</v>
      </c>
      <c r="C45" s="60" t="str">
        <f>IF(COUNT('TERM 1'!C45,'TERM 2'!C45,'TERM 3'!C45)=0,"",
ROUND(AVERAGE('TERM 1'!C45,'TERM 2'!C45,'TERM 3'!C45),0))</f>
        <v/>
      </c>
      <c r="D45" s="60" t="str">
        <f>IF(COUNT('TERM 1'!D45,'TERM 2'!D45,'TERM 3'!D45)=0,"",
ROUND(AVERAGE('TERM 1'!D45,'TERM 2'!D45,'TERM 3'!D45),0))</f>
        <v/>
      </c>
      <c r="E45" s="60" t="str">
        <f>IF(COUNT('TERM 1'!E45,'TERM 2'!E45,'TERM 3'!E45)=0,"",
ROUND(AVERAGE('TERM 1'!E45,'TERM 2'!E45,'TERM 3'!E45),0))</f>
        <v/>
      </c>
      <c r="F45" s="60" t="str">
        <f>IF(COUNT('TERM 1'!F45,'TERM 2'!F45,'TERM 3'!F45)=0,"",
ROUND(AVERAGE('TERM 1'!F45,'TERM 2'!F45,'TERM 3'!F45),0))</f>
        <v/>
      </c>
      <c r="G45" s="60" t="str">
        <f>IF(COUNT('TERM 1'!G45,'TERM 2'!G45,'TERM 3'!G45)=0,"",
ROUND(AVERAGE('TERM 1'!G45,'TERM 2'!G45,'TERM 3'!G45),0))</f>
        <v/>
      </c>
      <c r="H45" s="60" t="str">
        <f>IF(COUNT('TERM 1'!H45,'TERM 2'!H45,'TERM 3'!H45)=0,"",
ROUND(AVERAGE('TERM 1'!H45,'TERM 2'!H45,'TERM 3'!H45),0))</f>
        <v/>
      </c>
      <c r="I45" s="60" t="str">
        <f>IF(COUNT('TERM 1'!I45,'TERM 2'!I45,'TERM 3'!I45)=0,"",
ROUND(AVERAGE('TERM 1'!I45,'TERM 2'!I45,'TERM 3'!I45),0))</f>
        <v/>
      </c>
      <c r="J45" s="25">
        <v>81</v>
      </c>
      <c r="K45" s="61" t="str">
        <f>IF(COUNT('TERM 1'!K45,'TERM 2'!K45,'TERM 3'!K45)=0,"",
ROUND(AVERAGE('TERM 1'!K45,'TERM 2'!K45,'TERM 3'!K45),0))</f>
        <v/>
      </c>
      <c r="L45" s="61" t="str">
        <f>IF(COUNT('TERM 1'!L45,'TERM 2'!L45,'TERM 3'!L45)=0,"",
ROUND(AVERAGE('TERM 1'!L45,'TERM 2'!L45,'TERM 3'!L45),0))</f>
        <v/>
      </c>
      <c r="M45" s="27" t="str">
        <f t="shared" si="0"/>
        <v/>
      </c>
      <c r="N45" s="28" t="str">
        <f t="shared" si="3"/>
        <v/>
      </c>
      <c r="O45" s="28" t="str">
        <f t="shared" si="1"/>
        <v/>
      </c>
      <c r="P45" s="58" t="str">
        <f t="shared" si="2"/>
        <v/>
      </c>
    </row>
    <row r="46" spans="1:16" ht="18" hidden="1" customHeight="1">
      <c r="A46" s="23">
        <v>31</v>
      </c>
      <c r="B46" s="57" t="e">
        <f>'INPUT DATA'!#REF!</f>
        <v>#REF!</v>
      </c>
      <c r="C46" s="60" t="str">
        <f>IF(COUNT('TERM 1'!C46,'TERM 2'!C46,'TERM 3'!C46)=0,"",
ROUND(AVERAGE('TERM 1'!C46,'TERM 2'!C46,'TERM 3'!C46),0))</f>
        <v/>
      </c>
      <c r="D46" s="60" t="str">
        <f>IF(COUNT('TERM 1'!D46,'TERM 2'!D46,'TERM 3'!D46)=0,"",
ROUND(AVERAGE('TERM 1'!D46,'TERM 2'!D46,'TERM 3'!D46),0))</f>
        <v/>
      </c>
      <c r="E46" s="60" t="str">
        <f>IF(COUNT('TERM 1'!E46,'TERM 2'!E46,'TERM 3'!E46)=0,"",
ROUND(AVERAGE('TERM 1'!E46,'TERM 2'!E46,'TERM 3'!E46),0))</f>
        <v/>
      </c>
      <c r="F46" s="60" t="str">
        <f>IF(COUNT('TERM 1'!F46,'TERM 2'!F46,'TERM 3'!F46)=0,"",
ROUND(AVERAGE('TERM 1'!F46,'TERM 2'!F46,'TERM 3'!F46),0))</f>
        <v/>
      </c>
      <c r="G46" s="60" t="str">
        <f>IF(COUNT('TERM 1'!G46,'TERM 2'!G46,'TERM 3'!G46)=0,"",
ROUND(AVERAGE('TERM 1'!G46,'TERM 2'!G46,'TERM 3'!G46),0))</f>
        <v/>
      </c>
      <c r="H46" s="60" t="str">
        <f>IF(COUNT('TERM 1'!H46,'TERM 2'!H46,'TERM 3'!H46)=0,"",
ROUND(AVERAGE('TERM 1'!H46,'TERM 2'!H46,'TERM 3'!H46),0))</f>
        <v/>
      </c>
      <c r="I46" s="60" t="str">
        <f>IF(COUNT('TERM 1'!I46,'TERM 2'!I46,'TERM 3'!I46)=0,"",
ROUND(AVERAGE('TERM 1'!I46,'TERM 2'!I46,'TERM 3'!I46),0))</f>
        <v/>
      </c>
      <c r="J46" s="25">
        <v>83</v>
      </c>
      <c r="K46" s="61" t="str">
        <f>IF(COUNT('TERM 1'!K46,'TERM 2'!K46,'TERM 3'!K46)=0,"",
ROUND(AVERAGE('TERM 1'!K46,'TERM 2'!K46,'TERM 3'!K46),0))</f>
        <v/>
      </c>
      <c r="L46" s="61" t="str">
        <f>IF(COUNT('TERM 1'!L46,'TERM 2'!L46,'TERM 3'!L46)=0,"",
ROUND(AVERAGE('TERM 1'!L46,'TERM 2'!L46,'TERM 3'!L46),0))</f>
        <v/>
      </c>
      <c r="M46" s="27" t="str">
        <f t="shared" si="0"/>
        <v/>
      </c>
      <c r="N46" s="28" t="str">
        <f t="shared" si="3"/>
        <v/>
      </c>
      <c r="O46" s="28" t="str">
        <f t="shared" si="1"/>
        <v/>
      </c>
      <c r="P46" s="58" t="str">
        <f t="shared" si="2"/>
        <v/>
      </c>
    </row>
    <row r="47" spans="1:16" ht="18" hidden="1" customHeight="1">
      <c r="A47" s="23">
        <v>32</v>
      </c>
      <c r="B47" s="57" t="e">
        <f>'INPUT DATA'!#REF!</f>
        <v>#REF!</v>
      </c>
      <c r="C47" s="60" t="str">
        <f>IF(COUNT('TERM 1'!C47,'TERM 2'!C47,'TERM 3'!C47)=0,"",
ROUND(AVERAGE('TERM 1'!C47,'TERM 2'!C47,'TERM 3'!C47),0))</f>
        <v/>
      </c>
      <c r="D47" s="60" t="str">
        <f>IF(COUNT('TERM 1'!D47,'TERM 2'!D47,'TERM 3'!D47)=0,"",
ROUND(AVERAGE('TERM 1'!D47,'TERM 2'!D47,'TERM 3'!D47),0))</f>
        <v/>
      </c>
      <c r="E47" s="60" t="str">
        <f>IF(COUNT('TERM 1'!E47,'TERM 2'!E47,'TERM 3'!E47)=0,"",
ROUND(AVERAGE('TERM 1'!E47,'TERM 2'!E47,'TERM 3'!E47),0))</f>
        <v/>
      </c>
      <c r="F47" s="60" t="str">
        <f>IF(COUNT('TERM 1'!F47,'TERM 2'!F47,'TERM 3'!F47)=0,"",
ROUND(AVERAGE('TERM 1'!F47,'TERM 2'!F47,'TERM 3'!F47),0))</f>
        <v/>
      </c>
      <c r="G47" s="60" t="str">
        <f>IF(COUNT('TERM 1'!G47,'TERM 2'!G47,'TERM 3'!G47)=0,"",
ROUND(AVERAGE('TERM 1'!G47,'TERM 2'!G47,'TERM 3'!G47),0))</f>
        <v/>
      </c>
      <c r="H47" s="60" t="str">
        <f>IF(COUNT('TERM 1'!H47,'TERM 2'!H47,'TERM 3'!H47)=0,"",
ROUND(AVERAGE('TERM 1'!H47,'TERM 2'!H47,'TERM 3'!H47),0))</f>
        <v/>
      </c>
      <c r="I47" s="60" t="str">
        <f>IF(COUNT('TERM 1'!I47,'TERM 2'!I47,'TERM 3'!I47)=0,"",
ROUND(AVERAGE('TERM 1'!I47,'TERM 2'!I47,'TERM 3'!I47),0))</f>
        <v/>
      </c>
      <c r="J47" s="25">
        <v>81</v>
      </c>
      <c r="K47" s="61" t="str">
        <f>IF(COUNT('TERM 1'!K47,'TERM 2'!K47,'TERM 3'!K47)=0,"",
ROUND(AVERAGE('TERM 1'!K47,'TERM 2'!K47,'TERM 3'!K47),0))</f>
        <v/>
      </c>
      <c r="L47" s="61" t="str">
        <f>IF(COUNT('TERM 1'!L47,'TERM 2'!L47,'TERM 3'!L47)=0,"",
ROUND(AVERAGE('TERM 1'!L47,'TERM 2'!L47,'TERM 3'!L47),0))</f>
        <v/>
      </c>
      <c r="M47" s="27" t="str">
        <f t="shared" si="0"/>
        <v/>
      </c>
      <c r="N47" s="28" t="str">
        <f t="shared" si="3"/>
        <v/>
      </c>
      <c r="O47" s="28" t="str">
        <f t="shared" si="1"/>
        <v/>
      </c>
      <c r="P47" s="58" t="str">
        <f t="shared" si="2"/>
        <v/>
      </c>
    </row>
    <row r="48" spans="1:16" ht="18" hidden="1" customHeight="1">
      <c r="A48" s="23">
        <v>33</v>
      </c>
      <c r="B48" s="57" t="e">
        <f>'INPUT DATA'!#REF!</f>
        <v>#REF!</v>
      </c>
      <c r="C48" s="60" t="str">
        <f>IF(COUNT('TERM 1'!C48,'TERM 2'!C48,'TERM 3'!C48)=0,"",
ROUND(AVERAGE('TERM 1'!C48,'TERM 2'!C48,'TERM 3'!C48),0))</f>
        <v/>
      </c>
      <c r="D48" s="60" t="str">
        <f>IF(COUNT('TERM 1'!D48,'TERM 2'!D48,'TERM 3'!D48)=0,"",
ROUND(AVERAGE('TERM 1'!D48,'TERM 2'!D48,'TERM 3'!D48),0))</f>
        <v/>
      </c>
      <c r="E48" s="60" t="str">
        <f>IF(COUNT('TERM 1'!E48,'TERM 2'!E48,'TERM 3'!E48)=0,"",
ROUND(AVERAGE('TERM 1'!E48,'TERM 2'!E48,'TERM 3'!E48),0))</f>
        <v/>
      </c>
      <c r="F48" s="60" t="str">
        <f>IF(COUNT('TERM 1'!F48,'TERM 2'!F48,'TERM 3'!F48)=0,"",
ROUND(AVERAGE('TERM 1'!F48,'TERM 2'!F48,'TERM 3'!F48),0))</f>
        <v/>
      </c>
      <c r="G48" s="60" t="str">
        <f>IF(COUNT('TERM 1'!G48,'TERM 2'!G48,'TERM 3'!G48)=0,"",
ROUND(AVERAGE('TERM 1'!G48,'TERM 2'!G48,'TERM 3'!G48),0))</f>
        <v/>
      </c>
      <c r="H48" s="60" t="str">
        <f>IF(COUNT('TERM 1'!H48,'TERM 2'!H48,'TERM 3'!H48)=0,"",
ROUND(AVERAGE('TERM 1'!H48,'TERM 2'!H48,'TERM 3'!H48),0))</f>
        <v/>
      </c>
      <c r="I48" s="60" t="str">
        <f>IF(COUNT('TERM 1'!I48,'TERM 2'!I48,'TERM 3'!I48)=0,"",
ROUND(AVERAGE('TERM 1'!I48,'TERM 2'!I48,'TERM 3'!I48),0))</f>
        <v/>
      </c>
      <c r="J48" s="25">
        <v>81</v>
      </c>
      <c r="K48" s="61" t="str">
        <f>IF(COUNT('TERM 1'!K48,'TERM 2'!K48,'TERM 3'!K48)=0,"",
ROUND(AVERAGE('TERM 1'!K48,'TERM 2'!K48,'TERM 3'!K48),0))</f>
        <v/>
      </c>
      <c r="L48" s="61" t="str">
        <f>IF(COUNT('TERM 1'!L48,'TERM 2'!L48,'TERM 3'!L48)=0,"",
ROUND(AVERAGE('TERM 1'!L48,'TERM 2'!L48,'TERM 3'!L48),0))</f>
        <v/>
      </c>
      <c r="M48" s="27" t="str">
        <f t="shared" ref="M48:M65" si="4">IF(COUNT(C48:J48)&lt;8,"",ROUND(AVERAGE(C48:J48),0))</f>
        <v/>
      </c>
      <c r="N48" s="28" t="str">
        <f t="shared" si="3"/>
        <v/>
      </c>
      <c r="O48" s="28" t="str">
        <f t="shared" ref="O48:O65" si="5">IF(M48="","",IFERROR(VLOOKUP(M48,DESCRIPTORS,4,TRUE),""))</f>
        <v/>
      </c>
      <c r="P48" s="58" t="str">
        <f t="shared" si="2"/>
        <v/>
      </c>
    </row>
    <row r="49" spans="1:16" ht="18" hidden="1" customHeight="1">
      <c r="A49" s="23">
        <v>34</v>
      </c>
      <c r="B49" s="57" t="e">
        <f>'INPUT DATA'!#REF!</f>
        <v>#REF!</v>
      </c>
      <c r="C49" s="60" t="str">
        <f>IF(COUNT('TERM 1'!C49,'TERM 2'!C49,'TERM 3'!C49)=0,"",
ROUND(AVERAGE('TERM 1'!C49,'TERM 2'!C49,'TERM 3'!C49),0))</f>
        <v/>
      </c>
      <c r="D49" s="60" t="str">
        <f>IF(COUNT('TERM 1'!D49,'TERM 2'!D49,'TERM 3'!D49)=0,"",
ROUND(AVERAGE('TERM 1'!D49,'TERM 2'!D49,'TERM 3'!D49),0))</f>
        <v/>
      </c>
      <c r="E49" s="60" t="str">
        <f>IF(COUNT('TERM 1'!E49,'TERM 2'!E49,'TERM 3'!E49)=0,"",
ROUND(AVERAGE('TERM 1'!E49,'TERM 2'!E49,'TERM 3'!E49),0))</f>
        <v/>
      </c>
      <c r="F49" s="60" t="str">
        <f>IF(COUNT('TERM 1'!F49,'TERM 2'!F49,'TERM 3'!F49)=0,"",
ROUND(AVERAGE('TERM 1'!F49,'TERM 2'!F49,'TERM 3'!F49),0))</f>
        <v/>
      </c>
      <c r="G49" s="60" t="str">
        <f>IF(COUNT('TERM 1'!G49,'TERM 2'!G49,'TERM 3'!G49)=0,"",
ROUND(AVERAGE('TERM 1'!G49,'TERM 2'!G49,'TERM 3'!G49),0))</f>
        <v/>
      </c>
      <c r="H49" s="60" t="str">
        <f>IF(COUNT('TERM 1'!H49,'TERM 2'!H49,'TERM 3'!H49)=0,"",
ROUND(AVERAGE('TERM 1'!H49,'TERM 2'!H49,'TERM 3'!H49),0))</f>
        <v/>
      </c>
      <c r="I49" s="60" t="str">
        <f>IF(COUNT('TERM 1'!I49,'TERM 2'!I49,'TERM 3'!I49)=0,"",
ROUND(AVERAGE('TERM 1'!I49,'TERM 2'!I49,'TERM 3'!I49),0))</f>
        <v/>
      </c>
      <c r="J49" s="25">
        <v>86</v>
      </c>
      <c r="K49" s="61" t="str">
        <f>IF(COUNT('TERM 1'!K49,'TERM 2'!K49,'TERM 3'!K49)=0,"",
ROUND(AVERAGE('TERM 1'!K49,'TERM 2'!K49,'TERM 3'!K49),0))</f>
        <v/>
      </c>
      <c r="L49" s="61" t="str">
        <f>IF(COUNT('TERM 1'!L49,'TERM 2'!L49,'TERM 3'!L49)=0,"",
ROUND(AVERAGE('TERM 1'!L49,'TERM 2'!L49,'TERM 3'!L49),0))</f>
        <v/>
      </c>
      <c r="M49" s="27" t="str">
        <f t="shared" si="4"/>
        <v/>
      </c>
      <c r="N49" s="28" t="str">
        <f t="shared" si="3"/>
        <v/>
      </c>
      <c r="O49" s="28" t="str">
        <f t="shared" si="5"/>
        <v/>
      </c>
      <c r="P49" s="58" t="str">
        <f t="shared" si="2"/>
        <v/>
      </c>
    </row>
    <row r="50" spans="1:16" ht="18" hidden="1" customHeight="1">
      <c r="A50" s="23">
        <v>35</v>
      </c>
      <c r="B50" s="57" t="e">
        <f>'INPUT DATA'!#REF!</f>
        <v>#REF!</v>
      </c>
      <c r="C50" s="60" t="str">
        <f>IF(COUNT('TERM 1'!C50,'TERM 2'!C50,'TERM 3'!C50)=0,"",
ROUND(AVERAGE('TERM 1'!C50,'TERM 2'!C50,'TERM 3'!C50),0))</f>
        <v/>
      </c>
      <c r="D50" s="60" t="str">
        <f>IF(COUNT('TERM 1'!D50,'TERM 2'!D50,'TERM 3'!D50)=0,"",
ROUND(AVERAGE('TERM 1'!D50,'TERM 2'!D50,'TERM 3'!D50),0))</f>
        <v/>
      </c>
      <c r="E50" s="60" t="str">
        <f>IF(COUNT('TERM 1'!E50,'TERM 2'!E50,'TERM 3'!E50)=0,"",
ROUND(AVERAGE('TERM 1'!E50,'TERM 2'!E50,'TERM 3'!E50),0))</f>
        <v/>
      </c>
      <c r="F50" s="60" t="str">
        <f>IF(COUNT('TERM 1'!F50,'TERM 2'!F50,'TERM 3'!F50)=0,"",
ROUND(AVERAGE('TERM 1'!F50,'TERM 2'!F50,'TERM 3'!F50),0))</f>
        <v/>
      </c>
      <c r="G50" s="60" t="str">
        <f>IF(COUNT('TERM 1'!G50,'TERM 2'!G50,'TERM 3'!G50)=0,"",
ROUND(AVERAGE('TERM 1'!G50,'TERM 2'!G50,'TERM 3'!G50),0))</f>
        <v/>
      </c>
      <c r="H50" s="60" t="str">
        <f>IF(COUNT('TERM 1'!H50,'TERM 2'!H50,'TERM 3'!H50)=0,"",
ROUND(AVERAGE('TERM 1'!H50,'TERM 2'!H50,'TERM 3'!H50),0))</f>
        <v/>
      </c>
      <c r="I50" s="60" t="str">
        <f>IF(COUNT('TERM 1'!I50,'TERM 2'!I50,'TERM 3'!I50)=0,"",
ROUND(AVERAGE('TERM 1'!I50,'TERM 2'!I50,'TERM 3'!I50),0))</f>
        <v/>
      </c>
      <c r="J50" s="25">
        <v>82</v>
      </c>
      <c r="K50" s="61" t="str">
        <f>IF(COUNT('TERM 1'!K50,'TERM 2'!K50,'TERM 3'!K50)=0,"",
ROUND(AVERAGE('TERM 1'!K50,'TERM 2'!K50,'TERM 3'!K50),0))</f>
        <v/>
      </c>
      <c r="L50" s="61" t="str">
        <f>IF(COUNT('TERM 1'!L50,'TERM 2'!L50,'TERM 3'!L50)=0,"",
ROUND(AVERAGE('TERM 1'!L50,'TERM 2'!L50,'TERM 3'!L50),0))</f>
        <v/>
      </c>
      <c r="M50" s="27" t="str">
        <f t="shared" si="4"/>
        <v/>
      </c>
      <c r="N50" s="28" t="str">
        <f t="shared" si="3"/>
        <v/>
      </c>
      <c r="O50" s="28" t="str">
        <f t="shared" si="5"/>
        <v/>
      </c>
      <c r="P50" s="58" t="str">
        <f t="shared" si="2"/>
        <v/>
      </c>
    </row>
    <row r="51" spans="1:16" ht="18" hidden="1" customHeight="1">
      <c r="A51" s="23">
        <v>36</v>
      </c>
      <c r="B51" s="57" t="e">
        <f>'INPUT DATA'!#REF!</f>
        <v>#REF!</v>
      </c>
      <c r="C51" s="60" t="str">
        <f>IF(COUNT('TERM 1'!C51,'TERM 2'!C51,'TERM 3'!C51)=0,"",
ROUND(AVERAGE('TERM 1'!C51,'TERM 2'!C51,'TERM 3'!C51),0))</f>
        <v/>
      </c>
      <c r="D51" s="60" t="str">
        <f>IF(COUNT('TERM 1'!D51,'TERM 2'!D51,'TERM 3'!D51)=0,"",
ROUND(AVERAGE('TERM 1'!D51,'TERM 2'!D51,'TERM 3'!D51),0))</f>
        <v/>
      </c>
      <c r="E51" s="60" t="str">
        <f>IF(COUNT('TERM 1'!E51,'TERM 2'!E51,'TERM 3'!E51)=0,"",
ROUND(AVERAGE('TERM 1'!E51,'TERM 2'!E51,'TERM 3'!E51),0))</f>
        <v/>
      </c>
      <c r="F51" s="60" t="str">
        <f>IF(COUNT('TERM 1'!F51,'TERM 2'!F51,'TERM 3'!F51)=0,"",
ROUND(AVERAGE('TERM 1'!F51,'TERM 2'!F51,'TERM 3'!F51),0))</f>
        <v/>
      </c>
      <c r="G51" s="60" t="str">
        <f>IF(COUNT('TERM 1'!G51,'TERM 2'!G51,'TERM 3'!G51)=0,"",
ROUND(AVERAGE('TERM 1'!G51,'TERM 2'!G51,'TERM 3'!G51),0))</f>
        <v/>
      </c>
      <c r="H51" s="60" t="str">
        <f>IF(COUNT('TERM 1'!H51,'TERM 2'!H51,'TERM 3'!H51)=0,"",
ROUND(AVERAGE('TERM 1'!H51,'TERM 2'!H51,'TERM 3'!H51),0))</f>
        <v/>
      </c>
      <c r="I51" s="60" t="str">
        <f>IF(COUNT('TERM 1'!I51,'TERM 2'!I51,'TERM 3'!I51)=0,"",
ROUND(AVERAGE('TERM 1'!I51,'TERM 2'!I51,'TERM 3'!I51),0))</f>
        <v/>
      </c>
      <c r="J51" s="25">
        <v>83</v>
      </c>
      <c r="K51" s="61" t="str">
        <f>IF(COUNT('TERM 1'!K51,'TERM 2'!K51,'TERM 3'!K51)=0,"",
ROUND(AVERAGE('TERM 1'!K51,'TERM 2'!K51,'TERM 3'!K51),0))</f>
        <v/>
      </c>
      <c r="L51" s="61" t="str">
        <f>IF(COUNT('TERM 1'!L51,'TERM 2'!L51,'TERM 3'!L51)=0,"",
ROUND(AVERAGE('TERM 1'!L51,'TERM 2'!L51,'TERM 3'!L51),0))</f>
        <v/>
      </c>
      <c r="M51" s="27" t="str">
        <f t="shared" si="4"/>
        <v/>
      </c>
      <c r="N51" s="28" t="str">
        <f t="shared" si="3"/>
        <v/>
      </c>
      <c r="O51" s="28" t="str">
        <f t="shared" si="5"/>
        <v/>
      </c>
      <c r="P51" s="58" t="str">
        <f t="shared" si="2"/>
        <v/>
      </c>
    </row>
    <row r="52" spans="1:16" ht="18" hidden="1" customHeight="1">
      <c r="A52" s="23">
        <v>37</v>
      </c>
      <c r="B52" s="57" t="e">
        <f>'INPUT DATA'!#REF!</f>
        <v>#REF!</v>
      </c>
      <c r="C52" s="60" t="str">
        <f>IF(COUNT('TERM 1'!C52,'TERM 2'!C52,'TERM 3'!C52)=0,"",
ROUND(AVERAGE('TERM 1'!C52,'TERM 2'!C52,'TERM 3'!C52),0))</f>
        <v/>
      </c>
      <c r="D52" s="60" t="str">
        <f>IF(COUNT('TERM 1'!D52,'TERM 2'!D52,'TERM 3'!D52)=0,"",
ROUND(AVERAGE('TERM 1'!D52,'TERM 2'!D52,'TERM 3'!D52),0))</f>
        <v/>
      </c>
      <c r="E52" s="60" t="str">
        <f>IF(COUNT('TERM 1'!E52,'TERM 2'!E52,'TERM 3'!E52)=0,"",
ROUND(AVERAGE('TERM 1'!E52,'TERM 2'!E52,'TERM 3'!E52),0))</f>
        <v/>
      </c>
      <c r="F52" s="60" t="str">
        <f>IF(COUNT('TERM 1'!F52,'TERM 2'!F52,'TERM 3'!F52)=0,"",
ROUND(AVERAGE('TERM 1'!F52,'TERM 2'!F52,'TERM 3'!F52),0))</f>
        <v/>
      </c>
      <c r="G52" s="60" t="str">
        <f>IF(COUNT('TERM 1'!G52,'TERM 2'!G52,'TERM 3'!G52)=0,"",
ROUND(AVERAGE('TERM 1'!G52,'TERM 2'!G52,'TERM 3'!G52),0))</f>
        <v/>
      </c>
      <c r="H52" s="60" t="str">
        <f>IF(COUNT('TERM 1'!H52,'TERM 2'!H52,'TERM 3'!H52)=0,"",
ROUND(AVERAGE('TERM 1'!H52,'TERM 2'!H52,'TERM 3'!H52),0))</f>
        <v/>
      </c>
      <c r="I52" s="60" t="str">
        <f>IF(COUNT('TERM 1'!I52,'TERM 2'!I52,'TERM 3'!I52)=0,"",
ROUND(AVERAGE('TERM 1'!I52,'TERM 2'!I52,'TERM 3'!I52),0))</f>
        <v/>
      </c>
      <c r="J52" s="52" t="str">
        <f>IF(COUNT('TERM 1'!J52,'TERM 2'!J52,'TERM 3'!J52)=0,"",
ROUND(AVERAGE('TERM 1'!J52,'TERM 2'!J52,'TERM 3'!J52),0))</f>
        <v/>
      </c>
      <c r="K52" s="61" t="str">
        <f>IF(COUNT('TERM 1'!K52,'TERM 2'!K52,'TERM 3'!K52)=0,"",
ROUND(AVERAGE('TERM 1'!K52,'TERM 2'!K52,'TERM 3'!K52),0))</f>
        <v/>
      </c>
      <c r="L52" s="61" t="str">
        <f>IF(COUNT('TERM 1'!L52,'TERM 2'!L52,'TERM 3'!L52)=0,"",
ROUND(AVERAGE('TERM 1'!L52,'TERM 2'!L52,'TERM 3'!L52),0))</f>
        <v/>
      </c>
      <c r="M52" s="27" t="str">
        <f t="shared" si="4"/>
        <v/>
      </c>
      <c r="N52" s="28" t="str">
        <f t="shared" si="3"/>
        <v/>
      </c>
      <c r="O52" s="28" t="str">
        <f t="shared" si="5"/>
        <v/>
      </c>
      <c r="P52" s="58" t="str">
        <f t="shared" si="2"/>
        <v/>
      </c>
    </row>
    <row r="53" spans="1:16" ht="18" hidden="1" customHeight="1">
      <c r="A53" s="23">
        <v>38</v>
      </c>
      <c r="B53" s="57" t="e">
        <f>'INPUT DATA'!#REF!</f>
        <v>#REF!</v>
      </c>
      <c r="C53" s="60" t="str">
        <f>IF(COUNT('TERM 1'!C53,'TERM 2'!C53,'TERM 3'!C53)=0,"",
ROUND(AVERAGE('TERM 1'!C53,'TERM 2'!C53,'TERM 3'!C53),0))</f>
        <v/>
      </c>
      <c r="D53" s="60" t="str">
        <f>IF(COUNT('TERM 1'!D53,'TERM 2'!D53,'TERM 3'!D53)=0,"",
ROUND(AVERAGE('TERM 1'!D53,'TERM 2'!D53,'TERM 3'!D53),0))</f>
        <v/>
      </c>
      <c r="E53" s="60" t="str">
        <f>IF(COUNT('TERM 1'!E53,'TERM 2'!E53,'TERM 3'!E53)=0,"",
ROUND(AVERAGE('TERM 1'!E53,'TERM 2'!E53,'TERM 3'!E53),0))</f>
        <v/>
      </c>
      <c r="F53" s="60" t="str">
        <f>IF(COUNT('TERM 1'!F53,'TERM 2'!F53,'TERM 3'!F53)=0,"",
ROUND(AVERAGE('TERM 1'!F53,'TERM 2'!F53,'TERM 3'!F53),0))</f>
        <v/>
      </c>
      <c r="G53" s="60" t="str">
        <f>IF(COUNT('TERM 1'!G53,'TERM 2'!G53,'TERM 3'!G53)=0,"",
ROUND(AVERAGE('TERM 1'!G53,'TERM 2'!G53,'TERM 3'!G53),0))</f>
        <v/>
      </c>
      <c r="H53" s="60" t="str">
        <f>IF(COUNT('TERM 1'!H53,'TERM 2'!H53,'TERM 3'!H53)=0,"",
ROUND(AVERAGE('TERM 1'!H53,'TERM 2'!H53,'TERM 3'!H53),0))</f>
        <v/>
      </c>
      <c r="I53" s="60" t="str">
        <f>IF(COUNT('TERM 1'!I53,'TERM 2'!I53,'TERM 3'!I53)=0,"",
ROUND(AVERAGE('TERM 1'!I53,'TERM 2'!I53,'TERM 3'!I53),0))</f>
        <v/>
      </c>
      <c r="J53" s="52" t="str">
        <f>IF(COUNT('TERM 1'!J53,'TERM 2'!J53,'TERM 3'!J53)=0,"",
ROUND(AVERAGE('TERM 1'!J53,'TERM 2'!J53,'TERM 3'!J53),0))</f>
        <v/>
      </c>
      <c r="K53" s="61" t="str">
        <f>IF(COUNT('TERM 1'!K53,'TERM 2'!K53,'TERM 3'!K53)=0,"",
ROUND(AVERAGE('TERM 1'!K53,'TERM 2'!K53,'TERM 3'!K53),0))</f>
        <v/>
      </c>
      <c r="L53" s="61" t="str">
        <f>IF(COUNT('TERM 1'!L53,'TERM 2'!L53,'TERM 3'!L53)=0,"",
ROUND(AVERAGE('TERM 1'!L53,'TERM 2'!L53,'TERM 3'!L53),0))</f>
        <v/>
      </c>
      <c r="M53" s="27" t="str">
        <f t="shared" si="4"/>
        <v/>
      </c>
      <c r="N53" s="28" t="str">
        <f t="shared" si="3"/>
        <v/>
      </c>
      <c r="O53" s="28" t="str">
        <f t="shared" si="5"/>
        <v/>
      </c>
      <c r="P53" s="58" t="str">
        <f t="shared" si="2"/>
        <v/>
      </c>
    </row>
    <row r="54" spans="1:16" ht="18" hidden="1" customHeight="1">
      <c r="A54" s="23">
        <v>39</v>
      </c>
      <c r="B54" s="57" t="e">
        <f>'INPUT DATA'!#REF!</f>
        <v>#REF!</v>
      </c>
      <c r="C54" s="60" t="str">
        <f>IF(COUNT('TERM 1'!C54,'TERM 2'!C54,'TERM 3'!C54)=0,"",
ROUND(AVERAGE('TERM 1'!C54,'TERM 2'!C54,'TERM 3'!C54),0))</f>
        <v/>
      </c>
      <c r="D54" s="60" t="str">
        <f>IF(COUNT('TERM 1'!D54,'TERM 2'!D54,'TERM 3'!D54)=0,"",
ROUND(AVERAGE('TERM 1'!D54,'TERM 2'!D54,'TERM 3'!D54),0))</f>
        <v/>
      </c>
      <c r="E54" s="60" t="str">
        <f>IF(COUNT('TERM 1'!E54,'TERM 2'!E54,'TERM 3'!E54)=0,"",
ROUND(AVERAGE('TERM 1'!E54,'TERM 2'!E54,'TERM 3'!E54),0))</f>
        <v/>
      </c>
      <c r="F54" s="60" t="str">
        <f>IF(COUNT('TERM 1'!F54,'TERM 2'!F54,'TERM 3'!F54)=0,"",
ROUND(AVERAGE('TERM 1'!F54,'TERM 2'!F54,'TERM 3'!F54),0))</f>
        <v/>
      </c>
      <c r="G54" s="60" t="str">
        <f>IF(COUNT('TERM 1'!G54,'TERM 2'!G54,'TERM 3'!G54)=0,"",
ROUND(AVERAGE('TERM 1'!G54,'TERM 2'!G54,'TERM 3'!G54),0))</f>
        <v/>
      </c>
      <c r="H54" s="60" t="str">
        <f>IF(COUNT('TERM 1'!H54,'TERM 2'!H54,'TERM 3'!H54)=0,"",
ROUND(AVERAGE('TERM 1'!H54,'TERM 2'!H54,'TERM 3'!H54),0))</f>
        <v/>
      </c>
      <c r="I54" s="60" t="str">
        <f>IF(COUNT('TERM 1'!I54,'TERM 2'!I54,'TERM 3'!I54)=0,"",
ROUND(AVERAGE('TERM 1'!I54,'TERM 2'!I54,'TERM 3'!I54),0))</f>
        <v/>
      </c>
      <c r="J54" s="52" t="str">
        <f>IF(COUNT('TERM 1'!J54,'TERM 2'!J54,'TERM 3'!J54)=0,"",
ROUND(AVERAGE('TERM 1'!J54,'TERM 2'!J54,'TERM 3'!J54),0))</f>
        <v/>
      </c>
      <c r="K54" s="61" t="str">
        <f>IF(COUNT('TERM 1'!K54,'TERM 2'!K54,'TERM 3'!K54)=0,"",
ROUND(AVERAGE('TERM 1'!K54,'TERM 2'!K54,'TERM 3'!K54),0))</f>
        <v/>
      </c>
      <c r="L54" s="61" t="str">
        <f>IF(COUNT('TERM 1'!L54,'TERM 2'!L54,'TERM 3'!L54)=0,"",
ROUND(AVERAGE('TERM 1'!L54,'TERM 2'!L54,'TERM 3'!L54),0))</f>
        <v/>
      </c>
      <c r="M54" s="27" t="str">
        <f t="shared" si="4"/>
        <v/>
      </c>
      <c r="N54" s="28" t="str">
        <f t="shared" si="3"/>
        <v/>
      </c>
      <c r="O54" s="28" t="str">
        <f t="shared" si="5"/>
        <v/>
      </c>
      <c r="P54" s="58" t="str">
        <f t="shared" si="2"/>
        <v/>
      </c>
    </row>
    <row r="55" spans="1:16" ht="18" hidden="1" customHeight="1">
      <c r="A55" s="23">
        <v>40</v>
      </c>
      <c r="B55" s="57" t="e">
        <f>'INPUT DATA'!#REF!</f>
        <v>#REF!</v>
      </c>
      <c r="C55" s="60" t="str">
        <f>IF(COUNT('TERM 1'!C55,'TERM 2'!C55,'TERM 3'!C55)=0,"",
ROUND(AVERAGE('TERM 1'!C55,'TERM 2'!C55,'TERM 3'!C55),0))</f>
        <v/>
      </c>
      <c r="D55" s="60" t="str">
        <f>IF(COUNT('TERM 1'!D55,'TERM 2'!D55,'TERM 3'!D55)=0,"",
ROUND(AVERAGE('TERM 1'!D55,'TERM 2'!D55,'TERM 3'!D55),0))</f>
        <v/>
      </c>
      <c r="E55" s="60" t="str">
        <f>IF(COUNT('TERM 1'!E55,'TERM 2'!E55,'TERM 3'!E55)=0,"",
ROUND(AVERAGE('TERM 1'!E55,'TERM 2'!E55,'TERM 3'!E55),0))</f>
        <v/>
      </c>
      <c r="F55" s="60" t="str">
        <f>IF(COUNT('TERM 1'!F55,'TERM 2'!F55,'TERM 3'!F55)=0,"",
ROUND(AVERAGE('TERM 1'!F55,'TERM 2'!F55,'TERM 3'!F55),0))</f>
        <v/>
      </c>
      <c r="G55" s="60" t="str">
        <f>IF(COUNT('TERM 1'!G55,'TERM 2'!G55,'TERM 3'!G55)=0,"",
ROUND(AVERAGE('TERM 1'!G55,'TERM 2'!G55,'TERM 3'!G55),0))</f>
        <v/>
      </c>
      <c r="H55" s="60" t="str">
        <f>IF(COUNT('TERM 1'!H55,'TERM 2'!H55,'TERM 3'!H55)=0,"",
ROUND(AVERAGE('TERM 1'!H55,'TERM 2'!H55,'TERM 3'!H55),0))</f>
        <v/>
      </c>
      <c r="I55" s="60" t="str">
        <f>IF(COUNT('TERM 1'!I55,'TERM 2'!I55,'TERM 3'!I55)=0,"",
ROUND(AVERAGE('TERM 1'!I55,'TERM 2'!I55,'TERM 3'!I55),0))</f>
        <v/>
      </c>
      <c r="J55" s="52" t="str">
        <f>IF(COUNT('TERM 1'!J55,'TERM 2'!J55,'TERM 3'!J55)=0,"",
ROUND(AVERAGE('TERM 1'!J55,'TERM 2'!J55,'TERM 3'!J55),0))</f>
        <v/>
      </c>
      <c r="K55" s="61" t="str">
        <f>IF(COUNT('TERM 1'!K55,'TERM 2'!K55,'TERM 3'!K55)=0,"",
ROUND(AVERAGE('TERM 1'!K55,'TERM 2'!K55,'TERM 3'!K55),0))</f>
        <v/>
      </c>
      <c r="L55" s="61" t="str">
        <f>IF(COUNT('TERM 1'!L55,'TERM 2'!L55,'TERM 3'!L55)=0,"",
ROUND(AVERAGE('TERM 1'!L55,'TERM 2'!L55,'TERM 3'!L55),0))</f>
        <v/>
      </c>
      <c r="M55" s="27" t="str">
        <f t="shared" si="4"/>
        <v/>
      </c>
      <c r="N55" s="28" t="str">
        <f t="shared" si="3"/>
        <v/>
      </c>
      <c r="O55" s="28" t="str">
        <f t="shared" si="5"/>
        <v/>
      </c>
      <c r="P55" s="58" t="str">
        <f t="shared" si="2"/>
        <v/>
      </c>
    </row>
    <row r="56" spans="1:16" ht="18" hidden="1" customHeight="1">
      <c r="A56" s="23">
        <v>41</v>
      </c>
      <c r="B56" s="57" t="e">
        <f>'INPUT DATA'!#REF!</f>
        <v>#REF!</v>
      </c>
      <c r="C56" s="60" t="str">
        <f>IF(COUNT('TERM 1'!C56,'TERM 2'!C56,'TERM 3'!C56)=0,"",
ROUND(AVERAGE('TERM 1'!C56,'TERM 2'!C56,'TERM 3'!C56),0))</f>
        <v/>
      </c>
      <c r="D56" s="60" t="str">
        <f>IF(COUNT('TERM 1'!D56,'TERM 2'!D56,'TERM 3'!D56)=0,"",
ROUND(AVERAGE('TERM 1'!D56,'TERM 2'!D56,'TERM 3'!D56),0))</f>
        <v/>
      </c>
      <c r="E56" s="60" t="str">
        <f>IF(COUNT('TERM 1'!E56,'TERM 2'!E56,'TERM 3'!E56)=0,"",
ROUND(AVERAGE('TERM 1'!E56,'TERM 2'!E56,'TERM 3'!E56),0))</f>
        <v/>
      </c>
      <c r="F56" s="60" t="str">
        <f>IF(COUNT('TERM 1'!F56,'TERM 2'!F56,'TERM 3'!F56)=0,"",
ROUND(AVERAGE('TERM 1'!F56,'TERM 2'!F56,'TERM 3'!F56),0))</f>
        <v/>
      </c>
      <c r="G56" s="60" t="str">
        <f>IF(COUNT('TERM 1'!G56,'TERM 2'!G56,'TERM 3'!G56)=0,"",
ROUND(AVERAGE('TERM 1'!G56,'TERM 2'!G56,'TERM 3'!G56),0))</f>
        <v/>
      </c>
      <c r="H56" s="60" t="str">
        <f>IF(COUNT('TERM 1'!H56,'TERM 2'!H56,'TERM 3'!H56)=0,"",
ROUND(AVERAGE('TERM 1'!H56,'TERM 2'!H56,'TERM 3'!H56),0))</f>
        <v/>
      </c>
      <c r="I56" s="60" t="str">
        <f>IF(COUNT('TERM 1'!I56,'TERM 2'!I56,'TERM 3'!I56)=0,"",
ROUND(AVERAGE('TERM 1'!I56,'TERM 2'!I56,'TERM 3'!I56),0))</f>
        <v/>
      </c>
      <c r="J56" s="52" t="str">
        <f>IF(COUNT('TERM 1'!J56,'TERM 2'!J56,'TERM 3'!J56)=0,"",
ROUND(AVERAGE('TERM 1'!J56,'TERM 2'!J56,'TERM 3'!J56),0))</f>
        <v/>
      </c>
      <c r="K56" s="61" t="str">
        <f>IF(COUNT('TERM 1'!K56,'TERM 2'!K56,'TERM 3'!K56)=0,"",
ROUND(AVERAGE('TERM 1'!K56,'TERM 2'!K56,'TERM 3'!K56),0))</f>
        <v/>
      </c>
      <c r="L56" s="61" t="str">
        <f>IF(COUNT('TERM 1'!L56,'TERM 2'!L56,'TERM 3'!L56)=0,"",
ROUND(AVERAGE('TERM 1'!L56,'TERM 2'!L56,'TERM 3'!L56),0))</f>
        <v/>
      </c>
      <c r="M56" s="27" t="str">
        <f t="shared" si="4"/>
        <v/>
      </c>
      <c r="N56" s="28" t="str">
        <f t="shared" si="3"/>
        <v/>
      </c>
      <c r="O56" s="28" t="str">
        <f t="shared" si="5"/>
        <v/>
      </c>
      <c r="P56" s="58" t="str">
        <f t="shared" si="2"/>
        <v/>
      </c>
    </row>
    <row r="57" spans="1:16" ht="18" hidden="1" customHeight="1">
      <c r="A57" s="23">
        <v>42</v>
      </c>
      <c r="B57" s="57" t="e">
        <f>'INPUT DATA'!#REF!</f>
        <v>#REF!</v>
      </c>
      <c r="C57" s="60" t="str">
        <f>IF(COUNT('TERM 1'!C57,'TERM 2'!C57,'TERM 3'!C57)=0,"",
ROUND(AVERAGE('TERM 1'!C57,'TERM 2'!C57,'TERM 3'!C57),0))</f>
        <v/>
      </c>
      <c r="D57" s="60" t="str">
        <f>IF(COUNT('TERM 1'!D57,'TERM 2'!D57,'TERM 3'!D57)=0,"",
ROUND(AVERAGE('TERM 1'!D57,'TERM 2'!D57,'TERM 3'!D57),0))</f>
        <v/>
      </c>
      <c r="E57" s="60" t="str">
        <f>IF(COUNT('TERM 1'!E57,'TERM 2'!E57,'TERM 3'!E57)=0,"",
ROUND(AVERAGE('TERM 1'!E57,'TERM 2'!E57,'TERM 3'!E57),0))</f>
        <v/>
      </c>
      <c r="F57" s="60" t="str">
        <f>IF(COUNT('TERM 1'!F57,'TERM 2'!F57,'TERM 3'!F57)=0,"",
ROUND(AVERAGE('TERM 1'!F57,'TERM 2'!F57,'TERM 3'!F57),0))</f>
        <v/>
      </c>
      <c r="G57" s="60" t="str">
        <f>IF(COUNT('TERM 1'!G57,'TERM 2'!G57,'TERM 3'!G57)=0,"",
ROUND(AVERAGE('TERM 1'!G57,'TERM 2'!G57,'TERM 3'!G57),0))</f>
        <v/>
      </c>
      <c r="H57" s="60" t="str">
        <f>IF(COUNT('TERM 1'!H57,'TERM 2'!H57,'TERM 3'!H57)=0,"",
ROUND(AVERAGE('TERM 1'!H57,'TERM 2'!H57,'TERM 3'!H57),0))</f>
        <v/>
      </c>
      <c r="I57" s="60" t="str">
        <f>IF(COUNT('TERM 1'!I57,'TERM 2'!I57,'TERM 3'!I57)=0,"",
ROUND(AVERAGE('TERM 1'!I57,'TERM 2'!I57,'TERM 3'!I57),0))</f>
        <v/>
      </c>
      <c r="J57" s="52" t="str">
        <f>IF(COUNT('TERM 1'!J57,'TERM 2'!J57,'TERM 3'!J57)=0,"",
ROUND(AVERAGE('TERM 1'!J57,'TERM 2'!J57,'TERM 3'!J57),0))</f>
        <v/>
      </c>
      <c r="K57" s="61" t="str">
        <f>IF(COUNT('TERM 1'!K57,'TERM 2'!K57,'TERM 3'!K57)=0,"",
ROUND(AVERAGE('TERM 1'!K57,'TERM 2'!K57,'TERM 3'!K57),0))</f>
        <v/>
      </c>
      <c r="L57" s="61" t="str">
        <f>IF(COUNT('TERM 1'!L57,'TERM 2'!L57,'TERM 3'!L57)=0,"",
ROUND(AVERAGE('TERM 1'!L57,'TERM 2'!L57,'TERM 3'!L57),0))</f>
        <v/>
      </c>
      <c r="M57" s="27" t="str">
        <f t="shared" si="4"/>
        <v/>
      </c>
      <c r="N57" s="28" t="str">
        <f t="shared" si="3"/>
        <v/>
      </c>
      <c r="O57" s="28" t="str">
        <f t="shared" si="5"/>
        <v/>
      </c>
      <c r="P57" s="58" t="str">
        <f t="shared" si="2"/>
        <v/>
      </c>
    </row>
    <row r="58" spans="1:16" ht="18" hidden="1" customHeight="1">
      <c r="A58" s="23">
        <v>43</v>
      </c>
      <c r="B58" s="57" t="e">
        <f>'INPUT DATA'!#REF!</f>
        <v>#REF!</v>
      </c>
      <c r="C58" s="60" t="str">
        <f>IF(COUNT('TERM 1'!C58,'TERM 2'!C58,'TERM 3'!C58)=0,"",
ROUND(AVERAGE('TERM 1'!C58,'TERM 2'!C58,'TERM 3'!C58),0))</f>
        <v/>
      </c>
      <c r="D58" s="60" t="str">
        <f>IF(COUNT('TERM 1'!D58,'TERM 2'!D58,'TERM 3'!D58)=0,"",
ROUND(AVERAGE('TERM 1'!D58,'TERM 2'!D58,'TERM 3'!D58),0))</f>
        <v/>
      </c>
      <c r="E58" s="60" t="str">
        <f>IF(COUNT('TERM 1'!E58,'TERM 2'!E58,'TERM 3'!E58)=0,"",
ROUND(AVERAGE('TERM 1'!E58,'TERM 2'!E58,'TERM 3'!E58),0))</f>
        <v/>
      </c>
      <c r="F58" s="60" t="str">
        <f>IF(COUNT('TERM 1'!F58,'TERM 2'!F58,'TERM 3'!F58)=0,"",
ROUND(AVERAGE('TERM 1'!F58,'TERM 2'!F58,'TERM 3'!F58),0))</f>
        <v/>
      </c>
      <c r="G58" s="60" t="str">
        <f>IF(COUNT('TERM 1'!G58,'TERM 2'!G58,'TERM 3'!G58)=0,"",
ROUND(AVERAGE('TERM 1'!G58,'TERM 2'!G58,'TERM 3'!G58),0))</f>
        <v/>
      </c>
      <c r="H58" s="60" t="str">
        <f>IF(COUNT('TERM 1'!H58,'TERM 2'!H58,'TERM 3'!H58)=0,"",
ROUND(AVERAGE('TERM 1'!H58,'TERM 2'!H58,'TERM 3'!H58),0))</f>
        <v/>
      </c>
      <c r="I58" s="60" t="str">
        <f>IF(COUNT('TERM 1'!I58,'TERM 2'!I58,'TERM 3'!I58)=0,"",
ROUND(AVERAGE('TERM 1'!I58,'TERM 2'!I58,'TERM 3'!I58),0))</f>
        <v/>
      </c>
      <c r="J58" s="52" t="str">
        <f>IF(COUNT('TERM 1'!J58,'TERM 2'!J58,'TERM 3'!J58)=0,"",
ROUND(AVERAGE('TERM 1'!J58,'TERM 2'!J58,'TERM 3'!J58),0))</f>
        <v/>
      </c>
      <c r="K58" s="61" t="str">
        <f>IF(COUNT('TERM 1'!K58,'TERM 2'!K58,'TERM 3'!K58)=0,"",
ROUND(AVERAGE('TERM 1'!K58,'TERM 2'!K58,'TERM 3'!K58),0))</f>
        <v/>
      </c>
      <c r="L58" s="61" t="str">
        <f>IF(COUNT('TERM 1'!L58,'TERM 2'!L58,'TERM 3'!L58)=0,"",
ROUND(AVERAGE('TERM 1'!L58,'TERM 2'!L58,'TERM 3'!L58),0))</f>
        <v/>
      </c>
      <c r="M58" s="27" t="str">
        <f t="shared" si="4"/>
        <v/>
      </c>
      <c r="N58" s="28" t="str">
        <f t="shared" si="3"/>
        <v/>
      </c>
      <c r="O58" s="28" t="str">
        <f t="shared" si="5"/>
        <v/>
      </c>
      <c r="P58" s="58" t="str">
        <f t="shared" si="2"/>
        <v/>
      </c>
    </row>
    <row r="59" spans="1:16" ht="18" hidden="1" customHeight="1">
      <c r="A59" s="23">
        <v>44</v>
      </c>
      <c r="B59" s="57" t="e">
        <f>'INPUT DATA'!#REF!</f>
        <v>#REF!</v>
      </c>
      <c r="C59" s="60" t="str">
        <f>IF(COUNT('TERM 1'!C59,'TERM 2'!C59,'TERM 3'!C59)=0,"",
ROUND(AVERAGE('TERM 1'!C59,'TERM 2'!C59,'TERM 3'!C59),0))</f>
        <v/>
      </c>
      <c r="D59" s="60" t="str">
        <f>IF(COUNT('TERM 1'!D59,'TERM 2'!D59,'TERM 3'!D59)=0,"",
ROUND(AVERAGE('TERM 1'!D59,'TERM 2'!D59,'TERM 3'!D59),0))</f>
        <v/>
      </c>
      <c r="E59" s="60" t="str">
        <f>IF(COUNT('TERM 1'!E59,'TERM 2'!E59,'TERM 3'!E59)=0,"",
ROUND(AVERAGE('TERM 1'!E59,'TERM 2'!E59,'TERM 3'!E59),0))</f>
        <v/>
      </c>
      <c r="F59" s="60" t="str">
        <f>IF(COUNT('TERM 1'!F59,'TERM 2'!F59,'TERM 3'!F59)=0,"",
ROUND(AVERAGE('TERM 1'!F59,'TERM 2'!F59,'TERM 3'!F59),0))</f>
        <v/>
      </c>
      <c r="G59" s="60" t="str">
        <f>IF(COUNT('TERM 1'!G59,'TERM 2'!G59,'TERM 3'!G59)=0,"",
ROUND(AVERAGE('TERM 1'!G59,'TERM 2'!G59,'TERM 3'!G59),0))</f>
        <v/>
      </c>
      <c r="H59" s="60" t="str">
        <f>IF(COUNT('TERM 1'!H59,'TERM 2'!H59,'TERM 3'!H59)=0,"",
ROUND(AVERAGE('TERM 1'!H59,'TERM 2'!H59,'TERM 3'!H59),0))</f>
        <v/>
      </c>
      <c r="I59" s="60" t="str">
        <f>IF(COUNT('TERM 1'!I59,'TERM 2'!I59,'TERM 3'!I59)=0,"",
ROUND(AVERAGE('TERM 1'!I59,'TERM 2'!I59,'TERM 3'!I59),0))</f>
        <v/>
      </c>
      <c r="J59" s="52" t="str">
        <f>IF(COUNT('TERM 1'!J59,'TERM 2'!J59,'TERM 3'!J59)=0,"",
ROUND(AVERAGE('TERM 1'!J59,'TERM 2'!J59,'TERM 3'!J59),0))</f>
        <v/>
      </c>
      <c r="K59" s="61" t="str">
        <f>IF(COUNT('TERM 1'!K59,'TERM 2'!K59,'TERM 3'!K59)=0,"",
ROUND(AVERAGE('TERM 1'!K59,'TERM 2'!K59,'TERM 3'!K59),0))</f>
        <v/>
      </c>
      <c r="L59" s="61" t="str">
        <f>IF(COUNT('TERM 1'!L59,'TERM 2'!L59,'TERM 3'!L59)=0,"",
ROUND(AVERAGE('TERM 1'!L59,'TERM 2'!L59,'TERM 3'!L59),0))</f>
        <v/>
      </c>
      <c r="M59" s="27" t="str">
        <f t="shared" si="4"/>
        <v/>
      </c>
      <c r="N59" s="28" t="str">
        <f t="shared" si="3"/>
        <v/>
      </c>
      <c r="O59" s="28" t="str">
        <f t="shared" si="5"/>
        <v/>
      </c>
      <c r="P59" s="58" t="str">
        <f t="shared" si="2"/>
        <v/>
      </c>
    </row>
    <row r="60" spans="1:16" ht="18" hidden="1" customHeight="1">
      <c r="A60" s="23">
        <v>45</v>
      </c>
      <c r="B60" s="57" t="e">
        <f>'INPUT DATA'!#REF!</f>
        <v>#REF!</v>
      </c>
      <c r="C60" s="60" t="str">
        <f>IF(COUNT('TERM 1'!C60,'TERM 2'!C60,'TERM 3'!C60)=0,"",
ROUND(AVERAGE('TERM 1'!C60,'TERM 2'!C60,'TERM 3'!C60),0))</f>
        <v/>
      </c>
      <c r="D60" s="60" t="str">
        <f>IF(COUNT('TERM 1'!D60,'TERM 2'!D60,'TERM 3'!D60)=0,"",
ROUND(AVERAGE('TERM 1'!D60,'TERM 2'!D60,'TERM 3'!D60),0))</f>
        <v/>
      </c>
      <c r="E60" s="60" t="str">
        <f>IF(COUNT('TERM 1'!E60,'TERM 2'!E60,'TERM 3'!E60)=0,"",
ROUND(AVERAGE('TERM 1'!E60,'TERM 2'!E60,'TERM 3'!E60),0))</f>
        <v/>
      </c>
      <c r="F60" s="60" t="str">
        <f>IF(COUNT('TERM 1'!F60,'TERM 2'!F60,'TERM 3'!F60)=0,"",
ROUND(AVERAGE('TERM 1'!F60,'TERM 2'!F60,'TERM 3'!F60),0))</f>
        <v/>
      </c>
      <c r="G60" s="60" t="str">
        <f>IF(COUNT('TERM 1'!G60,'TERM 2'!G60,'TERM 3'!G60)=0,"",
ROUND(AVERAGE('TERM 1'!G60,'TERM 2'!G60,'TERM 3'!G60),0))</f>
        <v/>
      </c>
      <c r="H60" s="60" t="str">
        <f>IF(COUNT('TERM 1'!H60,'TERM 2'!H60,'TERM 3'!H60)=0,"",
ROUND(AVERAGE('TERM 1'!H60,'TERM 2'!H60,'TERM 3'!H60),0))</f>
        <v/>
      </c>
      <c r="I60" s="60" t="str">
        <f>IF(COUNT('TERM 1'!I60,'TERM 2'!I60,'TERM 3'!I60)=0,"",
ROUND(AVERAGE('TERM 1'!I60,'TERM 2'!I60,'TERM 3'!I60),0))</f>
        <v/>
      </c>
      <c r="J60" s="52" t="str">
        <f>IF(COUNT('TERM 1'!J60,'TERM 2'!J60,'TERM 3'!J60)=0,"",
ROUND(AVERAGE('TERM 1'!J60,'TERM 2'!J60,'TERM 3'!J60),0))</f>
        <v/>
      </c>
      <c r="K60" s="61" t="str">
        <f>IF(COUNT('TERM 1'!K60,'TERM 2'!K60,'TERM 3'!K60)=0,"",
ROUND(AVERAGE('TERM 1'!K60,'TERM 2'!K60,'TERM 3'!K60),0))</f>
        <v/>
      </c>
      <c r="L60" s="61" t="str">
        <f>IF(COUNT('TERM 1'!L60,'TERM 2'!L60,'TERM 3'!L60)=0,"",
ROUND(AVERAGE('TERM 1'!L60,'TERM 2'!L60,'TERM 3'!L60),0))</f>
        <v/>
      </c>
      <c r="M60" s="27" t="str">
        <f t="shared" si="4"/>
        <v/>
      </c>
      <c r="N60" s="28" t="str">
        <f t="shared" si="3"/>
        <v/>
      </c>
      <c r="O60" s="28" t="str">
        <f t="shared" si="5"/>
        <v/>
      </c>
      <c r="P60" s="58" t="str">
        <f t="shared" si="2"/>
        <v/>
      </c>
    </row>
    <row r="61" spans="1:16" ht="18" hidden="1" customHeight="1">
      <c r="A61" s="23">
        <v>46</v>
      </c>
      <c r="B61" s="57" t="e">
        <f>'INPUT DATA'!#REF!</f>
        <v>#REF!</v>
      </c>
      <c r="C61" s="60" t="str">
        <f>IF(COUNT('TERM 1'!C61,'TERM 2'!C61,'TERM 3'!C61)=0,"",
ROUND(AVERAGE('TERM 1'!C61,'TERM 2'!C61,'TERM 3'!C61),0))</f>
        <v/>
      </c>
      <c r="D61" s="60" t="str">
        <f>IF(COUNT('TERM 1'!D61,'TERM 2'!D61,'TERM 3'!D61)=0,"",
ROUND(AVERAGE('TERM 1'!D61,'TERM 2'!D61,'TERM 3'!D61),0))</f>
        <v/>
      </c>
      <c r="E61" s="60" t="str">
        <f>IF(COUNT('TERM 1'!E61,'TERM 2'!E61,'TERM 3'!E61)=0,"",
ROUND(AVERAGE('TERM 1'!E61,'TERM 2'!E61,'TERM 3'!E61),0))</f>
        <v/>
      </c>
      <c r="F61" s="60" t="str">
        <f>IF(COUNT('TERM 1'!F61,'TERM 2'!F61,'TERM 3'!F61)=0,"",
ROUND(AVERAGE('TERM 1'!F61,'TERM 2'!F61,'TERM 3'!F61),0))</f>
        <v/>
      </c>
      <c r="G61" s="60" t="str">
        <f>IF(COUNT('TERM 1'!G61,'TERM 2'!G61,'TERM 3'!G61)=0,"",
ROUND(AVERAGE('TERM 1'!G61,'TERM 2'!G61,'TERM 3'!G61),0))</f>
        <v/>
      </c>
      <c r="H61" s="60" t="str">
        <f>IF(COUNT('TERM 1'!H61,'TERM 2'!H61,'TERM 3'!H61)=0,"",
ROUND(AVERAGE('TERM 1'!H61,'TERM 2'!H61,'TERM 3'!H61),0))</f>
        <v/>
      </c>
      <c r="I61" s="60" t="str">
        <f>IF(COUNT('TERM 1'!I61,'TERM 2'!I61,'TERM 3'!I61)=0,"",
ROUND(AVERAGE('TERM 1'!I61,'TERM 2'!I61,'TERM 3'!I61),0))</f>
        <v/>
      </c>
      <c r="J61" s="52" t="str">
        <f>IF(COUNT('TERM 1'!J61,'TERM 2'!J61,'TERM 3'!J61)=0,"",
ROUND(AVERAGE('TERM 1'!J61,'TERM 2'!J61,'TERM 3'!J61),0))</f>
        <v/>
      </c>
      <c r="K61" s="61" t="str">
        <f>IF(COUNT('TERM 1'!K61,'TERM 2'!K61,'TERM 3'!K61)=0,"",
ROUND(AVERAGE('TERM 1'!K61,'TERM 2'!K61,'TERM 3'!K61),0))</f>
        <v/>
      </c>
      <c r="L61" s="61" t="str">
        <f>IF(COUNT('TERM 1'!L61,'TERM 2'!L61,'TERM 3'!L61)=0,"",
ROUND(AVERAGE('TERM 1'!L61,'TERM 2'!L61,'TERM 3'!L61),0))</f>
        <v/>
      </c>
      <c r="M61" s="27" t="str">
        <f t="shared" si="4"/>
        <v/>
      </c>
      <c r="N61" s="28" t="str">
        <f t="shared" si="3"/>
        <v/>
      </c>
      <c r="O61" s="28" t="str">
        <f t="shared" si="5"/>
        <v/>
      </c>
      <c r="P61" s="58" t="str">
        <f t="shared" si="2"/>
        <v/>
      </c>
    </row>
    <row r="62" spans="1:16" ht="18" hidden="1" customHeight="1">
      <c r="A62" s="23">
        <v>47</v>
      </c>
      <c r="B62" s="57" t="e">
        <f>'INPUT DATA'!#REF!</f>
        <v>#REF!</v>
      </c>
      <c r="C62" s="60" t="str">
        <f>IF(COUNT('TERM 1'!C62,'TERM 2'!C62,'TERM 3'!C62)=0,"",
ROUND(AVERAGE('TERM 1'!C62,'TERM 2'!C62,'TERM 3'!C62),0))</f>
        <v/>
      </c>
      <c r="D62" s="60" t="str">
        <f>IF(COUNT('TERM 1'!D62,'TERM 2'!D62,'TERM 3'!D62)=0,"",
ROUND(AVERAGE('TERM 1'!D62,'TERM 2'!D62,'TERM 3'!D62),0))</f>
        <v/>
      </c>
      <c r="E62" s="60" t="str">
        <f>IF(COUNT('TERM 1'!E62,'TERM 2'!E62,'TERM 3'!E62)=0,"",
ROUND(AVERAGE('TERM 1'!E62,'TERM 2'!E62,'TERM 3'!E62),0))</f>
        <v/>
      </c>
      <c r="F62" s="60" t="str">
        <f>IF(COUNT('TERM 1'!F62,'TERM 2'!F62,'TERM 3'!F62)=0,"",
ROUND(AVERAGE('TERM 1'!F62,'TERM 2'!F62,'TERM 3'!F62),0))</f>
        <v/>
      </c>
      <c r="G62" s="60" t="str">
        <f>IF(COUNT('TERM 1'!G62,'TERM 2'!G62,'TERM 3'!G62)=0,"",
ROUND(AVERAGE('TERM 1'!G62,'TERM 2'!G62,'TERM 3'!G62),0))</f>
        <v/>
      </c>
      <c r="H62" s="60" t="str">
        <f>IF(COUNT('TERM 1'!H62,'TERM 2'!H62,'TERM 3'!H62)=0,"",
ROUND(AVERAGE('TERM 1'!H62,'TERM 2'!H62,'TERM 3'!H62),0))</f>
        <v/>
      </c>
      <c r="I62" s="60" t="str">
        <f>IF(COUNT('TERM 1'!I62,'TERM 2'!I62,'TERM 3'!I62)=0,"",
ROUND(AVERAGE('TERM 1'!I62,'TERM 2'!I62,'TERM 3'!I62),0))</f>
        <v/>
      </c>
      <c r="J62" s="52" t="str">
        <f>IF(COUNT('TERM 1'!J62,'TERM 2'!J62,'TERM 3'!J62)=0,"",
ROUND(AVERAGE('TERM 1'!J62,'TERM 2'!J62,'TERM 3'!J62),0))</f>
        <v/>
      </c>
      <c r="K62" s="61" t="str">
        <f>IF(COUNT('TERM 1'!K62,'TERM 2'!K62,'TERM 3'!K62)=0,"",
ROUND(AVERAGE('TERM 1'!K62,'TERM 2'!K62,'TERM 3'!K62),0))</f>
        <v/>
      </c>
      <c r="L62" s="61" t="str">
        <f>IF(COUNT('TERM 1'!L62,'TERM 2'!L62,'TERM 3'!L62)=0,"",
ROUND(AVERAGE('TERM 1'!L62,'TERM 2'!L62,'TERM 3'!L62),0))</f>
        <v/>
      </c>
      <c r="M62" s="27" t="str">
        <f t="shared" si="4"/>
        <v/>
      </c>
      <c r="N62" s="28" t="str">
        <f t="shared" si="3"/>
        <v/>
      </c>
      <c r="O62" s="28" t="str">
        <f t="shared" si="5"/>
        <v/>
      </c>
      <c r="P62" s="58" t="str">
        <f t="shared" si="2"/>
        <v/>
      </c>
    </row>
    <row r="63" spans="1:16" ht="18" hidden="1" customHeight="1">
      <c r="A63" s="23">
        <v>48</v>
      </c>
      <c r="B63" s="57" t="e">
        <f>'INPUT DATA'!#REF!</f>
        <v>#REF!</v>
      </c>
      <c r="C63" s="60" t="str">
        <f>IF(COUNT('TERM 1'!C63,'TERM 2'!C63,'TERM 3'!C63)=0,"",
ROUND(AVERAGE('TERM 1'!C63,'TERM 2'!C63,'TERM 3'!C63),0))</f>
        <v/>
      </c>
      <c r="D63" s="60" t="str">
        <f>IF(COUNT('TERM 1'!D63,'TERM 2'!D63,'TERM 3'!D63)=0,"",
ROUND(AVERAGE('TERM 1'!D63,'TERM 2'!D63,'TERM 3'!D63),0))</f>
        <v/>
      </c>
      <c r="E63" s="60" t="str">
        <f>IF(COUNT('TERM 1'!E63,'TERM 2'!E63,'TERM 3'!E63)=0,"",
ROUND(AVERAGE('TERM 1'!E63,'TERM 2'!E63,'TERM 3'!E63),0))</f>
        <v/>
      </c>
      <c r="F63" s="60" t="str">
        <f>IF(COUNT('TERM 1'!F63,'TERM 2'!F63,'TERM 3'!F63)=0,"",
ROUND(AVERAGE('TERM 1'!F63,'TERM 2'!F63,'TERM 3'!F63),0))</f>
        <v/>
      </c>
      <c r="G63" s="60" t="str">
        <f>IF(COUNT('TERM 1'!G63,'TERM 2'!G63,'TERM 3'!G63)=0,"",
ROUND(AVERAGE('TERM 1'!G63,'TERM 2'!G63,'TERM 3'!G63),0))</f>
        <v/>
      </c>
      <c r="H63" s="60" t="str">
        <f>IF(COUNT('TERM 1'!H63,'TERM 2'!H63,'TERM 3'!H63)=0,"",
ROUND(AVERAGE('TERM 1'!H63,'TERM 2'!H63,'TERM 3'!H63),0))</f>
        <v/>
      </c>
      <c r="I63" s="60" t="str">
        <f>IF(COUNT('TERM 1'!I63,'TERM 2'!I63,'TERM 3'!I63)=0,"",
ROUND(AVERAGE('TERM 1'!I63,'TERM 2'!I63,'TERM 3'!I63),0))</f>
        <v/>
      </c>
      <c r="J63" s="52" t="str">
        <f>IF(COUNT('TERM 1'!J63,'TERM 2'!J63,'TERM 3'!J63)=0,"",
ROUND(AVERAGE('TERM 1'!J63,'TERM 2'!J63,'TERM 3'!J63),0))</f>
        <v/>
      </c>
      <c r="K63" s="61" t="str">
        <f>IF(COUNT('TERM 1'!K63,'TERM 2'!K63,'TERM 3'!K63)=0,"",
ROUND(AVERAGE('TERM 1'!K63,'TERM 2'!K63,'TERM 3'!K63),0))</f>
        <v/>
      </c>
      <c r="L63" s="61" t="str">
        <f>IF(COUNT('TERM 1'!L63,'TERM 2'!L63,'TERM 3'!L63)=0,"",
ROUND(AVERAGE('TERM 1'!L63,'TERM 2'!L63,'TERM 3'!L63),0))</f>
        <v/>
      </c>
      <c r="M63" s="27" t="str">
        <f t="shared" si="4"/>
        <v/>
      </c>
      <c r="N63" s="28" t="str">
        <f t="shared" si="3"/>
        <v/>
      </c>
      <c r="O63" s="28" t="str">
        <f t="shared" si="5"/>
        <v/>
      </c>
      <c r="P63" s="58" t="str">
        <f t="shared" si="2"/>
        <v/>
      </c>
    </row>
    <row r="64" spans="1:16" ht="18" hidden="1" customHeight="1">
      <c r="A64" s="23">
        <v>49</v>
      </c>
      <c r="B64" s="57" t="e">
        <f>'INPUT DATA'!#REF!</f>
        <v>#REF!</v>
      </c>
      <c r="C64" s="60" t="str">
        <f>IF(COUNT('TERM 1'!C64,'TERM 2'!C64,'TERM 3'!C64)=0,"",
ROUND(AVERAGE('TERM 1'!C64,'TERM 2'!C64,'TERM 3'!C64),0))</f>
        <v/>
      </c>
      <c r="D64" s="60" t="str">
        <f>IF(COUNT('TERM 1'!D64,'TERM 2'!D64,'TERM 3'!D64)=0,"",
ROUND(AVERAGE('TERM 1'!D64,'TERM 2'!D64,'TERM 3'!D64),0))</f>
        <v/>
      </c>
      <c r="E64" s="60" t="str">
        <f>IF(COUNT('TERM 1'!E64,'TERM 2'!E64,'TERM 3'!E64)=0,"",
ROUND(AVERAGE('TERM 1'!E64,'TERM 2'!E64,'TERM 3'!E64),0))</f>
        <v/>
      </c>
      <c r="F64" s="60" t="str">
        <f>IF(COUNT('TERM 1'!F64,'TERM 2'!F64,'TERM 3'!F64)=0,"",
ROUND(AVERAGE('TERM 1'!F64,'TERM 2'!F64,'TERM 3'!F64),0))</f>
        <v/>
      </c>
      <c r="G64" s="60" t="str">
        <f>IF(COUNT('TERM 1'!G64,'TERM 2'!G64,'TERM 3'!G64)=0,"",
ROUND(AVERAGE('TERM 1'!G64,'TERM 2'!G64,'TERM 3'!G64),0))</f>
        <v/>
      </c>
      <c r="H64" s="60" t="str">
        <f>IF(COUNT('TERM 1'!H64,'TERM 2'!H64,'TERM 3'!H64)=0,"",
ROUND(AVERAGE('TERM 1'!H64,'TERM 2'!H64,'TERM 3'!H64),0))</f>
        <v/>
      </c>
      <c r="I64" s="60" t="str">
        <f>IF(COUNT('TERM 1'!I64,'TERM 2'!I64,'TERM 3'!I64)=0,"",
ROUND(AVERAGE('TERM 1'!I64,'TERM 2'!I64,'TERM 3'!I64),0))</f>
        <v/>
      </c>
      <c r="J64" s="52" t="str">
        <f>IF(COUNT('TERM 1'!J64,'TERM 2'!J64,'TERM 3'!J64)=0,"",
ROUND(AVERAGE('TERM 1'!J64,'TERM 2'!J64,'TERM 3'!J64),0))</f>
        <v/>
      </c>
      <c r="K64" s="61" t="str">
        <f>IF(COUNT('TERM 1'!K64,'TERM 2'!K64,'TERM 3'!K64)=0,"",
ROUND(AVERAGE('TERM 1'!K64,'TERM 2'!K64,'TERM 3'!K64),0))</f>
        <v/>
      </c>
      <c r="L64" s="61" t="str">
        <f>IF(COUNT('TERM 1'!L64,'TERM 2'!L64,'TERM 3'!L64)=0,"",
ROUND(AVERAGE('TERM 1'!L64,'TERM 2'!L64,'TERM 3'!L64),0))</f>
        <v/>
      </c>
      <c r="M64" s="27" t="str">
        <f t="shared" si="4"/>
        <v/>
      </c>
      <c r="N64" s="28" t="str">
        <f t="shared" si="3"/>
        <v/>
      </c>
      <c r="O64" s="28" t="str">
        <f t="shared" si="5"/>
        <v/>
      </c>
      <c r="P64" s="58" t="str">
        <f t="shared" si="2"/>
        <v/>
      </c>
    </row>
    <row r="65" spans="1:16" ht="18" hidden="1" customHeight="1">
      <c r="A65" s="23">
        <v>50</v>
      </c>
      <c r="B65" s="57" t="e">
        <f>'INPUT DATA'!#REF!</f>
        <v>#REF!</v>
      </c>
      <c r="C65" s="60" t="str">
        <f>IF(COUNT('TERM 1'!C65,'TERM 2'!C65,'TERM 3'!C65)=0,"",
ROUND(AVERAGE('TERM 1'!C65,'TERM 2'!C65,'TERM 3'!C65),0))</f>
        <v/>
      </c>
      <c r="D65" s="60" t="str">
        <f>IF(COUNT('TERM 1'!D65,'TERM 2'!D65,'TERM 3'!D65)=0,"",
ROUND(AVERAGE('TERM 1'!D65,'TERM 2'!D65,'TERM 3'!D65),0))</f>
        <v/>
      </c>
      <c r="E65" s="60" t="str">
        <f>IF(COUNT('TERM 1'!E65,'TERM 2'!E65,'TERM 3'!E65)=0,"",
ROUND(AVERAGE('TERM 1'!E65,'TERM 2'!E65,'TERM 3'!E65),0))</f>
        <v/>
      </c>
      <c r="F65" s="60" t="str">
        <f>IF(COUNT('TERM 1'!F65,'TERM 2'!F65,'TERM 3'!F65)=0,"",
ROUND(AVERAGE('TERM 1'!F65,'TERM 2'!F65,'TERM 3'!F65),0))</f>
        <v/>
      </c>
      <c r="G65" s="60" t="str">
        <f>IF(COUNT('TERM 1'!G65,'TERM 2'!G65,'TERM 3'!G65)=0,"",
ROUND(AVERAGE('TERM 1'!G65,'TERM 2'!G65,'TERM 3'!G65),0))</f>
        <v/>
      </c>
      <c r="H65" s="60" t="str">
        <f>IF(COUNT('TERM 1'!H65,'TERM 2'!H65,'TERM 3'!H65)=0,"",
ROUND(AVERAGE('TERM 1'!H65,'TERM 2'!H65,'TERM 3'!H65),0))</f>
        <v/>
      </c>
      <c r="I65" s="60" t="str">
        <f>IF(COUNT('TERM 1'!I65,'TERM 2'!I65,'TERM 3'!I65)=0,"",
ROUND(AVERAGE('TERM 1'!I65,'TERM 2'!I65,'TERM 3'!I65),0))</f>
        <v/>
      </c>
      <c r="J65" s="52" t="str">
        <f>IF(COUNT('TERM 1'!J65,'TERM 2'!J65,'TERM 3'!J65)=0,"",
ROUND(AVERAGE('TERM 1'!J65,'TERM 2'!J65,'TERM 3'!J65),0))</f>
        <v/>
      </c>
      <c r="K65" s="61" t="str">
        <f>IF(COUNT('TERM 1'!K65,'TERM 2'!K65,'TERM 3'!K65)=0,"",
ROUND(AVERAGE('TERM 1'!K65,'TERM 2'!K65,'TERM 3'!K65),0))</f>
        <v/>
      </c>
      <c r="L65" s="61" t="str">
        <f>IF(COUNT('TERM 1'!L65,'TERM 2'!L65,'TERM 3'!L65)=0,"",
ROUND(AVERAGE('TERM 1'!L65,'TERM 2'!L65,'TERM 3'!L65),0))</f>
        <v/>
      </c>
      <c r="M65" s="27" t="str">
        <f t="shared" si="4"/>
        <v/>
      </c>
      <c r="N65" s="28" t="str">
        <f>IF(M65="","",_xlfn.RANK.AVG(M65,$M$16:$M$116,0))</f>
        <v/>
      </c>
      <c r="O65" s="28" t="str">
        <f t="shared" si="5"/>
        <v/>
      </c>
      <c r="P65" s="58" t="str">
        <f>IF(M65="","",IF(M65&gt;=95,"✔",""))</f>
        <v/>
      </c>
    </row>
    <row r="66" spans="1:16" ht="18" customHeight="1">
      <c r="A66" s="29"/>
      <c r="B66" s="39" t="s">
        <v>15</v>
      </c>
      <c r="C66" s="30"/>
      <c r="D66" s="30"/>
      <c r="E66" s="30"/>
      <c r="F66" s="30"/>
      <c r="G66" s="30"/>
      <c r="H66" s="30"/>
      <c r="I66" s="30"/>
      <c r="J66" s="53"/>
      <c r="K66" s="59"/>
      <c r="L66" s="59"/>
      <c r="M66" s="54"/>
      <c r="N66" s="55"/>
      <c r="O66" s="19"/>
      <c r="P66" s="19"/>
    </row>
    <row r="67" spans="1:16" ht="18" customHeight="1">
      <c r="A67" s="23">
        <v>1</v>
      </c>
      <c r="B67" s="57" t="str">
        <f>'INPUT DATA'!P9</f>
        <v>AGANOS, MEARL ROSE S.</v>
      </c>
      <c r="C67" s="60">
        <f>IF(COUNT('TERM 1'!C67,'TERM 2'!C67,'TERM 3'!C67)=0,"",
ROUND(AVERAGE('TERM 1'!C67,'TERM 2'!C67,'TERM 3'!C67),0))</f>
        <v>87</v>
      </c>
      <c r="D67" s="60">
        <f>IF(COUNT('TERM 1'!D67,'TERM 2'!D67,'TERM 3'!D67)=0,"",
ROUND(AVERAGE('TERM 1'!D67,'TERM 2'!D67,'TERM 3'!D67),0))</f>
        <v>92</v>
      </c>
      <c r="E67" s="60">
        <f>IF(COUNT('TERM 1'!E67,'TERM 2'!E67,'TERM 3'!E67)=0,"",
ROUND(AVERAGE('TERM 1'!E67,'TERM 2'!E67,'TERM 3'!E67),0))</f>
        <v>86</v>
      </c>
      <c r="F67" s="60">
        <f>IF(COUNT('TERM 1'!F67,'TERM 2'!F67,'TERM 3'!F67)=0,"",
ROUND(AVERAGE('TERM 1'!F67,'TERM 2'!F67,'TERM 3'!F67),0))</f>
        <v>80</v>
      </c>
      <c r="G67" s="60">
        <f>IF(COUNT('TERM 1'!G67,'TERM 2'!G67,'TERM 3'!G67)=0,"",
ROUND(AVERAGE('TERM 1'!G67,'TERM 2'!G67,'TERM 3'!G67),0))</f>
        <v>90</v>
      </c>
      <c r="H67" s="60">
        <f>IF(COUNT('TERM 1'!H67,'TERM 2'!H67,'TERM 3'!H67)=0,"",
ROUND(AVERAGE('TERM 1'!H67,'TERM 2'!H67,'TERM 3'!H67),0))</f>
        <v>91</v>
      </c>
      <c r="I67" s="60">
        <f>IF(COUNT('TERM 1'!I67,'TERM 2'!I67,'TERM 3'!I67)=0,"",
ROUND(AVERAGE('TERM 1'!I67,'TERM 2'!I67,'TERM 3'!I67),0))</f>
        <v>88</v>
      </c>
      <c r="J67" s="52">
        <f>IF(COUNT('TERM 1'!J67,'TERM 2'!J67,'TERM 3'!J67)=0,"",
ROUND(AVERAGE('TERM 1'!J67,'TERM 2'!J67,'TERM 3'!J67),0))</f>
        <v>88</v>
      </c>
      <c r="K67" s="61">
        <f>IF(COUNT('TERM 1'!K67,'TERM 2'!K67,'TERM 3'!K67)=0,"",
ROUND(AVERAGE('TERM 1'!K67,'TERM 2'!K67,'TERM 3'!K67),0))</f>
        <v>86</v>
      </c>
      <c r="L67" s="61">
        <f>IF(COUNT('TERM 1'!L67,'TERM 2'!L67,'TERM 3'!L67)=0,"",
ROUND(AVERAGE('TERM 1'!L67,'TERM 2'!L67,'TERM 3'!L67),0))</f>
        <v>90</v>
      </c>
      <c r="M67" s="27">
        <f t="shared" ref="M67:M98" si="6">IF(COUNT(C67:J67)&lt;8,"",ROUND(AVERAGE(C67:J67),0))</f>
        <v>88</v>
      </c>
      <c r="N67" s="28">
        <f>IF(M67="","",_xlfn.RANK.AVG(M67,$M$16:$M$116,0))</f>
        <v>28.5</v>
      </c>
      <c r="O67" s="28" t="str">
        <f t="shared" ref="O67:O98" si="7">IF(M67="","",IFERROR(VLOOKUP(M67,DESCRIPTORS,4,TRUE),""))</f>
        <v>BENCHMARKING</v>
      </c>
      <c r="P67" s="58" t="str">
        <f>IF(M67="","",IF(M67&gt;=95,"✔",""))</f>
        <v/>
      </c>
    </row>
    <row r="68" spans="1:16" ht="18" customHeight="1">
      <c r="A68" s="23">
        <v>2</v>
      </c>
      <c r="B68" s="57" t="str">
        <f>'INPUT DATA'!P10</f>
        <v>CALIZAR, CHRISTINA PAULA A.</v>
      </c>
      <c r="C68" s="60">
        <f>IF(COUNT('TERM 1'!C68,'TERM 2'!C68,'TERM 3'!C68)=0,"",
ROUND(AVERAGE('TERM 1'!C68,'TERM 2'!C68,'TERM 3'!C68),0))</f>
        <v>85</v>
      </c>
      <c r="D68" s="60">
        <f>IF(COUNT('TERM 1'!D68,'TERM 2'!D68,'TERM 3'!D68)=0,"",
ROUND(AVERAGE('TERM 1'!D68,'TERM 2'!D68,'TERM 3'!D68),0))</f>
        <v>91</v>
      </c>
      <c r="E68" s="60">
        <f>IF(COUNT('TERM 1'!E68,'TERM 2'!E68,'TERM 3'!E68)=0,"",
ROUND(AVERAGE('TERM 1'!E68,'TERM 2'!E68,'TERM 3'!E68),0))</f>
        <v>82</v>
      </c>
      <c r="F68" s="60">
        <f>IF(COUNT('TERM 1'!F68,'TERM 2'!F68,'TERM 3'!F68)=0,"",
ROUND(AVERAGE('TERM 1'!F68,'TERM 2'!F68,'TERM 3'!F68),0))</f>
        <v>85</v>
      </c>
      <c r="G68" s="60">
        <f>IF(COUNT('TERM 1'!G68,'TERM 2'!G68,'TERM 3'!G68)=0,"",
ROUND(AVERAGE('TERM 1'!G68,'TERM 2'!G68,'TERM 3'!G68),0))</f>
        <v>90</v>
      </c>
      <c r="H68" s="60">
        <f>IF(COUNT('TERM 1'!H68,'TERM 2'!H68,'TERM 3'!H68)=0,"",
ROUND(AVERAGE('TERM 1'!H68,'TERM 2'!H68,'TERM 3'!H68),0))</f>
        <v>92</v>
      </c>
      <c r="I68" s="60">
        <f>IF(COUNT('TERM 1'!I68,'TERM 2'!I68,'TERM 3'!I68)=0,"",
ROUND(AVERAGE('TERM 1'!I68,'TERM 2'!I68,'TERM 3'!I68),0))</f>
        <v>92</v>
      </c>
      <c r="J68" s="52">
        <f>IF(COUNT('TERM 1'!J68,'TERM 2'!J68,'TERM 3'!J68)=0,"",
ROUND(AVERAGE('TERM 1'!J68,'TERM 2'!J68,'TERM 3'!J68),0))</f>
        <v>89</v>
      </c>
      <c r="K68" s="61">
        <f>IF(COUNT('TERM 1'!K68,'TERM 2'!K68,'TERM 3'!K68)=0,"",
ROUND(AVERAGE('TERM 1'!K68,'TERM 2'!K68,'TERM 3'!K68),0))</f>
        <v>89</v>
      </c>
      <c r="L68" s="61">
        <f>IF(COUNT('TERM 1'!L68,'TERM 2'!L68,'TERM 3'!L68)=0,"",
ROUND(AVERAGE('TERM 1'!L68,'TERM 2'!L68,'TERM 3'!L68),0))</f>
        <v>89</v>
      </c>
      <c r="M68" s="27">
        <f t="shared" si="6"/>
        <v>88</v>
      </c>
      <c r="N68" s="28">
        <f>IF(M68="","",_xlfn.RANK.AVG(M68,$M$16:$M$116,0))</f>
        <v>28.5</v>
      </c>
      <c r="O68" s="28" t="str">
        <f t="shared" si="7"/>
        <v>BENCHMARKING</v>
      </c>
      <c r="P68" s="58" t="str">
        <f t="shared" ref="P68:P115" si="8">IF(M68="","",IF(M68&gt;=95,"✔",""))</f>
        <v/>
      </c>
    </row>
    <row r="69" spans="1:16" ht="18" customHeight="1">
      <c r="A69" s="23">
        <v>3</v>
      </c>
      <c r="B69" s="57" t="str">
        <f>'INPUT DATA'!P11</f>
        <v>CAMPANIEL, JOANNA RENEE A.</v>
      </c>
      <c r="C69" s="60">
        <f>IF(COUNT('TERM 1'!C69,'TERM 2'!C69,'TERM 3'!C69)=0,"",
ROUND(AVERAGE('TERM 1'!C69,'TERM 2'!C69,'TERM 3'!C69),0))</f>
        <v>88</v>
      </c>
      <c r="D69" s="60">
        <f>IF(COUNT('TERM 1'!D69,'TERM 2'!D69,'TERM 3'!D69)=0,"",
ROUND(AVERAGE('TERM 1'!D69,'TERM 2'!D69,'TERM 3'!D69),0))</f>
        <v>94</v>
      </c>
      <c r="E69" s="60">
        <f>IF(COUNT('TERM 1'!E69,'TERM 2'!E69,'TERM 3'!E69)=0,"",
ROUND(AVERAGE('TERM 1'!E69,'TERM 2'!E69,'TERM 3'!E69),0))</f>
        <v>85</v>
      </c>
      <c r="F69" s="60">
        <f>IF(COUNT('TERM 1'!F69,'TERM 2'!F69,'TERM 3'!F69)=0,"",
ROUND(AVERAGE('TERM 1'!F69,'TERM 2'!F69,'TERM 3'!F69),0))</f>
        <v>90</v>
      </c>
      <c r="G69" s="60">
        <f>IF(COUNT('TERM 1'!G69,'TERM 2'!G69,'TERM 3'!G69)=0,"",
ROUND(AVERAGE('TERM 1'!G69,'TERM 2'!G69,'TERM 3'!G69),0))</f>
        <v>90</v>
      </c>
      <c r="H69" s="60">
        <f>IF(COUNT('TERM 1'!H69,'TERM 2'!H69,'TERM 3'!H69)=0,"",
ROUND(AVERAGE('TERM 1'!H69,'TERM 2'!H69,'TERM 3'!H69),0))</f>
        <v>92</v>
      </c>
      <c r="I69" s="60">
        <f>IF(COUNT('TERM 1'!I69,'TERM 2'!I69,'TERM 3'!I69)=0,"",
ROUND(AVERAGE('TERM 1'!I69,'TERM 2'!I69,'TERM 3'!I69),0))</f>
        <v>87</v>
      </c>
      <c r="J69" s="52">
        <f>IF(COUNT('TERM 1'!J69,'TERM 2'!J69,'TERM 3'!J69)=0,"",
ROUND(AVERAGE('TERM 1'!J69,'TERM 2'!J69,'TERM 3'!J69),0))</f>
        <v>92</v>
      </c>
      <c r="K69" s="61">
        <f>IF(COUNT('TERM 1'!K69,'TERM 2'!K69,'TERM 3'!K69)=0,"",
ROUND(AVERAGE('TERM 1'!K69,'TERM 2'!K69,'TERM 3'!K69),0))</f>
        <v>91</v>
      </c>
      <c r="L69" s="61">
        <f>IF(COUNT('TERM 1'!L69,'TERM 2'!L69,'TERM 3'!L69)=0,"",
ROUND(AVERAGE('TERM 1'!L69,'TERM 2'!L69,'TERM 3'!L69),0))</f>
        <v>92</v>
      </c>
      <c r="M69" s="27">
        <f t="shared" si="6"/>
        <v>90</v>
      </c>
      <c r="N69" s="28">
        <f t="shared" ref="N69:N115" si="9">IF(M69="","",_xlfn.RANK.AVG(M69,$M$16:$M$116,0))</f>
        <v>6.5</v>
      </c>
      <c r="O69" s="28" t="str">
        <f t="shared" si="7"/>
        <v>ADVANCING</v>
      </c>
      <c r="P69" s="58" t="str">
        <f t="shared" si="8"/>
        <v/>
      </c>
    </row>
    <row r="70" spans="1:16" ht="18" customHeight="1">
      <c r="A70" s="23">
        <v>4</v>
      </c>
      <c r="B70" s="57" t="str">
        <f>'INPUT DATA'!P12</f>
        <v>CANSON, ALJANNE D.</v>
      </c>
      <c r="C70" s="60">
        <f>IF(COUNT('TERM 1'!C70,'TERM 2'!C70,'TERM 3'!C70)=0,"",
ROUND(AVERAGE('TERM 1'!C70,'TERM 2'!C70,'TERM 3'!C70),0))</f>
        <v>88</v>
      </c>
      <c r="D70" s="60">
        <f>IF(COUNT('TERM 1'!D70,'TERM 2'!D70,'TERM 3'!D70)=0,"",
ROUND(AVERAGE('TERM 1'!D70,'TERM 2'!D70,'TERM 3'!D70),0))</f>
        <v>92</v>
      </c>
      <c r="E70" s="60">
        <f>IF(COUNT('TERM 1'!E70,'TERM 2'!E70,'TERM 3'!E70)=0,"",
ROUND(AVERAGE('TERM 1'!E70,'TERM 2'!E70,'TERM 3'!E70),0))</f>
        <v>80</v>
      </c>
      <c r="F70" s="60">
        <f>IF(COUNT('TERM 1'!F70,'TERM 2'!F70,'TERM 3'!F70)=0,"",
ROUND(AVERAGE('TERM 1'!F70,'TERM 2'!F70,'TERM 3'!F70),0))</f>
        <v>88</v>
      </c>
      <c r="G70" s="60">
        <f>IF(COUNT('TERM 1'!G70,'TERM 2'!G70,'TERM 3'!G70)=0,"",
ROUND(AVERAGE('TERM 1'!G70,'TERM 2'!G70,'TERM 3'!G70),0))</f>
        <v>86</v>
      </c>
      <c r="H70" s="60">
        <f>IF(COUNT('TERM 1'!H70,'TERM 2'!H70,'TERM 3'!H70)=0,"",
ROUND(AVERAGE('TERM 1'!H70,'TERM 2'!H70,'TERM 3'!H70),0))</f>
        <v>92</v>
      </c>
      <c r="I70" s="60">
        <f>IF(COUNT('TERM 1'!I70,'TERM 2'!I70,'TERM 3'!I70)=0,"",
ROUND(AVERAGE('TERM 1'!I70,'TERM 2'!I70,'TERM 3'!I70),0))</f>
        <v>88</v>
      </c>
      <c r="J70" s="52">
        <f>IF(COUNT('TERM 1'!J70,'TERM 2'!J70,'TERM 3'!J70)=0,"",
ROUND(AVERAGE('TERM 1'!J70,'TERM 2'!J70,'TERM 3'!J70),0))</f>
        <v>89</v>
      </c>
      <c r="K70" s="61">
        <f>IF(COUNT('TERM 1'!K70,'TERM 2'!K70,'TERM 3'!K70)=0,"",
ROUND(AVERAGE('TERM 1'!K70,'TERM 2'!K70,'TERM 3'!K70),0))</f>
        <v>90</v>
      </c>
      <c r="L70" s="61">
        <f>IF(COUNT('TERM 1'!L70,'TERM 2'!L70,'TERM 3'!L70)=0,"",
ROUND(AVERAGE('TERM 1'!L70,'TERM 2'!L70,'TERM 3'!L70),0))</f>
        <v>88</v>
      </c>
      <c r="M70" s="27">
        <f t="shared" si="6"/>
        <v>88</v>
      </c>
      <c r="N70" s="28">
        <f t="shared" si="9"/>
        <v>28.5</v>
      </c>
      <c r="O70" s="28" t="str">
        <f t="shared" si="7"/>
        <v>BENCHMARKING</v>
      </c>
      <c r="P70" s="58" t="str">
        <f t="shared" si="8"/>
        <v/>
      </c>
    </row>
    <row r="71" spans="1:16" ht="18" customHeight="1">
      <c r="A71" s="23">
        <v>5</v>
      </c>
      <c r="B71" s="57" t="str">
        <f>'INPUT DATA'!P13</f>
        <v>CARBONILLA, JHAYRA O.</v>
      </c>
      <c r="C71" s="60">
        <f>IF(COUNT('TERM 1'!C71,'TERM 2'!C71,'TERM 3'!C71)=0,"",
ROUND(AVERAGE('TERM 1'!C71,'TERM 2'!C71,'TERM 3'!C71),0))</f>
        <v>90</v>
      </c>
      <c r="D71" s="60">
        <f>IF(COUNT('TERM 1'!D71,'TERM 2'!D71,'TERM 3'!D71)=0,"",
ROUND(AVERAGE('TERM 1'!D71,'TERM 2'!D71,'TERM 3'!D71),0))</f>
        <v>93</v>
      </c>
      <c r="E71" s="60">
        <f>IF(COUNT('TERM 1'!E71,'TERM 2'!E71,'TERM 3'!E71)=0,"",
ROUND(AVERAGE('TERM 1'!E71,'TERM 2'!E71,'TERM 3'!E71),0))</f>
        <v>83</v>
      </c>
      <c r="F71" s="60">
        <f>IF(COUNT('TERM 1'!F71,'TERM 2'!F71,'TERM 3'!F71)=0,"",
ROUND(AVERAGE('TERM 1'!F71,'TERM 2'!F71,'TERM 3'!F71),0))</f>
        <v>88</v>
      </c>
      <c r="G71" s="60">
        <f>IF(COUNT('TERM 1'!G71,'TERM 2'!G71,'TERM 3'!G71)=0,"",
ROUND(AVERAGE('TERM 1'!G71,'TERM 2'!G71,'TERM 3'!G71),0))</f>
        <v>94</v>
      </c>
      <c r="H71" s="60">
        <f>IF(COUNT('TERM 1'!H71,'TERM 2'!H71,'TERM 3'!H71)=0,"",
ROUND(AVERAGE('TERM 1'!H71,'TERM 2'!H71,'TERM 3'!H71),0))</f>
        <v>92</v>
      </c>
      <c r="I71" s="60">
        <f>IF(COUNT('TERM 1'!I71,'TERM 2'!I71,'TERM 3'!I71)=0,"",
ROUND(AVERAGE('TERM 1'!I71,'TERM 2'!I71,'TERM 3'!I71),0))</f>
        <v>89</v>
      </c>
      <c r="J71" s="52">
        <f>IF(COUNT('TERM 1'!J71,'TERM 2'!J71,'TERM 3'!J71)=0,"",
ROUND(AVERAGE('TERM 1'!J71,'TERM 2'!J71,'TERM 3'!J71),0))</f>
        <v>92</v>
      </c>
      <c r="K71" s="61">
        <f>IF(COUNT('TERM 1'!K71,'TERM 2'!K71,'TERM 3'!K71)=0,"",
ROUND(AVERAGE('TERM 1'!K71,'TERM 2'!K71,'TERM 3'!K71),0))</f>
        <v>90</v>
      </c>
      <c r="L71" s="61">
        <f>IF(COUNT('TERM 1'!L71,'TERM 2'!L71,'TERM 3'!L71)=0,"",
ROUND(AVERAGE('TERM 1'!L71,'TERM 2'!L71,'TERM 3'!L71),0))</f>
        <v>93</v>
      </c>
      <c r="M71" s="27">
        <f t="shared" si="6"/>
        <v>90</v>
      </c>
      <c r="N71" s="28">
        <f t="shared" si="9"/>
        <v>6.5</v>
      </c>
      <c r="O71" s="28" t="str">
        <f t="shared" si="7"/>
        <v>ADVANCING</v>
      </c>
      <c r="P71" s="58" t="str">
        <f t="shared" si="8"/>
        <v/>
      </c>
    </row>
    <row r="72" spans="1:16" ht="18" customHeight="1">
      <c r="A72" s="23">
        <v>6</v>
      </c>
      <c r="B72" s="57" t="str">
        <f>'INPUT DATA'!P14</f>
        <v>CASTILLON, VIVIAN GRACE P.</v>
      </c>
      <c r="C72" s="60">
        <f>IF(COUNT('TERM 1'!C72,'TERM 2'!C72,'TERM 3'!C72)=0,"",
ROUND(AVERAGE('TERM 1'!C72,'TERM 2'!C72,'TERM 3'!C72),0))</f>
        <v>85</v>
      </c>
      <c r="D72" s="60">
        <f>IF(COUNT('TERM 1'!D72,'TERM 2'!D72,'TERM 3'!D72)=0,"",
ROUND(AVERAGE('TERM 1'!D72,'TERM 2'!D72,'TERM 3'!D72),0))</f>
        <v>92</v>
      </c>
      <c r="E72" s="60">
        <f>IF(COUNT('TERM 1'!E72,'TERM 2'!E72,'TERM 3'!E72)=0,"",
ROUND(AVERAGE('TERM 1'!E72,'TERM 2'!E72,'TERM 3'!E72),0))</f>
        <v>84</v>
      </c>
      <c r="F72" s="60">
        <f>IF(COUNT('TERM 1'!F72,'TERM 2'!F72,'TERM 3'!F72)=0,"",
ROUND(AVERAGE('TERM 1'!F72,'TERM 2'!F72,'TERM 3'!F72),0))</f>
        <v>91</v>
      </c>
      <c r="G72" s="60">
        <f>IF(COUNT('TERM 1'!G72,'TERM 2'!G72,'TERM 3'!G72)=0,"",
ROUND(AVERAGE('TERM 1'!G72,'TERM 2'!G72,'TERM 3'!G72),0))</f>
        <v>90</v>
      </c>
      <c r="H72" s="60">
        <f>IF(COUNT('TERM 1'!H72,'TERM 2'!H72,'TERM 3'!H72)=0,"",
ROUND(AVERAGE('TERM 1'!H72,'TERM 2'!H72,'TERM 3'!H72),0))</f>
        <v>92</v>
      </c>
      <c r="I72" s="60">
        <f>IF(COUNT('TERM 1'!I72,'TERM 2'!I72,'TERM 3'!I72)=0,"",
ROUND(AVERAGE('TERM 1'!I72,'TERM 2'!I72,'TERM 3'!I72),0))</f>
        <v>93</v>
      </c>
      <c r="J72" s="52">
        <f>IF(COUNT('TERM 1'!J72,'TERM 2'!J72,'TERM 3'!J72)=0,"",
ROUND(AVERAGE('TERM 1'!J72,'TERM 2'!J72,'TERM 3'!J72),0))</f>
        <v>91</v>
      </c>
      <c r="K72" s="61">
        <f>IF(COUNT('TERM 1'!K72,'TERM 2'!K72,'TERM 3'!K72)=0,"",
ROUND(AVERAGE('TERM 1'!K72,'TERM 2'!K72,'TERM 3'!K72),0))</f>
        <v>91</v>
      </c>
      <c r="L72" s="61">
        <f>IF(COUNT('TERM 1'!L72,'TERM 2'!L72,'TERM 3'!L72)=0,"",
ROUND(AVERAGE('TERM 1'!L72,'TERM 2'!L72,'TERM 3'!L72),0))</f>
        <v>90</v>
      </c>
      <c r="M72" s="27">
        <f t="shared" si="6"/>
        <v>90</v>
      </c>
      <c r="N72" s="28">
        <f t="shared" si="9"/>
        <v>6.5</v>
      </c>
      <c r="O72" s="28" t="str">
        <f t="shared" si="7"/>
        <v>ADVANCING</v>
      </c>
      <c r="P72" s="58" t="str">
        <f t="shared" si="8"/>
        <v/>
      </c>
    </row>
    <row r="73" spans="1:16" ht="18" customHeight="1">
      <c r="A73" s="23">
        <v>7</v>
      </c>
      <c r="B73" s="57" t="str">
        <f>'INPUT DATA'!P15</f>
        <v>DAWA, PATRICE BRIELLE J.</v>
      </c>
      <c r="C73" s="60">
        <f>IF(COUNT('TERM 1'!C73,'TERM 2'!C73,'TERM 3'!C73)=0,"",
ROUND(AVERAGE('TERM 1'!C73,'TERM 2'!C73,'TERM 3'!C73),0))</f>
        <v>88</v>
      </c>
      <c r="D73" s="60">
        <f>IF(COUNT('TERM 1'!D73,'TERM 2'!D73,'TERM 3'!D73)=0,"",
ROUND(AVERAGE('TERM 1'!D73,'TERM 2'!D73,'TERM 3'!D73),0))</f>
        <v>95</v>
      </c>
      <c r="E73" s="60">
        <f>IF(COUNT('TERM 1'!E73,'TERM 2'!E73,'TERM 3'!E73)=0,"",
ROUND(AVERAGE('TERM 1'!E73,'TERM 2'!E73,'TERM 3'!E73),0))</f>
        <v>82</v>
      </c>
      <c r="F73" s="60">
        <f>IF(COUNT('TERM 1'!F73,'TERM 2'!F73,'TERM 3'!F73)=0,"",
ROUND(AVERAGE('TERM 1'!F73,'TERM 2'!F73,'TERM 3'!F73),0))</f>
        <v>87</v>
      </c>
      <c r="G73" s="60">
        <f>IF(COUNT('TERM 1'!G73,'TERM 2'!G73,'TERM 3'!G73)=0,"",
ROUND(AVERAGE('TERM 1'!G73,'TERM 2'!G73,'TERM 3'!G73),0))</f>
        <v>95</v>
      </c>
      <c r="H73" s="60">
        <f>IF(COUNT('TERM 1'!H73,'TERM 2'!H73,'TERM 3'!H73)=0,"",
ROUND(AVERAGE('TERM 1'!H73,'TERM 2'!H73,'TERM 3'!H73),0))</f>
        <v>94</v>
      </c>
      <c r="I73" s="60">
        <f>IF(COUNT('TERM 1'!I73,'TERM 2'!I73,'TERM 3'!I73)=0,"",
ROUND(AVERAGE('TERM 1'!I73,'TERM 2'!I73,'TERM 3'!I73),0))</f>
        <v>91</v>
      </c>
      <c r="J73" s="52">
        <f>IF(COUNT('TERM 1'!J73,'TERM 2'!J73,'TERM 3'!J73)=0,"",
ROUND(AVERAGE('TERM 1'!J73,'TERM 2'!J73,'TERM 3'!J73),0))</f>
        <v>91</v>
      </c>
      <c r="K73" s="61">
        <f>IF(COUNT('TERM 1'!K73,'TERM 2'!K73,'TERM 3'!K73)=0,"",
ROUND(AVERAGE('TERM 1'!K73,'TERM 2'!K73,'TERM 3'!K73),0))</f>
        <v>91</v>
      </c>
      <c r="L73" s="61">
        <f>IF(COUNT('TERM 1'!L73,'TERM 2'!L73,'TERM 3'!L73)=0,"",
ROUND(AVERAGE('TERM 1'!L73,'TERM 2'!L73,'TERM 3'!L73),0))</f>
        <v>91</v>
      </c>
      <c r="M73" s="27">
        <f t="shared" si="6"/>
        <v>90</v>
      </c>
      <c r="N73" s="28">
        <f t="shared" si="9"/>
        <v>6.5</v>
      </c>
      <c r="O73" s="28" t="str">
        <f t="shared" si="7"/>
        <v>ADVANCING</v>
      </c>
      <c r="P73" s="58" t="str">
        <f t="shared" si="8"/>
        <v/>
      </c>
    </row>
    <row r="74" spans="1:16" ht="18" customHeight="1">
      <c r="A74" s="23">
        <v>8</v>
      </c>
      <c r="B74" s="57" t="str">
        <f>'INPUT DATA'!P16</f>
        <v>DOMINGO, CHARITY JADE P.</v>
      </c>
      <c r="C74" s="60">
        <f>IF(COUNT('TERM 1'!C74,'TERM 2'!C74,'TERM 3'!C74)=0,"",
ROUND(AVERAGE('TERM 1'!C74,'TERM 2'!C74,'TERM 3'!C74),0))</f>
        <v>85</v>
      </c>
      <c r="D74" s="60">
        <f>IF(COUNT('TERM 1'!D74,'TERM 2'!D74,'TERM 3'!D74)=0,"",
ROUND(AVERAGE('TERM 1'!D74,'TERM 2'!D74,'TERM 3'!D74),0))</f>
        <v>91</v>
      </c>
      <c r="E74" s="60">
        <f>IF(COUNT('TERM 1'!E74,'TERM 2'!E74,'TERM 3'!E74)=0,"",
ROUND(AVERAGE('TERM 1'!E74,'TERM 2'!E74,'TERM 3'!E74),0))</f>
        <v>86</v>
      </c>
      <c r="F74" s="60">
        <f>IF(COUNT('TERM 1'!F74,'TERM 2'!F74,'TERM 3'!F74)=0,"",
ROUND(AVERAGE('TERM 1'!F74,'TERM 2'!F74,'TERM 3'!F74),0))</f>
        <v>81</v>
      </c>
      <c r="G74" s="60">
        <f>IF(COUNT('TERM 1'!G74,'TERM 2'!G74,'TERM 3'!G74)=0,"",
ROUND(AVERAGE('TERM 1'!G74,'TERM 2'!G74,'TERM 3'!G74),0))</f>
        <v>85</v>
      </c>
      <c r="H74" s="60">
        <f>IF(COUNT('TERM 1'!H74,'TERM 2'!H74,'TERM 3'!H74)=0,"",
ROUND(AVERAGE('TERM 1'!H74,'TERM 2'!H74,'TERM 3'!H74),0))</f>
        <v>94</v>
      </c>
      <c r="I74" s="60">
        <f>IF(COUNT('TERM 1'!I74,'TERM 2'!I74,'TERM 3'!I74)=0,"",
ROUND(AVERAGE('TERM 1'!I74,'TERM 2'!I74,'TERM 3'!I74),0))</f>
        <v>92</v>
      </c>
      <c r="J74" s="52">
        <f>IF(COUNT('TERM 1'!J74,'TERM 2'!J74,'TERM 3'!J74)=0,"",
ROUND(AVERAGE('TERM 1'!J74,'TERM 2'!J74,'TERM 3'!J74),0))</f>
        <v>90</v>
      </c>
      <c r="K74" s="61">
        <f>IF(COUNT('TERM 1'!K74,'TERM 2'!K74,'TERM 3'!K74)=0,"",
ROUND(AVERAGE('TERM 1'!K74,'TERM 2'!K74,'TERM 3'!K74),0))</f>
        <v>86</v>
      </c>
      <c r="L74" s="61">
        <f>IF(COUNT('TERM 1'!L74,'TERM 2'!L74,'TERM 3'!L74)=0,"",
ROUND(AVERAGE('TERM 1'!L74,'TERM 2'!L74,'TERM 3'!L74),0))</f>
        <v>93</v>
      </c>
      <c r="M74" s="27">
        <f t="shared" si="6"/>
        <v>88</v>
      </c>
      <c r="N74" s="28">
        <f t="shared" si="9"/>
        <v>28.5</v>
      </c>
      <c r="O74" s="28" t="str">
        <f t="shared" si="7"/>
        <v>BENCHMARKING</v>
      </c>
      <c r="P74" s="58" t="str">
        <f t="shared" si="8"/>
        <v/>
      </c>
    </row>
    <row r="75" spans="1:16" ht="18" customHeight="1">
      <c r="A75" s="23">
        <v>9</v>
      </c>
      <c r="B75" s="57" t="str">
        <f>'INPUT DATA'!P17</f>
        <v>DUMADAG, ALLEYAH KHATE A.</v>
      </c>
      <c r="C75" s="60">
        <f>IF(COUNT('TERM 1'!C75,'TERM 2'!C75,'TERM 3'!C75)=0,"",
ROUND(AVERAGE('TERM 1'!C75,'TERM 2'!C75,'TERM 3'!C75),0))</f>
        <v>87</v>
      </c>
      <c r="D75" s="60">
        <f>IF(COUNT('TERM 1'!D75,'TERM 2'!D75,'TERM 3'!D75)=0,"",
ROUND(AVERAGE('TERM 1'!D75,'TERM 2'!D75,'TERM 3'!D75),0))</f>
        <v>91</v>
      </c>
      <c r="E75" s="60">
        <f>IF(COUNT('TERM 1'!E75,'TERM 2'!E75,'TERM 3'!E75)=0,"",
ROUND(AVERAGE('TERM 1'!E75,'TERM 2'!E75,'TERM 3'!E75),0))</f>
        <v>83</v>
      </c>
      <c r="F75" s="60">
        <f>IF(COUNT('TERM 1'!F75,'TERM 2'!F75,'TERM 3'!F75)=0,"",
ROUND(AVERAGE('TERM 1'!F75,'TERM 2'!F75,'TERM 3'!F75),0))</f>
        <v>92</v>
      </c>
      <c r="G75" s="60">
        <f>IF(COUNT('TERM 1'!G75,'TERM 2'!G75,'TERM 3'!G75)=0,"",
ROUND(AVERAGE('TERM 1'!G75,'TERM 2'!G75,'TERM 3'!G75),0))</f>
        <v>91</v>
      </c>
      <c r="H75" s="60">
        <f>IF(COUNT('TERM 1'!H75,'TERM 2'!H75,'TERM 3'!H75)=0,"",
ROUND(AVERAGE('TERM 1'!H75,'TERM 2'!H75,'TERM 3'!H75),0))</f>
        <v>94</v>
      </c>
      <c r="I75" s="60">
        <f>IF(COUNT('TERM 1'!I75,'TERM 2'!I75,'TERM 3'!I75)=0,"",
ROUND(AVERAGE('TERM 1'!I75,'TERM 2'!I75,'TERM 3'!I75),0))</f>
        <v>90</v>
      </c>
      <c r="J75" s="52">
        <f>IF(COUNT('TERM 1'!J75,'TERM 2'!J75,'TERM 3'!J75)=0,"",
ROUND(AVERAGE('TERM 1'!J75,'TERM 2'!J75,'TERM 3'!J75),0))</f>
        <v>87</v>
      </c>
      <c r="K75" s="61">
        <f>IF(COUNT('TERM 1'!K75,'TERM 2'!K75,'TERM 3'!K75)=0,"",
ROUND(AVERAGE('TERM 1'!K75,'TERM 2'!K75,'TERM 3'!K75),0))</f>
        <v>86</v>
      </c>
      <c r="L75" s="61">
        <f>IF(COUNT('TERM 1'!L75,'TERM 2'!L75,'TERM 3'!L75)=0,"",
ROUND(AVERAGE('TERM 1'!L75,'TERM 2'!L75,'TERM 3'!L75),0))</f>
        <v>88</v>
      </c>
      <c r="M75" s="27">
        <f t="shared" si="6"/>
        <v>89</v>
      </c>
      <c r="N75" s="28">
        <f t="shared" si="9"/>
        <v>18.5</v>
      </c>
      <c r="O75" s="28" t="str">
        <f t="shared" si="7"/>
        <v>BENCHMARKING</v>
      </c>
      <c r="P75" s="58" t="str">
        <f t="shared" si="8"/>
        <v/>
      </c>
    </row>
    <row r="76" spans="1:16" ht="18" customHeight="1">
      <c r="A76" s="23">
        <v>10</v>
      </c>
      <c r="B76" s="57" t="str">
        <f>'INPUT DATA'!P18</f>
        <v>ESPORTUNO, XAMANTHA ERICA L.</v>
      </c>
      <c r="C76" s="60">
        <f>IF(COUNT('TERM 1'!C76,'TERM 2'!C76,'TERM 3'!C76)=0,"",
ROUND(AVERAGE('TERM 1'!C76,'TERM 2'!C76,'TERM 3'!C76),0))</f>
        <v>85</v>
      </c>
      <c r="D76" s="60">
        <f>IF(COUNT('TERM 1'!D76,'TERM 2'!D76,'TERM 3'!D76)=0,"",
ROUND(AVERAGE('TERM 1'!D76,'TERM 2'!D76,'TERM 3'!D76),0))</f>
        <v>92</v>
      </c>
      <c r="E76" s="60">
        <f>IF(COUNT('TERM 1'!E76,'TERM 2'!E76,'TERM 3'!E76)=0,"",
ROUND(AVERAGE('TERM 1'!E76,'TERM 2'!E76,'TERM 3'!E76),0))</f>
        <v>81</v>
      </c>
      <c r="F76" s="60">
        <f>IF(COUNT('TERM 1'!F76,'TERM 2'!F76,'TERM 3'!F76)=0,"",
ROUND(AVERAGE('TERM 1'!F76,'TERM 2'!F76,'TERM 3'!F76),0))</f>
        <v>84</v>
      </c>
      <c r="G76" s="60">
        <f>IF(COUNT('TERM 1'!G76,'TERM 2'!G76,'TERM 3'!G76)=0,"",
ROUND(AVERAGE('TERM 1'!G76,'TERM 2'!G76,'TERM 3'!G76),0))</f>
        <v>92</v>
      </c>
      <c r="H76" s="60">
        <f>IF(COUNT('TERM 1'!H76,'TERM 2'!H76,'TERM 3'!H76)=0,"",
ROUND(AVERAGE('TERM 1'!H76,'TERM 2'!H76,'TERM 3'!H76),0))</f>
        <v>93</v>
      </c>
      <c r="I76" s="60">
        <f>IF(COUNT('TERM 1'!I76,'TERM 2'!I76,'TERM 3'!I76)=0,"",
ROUND(AVERAGE('TERM 1'!I76,'TERM 2'!I76,'TERM 3'!I76),0))</f>
        <v>91</v>
      </c>
      <c r="J76" s="52">
        <f>IF(COUNT('TERM 1'!J76,'TERM 2'!J76,'TERM 3'!J76)=0,"",
ROUND(AVERAGE('TERM 1'!J76,'TERM 2'!J76,'TERM 3'!J76),0))</f>
        <v>91</v>
      </c>
      <c r="K76" s="61">
        <f>IF(COUNT('TERM 1'!K76,'TERM 2'!K76,'TERM 3'!K76)=0,"",
ROUND(AVERAGE('TERM 1'!K76,'TERM 2'!K76,'TERM 3'!K76),0))</f>
        <v>90</v>
      </c>
      <c r="L76" s="61">
        <f>IF(COUNT('TERM 1'!L76,'TERM 2'!L76,'TERM 3'!L76)=0,"",
ROUND(AVERAGE('TERM 1'!L76,'TERM 2'!L76,'TERM 3'!L76),0))</f>
        <v>91</v>
      </c>
      <c r="M76" s="27">
        <f t="shared" si="6"/>
        <v>89</v>
      </c>
      <c r="N76" s="28">
        <f t="shared" si="9"/>
        <v>18.5</v>
      </c>
      <c r="O76" s="28" t="str">
        <f t="shared" si="7"/>
        <v>BENCHMARKING</v>
      </c>
      <c r="P76" s="58" t="str">
        <f t="shared" si="8"/>
        <v/>
      </c>
    </row>
    <row r="77" spans="1:16" ht="18" customHeight="1">
      <c r="A77" s="23">
        <v>11</v>
      </c>
      <c r="B77" s="57" t="str">
        <f>'INPUT DATA'!P19</f>
        <v>FACUNLA, LEANNE GEBRELLE M.</v>
      </c>
      <c r="C77" s="60">
        <f>IF(COUNT('TERM 1'!C77,'TERM 2'!C77,'TERM 3'!C77)=0,"",
ROUND(AVERAGE('TERM 1'!C77,'TERM 2'!C77,'TERM 3'!C77),0))</f>
        <v>87</v>
      </c>
      <c r="D77" s="60">
        <f>IF(COUNT('TERM 1'!D77,'TERM 2'!D77,'TERM 3'!D77)=0,"",
ROUND(AVERAGE('TERM 1'!D77,'TERM 2'!D77,'TERM 3'!D77),0))</f>
        <v>92</v>
      </c>
      <c r="E77" s="60">
        <f>IF(COUNT('TERM 1'!E77,'TERM 2'!E77,'TERM 3'!E77)=0,"",
ROUND(AVERAGE('TERM 1'!E77,'TERM 2'!E77,'TERM 3'!E77),0))</f>
        <v>91</v>
      </c>
      <c r="F77" s="60">
        <f>IF(COUNT('TERM 1'!F77,'TERM 2'!F77,'TERM 3'!F77)=0,"",
ROUND(AVERAGE('TERM 1'!F77,'TERM 2'!F77,'TERM 3'!F77),0))</f>
        <v>81</v>
      </c>
      <c r="G77" s="60">
        <f>IF(COUNT('TERM 1'!G77,'TERM 2'!G77,'TERM 3'!G77)=0,"",
ROUND(AVERAGE('TERM 1'!G77,'TERM 2'!G77,'TERM 3'!G77),0))</f>
        <v>89</v>
      </c>
      <c r="H77" s="60">
        <f>IF(COUNT('TERM 1'!H77,'TERM 2'!H77,'TERM 3'!H77)=0,"",
ROUND(AVERAGE('TERM 1'!H77,'TERM 2'!H77,'TERM 3'!H77),0))</f>
        <v>93</v>
      </c>
      <c r="I77" s="60">
        <f>IF(COUNT('TERM 1'!I77,'TERM 2'!I77,'TERM 3'!I77)=0,"",
ROUND(AVERAGE('TERM 1'!I77,'TERM 2'!I77,'TERM 3'!I77),0))</f>
        <v>88</v>
      </c>
      <c r="J77" s="52">
        <f>IF(COUNT('TERM 1'!J77,'TERM 2'!J77,'TERM 3'!J77)=0,"",
ROUND(AVERAGE('TERM 1'!J77,'TERM 2'!J77,'TERM 3'!J77),0))</f>
        <v>87</v>
      </c>
      <c r="K77" s="61">
        <f>IF(COUNT('TERM 1'!K77,'TERM 2'!K77,'TERM 3'!K77)=0,"",
ROUND(AVERAGE('TERM 1'!K77,'TERM 2'!K77,'TERM 3'!K77),0))</f>
        <v>85</v>
      </c>
      <c r="L77" s="61">
        <f>IF(COUNT('TERM 1'!L77,'TERM 2'!L77,'TERM 3'!L77)=0,"",
ROUND(AVERAGE('TERM 1'!L77,'TERM 2'!L77,'TERM 3'!L77),0))</f>
        <v>88</v>
      </c>
      <c r="M77" s="27">
        <f t="shared" si="6"/>
        <v>89</v>
      </c>
      <c r="N77" s="28">
        <f t="shared" si="9"/>
        <v>18.5</v>
      </c>
      <c r="O77" s="28" t="str">
        <f t="shared" si="7"/>
        <v>BENCHMARKING</v>
      </c>
      <c r="P77" s="58" t="str">
        <f t="shared" si="8"/>
        <v/>
      </c>
    </row>
    <row r="78" spans="1:16" ht="18" customHeight="1">
      <c r="A78" s="23">
        <v>12</v>
      </c>
      <c r="B78" s="57" t="str">
        <f>'INPUT DATA'!P20</f>
        <v>MALUTO, KRISTINE JOY C.</v>
      </c>
      <c r="C78" s="60">
        <f>IF(COUNT('TERM 1'!C78,'TERM 2'!C78,'TERM 3'!C78)=0,"",
ROUND(AVERAGE('TERM 1'!C78,'TERM 2'!C78,'TERM 3'!C78),0))</f>
        <v>89</v>
      </c>
      <c r="D78" s="60">
        <f>IF(COUNT('TERM 1'!D78,'TERM 2'!D78,'TERM 3'!D78)=0,"",
ROUND(AVERAGE('TERM 1'!D78,'TERM 2'!D78,'TERM 3'!D78),0))</f>
        <v>94</v>
      </c>
      <c r="E78" s="60">
        <f>IF(COUNT('TERM 1'!E78,'TERM 2'!E78,'TERM 3'!E78)=0,"",
ROUND(AVERAGE('TERM 1'!E78,'TERM 2'!E78,'TERM 3'!E78),0))</f>
        <v>80</v>
      </c>
      <c r="F78" s="60">
        <f>IF(COUNT('TERM 1'!F78,'TERM 2'!F78,'TERM 3'!F78)=0,"",
ROUND(AVERAGE('TERM 1'!F78,'TERM 2'!F78,'TERM 3'!F78),0))</f>
        <v>84</v>
      </c>
      <c r="G78" s="60">
        <f>IF(COUNT('TERM 1'!G78,'TERM 2'!G78,'TERM 3'!G78)=0,"",
ROUND(AVERAGE('TERM 1'!G78,'TERM 2'!G78,'TERM 3'!G78),0))</f>
        <v>87</v>
      </c>
      <c r="H78" s="60">
        <f>IF(COUNT('TERM 1'!H78,'TERM 2'!H78,'TERM 3'!H78)=0,"",
ROUND(AVERAGE('TERM 1'!H78,'TERM 2'!H78,'TERM 3'!H78),0))</f>
        <v>94</v>
      </c>
      <c r="I78" s="60">
        <f>IF(COUNT('TERM 1'!I78,'TERM 2'!I78,'TERM 3'!I78)=0,"",
ROUND(AVERAGE('TERM 1'!I78,'TERM 2'!I78,'TERM 3'!I78),0))</f>
        <v>94</v>
      </c>
      <c r="J78" s="52">
        <f>IF(COUNT('TERM 1'!J78,'TERM 2'!J78,'TERM 3'!J78)=0,"",
ROUND(AVERAGE('TERM 1'!J78,'TERM 2'!J78,'TERM 3'!J78),0))</f>
        <v>91</v>
      </c>
      <c r="K78" s="61">
        <f>IF(COUNT('TERM 1'!K78,'TERM 2'!K78,'TERM 3'!K78)=0,"",
ROUND(AVERAGE('TERM 1'!K78,'TERM 2'!K78,'TERM 3'!K78),0))</f>
        <v>89</v>
      </c>
      <c r="L78" s="61">
        <f>IF(COUNT('TERM 1'!L78,'TERM 2'!L78,'TERM 3'!L78)=0,"",
ROUND(AVERAGE('TERM 1'!L78,'TERM 2'!L78,'TERM 3'!L78),0))</f>
        <v>93</v>
      </c>
      <c r="M78" s="27">
        <f t="shared" si="6"/>
        <v>89</v>
      </c>
      <c r="N78" s="28">
        <f t="shared" si="9"/>
        <v>18.5</v>
      </c>
      <c r="O78" s="28" t="str">
        <f t="shared" si="7"/>
        <v>BENCHMARKING</v>
      </c>
      <c r="P78" s="58" t="str">
        <f t="shared" si="8"/>
        <v/>
      </c>
    </row>
    <row r="79" spans="1:16" ht="18" customHeight="1">
      <c r="A79" s="23">
        <v>13</v>
      </c>
      <c r="B79" s="57" t="str">
        <f>'INPUT DATA'!P21</f>
        <v>NAVAL, ANNECHKA LINUELLE S.</v>
      </c>
      <c r="C79" s="60">
        <f>IF(COUNT('TERM 1'!C79,'TERM 2'!C79,'TERM 3'!C79)=0,"",
ROUND(AVERAGE('TERM 1'!C79,'TERM 2'!C79,'TERM 3'!C79),0))</f>
        <v>89</v>
      </c>
      <c r="D79" s="60">
        <f>IF(COUNT('TERM 1'!D79,'TERM 2'!D79,'TERM 3'!D79)=0,"",
ROUND(AVERAGE('TERM 1'!D79,'TERM 2'!D79,'TERM 3'!D79),0))</f>
        <v>89</v>
      </c>
      <c r="E79" s="60">
        <f>IF(COUNT('TERM 1'!E79,'TERM 2'!E79,'TERM 3'!E79)=0,"",
ROUND(AVERAGE('TERM 1'!E79,'TERM 2'!E79,'TERM 3'!E79),0))</f>
        <v>89</v>
      </c>
      <c r="F79" s="60">
        <f>IF(COUNT('TERM 1'!F79,'TERM 2'!F79,'TERM 3'!F79)=0,"",
ROUND(AVERAGE('TERM 1'!F79,'TERM 2'!F79,'TERM 3'!F79),0))</f>
        <v>85</v>
      </c>
      <c r="G79" s="60">
        <f>IF(COUNT('TERM 1'!G79,'TERM 2'!G79,'TERM 3'!G79)=0,"",
ROUND(AVERAGE('TERM 1'!G79,'TERM 2'!G79,'TERM 3'!G79),0))</f>
        <v>93</v>
      </c>
      <c r="H79" s="60">
        <f>IF(COUNT('TERM 1'!H79,'TERM 2'!H79,'TERM 3'!H79)=0,"",
ROUND(AVERAGE('TERM 1'!H79,'TERM 2'!H79,'TERM 3'!H79),0))</f>
        <v>93</v>
      </c>
      <c r="I79" s="60">
        <f>IF(COUNT('TERM 1'!I79,'TERM 2'!I79,'TERM 3'!I79)=0,"",
ROUND(AVERAGE('TERM 1'!I79,'TERM 2'!I79,'TERM 3'!I79),0))</f>
        <v>94</v>
      </c>
      <c r="J79" s="52">
        <f>IF(COUNT('TERM 1'!J79,'TERM 2'!J79,'TERM 3'!J79)=0,"",
ROUND(AVERAGE('TERM 1'!J79,'TERM 2'!J79,'TERM 3'!J79),0))</f>
        <v>90</v>
      </c>
      <c r="K79" s="61">
        <f>IF(COUNT('TERM 1'!K79,'TERM 2'!K79,'TERM 3'!K79)=0,"",
ROUND(AVERAGE('TERM 1'!K79,'TERM 2'!K79,'TERM 3'!K79),0))</f>
        <v>89</v>
      </c>
      <c r="L79" s="61">
        <f>IF(COUNT('TERM 1'!L79,'TERM 2'!L79,'TERM 3'!L79)=0,"",
ROUND(AVERAGE('TERM 1'!L79,'TERM 2'!L79,'TERM 3'!L79),0))</f>
        <v>90</v>
      </c>
      <c r="M79" s="27">
        <f t="shared" si="6"/>
        <v>90</v>
      </c>
      <c r="N79" s="28">
        <f t="shared" si="9"/>
        <v>6.5</v>
      </c>
      <c r="O79" s="28" t="str">
        <f t="shared" si="7"/>
        <v>ADVANCING</v>
      </c>
      <c r="P79" s="58" t="str">
        <f t="shared" si="8"/>
        <v/>
      </c>
    </row>
    <row r="80" spans="1:16" ht="18" customHeight="1">
      <c r="A80" s="23">
        <v>14</v>
      </c>
      <c r="B80" s="57" t="str">
        <f>'INPUT DATA'!P22</f>
        <v>OSOTEO, JOHANNA J.</v>
      </c>
      <c r="C80" s="60">
        <f>IF(COUNT('TERM 1'!C80,'TERM 2'!C80,'TERM 3'!C80)=0,"",
ROUND(AVERAGE('TERM 1'!C80,'TERM 2'!C80,'TERM 3'!C80),0))</f>
        <v>85</v>
      </c>
      <c r="D80" s="60">
        <f>IF(COUNT('TERM 1'!D80,'TERM 2'!D80,'TERM 3'!D80)=0,"",
ROUND(AVERAGE('TERM 1'!D80,'TERM 2'!D80,'TERM 3'!D80),0))</f>
        <v>96</v>
      </c>
      <c r="E80" s="60">
        <f>IF(COUNT('TERM 1'!E80,'TERM 2'!E80,'TERM 3'!E80)=0,"",
ROUND(AVERAGE('TERM 1'!E80,'TERM 2'!E80,'TERM 3'!E80),0))</f>
        <v>83</v>
      </c>
      <c r="F80" s="60">
        <f>IF(COUNT('TERM 1'!F80,'TERM 2'!F80,'TERM 3'!F80)=0,"",
ROUND(AVERAGE('TERM 1'!F80,'TERM 2'!F80,'TERM 3'!F80),0))</f>
        <v>88</v>
      </c>
      <c r="G80" s="60">
        <f>IF(COUNT('TERM 1'!G80,'TERM 2'!G80,'TERM 3'!G80)=0,"",
ROUND(AVERAGE('TERM 1'!G80,'TERM 2'!G80,'TERM 3'!G80),0))</f>
        <v>93</v>
      </c>
      <c r="H80" s="60">
        <f>IF(COUNT('TERM 1'!H80,'TERM 2'!H80,'TERM 3'!H80)=0,"",
ROUND(AVERAGE('TERM 1'!H80,'TERM 2'!H80,'TERM 3'!H80),0))</f>
        <v>93</v>
      </c>
      <c r="I80" s="60">
        <f>IF(COUNT('TERM 1'!I80,'TERM 2'!I80,'TERM 3'!I80)=0,"",
ROUND(AVERAGE('TERM 1'!I80,'TERM 2'!I80,'TERM 3'!I80),0))</f>
        <v>88</v>
      </c>
      <c r="J80" s="52">
        <f>IF(COUNT('TERM 1'!J80,'TERM 2'!J80,'TERM 3'!J80)=0,"",
ROUND(AVERAGE('TERM 1'!J80,'TERM 2'!J80,'TERM 3'!J80),0))</f>
        <v>89</v>
      </c>
      <c r="K80" s="61">
        <f>IF(COUNT('TERM 1'!K80,'TERM 2'!K80,'TERM 3'!K80)=0,"",
ROUND(AVERAGE('TERM 1'!K80,'TERM 2'!K80,'TERM 3'!K80),0))</f>
        <v>87</v>
      </c>
      <c r="L80" s="61">
        <f>IF(COUNT('TERM 1'!L80,'TERM 2'!L80,'TERM 3'!L80)=0,"",
ROUND(AVERAGE('TERM 1'!L80,'TERM 2'!L80,'TERM 3'!L80),0))</f>
        <v>91</v>
      </c>
      <c r="M80" s="27">
        <f t="shared" si="6"/>
        <v>89</v>
      </c>
      <c r="N80" s="28">
        <f t="shared" si="9"/>
        <v>18.5</v>
      </c>
      <c r="O80" s="28" t="str">
        <f t="shared" si="7"/>
        <v>BENCHMARKING</v>
      </c>
      <c r="P80" s="58" t="str">
        <f t="shared" si="8"/>
        <v/>
      </c>
    </row>
    <row r="81" spans="1:16" ht="18" customHeight="1">
      <c r="A81" s="23">
        <v>15</v>
      </c>
      <c r="B81" s="57" t="str">
        <f>'INPUT DATA'!P23</f>
        <v>PABILONA, QUEENZEL A.</v>
      </c>
      <c r="C81" s="60">
        <f>IF(COUNT('TERM 1'!C81,'TERM 2'!C81,'TERM 3'!C81)=0,"",
ROUND(AVERAGE('TERM 1'!C81,'TERM 2'!C81,'TERM 3'!C81),0))</f>
        <v>92</v>
      </c>
      <c r="D81" s="60">
        <f>IF(COUNT('TERM 1'!D81,'TERM 2'!D81,'TERM 3'!D81)=0,"",
ROUND(AVERAGE('TERM 1'!D81,'TERM 2'!D81,'TERM 3'!D81),0))</f>
        <v>96</v>
      </c>
      <c r="E81" s="60">
        <f>IF(COUNT('TERM 1'!E81,'TERM 2'!E81,'TERM 3'!E81)=0,"",
ROUND(AVERAGE('TERM 1'!E81,'TERM 2'!E81,'TERM 3'!E81),0))</f>
        <v>91</v>
      </c>
      <c r="F81" s="60">
        <f>IF(COUNT('TERM 1'!F81,'TERM 2'!F81,'TERM 3'!F81)=0,"",
ROUND(AVERAGE('TERM 1'!F81,'TERM 2'!F81,'TERM 3'!F81),0))</f>
        <v>93</v>
      </c>
      <c r="G81" s="60">
        <f>IF(COUNT('TERM 1'!G81,'TERM 2'!G81,'TERM 3'!G81)=0,"",
ROUND(AVERAGE('TERM 1'!G81,'TERM 2'!G81,'TERM 3'!G81),0))</f>
        <v>91</v>
      </c>
      <c r="H81" s="60">
        <f>IF(COUNT('TERM 1'!H81,'TERM 2'!H81,'TERM 3'!H81)=0,"",
ROUND(AVERAGE('TERM 1'!H81,'TERM 2'!H81,'TERM 3'!H81),0))</f>
        <v>92</v>
      </c>
      <c r="I81" s="60">
        <f>IF(COUNT('TERM 1'!I81,'TERM 2'!I81,'TERM 3'!I81)=0,"",
ROUND(AVERAGE('TERM 1'!I81,'TERM 2'!I81,'TERM 3'!I81),0))</f>
        <v>94</v>
      </c>
      <c r="J81" s="52">
        <f>IF(COUNT('TERM 1'!J81,'TERM 2'!J81,'TERM 3'!J81)=0,"",
ROUND(AVERAGE('TERM 1'!J81,'TERM 2'!J81,'TERM 3'!J81),0))</f>
        <v>92</v>
      </c>
      <c r="K81" s="61">
        <f>IF(COUNT('TERM 1'!K81,'TERM 2'!K81,'TERM 3'!K81)=0,"",
ROUND(AVERAGE('TERM 1'!K81,'TERM 2'!K81,'TERM 3'!K81),0))</f>
        <v>92</v>
      </c>
      <c r="L81" s="61">
        <f>IF(COUNT('TERM 1'!L81,'TERM 2'!L81,'TERM 3'!L81)=0,"",
ROUND(AVERAGE('TERM 1'!L81,'TERM 2'!L81,'TERM 3'!L81),0))</f>
        <v>92</v>
      </c>
      <c r="M81" s="27">
        <f t="shared" si="6"/>
        <v>93</v>
      </c>
      <c r="N81" s="28">
        <f t="shared" si="9"/>
        <v>1</v>
      </c>
      <c r="O81" s="28" t="str">
        <f t="shared" si="7"/>
        <v>ADVANCING</v>
      </c>
      <c r="P81" s="58" t="str">
        <f t="shared" si="8"/>
        <v/>
      </c>
    </row>
    <row r="82" spans="1:16" ht="18" customHeight="1">
      <c r="A82" s="23">
        <v>16</v>
      </c>
      <c r="B82" s="57" t="str">
        <f>'INPUT DATA'!P24</f>
        <v>PEÑOLVO, KHATE NATHALIE R.</v>
      </c>
      <c r="C82" s="60">
        <f>IF(COUNT('TERM 1'!C82,'TERM 2'!C82,'TERM 3'!C82)=0,"",
ROUND(AVERAGE('TERM 1'!C82,'TERM 2'!C82,'TERM 3'!C82),0))</f>
        <v>93</v>
      </c>
      <c r="D82" s="60">
        <f>IF(COUNT('TERM 1'!D82,'TERM 2'!D82,'TERM 3'!D82)=0,"",
ROUND(AVERAGE('TERM 1'!D82,'TERM 2'!D82,'TERM 3'!D82),0))</f>
        <v>91</v>
      </c>
      <c r="E82" s="60">
        <f>IF(COUNT('TERM 1'!E82,'TERM 2'!E82,'TERM 3'!E82)=0,"",
ROUND(AVERAGE('TERM 1'!E82,'TERM 2'!E82,'TERM 3'!E82),0))</f>
        <v>83</v>
      </c>
      <c r="F82" s="60">
        <f>IF(COUNT('TERM 1'!F82,'TERM 2'!F82,'TERM 3'!F82)=0,"",
ROUND(AVERAGE('TERM 1'!F82,'TERM 2'!F82,'TERM 3'!F82),0))</f>
        <v>86</v>
      </c>
      <c r="G82" s="60">
        <f>IF(COUNT('TERM 1'!G82,'TERM 2'!G82,'TERM 3'!G82)=0,"",
ROUND(AVERAGE('TERM 1'!G82,'TERM 2'!G82,'TERM 3'!G82),0))</f>
        <v>93</v>
      </c>
      <c r="H82" s="60">
        <f>IF(COUNT('TERM 1'!H82,'TERM 2'!H82,'TERM 3'!H82)=0,"",
ROUND(AVERAGE('TERM 1'!H82,'TERM 2'!H82,'TERM 3'!H82),0))</f>
        <v>95</v>
      </c>
      <c r="I82" s="60">
        <f>IF(COUNT('TERM 1'!I82,'TERM 2'!I82,'TERM 3'!I82)=0,"",
ROUND(AVERAGE('TERM 1'!I82,'TERM 2'!I82,'TERM 3'!I82),0))</f>
        <v>90</v>
      </c>
      <c r="J82" s="52">
        <f>IF(COUNT('TERM 1'!J82,'TERM 2'!J82,'TERM 3'!J82)=0,"",
ROUND(AVERAGE('TERM 1'!J82,'TERM 2'!J82,'TERM 3'!J82),0))</f>
        <v>89</v>
      </c>
      <c r="K82" s="61">
        <f>IF(COUNT('TERM 1'!K82,'TERM 2'!K82,'TERM 3'!K82)=0,"",
ROUND(AVERAGE('TERM 1'!K82,'TERM 2'!K82,'TERM 3'!K82),0))</f>
        <v>85</v>
      </c>
      <c r="L82" s="61">
        <f>IF(COUNT('TERM 1'!L82,'TERM 2'!L82,'TERM 3'!L82)=0,"",
ROUND(AVERAGE('TERM 1'!L82,'TERM 2'!L82,'TERM 3'!L82),0))</f>
        <v>92</v>
      </c>
      <c r="M82" s="27">
        <f t="shared" si="6"/>
        <v>90</v>
      </c>
      <c r="N82" s="28">
        <f t="shared" si="9"/>
        <v>6.5</v>
      </c>
      <c r="O82" s="28" t="str">
        <f t="shared" si="7"/>
        <v>ADVANCING</v>
      </c>
      <c r="P82" s="58" t="str">
        <f t="shared" si="8"/>
        <v/>
      </c>
    </row>
    <row r="83" spans="1:16" ht="18" customHeight="1">
      <c r="A83" s="23">
        <v>17</v>
      </c>
      <c r="B83" s="57" t="str">
        <f>'INPUT DATA'!P25</f>
        <v>PERPO, CHEALSY JEAL T.</v>
      </c>
      <c r="C83" s="60">
        <f>IF(COUNT('TERM 1'!C83,'TERM 2'!C83,'TERM 3'!C83)=0,"",
ROUND(AVERAGE('TERM 1'!C83,'TERM 2'!C83,'TERM 3'!C83),0))</f>
        <v>86</v>
      </c>
      <c r="D83" s="60">
        <f>IF(COUNT('TERM 1'!D83,'TERM 2'!D83,'TERM 3'!D83)=0,"",
ROUND(AVERAGE('TERM 1'!D83,'TERM 2'!D83,'TERM 3'!D83),0))</f>
        <v>91</v>
      </c>
      <c r="E83" s="60">
        <f>IF(COUNT('TERM 1'!E83,'TERM 2'!E83,'TERM 3'!E83)=0,"",
ROUND(AVERAGE('TERM 1'!E83,'TERM 2'!E83,'TERM 3'!E83),0))</f>
        <v>86</v>
      </c>
      <c r="F83" s="60">
        <f>IF(COUNT('TERM 1'!F83,'TERM 2'!F83,'TERM 3'!F83)=0,"",
ROUND(AVERAGE('TERM 1'!F83,'TERM 2'!F83,'TERM 3'!F83),0))</f>
        <v>81</v>
      </c>
      <c r="G83" s="60">
        <f>IF(COUNT('TERM 1'!G83,'TERM 2'!G83,'TERM 3'!G83)=0,"",
ROUND(AVERAGE('TERM 1'!G83,'TERM 2'!G83,'TERM 3'!G83),0))</f>
        <v>90</v>
      </c>
      <c r="H83" s="60">
        <f>IF(COUNT('TERM 1'!H83,'TERM 2'!H83,'TERM 3'!H83)=0,"",
ROUND(AVERAGE('TERM 1'!H83,'TERM 2'!H83,'TERM 3'!H83),0))</f>
        <v>93</v>
      </c>
      <c r="I83" s="60">
        <f>IF(COUNT('TERM 1'!I83,'TERM 2'!I83,'TERM 3'!I83)=0,"",
ROUND(AVERAGE('TERM 1'!I83,'TERM 2'!I83,'TERM 3'!I83),0))</f>
        <v>86</v>
      </c>
      <c r="J83" s="52">
        <f>IF(COUNT('TERM 1'!J83,'TERM 2'!J83,'TERM 3'!J83)=0,"",
ROUND(AVERAGE('TERM 1'!J83,'TERM 2'!J83,'TERM 3'!J83),0))</f>
        <v>88</v>
      </c>
      <c r="K83" s="61">
        <f>IF(COUNT('TERM 1'!K83,'TERM 2'!K83,'TERM 3'!K83)=0,"",
ROUND(AVERAGE('TERM 1'!K83,'TERM 2'!K83,'TERM 3'!K83),0))</f>
        <v>86</v>
      </c>
      <c r="L83" s="61">
        <f>IF(COUNT('TERM 1'!L83,'TERM 2'!L83,'TERM 3'!L83)=0,"",
ROUND(AVERAGE('TERM 1'!L83,'TERM 2'!L83,'TERM 3'!L83),0))</f>
        <v>89</v>
      </c>
      <c r="M83" s="27">
        <f t="shared" si="6"/>
        <v>88</v>
      </c>
      <c r="N83" s="28">
        <f t="shared" si="9"/>
        <v>28.5</v>
      </c>
      <c r="O83" s="28" t="str">
        <f t="shared" si="7"/>
        <v>BENCHMARKING</v>
      </c>
      <c r="P83" s="58" t="str">
        <f t="shared" si="8"/>
        <v/>
      </c>
    </row>
    <row r="84" spans="1:16" ht="18" customHeight="1">
      <c r="A84" s="23">
        <v>18</v>
      </c>
      <c r="B84" s="57" t="e">
        <f>'INPUT DATA'!#REF!</f>
        <v>#REF!</v>
      </c>
      <c r="C84" s="60">
        <f>IF(COUNT('TERM 1'!C84,'TERM 2'!C84,'TERM 3'!C84)=0,"",
ROUND(AVERAGE('TERM 1'!C84,'TERM 2'!C84,'TERM 3'!C84),0))</f>
        <v>90</v>
      </c>
      <c r="D84" s="60">
        <f>IF(COUNT('TERM 1'!D84,'TERM 2'!D84,'TERM 3'!D84)=0,"",
ROUND(AVERAGE('TERM 1'!D84,'TERM 2'!D84,'TERM 3'!D84),0))</f>
        <v>89</v>
      </c>
      <c r="E84" s="60">
        <f>IF(COUNT('TERM 1'!E84,'TERM 2'!E84,'TERM 3'!E84)=0,"",
ROUND(AVERAGE('TERM 1'!E84,'TERM 2'!E84,'TERM 3'!E84),0))</f>
        <v>89</v>
      </c>
      <c r="F84" s="60">
        <f>IF(COUNT('TERM 1'!F84,'TERM 2'!F84,'TERM 3'!F84)=0,"",
ROUND(AVERAGE('TERM 1'!F84,'TERM 2'!F84,'TERM 3'!F84),0))</f>
        <v>80</v>
      </c>
      <c r="G84" s="60">
        <f>IF(COUNT('TERM 1'!G84,'TERM 2'!G84,'TERM 3'!G84)=0,"",
ROUND(AVERAGE('TERM 1'!G84,'TERM 2'!G84,'TERM 3'!G84),0))</f>
        <v>94</v>
      </c>
      <c r="H84" s="60">
        <f>IF(COUNT('TERM 1'!H84,'TERM 2'!H84,'TERM 3'!H84)=0,"",
ROUND(AVERAGE('TERM 1'!H84,'TERM 2'!H84,'TERM 3'!H84),0))</f>
        <v>92</v>
      </c>
      <c r="I84" s="60">
        <f>IF(COUNT('TERM 1'!I84,'TERM 2'!I84,'TERM 3'!I84)=0,"",
ROUND(AVERAGE('TERM 1'!I84,'TERM 2'!I84,'TERM 3'!I84),0))</f>
        <v>93</v>
      </c>
      <c r="J84" s="52">
        <f>IF(COUNT('TERM 1'!J84,'TERM 2'!J84,'TERM 3'!J84)=0,"",
ROUND(AVERAGE('TERM 1'!J84,'TERM 2'!J84,'TERM 3'!J84),0))</f>
        <v>90</v>
      </c>
      <c r="K84" s="61">
        <f>IF(COUNT('TERM 1'!K84,'TERM 2'!K84,'TERM 3'!K84)=0,"",
ROUND(AVERAGE('TERM 1'!K84,'TERM 2'!K84,'TERM 3'!K84),0))</f>
        <v>89</v>
      </c>
      <c r="L84" s="61">
        <f>IF(COUNT('TERM 1'!L84,'TERM 2'!L84,'TERM 3'!L84)=0,"",
ROUND(AVERAGE('TERM 1'!L84,'TERM 2'!L84,'TERM 3'!L84),0))</f>
        <v>90</v>
      </c>
      <c r="M84" s="27">
        <f t="shared" si="6"/>
        <v>90</v>
      </c>
      <c r="N84" s="28">
        <f t="shared" si="9"/>
        <v>6.5</v>
      </c>
      <c r="O84" s="28" t="str">
        <f t="shared" si="7"/>
        <v>ADVANCING</v>
      </c>
      <c r="P84" s="58" t="str">
        <f t="shared" si="8"/>
        <v/>
      </c>
    </row>
    <row r="85" spans="1:16" ht="18" customHeight="1">
      <c r="A85" s="23">
        <v>19</v>
      </c>
      <c r="B85" s="57" t="e">
        <f>'INPUT DATA'!#REF!</f>
        <v>#REF!</v>
      </c>
      <c r="C85" s="60" t="str">
        <f>IF(COUNT('TERM 1'!C85,'TERM 2'!C85,'TERM 3'!C85)=0,"",
ROUND(AVERAGE('TERM 1'!C85,'TERM 2'!C85,'TERM 3'!C85),0))</f>
        <v/>
      </c>
      <c r="D85" s="60" t="str">
        <f>IF(COUNT('TERM 1'!D85,'TERM 2'!D85,'TERM 3'!D85)=0,"",
ROUND(AVERAGE('TERM 1'!D85,'TERM 2'!D85,'TERM 3'!D85),0))</f>
        <v/>
      </c>
      <c r="E85" s="60" t="str">
        <f>IF(COUNT('TERM 1'!E85,'TERM 2'!E85,'TERM 3'!E85)=0,"",
ROUND(AVERAGE('TERM 1'!E85,'TERM 2'!E85,'TERM 3'!E85),0))</f>
        <v/>
      </c>
      <c r="F85" s="60" t="str">
        <f>IF(COUNT('TERM 1'!F85,'TERM 2'!F85,'TERM 3'!F85)=0,"",
ROUND(AVERAGE('TERM 1'!F85,'TERM 2'!F85,'TERM 3'!F85),0))</f>
        <v/>
      </c>
      <c r="G85" s="60" t="str">
        <f>IF(COUNT('TERM 1'!G85,'TERM 2'!G85,'TERM 3'!G85)=0,"",
ROUND(AVERAGE('TERM 1'!G85,'TERM 2'!G85,'TERM 3'!G85),0))</f>
        <v/>
      </c>
      <c r="H85" s="60" t="str">
        <f>IF(COUNT('TERM 1'!H85,'TERM 2'!H85,'TERM 3'!H85)=0,"",
ROUND(AVERAGE('TERM 1'!H85,'TERM 2'!H85,'TERM 3'!H85),0))</f>
        <v/>
      </c>
      <c r="I85" s="60" t="str">
        <f>IF(COUNT('TERM 1'!I85,'TERM 2'!I85,'TERM 3'!I85)=0,"",
ROUND(AVERAGE('TERM 1'!I85,'TERM 2'!I85,'TERM 3'!I85),0))</f>
        <v/>
      </c>
      <c r="J85" s="52" t="str">
        <f>IF(COUNT('TERM 1'!J85,'TERM 2'!J85,'TERM 3'!J85)=0,"",
ROUND(AVERAGE('TERM 1'!J85,'TERM 2'!J85,'TERM 3'!J85),0))</f>
        <v/>
      </c>
      <c r="K85" s="61" t="str">
        <f>IF(COUNT('TERM 1'!K85,'TERM 2'!K85,'TERM 3'!K85)=0,"",
ROUND(AVERAGE('TERM 1'!K85,'TERM 2'!K85,'TERM 3'!K85),0))</f>
        <v/>
      </c>
      <c r="L85" s="61" t="str">
        <f>IF(COUNT('TERM 1'!L85,'TERM 2'!L85,'TERM 3'!L85)=0,"",
ROUND(AVERAGE('TERM 1'!L85,'TERM 2'!L85,'TERM 3'!L85),0))</f>
        <v/>
      </c>
      <c r="M85" s="27" t="str">
        <f t="shared" si="6"/>
        <v/>
      </c>
      <c r="N85" s="28" t="str">
        <f t="shared" si="9"/>
        <v/>
      </c>
      <c r="O85" s="28" t="str">
        <f t="shared" si="7"/>
        <v/>
      </c>
      <c r="P85" s="58" t="str">
        <f t="shared" si="8"/>
        <v/>
      </c>
    </row>
    <row r="86" spans="1:16" ht="18" customHeight="1">
      <c r="A86" s="23">
        <v>20</v>
      </c>
      <c r="B86" s="57" t="e">
        <f>'INPUT DATA'!#REF!</f>
        <v>#REF!</v>
      </c>
      <c r="C86" s="60">
        <f>IF(COUNT('TERM 1'!C86,'TERM 2'!C86,'TERM 3'!C86)=0,"",
ROUND(AVERAGE('TERM 1'!C86,'TERM 2'!C86,'TERM 3'!C86),0))</f>
        <v>89</v>
      </c>
      <c r="D86" s="60">
        <f>IF(COUNT('TERM 1'!D86,'TERM 2'!D86,'TERM 3'!D86)=0,"",
ROUND(AVERAGE('TERM 1'!D86,'TERM 2'!D86,'TERM 3'!D86),0))</f>
        <v>87</v>
      </c>
      <c r="E86" s="60">
        <f>IF(COUNT('TERM 1'!E86,'TERM 2'!E86,'TERM 3'!E86)=0,"",
ROUND(AVERAGE('TERM 1'!E86,'TERM 2'!E86,'TERM 3'!E86),0))</f>
        <v>90</v>
      </c>
      <c r="F86" s="60">
        <f>IF(COUNT('TERM 1'!F86,'TERM 2'!F86,'TERM 3'!F86)=0,"",
ROUND(AVERAGE('TERM 1'!F86,'TERM 2'!F86,'TERM 3'!F86),0))</f>
        <v>89</v>
      </c>
      <c r="G86" s="60">
        <f>IF(COUNT('TERM 1'!G86,'TERM 2'!G86,'TERM 3'!G86)=0,"",
ROUND(AVERAGE('TERM 1'!G86,'TERM 2'!G86,'TERM 3'!G86),0))</f>
        <v>90</v>
      </c>
      <c r="H86" s="60">
        <f>IF(COUNT('TERM 1'!H86,'TERM 2'!H86,'TERM 3'!H86)=0,"",
ROUND(AVERAGE('TERM 1'!H86,'TERM 2'!H86,'TERM 3'!H86),0))</f>
        <v>94</v>
      </c>
      <c r="I86" s="60">
        <f>IF(COUNT('TERM 1'!I86,'TERM 2'!I86,'TERM 3'!I86)=0,"",
ROUND(AVERAGE('TERM 1'!I86,'TERM 2'!I86,'TERM 3'!I86),0))</f>
        <v>92</v>
      </c>
      <c r="J86" s="52">
        <f>IF(COUNT('TERM 1'!J86,'TERM 2'!J86,'TERM 3'!J86)=0,"",
ROUND(AVERAGE('TERM 1'!J86,'TERM 2'!J86,'TERM 3'!J86),0))</f>
        <v>91</v>
      </c>
      <c r="K86" s="61">
        <f>IF(COUNT('TERM 1'!K86,'TERM 2'!K86,'TERM 3'!K86)=0,"",
ROUND(AVERAGE('TERM 1'!K86,'TERM 2'!K86,'TERM 3'!K86),0))</f>
        <v>94</v>
      </c>
      <c r="L86" s="61">
        <f>IF(COUNT('TERM 1'!L86,'TERM 2'!L86,'TERM 3'!L86)=0,"",
ROUND(AVERAGE('TERM 1'!L86,'TERM 2'!L86,'TERM 3'!L86),0))</f>
        <v>87</v>
      </c>
      <c r="M86" s="27">
        <f t="shared" si="6"/>
        <v>90</v>
      </c>
      <c r="N86" s="28">
        <f t="shared" si="9"/>
        <v>6.5</v>
      </c>
      <c r="O86" s="28" t="str">
        <f t="shared" si="7"/>
        <v>ADVANCING</v>
      </c>
      <c r="P86" s="58" t="str">
        <f t="shared" si="8"/>
        <v/>
      </c>
    </row>
    <row r="87" spans="1:16" ht="18" hidden="1" customHeight="1">
      <c r="A87" s="23">
        <v>21</v>
      </c>
      <c r="B87" s="57" t="e">
        <f>'INPUT DATA'!#REF!</f>
        <v>#REF!</v>
      </c>
      <c r="C87" s="60" t="str">
        <f>IF(COUNT('TERM 1'!C87,'TERM 2'!C87,'TERM 3'!C87)=0,"",
ROUND(AVERAGE('TERM 1'!C87,'TERM 2'!C87,'TERM 3'!C87),0))</f>
        <v/>
      </c>
      <c r="D87" s="60" t="str">
        <f>IF(COUNT('TERM 1'!D87,'TERM 2'!D87,'TERM 3'!D87)=0,"",
ROUND(AVERAGE('TERM 1'!D87,'TERM 2'!D87,'TERM 3'!D87),0))</f>
        <v/>
      </c>
      <c r="E87" s="60" t="str">
        <f>IF(COUNT('TERM 1'!E87,'TERM 2'!E87,'TERM 3'!E87)=0,"",
ROUND(AVERAGE('TERM 1'!E87,'TERM 2'!E87,'TERM 3'!E87),0))</f>
        <v/>
      </c>
      <c r="F87" s="60" t="str">
        <f>IF(COUNT('TERM 1'!F87,'TERM 2'!F87,'TERM 3'!F87)=0,"",
ROUND(AVERAGE('TERM 1'!F87,'TERM 2'!F87,'TERM 3'!F87),0))</f>
        <v/>
      </c>
      <c r="G87" s="60" t="str">
        <f>IF(COUNT('TERM 1'!G87,'TERM 2'!G87,'TERM 3'!G87)=0,"",
ROUND(AVERAGE('TERM 1'!G87,'TERM 2'!G87,'TERM 3'!G87),0))</f>
        <v/>
      </c>
      <c r="H87" s="60" t="str">
        <f>IF(COUNT('TERM 1'!H87,'TERM 2'!H87,'TERM 3'!H87)=0,"",
ROUND(AVERAGE('TERM 1'!H87,'TERM 2'!H87,'TERM 3'!H87),0))</f>
        <v/>
      </c>
      <c r="I87" s="60" t="str">
        <f>IF(COUNT('TERM 1'!I87,'TERM 2'!I87,'TERM 3'!I87)=0,"",
ROUND(AVERAGE('TERM 1'!I87,'TERM 2'!I87,'TERM 3'!I87),0))</f>
        <v/>
      </c>
      <c r="J87" s="52" t="str">
        <f>IF(COUNT('TERM 1'!J87,'TERM 2'!J87,'TERM 3'!J87)=0,"",
ROUND(AVERAGE('TERM 1'!J87,'TERM 2'!J87,'TERM 3'!J87),0))</f>
        <v/>
      </c>
      <c r="K87" s="61" t="str">
        <f>IF(COUNT('TERM 1'!K87,'TERM 2'!K87,'TERM 3'!K87)=0,"",
ROUND(AVERAGE('TERM 1'!K87,'TERM 2'!K87,'TERM 3'!K87),0))</f>
        <v/>
      </c>
      <c r="L87" s="61" t="str">
        <f>IF(COUNT('TERM 1'!L87,'TERM 2'!L87,'TERM 3'!L87)=0,"",
ROUND(AVERAGE('TERM 1'!L87,'TERM 2'!L87,'TERM 3'!L87),0))</f>
        <v/>
      </c>
      <c r="M87" s="27" t="str">
        <f t="shared" si="6"/>
        <v/>
      </c>
      <c r="N87" s="28" t="str">
        <f t="shared" si="9"/>
        <v/>
      </c>
      <c r="O87" s="28" t="str">
        <f t="shared" si="7"/>
        <v/>
      </c>
      <c r="P87" s="58" t="str">
        <f t="shared" si="8"/>
        <v/>
      </c>
    </row>
    <row r="88" spans="1:16" ht="18" hidden="1" customHeight="1">
      <c r="A88" s="23">
        <v>22</v>
      </c>
      <c r="B88" s="57" t="e">
        <f>'INPUT DATA'!#REF!</f>
        <v>#REF!</v>
      </c>
      <c r="C88" s="60" t="str">
        <f>IF(COUNT('TERM 1'!C88,'TERM 2'!C88,'TERM 3'!C88)=0,"",
ROUND(AVERAGE('TERM 1'!C88,'TERM 2'!C88,'TERM 3'!C88),0))</f>
        <v/>
      </c>
      <c r="D88" s="60" t="str">
        <f>IF(COUNT('TERM 1'!D88,'TERM 2'!D88,'TERM 3'!D88)=0,"",
ROUND(AVERAGE('TERM 1'!D88,'TERM 2'!D88,'TERM 3'!D88),0))</f>
        <v/>
      </c>
      <c r="E88" s="60" t="str">
        <f>IF(COUNT('TERM 1'!E88,'TERM 2'!E88,'TERM 3'!E88)=0,"",
ROUND(AVERAGE('TERM 1'!E88,'TERM 2'!E88,'TERM 3'!E88),0))</f>
        <v/>
      </c>
      <c r="F88" s="60" t="str">
        <f>IF(COUNT('TERM 1'!F88,'TERM 2'!F88,'TERM 3'!F88)=0,"",
ROUND(AVERAGE('TERM 1'!F88,'TERM 2'!F88,'TERM 3'!F88),0))</f>
        <v/>
      </c>
      <c r="G88" s="60" t="str">
        <f>IF(COUNT('TERM 1'!G88,'TERM 2'!G88,'TERM 3'!G88)=0,"",
ROUND(AVERAGE('TERM 1'!G88,'TERM 2'!G88,'TERM 3'!G88),0))</f>
        <v/>
      </c>
      <c r="H88" s="60" t="str">
        <f>IF(COUNT('TERM 1'!H88,'TERM 2'!H88,'TERM 3'!H88)=0,"",
ROUND(AVERAGE('TERM 1'!H88,'TERM 2'!H88,'TERM 3'!H88),0))</f>
        <v/>
      </c>
      <c r="I88" s="60" t="str">
        <f>IF(COUNT('TERM 1'!I88,'TERM 2'!I88,'TERM 3'!I88)=0,"",
ROUND(AVERAGE('TERM 1'!I88,'TERM 2'!I88,'TERM 3'!I88),0))</f>
        <v/>
      </c>
      <c r="J88" s="52" t="str">
        <f>IF(COUNT('TERM 1'!J88,'TERM 2'!J88,'TERM 3'!J88)=0,"",
ROUND(AVERAGE('TERM 1'!J88,'TERM 2'!J88,'TERM 3'!J88),0))</f>
        <v/>
      </c>
      <c r="K88" s="61" t="str">
        <f>IF(COUNT('TERM 1'!K88,'TERM 2'!K88,'TERM 3'!K88)=0,"",
ROUND(AVERAGE('TERM 1'!K88,'TERM 2'!K88,'TERM 3'!K88),0))</f>
        <v/>
      </c>
      <c r="L88" s="61" t="str">
        <f>IF(COUNT('TERM 1'!L88,'TERM 2'!L88,'TERM 3'!L88)=0,"",
ROUND(AVERAGE('TERM 1'!L88,'TERM 2'!L88,'TERM 3'!L88),0))</f>
        <v/>
      </c>
      <c r="M88" s="27" t="str">
        <f t="shared" si="6"/>
        <v/>
      </c>
      <c r="N88" s="28" t="str">
        <f t="shared" si="9"/>
        <v/>
      </c>
      <c r="O88" s="28" t="str">
        <f t="shared" si="7"/>
        <v/>
      </c>
      <c r="P88" s="58" t="str">
        <f t="shared" si="8"/>
        <v/>
      </c>
    </row>
    <row r="89" spans="1:16" ht="18" hidden="1" customHeight="1">
      <c r="A89" s="23">
        <v>23</v>
      </c>
      <c r="B89" s="57" t="e">
        <f>'INPUT DATA'!#REF!</f>
        <v>#REF!</v>
      </c>
      <c r="C89" s="60" t="str">
        <f>IF(COUNT('TERM 1'!C89,'TERM 2'!C89,'TERM 3'!C89)=0,"",
ROUND(AVERAGE('TERM 1'!C89,'TERM 2'!C89,'TERM 3'!C89),0))</f>
        <v/>
      </c>
      <c r="D89" s="60" t="str">
        <f>IF(COUNT('TERM 1'!D89,'TERM 2'!D89,'TERM 3'!D89)=0,"",
ROUND(AVERAGE('TERM 1'!D89,'TERM 2'!D89,'TERM 3'!D89),0))</f>
        <v/>
      </c>
      <c r="E89" s="60" t="str">
        <f>IF(COUNT('TERM 1'!E89,'TERM 2'!E89,'TERM 3'!E89)=0,"",
ROUND(AVERAGE('TERM 1'!E89,'TERM 2'!E89,'TERM 3'!E89),0))</f>
        <v/>
      </c>
      <c r="F89" s="60" t="str">
        <f>IF(COUNT('TERM 1'!F89,'TERM 2'!F89,'TERM 3'!F89)=0,"",
ROUND(AVERAGE('TERM 1'!F89,'TERM 2'!F89,'TERM 3'!F89),0))</f>
        <v/>
      </c>
      <c r="G89" s="60" t="str">
        <f>IF(COUNT('TERM 1'!G89,'TERM 2'!G89,'TERM 3'!G89)=0,"",
ROUND(AVERAGE('TERM 1'!G89,'TERM 2'!G89,'TERM 3'!G89),0))</f>
        <v/>
      </c>
      <c r="H89" s="60" t="str">
        <f>IF(COUNT('TERM 1'!H89,'TERM 2'!H89,'TERM 3'!H89)=0,"",
ROUND(AVERAGE('TERM 1'!H89,'TERM 2'!H89,'TERM 3'!H89),0))</f>
        <v/>
      </c>
      <c r="I89" s="60" t="str">
        <f>IF(COUNT('TERM 1'!I89,'TERM 2'!I89,'TERM 3'!I89)=0,"",
ROUND(AVERAGE('TERM 1'!I89,'TERM 2'!I89,'TERM 3'!I89),0))</f>
        <v/>
      </c>
      <c r="J89" s="52" t="str">
        <f>IF(COUNT('TERM 1'!J89,'TERM 2'!J89,'TERM 3'!J89)=0,"",
ROUND(AVERAGE('TERM 1'!J89,'TERM 2'!J89,'TERM 3'!J89),0))</f>
        <v/>
      </c>
      <c r="K89" s="61" t="str">
        <f>IF(COUNT('TERM 1'!K89,'TERM 2'!K89,'TERM 3'!K89)=0,"",
ROUND(AVERAGE('TERM 1'!K89,'TERM 2'!K89,'TERM 3'!K89),0))</f>
        <v/>
      </c>
      <c r="L89" s="61" t="str">
        <f>IF(COUNT('TERM 1'!L89,'TERM 2'!L89,'TERM 3'!L89)=0,"",
ROUND(AVERAGE('TERM 1'!L89,'TERM 2'!L89,'TERM 3'!L89),0))</f>
        <v/>
      </c>
      <c r="M89" s="27" t="str">
        <f t="shared" si="6"/>
        <v/>
      </c>
      <c r="N89" s="28" t="str">
        <f t="shared" si="9"/>
        <v/>
      </c>
      <c r="O89" s="28" t="str">
        <f t="shared" si="7"/>
        <v/>
      </c>
      <c r="P89" s="58" t="str">
        <f t="shared" si="8"/>
        <v/>
      </c>
    </row>
    <row r="90" spans="1:16" ht="18" hidden="1" customHeight="1">
      <c r="A90" s="23">
        <v>24</v>
      </c>
      <c r="B90" s="57" t="e">
        <f>'INPUT DATA'!#REF!</f>
        <v>#REF!</v>
      </c>
      <c r="C90" s="60" t="str">
        <f>IF(COUNT('TERM 1'!C90,'TERM 2'!C90,'TERM 3'!C90)=0,"",
ROUND(AVERAGE('TERM 1'!C90,'TERM 2'!C90,'TERM 3'!C90),0))</f>
        <v/>
      </c>
      <c r="D90" s="60" t="str">
        <f>IF(COUNT('TERM 1'!D90,'TERM 2'!D90,'TERM 3'!D90)=0,"",
ROUND(AVERAGE('TERM 1'!D90,'TERM 2'!D90,'TERM 3'!D90),0))</f>
        <v/>
      </c>
      <c r="E90" s="60" t="str">
        <f>IF(COUNT('TERM 1'!E90,'TERM 2'!E90,'TERM 3'!E90)=0,"",
ROUND(AVERAGE('TERM 1'!E90,'TERM 2'!E90,'TERM 3'!E90),0))</f>
        <v/>
      </c>
      <c r="F90" s="60" t="str">
        <f>IF(COUNT('TERM 1'!F90,'TERM 2'!F90,'TERM 3'!F90)=0,"",
ROUND(AVERAGE('TERM 1'!F90,'TERM 2'!F90,'TERM 3'!F90),0))</f>
        <v/>
      </c>
      <c r="G90" s="60" t="str">
        <f>IF(COUNT('TERM 1'!G90,'TERM 2'!G90,'TERM 3'!G90)=0,"",
ROUND(AVERAGE('TERM 1'!G90,'TERM 2'!G90,'TERM 3'!G90),0))</f>
        <v/>
      </c>
      <c r="H90" s="60" t="str">
        <f>IF(COUNT('TERM 1'!H90,'TERM 2'!H90,'TERM 3'!H90)=0,"",
ROUND(AVERAGE('TERM 1'!H90,'TERM 2'!H90,'TERM 3'!H90),0))</f>
        <v/>
      </c>
      <c r="I90" s="60" t="str">
        <f>IF(COUNT('TERM 1'!I90,'TERM 2'!I90,'TERM 3'!I90)=0,"",
ROUND(AVERAGE('TERM 1'!I90,'TERM 2'!I90,'TERM 3'!I90),0))</f>
        <v/>
      </c>
      <c r="J90" s="52" t="str">
        <f>IF(COUNT('TERM 1'!J90,'TERM 2'!J90,'TERM 3'!J90)=0,"",
ROUND(AVERAGE('TERM 1'!J90,'TERM 2'!J90,'TERM 3'!J90),0))</f>
        <v/>
      </c>
      <c r="K90" s="61" t="str">
        <f>IF(COUNT('TERM 1'!K90,'TERM 2'!K90,'TERM 3'!K90)=0,"",
ROUND(AVERAGE('TERM 1'!K90,'TERM 2'!K90,'TERM 3'!K90),0))</f>
        <v/>
      </c>
      <c r="L90" s="61" t="str">
        <f>IF(COUNT('TERM 1'!L90,'TERM 2'!L90,'TERM 3'!L90)=0,"",
ROUND(AVERAGE('TERM 1'!L90,'TERM 2'!L90,'TERM 3'!L90),0))</f>
        <v/>
      </c>
      <c r="M90" s="27" t="str">
        <f t="shared" si="6"/>
        <v/>
      </c>
      <c r="N90" s="28" t="str">
        <f t="shared" si="9"/>
        <v/>
      </c>
      <c r="O90" s="28" t="str">
        <f t="shared" si="7"/>
        <v/>
      </c>
      <c r="P90" s="58" t="str">
        <f t="shared" si="8"/>
        <v/>
      </c>
    </row>
    <row r="91" spans="1:16" ht="18" hidden="1" customHeight="1">
      <c r="A91" s="23">
        <v>25</v>
      </c>
      <c r="B91" s="57" t="e">
        <f>'INPUT DATA'!#REF!</f>
        <v>#REF!</v>
      </c>
      <c r="C91" s="60" t="str">
        <f>IF(COUNT('TERM 1'!C91,'TERM 2'!C91,'TERM 3'!C91)=0,"",
ROUND(AVERAGE('TERM 1'!C91,'TERM 2'!C91,'TERM 3'!C91),0))</f>
        <v/>
      </c>
      <c r="D91" s="60" t="str">
        <f>IF(COUNT('TERM 1'!D91,'TERM 2'!D91,'TERM 3'!D91)=0,"",
ROUND(AVERAGE('TERM 1'!D91,'TERM 2'!D91,'TERM 3'!D91),0))</f>
        <v/>
      </c>
      <c r="E91" s="60" t="str">
        <f>IF(COUNT('TERM 1'!E91,'TERM 2'!E91,'TERM 3'!E91)=0,"",
ROUND(AVERAGE('TERM 1'!E91,'TERM 2'!E91,'TERM 3'!E91),0))</f>
        <v/>
      </c>
      <c r="F91" s="60" t="str">
        <f>IF(COUNT('TERM 1'!F91,'TERM 2'!F91,'TERM 3'!F91)=0,"",
ROUND(AVERAGE('TERM 1'!F91,'TERM 2'!F91,'TERM 3'!F91),0))</f>
        <v/>
      </c>
      <c r="G91" s="60" t="str">
        <f>IF(COUNT('TERM 1'!G91,'TERM 2'!G91,'TERM 3'!G91)=0,"",
ROUND(AVERAGE('TERM 1'!G91,'TERM 2'!G91,'TERM 3'!G91),0))</f>
        <v/>
      </c>
      <c r="H91" s="60" t="str">
        <f>IF(COUNT('TERM 1'!H91,'TERM 2'!H91,'TERM 3'!H91)=0,"",
ROUND(AVERAGE('TERM 1'!H91,'TERM 2'!H91,'TERM 3'!H91),0))</f>
        <v/>
      </c>
      <c r="I91" s="60" t="str">
        <f>IF(COUNT('TERM 1'!I91,'TERM 2'!I91,'TERM 3'!I91)=0,"",
ROUND(AVERAGE('TERM 1'!I91,'TERM 2'!I91,'TERM 3'!I91),0))</f>
        <v/>
      </c>
      <c r="J91" s="52" t="str">
        <f>IF(COUNT('TERM 1'!J91,'TERM 2'!J91,'TERM 3'!J91)=0,"",
ROUND(AVERAGE('TERM 1'!J91,'TERM 2'!J91,'TERM 3'!J91),0))</f>
        <v/>
      </c>
      <c r="K91" s="61" t="str">
        <f>IF(COUNT('TERM 1'!K91,'TERM 2'!K91,'TERM 3'!K91)=0,"",
ROUND(AVERAGE('TERM 1'!K91,'TERM 2'!K91,'TERM 3'!K91),0))</f>
        <v/>
      </c>
      <c r="L91" s="61" t="str">
        <f>IF(COUNT('TERM 1'!L91,'TERM 2'!L91,'TERM 3'!L91)=0,"",
ROUND(AVERAGE('TERM 1'!L91,'TERM 2'!L91,'TERM 3'!L91),0))</f>
        <v/>
      </c>
      <c r="M91" s="27" t="str">
        <f t="shared" si="6"/>
        <v/>
      </c>
      <c r="N91" s="28" t="str">
        <f t="shared" si="9"/>
        <v/>
      </c>
      <c r="O91" s="28" t="str">
        <f t="shared" si="7"/>
        <v/>
      </c>
      <c r="P91" s="58" t="str">
        <f t="shared" si="8"/>
        <v/>
      </c>
    </row>
    <row r="92" spans="1:16" ht="18" hidden="1" customHeight="1">
      <c r="A92" s="23">
        <v>26</v>
      </c>
      <c r="B92" s="57" t="e">
        <f>'INPUT DATA'!#REF!</f>
        <v>#REF!</v>
      </c>
      <c r="C92" s="60" t="str">
        <f>IF(COUNT('TERM 1'!C92,'TERM 2'!C92,'TERM 3'!C92)=0,"",
ROUND(AVERAGE('TERM 1'!C92,'TERM 2'!C92,'TERM 3'!C92),0))</f>
        <v/>
      </c>
      <c r="D92" s="60" t="str">
        <f>IF(COUNT('TERM 1'!D92,'TERM 2'!D92,'TERM 3'!D92)=0,"",
ROUND(AVERAGE('TERM 1'!D92,'TERM 2'!D92,'TERM 3'!D92),0))</f>
        <v/>
      </c>
      <c r="E92" s="60" t="str">
        <f>IF(COUNT('TERM 1'!E92,'TERM 2'!E92,'TERM 3'!E92)=0,"",
ROUND(AVERAGE('TERM 1'!E92,'TERM 2'!E92,'TERM 3'!E92),0))</f>
        <v/>
      </c>
      <c r="F92" s="60" t="str">
        <f>IF(COUNT('TERM 1'!F92,'TERM 2'!F92,'TERM 3'!F92)=0,"",
ROUND(AVERAGE('TERM 1'!F92,'TERM 2'!F92,'TERM 3'!F92),0))</f>
        <v/>
      </c>
      <c r="G92" s="60" t="str">
        <f>IF(COUNT('TERM 1'!G92,'TERM 2'!G92,'TERM 3'!G92)=0,"",
ROUND(AVERAGE('TERM 1'!G92,'TERM 2'!G92,'TERM 3'!G92),0))</f>
        <v/>
      </c>
      <c r="H92" s="60" t="str">
        <f>IF(COUNT('TERM 1'!H92,'TERM 2'!H92,'TERM 3'!H92)=0,"",
ROUND(AVERAGE('TERM 1'!H92,'TERM 2'!H92,'TERM 3'!H92),0))</f>
        <v/>
      </c>
      <c r="I92" s="60" t="str">
        <f>IF(COUNT('TERM 1'!I92,'TERM 2'!I92,'TERM 3'!I92)=0,"",
ROUND(AVERAGE('TERM 1'!I92,'TERM 2'!I92,'TERM 3'!I92),0))</f>
        <v/>
      </c>
      <c r="J92" s="52" t="str">
        <f>IF(COUNT('TERM 1'!J92,'TERM 2'!J92,'TERM 3'!J92)=0,"",
ROUND(AVERAGE('TERM 1'!J92,'TERM 2'!J92,'TERM 3'!J92),0))</f>
        <v/>
      </c>
      <c r="K92" s="61" t="str">
        <f>IF(COUNT('TERM 1'!K92,'TERM 2'!K92,'TERM 3'!K92)=0,"",
ROUND(AVERAGE('TERM 1'!K92,'TERM 2'!K92,'TERM 3'!K92),0))</f>
        <v/>
      </c>
      <c r="L92" s="61" t="str">
        <f>IF(COUNT('TERM 1'!L92,'TERM 2'!L92,'TERM 3'!L92)=0,"",
ROUND(AVERAGE('TERM 1'!L92,'TERM 2'!L92,'TERM 3'!L92),0))</f>
        <v/>
      </c>
      <c r="M92" s="27" t="str">
        <f t="shared" si="6"/>
        <v/>
      </c>
      <c r="N92" s="28" t="str">
        <f t="shared" si="9"/>
        <v/>
      </c>
      <c r="O92" s="28" t="str">
        <f t="shared" si="7"/>
        <v/>
      </c>
      <c r="P92" s="58" t="str">
        <f t="shared" si="8"/>
        <v/>
      </c>
    </row>
    <row r="93" spans="1:16" ht="18" hidden="1" customHeight="1">
      <c r="A93" s="23">
        <v>27</v>
      </c>
      <c r="B93" s="57" t="e">
        <f>'INPUT DATA'!#REF!</f>
        <v>#REF!</v>
      </c>
      <c r="C93" s="60" t="str">
        <f>IF(COUNT('TERM 1'!C93,'TERM 2'!C93,'TERM 3'!C93)=0,"",
ROUND(AVERAGE('TERM 1'!C93,'TERM 2'!C93,'TERM 3'!C93),0))</f>
        <v/>
      </c>
      <c r="D93" s="60" t="str">
        <f>IF(COUNT('TERM 1'!D93,'TERM 2'!D93,'TERM 3'!D93)=0,"",
ROUND(AVERAGE('TERM 1'!D93,'TERM 2'!D93,'TERM 3'!D93),0))</f>
        <v/>
      </c>
      <c r="E93" s="60" t="str">
        <f>IF(COUNT('TERM 1'!E93,'TERM 2'!E93,'TERM 3'!E93)=0,"",
ROUND(AVERAGE('TERM 1'!E93,'TERM 2'!E93,'TERM 3'!E93),0))</f>
        <v/>
      </c>
      <c r="F93" s="60" t="str">
        <f>IF(COUNT('TERM 1'!F93,'TERM 2'!F93,'TERM 3'!F93)=0,"",
ROUND(AVERAGE('TERM 1'!F93,'TERM 2'!F93,'TERM 3'!F93),0))</f>
        <v/>
      </c>
      <c r="G93" s="60" t="str">
        <f>IF(COUNT('TERM 1'!G93,'TERM 2'!G93,'TERM 3'!G93)=0,"",
ROUND(AVERAGE('TERM 1'!G93,'TERM 2'!G93,'TERM 3'!G93),0))</f>
        <v/>
      </c>
      <c r="H93" s="60" t="str">
        <f>IF(COUNT('TERM 1'!H93,'TERM 2'!H93,'TERM 3'!H93)=0,"",
ROUND(AVERAGE('TERM 1'!H93,'TERM 2'!H93,'TERM 3'!H93),0))</f>
        <v/>
      </c>
      <c r="I93" s="60" t="str">
        <f>IF(COUNT('TERM 1'!I93,'TERM 2'!I93,'TERM 3'!I93)=0,"",
ROUND(AVERAGE('TERM 1'!I93,'TERM 2'!I93,'TERM 3'!I93),0))</f>
        <v/>
      </c>
      <c r="J93" s="52" t="str">
        <f>IF(COUNT('TERM 1'!J93,'TERM 2'!J93,'TERM 3'!J93)=0,"",
ROUND(AVERAGE('TERM 1'!J93,'TERM 2'!J93,'TERM 3'!J93),0))</f>
        <v/>
      </c>
      <c r="K93" s="61" t="str">
        <f>IF(COUNT('TERM 1'!K93,'TERM 2'!K93,'TERM 3'!K93)=0,"",
ROUND(AVERAGE('TERM 1'!K93,'TERM 2'!K93,'TERM 3'!K93),0))</f>
        <v/>
      </c>
      <c r="L93" s="61" t="str">
        <f>IF(COUNT('TERM 1'!L93,'TERM 2'!L93,'TERM 3'!L93)=0,"",
ROUND(AVERAGE('TERM 1'!L93,'TERM 2'!L93,'TERM 3'!L93),0))</f>
        <v/>
      </c>
      <c r="M93" s="27" t="str">
        <f t="shared" si="6"/>
        <v/>
      </c>
      <c r="N93" s="28" t="str">
        <f t="shared" si="9"/>
        <v/>
      </c>
      <c r="O93" s="28" t="str">
        <f t="shared" si="7"/>
        <v/>
      </c>
      <c r="P93" s="58" t="str">
        <f t="shared" si="8"/>
        <v/>
      </c>
    </row>
    <row r="94" spans="1:16" ht="18" hidden="1" customHeight="1">
      <c r="A94" s="23">
        <v>28</v>
      </c>
      <c r="B94" s="57" t="e">
        <f>'INPUT DATA'!#REF!</f>
        <v>#REF!</v>
      </c>
      <c r="C94" s="60" t="str">
        <f>IF(COUNT('TERM 1'!C94,'TERM 2'!C94,'TERM 3'!C94)=0,"",
ROUND(AVERAGE('TERM 1'!C94,'TERM 2'!C94,'TERM 3'!C94),0))</f>
        <v/>
      </c>
      <c r="D94" s="60" t="str">
        <f>IF(COUNT('TERM 1'!D94,'TERM 2'!D94,'TERM 3'!D94)=0,"",
ROUND(AVERAGE('TERM 1'!D94,'TERM 2'!D94,'TERM 3'!D94),0))</f>
        <v/>
      </c>
      <c r="E94" s="60" t="str">
        <f>IF(COUNT('TERM 1'!E94,'TERM 2'!E94,'TERM 3'!E94)=0,"",
ROUND(AVERAGE('TERM 1'!E94,'TERM 2'!E94,'TERM 3'!E94),0))</f>
        <v/>
      </c>
      <c r="F94" s="60" t="str">
        <f>IF(COUNT('TERM 1'!F94,'TERM 2'!F94,'TERM 3'!F94)=0,"",
ROUND(AVERAGE('TERM 1'!F94,'TERM 2'!F94,'TERM 3'!F94),0))</f>
        <v/>
      </c>
      <c r="G94" s="60" t="str">
        <f>IF(COUNT('TERM 1'!G94,'TERM 2'!G94,'TERM 3'!G94)=0,"",
ROUND(AVERAGE('TERM 1'!G94,'TERM 2'!G94,'TERM 3'!G94),0))</f>
        <v/>
      </c>
      <c r="H94" s="60" t="str">
        <f>IF(COUNT('TERM 1'!H94,'TERM 2'!H94,'TERM 3'!H94)=0,"",
ROUND(AVERAGE('TERM 1'!H94,'TERM 2'!H94,'TERM 3'!H94),0))</f>
        <v/>
      </c>
      <c r="I94" s="60" t="str">
        <f>IF(COUNT('TERM 1'!I94,'TERM 2'!I94,'TERM 3'!I94)=0,"",
ROUND(AVERAGE('TERM 1'!I94,'TERM 2'!I94,'TERM 3'!I94),0))</f>
        <v/>
      </c>
      <c r="J94" s="52" t="str">
        <f>IF(COUNT('TERM 1'!J94,'TERM 2'!J94,'TERM 3'!J94)=0,"",
ROUND(AVERAGE('TERM 1'!J94,'TERM 2'!J94,'TERM 3'!J94),0))</f>
        <v/>
      </c>
      <c r="K94" s="61" t="str">
        <f>IF(COUNT('TERM 1'!K94,'TERM 2'!K94,'TERM 3'!K94)=0,"",
ROUND(AVERAGE('TERM 1'!K94,'TERM 2'!K94,'TERM 3'!K94),0))</f>
        <v/>
      </c>
      <c r="L94" s="61" t="str">
        <f>IF(COUNT('TERM 1'!L94,'TERM 2'!L94,'TERM 3'!L94)=0,"",
ROUND(AVERAGE('TERM 1'!L94,'TERM 2'!L94,'TERM 3'!L94),0))</f>
        <v/>
      </c>
      <c r="M94" s="27" t="str">
        <f t="shared" si="6"/>
        <v/>
      </c>
      <c r="N94" s="28" t="str">
        <f t="shared" si="9"/>
        <v/>
      </c>
      <c r="O94" s="28" t="str">
        <f t="shared" si="7"/>
        <v/>
      </c>
      <c r="P94" s="58" t="str">
        <f t="shared" si="8"/>
        <v/>
      </c>
    </row>
    <row r="95" spans="1:16" ht="18" hidden="1" customHeight="1">
      <c r="A95" s="23">
        <v>29</v>
      </c>
      <c r="B95" s="57" t="e">
        <f>'INPUT DATA'!#REF!</f>
        <v>#REF!</v>
      </c>
      <c r="C95" s="60" t="str">
        <f>IF(COUNT('TERM 1'!C95,'TERM 2'!C95,'TERM 3'!C95)=0,"",
ROUND(AVERAGE('TERM 1'!C95,'TERM 2'!C95,'TERM 3'!C95),0))</f>
        <v/>
      </c>
      <c r="D95" s="60" t="str">
        <f>IF(COUNT('TERM 1'!D95,'TERM 2'!D95,'TERM 3'!D95)=0,"",
ROUND(AVERAGE('TERM 1'!D95,'TERM 2'!D95,'TERM 3'!D95),0))</f>
        <v/>
      </c>
      <c r="E95" s="60" t="str">
        <f>IF(COUNT('TERM 1'!E95,'TERM 2'!E95,'TERM 3'!E95)=0,"",
ROUND(AVERAGE('TERM 1'!E95,'TERM 2'!E95,'TERM 3'!E95),0))</f>
        <v/>
      </c>
      <c r="F95" s="60" t="str">
        <f>IF(COUNT('TERM 1'!F95,'TERM 2'!F95,'TERM 3'!F95)=0,"",
ROUND(AVERAGE('TERM 1'!F95,'TERM 2'!F95,'TERM 3'!F95),0))</f>
        <v/>
      </c>
      <c r="G95" s="60" t="str">
        <f>IF(COUNT('TERM 1'!G95,'TERM 2'!G95,'TERM 3'!G95)=0,"",
ROUND(AVERAGE('TERM 1'!G95,'TERM 2'!G95,'TERM 3'!G95),0))</f>
        <v/>
      </c>
      <c r="H95" s="60" t="str">
        <f>IF(COUNT('TERM 1'!H95,'TERM 2'!H95,'TERM 3'!H95)=0,"",
ROUND(AVERAGE('TERM 1'!H95,'TERM 2'!H95,'TERM 3'!H95),0))</f>
        <v/>
      </c>
      <c r="I95" s="60" t="str">
        <f>IF(COUNT('TERM 1'!I95,'TERM 2'!I95,'TERM 3'!I95)=0,"",
ROUND(AVERAGE('TERM 1'!I95,'TERM 2'!I95,'TERM 3'!I95),0))</f>
        <v/>
      </c>
      <c r="J95" s="52" t="str">
        <f>IF(COUNT('TERM 1'!J95,'TERM 2'!J95,'TERM 3'!J95)=0,"",
ROUND(AVERAGE('TERM 1'!J95,'TERM 2'!J95,'TERM 3'!J95),0))</f>
        <v/>
      </c>
      <c r="K95" s="61" t="str">
        <f>IF(COUNT('TERM 1'!K95,'TERM 2'!K95,'TERM 3'!K95)=0,"",
ROUND(AVERAGE('TERM 1'!K95,'TERM 2'!K95,'TERM 3'!K95),0))</f>
        <v/>
      </c>
      <c r="L95" s="61" t="str">
        <f>IF(COUNT('TERM 1'!L95,'TERM 2'!L95,'TERM 3'!L95)=0,"",
ROUND(AVERAGE('TERM 1'!L95,'TERM 2'!L95,'TERM 3'!L95),0))</f>
        <v/>
      </c>
      <c r="M95" s="27" t="str">
        <f t="shared" si="6"/>
        <v/>
      </c>
      <c r="N95" s="28" t="str">
        <f t="shared" si="9"/>
        <v/>
      </c>
      <c r="O95" s="28" t="str">
        <f t="shared" si="7"/>
        <v/>
      </c>
      <c r="P95" s="58" t="str">
        <f t="shared" si="8"/>
        <v/>
      </c>
    </row>
    <row r="96" spans="1:16" ht="18" hidden="1" customHeight="1">
      <c r="A96" s="23">
        <v>30</v>
      </c>
      <c r="B96" s="57" t="e">
        <f>'INPUT DATA'!#REF!</f>
        <v>#REF!</v>
      </c>
      <c r="C96" s="60" t="str">
        <f>IF(COUNT('TERM 1'!C96,'TERM 2'!C96,'TERM 3'!C96)=0,"",
ROUND(AVERAGE('TERM 1'!C96,'TERM 2'!C96,'TERM 3'!C96),0))</f>
        <v/>
      </c>
      <c r="D96" s="60" t="str">
        <f>IF(COUNT('TERM 1'!D96,'TERM 2'!D96,'TERM 3'!D96)=0,"",
ROUND(AVERAGE('TERM 1'!D96,'TERM 2'!D96,'TERM 3'!D96),0))</f>
        <v/>
      </c>
      <c r="E96" s="60" t="str">
        <f>IF(COUNT('TERM 1'!E96,'TERM 2'!E96,'TERM 3'!E96)=0,"",
ROUND(AVERAGE('TERM 1'!E96,'TERM 2'!E96,'TERM 3'!E96),0))</f>
        <v/>
      </c>
      <c r="F96" s="60" t="str">
        <f>IF(COUNT('TERM 1'!F96,'TERM 2'!F96,'TERM 3'!F96)=0,"",
ROUND(AVERAGE('TERM 1'!F96,'TERM 2'!F96,'TERM 3'!F96),0))</f>
        <v/>
      </c>
      <c r="G96" s="60" t="str">
        <f>IF(COUNT('TERM 1'!G96,'TERM 2'!G96,'TERM 3'!G96)=0,"",
ROUND(AVERAGE('TERM 1'!G96,'TERM 2'!G96,'TERM 3'!G96),0))</f>
        <v/>
      </c>
      <c r="H96" s="60" t="str">
        <f>IF(COUNT('TERM 1'!H96,'TERM 2'!H96,'TERM 3'!H96)=0,"",
ROUND(AVERAGE('TERM 1'!H96,'TERM 2'!H96,'TERM 3'!H96),0))</f>
        <v/>
      </c>
      <c r="I96" s="60" t="str">
        <f>IF(COUNT('TERM 1'!I96,'TERM 2'!I96,'TERM 3'!I96)=0,"",
ROUND(AVERAGE('TERM 1'!I96,'TERM 2'!I96,'TERM 3'!I96),0))</f>
        <v/>
      </c>
      <c r="J96" s="52" t="str">
        <f>IF(COUNT('TERM 1'!J96,'TERM 2'!J96,'TERM 3'!J96)=0,"",
ROUND(AVERAGE('TERM 1'!J96,'TERM 2'!J96,'TERM 3'!J96),0))</f>
        <v/>
      </c>
      <c r="K96" s="61" t="str">
        <f>IF(COUNT('TERM 1'!K96,'TERM 2'!K96,'TERM 3'!K96)=0,"",
ROUND(AVERAGE('TERM 1'!K96,'TERM 2'!K96,'TERM 3'!K96),0))</f>
        <v/>
      </c>
      <c r="L96" s="61" t="str">
        <f>IF(COUNT('TERM 1'!L96,'TERM 2'!L96,'TERM 3'!L96)=0,"",
ROUND(AVERAGE('TERM 1'!L96,'TERM 2'!L96,'TERM 3'!L96),0))</f>
        <v/>
      </c>
      <c r="M96" s="27" t="str">
        <f t="shared" si="6"/>
        <v/>
      </c>
      <c r="N96" s="28" t="str">
        <f t="shared" si="9"/>
        <v/>
      </c>
      <c r="O96" s="28" t="str">
        <f t="shared" si="7"/>
        <v/>
      </c>
      <c r="P96" s="58" t="str">
        <f t="shared" si="8"/>
        <v/>
      </c>
    </row>
    <row r="97" spans="1:16" ht="18" hidden="1" customHeight="1">
      <c r="A97" s="23">
        <v>31</v>
      </c>
      <c r="B97" s="57" t="e">
        <f>'INPUT DATA'!#REF!</f>
        <v>#REF!</v>
      </c>
      <c r="C97" s="60" t="str">
        <f>IF(COUNT('TERM 1'!C97,'TERM 2'!C97,'TERM 3'!C97)=0,"",
ROUND(AVERAGE('TERM 1'!C97,'TERM 2'!C97,'TERM 3'!C97),0))</f>
        <v/>
      </c>
      <c r="D97" s="60" t="str">
        <f>IF(COUNT('TERM 1'!D97,'TERM 2'!D97,'TERM 3'!D97)=0,"",
ROUND(AVERAGE('TERM 1'!D97,'TERM 2'!D97,'TERM 3'!D97),0))</f>
        <v/>
      </c>
      <c r="E97" s="60" t="str">
        <f>IF(COUNT('TERM 1'!E97,'TERM 2'!E97,'TERM 3'!E97)=0,"",
ROUND(AVERAGE('TERM 1'!E97,'TERM 2'!E97,'TERM 3'!E97),0))</f>
        <v/>
      </c>
      <c r="F97" s="60" t="str">
        <f>IF(COUNT('TERM 1'!F97,'TERM 2'!F97,'TERM 3'!F97)=0,"",
ROUND(AVERAGE('TERM 1'!F97,'TERM 2'!F97,'TERM 3'!F97),0))</f>
        <v/>
      </c>
      <c r="G97" s="60" t="str">
        <f>IF(COUNT('TERM 1'!G97,'TERM 2'!G97,'TERM 3'!G97)=0,"",
ROUND(AVERAGE('TERM 1'!G97,'TERM 2'!G97,'TERM 3'!G97),0))</f>
        <v/>
      </c>
      <c r="H97" s="60" t="str">
        <f>IF(COUNT('TERM 1'!H97,'TERM 2'!H97,'TERM 3'!H97)=0,"",
ROUND(AVERAGE('TERM 1'!H97,'TERM 2'!H97,'TERM 3'!H97),0))</f>
        <v/>
      </c>
      <c r="I97" s="60" t="str">
        <f>IF(COUNT('TERM 1'!I97,'TERM 2'!I97,'TERM 3'!I97)=0,"",
ROUND(AVERAGE('TERM 1'!I97,'TERM 2'!I97,'TERM 3'!I97),0))</f>
        <v/>
      </c>
      <c r="J97" s="52" t="str">
        <f>IF(COUNT('TERM 1'!J97,'TERM 2'!J97,'TERM 3'!J97)=0,"",
ROUND(AVERAGE('TERM 1'!J97,'TERM 2'!J97,'TERM 3'!J97),0))</f>
        <v/>
      </c>
      <c r="K97" s="61" t="str">
        <f>IF(COUNT('TERM 1'!K97,'TERM 2'!K97,'TERM 3'!K97)=0,"",
ROUND(AVERAGE('TERM 1'!K97,'TERM 2'!K97,'TERM 3'!K97),0))</f>
        <v/>
      </c>
      <c r="L97" s="61" t="str">
        <f>IF(COUNT('TERM 1'!L97,'TERM 2'!L97,'TERM 3'!L97)=0,"",
ROUND(AVERAGE('TERM 1'!L97,'TERM 2'!L97,'TERM 3'!L97),0))</f>
        <v/>
      </c>
      <c r="M97" s="27" t="str">
        <f t="shared" si="6"/>
        <v/>
      </c>
      <c r="N97" s="28" t="str">
        <f t="shared" si="9"/>
        <v/>
      </c>
      <c r="O97" s="28" t="str">
        <f t="shared" si="7"/>
        <v/>
      </c>
      <c r="P97" s="58" t="str">
        <f t="shared" si="8"/>
        <v/>
      </c>
    </row>
    <row r="98" spans="1:16" ht="18" hidden="1" customHeight="1">
      <c r="A98" s="23">
        <v>32</v>
      </c>
      <c r="B98" s="57" t="e">
        <f>'INPUT DATA'!#REF!</f>
        <v>#REF!</v>
      </c>
      <c r="C98" s="60" t="str">
        <f>IF(COUNT('TERM 1'!C98,'TERM 2'!C98,'TERM 3'!C98)=0,"",
ROUND(AVERAGE('TERM 1'!C98,'TERM 2'!C98,'TERM 3'!C98),0))</f>
        <v/>
      </c>
      <c r="D98" s="60" t="str">
        <f>IF(COUNT('TERM 1'!D98,'TERM 2'!D98,'TERM 3'!D98)=0,"",
ROUND(AVERAGE('TERM 1'!D98,'TERM 2'!D98,'TERM 3'!D98),0))</f>
        <v/>
      </c>
      <c r="E98" s="60" t="str">
        <f>IF(COUNT('TERM 1'!E98,'TERM 2'!E98,'TERM 3'!E98)=0,"",
ROUND(AVERAGE('TERM 1'!E98,'TERM 2'!E98,'TERM 3'!E98),0))</f>
        <v/>
      </c>
      <c r="F98" s="60" t="str">
        <f>IF(COUNT('TERM 1'!F98,'TERM 2'!F98,'TERM 3'!F98)=0,"",
ROUND(AVERAGE('TERM 1'!F98,'TERM 2'!F98,'TERM 3'!F98),0))</f>
        <v/>
      </c>
      <c r="G98" s="60" t="str">
        <f>IF(COUNT('TERM 1'!G98,'TERM 2'!G98,'TERM 3'!G98)=0,"",
ROUND(AVERAGE('TERM 1'!G98,'TERM 2'!G98,'TERM 3'!G98),0))</f>
        <v/>
      </c>
      <c r="H98" s="60" t="str">
        <f>IF(COUNT('TERM 1'!H98,'TERM 2'!H98,'TERM 3'!H98)=0,"",
ROUND(AVERAGE('TERM 1'!H98,'TERM 2'!H98,'TERM 3'!H98),0))</f>
        <v/>
      </c>
      <c r="I98" s="60" t="str">
        <f>IF(COUNT('TERM 1'!I98,'TERM 2'!I98,'TERM 3'!I98)=0,"",
ROUND(AVERAGE('TERM 1'!I98,'TERM 2'!I98,'TERM 3'!I98),0))</f>
        <v/>
      </c>
      <c r="J98" s="52" t="str">
        <f>IF(COUNT('TERM 1'!J98,'TERM 2'!J98,'TERM 3'!J98)=0,"",
ROUND(AVERAGE('TERM 1'!J98,'TERM 2'!J98,'TERM 3'!J98),0))</f>
        <v/>
      </c>
      <c r="K98" s="61" t="str">
        <f>IF(COUNT('TERM 1'!K98,'TERM 2'!K98,'TERM 3'!K98)=0,"",
ROUND(AVERAGE('TERM 1'!K98,'TERM 2'!K98,'TERM 3'!K98),0))</f>
        <v/>
      </c>
      <c r="L98" s="61" t="str">
        <f>IF(COUNT('TERM 1'!L98,'TERM 2'!L98,'TERM 3'!L98)=0,"",
ROUND(AVERAGE('TERM 1'!L98,'TERM 2'!L98,'TERM 3'!L98),0))</f>
        <v/>
      </c>
      <c r="M98" s="27" t="str">
        <f t="shared" si="6"/>
        <v/>
      </c>
      <c r="N98" s="28" t="str">
        <f t="shared" si="9"/>
        <v/>
      </c>
      <c r="O98" s="28" t="str">
        <f t="shared" si="7"/>
        <v/>
      </c>
      <c r="P98" s="58" t="str">
        <f t="shared" si="8"/>
        <v/>
      </c>
    </row>
    <row r="99" spans="1:16" ht="18" hidden="1" customHeight="1">
      <c r="A99" s="23">
        <v>33</v>
      </c>
      <c r="B99" s="57" t="e">
        <f>'INPUT DATA'!#REF!</f>
        <v>#REF!</v>
      </c>
      <c r="C99" s="60" t="str">
        <f>IF(COUNT('TERM 1'!C99,'TERM 2'!C99,'TERM 3'!C99)=0,"",
ROUND(AVERAGE('TERM 1'!C99,'TERM 2'!C99,'TERM 3'!C99),0))</f>
        <v/>
      </c>
      <c r="D99" s="60" t="str">
        <f>IF(COUNT('TERM 1'!D99,'TERM 2'!D99,'TERM 3'!D99)=0,"",
ROUND(AVERAGE('TERM 1'!D99,'TERM 2'!D99,'TERM 3'!D99),0))</f>
        <v/>
      </c>
      <c r="E99" s="60" t="str">
        <f>IF(COUNT('TERM 1'!E99,'TERM 2'!E99,'TERM 3'!E99)=0,"",
ROUND(AVERAGE('TERM 1'!E99,'TERM 2'!E99,'TERM 3'!E99),0))</f>
        <v/>
      </c>
      <c r="F99" s="60" t="str">
        <f>IF(COUNT('TERM 1'!F99,'TERM 2'!F99,'TERM 3'!F99)=0,"",
ROUND(AVERAGE('TERM 1'!F99,'TERM 2'!F99,'TERM 3'!F99),0))</f>
        <v/>
      </c>
      <c r="G99" s="60" t="str">
        <f>IF(COUNT('TERM 1'!G99,'TERM 2'!G99,'TERM 3'!G99)=0,"",
ROUND(AVERAGE('TERM 1'!G99,'TERM 2'!G99,'TERM 3'!G99),0))</f>
        <v/>
      </c>
      <c r="H99" s="60" t="str">
        <f>IF(COUNT('TERM 1'!H99,'TERM 2'!H99,'TERM 3'!H99)=0,"",
ROUND(AVERAGE('TERM 1'!H99,'TERM 2'!H99,'TERM 3'!H99),0))</f>
        <v/>
      </c>
      <c r="I99" s="60" t="str">
        <f>IF(COUNT('TERM 1'!I99,'TERM 2'!I99,'TERM 3'!I99)=0,"",
ROUND(AVERAGE('TERM 1'!I99,'TERM 2'!I99,'TERM 3'!I99),0))</f>
        <v/>
      </c>
      <c r="J99" s="52" t="str">
        <f>IF(COUNT('TERM 1'!J99,'TERM 2'!J99,'TERM 3'!J99)=0,"",
ROUND(AVERAGE('TERM 1'!J99,'TERM 2'!J99,'TERM 3'!J99),0))</f>
        <v/>
      </c>
      <c r="K99" s="61" t="str">
        <f>IF(COUNT('TERM 1'!K99,'TERM 2'!K99,'TERM 3'!K99)=0,"",
ROUND(AVERAGE('TERM 1'!K99,'TERM 2'!K99,'TERM 3'!K99),0))</f>
        <v/>
      </c>
      <c r="L99" s="61" t="str">
        <f>IF(COUNT('TERM 1'!L99,'TERM 2'!L99,'TERM 3'!L99)=0,"",
ROUND(AVERAGE('TERM 1'!L99,'TERM 2'!L99,'TERM 3'!L99),0))</f>
        <v/>
      </c>
      <c r="M99" s="27" t="str">
        <f t="shared" ref="M99:M116" si="10">IF(COUNT(C99:J99)&lt;8,"",ROUND(AVERAGE(C99:J99),0))</f>
        <v/>
      </c>
      <c r="N99" s="28" t="str">
        <f t="shared" si="9"/>
        <v/>
      </c>
      <c r="O99" s="28" t="str">
        <f t="shared" ref="O99:O116" si="11">IF(M99="","",IFERROR(VLOOKUP(M99,DESCRIPTORS,4,TRUE),""))</f>
        <v/>
      </c>
      <c r="P99" s="58" t="str">
        <f t="shared" si="8"/>
        <v/>
      </c>
    </row>
    <row r="100" spans="1:16" ht="18" hidden="1" customHeight="1">
      <c r="A100" s="23">
        <v>34</v>
      </c>
      <c r="B100" s="57" t="e">
        <f>'INPUT DATA'!#REF!</f>
        <v>#REF!</v>
      </c>
      <c r="C100" s="60" t="str">
        <f>IF(COUNT('TERM 1'!C100,'TERM 2'!C100,'TERM 3'!C100)=0,"",
ROUND(AVERAGE('TERM 1'!C100,'TERM 2'!C100,'TERM 3'!C100),0))</f>
        <v/>
      </c>
      <c r="D100" s="60" t="str">
        <f>IF(COUNT('TERM 1'!D100,'TERM 2'!D100,'TERM 3'!D100)=0,"",
ROUND(AVERAGE('TERM 1'!D100,'TERM 2'!D100,'TERM 3'!D100),0))</f>
        <v/>
      </c>
      <c r="E100" s="60" t="str">
        <f>IF(COUNT('TERM 1'!E100,'TERM 2'!E100,'TERM 3'!E100)=0,"",
ROUND(AVERAGE('TERM 1'!E100,'TERM 2'!E100,'TERM 3'!E100),0))</f>
        <v/>
      </c>
      <c r="F100" s="60" t="str">
        <f>IF(COUNT('TERM 1'!F100,'TERM 2'!F100,'TERM 3'!F100)=0,"",
ROUND(AVERAGE('TERM 1'!F100,'TERM 2'!F100,'TERM 3'!F100),0))</f>
        <v/>
      </c>
      <c r="G100" s="60" t="str">
        <f>IF(COUNT('TERM 1'!G100,'TERM 2'!G100,'TERM 3'!G100)=0,"",
ROUND(AVERAGE('TERM 1'!G100,'TERM 2'!G100,'TERM 3'!G100),0))</f>
        <v/>
      </c>
      <c r="H100" s="60" t="str">
        <f>IF(COUNT('TERM 1'!H100,'TERM 2'!H100,'TERM 3'!H100)=0,"",
ROUND(AVERAGE('TERM 1'!H100,'TERM 2'!H100,'TERM 3'!H100),0))</f>
        <v/>
      </c>
      <c r="I100" s="60" t="str">
        <f>IF(COUNT('TERM 1'!I100,'TERM 2'!I100,'TERM 3'!I100)=0,"",
ROUND(AVERAGE('TERM 1'!I100,'TERM 2'!I100,'TERM 3'!I100),0))</f>
        <v/>
      </c>
      <c r="J100" s="52" t="str">
        <f>IF(COUNT('TERM 1'!J100,'TERM 2'!J100,'TERM 3'!J100)=0,"",
ROUND(AVERAGE('TERM 1'!J100,'TERM 2'!J100,'TERM 3'!J100),0))</f>
        <v/>
      </c>
      <c r="K100" s="61" t="str">
        <f>IF(COUNT('TERM 1'!K100,'TERM 2'!K100,'TERM 3'!K100)=0,"",
ROUND(AVERAGE('TERM 1'!K100,'TERM 2'!K100,'TERM 3'!K100),0))</f>
        <v/>
      </c>
      <c r="L100" s="61" t="str">
        <f>IF(COUNT('TERM 1'!L100,'TERM 2'!L100,'TERM 3'!L100)=0,"",
ROUND(AVERAGE('TERM 1'!L100,'TERM 2'!L100,'TERM 3'!L100),0))</f>
        <v/>
      </c>
      <c r="M100" s="27" t="str">
        <f t="shared" si="10"/>
        <v/>
      </c>
      <c r="N100" s="28" t="str">
        <f t="shared" si="9"/>
        <v/>
      </c>
      <c r="O100" s="28" t="str">
        <f t="shared" si="11"/>
        <v/>
      </c>
      <c r="P100" s="58" t="str">
        <f t="shared" si="8"/>
        <v/>
      </c>
    </row>
    <row r="101" spans="1:16" ht="18" hidden="1" customHeight="1">
      <c r="A101" s="23">
        <v>35</v>
      </c>
      <c r="B101" s="57" t="e">
        <f>'INPUT DATA'!#REF!</f>
        <v>#REF!</v>
      </c>
      <c r="C101" s="60" t="str">
        <f>IF(COUNT('TERM 1'!C101,'TERM 2'!C101,'TERM 3'!C101)=0,"",
ROUND(AVERAGE('TERM 1'!C101,'TERM 2'!C101,'TERM 3'!C101),0))</f>
        <v/>
      </c>
      <c r="D101" s="60" t="str">
        <f>IF(COUNT('TERM 1'!D101,'TERM 2'!D101,'TERM 3'!D101)=0,"",
ROUND(AVERAGE('TERM 1'!D101,'TERM 2'!D101,'TERM 3'!D101),0))</f>
        <v/>
      </c>
      <c r="E101" s="60" t="str">
        <f>IF(COUNT('TERM 1'!E101,'TERM 2'!E101,'TERM 3'!E101)=0,"",
ROUND(AVERAGE('TERM 1'!E101,'TERM 2'!E101,'TERM 3'!E101),0))</f>
        <v/>
      </c>
      <c r="F101" s="60" t="str">
        <f>IF(COUNT('TERM 1'!F101,'TERM 2'!F101,'TERM 3'!F101)=0,"",
ROUND(AVERAGE('TERM 1'!F101,'TERM 2'!F101,'TERM 3'!F101),0))</f>
        <v/>
      </c>
      <c r="G101" s="60" t="str">
        <f>IF(COUNT('TERM 1'!G101,'TERM 2'!G101,'TERM 3'!G101)=0,"",
ROUND(AVERAGE('TERM 1'!G101,'TERM 2'!G101,'TERM 3'!G101),0))</f>
        <v/>
      </c>
      <c r="H101" s="60" t="str">
        <f>IF(COUNT('TERM 1'!H101,'TERM 2'!H101,'TERM 3'!H101)=0,"",
ROUND(AVERAGE('TERM 1'!H101,'TERM 2'!H101,'TERM 3'!H101),0))</f>
        <v/>
      </c>
      <c r="I101" s="60" t="str">
        <f>IF(COUNT('TERM 1'!I101,'TERM 2'!I101,'TERM 3'!I101)=0,"",
ROUND(AVERAGE('TERM 1'!I101,'TERM 2'!I101,'TERM 3'!I101),0))</f>
        <v/>
      </c>
      <c r="J101" s="52" t="str">
        <f>IF(COUNT('TERM 1'!J101,'TERM 2'!J101,'TERM 3'!J101)=0,"",
ROUND(AVERAGE('TERM 1'!J101,'TERM 2'!J101,'TERM 3'!J101),0))</f>
        <v/>
      </c>
      <c r="K101" s="61" t="str">
        <f>IF(COUNT('TERM 1'!K101,'TERM 2'!K101,'TERM 3'!K101)=0,"",
ROUND(AVERAGE('TERM 1'!K101,'TERM 2'!K101,'TERM 3'!K101),0))</f>
        <v/>
      </c>
      <c r="L101" s="61" t="str">
        <f>IF(COUNT('TERM 1'!L101,'TERM 2'!L101,'TERM 3'!L101)=0,"",
ROUND(AVERAGE('TERM 1'!L101,'TERM 2'!L101,'TERM 3'!L101),0))</f>
        <v/>
      </c>
      <c r="M101" s="27" t="str">
        <f t="shared" si="10"/>
        <v/>
      </c>
      <c r="N101" s="28" t="str">
        <f t="shared" si="9"/>
        <v/>
      </c>
      <c r="O101" s="28" t="str">
        <f t="shared" si="11"/>
        <v/>
      </c>
      <c r="P101" s="58" t="str">
        <f t="shared" si="8"/>
        <v/>
      </c>
    </row>
    <row r="102" spans="1:16" ht="18" hidden="1" customHeight="1">
      <c r="A102" s="23">
        <v>36</v>
      </c>
      <c r="B102" s="57" t="e">
        <f>'INPUT DATA'!#REF!</f>
        <v>#REF!</v>
      </c>
      <c r="C102" s="60" t="str">
        <f>IF(COUNT('TERM 1'!C102,'TERM 2'!C102,'TERM 3'!C102)=0,"",
ROUND(AVERAGE('TERM 1'!C102,'TERM 2'!C102,'TERM 3'!C102),0))</f>
        <v/>
      </c>
      <c r="D102" s="60" t="str">
        <f>IF(COUNT('TERM 1'!D102,'TERM 2'!D102,'TERM 3'!D102)=0,"",
ROUND(AVERAGE('TERM 1'!D102,'TERM 2'!D102,'TERM 3'!D102),0))</f>
        <v/>
      </c>
      <c r="E102" s="60" t="str">
        <f>IF(COUNT('TERM 1'!E102,'TERM 2'!E102,'TERM 3'!E102)=0,"",
ROUND(AVERAGE('TERM 1'!E102,'TERM 2'!E102,'TERM 3'!E102),0))</f>
        <v/>
      </c>
      <c r="F102" s="60" t="str">
        <f>IF(COUNT('TERM 1'!F102,'TERM 2'!F102,'TERM 3'!F102)=0,"",
ROUND(AVERAGE('TERM 1'!F102,'TERM 2'!F102,'TERM 3'!F102),0))</f>
        <v/>
      </c>
      <c r="G102" s="60" t="str">
        <f>IF(COUNT('TERM 1'!G102,'TERM 2'!G102,'TERM 3'!G102)=0,"",
ROUND(AVERAGE('TERM 1'!G102,'TERM 2'!G102,'TERM 3'!G102),0))</f>
        <v/>
      </c>
      <c r="H102" s="60" t="str">
        <f>IF(COUNT('TERM 1'!H102,'TERM 2'!H102,'TERM 3'!H102)=0,"",
ROUND(AVERAGE('TERM 1'!H102,'TERM 2'!H102,'TERM 3'!H102),0))</f>
        <v/>
      </c>
      <c r="I102" s="60" t="str">
        <f>IF(COUNT('TERM 1'!I102,'TERM 2'!I102,'TERM 3'!I102)=0,"",
ROUND(AVERAGE('TERM 1'!I102,'TERM 2'!I102,'TERM 3'!I102),0))</f>
        <v/>
      </c>
      <c r="J102" s="52" t="str">
        <f>IF(COUNT('TERM 1'!J102,'TERM 2'!J102,'TERM 3'!J102)=0,"",
ROUND(AVERAGE('TERM 1'!J102,'TERM 2'!J102,'TERM 3'!J102),0))</f>
        <v/>
      </c>
      <c r="K102" s="61" t="str">
        <f>IF(COUNT('TERM 1'!K102,'TERM 2'!K102,'TERM 3'!K102)=0,"",
ROUND(AVERAGE('TERM 1'!K102,'TERM 2'!K102,'TERM 3'!K102),0))</f>
        <v/>
      </c>
      <c r="L102" s="61" t="str">
        <f>IF(COUNT('TERM 1'!L102,'TERM 2'!L102,'TERM 3'!L102)=0,"",
ROUND(AVERAGE('TERM 1'!L102,'TERM 2'!L102,'TERM 3'!L102),0))</f>
        <v/>
      </c>
      <c r="M102" s="27" t="str">
        <f t="shared" si="10"/>
        <v/>
      </c>
      <c r="N102" s="28" t="str">
        <f t="shared" si="9"/>
        <v/>
      </c>
      <c r="O102" s="28" t="str">
        <f t="shared" si="11"/>
        <v/>
      </c>
      <c r="P102" s="58" t="str">
        <f t="shared" si="8"/>
        <v/>
      </c>
    </row>
    <row r="103" spans="1:16" ht="18" hidden="1" customHeight="1">
      <c r="A103" s="23">
        <v>37</v>
      </c>
      <c r="B103" s="57" t="e">
        <f>'INPUT DATA'!#REF!</f>
        <v>#REF!</v>
      </c>
      <c r="C103" s="60" t="str">
        <f>IF(COUNT('TERM 1'!C103,'TERM 2'!C103,'TERM 3'!C103)=0,"",
ROUND(AVERAGE('TERM 1'!C103,'TERM 2'!C103,'TERM 3'!C103),0))</f>
        <v/>
      </c>
      <c r="D103" s="60" t="str">
        <f>IF(COUNT('TERM 1'!D103,'TERM 2'!D103,'TERM 3'!D103)=0,"",
ROUND(AVERAGE('TERM 1'!D103,'TERM 2'!D103,'TERM 3'!D103),0))</f>
        <v/>
      </c>
      <c r="E103" s="60" t="str">
        <f>IF(COUNT('TERM 1'!E103,'TERM 2'!E103,'TERM 3'!E103)=0,"",
ROUND(AVERAGE('TERM 1'!E103,'TERM 2'!E103,'TERM 3'!E103),0))</f>
        <v/>
      </c>
      <c r="F103" s="60" t="str">
        <f>IF(COUNT('TERM 1'!F103,'TERM 2'!F103,'TERM 3'!F103)=0,"",
ROUND(AVERAGE('TERM 1'!F103,'TERM 2'!F103,'TERM 3'!F103),0))</f>
        <v/>
      </c>
      <c r="G103" s="60" t="str">
        <f>IF(COUNT('TERM 1'!G103,'TERM 2'!G103,'TERM 3'!G103)=0,"",
ROUND(AVERAGE('TERM 1'!G103,'TERM 2'!G103,'TERM 3'!G103),0))</f>
        <v/>
      </c>
      <c r="H103" s="60" t="str">
        <f>IF(COUNT('TERM 1'!H103,'TERM 2'!H103,'TERM 3'!H103)=0,"",
ROUND(AVERAGE('TERM 1'!H103,'TERM 2'!H103,'TERM 3'!H103),0))</f>
        <v/>
      </c>
      <c r="I103" s="60" t="str">
        <f>IF(COUNT('TERM 1'!I103,'TERM 2'!I103,'TERM 3'!I103)=0,"",
ROUND(AVERAGE('TERM 1'!I103,'TERM 2'!I103,'TERM 3'!I103),0))</f>
        <v/>
      </c>
      <c r="J103" s="52" t="str">
        <f>IF(COUNT('TERM 1'!J103,'TERM 2'!J103,'TERM 3'!J103)=0,"",
ROUND(AVERAGE('TERM 1'!J103,'TERM 2'!J103,'TERM 3'!J103),0))</f>
        <v/>
      </c>
      <c r="K103" s="61" t="str">
        <f>IF(COUNT('TERM 1'!K103,'TERM 2'!K103,'TERM 3'!K103)=0,"",
ROUND(AVERAGE('TERM 1'!K103,'TERM 2'!K103,'TERM 3'!K103),0))</f>
        <v/>
      </c>
      <c r="L103" s="61" t="str">
        <f>IF(COUNT('TERM 1'!L103,'TERM 2'!L103,'TERM 3'!L103)=0,"",
ROUND(AVERAGE('TERM 1'!L103,'TERM 2'!L103,'TERM 3'!L103),0))</f>
        <v/>
      </c>
      <c r="M103" s="27" t="str">
        <f t="shared" si="10"/>
        <v/>
      </c>
      <c r="N103" s="28" t="str">
        <f t="shared" si="9"/>
        <v/>
      </c>
      <c r="O103" s="28" t="str">
        <f t="shared" si="11"/>
        <v/>
      </c>
      <c r="P103" s="58" t="str">
        <f t="shared" si="8"/>
        <v/>
      </c>
    </row>
    <row r="104" spans="1:16" ht="18" hidden="1" customHeight="1">
      <c r="A104" s="23">
        <v>38</v>
      </c>
      <c r="B104" s="57" t="e">
        <f>'INPUT DATA'!#REF!</f>
        <v>#REF!</v>
      </c>
      <c r="C104" s="60" t="str">
        <f>IF(COUNT('TERM 1'!C104,'TERM 2'!C104,'TERM 3'!C104)=0,"",
ROUND(AVERAGE('TERM 1'!C104,'TERM 2'!C104,'TERM 3'!C104),0))</f>
        <v/>
      </c>
      <c r="D104" s="60" t="str">
        <f>IF(COUNT('TERM 1'!D104,'TERM 2'!D104,'TERM 3'!D104)=0,"",
ROUND(AVERAGE('TERM 1'!D104,'TERM 2'!D104,'TERM 3'!D104),0))</f>
        <v/>
      </c>
      <c r="E104" s="60" t="str">
        <f>IF(COUNT('TERM 1'!E104,'TERM 2'!E104,'TERM 3'!E104)=0,"",
ROUND(AVERAGE('TERM 1'!E104,'TERM 2'!E104,'TERM 3'!E104),0))</f>
        <v/>
      </c>
      <c r="F104" s="60" t="str">
        <f>IF(COUNT('TERM 1'!F104,'TERM 2'!F104,'TERM 3'!F104)=0,"",
ROUND(AVERAGE('TERM 1'!F104,'TERM 2'!F104,'TERM 3'!F104),0))</f>
        <v/>
      </c>
      <c r="G104" s="60" t="str">
        <f>IF(COUNT('TERM 1'!G104,'TERM 2'!G104,'TERM 3'!G104)=0,"",
ROUND(AVERAGE('TERM 1'!G104,'TERM 2'!G104,'TERM 3'!G104),0))</f>
        <v/>
      </c>
      <c r="H104" s="60" t="str">
        <f>IF(COUNT('TERM 1'!H104,'TERM 2'!H104,'TERM 3'!H104)=0,"",
ROUND(AVERAGE('TERM 1'!H104,'TERM 2'!H104,'TERM 3'!H104),0))</f>
        <v/>
      </c>
      <c r="I104" s="60" t="str">
        <f>IF(COUNT('TERM 1'!I104,'TERM 2'!I104,'TERM 3'!I104)=0,"",
ROUND(AVERAGE('TERM 1'!I104,'TERM 2'!I104,'TERM 3'!I104),0))</f>
        <v/>
      </c>
      <c r="J104" s="52" t="str">
        <f>IF(COUNT('TERM 1'!J104,'TERM 2'!J104,'TERM 3'!J104)=0,"",
ROUND(AVERAGE('TERM 1'!J104,'TERM 2'!J104,'TERM 3'!J104),0))</f>
        <v/>
      </c>
      <c r="K104" s="61" t="str">
        <f>IF(COUNT('TERM 1'!K104,'TERM 2'!K104,'TERM 3'!K104)=0,"",
ROUND(AVERAGE('TERM 1'!K104,'TERM 2'!K104,'TERM 3'!K104),0))</f>
        <v/>
      </c>
      <c r="L104" s="61" t="str">
        <f>IF(COUNT('TERM 1'!L104,'TERM 2'!L104,'TERM 3'!L104)=0,"",
ROUND(AVERAGE('TERM 1'!L104,'TERM 2'!L104,'TERM 3'!L104),0))</f>
        <v/>
      </c>
      <c r="M104" s="27" t="str">
        <f t="shared" si="10"/>
        <v/>
      </c>
      <c r="N104" s="28" t="str">
        <f t="shared" si="9"/>
        <v/>
      </c>
      <c r="O104" s="28" t="str">
        <f t="shared" si="11"/>
        <v/>
      </c>
      <c r="P104" s="58" t="str">
        <f t="shared" si="8"/>
        <v/>
      </c>
    </row>
    <row r="105" spans="1:16" ht="18" hidden="1" customHeight="1">
      <c r="A105" s="23">
        <v>39</v>
      </c>
      <c r="B105" s="57" t="e">
        <f>'INPUT DATA'!#REF!</f>
        <v>#REF!</v>
      </c>
      <c r="C105" s="60" t="str">
        <f>IF(COUNT('TERM 1'!C105,'TERM 2'!C105,'TERM 3'!C105)=0,"",
ROUND(AVERAGE('TERM 1'!C105,'TERM 2'!C105,'TERM 3'!C105),0))</f>
        <v/>
      </c>
      <c r="D105" s="60" t="str">
        <f>IF(COUNT('TERM 1'!D105,'TERM 2'!D105,'TERM 3'!D105)=0,"",
ROUND(AVERAGE('TERM 1'!D105,'TERM 2'!D105,'TERM 3'!D105),0))</f>
        <v/>
      </c>
      <c r="E105" s="60" t="str">
        <f>IF(COUNT('TERM 1'!E105,'TERM 2'!E105,'TERM 3'!E105)=0,"",
ROUND(AVERAGE('TERM 1'!E105,'TERM 2'!E105,'TERM 3'!E105),0))</f>
        <v/>
      </c>
      <c r="F105" s="60" t="str">
        <f>IF(COUNT('TERM 1'!F105,'TERM 2'!F105,'TERM 3'!F105)=0,"",
ROUND(AVERAGE('TERM 1'!F105,'TERM 2'!F105,'TERM 3'!F105),0))</f>
        <v/>
      </c>
      <c r="G105" s="60" t="str">
        <f>IF(COUNT('TERM 1'!G105,'TERM 2'!G105,'TERM 3'!G105)=0,"",
ROUND(AVERAGE('TERM 1'!G105,'TERM 2'!G105,'TERM 3'!G105),0))</f>
        <v/>
      </c>
      <c r="H105" s="60" t="str">
        <f>IF(COUNT('TERM 1'!H105,'TERM 2'!H105,'TERM 3'!H105)=0,"",
ROUND(AVERAGE('TERM 1'!H105,'TERM 2'!H105,'TERM 3'!H105),0))</f>
        <v/>
      </c>
      <c r="I105" s="60" t="str">
        <f>IF(COUNT('TERM 1'!I105,'TERM 2'!I105,'TERM 3'!I105)=0,"",
ROUND(AVERAGE('TERM 1'!I105,'TERM 2'!I105,'TERM 3'!I105),0))</f>
        <v/>
      </c>
      <c r="J105" s="52" t="str">
        <f>IF(COUNT('TERM 1'!J105,'TERM 2'!J105,'TERM 3'!J105)=0,"",
ROUND(AVERAGE('TERM 1'!J105,'TERM 2'!J105,'TERM 3'!J105),0))</f>
        <v/>
      </c>
      <c r="K105" s="61" t="str">
        <f>IF(COUNT('TERM 1'!K105,'TERM 2'!K105,'TERM 3'!K105)=0,"",
ROUND(AVERAGE('TERM 1'!K105,'TERM 2'!K105,'TERM 3'!K105),0))</f>
        <v/>
      </c>
      <c r="L105" s="61" t="str">
        <f>IF(COUNT('TERM 1'!L105,'TERM 2'!L105,'TERM 3'!L105)=0,"",
ROUND(AVERAGE('TERM 1'!L105,'TERM 2'!L105,'TERM 3'!L105),0))</f>
        <v/>
      </c>
      <c r="M105" s="27" t="str">
        <f t="shared" si="10"/>
        <v/>
      </c>
      <c r="N105" s="28" t="str">
        <f t="shared" si="9"/>
        <v/>
      </c>
      <c r="O105" s="28" t="str">
        <f t="shared" si="11"/>
        <v/>
      </c>
      <c r="P105" s="58" t="str">
        <f t="shared" si="8"/>
        <v/>
      </c>
    </row>
    <row r="106" spans="1:16" ht="18" hidden="1" customHeight="1">
      <c r="A106" s="23">
        <v>40</v>
      </c>
      <c r="B106" s="57" t="e">
        <f>'INPUT DATA'!#REF!</f>
        <v>#REF!</v>
      </c>
      <c r="C106" s="60" t="str">
        <f>IF(COUNT('TERM 1'!C106,'TERM 2'!C106,'TERM 3'!C106)=0,"",
ROUND(AVERAGE('TERM 1'!C106,'TERM 2'!C106,'TERM 3'!C106),0))</f>
        <v/>
      </c>
      <c r="D106" s="60" t="str">
        <f>IF(COUNT('TERM 1'!D106,'TERM 2'!D106,'TERM 3'!D106)=0,"",
ROUND(AVERAGE('TERM 1'!D106,'TERM 2'!D106,'TERM 3'!D106),0))</f>
        <v/>
      </c>
      <c r="E106" s="60" t="str">
        <f>IF(COUNT('TERM 1'!E106,'TERM 2'!E106,'TERM 3'!E106)=0,"",
ROUND(AVERAGE('TERM 1'!E106,'TERM 2'!E106,'TERM 3'!E106),0))</f>
        <v/>
      </c>
      <c r="F106" s="60" t="str">
        <f>IF(COUNT('TERM 1'!F106,'TERM 2'!F106,'TERM 3'!F106)=0,"",
ROUND(AVERAGE('TERM 1'!F106,'TERM 2'!F106,'TERM 3'!F106),0))</f>
        <v/>
      </c>
      <c r="G106" s="60" t="str">
        <f>IF(COUNT('TERM 1'!G106,'TERM 2'!G106,'TERM 3'!G106)=0,"",
ROUND(AVERAGE('TERM 1'!G106,'TERM 2'!G106,'TERM 3'!G106),0))</f>
        <v/>
      </c>
      <c r="H106" s="60" t="str">
        <f>IF(COUNT('TERM 1'!H106,'TERM 2'!H106,'TERM 3'!H106)=0,"",
ROUND(AVERAGE('TERM 1'!H106,'TERM 2'!H106,'TERM 3'!H106),0))</f>
        <v/>
      </c>
      <c r="I106" s="60" t="str">
        <f>IF(COUNT('TERM 1'!I106,'TERM 2'!I106,'TERM 3'!I106)=0,"",
ROUND(AVERAGE('TERM 1'!I106,'TERM 2'!I106,'TERM 3'!I106),0))</f>
        <v/>
      </c>
      <c r="J106" s="52" t="str">
        <f>IF(COUNT('TERM 1'!J106,'TERM 2'!J106,'TERM 3'!J106)=0,"",
ROUND(AVERAGE('TERM 1'!J106,'TERM 2'!J106,'TERM 3'!J106),0))</f>
        <v/>
      </c>
      <c r="K106" s="61" t="str">
        <f>IF(COUNT('TERM 1'!K106,'TERM 2'!K106,'TERM 3'!K106)=0,"",
ROUND(AVERAGE('TERM 1'!K106,'TERM 2'!K106,'TERM 3'!K106),0))</f>
        <v/>
      </c>
      <c r="L106" s="61" t="str">
        <f>IF(COUNT('TERM 1'!L106,'TERM 2'!L106,'TERM 3'!L106)=0,"",
ROUND(AVERAGE('TERM 1'!L106,'TERM 2'!L106,'TERM 3'!L106),0))</f>
        <v/>
      </c>
      <c r="M106" s="27" t="str">
        <f t="shared" si="10"/>
        <v/>
      </c>
      <c r="N106" s="28" t="str">
        <f t="shared" si="9"/>
        <v/>
      </c>
      <c r="O106" s="28" t="str">
        <f t="shared" si="11"/>
        <v/>
      </c>
      <c r="P106" s="58" t="str">
        <f t="shared" si="8"/>
        <v/>
      </c>
    </row>
    <row r="107" spans="1:16" ht="18" hidden="1" customHeight="1">
      <c r="A107" s="23">
        <v>41</v>
      </c>
      <c r="B107" s="57" t="e">
        <f>'INPUT DATA'!#REF!</f>
        <v>#REF!</v>
      </c>
      <c r="C107" s="60" t="str">
        <f>IF(COUNT('TERM 1'!C107,'TERM 2'!C107,'TERM 3'!C107)=0,"",
ROUND(AVERAGE('TERM 1'!C107,'TERM 2'!C107,'TERM 3'!C107),0))</f>
        <v/>
      </c>
      <c r="D107" s="60" t="str">
        <f>IF(COUNT('TERM 1'!D107,'TERM 2'!D107,'TERM 3'!D107)=0,"",
ROUND(AVERAGE('TERM 1'!D107,'TERM 2'!D107,'TERM 3'!D107),0))</f>
        <v/>
      </c>
      <c r="E107" s="60" t="str">
        <f>IF(COUNT('TERM 1'!E107,'TERM 2'!E107,'TERM 3'!E107)=0,"",
ROUND(AVERAGE('TERM 1'!E107,'TERM 2'!E107,'TERM 3'!E107),0))</f>
        <v/>
      </c>
      <c r="F107" s="60" t="str">
        <f>IF(COUNT('TERM 1'!F107,'TERM 2'!F107,'TERM 3'!F107)=0,"",
ROUND(AVERAGE('TERM 1'!F107,'TERM 2'!F107,'TERM 3'!F107),0))</f>
        <v/>
      </c>
      <c r="G107" s="60" t="str">
        <f>IF(COUNT('TERM 1'!G107,'TERM 2'!G107,'TERM 3'!G107)=0,"",
ROUND(AVERAGE('TERM 1'!G107,'TERM 2'!G107,'TERM 3'!G107),0))</f>
        <v/>
      </c>
      <c r="H107" s="60" t="str">
        <f>IF(COUNT('TERM 1'!H107,'TERM 2'!H107,'TERM 3'!H107)=0,"",
ROUND(AVERAGE('TERM 1'!H107,'TERM 2'!H107,'TERM 3'!H107),0))</f>
        <v/>
      </c>
      <c r="I107" s="60" t="str">
        <f>IF(COUNT('TERM 1'!I107,'TERM 2'!I107,'TERM 3'!I107)=0,"",
ROUND(AVERAGE('TERM 1'!I107,'TERM 2'!I107,'TERM 3'!I107),0))</f>
        <v/>
      </c>
      <c r="J107" s="52" t="str">
        <f>IF(COUNT('TERM 1'!J107,'TERM 2'!J107,'TERM 3'!J107)=0,"",
ROUND(AVERAGE('TERM 1'!J107,'TERM 2'!J107,'TERM 3'!J107),0))</f>
        <v/>
      </c>
      <c r="K107" s="61" t="str">
        <f>IF(COUNT('TERM 1'!K107,'TERM 2'!K107,'TERM 3'!K107)=0,"",
ROUND(AVERAGE('TERM 1'!K107,'TERM 2'!K107,'TERM 3'!K107),0))</f>
        <v/>
      </c>
      <c r="L107" s="61" t="str">
        <f>IF(COUNT('TERM 1'!L107,'TERM 2'!L107,'TERM 3'!L107)=0,"",
ROUND(AVERAGE('TERM 1'!L107,'TERM 2'!L107,'TERM 3'!L107),0))</f>
        <v/>
      </c>
      <c r="M107" s="27" t="str">
        <f t="shared" si="10"/>
        <v/>
      </c>
      <c r="N107" s="28" t="str">
        <f t="shared" si="9"/>
        <v/>
      </c>
      <c r="O107" s="28" t="str">
        <f t="shared" si="11"/>
        <v/>
      </c>
      <c r="P107" s="58" t="str">
        <f t="shared" si="8"/>
        <v/>
      </c>
    </row>
    <row r="108" spans="1:16" ht="18" hidden="1" customHeight="1">
      <c r="A108" s="23">
        <v>42</v>
      </c>
      <c r="B108" s="57" t="e">
        <f>'INPUT DATA'!#REF!</f>
        <v>#REF!</v>
      </c>
      <c r="C108" s="60" t="str">
        <f>IF(COUNT('TERM 1'!C108,'TERM 2'!C108,'TERM 3'!C108)=0,"",
ROUND(AVERAGE('TERM 1'!C108,'TERM 2'!C108,'TERM 3'!C108),0))</f>
        <v/>
      </c>
      <c r="D108" s="60" t="str">
        <f>IF(COUNT('TERM 1'!D108,'TERM 2'!D108,'TERM 3'!D108)=0,"",
ROUND(AVERAGE('TERM 1'!D108,'TERM 2'!D108,'TERM 3'!D108),0))</f>
        <v/>
      </c>
      <c r="E108" s="60" t="str">
        <f>IF(COUNT('TERM 1'!E108,'TERM 2'!E108,'TERM 3'!E108)=0,"",
ROUND(AVERAGE('TERM 1'!E108,'TERM 2'!E108,'TERM 3'!E108),0))</f>
        <v/>
      </c>
      <c r="F108" s="60" t="str">
        <f>IF(COUNT('TERM 1'!F108,'TERM 2'!F108,'TERM 3'!F108)=0,"",
ROUND(AVERAGE('TERM 1'!F108,'TERM 2'!F108,'TERM 3'!F108),0))</f>
        <v/>
      </c>
      <c r="G108" s="60" t="str">
        <f>IF(COUNT('TERM 1'!G108,'TERM 2'!G108,'TERM 3'!G108)=0,"",
ROUND(AVERAGE('TERM 1'!G108,'TERM 2'!G108,'TERM 3'!G108),0))</f>
        <v/>
      </c>
      <c r="H108" s="60" t="str">
        <f>IF(COUNT('TERM 1'!H108,'TERM 2'!H108,'TERM 3'!H108)=0,"",
ROUND(AVERAGE('TERM 1'!H108,'TERM 2'!H108,'TERM 3'!H108),0))</f>
        <v/>
      </c>
      <c r="I108" s="60" t="str">
        <f>IF(COUNT('TERM 1'!I108,'TERM 2'!I108,'TERM 3'!I108)=0,"",
ROUND(AVERAGE('TERM 1'!I108,'TERM 2'!I108,'TERM 3'!I108),0))</f>
        <v/>
      </c>
      <c r="J108" s="52" t="str">
        <f>IF(COUNT('TERM 1'!J108,'TERM 2'!J108,'TERM 3'!J108)=0,"",
ROUND(AVERAGE('TERM 1'!J108,'TERM 2'!J108,'TERM 3'!J108),0))</f>
        <v/>
      </c>
      <c r="K108" s="61" t="str">
        <f>IF(COUNT('TERM 1'!K108,'TERM 2'!K108,'TERM 3'!K108)=0,"",
ROUND(AVERAGE('TERM 1'!K108,'TERM 2'!K108,'TERM 3'!K108),0))</f>
        <v/>
      </c>
      <c r="L108" s="61" t="str">
        <f>IF(COUNT('TERM 1'!L108,'TERM 2'!L108,'TERM 3'!L108)=0,"",
ROUND(AVERAGE('TERM 1'!L108,'TERM 2'!L108,'TERM 3'!L108),0))</f>
        <v/>
      </c>
      <c r="M108" s="27" t="str">
        <f t="shared" si="10"/>
        <v/>
      </c>
      <c r="N108" s="28" t="str">
        <f t="shared" si="9"/>
        <v/>
      </c>
      <c r="O108" s="28" t="str">
        <f t="shared" si="11"/>
        <v/>
      </c>
      <c r="P108" s="58" t="str">
        <f t="shared" si="8"/>
        <v/>
      </c>
    </row>
    <row r="109" spans="1:16" ht="18" hidden="1" customHeight="1">
      <c r="A109" s="23">
        <v>43</v>
      </c>
      <c r="B109" s="57" t="e">
        <f>'INPUT DATA'!#REF!</f>
        <v>#REF!</v>
      </c>
      <c r="C109" s="60" t="str">
        <f>IF(COUNT('TERM 1'!C109,'TERM 2'!C109,'TERM 3'!C109)=0,"",
ROUND(AVERAGE('TERM 1'!C109,'TERM 2'!C109,'TERM 3'!C109),0))</f>
        <v/>
      </c>
      <c r="D109" s="60" t="str">
        <f>IF(COUNT('TERM 1'!D109,'TERM 2'!D109,'TERM 3'!D109)=0,"",
ROUND(AVERAGE('TERM 1'!D109,'TERM 2'!D109,'TERM 3'!D109),0))</f>
        <v/>
      </c>
      <c r="E109" s="60" t="str">
        <f>IF(COUNT('TERM 1'!E109,'TERM 2'!E109,'TERM 3'!E109)=0,"",
ROUND(AVERAGE('TERM 1'!E109,'TERM 2'!E109,'TERM 3'!E109),0))</f>
        <v/>
      </c>
      <c r="F109" s="60" t="str">
        <f>IF(COUNT('TERM 1'!F109,'TERM 2'!F109,'TERM 3'!F109)=0,"",
ROUND(AVERAGE('TERM 1'!F109,'TERM 2'!F109,'TERM 3'!F109),0))</f>
        <v/>
      </c>
      <c r="G109" s="60" t="str">
        <f>IF(COUNT('TERM 1'!G109,'TERM 2'!G109,'TERM 3'!G109)=0,"",
ROUND(AVERAGE('TERM 1'!G109,'TERM 2'!G109,'TERM 3'!G109),0))</f>
        <v/>
      </c>
      <c r="H109" s="60" t="str">
        <f>IF(COUNT('TERM 1'!H109,'TERM 2'!H109,'TERM 3'!H109)=0,"",
ROUND(AVERAGE('TERM 1'!H109,'TERM 2'!H109,'TERM 3'!H109),0))</f>
        <v/>
      </c>
      <c r="I109" s="60" t="str">
        <f>IF(COUNT('TERM 1'!I109,'TERM 2'!I109,'TERM 3'!I109)=0,"",
ROUND(AVERAGE('TERM 1'!I109,'TERM 2'!I109,'TERM 3'!I109),0))</f>
        <v/>
      </c>
      <c r="J109" s="52" t="str">
        <f>IF(COUNT('TERM 1'!J109,'TERM 2'!J109,'TERM 3'!J109)=0,"",
ROUND(AVERAGE('TERM 1'!J109,'TERM 2'!J109,'TERM 3'!J109),0))</f>
        <v/>
      </c>
      <c r="K109" s="61" t="str">
        <f>IF(COUNT('TERM 1'!K109,'TERM 2'!K109,'TERM 3'!K109)=0,"",
ROUND(AVERAGE('TERM 1'!K109,'TERM 2'!K109,'TERM 3'!K109),0))</f>
        <v/>
      </c>
      <c r="L109" s="61" t="str">
        <f>IF(COUNT('TERM 1'!L109,'TERM 2'!L109,'TERM 3'!L109)=0,"",
ROUND(AVERAGE('TERM 1'!L109,'TERM 2'!L109,'TERM 3'!L109),0))</f>
        <v/>
      </c>
      <c r="M109" s="27" t="str">
        <f t="shared" si="10"/>
        <v/>
      </c>
      <c r="N109" s="28" t="str">
        <f t="shared" si="9"/>
        <v/>
      </c>
      <c r="O109" s="28" t="str">
        <f t="shared" si="11"/>
        <v/>
      </c>
      <c r="P109" s="58" t="str">
        <f t="shared" si="8"/>
        <v/>
      </c>
    </row>
    <row r="110" spans="1:16" ht="18" hidden="1" customHeight="1">
      <c r="A110" s="23">
        <v>44</v>
      </c>
      <c r="B110" s="57" t="e">
        <f>'INPUT DATA'!#REF!</f>
        <v>#REF!</v>
      </c>
      <c r="C110" s="60" t="str">
        <f>IF(COUNT('TERM 1'!C110,'TERM 2'!C110,'TERM 3'!C110)=0,"",
ROUND(AVERAGE('TERM 1'!C110,'TERM 2'!C110,'TERM 3'!C110),0))</f>
        <v/>
      </c>
      <c r="D110" s="60" t="str">
        <f>IF(COUNT('TERM 1'!D110,'TERM 2'!D110,'TERM 3'!D110)=0,"",
ROUND(AVERAGE('TERM 1'!D110,'TERM 2'!D110,'TERM 3'!D110),0))</f>
        <v/>
      </c>
      <c r="E110" s="60" t="str">
        <f>IF(COUNT('TERM 1'!E110,'TERM 2'!E110,'TERM 3'!E110)=0,"",
ROUND(AVERAGE('TERM 1'!E110,'TERM 2'!E110,'TERM 3'!E110),0))</f>
        <v/>
      </c>
      <c r="F110" s="60" t="str">
        <f>IF(COUNT('TERM 1'!F110,'TERM 2'!F110,'TERM 3'!F110)=0,"",
ROUND(AVERAGE('TERM 1'!F110,'TERM 2'!F110,'TERM 3'!F110),0))</f>
        <v/>
      </c>
      <c r="G110" s="60" t="str">
        <f>IF(COUNT('TERM 1'!G110,'TERM 2'!G110,'TERM 3'!G110)=0,"",
ROUND(AVERAGE('TERM 1'!G110,'TERM 2'!G110,'TERM 3'!G110),0))</f>
        <v/>
      </c>
      <c r="H110" s="60" t="str">
        <f>IF(COUNT('TERM 1'!H110,'TERM 2'!H110,'TERM 3'!H110)=0,"",
ROUND(AVERAGE('TERM 1'!H110,'TERM 2'!H110,'TERM 3'!H110),0))</f>
        <v/>
      </c>
      <c r="I110" s="60" t="str">
        <f>IF(COUNT('TERM 1'!I110,'TERM 2'!I110,'TERM 3'!I110)=0,"",
ROUND(AVERAGE('TERM 1'!I110,'TERM 2'!I110,'TERM 3'!I110),0))</f>
        <v/>
      </c>
      <c r="J110" s="52" t="str">
        <f>IF(COUNT('TERM 1'!J110,'TERM 2'!J110,'TERM 3'!J110)=0,"",
ROUND(AVERAGE('TERM 1'!J110,'TERM 2'!J110,'TERM 3'!J110),0))</f>
        <v/>
      </c>
      <c r="K110" s="61" t="str">
        <f>IF(COUNT('TERM 1'!K110,'TERM 2'!K110,'TERM 3'!K110)=0,"",
ROUND(AVERAGE('TERM 1'!K110,'TERM 2'!K110,'TERM 3'!K110),0))</f>
        <v/>
      </c>
      <c r="L110" s="61" t="str">
        <f>IF(COUNT('TERM 1'!L110,'TERM 2'!L110,'TERM 3'!L110)=0,"",
ROUND(AVERAGE('TERM 1'!L110,'TERM 2'!L110,'TERM 3'!L110),0))</f>
        <v/>
      </c>
      <c r="M110" s="27" t="str">
        <f t="shared" si="10"/>
        <v/>
      </c>
      <c r="N110" s="28" t="str">
        <f t="shared" si="9"/>
        <v/>
      </c>
      <c r="O110" s="28" t="str">
        <f t="shared" si="11"/>
        <v/>
      </c>
      <c r="P110" s="58" t="str">
        <f t="shared" si="8"/>
        <v/>
      </c>
    </row>
    <row r="111" spans="1:16" ht="18" hidden="1" customHeight="1">
      <c r="A111" s="23">
        <v>45</v>
      </c>
      <c r="B111" s="57" t="e">
        <f>'INPUT DATA'!#REF!</f>
        <v>#REF!</v>
      </c>
      <c r="C111" s="60" t="str">
        <f>IF(COUNT('TERM 1'!C111,'TERM 2'!C111,'TERM 3'!C111)=0,"",
ROUND(AVERAGE('TERM 1'!C111,'TERM 2'!C111,'TERM 3'!C111),0))</f>
        <v/>
      </c>
      <c r="D111" s="60" t="str">
        <f>IF(COUNT('TERM 1'!D111,'TERM 2'!D111,'TERM 3'!D111)=0,"",
ROUND(AVERAGE('TERM 1'!D111,'TERM 2'!D111,'TERM 3'!D111),0))</f>
        <v/>
      </c>
      <c r="E111" s="60" t="str">
        <f>IF(COUNT('TERM 1'!E111,'TERM 2'!E111,'TERM 3'!E111)=0,"",
ROUND(AVERAGE('TERM 1'!E111,'TERM 2'!E111,'TERM 3'!E111),0))</f>
        <v/>
      </c>
      <c r="F111" s="60" t="str">
        <f>IF(COUNT('TERM 1'!F111,'TERM 2'!F111,'TERM 3'!F111)=0,"",
ROUND(AVERAGE('TERM 1'!F111,'TERM 2'!F111,'TERM 3'!F111),0))</f>
        <v/>
      </c>
      <c r="G111" s="60" t="str">
        <f>IF(COUNT('TERM 1'!G111,'TERM 2'!G111,'TERM 3'!G111)=0,"",
ROUND(AVERAGE('TERM 1'!G111,'TERM 2'!G111,'TERM 3'!G111),0))</f>
        <v/>
      </c>
      <c r="H111" s="60" t="str">
        <f>IF(COUNT('TERM 1'!H111,'TERM 2'!H111,'TERM 3'!H111)=0,"",
ROUND(AVERAGE('TERM 1'!H111,'TERM 2'!H111,'TERM 3'!H111),0))</f>
        <v/>
      </c>
      <c r="I111" s="60" t="str">
        <f>IF(COUNT('TERM 1'!I111,'TERM 2'!I111,'TERM 3'!I111)=0,"",
ROUND(AVERAGE('TERM 1'!I111,'TERM 2'!I111,'TERM 3'!I111),0))</f>
        <v/>
      </c>
      <c r="J111" s="52" t="str">
        <f>IF(COUNT('TERM 1'!J111,'TERM 2'!J111,'TERM 3'!J111)=0,"",
ROUND(AVERAGE('TERM 1'!J111,'TERM 2'!J111,'TERM 3'!J111),0))</f>
        <v/>
      </c>
      <c r="K111" s="61" t="str">
        <f>IF(COUNT('TERM 1'!K111,'TERM 2'!K111,'TERM 3'!K111)=0,"",
ROUND(AVERAGE('TERM 1'!K111,'TERM 2'!K111,'TERM 3'!K111),0))</f>
        <v/>
      </c>
      <c r="L111" s="61" t="str">
        <f>IF(COUNT('TERM 1'!L111,'TERM 2'!L111,'TERM 3'!L111)=0,"",
ROUND(AVERAGE('TERM 1'!L111,'TERM 2'!L111,'TERM 3'!L111),0))</f>
        <v/>
      </c>
      <c r="M111" s="27" t="str">
        <f t="shared" si="10"/>
        <v/>
      </c>
      <c r="N111" s="28" t="str">
        <f t="shared" si="9"/>
        <v/>
      </c>
      <c r="O111" s="28" t="str">
        <f t="shared" si="11"/>
        <v/>
      </c>
      <c r="P111" s="58" t="str">
        <f t="shared" si="8"/>
        <v/>
      </c>
    </row>
    <row r="112" spans="1:16" ht="18" hidden="1" customHeight="1">
      <c r="A112" s="23">
        <v>46</v>
      </c>
      <c r="B112" s="57" t="e">
        <f>'INPUT DATA'!#REF!</f>
        <v>#REF!</v>
      </c>
      <c r="C112" s="60" t="str">
        <f>IF(COUNT('TERM 1'!C112,'TERM 2'!C112,'TERM 3'!C112)=0,"",
ROUND(AVERAGE('TERM 1'!C112,'TERM 2'!C112,'TERM 3'!C112),0))</f>
        <v/>
      </c>
      <c r="D112" s="60" t="str">
        <f>IF(COUNT('TERM 1'!D112,'TERM 2'!D112,'TERM 3'!D112)=0,"",
ROUND(AVERAGE('TERM 1'!D112,'TERM 2'!D112,'TERM 3'!D112),0))</f>
        <v/>
      </c>
      <c r="E112" s="60" t="str">
        <f>IF(COUNT('TERM 1'!E112,'TERM 2'!E112,'TERM 3'!E112)=0,"",
ROUND(AVERAGE('TERM 1'!E112,'TERM 2'!E112,'TERM 3'!E112),0))</f>
        <v/>
      </c>
      <c r="F112" s="60" t="str">
        <f>IF(COUNT('TERM 1'!F112,'TERM 2'!F112,'TERM 3'!F112)=0,"",
ROUND(AVERAGE('TERM 1'!F112,'TERM 2'!F112,'TERM 3'!F112),0))</f>
        <v/>
      </c>
      <c r="G112" s="60" t="str">
        <f>IF(COUNT('TERM 1'!G112,'TERM 2'!G112,'TERM 3'!G112)=0,"",
ROUND(AVERAGE('TERM 1'!G112,'TERM 2'!G112,'TERM 3'!G112),0))</f>
        <v/>
      </c>
      <c r="H112" s="60" t="str">
        <f>IF(COUNT('TERM 1'!H112,'TERM 2'!H112,'TERM 3'!H112)=0,"",
ROUND(AVERAGE('TERM 1'!H112,'TERM 2'!H112,'TERM 3'!H112),0))</f>
        <v/>
      </c>
      <c r="I112" s="60" t="str">
        <f>IF(COUNT('TERM 1'!I112,'TERM 2'!I112,'TERM 3'!I112)=0,"",
ROUND(AVERAGE('TERM 1'!I112,'TERM 2'!I112,'TERM 3'!I112),0))</f>
        <v/>
      </c>
      <c r="J112" s="52" t="str">
        <f>IF(COUNT('TERM 1'!J112,'TERM 2'!J112,'TERM 3'!J112)=0,"",
ROUND(AVERAGE('TERM 1'!J112,'TERM 2'!J112,'TERM 3'!J112),0))</f>
        <v/>
      </c>
      <c r="K112" s="61" t="str">
        <f>IF(COUNT('TERM 1'!K112,'TERM 2'!K112,'TERM 3'!K112)=0,"",
ROUND(AVERAGE('TERM 1'!K112,'TERM 2'!K112,'TERM 3'!K112),0))</f>
        <v/>
      </c>
      <c r="L112" s="61" t="str">
        <f>IF(COUNT('TERM 1'!L112,'TERM 2'!L112,'TERM 3'!L112)=0,"",
ROUND(AVERAGE('TERM 1'!L112,'TERM 2'!L112,'TERM 3'!L112),0))</f>
        <v/>
      </c>
      <c r="M112" s="27" t="str">
        <f t="shared" si="10"/>
        <v/>
      </c>
      <c r="N112" s="28" t="str">
        <f t="shared" si="9"/>
        <v/>
      </c>
      <c r="O112" s="28" t="str">
        <f t="shared" si="11"/>
        <v/>
      </c>
      <c r="P112" s="58" t="str">
        <f t="shared" si="8"/>
        <v/>
      </c>
    </row>
    <row r="113" spans="1:16" ht="18" hidden="1" customHeight="1">
      <c r="A113" s="23">
        <v>47</v>
      </c>
      <c r="B113" s="57" t="e">
        <f>'INPUT DATA'!#REF!</f>
        <v>#REF!</v>
      </c>
      <c r="C113" s="60" t="str">
        <f>IF(COUNT('TERM 1'!C113,'TERM 2'!C113,'TERM 3'!C113)=0,"",
ROUND(AVERAGE('TERM 1'!C113,'TERM 2'!C113,'TERM 3'!C113),0))</f>
        <v/>
      </c>
      <c r="D113" s="60" t="str">
        <f>IF(COUNT('TERM 1'!D113,'TERM 2'!D113,'TERM 3'!D113)=0,"",
ROUND(AVERAGE('TERM 1'!D113,'TERM 2'!D113,'TERM 3'!D113),0))</f>
        <v/>
      </c>
      <c r="E113" s="60" t="str">
        <f>IF(COUNT('TERM 1'!E113,'TERM 2'!E113,'TERM 3'!E113)=0,"",
ROUND(AVERAGE('TERM 1'!E113,'TERM 2'!E113,'TERM 3'!E113),0))</f>
        <v/>
      </c>
      <c r="F113" s="60" t="str">
        <f>IF(COUNT('TERM 1'!F113,'TERM 2'!F113,'TERM 3'!F113)=0,"",
ROUND(AVERAGE('TERM 1'!F113,'TERM 2'!F113,'TERM 3'!F113),0))</f>
        <v/>
      </c>
      <c r="G113" s="60" t="str">
        <f>IF(COUNT('TERM 1'!G113,'TERM 2'!G113,'TERM 3'!G113)=0,"",
ROUND(AVERAGE('TERM 1'!G113,'TERM 2'!G113,'TERM 3'!G113),0))</f>
        <v/>
      </c>
      <c r="H113" s="60" t="str">
        <f>IF(COUNT('TERM 1'!H113,'TERM 2'!H113,'TERM 3'!H113)=0,"",
ROUND(AVERAGE('TERM 1'!H113,'TERM 2'!H113,'TERM 3'!H113),0))</f>
        <v/>
      </c>
      <c r="I113" s="60" t="str">
        <f>IF(COUNT('TERM 1'!I113,'TERM 2'!I113,'TERM 3'!I113)=0,"",
ROUND(AVERAGE('TERM 1'!I113,'TERM 2'!I113,'TERM 3'!I113),0))</f>
        <v/>
      </c>
      <c r="J113" s="52" t="str">
        <f>IF(COUNT('TERM 1'!J113,'TERM 2'!J113,'TERM 3'!J113)=0,"",
ROUND(AVERAGE('TERM 1'!J113,'TERM 2'!J113,'TERM 3'!J113),0))</f>
        <v/>
      </c>
      <c r="K113" s="61" t="str">
        <f>IF(COUNT('TERM 1'!K113,'TERM 2'!K113,'TERM 3'!K113)=0,"",
ROUND(AVERAGE('TERM 1'!K113,'TERM 2'!K113,'TERM 3'!K113),0))</f>
        <v/>
      </c>
      <c r="L113" s="61" t="str">
        <f>IF(COUNT('TERM 1'!L113,'TERM 2'!L113,'TERM 3'!L113)=0,"",
ROUND(AVERAGE('TERM 1'!L113,'TERM 2'!L113,'TERM 3'!L113),0))</f>
        <v/>
      </c>
      <c r="M113" s="27" t="str">
        <f t="shared" si="10"/>
        <v/>
      </c>
      <c r="N113" s="28" t="str">
        <f t="shared" si="9"/>
        <v/>
      </c>
      <c r="O113" s="28" t="str">
        <f t="shared" si="11"/>
        <v/>
      </c>
      <c r="P113" s="58" t="str">
        <f t="shared" si="8"/>
        <v/>
      </c>
    </row>
    <row r="114" spans="1:16" ht="18" hidden="1" customHeight="1">
      <c r="A114" s="23">
        <v>48</v>
      </c>
      <c r="B114" s="57" t="e">
        <f>'INPUT DATA'!#REF!</f>
        <v>#REF!</v>
      </c>
      <c r="C114" s="60" t="str">
        <f>IF(COUNT('TERM 1'!C114,'TERM 2'!C114,'TERM 3'!C114)=0,"",
ROUND(AVERAGE('TERM 1'!C114,'TERM 2'!C114,'TERM 3'!C114),0))</f>
        <v/>
      </c>
      <c r="D114" s="60" t="str">
        <f>IF(COUNT('TERM 1'!D114,'TERM 2'!D114,'TERM 3'!D114)=0,"",
ROUND(AVERAGE('TERM 1'!D114,'TERM 2'!D114,'TERM 3'!D114),0))</f>
        <v/>
      </c>
      <c r="E114" s="60" t="str">
        <f>IF(COUNT('TERM 1'!E114,'TERM 2'!E114,'TERM 3'!E114)=0,"",
ROUND(AVERAGE('TERM 1'!E114,'TERM 2'!E114,'TERM 3'!E114),0))</f>
        <v/>
      </c>
      <c r="F114" s="60" t="str">
        <f>IF(COUNT('TERM 1'!F114,'TERM 2'!F114,'TERM 3'!F114)=0,"",
ROUND(AVERAGE('TERM 1'!F114,'TERM 2'!F114,'TERM 3'!F114),0))</f>
        <v/>
      </c>
      <c r="G114" s="60" t="str">
        <f>IF(COUNT('TERM 1'!G114,'TERM 2'!G114,'TERM 3'!G114)=0,"",
ROUND(AVERAGE('TERM 1'!G114,'TERM 2'!G114,'TERM 3'!G114),0))</f>
        <v/>
      </c>
      <c r="H114" s="60" t="str">
        <f>IF(COUNT('TERM 1'!H114,'TERM 2'!H114,'TERM 3'!H114)=0,"",
ROUND(AVERAGE('TERM 1'!H114,'TERM 2'!H114,'TERM 3'!H114),0))</f>
        <v/>
      </c>
      <c r="I114" s="60" t="str">
        <f>IF(COUNT('TERM 1'!I114,'TERM 2'!I114,'TERM 3'!I114)=0,"",
ROUND(AVERAGE('TERM 1'!I114,'TERM 2'!I114,'TERM 3'!I114),0))</f>
        <v/>
      </c>
      <c r="J114" s="52" t="str">
        <f>IF(COUNT('TERM 1'!J114,'TERM 2'!J114,'TERM 3'!J114)=0,"",
ROUND(AVERAGE('TERM 1'!J114,'TERM 2'!J114,'TERM 3'!J114),0))</f>
        <v/>
      </c>
      <c r="K114" s="61" t="str">
        <f>IF(COUNT('TERM 1'!K114,'TERM 2'!K114,'TERM 3'!K114)=0,"",
ROUND(AVERAGE('TERM 1'!K114,'TERM 2'!K114,'TERM 3'!K114),0))</f>
        <v/>
      </c>
      <c r="L114" s="61" t="str">
        <f>IF(COUNT('TERM 1'!L114,'TERM 2'!L114,'TERM 3'!L114)=0,"",
ROUND(AVERAGE('TERM 1'!L114,'TERM 2'!L114,'TERM 3'!L114),0))</f>
        <v/>
      </c>
      <c r="M114" s="27" t="str">
        <f t="shared" si="10"/>
        <v/>
      </c>
      <c r="N114" s="28" t="str">
        <f t="shared" si="9"/>
        <v/>
      </c>
      <c r="O114" s="28" t="str">
        <f t="shared" si="11"/>
        <v/>
      </c>
      <c r="P114" s="58" t="str">
        <f t="shared" si="8"/>
        <v/>
      </c>
    </row>
    <row r="115" spans="1:16" ht="18" hidden="1" customHeight="1">
      <c r="A115" s="23">
        <v>49</v>
      </c>
      <c r="B115" s="57" t="e">
        <f>'INPUT DATA'!#REF!</f>
        <v>#REF!</v>
      </c>
      <c r="C115" s="60" t="str">
        <f>IF(COUNT('TERM 1'!C115,'TERM 2'!C115,'TERM 3'!C115)=0,"",
ROUND(AVERAGE('TERM 1'!C115,'TERM 2'!C115,'TERM 3'!C115),0))</f>
        <v/>
      </c>
      <c r="D115" s="60" t="str">
        <f>IF(COUNT('TERM 1'!D115,'TERM 2'!D115,'TERM 3'!D115)=0,"",
ROUND(AVERAGE('TERM 1'!D115,'TERM 2'!D115,'TERM 3'!D115),0))</f>
        <v/>
      </c>
      <c r="E115" s="60" t="str">
        <f>IF(COUNT('TERM 1'!E115,'TERM 2'!E115,'TERM 3'!E115)=0,"",
ROUND(AVERAGE('TERM 1'!E115,'TERM 2'!E115,'TERM 3'!E115),0))</f>
        <v/>
      </c>
      <c r="F115" s="60" t="str">
        <f>IF(COUNT('TERM 1'!F115,'TERM 2'!F115,'TERM 3'!F115)=0,"",
ROUND(AVERAGE('TERM 1'!F115,'TERM 2'!F115,'TERM 3'!F115),0))</f>
        <v/>
      </c>
      <c r="G115" s="60" t="str">
        <f>IF(COUNT('TERM 1'!G115,'TERM 2'!G115,'TERM 3'!G115)=0,"",
ROUND(AVERAGE('TERM 1'!G115,'TERM 2'!G115,'TERM 3'!G115),0))</f>
        <v/>
      </c>
      <c r="H115" s="60" t="str">
        <f>IF(COUNT('TERM 1'!H115,'TERM 2'!H115,'TERM 3'!H115)=0,"",
ROUND(AVERAGE('TERM 1'!H115,'TERM 2'!H115,'TERM 3'!H115),0))</f>
        <v/>
      </c>
      <c r="I115" s="60" t="str">
        <f>IF(COUNT('TERM 1'!I115,'TERM 2'!I115,'TERM 3'!I115)=0,"",
ROUND(AVERAGE('TERM 1'!I115,'TERM 2'!I115,'TERM 3'!I115),0))</f>
        <v/>
      </c>
      <c r="J115" s="52" t="str">
        <f>IF(COUNT('TERM 1'!J115,'TERM 2'!J115,'TERM 3'!J115)=0,"",
ROUND(AVERAGE('TERM 1'!J115,'TERM 2'!J115,'TERM 3'!J115),0))</f>
        <v/>
      </c>
      <c r="K115" s="61" t="str">
        <f>IF(COUNT('TERM 1'!K115,'TERM 2'!K115,'TERM 3'!K115)=0,"",
ROUND(AVERAGE('TERM 1'!K115,'TERM 2'!K115,'TERM 3'!K115),0))</f>
        <v/>
      </c>
      <c r="L115" s="61" t="str">
        <f>IF(COUNT('TERM 1'!L115,'TERM 2'!L115,'TERM 3'!L115)=0,"",
ROUND(AVERAGE('TERM 1'!L115,'TERM 2'!L115,'TERM 3'!L115),0))</f>
        <v/>
      </c>
      <c r="M115" s="27" t="str">
        <f t="shared" si="10"/>
        <v/>
      </c>
      <c r="N115" s="28" t="str">
        <f t="shared" si="9"/>
        <v/>
      </c>
      <c r="O115" s="28" t="str">
        <f t="shared" si="11"/>
        <v/>
      </c>
      <c r="P115" s="58" t="str">
        <f t="shared" si="8"/>
        <v/>
      </c>
    </row>
    <row r="116" spans="1:16" ht="18" hidden="1" customHeight="1">
      <c r="A116" s="23">
        <v>50</v>
      </c>
      <c r="B116" s="57" t="e">
        <f>'INPUT DATA'!#REF!</f>
        <v>#REF!</v>
      </c>
      <c r="C116" s="60" t="str">
        <f>IF(COUNT('TERM 1'!C116,'TERM 2'!C116,'TERM 3'!C116)=0,"",
ROUND(AVERAGE('TERM 1'!C116,'TERM 2'!C116,'TERM 3'!C116),0))</f>
        <v/>
      </c>
      <c r="D116" s="60" t="str">
        <f>IF(COUNT('TERM 1'!D116,'TERM 2'!D116,'TERM 3'!D116)=0,"",
ROUND(AVERAGE('TERM 1'!D116,'TERM 2'!D116,'TERM 3'!D116),0))</f>
        <v/>
      </c>
      <c r="E116" s="60" t="str">
        <f>IF(COUNT('TERM 1'!E116,'TERM 2'!E116,'TERM 3'!E116)=0,"",
ROUND(AVERAGE('TERM 1'!E116,'TERM 2'!E116,'TERM 3'!E116),0))</f>
        <v/>
      </c>
      <c r="F116" s="60" t="str">
        <f>IF(COUNT('TERM 1'!F116,'TERM 2'!F116,'TERM 3'!F116)=0,"",
ROUND(AVERAGE('TERM 1'!F116,'TERM 2'!F116,'TERM 3'!F116),0))</f>
        <v/>
      </c>
      <c r="G116" s="60" t="str">
        <f>IF(COUNT('TERM 1'!G116,'TERM 2'!G116,'TERM 3'!G116)=0,"",
ROUND(AVERAGE('TERM 1'!G116,'TERM 2'!G116,'TERM 3'!G116),0))</f>
        <v/>
      </c>
      <c r="H116" s="60" t="str">
        <f>IF(COUNT('TERM 1'!H116,'TERM 2'!H116,'TERM 3'!H116)=0,"",
ROUND(AVERAGE('TERM 1'!H116,'TERM 2'!H116,'TERM 3'!H116),0))</f>
        <v/>
      </c>
      <c r="I116" s="60" t="str">
        <f>IF(COUNT('TERM 1'!I116,'TERM 2'!I116,'TERM 3'!I116)=0,"",
ROUND(AVERAGE('TERM 1'!I116,'TERM 2'!I116,'TERM 3'!I116),0))</f>
        <v/>
      </c>
      <c r="J116" s="52" t="str">
        <f>IF(COUNT('TERM 1'!J116,'TERM 2'!J116,'TERM 3'!J116)=0,"",
ROUND(AVERAGE('TERM 1'!J116,'TERM 2'!J116,'TERM 3'!J116),0))</f>
        <v/>
      </c>
      <c r="K116" s="61" t="str">
        <f>IF(COUNT('TERM 1'!K116,'TERM 2'!K116,'TERM 3'!K116)=0,"",
ROUND(AVERAGE('TERM 1'!K116,'TERM 2'!K116,'TERM 3'!K116),0))</f>
        <v/>
      </c>
      <c r="L116" s="61" t="str">
        <f>IF(COUNT('TERM 1'!L116,'TERM 2'!L116,'TERM 3'!L116)=0,"",
ROUND(AVERAGE('TERM 1'!L116,'TERM 2'!L116,'TERM 3'!L116),0))</f>
        <v/>
      </c>
      <c r="M116" s="27" t="str">
        <f t="shared" si="10"/>
        <v/>
      </c>
      <c r="N116" s="28" t="str">
        <f>IF(M116="","",_xlfn.RANK.AVG(M116,$M$16:$M$116,0))</f>
        <v/>
      </c>
      <c r="O116" s="28" t="str">
        <f t="shared" si="11"/>
        <v/>
      </c>
      <c r="P116" s="58" t="str">
        <f>IF(M116="","",IF(M116&gt;=95,"✔",""))</f>
        <v/>
      </c>
    </row>
    <row r="118" spans="1:16" s="33" customFormat="1" ht="24.65" customHeight="1">
      <c r="A118" s="1019" t="s">
        <v>16</v>
      </c>
      <c r="B118" s="1019"/>
      <c r="C118" s="1019"/>
      <c r="D118" s="1019"/>
      <c r="E118" s="1019"/>
      <c r="F118" s="1019"/>
      <c r="G118" s="1019"/>
      <c r="H118" s="1019"/>
      <c r="I118" s="56"/>
      <c r="J118" s="56"/>
      <c r="K118" s="56"/>
      <c r="L118" s="56"/>
      <c r="M118" s="32"/>
    </row>
    <row r="119" spans="1:16" s="33" customFormat="1" ht="18" customHeight="1">
      <c r="A119" s="1020" t="s">
        <v>17</v>
      </c>
      <c r="B119" s="1020"/>
      <c r="C119" s="1021" t="s">
        <v>18</v>
      </c>
      <c r="D119" s="1021"/>
      <c r="E119" s="1021" t="s">
        <v>19</v>
      </c>
      <c r="F119" s="1021"/>
      <c r="G119" s="1021" t="s">
        <v>20</v>
      </c>
      <c r="H119" s="1021"/>
      <c r="I119" s="56"/>
      <c r="J119" s="56"/>
      <c r="K119" s="56"/>
      <c r="L119" s="56"/>
      <c r="M119" s="32"/>
    </row>
    <row r="120" spans="1:16" s="33" customFormat="1" ht="18" customHeight="1">
      <c r="A120" s="1018" t="s">
        <v>31</v>
      </c>
      <c r="B120" s="1018"/>
      <c r="C120" s="839">
        <f>COUNTIF($O$16:$O$65,"ADVANCING")</f>
        <v>2</v>
      </c>
      <c r="D120" s="839"/>
      <c r="E120" s="839">
        <f>COUNTIF($O$67:$O$116,"ADVANCING")</f>
        <v>9</v>
      </c>
      <c r="F120" s="839"/>
      <c r="G120" s="840">
        <f>C120+E120</f>
        <v>11</v>
      </c>
      <c r="H120" s="840"/>
      <c r="I120" s="32"/>
      <c r="J120" s="32"/>
      <c r="K120" s="32"/>
      <c r="L120" s="32"/>
      <c r="M120" s="32"/>
    </row>
    <row r="121" spans="1:16" s="33" customFormat="1" ht="18" customHeight="1">
      <c r="A121" s="1018" t="s">
        <v>32</v>
      </c>
      <c r="B121" s="1018"/>
      <c r="C121" s="839">
        <f>COUNTIF($O$16:$O$65,"BENCHMARKING")</f>
        <v>21</v>
      </c>
      <c r="D121" s="839"/>
      <c r="E121" s="839">
        <f>COUNTIF($O$67:$O$116,"BENCHMARKING")</f>
        <v>10</v>
      </c>
      <c r="F121" s="839"/>
      <c r="G121" s="840">
        <f t="shared" ref="G121:G125" si="12">C121+E121</f>
        <v>31</v>
      </c>
      <c r="H121" s="840"/>
      <c r="I121" s="32"/>
      <c r="J121" s="32"/>
      <c r="K121" s="32"/>
      <c r="L121" s="32"/>
      <c r="M121" s="32"/>
    </row>
    <row r="122" spans="1:16" s="33" customFormat="1" ht="18" customHeight="1">
      <c r="A122" s="1018" t="s">
        <v>33</v>
      </c>
      <c r="B122" s="1018"/>
      <c r="C122" s="839">
        <f>COUNTIF($O$16:$O$65,"CONNECTING")</f>
        <v>0</v>
      </c>
      <c r="D122" s="839"/>
      <c r="E122" s="839">
        <f>COUNTIF($O$67:$O$116,"CONNECTING")</f>
        <v>0</v>
      </c>
      <c r="F122" s="839"/>
      <c r="G122" s="840">
        <f t="shared" si="12"/>
        <v>0</v>
      </c>
      <c r="H122" s="840"/>
      <c r="I122" s="32"/>
      <c r="J122" s="32"/>
      <c r="K122" s="32"/>
      <c r="L122" s="32"/>
      <c r="M122" s="32"/>
    </row>
    <row r="123" spans="1:16" s="33" customFormat="1" ht="18" customHeight="1">
      <c r="A123" s="1018" t="s">
        <v>34</v>
      </c>
      <c r="B123" s="1018"/>
      <c r="C123" s="839">
        <f>COUNTIF($O$16:$O$65,"DEVELOPING")</f>
        <v>0</v>
      </c>
      <c r="D123" s="839"/>
      <c r="E123" s="839">
        <f>COUNTIF($O$67:$O$116,"DEVELOPING")</f>
        <v>0</v>
      </c>
      <c r="F123" s="839"/>
      <c r="G123" s="840">
        <f t="shared" si="12"/>
        <v>0</v>
      </c>
      <c r="H123" s="840"/>
      <c r="I123" s="32"/>
      <c r="J123" s="32"/>
      <c r="K123" s="32"/>
      <c r="L123" s="32"/>
      <c r="M123" s="32"/>
    </row>
    <row r="124" spans="1:16" s="33" customFormat="1" ht="18" customHeight="1">
      <c r="A124" s="1018" t="s">
        <v>35</v>
      </c>
      <c r="B124" s="1018"/>
      <c r="C124" s="839">
        <f>COUNTIF($O$16:$O$65,"EMERGING")</f>
        <v>0</v>
      </c>
      <c r="D124" s="839"/>
      <c r="E124" s="839">
        <f>COUNTIF($O$67:$O$116,"EMERGING")</f>
        <v>0</v>
      </c>
      <c r="F124" s="839"/>
      <c r="G124" s="840">
        <f t="shared" si="12"/>
        <v>0</v>
      </c>
      <c r="H124" s="840"/>
      <c r="I124" s="32"/>
      <c r="J124" s="32"/>
      <c r="K124" s="32"/>
      <c r="L124" s="32"/>
      <c r="M124" s="32"/>
    </row>
    <row r="125" spans="1:16" ht="18" customHeight="1">
      <c r="A125" s="1018" t="s">
        <v>20</v>
      </c>
      <c r="B125" s="1018"/>
      <c r="C125" s="840">
        <f>SUM(C120:D124)</f>
        <v>23</v>
      </c>
      <c r="D125" s="840"/>
      <c r="E125" s="840">
        <f>SUM(E120:F124)</f>
        <v>19</v>
      </c>
      <c r="F125" s="840"/>
      <c r="G125" s="840">
        <f t="shared" si="12"/>
        <v>42</v>
      </c>
      <c r="H125" s="840"/>
    </row>
    <row r="126" spans="1:16" ht="10.75" customHeight="1"/>
    <row r="127" spans="1:16" ht="10.75" customHeight="1"/>
    <row r="128" spans="1:16" ht="18" customHeight="1">
      <c r="A128" s="34" t="s">
        <v>21</v>
      </c>
      <c r="B128" s="34"/>
      <c r="C128" s="34" t="s">
        <v>22</v>
      </c>
      <c r="D128" s="34"/>
      <c r="E128" s="34"/>
      <c r="F128" s="34"/>
      <c r="G128" s="34"/>
      <c r="H128" s="34"/>
      <c r="I128" s="34"/>
      <c r="J128" s="34" t="s">
        <v>23</v>
      </c>
      <c r="K128" s="34"/>
      <c r="L128" s="34"/>
      <c r="M128" s="34"/>
    </row>
    <row r="129" spans="1:13" ht="18" customHeight="1">
      <c r="A129" s="34"/>
      <c r="B129" s="34"/>
      <c r="C129" s="34"/>
      <c r="D129" s="34"/>
      <c r="E129" s="34"/>
      <c r="F129" s="34"/>
      <c r="G129" s="34"/>
      <c r="H129" s="34"/>
      <c r="I129" s="34"/>
      <c r="J129" s="34"/>
      <c r="K129" s="34"/>
      <c r="L129" s="34"/>
      <c r="M129" s="34"/>
    </row>
    <row r="130" spans="1:13" ht="18" customHeight="1">
      <c r="A130" s="34"/>
      <c r="B130" s="35" t="str">
        <f>'INPUT DATA'!E17</f>
        <v>KATHY A. GARCIA</v>
      </c>
      <c r="C130" s="34"/>
      <c r="D130" s="849" t="str">
        <f>'INPUT DATA'!E20</f>
        <v>MARK ANTHONY M. OCAMPO</v>
      </c>
      <c r="E130" s="849"/>
      <c r="F130" s="849"/>
      <c r="G130" s="849"/>
      <c r="H130" s="849"/>
      <c r="I130" s="849"/>
      <c r="J130" s="34"/>
      <c r="K130" s="850" t="str">
        <f>'INPUT DATA'!E23</f>
        <v>MA. FE LITA S. YPARRAGUIRRE</v>
      </c>
      <c r="L130" s="850"/>
      <c r="M130" s="850"/>
    </row>
    <row r="131" spans="1:13" ht="18" customHeight="1">
      <c r="A131" s="34"/>
      <c r="B131" s="36" t="s">
        <v>24</v>
      </c>
      <c r="C131" s="34"/>
      <c r="D131" s="843" t="str">
        <f>'INPUT DATA'!E21</f>
        <v>OIC, ARALING PANLIPUNAN DEPT. HEAD</v>
      </c>
      <c r="E131" s="843"/>
      <c r="F131" s="843"/>
      <c r="G131" s="843"/>
      <c r="H131" s="843"/>
      <c r="I131" s="843"/>
      <c r="J131" s="34"/>
      <c r="K131" s="843" t="str">
        <f>'INPUT DATA'!E24</f>
        <v>PRINCIPAL IV</v>
      </c>
      <c r="L131" s="843"/>
      <c r="M131" s="843"/>
    </row>
    <row r="132" spans="1:13" ht="18" customHeight="1">
      <c r="A132" s="34"/>
      <c r="B132" s="34"/>
      <c r="C132" s="34"/>
      <c r="D132" s="34"/>
      <c r="E132" s="34"/>
      <c r="F132" s="34"/>
      <c r="G132" s="34"/>
      <c r="H132" s="34"/>
      <c r="I132" s="34"/>
      <c r="J132" s="34"/>
      <c r="K132" s="34"/>
      <c r="L132" s="34"/>
      <c r="M132" s="34"/>
    </row>
    <row r="133" spans="1:13" ht="18" customHeight="1">
      <c r="A133" s="34"/>
      <c r="B133" s="34"/>
      <c r="C133" s="34"/>
      <c r="D133" s="34"/>
      <c r="E133" s="34"/>
      <c r="F133" s="34"/>
      <c r="G133" s="34"/>
      <c r="H133" s="34"/>
      <c r="I133" s="34"/>
      <c r="J133" s="34"/>
      <c r="K133" s="34"/>
      <c r="L133" s="34"/>
      <c r="M133" s="34"/>
    </row>
    <row r="134" spans="1:13" ht="18" customHeight="1">
      <c r="A134" s="34"/>
      <c r="B134" s="34"/>
      <c r="C134" s="34"/>
      <c r="D134" s="34"/>
      <c r="E134" s="34"/>
      <c r="F134" s="34"/>
      <c r="G134" s="34"/>
      <c r="H134" s="34"/>
      <c r="I134" s="34"/>
      <c r="J134" s="34"/>
      <c r="K134" s="34"/>
      <c r="L134" s="34"/>
      <c r="M134" s="34"/>
    </row>
    <row r="135" spans="1:13" ht="18" customHeight="1">
      <c r="A135" s="34"/>
      <c r="B135" s="34"/>
      <c r="C135" s="34"/>
      <c r="D135" s="34"/>
      <c r="E135" s="34"/>
      <c r="F135" s="34"/>
      <c r="G135" s="34"/>
      <c r="H135" s="34"/>
      <c r="I135" s="34"/>
      <c r="J135" s="34"/>
      <c r="K135" s="34"/>
      <c r="L135" s="34"/>
      <c r="M135" s="34"/>
    </row>
    <row r="136" spans="1:13" ht="18" customHeight="1">
      <c r="A136" s="34"/>
      <c r="B136" s="34"/>
      <c r="C136" s="34"/>
      <c r="D136" s="34"/>
      <c r="E136" s="34"/>
      <c r="F136" s="34"/>
      <c r="G136" s="34"/>
      <c r="H136" s="34"/>
      <c r="I136" s="34"/>
      <c r="J136" s="34"/>
      <c r="K136" s="34"/>
      <c r="L136" s="34"/>
      <c r="M136" s="34"/>
    </row>
    <row r="137" spans="1:13" ht="18" customHeight="1">
      <c r="A137" s="34"/>
      <c r="B137" s="34"/>
      <c r="C137" s="34"/>
      <c r="D137" s="34"/>
      <c r="E137" s="34"/>
      <c r="F137" s="34"/>
      <c r="G137" s="34"/>
      <c r="H137" s="34"/>
      <c r="I137" s="34"/>
      <c r="J137" s="34"/>
      <c r="K137" s="34"/>
      <c r="L137" s="34"/>
      <c r="M137" s="34"/>
    </row>
    <row r="138" spans="1:13" ht="18" customHeight="1">
      <c r="A138" s="34"/>
      <c r="B138" s="34"/>
      <c r="C138" s="34"/>
      <c r="D138" s="34"/>
      <c r="E138" s="34"/>
      <c r="F138" s="34"/>
      <c r="G138" s="34"/>
      <c r="H138" s="34"/>
      <c r="I138" s="34"/>
      <c r="J138" s="34"/>
      <c r="K138" s="34"/>
      <c r="L138" s="34"/>
      <c r="M138" s="34"/>
    </row>
    <row r="139" spans="1:13" ht="18" customHeight="1">
      <c r="A139" s="34"/>
      <c r="B139" s="34"/>
      <c r="C139" s="34"/>
      <c r="D139" s="34"/>
      <c r="E139" s="34"/>
      <c r="F139" s="34"/>
      <c r="G139" s="34"/>
      <c r="H139" s="34"/>
      <c r="I139" s="34"/>
      <c r="J139" s="34"/>
      <c r="K139" s="34"/>
      <c r="L139" s="34"/>
      <c r="M139" s="34"/>
    </row>
    <row r="140" spans="1:13" ht="18" customHeight="1">
      <c r="A140" s="34"/>
      <c r="B140" s="34"/>
      <c r="C140" s="34"/>
      <c r="D140" s="34"/>
      <c r="E140" s="34"/>
      <c r="F140" s="34"/>
      <c r="G140" s="34"/>
      <c r="H140" s="34"/>
      <c r="I140" s="34"/>
      <c r="J140" s="34"/>
      <c r="K140" s="34"/>
      <c r="L140" s="34"/>
      <c r="M140" s="34"/>
    </row>
    <row r="141" spans="1:13" ht="18" customHeight="1">
      <c r="A141" s="34"/>
      <c r="B141" s="34"/>
      <c r="C141" s="34"/>
      <c r="D141" s="34"/>
      <c r="E141" s="34"/>
      <c r="F141" s="34"/>
      <c r="G141" s="34"/>
      <c r="H141" s="34"/>
      <c r="I141" s="34"/>
      <c r="J141" s="34"/>
      <c r="K141" s="34"/>
      <c r="L141" s="34"/>
      <c r="M141" s="34"/>
    </row>
    <row r="142" spans="1:13" ht="18" customHeight="1">
      <c r="A142" s="34"/>
      <c r="B142" s="34"/>
      <c r="C142" s="34"/>
      <c r="D142" s="34"/>
      <c r="E142" s="34"/>
      <c r="F142" s="34"/>
      <c r="G142" s="34"/>
      <c r="H142" s="34"/>
      <c r="I142" s="34"/>
      <c r="J142" s="34"/>
      <c r="K142" s="34"/>
      <c r="L142" s="34"/>
      <c r="M142" s="34"/>
    </row>
    <row r="143" spans="1:13" ht="18" customHeight="1">
      <c r="A143" s="34"/>
      <c r="B143" s="34"/>
      <c r="C143" s="34"/>
      <c r="D143" s="34"/>
      <c r="E143" s="34"/>
      <c r="F143" s="34"/>
      <c r="G143" s="34"/>
      <c r="H143" s="34"/>
      <c r="I143" s="34"/>
      <c r="J143" s="34"/>
      <c r="K143" s="34"/>
      <c r="L143" s="34"/>
      <c r="M143" s="34"/>
    </row>
    <row r="144" spans="1:13" ht="18" customHeight="1">
      <c r="A144" s="34"/>
      <c r="B144" s="34"/>
      <c r="C144" s="34"/>
      <c r="D144" s="34"/>
      <c r="E144" s="34"/>
      <c r="F144" s="34"/>
      <c r="G144" s="34"/>
      <c r="H144" s="34"/>
      <c r="I144" s="34"/>
      <c r="J144" s="34"/>
      <c r="K144" s="34"/>
      <c r="L144" s="34"/>
      <c r="M144" s="34"/>
    </row>
    <row r="145" spans="1:13" ht="14.5">
      <c r="A145" s="34"/>
      <c r="B145" s="34"/>
      <c r="C145" s="34"/>
      <c r="D145" s="34"/>
      <c r="E145" s="34"/>
      <c r="F145" s="34"/>
      <c r="G145" s="34"/>
      <c r="H145" s="34"/>
      <c r="I145" s="34"/>
      <c r="J145" s="34"/>
      <c r="K145" s="34"/>
      <c r="L145" s="34"/>
      <c r="M145" s="34"/>
    </row>
    <row r="146" spans="1:13" ht="14.5">
      <c r="A146" s="34"/>
      <c r="B146" s="34"/>
      <c r="C146" s="34"/>
      <c r="D146" s="34"/>
      <c r="E146" s="34"/>
      <c r="F146" s="34"/>
      <c r="G146" s="34"/>
      <c r="H146" s="34"/>
      <c r="I146" s="34"/>
      <c r="J146" s="34"/>
      <c r="K146" s="34"/>
      <c r="L146" s="34"/>
      <c r="M146" s="34"/>
    </row>
    <row r="147" spans="1:13" ht="14.5">
      <c r="A147" s="34"/>
      <c r="B147" s="34"/>
      <c r="C147" s="34"/>
      <c r="D147" s="34"/>
      <c r="E147" s="34"/>
      <c r="F147" s="34"/>
      <c r="G147" s="34"/>
      <c r="H147" s="34"/>
      <c r="I147" s="34"/>
      <c r="J147" s="34"/>
      <c r="K147" s="34"/>
      <c r="L147" s="34"/>
      <c r="M147" s="34"/>
    </row>
    <row r="148" spans="1:13" ht="14.5">
      <c r="A148" s="34"/>
      <c r="B148" s="34"/>
      <c r="C148" s="34"/>
      <c r="D148" s="34"/>
      <c r="E148" s="34"/>
      <c r="F148" s="34"/>
      <c r="G148" s="34"/>
      <c r="H148" s="34"/>
      <c r="I148" s="34"/>
      <c r="J148" s="34"/>
      <c r="K148" s="34"/>
      <c r="L148" s="34"/>
      <c r="M148" s="34"/>
    </row>
    <row r="149" spans="1:13" ht="14.5">
      <c r="A149" s="34"/>
      <c r="B149" s="34"/>
      <c r="C149" s="34"/>
      <c r="D149" s="34"/>
      <c r="E149" s="34"/>
      <c r="F149" s="34"/>
      <c r="G149" s="34"/>
      <c r="H149" s="34"/>
      <c r="I149" s="34"/>
      <c r="J149" s="34"/>
      <c r="K149" s="34"/>
      <c r="L149" s="34"/>
      <c r="M149" s="34"/>
    </row>
    <row r="150" spans="1:13" ht="14.5">
      <c r="A150" s="34"/>
      <c r="B150" s="34"/>
      <c r="C150" s="34"/>
      <c r="D150" s="34"/>
      <c r="E150" s="34"/>
      <c r="F150" s="34"/>
      <c r="G150" s="34"/>
      <c r="H150" s="34"/>
      <c r="I150" s="34"/>
      <c r="J150" s="34"/>
      <c r="K150" s="34"/>
      <c r="L150" s="34"/>
      <c r="M150" s="34"/>
    </row>
    <row r="151" spans="1:13" ht="14.5">
      <c r="A151" s="34"/>
      <c r="B151" s="34"/>
      <c r="C151" s="34"/>
      <c r="D151" s="34"/>
      <c r="E151" s="34"/>
      <c r="F151" s="34"/>
      <c r="G151" s="34"/>
      <c r="H151" s="34"/>
      <c r="I151" s="34"/>
      <c r="J151" s="34"/>
      <c r="K151" s="34"/>
      <c r="L151" s="34"/>
      <c r="M151" s="34"/>
    </row>
    <row r="152" spans="1:13" ht="14.5">
      <c r="A152" s="34"/>
      <c r="B152" s="34"/>
      <c r="C152" s="34"/>
      <c r="D152" s="34"/>
      <c r="E152" s="34"/>
      <c r="F152" s="34"/>
      <c r="G152" s="34"/>
      <c r="H152" s="34"/>
      <c r="I152" s="34"/>
      <c r="J152" s="34"/>
      <c r="K152" s="34"/>
      <c r="L152" s="34"/>
      <c r="M152" s="34"/>
    </row>
    <row r="153" spans="1:13" ht="14.5">
      <c r="A153" s="34"/>
      <c r="B153" s="34"/>
      <c r="C153" s="34"/>
      <c r="D153" s="34"/>
      <c r="E153" s="34"/>
      <c r="F153" s="34"/>
      <c r="G153" s="34"/>
      <c r="H153" s="34"/>
      <c r="I153" s="34"/>
      <c r="J153" s="34"/>
      <c r="K153" s="34"/>
      <c r="L153" s="34"/>
      <c r="M153" s="34"/>
    </row>
    <row r="154" spans="1:13" ht="14.5">
      <c r="A154" s="34"/>
      <c r="B154" s="34"/>
      <c r="C154" s="34"/>
      <c r="D154" s="34"/>
      <c r="E154" s="34"/>
      <c r="F154" s="34"/>
      <c r="G154" s="34"/>
      <c r="H154" s="34"/>
      <c r="I154" s="34"/>
      <c r="J154" s="34"/>
      <c r="K154" s="34"/>
      <c r="L154" s="34"/>
      <c r="M154" s="34"/>
    </row>
    <row r="155" spans="1:13" ht="14.5">
      <c r="A155" s="34"/>
      <c r="B155" s="34"/>
      <c r="C155" s="34"/>
      <c r="D155" s="34"/>
      <c r="E155" s="34"/>
      <c r="F155" s="34"/>
      <c r="G155" s="34"/>
      <c r="H155" s="34"/>
      <c r="I155" s="34"/>
      <c r="J155" s="34"/>
      <c r="K155" s="34"/>
      <c r="L155" s="34"/>
      <c r="M155" s="34"/>
    </row>
    <row r="156" spans="1:13" ht="14.5">
      <c r="A156" s="34"/>
      <c r="B156" s="34"/>
      <c r="C156" s="34"/>
      <c r="D156" s="34"/>
      <c r="E156" s="34"/>
      <c r="F156" s="34"/>
      <c r="G156" s="34"/>
      <c r="H156" s="34"/>
      <c r="I156" s="34"/>
      <c r="J156" s="34"/>
      <c r="K156" s="34"/>
      <c r="L156" s="34"/>
      <c r="M156" s="34"/>
    </row>
    <row r="157" spans="1:13" ht="14.5">
      <c r="A157" s="34"/>
      <c r="B157" s="34"/>
      <c r="C157" s="34"/>
      <c r="D157" s="34"/>
      <c r="E157" s="34"/>
      <c r="F157" s="34"/>
      <c r="G157" s="34"/>
      <c r="H157" s="34"/>
      <c r="I157" s="34"/>
      <c r="J157" s="34"/>
      <c r="K157" s="34"/>
      <c r="L157" s="34"/>
      <c r="M157" s="34"/>
    </row>
    <row r="158" spans="1:13" ht="14.5">
      <c r="A158" s="34"/>
      <c r="B158" s="34"/>
      <c r="C158" s="34"/>
      <c r="D158" s="34"/>
      <c r="E158" s="34"/>
      <c r="F158" s="34"/>
      <c r="G158" s="34"/>
      <c r="H158" s="34"/>
      <c r="I158" s="34"/>
      <c r="J158" s="34"/>
      <c r="K158" s="34"/>
      <c r="L158" s="34"/>
      <c r="M158" s="34"/>
    </row>
    <row r="159" spans="1:13" ht="14.5">
      <c r="A159" s="34"/>
      <c r="B159" s="34"/>
      <c r="C159" s="34"/>
      <c r="D159" s="34"/>
      <c r="E159" s="34"/>
      <c r="F159" s="34"/>
      <c r="G159" s="34"/>
      <c r="H159" s="34"/>
      <c r="I159" s="34"/>
      <c r="J159" s="34"/>
      <c r="K159" s="34"/>
      <c r="L159" s="34"/>
      <c r="M159" s="34"/>
    </row>
    <row r="160" spans="1:13" ht="14.5">
      <c r="A160" s="34"/>
      <c r="B160" s="34"/>
      <c r="C160" s="34"/>
      <c r="D160" s="34"/>
      <c r="E160" s="34"/>
      <c r="F160" s="34"/>
      <c r="G160" s="34"/>
      <c r="H160" s="34"/>
      <c r="I160" s="34"/>
      <c r="J160" s="34"/>
      <c r="K160" s="34"/>
      <c r="L160" s="34"/>
      <c r="M160" s="34"/>
    </row>
    <row r="161" spans="1:13" ht="14.5">
      <c r="A161" s="34"/>
      <c r="B161" s="34"/>
      <c r="C161" s="34"/>
      <c r="D161" s="34"/>
      <c r="E161" s="34"/>
      <c r="F161" s="34"/>
      <c r="G161" s="34"/>
      <c r="H161" s="34"/>
      <c r="I161" s="34"/>
      <c r="J161" s="34"/>
      <c r="K161" s="34"/>
      <c r="L161" s="34"/>
      <c r="M161" s="34"/>
    </row>
    <row r="162" spans="1:13" ht="14.5">
      <c r="A162" s="34"/>
      <c r="B162" s="34"/>
      <c r="C162" s="34"/>
      <c r="D162" s="34"/>
      <c r="E162" s="34"/>
      <c r="F162" s="34"/>
      <c r="G162" s="34"/>
      <c r="H162" s="34"/>
      <c r="I162" s="34"/>
      <c r="J162" s="34"/>
      <c r="K162" s="34"/>
      <c r="L162" s="34"/>
      <c r="M162" s="34"/>
    </row>
    <row r="163" spans="1:13" ht="14.5">
      <c r="A163" s="34"/>
      <c r="B163" s="34"/>
      <c r="C163" s="34"/>
      <c r="D163" s="34"/>
      <c r="E163" s="34"/>
      <c r="F163" s="34"/>
      <c r="G163" s="34"/>
      <c r="H163" s="34"/>
      <c r="I163" s="34"/>
      <c r="J163" s="34"/>
      <c r="K163" s="34"/>
      <c r="L163" s="34"/>
      <c r="M163" s="34"/>
    </row>
    <row r="164" spans="1:13" ht="14.5">
      <c r="A164" s="34"/>
      <c r="B164" s="34"/>
      <c r="C164" s="34"/>
      <c r="D164" s="34"/>
      <c r="E164" s="34"/>
      <c r="F164" s="34"/>
      <c r="G164" s="34"/>
      <c r="H164" s="34"/>
      <c r="I164" s="34"/>
      <c r="J164" s="34"/>
      <c r="K164" s="34"/>
      <c r="L164" s="34"/>
      <c r="M164" s="34"/>
    </row>
    <row r="165" spans="1:13" ht="14.5">
      <c r="A165" s="34"/>
      <c r="B165" s="34"/>
      <c r="C165" s="34"/>
      <c r="D165" s="34"/>
      <c r="E165" s="34"/>
      <c r="F165" s="34"/>
      <c r="G165" s="34"/>
      <c r="H165" s="34"/>
      <c r="I165" s="34"/>
      <c r="J165" s="34"/>
      <c r="K165" s="34"/>
      <c r="L165" s="34"/>
      <c r="M165" s="34"/>
    </row>
    <row r="166" spans="1:13" ht="14.5">
      <c r="A166" s="34"/>
      <c r="B166" s="34"/>
      <c r="C166" s="34"/>
      <c r="D166" s="34"/>
      <c r="E166" s="34"/>
      <c r="F166" s="34"/>
      <c r="G166" s="34"/>
      <c r="H166" s="34"/>
      <c r="I166" s="34"/>
      <c r="J166" s="34"/>
      <c r="K166" s="34"/>
      <c r="L166" s="34"/>
      <c r="M166" s="34"/>
    </row>
    <row r="167" spans="1:13" ht="14.5">
      <c r="A167" s="34"/>
      <c r="B167" s="34"/>
      <c r="C167" s="34"/>
      <c r="D167" s="34"/>
      <c r="E167" s="34"/>
      <c r="F167" s="34"/>
      <c r="G167" s="34"/>
      <c r="H167" s="34"/>
      <c r="I167" s="34"/>
      <c r="J167" s="34"/>
      <c r="K167" s="34"/>
      <c r="L167" s="34"/>
      <c r="M167" s="34"/>
    </row>
    <row r="168" spans="1:13" ht="14.5">
      <c r="A168" s="34"/>
      <c r="B168" s="34"/>
      <c r="C168" s="34"/>
      <c r="D168" s="34"/>
      <c r="E168" s="34"/>
      <c r="F168" s="34"/>
      <c r="G168" s="34"/>
      <c r="H168" s="34"/>
      <c r="I168" s="34"/>
      <c r="J168" s="34"/>
      <c r="K168" s="34"/>
      <c r="L168" s="34"/>
      <c r="M168" s="34"/>
    </row>
    <row r="169" spans="1:13" ht="14.5">
      <c r="A169" s="34"/>
      <c r="B169" s="34"/>
      <c r="C169" s="34"/>
      <c r="D169" s="34"/>
      <c r="E169" s="34"/>
      <c r="F169" s="34"/>
      <c r="G169" s="34"/>
      <c r="H169" s="34"/>
      <c r="I169" s="34"/>
      <c r="J169" s="34"/>
      <c r="K169" s="34"/>
      <c r="L169" s="34"/>
      <c r="M169" s="34"/>
    </row>
    <row r="170" spans="1:13" ht="14.5">
      <c r="A170" s="34"/>
      <c r="B170" s="34"/>
      <c r="C170" s="34"/>
      <c r="D170" s="34"/>
      <c r="E170" s="34"/>
      <c r="F170" s="34"/>
      <c r="G170" s="34"/>
      <c r="H170" s="34"/>
      <c r="I170" s="34"/>
      <c r="J170" s="34"/>
      <c r="K170" s="34"/>
      <c r="L170" s="34"/>
      <c r="M170" s="34"/>
    </row>
    <row r="171" spans="1:13" ht="14.5">
      <c r="A171" s="34"/>
      <c r="B171" s="34"/>
      <c r="C171" s="34"/>
      <c r="D171" s="34"/>
      <c r="E171" s="34"/>
      <c r="F171" s="34"/>
      <c r="G171" s="34"/>
      <c r="H171" s="34"/>
      <c r="I171" s="34"/>
      <c r="J171" s="34"/>
      <c r="K171" s="34"/>
      <c r="L171" s="34"/>
      <c r="M171" s="34"/>
    </row>
    <row r="172" spans="1:13" ht="14.5">
      <c r="A172" s="34"/>
      <c r="B172" s="34"/>
      <c r="C172" s="34"/>
      <c r="D172" s="34"/>
      <c r="E172" s="34"/>
      <c r="F172" s="34"/>
      <c r="G172" s="34"/>
      <c r="H172" s="34"/>
      <c r="I172" s="34"/>
      <c r="J172" s="34"/>
      <c r="K172" s="34"/>
      <c r="L172" s="34"/>
      <c r="M172" s="34"/>
    </row>
    <row r="173" spans="1:13" ht="14.5">
      <c r="A173" s="34"/>
      <c r="B173" s="34"/>
      <c r="C173" s="34"/>
      <c r="D173" s="34"/>
      <c r="E173" s="34"/>
      <c r="F173" s="34"/>
      <c r="G173" s="34"/>
      <c r="H173" s="34"/>
      <c r="I173" s="34"/>
      <c r="J173" s="34"/>
      <c r="K173" s="34"/>
      <c r="L173" s="34"/>
      <c r="M173" s="34"/>
    </row>
    <row r="174" spans="1:13" ht="14.5">
      <c r="A174" s="34"/>
      <c r="B174" s="34"/>
      <c r="C174" s="34"/>
      <c r="D174" s="34"/>
      <c r="E174" s="34"/>
      <c r="F174" s="34"/>
      <c r="G174" s="34"/>
      <c r="H174" s="34"/>
      <c r="I174" s="34"/>
      <c r="J174" s="34"/>
      <c r="K174" s="34"/>
      <c r="L174" s="34"/>
      <c r="M174" s="34"/>
    </row>
    <row r="175" spans="1:13" ht="14.5">
      <c r="A175" s="34"/>
      <c r="B175" s="34"/>
      <c r="C175" s="34"/>
      <c r="D175" s="34"/>
      <c r="E175" s="34"/>
      <c r="F175" s="34"/>
      <c r="G175" s="34"/>
      <c r="H175" s="34"/>
      <c r="I175" s="34"/>
      <c r="J175" s="34"/>
      <c r="K175" s="34"/>
      <c r="L175" s="34"/>
      <c r="M175" s="34"/>
    </row>
    <row r="176" spans="1:13" ht="14.5">
      <c r="A176" s="34"/>
      <c r="B176" s="34"/>
      <c r="C176" s="34"/>
      <c r="D176" s="34"/>
      <c r="E176" s="34"/>
      <c r="F176" s="34"/>
      <c r="G176" s="34"/>
      <c r="H176" s="34"/>
      <c r="I176" s="34"/>
      <c r="J176" s="34"/>
      <c r="K176" s="34"/>
      <c r="L176" s="34"/>
      <c r="M176" s="34"/>
    </row>
    <row r="177" spans="1:13" ht="14.5">
      <c r="A177" s="34"/>
      <c r="B177" s="34"/>
      <c r="C177" s="34"/>
      <c r="D177" s="34"/>
      <c r="E177" s="34"/>
      <c r="F177" s="34"/>
      <c r="G177" s="34"/>
      <c r="H177" s="34"/>
      <c r="I177" s="34"/>
      <c r="J177" s="34"/>
      <c r="K177" s="34"/>
      <c r="L177" s="34"/>
      <c r="M177" s="34"/>
    </row>
    <row r="178" spans="1:13" ht="14.5">
      <c r="A178" s="34"/>
      <c r="B178" s="34"/>
      <c r="C178" s="34"/>
      <c r="D178" s="34"/>
      <c r="E178" s="34"/>
      <c r="F178" s="34"/>
      <c r="G178" s="34"/>
      <c r="H178" s="34"/>
      <c r="I178" s="34"/>
      <c r="J178" s="34"/>
      <c r="K178" s="34"/>
      <c r="L178" s="34"/>
      <c r="M178" s="34"/>
    </row>
    <row r="179" spans="1:13" ht="14.5">
      <c r="A179" s="34"/>
      <c r="B179" s="34"/>
      <c r="C179" s="34"/>
      <c r="D179" s="34"/>
      <c r="E179" s="34"/>
      <c r="F179" s="34"/>
      <c r="G179" s="34"/>
      <c r="H179" s="34"/>
      <c r="I179" s="34"/>
      <c r="J179" s="34"/>
      <c r="K179" s="34"/>
      <c r="L179" s="34"/>
      <c r="M179" s="34"/>
    </row>
    <row r="180" spans="1:13" ht="14.5">
      <c r="A180" s="34"/>
      <c r="B180" s="34"/>
      <c r="C180" s="34"/>
      <c r="D180" s="34"/>
      <c r="E180" s="34"/>
      <c r="F180" s="34"/>
      <c r="G180" s="34"/>
      <c r="H180" s="34"/>
      <c r="I180" s="34"/>
      <c r="J180" s="34"/>
      <c r="K180" s="34"/>
      <c r="L180" s="34"/>
      <c r="M180" s="34"/>
    </row>
    <row r="181" spans="1:13" ht="14.5">
      <c r="A181" s="34"/>
      <c r="B181" s="34"/>
      <c r="C181" s="34"/>
      <c r="D181" s="34"/>
      <c r="E181" s="34"/>
      <c r="F181" s="34"/>
      <c r="G181" s="34"/>
      <c r="H181" s="34"/>
      <c r="I181" s="34"/>
      <c r="J181" s="34"/>
      <c r="K181" s="34"/>
      <c r="L181" s="34"/>
      <c r="M181" s="34"/>
    </row>
    <row r="182" spans="1:13" ht="14.5">
      <c r="A182" s="34"/>
      <c r="B182" s="34"/>
      <c r="C182" s="34"/>
      <c r="D182" s="34"/>
      <c r="E182" s="34"/>
      <c r="F182" s="34"/>
      <c r="G182" s="34"/>
      <c r="H182" s="34"/>
      <c r="I182" s="34"/>
      <c r="J182" s="34"/>
      <c r="K182" s="34"/>
      <c r="L182" s="34"/>
      <c r="M182" s="34"/>
    </row>
    <row r="183" spans="1:13" ht="14.5">
      <c r="A183" s="34"/>
      <c r="B183" s="34"/>
      <c r="C183" s="34"/>
      <c r="D183" s="34"/>
      <c r="E183" s="34"/>
      <c r="F183" s="34"/>
      <c r="G183" s="34"/>
      <c r="H183" s="34"/>
      <c r="I183" s="34"/>
      <c r="J183" s="34"/>
      <c r="K183" s="34"/>
      <c r="L183" s="34"/>
      <c r="M183" s="34"/>
    </row>
    <row r="184" spans="1:13" ht="15.5">
      <c r="A184" s="37"/>
      <c r="B184" s="37"/>
      <c r="C184" s="37"/>
      <c r="D184" s="37"/>
      <c r="E184" s="37"/>
      <c r="F184" s="37"/>
      <c r="G184" s="37"/>
      <c r="H184" s="37"/>
      <c r="I184" s="37"/>
      <c r="J184" s="37"/>
      <c r="K184" s="37"/>
      <c r="L184" s="37"/>
      <c r="M184" s="37"/>
    </row>
    <row r="185" spans="1:13" ht="15.5">
      <c r="A185" s="37"/>
      <c r="B185" s="37"/>
      <c r="C185" s="37"/>
      <c r="D185" s="37"/>
      <c r="E185" s="37"/>
      <c r="F185" s="37"/>
      <c r="G185" s="37"/>
      <c r="H185" s="37"/>
      <c r="I185" s="37"/>
      <c r="J185" s="37"/>
      <c r="K185" s="37"/>
      <c r="L185" s="37"/>
      <c r="M185" s="37"/>
    </row>
    <row r="186" spans="1:13" ht="15.5">
      <c r="A186" s="37"/>
      <c r="B186" s="37"/>
      <c r="C186" s="37"/>
      <c r="D186" s="37"/>
      <c r="E186" s="37"/>
      <c r="F186" s="37"/>
      <c r="G186" s="37"/>
      <c r="H186" s="37"/>
      <c r="I186" s="37"/>
      <c r="J186" s="37"/>
      <c r="K186" s="37"/>
      <c r="L186" s="37"/>
      <c r="M186" s="37"/>
    </row>
    <row r="187" spans="1:13" ht="15.5">
      <c r="A187" s="37"/>
      <c r="B187" s="37"/>
      <c r="C187" s="37"/>
      <c r="D187" s="37"/>
      <c r="E187" s="37"/>
      <c r="F187" s="37"/>
      <c r="G187" s="37"/>
      <c r="H187" s="37"/>
      <c r="I187" s="37"/>
      <c r="J187" s="37"/>
      <c r="K187" s="37"/>
      <c r="L187" s="37"/>
      <c r="M187" s="37"/>
    </row>
    <row r="188" spans="1:13" ht="15.5">
      <c r="A188" s="37"/>
      <c r="B188" s="37"/>
      <c r="C188" s="37"/>
      <c r="D188" s="37"/>
      <c r="E188" s="37"/>
      <c r="F188" s="37"/>
      <c r="G188" s="37"/>
      <c r="H188" s="37"/>
      <c r="I188" s="37"/>
      <c r="J188" s="37"/>
      <c r="K188" s="37"/>
      <c r="L188" s="37"/>
      <c r="M188" s="37"/>
    </row>
    <row r="189" spans="1:13" ht="15.5">
      <c r="A189" s="37"/>
      <c r="B189" s="37"/>
      <c r="C189" s="37"/>
      <c r="D189" s="37"/>
      <c r="E189" s="37"/>
      <c r="F189" s="37"/>
      <c r="G189" s="37"/>
      <c r="H189" s="37"/>
      <c r="I189" s="37"/>
      <c r="J189" s="37"/>
      <c r="K189" s="37"/>
      <c r="L189" s="37"/>
      <c r="M189" s="37"/>
    </row>
    <row r="190" spans="1:13" ht="15.5">
      <c r="A190" s="37"/>
      <c r="B190" s="37"/>
      <c r="C190" s="37"/>
      <c r="D190" s="37"/>
      <c r="E190" s="37"/>
      <c r="F190" s="37"/>
      <c r="G190" s="37"/>
      <c r="H190" s="37"/>
      <c r="I190" s="37"/>
      <c r="J190" s="37"/>
      <c r="K190" s="37"/>
      <c r="L190" s="37"/>
      <c r="M190" s="37"/>
    </row>
    <row r="191" spans="1:13" ht="15.5">
      <c r="A191" s="37"/>
      <c r="B191" s="37"/>
      <c r="C191" s="37"/>
      <c r="D191" s="37"/>
      <c r="E191" s="37"/>
      <c r="F191" s="37"/>
      <c r="G191" s="37"/>
      <c r="H191" s="37"/>
      <c r="I191" s="37"/>
      <c r="J191" s="37"/>
      <c r="K191" s="37"/>
      <c r="L191" s="37"/>
      <c r="M191" s="37"/>
    </row>
    <row r="192" spans="1:13" ht="15.5">
      <c r="A192" s="37"/>
      <c r="B192" s="37"/>
      <c r="C192" s="37"/>
      <c r="D192" s="37"/>
      <c r="E192" s="37"/>
      <c r="F192" s="37"/>
      <c r="G192" s="37"/>
      <c r="H192" s="37"/>
      <c r="I192" s="37"/>
      <c r="J192" s="37"/>
      <c r="K192" s="37"/>
      <c r="L192" s="37"/>
      <c r="M192" s="37"/>
    </row>
  </sheetData>
  <autoFilter ref="B15:B116" xr:uid="{3FDCCCA8-DBD9-448C-A671-6CF83689E648}">
    <filterColumn colId="0">
      <customFilters>
        <customFilter operator="notEqual" val=" "/>
      </customFilters>
    </filterColumn>
  </autoFilter>
  <mergeCells count="47">
    <mergeCell ref="D131:I131"/>
    <mergeCell ref="K131:M131"/>
    <mergeCell ref="R8:S8"/>
    <mergeCell ref="A125:B125"/>
    <mergeCell ref="C125:D125"/>
    <mergeCell ref="E125:F125"/>
    <mergeCell ref="G125:H125"/>
    <mergeCell ref="D130:I130"/>
    <mergeCell ref="K130:M130"/>
    <mergeCell ref="A123:B123"/>
    <mergeCell ref="C123:D123"/>
    <mergeCell ref="E123:F123"/>
    <mergeCell ref="G123:H123"/>
    <mergeCell ref="A124:B124"/>
    <mergeCell ref="C124:D124"/>
    <mergeCell ref="E124:F124"/>
    <mergeCell ref="G124:H124"/>
    <mergeCell ref="A121:B121"/>
    <mergeCell ref="C121:D121"/>
    <mergeCell ref="E121:F121"/>
    <mergeCell ref="G121:H121"/>
    <mergeCell ref="A122:B122"/>
    <mergeCell ref="C122:D122"/>
    <mergeCell ref="E122:F122"/>
    <mergeCell ref="G122:H122"/>
    <mergeCell ref="A120:B120"/>
    <mergeCell ref="C120:D120"/>
    <mergeCell ref="E120:F120"/>
    <mergeCell ref="G120:H120"/>
    <mergeCell ref="A8:P8"/>
    <mergeCell ref="A9:P9"/>
    <mergeCell ref="A10:P10"/>
    <mergeCell ref="M13:M14"/>
    <mergeCell ref="N13:N14"/>
    <mergeCell ref="O13:O14"/>
    <mergeCell ref="P13:P14"/>
    <mergeCell ref="A118:H118"/>
    <mergeCell ref="A119:B119"/>
    <mergeCell ref="C119:D119"/>
    <mergeCell ref="E119:F119"/>
    <mergeCell ref="G119:H119"/>
    <mergeCell ref="A6:P6"/>
    <mergeCell ref="A1:P1"/>
    <mergeCell ref="A2:P2"/>
    <mergeCell ref="A3:P3"/>
    <mergeCell ref="A4:P4"/>
    <mergeCell ref="A5:O5"/>
  </mergeCells>
  <conditionalFormatting sqref="K16:L116">
    <cfRule type="expression" dxfId="91" priority="1">
      <formula>$T$8="Yes"</formula>
    </cfRule>
  </conditionalFormatting>
  <conditionalFormatting sqref="O16:O86">
    <cfRule type="containsText" dxfId="90" priority="2" operator="containsText" text="DEVELOPING">
      <formula>NOT(ISERROR(SEARCH("DEVELOPING",O16)))</formula>
    </cfRule>
    <cfRule type="containsText" dxfId="89" priority="3" operator="containsText" text="EMERGING">
      <formula>NOT(ISERROR(SEARCH("EMERGING",O16)))</formula>
    </cfRule>
  </conditionalFormatting>
  <dataValidations count="3">
    <dataValidation allowBlank="1" showInputMessage="1" showErrorMessage="1" prompt="TYPE OR PASTE LEARNER'S NAME HERE" sqref="WVH983167:WVJ983169 WLL983167:WLN983169 IV65663:IX65665 SR65663:ST65665 ACN65663:ACP65665 AMJ65663:AML65665 AWF65663:AWH65665 BGB65663:BGD65665 BPX65663:BPZ65665 BZT65663:BZV65665 CJP65663:CJR65665 CTL65663:CTN65665 DDH65663:DDJ65665 DND65663:DNF65665 DWZ65663:DXB65665 EGV65663:EGX65665 EQR65663:EQT65665 FAN65663:FAP65665 FKJ65663:FKL65665 FUF65663:FUH65665 GEB65663:GED65665 GNX65663:GNZ65665 GXT65663:GXV65665 HHP65663:HHR65665 HRL65663:HRN65665 IBH65663:IBJ65665 ILD65663:ILF65665 IUZ65663:IVB65665 JEV65663:JEX65665 JOR65663:JOT65665 JYN65663:JYP65665 KIJ65663:KIL65665 KSF65663:KSH65665 LCB65663:LCD65665 LLX65663:LLZ65665 LVT65663:LVV65665 MFP65663:MFR65665 MPL65663:MPN65665 MZH65663:MZJ65665 NJD65663:NJF65665 NSZ65663:NTB65665 OCV65663:OCX65665 OMR65663:OMT65665 OWN65663:OWP65665 PGJ65663:PGL65665 PQF65663:PQH65665 QAB65663:QAD65665 QJX65663:QJZ65665 QTT65663:QTV65665 RDP65663:RDR65665 RNL65663:RNN65665 RXH65663:RXJ65665 SHD65663:SHF65665 SQZ65663:SRB65665 TAV65663:TAX65665 TKR65663:TKT65665 TUN65663:TUP65665 UEJ65663:UEL65665 UOF65663:UOH65665 UYB65663:UYD65665 VHX65663:VHZ65665 VRT65663:VRV65665 WBP65663:WBR65665 WLL65663:WLN65665 WVH65663:WVJ65665 IV131199:IX131201 SR131199:ST131201 ACN131199:ACP131201 AMJ131199:AML131201 AWF131199:AWH131201 BGB131199:BGD131201 BPX131199:BPZ131201 BZT131199:BZV131201 CJP131199:CJR131201 CTL131199:CTN131201 DDH131199:DDJ131201 DND131199:DNF131201 DWZ131199:DXB131201 EGV131199:EGX131201 EQR131199:EQT131201 FAN131199:FAP131201 FKJ131199:FKL131201 FUF131199:FUH131201 GEB131199:GED131201 GNX131199:GNZ131201 GXT131199:GXV131201 HHP131199:HHR131201 HRL131199:HRN131201 IBH131199:IBJ131201 ILD131199:ILF131201 IUZ131199:IVB131201 JEV131199:JEX131201 JOR131199:JOT131201 JYN131199:JYP131201 KIJ131199:KIL131201 KSF131199:KSH131201 LCB131199:LCD131201 LLX131199:LLZ131201 LVT131199:LVV131201 MFP131199:MFR131201 MPL131199:MPN131201 MZH131199:MZJ131201 NJD131199:NJF131201 NSZ131199:NTB131201 OCV131199:OCX131201 OMR131199:OMT131201 OWN131199:OWP131201 PGJ131199:PGL131201 PQF131199:PQH131201 QAB131199:QAD131201 QJX131199:QJZ131201 QTT131199:QTV131201 RDP131199:RDR131201 RNL131199:RNN131201 RXH131199:RXJ131201 SHD131199:SHF131201 SQZ131199:SRB131201 TAV131199:TAX131201 TKR131199:TKT131201 TUN131199:TUP131201 UEJ131199:UEL131201 UOF131199:UOH131201 UYB131199:UYD131201 VHX131199:VHZ131201 VRT131199:VRV131201 WBP131199:WBR131201 WLL131199:WLN131201 WVH131199:WVJ131201 IV196735:IX196737 SR196735:ST196737 ACN196735:ACP196737 AMJ196735:AML196737 AWF196735:AWH196737 BGB196735:BGD196737 BPX196735:BPZ196737 BZT196735:BZV196737 CJP196735:CJR196737 CTL196735:CTN196737 DDH196735:DDJ196737 DND196735:DNF196737 DWZ196735:DXB196737 EGV196735:EGX196737 EQR196735:EQT196737 FAN196735:FAP196737 FKJ196735:FKL196737 FUF196735:FUH196737 GEB196735:GED196737 GNX196735:GNZ196737 GXT196735:GXV196737 HHP196735:HHR196737 HRL196735:HRN196737 IBH196735:IBJ196737 ILD196735:ILF196737 IUZ196735:IVB196737 JEV196735:JEX196737 JOR196735:JOT196737 JYN196735:JYP196737 KIJ196735:KIL196737 KSF196735:KSH196737 LCB196735:LCD196737 LLX196735:LLZ196737 LVT196735:LVV196737 MFP196735:MFR196737 MPL196735:MPN196737 MZH196735:MZJ196737 NJD196735:NJF196737 NSZ196735:NTB196737 OCV196735:OCX196737 OMR196735:OMT196737 OWN196735:OWP196737 PGJ196735:PGL196737 PQF196735:PQH196737 QAB196735:QAD196737 QJX196735:QJZ196737 QTT196735:QTV196737 RDP196735:RDR196737 RNL196735:RNN196737 RXH196735:RXJ196737 SHD196735:SHF196737 SQZ196735:SRB196737 TAV196735:TAX196737 TKR196735:TKT196737 TUN196735:TUP196737 UEJ196735:UEL196737 UOF196735:UOH196737 UYB196735:UYD196737 VHX196735:VHZ196737 VRT196735:VRV196737 WBP196735:WBR196737 WLL196735:WLN196737 WVH196735:WVJ196737 IV262271:IX262273 SR262271:ST262273 ACN262271:ACP262273 AMJ262271:AML262273 AWF262271:AWH262273 BGB262271:BGD262273 BPX262271:BPZ262273 BZT262271:BZV262273 CJP262271:CJR262273 CTL262271:CTN262273 DDH262271:DDJ262273 DND262271:DNF262273 DWZ262271:DXB262273 EGV262271:EGX262273 EQR262271:EQT262273 FAN262271:FAP262273 FKJ262271:FKL262273 FUF262271:FUH262273 GEB262271:GED262273 GNX262271:GNZ262273 GXT262271:GXV262273 HHP262271:HHR262273 HRL262271:HRN262273 IBH262271:IBJ262273 ILD262271:ILF262273 IUZ262271:IVB262273 JEV262271:JEX262273 JOR262271:JOT262273 JYN262271:JYP262273 KIJ262271:KIL262273 KSF262271:KSH262273 LCB262271:LCD262273 LLX262271:LLZ262273 LVT262271:LVV262273 MFP262271:MFR262273 MPL262271:MPN262273 MZH262271:MZJ262273 NJD262271:NJF262273 NSZ262271:NTB262273 OCV262271:OCX262273 OMR262271:OMT262273 OWN262271:OWP262273 PGJ262271:PGL262273 PQF262271:PQH262273 QAB262271:QAD262273 QJX262271:QJZ262273 QTT262271:QTV262273 RDP262271:RDR262273 RNL262271:RNN262273 RXH262271:RXJ262273 SHD262271:SHF262273 SQZ262271:SRB262273 TAV262271:TAX262273 TKR262271:TKT262273 TUN262271:TUP262273 UEJ262271:UEL262273 UOF262271:UOH262273 UYB262271:UYD262273 VHX262271:VHZ262273 VRT262271:VRV262273 WBP262271:WBR262273 WLL262271:WLN262273 WVH262271:WVJ262273 IV327807:IX327809 SR327807:ST327809 ACN327807:ACP327809 AMJ327807:AML327809 AWF327807:AWH327809 BGB327807:BGD327809 BPX327807:BPZ327809 BZT327807:BZV327809 CJP327807:CJR327809 CTL327807:CTN327809 DDH327807:DDJ327809 DND327807:DNF327809 DWZ327807:DXB327809 EGV327807:EGX327809 EQR327807:EQT327809 FAN327807:FAP327809 FKJ327807:FKL327809 FUF327807:FUH327809 GEB327807:GED327809 GNX327807:GNZ327809 GXT327807:GXV327809 HHP327807:HHR327809 HRL327807:HRN327809 IBH327807:IBJ327809 ILD327807:ILF327809 IUZ327807:IVB327809 JEV327807:JEX327809 JOR327807:JOT327809 JYN327807:JYP327809 KIJ327807:KIL327809 KSF327807:KSH327809 LCB327807:LCD327809 LLX327807:LLZ327809 LVT327807:LVV327809 MFP327807:MFR327809 MPL327807:MPN327809 MZH327807:MZJ327809 NJD327807:NJF327809 NSZ327807:NTB327809 OCV327807:OCX327809 OMR327807:OMT327809 OWN327807:OWP327809 PGJ327807:PGL327809 PQF327807:PQH327809 QAB327807:QAD327809 QJX327807:QJZ327809 QTT327807:QTV327809 RDP327807:RDR327809 RNL327807:RNN327809 RXH327807:RXJ327809 SHD327807:SHF327809 SQZ327807:SRB327809 TAV327807:TAX327809 TKR327807:TKT327809 TUN327807:TUP327809 UEJ327807:UEL327809 UOF327807:UOH327809 UYB327807:UYD327809 VHX327807:VHZ327809 VRT327807:VRV327809 WBP327807:WBR327809 WLL327807:WLN327809 WVH327807:WVJ327809 IV393343:IX393345 SR393343:ST393345 ACN393343:ACP393345 AMJ393343:AML393345 AWF393343:AWH393345 BGB393343:BGD393345 BPX393343:BPZ393345 BZT393343:BZV393345 CJP393343:CJR393345 CTL393343:CTN393345 DDH393343:DDJ393345 DND393343:DNF393345 DWZ393343:DXB393345 EGV393343:EGX393345 EQR393343:EQT393345 FAN393343:FAP393345 FKJ393343:FKL393345 FUF393343:FUH393345 GEB393343:GED393345 GNX393343:GNZ393345 GXT393343:GXV393345 HHP393343:HHR393345 HRL393343:HRN393345 IBH393343:IBJ393345 ILD393343:ILF393345 IUZ393343:IVB393345 JEV393343:JEX393345 JOR393343:JOT393345 JYN393343:JYP393345 KIJ393343:KIL393345 KSF393343:KSH393345 LCB393343:LCD393345 LLX393343:LLZ393345 LVT393343:LVV393345 MFP393343:MFR393345 MPL393343:MPN393345 MZH393343:MZJ393345 NJD393343:NJF393345 NSZ393343:NTB393345 OCV393343:OCX393345 OMR393343:OMT393345 OWN393343:OWP393345 PGJ393343:PGL393345 PQF393343:PQH393345 QAB393343:QAD393345 QJX393343:QJZ393345 QTT393343:QTV393345 RDP393343:RDR393345 RNL393343:RNN393345 RXH393343:RXJ393345 SHD393343:SHF393345 SQZ393343:SRB393345 TAV393343:TAX393345 TKR393343:TKT393345 TUN393343:TUP393345 UEJ393343:UEL393345 UOF393343:UOH393345 UYB393343:UYD393345 VHX393343:VHZ393345 VRT393343:VRV393345 WBP393343:WBR393345 WLL393343:WLN393345 WVH393343:WVJ393345 IV458879:IX458881 SR458879:ST458881 ACN458879:ACP458881 AMJ458879:AML458881 AWF458879:AWH458881 BGB458879:BGD458881 BPX458879:BPZ458881 BZT458879:BZV458881 CJP458879:CJR458881 CTL458879:CTN458881 DDH458879:DDJ458881 DND458879:DNF458881 DWZ458879:DXB458881 EGV458879:EGX458881 EQR458879:EQT458881 FAN458879:FAP458881 FKJ458879:FKL458881 FUF458879:FUH458881 GEB458879:GED458881 GNX458879:GNZ458881 GXT458879:GXV458881 HHP458879:HHR458881 HRL458879:HRN458881 IBH458879:IBJ458881 ILD458879:ILF458881 IUZ458879:IVB458881 JEV458879:JEX458881 JOR458879:JOT458881 JYN458879:JYP458881 KIJ458879:KIL458881 KSF458879:KSH458881 LCB458879:LCD458881 LLX458879:LLZ458881 LVT458879:LVV458881 MFP458879:MFR458881 MPL458879:MPN458881 MZH458879:MZJ458881 NJD458879:NJF458881 NSZ458879:NTB458881 OCV458879:OCX458881 OMR458879:OMT458881 OWN458879:OWP458881 PGJ458879:PGL458881 PQF458879:PQH458881 QAB458879:QAD458881 QJX458879:QJZ458881 QTT458879:QTV458881 RDP458879:RDR458881 RNL458879:RNN458881 RXH458879:RXJ458881 SHD458879:SHF458881 SQZ458879:SRB458881 TAV458879:TAX458881 TKR458879:TKT458881 TUN458879:TUP458881 UEJ458879:UEL458881 UOF458879:UOH458881 UYB458879:UYD458881 VHX458879:VHZ458881 VRT458879:VRV458881 WBP458879:WBR458881 WLL458879:WLN458881 WVH458879:WVJ458881 IV524415:IX524417 SR524415:ST524417 ACN524415:ACP524417 AMJ524415:AML524417 AWF524415:AWH524417 BGB524415:BGD524417 BPX524415:BPZ524417 BZT524415:BZV524417 CJP524415:CJR524417 CTL524415:CTN524417 DDH524415:DDJ524417 DND524415:DNF524417 DWZ524415:DXB524417 EGV524415:EGX524417 EQR524415:EQT524417 FAN524415:FAP524417 FKJ524415:FKL524417 FUF524415:FUH524417 GEB524415:GED524417 GNX524415:GNZ524417 GXT524415:GXV524417 HHP524415:HHR524417 HRL524415:HRN524417 IBH524415:IBJ524417 ILD524415:ILF524417 IUZ524415:IVB524417 JEV524415:JEX524417 JOR524415:JOT524417 JYN524415:JYP524417 KIJ524415:KIL524417 KSF524415:KSH524417 LCB524415:LCD524417 LLX524415:LLZ524417 LVT524415:LVV524417 MFP524415:MFR524417 MPL524415:MPN524417 MZH524415:MZJ524417 NJD524415:NJF524417 NSZ524415:NTB524417 OCV524415:OCX524417 OMR524415:OMT524417 OWN524415:OWP524417 PGJ524415:PGL524417 PQF524415:PQH524417 QAB524415:QAD524417 QJX524415:QJZ524417 QTT524415:QTV524417 RDP524415:RDR524417 RNL524415:RNN524417 RXH524415:RXJ524417 SHD524415:SHF524417 SQZ524415:SRB524417 TAV524415:TAX524417 TKR524415:TKT524417 TUN524415:TUP524417 UEJ524415:UEL524417 UOF524415:UOH524417 UYB524415:UYD524417 VHX524415:VHZ524417 VRT524415:VRV524417 WBP524415:WBR524417 WLL524415:WLN524417 WVH524415:WVJ524417 IV589951:IX589953 SR589951:ST589953 ACN589951:ACP589953 AMJ589951:AML589953 AWF589951:AWH589953 BGB589951:BGD589953 BPX589951:BPZ589953 BZT589951:BZV589953 CJP589951:CJR589953 CTL589951:CTN589953 DDH589951:DDJ589953 DND589951:DNF589953 DWZ589951:DXB589953 EGV589951:EGX589953 EQR589951:EQT589953 FAN589951:FAP589953 FKJ589951:FKL589953 FUF589951:FUH589953 GEB589951:GED589953 GNX589951:GNZ589953 GXT589951:GXV589953 HHP589951:HHR589953 HRL589951:HRN589953 IBH589951:IBJ589953 ILD589951:ILF589953 IUZ589951:IVB589953 JEV589951:JEX589953 JOR589951:JOT589953 JYN589951:JYP589953 KIJ589951:KIL589953 KSF589951:KSH589953 LCB589951:LCD589953 LLX589951:LLZ589953 LVT589951:LVV589953 MFP589951:MFR589953 MPL589951:MPN589953 MZH589951:MZJ589953 NJD589951:NJF589953 NSZ589951:NTB589953 OCV589951:OCX589953 OMR589951:OMT589953 OWN589951:OWP589953 PGJ589951:PGL589953 PQF589951:PQH589953 QAB589951:QAD589953 QJX589951:QJZ589953 QTT589951:QTV589953 RDP589951:RDR589953 RNL589951:RNN589953 RXH589951:RXJ589953 SHD589951:SHF589953 SQZ589951:SRB589953 TAV589951:TAX589953 TKR589951:TKT589953 TUN589951:TUP589953 UEJ589951:UEL589953 UOF589951:UOH589953 UYB589951:UYD589953 VHX589951:VHZ589953 VRT589951:VRV589953 WBP589951:WBR589953 WLL589951:WLN589953 WVH589951:WVJ589953 IV655487:IX655489 SR655487:ST655489 ACN655487:ACP655489 AMJ655487:AML655489 AWF655487:AWH655489 BGB655487:BGD655489 BPX655487:BPZ655489 BZT655487:BZV655489 CJP655487:CJR655489 CTL655487:CTN655489 DDH655487:DDJ655489 DND655487:DNF655489 DWZ655487:DXB655489 EGV655487:EGX655489 EQR655487:EQT655489 FAN655487:FAP655489 FKJ655487:FKL655489 FUF655487:FUH655489 GEB655487:GED655489 GNX655487:GNZ655489 GXT655487:GXV655489 HHP655487:HHR655489 HRL655487:HRN655489 IBH655487:IBJ655489 ILD655487:ILF655489 IUZ655487:IVB655489 JEV655487:JEX655489 JOR655487:JOT655489 JYN655487:JYP655489 KIJ655487:KIL655489 KSF655487:KSH655489 LCB655487:LCD655489 LLX655487:LLZ655489 LVT655487:LVV655489 MFP655487:MFR655489 MPL655487:MPN655489 MZH655487:MZJ655489 NJD655487:NJF655489 NSZ655487:NTB655489 OCV655487:OCX655489 OMR655487:OMT655489 OWN655487:OWP655489 PGJ655487:PGL655489 PQF655487:PQH655489 QAB655487:QAD655489 QJX655487:QJZ655489 QTT655487:QTV655489 RDP655487:RDR655489 RNL655487:RNN655489 RXH655487:RXJ655489 SHD655487:SHF655489 SQZ655487:SRB655489 TAV655487:TAX655489 TKR655487:TKT655489 TUN655487:TUP655489 UEJ655487:UEL655489 UOF655487:UOH655489 UYB655487:UYD655489 VHX655487:VHZ655489 VRT655487:VRV655489 WBP655487:WBR655489 WLL655487:WLN655489 WVH655487:WVJ655489 IV721023:IX721025 SR721023:ST721025 ACN721023:ACP721025 AMJ721023:AML721025 AWF721023:AWH721025 BGB721023:BGD721025 BPX721023:BPZ721025 BZT721023:BZV721025 CJP721023:CJR721025 CTL721023:CTN721025 DDH721023:DDJ721025 DND721023:DNF721025 DWZ721023:DXB721025 EGV721023:EGX721025 EQR721023:EQT721025 FAN721023:FAP721025 FKJ721023:FKL721025 FUF721023:FUH721025 GEB721023:GED721025 GNX721023:GNZ721025 GXT721023:GXV721025 HHP721023:HHR721025 HRL721023:HRN721025 IBH721023:IBJ721025 ILD721023:ILF721025 IUZ721023:IVB721025 JEV721023:JEX721025 JOR721023:JOT721025 JYN721023:JYP721025 KIJ721023:KIL721025 KSF721023:KSH721025 LCB721023:LCD721025 LLX721023:LLZ721025 LVT721023:LVV721025 MFP721023:MFR721025 MPL721023:MPN721025 MZH721023:MZJ721025 NJD721023:NJF721025 NSZ721023:NTB721025 OCV721023:OCX721025 OMR721023:OMT721025 OWN721023:OWP721025 PGJ721023:PGL721025 PQF721023:PQH721025 QAB721023:QAD721025 QJX721023:QJZ721025 QTT721023:QTV721025 RDP721023:RDR721025 RNL721023:RNN721025 RXH721023:RXJ721025 SHD721023:SHF721025 SQZ721023:SRB721025 TAV721023:TAX721025 TKR721023:TKT721025 TUN721023:TUP721025 UEJ721023:UEL721025 UOF721023:UOH721025 UYB721023:UYD721025 VHX721023:VHZ721025 VRT721023:VRV721025 WBP721023:WBR721025 WLL721023:WLN721025 WVH721023:WVJ721025 IV786559:IX786561 SR786559:ST786561 ACN786559:ACP786561 AMJ786559:AML786561 AWF786559:AWH786561 BGB786559:BGD786561 BPX786559:BPZ786561 BZT786559:BZV786561 CJP786559:CJR786561 CTL786559:CTN786561 DDH786559:DDJ786561 DND786559:DNF786561 DWZ786559:DXB786561 EGV786559:EGX786561 EQR786559:EQT786561 FAN786559:FAP786561 FKJ786559:FKL786561 FUF786559:FUH786561 GEB786559:GED786561 GNX786559:GNZ786561 GXT786559:GXV786561 HHP786559:HHR786561 HRL786559:HRN786561 IBH786559:IBJ786561 ILD786559:ILF786561 IUZ786559:IVB786561 JEV786559:JEX786561 JOR786559:JOT786561 JYN786559:JYP786561 KIJ786559:KIL786561 KSF786559:KSH786561 LCB786559:LCD786561 LLX786559:LLZ786561 LVT786559:LVV786561 MFP786559:MFR786561 MPL786559:MPN786561 MZH786559:MZJ786561 NJD786559:NJF786561 NSZ786559:NTB786561 OCV786559:OCX786561 OMR786559:OMT786561 OWN786559:OWP786561 PGJ786559:PGL786561 PQF786559:PQH786561 QAB786559:QAD786561 QJX786559:QJZ786561 QTT786559:QTV786561 RDP786559:RDR786561 RNL786559:RNN786561 RXH786559:RXJ786561 SHD786559:SHF786561 SQZ786559:SRB786561 TAV786559:TAX786561 TKR786559:TKT786561 TUN786559:TUP786561 UEJ786559:UEL786561 UOF786559:UOH786561 UYB786559:UYD786561 VHX786559:VHZ786561 VRT786559:VRV786561 WBP786559:WBR786561 WLL786559:WLN786561 WVH786559:WVJ786561 IV852095:IX852097 SR852095:ST852097 ACN852095:ACP852097 AMJ852095:AML852097 AWF852095:AWH852097 BGB852095:BGD852097 BPX852095:BPZ852097 BZT852095:BZV852097 CJP852095:CJR852097 CTL852095:CTN852097 DDH852095:DDJ852097 DND852095:DNF852097 DWZ852095:DXB852097 EGV852095:EGX852097 EQR852095:EQT852097 FAN852095:FAP852097 FKJ852095:FKL852097 FUF852095:FUH852097 GEB852095:GED852097 GNX852095:GNZ852097 GXT852095:GXV852097 HHP852095:HHR852097 HRL852095:HRN852097 IBH852095:IBJ852097 ILD852095:ILF852097 IUZ852095:IVB852097 JEV852095:JEX852097 JOR852095:JOT852097 JYN852095:JYP852097 KIJ852095:KIL852097 KSF852095:KSH852097 LCB852095:LCD852097 LLX852095:LLZ852097 LVT852095:LVV852097 MFP852095:MFR852097 MPL852095:MPN852097 MZH852095:MZJ852097 NJD852095:NJF852097 NSZ852095:NTB852097 OCV852095:OCX852097 OMR852095:OMT852097 OWN852095:OWP852097 PGJ852095:PGL852097 PQF852095:PQH852097 QAB852095:QAD852097 QJX852095:QJZ852097 QTT852095:QTV852097 RDP852095:RDR852097 RNL852095:RNN852097 RXH852095:RXJ852097 SHD852095:SHF852097 SQZ852095:SRB852097 TAV852095:TAX852097 TKR852095:TKT852097 TUN852095:TUP852097 UEJ852095:UEL852097 UOF852095:UOH852097 UYB852095:UYD852097 VHX852095:VHZ852097 VRT852095:VRV852097 WBP852095:WBR852097 WLL852095:WLN852097 WVH852095:WVJ852097 IV917631:IX917633 SR917631:ST917633 ACN917631:ACP917633 AMJ917631:AML917633 AWF917631:AWH917633 BGB917631:BGD917633 BPX917631:BPZ917633 BZT917631:BZV917633 CJP917631:CJR917633 CTL917631:CTN917633 DDH917631:DDJ917633 DND917631:DNF917633 DWZ917631:DXB917633 EGV917631:EGX917633 EQR917631:EQT917633 FAN917631:FAP917633 FKJ917631:FKL917633 FUF917631:FUH917633 GEB917631:GED917633 GNX917631:GNZ917633 GXT917631:GXV917633 HHP917631:HHR917633 HRL917631:HRN917633 IBH917631:IBJ917633 ILD917631:ILF917633 IUZ917631:IVB917633 JEV917631:JEX917633 JOR917631:JOT917633 JYN917631:JYP917633 KIJ917631:KIL917633 KSF917631:KSH917633 LCB917631:LCD917633 LLX917631:LLZ917633 LVT917631:LVV917633 MFP917631:MFR917633 MPL917631:MPN917633 MZH917631:MZJ917633 NJD917631:NJF917633 NSZ917631:NTB917633 OCV917631:OCX917633 OMR917631:OMT917633 OWN917631:OWP917633 PGJ917631:PGL917633 PQF917631:PQH917633 QAB917631:QAD917633 QJX917631:QJZ917633 QTT917631:QTV917633 RDP917631:RDR917633 RNL917631:RNN917633 RXH917631:RXJ917633 SHD917631:SHF917633 SQZ917631:SRB917633 TAV917631:TAX917633 TKR917631:TKT917633 TUN917631:TUP917633 UEJ917631:UEL917633 UOF917631:UOH917633 UYB917631:UYD917633 VHX917631:VHZ917633 VRT917631:VRV917633 WBP917631:WBR917633 WLL917631:WLN917633 WVH917631:WVJ917633 IV983167:IX983169 SR983167:ST983169 ACN983167:ACP983169 AMJ983167:AML983169 AWF983167:AWH983169 BGB983167:BGD983169 BPX983167:BPZ983169 BZT983167:BZV983169 CJP983167:CJR983169 CTL983167:CTN983169 DDH983167:DDJ983169 DND983167:DNF983169 DWZ983167:DXB983169 EGV983167:EGX983169 EQR983167:EQT983169 FAN983167:FAP983169 FKJ983167:FKL983169 FUF983167:FUH983169 GEB983167:GED983169 GNX983167:GNZ983169 GXT983167:GXV983169 HHP983167:HHR983169 HRL983167:HRN983169 IBH983167:IBJ983169 ILD983167:ILF983169 IUZ983167:IVB983169 JEV983167:JEX983169 JOR983167:JOT983169 JYN983167:JYP983169 KIJ983167:KIL983169 KSF983167:KSH983169 LCB983167:LCD983169 LLX983167:LLZ983169 LVT983167:LVV983169 MFP983167:MFR983169 MPL983167:MPN983169 MZH983167:MZJ983169 NJD983167:NJF983169 NSZ983167:NTB983169 OCV983167:OCX983169 OMR983167:OMT983169 OWN983167:OWP983169 PGJ983167:PGL983169 PQF983167:PQH983169 QAB983167:QAD983169 QJX983167:QJZ983169 QTT983167:QTV983169 RDP983167:RDR983169 RNL983167:RNN983169 RXH983167:RXJ983169 SHD983167:SHF983169 SQZ983167:SRB983169 TAV983167:TAX983169 TKR983167:TKT983169 TUN983167:TUP983169 UEJ983167:UEL983169 UOF983167:UOH983169 UYB983167:UYD983169 VHX983167:VHZ983169 VRT983167:VRV983169 WBP983167:WBR983169 IV117:IX118 SR117:ST118 ACN117:ACP118 AMJ117:AML118 AWF117:AWH118 BGB117:BGD118 BPX117:BPZ118 BZT117:BZV118 CJP117:CJR118 CTL117:CTN118 DDH117:DDJ118 DND117:DNF118 DWZ117:DXB118 EGV117:EGX118 EQR117:EQT118 FAN117:FAP118 FKJ117:FKL118 FUF117:FUH118 GEB117:GED118 GNX117:GNZ118 GXT117:GXV118 HHP117:HHR118 HRL117:HRN118 IBH117:IBJ118 ILD117:ILF118 IUZ117:IVB118 JEV117:JEX118 JOR117:JOT118 JYN117:JYP118 KIJ117:KIL118 KSF117:KSH118 LCB117:LCD118 LLX117:LLZ118 LVT117:LVV118 MFP117:MFR118 MPL117:MPN118 MZH117:MZJ118 NJD117:NJF118 NSZ117:NTB118 OCV117:OCX118 OMR117:OMT118 OWN117:OWP118 PGJ117:PGL118 PQF117:PQH118 QAB117:QAD118 QJX117:QJZ118 QTT117:QTV118 RDP117:RDR118 RNL117:RNN118 RXH117:RXJ118 SHD117:SHF118 SQZ117:SRB118 TAV117:TAX118 TKR117:TKT118 TUN117:TUP118 UEJ117:UEL118 UOF117:UOH118 UYB117:UYD118 VHX117:VHZ118 VRT117:VRV118 WBP117:WBR118 WLL117:WLN118 WVH117:WVJ118 WVH124:WVJ129 WLL124:WLN129 WBP124:WBR129 VRT124:VRV129 VHX124:VHZ129 UYB124:UYD129 UOF124:UOH129 UEJ124:UEL129 TUN124:TUP129 TKR124:TKT129 TAV124:TAX129 SQZ124:SRB129 SHD124:SHF129 RXH124:RXJ129 RNL124:RNN129 RDP124:RDR129 QTT124:QTV129 QJX124:QJZ129 QAB124:QAD129 PQF124:PQH129 PGJ124:PGL129 OWN124:OWP129 OMR124:OMT129 OCV124:OCX129 NSZ124:NTB129 NJD124:NJF129 MZH124:MZJ129 MPL124:MPN129 MFP124:MFR129 LVT124:LVV129 LLX124:LLZ129 LCB124:LCD129 KSF124:KSH129 KIJ124:KIL129 JYN124:JYP129 JOR124:JOT129 JEV124:JEX129 IUZ124:IVB129 ILD124:ILF129 IBH124:IBJ129 HRL124:HRN129 HHP124:HHR129 GXT124:GXV129 GNX124:GNZ129 GEB124:GED129 FUF124:FUH129 FKJ124:FKL129 FAN124:FAP129 EQR124:EQT129 EGV124:EGX129 DWZ124:DXB129 DND124:DNF129 DDH124:DDJ129 CTL124:CTN129 CJP124:CJR129 BZT124:BZV129 BPX124:BPZ129 BGB124:BGD129 AWF124:AWH129 AMJ124:AML129 ACN124:ACP129 SR124:ST129 IV124:IX129" xr:uid="{651E0865-677C-4E33-A04D-8FAE326A5083}"/>
    <dataValidation allowBlank="1" showInputMessage="1" showErrorMessage="1" prompt="TYPE IN INPUT INFOS" sqref="IU16:IU116 B917530:B917630 B851994:B852094 B786458:B786558 B720922:B721022 B655386:B655486 B589850:B589950 B524314:B524414 B458778:B458878 B393242:B393342 B327706:B327806 B262170:B262270 B196634:B196734 B131098:B131198 B65562:B65662 B983066:B983166 SQ16:SQ116 ACM16:ACM116 AMI16:AMI116 AWE16:AWE116 BGA16:BGA116 BPW16:BPW116 BZS16:BZS116 CJO16:CJO116 CTK16:CTK116 DDG16:DDG116 DNC16:DNC116 DWY16:DWY116 EGU16:EGU116 EQQ16:EQQ116 FAM16:FAM116 FKI16:FKI116 FUE16:FUE116 GEA16:GEA116 GNW16:GNW116 GXS16:GXS116 HHO16:HHO116 HRK16:HRK116 IBG16:IBG116 ILC16:ILC116 IUY16:IUY116 JEU16:JEU116 JOQ16:JOQ116 JYM16:JYM116 KII16:KII116 KSE16:KSE116 LCA16:LCA116 LLW16:LLW116 LVS16:LVS116 MFO16:MFO116 MPK16:MPK116 MZG16:MZG116 NJC16:NJC116 NSY16:NSY116 OCU16:OCU116 OMQ16:OMQ116 OWM16:OWM116 PGI16:PGI116 PQE16:PQE116 QAA16:QAA116 QJW16:QJW116 QTS16:QTS116 RDO16:RDO116 RNK16:RNK116 RXG16:RXG116 SHC16:SHC116 SQY16:SQY116 TAU16:TAU116 TKQ16:TKQ116 TUM16:TUM116 UEI16:UEI116 UOE16:UOE116 UYA16:UYA116 VHW16:VHW116 VRS16:VRS116 WBO16:WBO116 WLK16:WLK116 WVG16:WVG116 IU65562:IU65662 SQ65562:SQ65662 ACM65562:ACM65662 AMI65562:AMI65662 AWE65562:AWE65662 BGA65562:BGA65662 BPW65562:BPW65662 BZS65562:BZS65662 CJO65562:CJO65662 CTK65562:CTK65662 DDG65562:DDG65662 DNC65562:DNC65662 DWY65562:DWY65662 EGU65562:EGU65662 EQQ65562:EQQ65662 FAM65562:FAM65662 FKI65562:FKI65662 FUE65562:FUE65662 GEA65562:GEA65662 GNW65562:GNW65662 GXS65562:GXS65662 HHO65562:HHO65662 HRK65562:HRK65662 IBG65562:IBG65662 ILC65562:ILC65662 IUY65562:IUY65662 JEU65562:JEU65662 JOQ65562:JOQ65662 JYM65562:JYM65662 KII65562:KII65662 KSE65562:KSE65662 LCA65562:LCA65662 LLW65562:LLW65662 LVS65562:LVS65662 MFO65562:MFO65662 MPK65562:MPK65662 MZG65562:MZG65662 NJC65562:NJC65662 NSY65562:NSY65662 OCU65562:OCU65662 OMQ65562:OMQ65662 OWM65562:OWM65662 PGI65562:PGI65662 PQE65562:PQE65662 QAA65562:QAA65662 QJW65562:QJW65662 QTS65562:QTS65662 RDO65562:RDO65662 RNK65562:RNK65662 RXG65562:RXG65662 SHC65562:SHC65662 SQY65562:SQY65662 TAU65562:TAU65662 TKQ65562:TKQ65662 TUM65562:TUM65662 UEI65562:UEI65662 UOE65562:UOE65662 UYA65562:UYA65662 VHW65562:VHW65662 VRS65562:VRS65662 WBO65562:WBO65662 WLK65562:WLK65662 WVG65562:WVG65662 IU131098:IU131198 SQ131098:SQ131198 ACM131098:ACM131198 AMI131098:AMI131198 AWE131098:AWE131198 BGA131098:BGA131198 BPW131098:BPW131198 BZS131098:BZS131198 CJO131098:CJO131198 CTK131098:CTK131198 DDG131098:DDG131198 DNC131098:DNC131198 DWY131098:DWY131198 EGU131098:EGU131198 EQQ131098:EQQ131198 FAM131098:FAM131198 FKI131098:FKI131198 FUE131098:FUE131198 GEA131098:GEA131198 GNW131098:GNW131198 GXS131098:GXS131198 HHO131098:HHO131198 HRK131098:HRK131198 IBG131098:IBG131198 ILC131098:ILC131198 IUY131098:IUY131198 JEU131098:JEU131198 JOQ131098:JOQ131198 JYM131098:JYM131198 KII131098:KII131198 KSE131098:KSE131198 LCA131098:LCA131198 LLW131098:LLW131198 LVS131098:LVS131198 MFO131098:MFO131198 MPK131098:MPK131198 MZG131098:MZG131198 NJC131098:NJC131198 NSY131098:NSY131198 OCU131098:OCU131198 OMQ131098:OMQ131198 OWM131098:OWM131198 PGI131098:PGI131198 PQE131098:PQE131198 QAA131098:QAA131198 QJW131098:QJW131198 QTS131098:QTS131198 RDO131098:RDO131198 RNK131098:RNK131198 RXG131098:RXG131198 SHC131098:SHC131198 SQY131098:SQY131198 TAU131098:TAU131198 TKQ131098:TKQ131198 TUM131098:TUM131198 UEI131098:UEI131198 UOE131098:UOE131198 UYA131098:UYA131198 VHW131098:VHW131198 VRS131098:VRS131198 WBO131098:WBO131198 WLK131098:WLK131198 WVG131098:WVG131198 IU196634:IU196734 SQ196634:SQ196734 ACM196634:ACM196734 AMI196634:AMI196734 AWE196634:AWE196734 BGA196634:BGA196734 BPW196634:BPW196734 BZS196634:BZS196734 CJO196634:CJO196734 CTK196634:CTK196734 DDG196634:DDG196734 DNC196634:DNC196734 DWY196634:DWY196734 EGU196634:EGU196734 EQQ196634:EQQ196734 FAM196634:FAM196734 FKI196634:FKI196734 FUE196634:FUE196734 GEA196634:GEA196734 GNW196634:GNW196734 GXS196634:GXS196734 HHO196634:HHO196734 HRK196634:HRK196734 IBG196634:IBG196734 ILC196634:ILC196734 IUY196634:IUY196734 JEU196634:JEU196734 JOQ196634:JOQ196734 JYM196634:JYM196734 KII196634:KII196734 KSE196634:KSE196734 LCA196634:LCA196734 LLW196634:LLW196734 LVS196634:LVS196734 MFO196634:MFO196734 MPK196634:MPK196734 MZG196634:MZG196734 NJC196634:NJC196734 NSY196634:NSY196734 OCU196634:OCU196734 OMQ196634:OMQ196734 OWM196634:OWM196734 PGI196634:PGI196734 PQE196634:PQE196734 QAA196634:QAA196734 QJW196634:QJW196734 QTS196634:QTS196734 RDO196634:RDO196734 RNK196634:RNK196734 RXG196634:RXG196734 SHC196634:SHC196734 SQY196634:SQY196734 TAU196634:TAU196734 TKQ196634:TKQ196734 TUM196634:TUM196734 UEI196634:UEI196734 UOE196634:UOE196734 UYA196634:UYA196734 VHW196634:VHW196734 VRS196634:VRS196734 WBO196634:WBO196734 WLK196634:WLK196734 WVG196634:WVG196734 IU262170:IU262270 SQ262170:SQ262270 ACM262170:ACM262270 AMI262170:AMI262270 AWE262170:AWE262270 BGA262170:BGA262270 BPW262170:BPW262270 BZS262170:BZS262270 CJO262170:CJO262270 CTK262170:CTK262270 DDG262170:DDG262270 DNC262170:DNC262270 DWY262170:DWY262270 EGU262170:EGU262270 EQQ262170:EQQ262270 FAM262170:FAM262270 FKI262170:FKI262270 FUE262170:FUE262270 GEA262170:GEA262270 GNW262170:GNW262270 GXS262170:GXS262270 HHO262170:HHO262270 HRK262170:HRK262270 IBG262170:IBG262270 ILC262170:ILC262270 IUY262170:IUY262270 JEU262170:JEU262270 JOQ262170:JOQ262270 JYM262170:JYM262270 KII262170:KII262270 KSE262170:KSE262270 LCA262170:LCA262270 LLW262170:LLW262270 LVS262170:LVS262270 MFO262170:MFO262270 MPK262170:MPK262270 MZG262170:MZG262270 NJC262170:NJC262270 NSY262170:NSY262270 OCU262170:OCU262270 OMQ262170:OMQ262270 OWM262170:OWM262270 PGI262170:PGI262270 PQE262170:PQE262270 QAA262170:QAA262270 QJW262170:QJW262270 QTS262170:QTS262270 RDO262170:RDO262270 RNK262170:RNK262270 RXG262170:RXG262270 SHC262170:SHC262270 SQY262170:SQY262270 TAU262170:TAU262270 TKQ262170:TKQ262270 TUM262170:TUM262270 UEI262170:UEI262270 UOE262170:UOE262270 UYA262170:UYA262270 VHW262170:VHW262270 VRS262170:VRS262270 WBO262170:WBO262270 WLK262170:WLK262270 WVG262170:WVG262270 IU327706:IU327806 SQ327706:SQ327806 ACM327706:ACM327806 AMI327706:AMI327806 AWE327706:AWE327806 BGA327706:BGA327806 BPW327706:BPW327806 BZS327706:BZS327806 CJO327706:CJO327806 CTK327706:CTK327806 DDG327706:DDG327806 DNC327706:DNC327806 DWY327706:DWY327806 EGU327706:EGU327806 EQQ327706:EQQ327806 FAM327706:FAM327806 FKI327706:FKI327806 FUE327706:FUE327806 GEA327706:GEA327806 GNW327706:GNW327806 GXS327706:GXS327806 HHO327706:HHO327806 HRK327706:HRK327806 IBG327706:IBG327806 ILC327706:ILC327806 IUY327706:IUY327806 JEU327706:JEU327806 JOQ327706:JOQ327806 JYM327706:JYM327806 KII327706:KII327806 KSE327706:KSE327806 LCA327706:LCA327806 LLW327706:LLW327806 LVS327706:LVS327806 MFO327706:MFO327806 MPK327706:MPK327806 MZG327706:MZG327806 NJC327706:NJC327806 NSY327706:NSY327806 OCU327706:OCU327806 OMQ327706:OMQ327806 OWM327706:OWM327806 PGI327706:PGI327806 PQE327706:PQE327806 QAA327706:QAA327806 QJW327706:QJW327806 QTS327706:QTS327806 RDO327706:RDO327806 RNK327706:RNK327806 RXG327706:RXG327806 SHC327706:SHC327806 SQY327706:SQY327806 TAU327706:TAU327806 TKQ327706:TKQ327806 TUM327706:TUM327806 UEI327706:UEI327806 UOE327706:UOE327806 UYA327706:UYA327806 VHW327706:VHW327806 VRS327706:VRS327806 WBO327706:WBO327806 WLK327706:WLK327806 WVG327706:WVG327806 IU393242:IU393342 SQ393242:SQ393342 ACM393242:ACM393342 AMI393242:AMI393342 AWE393242:AWE393342 BGA393242:BGA393342 BPW393242:BPW393342 BZS393242:BZS393342 CJO393242:CJO393342 CTK393242:CTK393342 DDG393242:DDG393342 DNC393242:DNC393342 DWY393242:DWY393342 EGU393242:EGU393342 EQQ393242:EQQ393342 FAM393242:FAM393342 FKI393242:FKI393342 FUE393242:FUE393342 GEA393242:GEA393342 GNW393242:GNW393342 GXS393242:GXS393342 HHO393242:HHO393342 HRK393242:HRK393342 IBG393242:IBG393342 ILC393242:ILC393342 IUY393242:IUY393342 JEU393242:JEU393342 JOQ393242:JOQ393342 JYM393242:JYM393342 KII393242:KII393342 KSE393242:KSE393342 LCA393242:LCA393342 LLW393242:LLW393342 LVS393242:LVS393342 MFO393242:MFO393342 MPK393242:MPK393342 MZG393242:MZG393342 NJC393242:NJC393342 NSY393242:NSY393342 OCU393242:OCU393342 OMQ393242:OMQ393342 OWM393242:OWM393342 PGI393242:PGI393342 PQE393242:PQE393342 QAA393242:QAA393342 QJW393242:QJW393342 QTS393242:QTS393342 RDO393242:RDO393342 RNK393242:RNK393342 RXG393242:RXG393342 SHC393242:SHC393342 SQY393242:SQY393342 TAU393242:TAU393342 TKQ393242:TKQ393342 TUM393242:TUM393342 UEI393242:UEI393342 UOE393242:UOE393342 UYA393242:UYA393342 VHW393242:VHW393342 VRS393242:VRS393342 WBO393242:WBO393342 WLK393242:WLK393342 WVG393242:WVG393342 IU458778:IU458878 SQ458778:SQ458878 ACM458778:ACM458878 AMI458778:AMI458878 AWE458778:AWE458878 BGA458778:BGA458878 BPW458778:BPW458878 BZS458778:BZS458878 CJO458778:CJO458878 CTK458778:CTK458878 DDG458778:DDG458878 DNC458778:DNC458878 DWY458778:DWY458878 EGU458778:EGU458878 EQQ458778:EQQ458878 FAM458778:FAM458878 FKI458778:FKI458878 FUE458778:FUE458878 GEA458778:GEA458878 GNW458778:GNW458878 GXS458778:GXS458878 HHO458778:HHO458878 HRK458778:HRK458878 IBG458778:IBG458878 ILC458778:ILC458878 IUY458778:IUY458878 JEU458778:JEU458878 JOQ458778:JOQ458878 JYM458778:JYM458878 KII458778:KII458878 KSE458778:KSE458878 LCA458778:LCA458878 LLW458778:LLW458878 LVS458778:LVS458878 MFO458778:MFO458878 MPK458778:MPK458878 MZG458778:MZG458878 NJC458778:NJC458878 NSY458778:NSY458878 OCU458778:OCU458878 OMQ458778:OMQ458878 OWM458778:OWM458878 PGI458778:PGI458878 PQE458778:PQE458878 QAA458778:QAA458878 QJW458778:QJW458878 QTS458778:QTS458878 RDO458778:RDO458878 RNK458778:RNK458878 RXG458778:RXG458878 SHC458778:SHC458878 SQY458778:SQY458878 TAU458778:TAU458878 TKQ458778:TKQ458878 TUM458778:TUM458878 UEI458778:UEI458878 UOE458778:UOE458878 UYA458778:UYA458878 VHW458778:VHW458878 VRS458778:VRS458878 WBO458778:WBO458878 WLK458778:WLK458878 WVG458778:WVG458878 IU524314:IU524414 SQ524314:SQ524414 ACM524314:ACM524414 AMI524314:AMI524414 AWE524314:AWE524414 BGA524314:BGA524414 BPW524314:BPW524414 BZS524314:BZS524414 CJO524314:CJO524414 CTK524314:CTK524414 DDG524314:DDG524414 DNC524314:DNC524414 DWY524314:DWY524414 EGU524314:EGU524414 EQQ524314:EQQ524414 FAM524314:FAM524414 FKI524314:FKI524414 FUE524314:FUE524414 GEA524314:GEA524414 GNW524314:GNW524414 GXS524314:GXS524414 HHO524314:HHO524414 HRK524314:HRK524414 IBG524314:IBG524414 ILC524314:ILC524414 IUY524314:IUY524414 JEU524314:JEU524414 JOQ524314:JOQ524414 JYM524314:JYM524414 KII524314:KII524414 KSE524314:KSE524414 LCA524314:LCA524414 LLW524314:LLW524414 LVS524314:LVS524414 MFO524314:MFO524414 MPK524314:MPK524414 MZG524314:MZG524414 NJC524314:NJC524414 NSY524314:NSY524414 OCU524314:OCU524414 OMQ524314:OMQ524414 OWM524314:OWM524414 PGI524314:PGI524414 PQE524314:PQE524414 QAA524314:QAA524414 QJW524314:QJW524414 QTS524314:QTS524414 RDO524314:RDO524414 RNK524314:RNK524414 RXG524314:RXG524414 SHC524314:SHC524414 SQY524314:SQY524414 TAU524314:TAU524414 TKQ524314:TKQ524414 TUM524314:TUM524414 UEI524314:UEI524414 UOE524314:UOE524414 UYA524314:UYA524414 VHW524314:VHW524414 VRS524314:VRS524414 WBO524314:WBO524414 WLK524314:WLK524414 WVG524314:WVG524414 IU589850:IU589950 SQ589850:SQ589950 ACM589850:ACM589950 AMI589850:AMI589950 AWE589850:AWE589950 BGA589850:BGA589950 BPW589850:BPW589950 BZS589850:BZS589950 CJO589850:CJO589950 CTK589850:CTK589950 DDG589850:DDG589950 DNC589850:DNC589950 DWY589850:DWY589950 EGU589850:EGU589950 EQQ589850:EQQ589950 FAM589850:FAM589950 FKI589850:FKI589950 FUE589850:FUE589950 GEA589850:GEA589950 GNW589850:GNW589950 GXS589850:GXS589950 HHO589850:HHO589950 HRK589850:HRK589950 IBG589850:IBG589950 ILC589850:ILC589950 IUY589850:IUY589950 JEU589850:JEU589950 JOQ589850:JOQ589950 JYM589850:JYM589950 KII589850:KII589950 KSE589850:KSE589950 LCA589850:LCA589950 LLW589850:LLW589950 LVS589850:LVS589950 MFO589850:MFO589950 MPK589850:MPK589950 MZG589850:MZG589950 NJC589850:NJC589950 NSY589850:NSY589950 OCU589850:OCU589950 OMQ589850:OMQ589950 OWM589850:OWM589950 PGI589850:PGI589950 PQE589850:PQE589950 QAA589850:QAA589950 QJW589850:QJW589950 QTS589850:QTS589950 RDO589850:RDO589950 RNK589850:RNK589950 RXG589850:RXG589950 SHC589850:SHC589950 SQY589850:SQY589950 TAU589850:TAU589950 TKQ589850:TKQ589950 TUM589850:TUM589950 UEI589850:UEI589950 UOE589850:UOE589950 UYA589850:UYA589950 VHW589850:VHW589950 VRS589850:VRS589950 WBO589850:WBO589950 WLK589850:WLK589950 WVG589850:WVG589950 IU655386:IU655486 SQ655386:SQ655486 ACM655386:ACM655486 AMI655386:AMI655486 AWE655386:AWE655486 BGA655386:BGA655486 BPW655386:BPW655486 BZS655386:BZS655486 CJO655386:CJO655486 CTK655386:CTK655486 DDG655386:DDG655486 DNC655386:DNC655486 DWY655386:DWY655486 EGU655386:EGU655486 EQQ655386:EQQ655486 FAM655386:FAM655486 FKI655386:FKI655486 FUE655386:FUE655486 GEA655386:GEA655486 GNW655386:GNW655486 GXS655386:GXS655486 HHO655386:HHO655486 HRK655386:HRK655486 IBG655386:IBG655486 ILC655386:ILC655486 IUY655386:IUY655486 JEU655386:JEU655486 JOQ655386:JOQ655486 JYM655386:JYM655486 KII655386:KII655486 KSE655386:KSE655486 LCA655386:LCA655486 LLW655386:LLW655486 LVS655386:LVS655486 MFO655386:MFO655486 MPK655386:MPK655486 MZG655386:MZG655486 NJC655386:NJC655486 NSY655386:NSY655486 OCU655386:OCU655486 OMQ655386:OMQ655486 OWM655386:OWM655486 PGI655386:PGI655486 PQE655386:PQE655486 QAA655386:QAA655486 QJW655386:QJW655486 QTS655386:QTS655486 RDO655386:RDO655486 RNK655386:RNK655486 RXG655386:RXG655486 SHC655386:SHC655486 SQY655386:SQY655486 TAU655386:TAU655486 TKQ655386:TKQ655486 TUM655386:TUM655486 UEI655386:UEI655486 UOE655386:UOE655486 UYA655386:UYA655486 VHW655386:VHW655486 VRS655386:VRS655486 WBO655386:WBO655486 WLK655386:WLK655486 WVG655386:WVG655486 IU720922:IU721022 SQ720922:SQ721022 ACM720922:ACM721022 AMI720922:AMI721022 AWE720922:AWE721022 BGA720922:BGA721022 BPW720922:BPW721022 BZS720922:BZS721022 CJO720922:CJO721022 CTK720922:CTK721022 DDG720922:DDG721022 DNC720922:DNC721022 DWY720922:DWY721022 EGU720922:EGU721022 EQQ720922:EQQ721022 FAM720922:FAM721022 FKI720922:FKI721022 FUE720922:FUE721022 GEA720922:GEA721022 GNW720922:GNW721022 GXS720922:GXS721022 HHO720922:HHO721022 HRK720922:HRK721022 IBG720922:IBG721022 ILC720922:ILC721022 IUY720922:IUY721022 JEU720922:JEU721022 JOQ720922:JOQ721022 JYM720922:JYM721022 KII720922:KII721022 KSE720922:KSE721022 LCA720922:LCA721022 LLW720922:LLW721022 LVS720922:LVS721022 MFO720922:MFO721022 MPK720922:MPK721022 MZG720922:MZG721022 NJC720922:NJC721022 NSY720922:NSY721022 OCU720922:OCU721022 OMQ720922:OMQ721022 OWM720922:OWM721022 PGI720922:PGI721022 PQE720922:PQE721022 QAA720922:QAA721022 QJW720922:QJW721022 QTS720922:QTS721022 RDO720922:RDO721022 RNK720922:RNK721022 RXG720922:RXG721022 SHC720922:SHC721022 SQY720922:SQY721022 TAU720922:TAU721022 TKQ720922:TKQ721022 TUM720922:TUM721022 UEI720922:UEI721022 UOE720922:UOE721022 UYA720922:UYA721022 VHW720922:VHW721022 VRS720922:VRS721022 WBO720922:WBO721022 WLK720922:WLK721022 WVG720922:WVG721022 IU786458:IU786558 SQ786458:SQ786558 ACM786458:ACM786558 AMI786458:AMI786558 AWE786458:AWE786558 BGA786458:BGA786558 BPW786458:BPW786558 BZS786458:BZS786558 CJO786458:CJO786558 CTK786458:CTK786558 DDG786458:DDG786558 DNC786458:DNC786558 DWY786458:DWY786558 EGU786458:EGU786558 EQQ786458:EQQ786558 FAM786458:FAM786558 FKI786458:FKI786558 FUE786458:FUE786558 GEA786458:GEA786558 GNW786458:GNW786558 GXS786458:GXS786558 HHO786458:HHO786558 HRK786458:HRK786558 IBG786458:IBG786558 ILC786458:ILC786558 IUY786458:IUY786558 JEU786458:JEU786558 JOQ786458:JOQ786558 JYM786458:JYM786558 KII786458:KII786558 KSE786458:KSE786558 LCA786458:LCA786558 LLW786458:LLW786558 LVS786458:LVS786558 MFO786458:MFO786558 MPK786458:MPK786558 MZG786458:MZG786558 NJC786458:NJC786558 NSY786458:NSY786558 OCU786458:OCU786558 OMQ786458:OMQ786558 OWM786458:OWM786558 PGI786458:PGI786558 PQE786458:PQE786558 QAA786458:QAA786558 QJW786458:QJW786558 QTS786458:QTS786558 RDO786458:RDO786558 RNK786458:RNK786558 RXG786458:RXG786558 SHC786458:SHC786558 SQY786458:SQY786558 TAU786458:TAU786558 TKQ786458:TKQ786558 TUM786458:TUM786558 UEI786458:UEI786558 UOE786458:UOE786558 UYA786458:UYA786558 VHW786458:VHW786558 VRS786458:VRS786558 WBO786458:WBO786558 WLK786458:WLK786558 WVG786458:WVG786558 IU851994:IU852094 SQ851994:SQ852094 ACM851994:ACM852094 AMI851994:AMI852094 AWE851994:AWE852094 BGA851994:BGA852094 BPW851994:BPW852094 BZS851994:BZS852094 CJO851994:CJO852094 CTK851994:CTK852094 DDG851994:DDG852094 DNC851994:DNC852094 DWY851994:DWY852094 EGU851994:EGU852094 EQQ851994:EQQ852094 FAM851994:FAM852094 FKI851994:FKI852094 FUE851994:FUE852094 GEA851994:GEA852094 GNW851994:GNW852094 GXS851994:GXS852094 HHO851994:HHO852094 HRK851994:HRK852094 IBG851994:IBG852094 ILC851994:ILC852094 IUY851994:IUY852094 JEU851994:JEU852094 JOQ851994:JOQ852094 JYM851994:JYM852094 KII851994:KII852094 KSE851994:KSE852094 LCA851994:LCA852094 LLW851994:LLW852094 LVS851994:LVS852094 MFO851994:MFO852094 MPK851994:MPK852094 MZG851994:MZG852094 NJC851994:NJC852094 NSY851994:NSY852094 OCU851994:OCU852094 OMQ851994:OMQ852094 OWM851994:OWM852094 PGI851994:PGI852094 PQE851994:PQE852094 QAA851994:QAA852094 QJW851994:QJW852094 QTS851994:QTS852094 RDO851994:RDO852094 RNK851994:RNK852094 RXG851994:RXG852094 SHC851994:SHC852094 SQY851994:SQY852094 TAU851994:TAU852094 TKQ851994:TKQ852094 TUM851994:TUM852094 UEI851994:UEI852094 UOE851994:UOE852094 UYA851994:UYA852094 VHW851994:VHW852094 VRS851994:VRS852094 WBO851994:WBO852094 WLK851994:WLK852094 WVG851994:WVG852094 IU917530:IU917630 SQ917530:SQ917630 ACM917530:ACM917630 AMI917530:AMI917630 AWE917530:AWE917630 BGA917530:BGA917630 BPW917530:BPW917630 BZS917530:BZS917630 CJO917530:CJO917630 CTK917530:CTK917630 DDG917530:DDG917630 DNC917530:DNC917630 DWY917530:DWY917630 EGU917530:EGU917630 EQQ917530:EQQ917630 FAM917530:FAM917630 FKI917530:FKI917630 FUE917530:FUE917630 GEA917530:GEA917630 GNW917530:GNW917630 GXS917530:GXS917630 HHO917530:HHO917630 HRK917530:HRK917630 IBG917530:IBG917630 ILC917530:ILC917630 IUY917530:IUY917630 JEU917530:JEU917630 JOQ917530:JOQ917630 JYM917530:JYM917630 KII917530:KII917630 KSE917530:KSE917630 LCA917530:LCA917630 LLW917530:LLW917630 LVS917530:LVS917630 MFO917530:MFO917630 MPK917530:MPK917630 MZG917530:MZG917630 NJC917530:NJC917630 NSY917530:NSY917630 OCU917530:OCU917630 OMQ917530:OMQ917630 OWM917530:OWM917630 PGI917530:PGI917630 PQE917530:PQE917630 QAA917530:QAA917630 QJW917530:QJW917630 QTS917530:QTS917630 RDO917530:RDO917630 RNK917530:RNK917630 RXG917530:RXG917630 SHC917530:SHC917630 SQY917530:SQY917630 TAU917530:TAU917630 TKQ917530:TKQ917630 TUM917530:TUM917630 UEI917530:UEI917630 UOE917530:UOE917630 UYA917530:UYA917630 VHW917530:VHW917630 VRS917530:VRS917630 WBO917530:WBO917630 WLK917530:WLK917630 WVG917530:WVG917630 IU983066:IU983166 SQ983066:SQ983166 ACM983066:ACM983166 AMI983066:AMI983166 AWE983066:AWE983166 BGA983066:BGA983166 BPW983066:BPW983166 BZS983066:BZS983166 CJO983066:CJO983166 CTK983066:CTK983166 DDG983066:DDG983166 DNC983066:DNC983166 DWY983066:DWY983166 EGU983066:EGU983166 EQQ983066:EQQ983166 FAM983066:FAM983166 FKI983066:FKI983166 FUE983066:FUE983166 GEA983066:GEA983166 GNW983066:GNW983166 GXS983066:GXS983166 HHO983066:HHO983166 HRK983066:HRK983166 IBG983066:IBG983166 ILC983066:ILC983166 IUY983066:IUY983166 JEU983066:JEU983166 JOQ983066:JOQ983166 JYM983066:JYM983166 KII983066:KII983166 KSE983066:KSE983166 LCA983066:LCA983166 LLW983066:LLW983166 LVS983066:LVS983166 MFO983066:MFO983166 MPK983066:MPK983166 MZG983066:MZG983166 NJC983066:NJC983166 NSY983066:NSY983166 OCU983066:OCU983166 OMQ983066:OMQ983166 OWM983066:OWM983166 PGI983066:PGI983166 PQE983066:PQE983166 QAA983066:QAA983166 QJW983066:QJW983166 QTS983066:QTS983166 RDO983066:RDO983166 RNK983066:RNK983166 RXG983066:RXG983166 SHC983066:SHC983166 SQY983066:SQY983166 TAU983066:TAU983166 TKQ983066:TKQ983166 TUM983066:TUM983166 UEI983066:UEI983166 UOE983066:UOE983166 UYA983066:UYA983166 VHW983066:VHW983166 VRS983066:VRS983166 WBO983066:WBO983166 WLK983066:WLK983166 WVG983066:WVG983166" xr:uid="{C152E427-2646-4A3B-B8DE-161C1B5DF39A}"/>
    <dataValidation type="list" allowBlank="1" showInputMessage="1" showErrorMessage="1" sqref="T8" xr:uid="{6276C645-498F-44AF-90D4-D36029202B13}">
      <formula1>"Yes, No"</formula1>
    </dataValidation>
  </dataValidations>
  <printOptions horizontalCentered="1" verticalCentered="1"/>
  <pageMargins left="0.25" right="0.25" top="0.25" bottom="0.25" header="0.3" footer="0.3"/>
  <pageSetup paperSize="9" scale="64" orientation="portrait" horizontalDpi="0" verticalDpi="0" r:id="rId1"/>
  <ignoredErrors>
    <ignoredError sqref="C16:I116 J67:J116 J52:J65 K16:L65 K67:L116" unlocked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A6550-929E-4013-A19B-5B79F0E21557}">
  <sheetPr codeName="Sheet9">
    <tabColor theme="6" tint="0.79998168889431442"/>
    <pageSetUpPr fitToPage="1"/>
  </sheetPr>
  <dimension ref="A1:CT193"/>
  <sheetViews>
    <sheetView showGridLines="0" topLeftCell="A9" zoomScaleNormal="100" workbookViewId="0">
      <selection activeCell="D19" sqref="D19"/>
    </sheetView>
  </sheetViews>
  <sheetFormatPr defaultColWidth="8.1640625" defaultRowHeight="10.5"/>
  <cols>
    <col min="1" max="1" width="3.33203125" style="6" customWidth="1"/>
    <col min="2" max="2" width="32.33203125" style="6" customWidth="1"/>
    <col min="3" max="3" width="7.08203125" style="6" hidden="1" customWidth="1"/>
    <col min="4" max="57" width="5.4140625" style="6" customWidth="1"/>
    <col min="58" max="58" width="6.83203125" style="6" bestFit="1" customWidth="1"/>
    <col min="59" max="59" width="9.33203125" style="6" customWidth="1"/>
    <col min="60" max="60" width="7.5" style="6" customWidth="1"/>
    <col min="61" max="64" width="16.6640625" style="6" customWidth="1"/>
    <col min="65" max="65" width="7.33203125" style="6" customWidth="1"/>
    <col min="66" max="66" width="8.1640625" style="6"/>
    <col min="67" max="67" width="3.33203125" style="6" customWidth="1"/>
    <col min="68" max="68" width="4" style="6" customWidth="1"/>
    <col min="69" max="69" width="3.6640625" style="6" bestFit="1" customWidth="1"/>
    <col min="70" max="71" width="2.33203125" style="6" bestFit="1" customWidth="1"/>
    <col min="72" max="72" width="5" style="6" customWidth="1"/>
    <col min="73" max="73" width="4.08203125" style="6" customWidth="1"/>
    <col min="74" max="74" width="3.6640625" style="6" customWidth="1"/>
    <col min="75" max="87" width="2.33203125" style="6" bestFit="1" customWidth="1"/>
    <col min="88" max="88" width="8.1640625" style="6"/>
    <col min="89" max="89" width="3.33203125" style="6" bestFit="1" customWidth="1"/>
    <col min="90" max="91" width="3" style="6" bestFit="1" customWidth="1"/>
    <col min="92" max="92" width="3.1640625" style="6" bestFit="1" customWidth="1"/>
    <col min="93" max="93" width="2.9140625" style="6" bestFit="1" customWidth="1"/>
    <col min="94" max="94" width="3.08203125" style="6" bestFit="1" customWidth="1"/>
    <col min="95" max="95" width="2.83203125" style="6" bestFit="1" customWidth="1"/>
    <col min="96" max="97" width="2.58203125" style="6" bestFit="1" customWidth="1"/>
    <col min="98" max="98" width="3.1640625" style="6" bestFit="1" customWidth="1"/>
    <col min="99" max="16384" width="8.1640625" style="6"/>
  </cols>
  <sheetData>
    <row r="1" spans="1:98" ht="13" hidden="1">
      <c r="A1" s="835" t="s">
        <v>3</v>
      </c>
      <c r="B1" s="835"/>
      <c r="C1" s="835"/>
      <c r="D1" s="835"/>
      <c r="E1" s="835"/>
      <c r="F1" s="835"/>
      <c r="G1" s="835"/>
      <c r="H1" s="835"/>
      <c r="I1" s="835"/>
      <c r="J1" s="835"/>
      <c r="K1" s="835"/>
      <c r="L1" s="835"/>
      <c r="M1" s="835"/>
      <c r="N1" s="835"/>
      <c r="O1" s="835"/>
      <c r="P1" s="835"/>
      <c r="Q1" s="835"/>
      <c r="R1" s="835"/>
      <c r="S1" s="835"/>
      <c r="T1" s="835"/>
      <c r="U1" s="835"/>
      <c r="V1" s="835"/>
      <c r="W1" s="835"/>
      <c r="X1" s="835"/>
      <c r="Y1" s="835"/>
      <c r="Z1" s="835"/>
      <c r="AA1" s="835"/>
      <c r="AB1" s="835"/>
      <c r="AC1" s="835"/>
      <c r="AD1" s="835"/>
      <c r="AE1" s="835"/>
      <c r="AF1" s="835"/>
      <c r="AG1" s="835"/>
      <c r="AH1" s="835"/>
      <c r="AI1" s="835"/>
      <c r="AJ1" s="835"/>
      <c r="AK1" s="835"/>
      <c r="AL1" s="835"/>
      <c r="AM1" s="835"/>
      <c r="AN1" s="835"/>
      <c r="AO1" s="835"/>
      <c r="AP1" s="835"/>
      <c r="AQ1" s="835"/>
      <c r="AR1" s="835"/>
      <c r="AS1" s="835"/>
      <c r="AT1" s="835"/>
      <c r="AU1" s="835"/>
      <c r="AV1" s="835"/>
      <c r="AW1" s="835"/>
      <c r="AX1" s="835"/>
      <c r="AY1" s="835"/>
      <c r="AZ1" s="835"/>
      <c r="BA1" s="835"/>
      <c r="BB1" s="835"/>
      <c r="BC1" s="835"/>
      <c r="BD1" s="835"/>
      <c r="BE1" s="835"/>
      <c r="BF1" s="835"/>
      <c r="BG1" s="835"/>
      <c r="BH1" s="835"/>
      <c r="BI1" s="835"/>
      <c r="BJ1" s="835"/>
      <c r="BK1" s="835"/>
      <c r="BL1" s="835"/>
      <c r="BM1" s="835"/>
    </row>
    <row r="2" spans="1:98" ht="13" hidden="1">
      <c r="A2" s="834" t="s">
        <v>4</v>
      </c>
      <c r="B2" s="834"/>
      <c r="C2" s="834"/>
      <c r="D2" s="834"/>
      <c r="E2" s="834"/>
      <c r="F2" s="834"/>
      <c r="G2" s="834"/>
      <c r="H2" s="834"/>
      <c r="I2" s="834"/>
      <c r="J2" s="834"/>
      <c r="K2" s="834"/>
      <c r="L2" s="834"/>
      <c r="M2" s="834"/>
      <c r="N2" s="834"/>
      <c r="O2" s="834"/>
      <c r="P2" s="834"/>
      <c r="Q2" s="834"/>
      <c r="R2" s="834"/>
      <c r="S2" s="834"/>
      <c r="T2" s="834"/>
      <c r="U2" s="834"/>
      <c r="V2" s="834"/>
      <c r="W2" s="834"/>
      <c r="X2" s="834"/>
      <c r="Y2" s="834"/>
      <c r="Z2" s="834"/>
      <c r="AA2" s="834"/>
      <c r="AB2" s="834"/>
      <c r="AC2" s="834"/>
      <c r="AD2" s="834"/>
      <c r="AE2" s="834"/>
      <c r="AF2" s="834"/>
      <c r="AG2" s="834"/>
      <c r="AH2" s="834"/>
      <c r="AI2" s="834"/>
      <c r="AJ2" s="834"/>
      <c r="AK2" s="834"/>
      <c r="AL2" s="834"/>
      <c r="AM2" s="834"/>
      <c r="AN2" s="834"/>
      <c r="AO2" s="834"/>
      <c r="AP2" s="834"/>
      <c r="AQ2" s="834"/>
      <c r="AR2" s="834"/>
      <c r="AS2" s="834"/>
      <c r="AT2" s="834"/>
      <c r="AU2" s="834"/>
      <c r="AV2" s="834"/>
      <c r="AW2" s="834"/>
      <c r="AX2" s="834"/>
      <c r="AY2" s="834"/>
      <c r="AZ2" s="834"/>
      <c r="BA2" s="834"/>
      <c r="BB2" s="834"/>
      <c r="BC2" s="834"/>
      <c r="BD2" s="834"/>
      <c r="BE2" s="834"/>
      <c r="BF2" s="834"/>
      <c r="BG2" s="834"/>
      <c r="BH2" s="834"/>
      <c r="BI2" s="834"/>
      <c r="BJ2" s="834"/>
      <c r="BK2" s="834"/>
      <c r="BL2" s="834"/>
      <c r="BM2" s="834"/>
    </row>
    <row r="3" spans="1:98" ht="13" hidden="1">
      <c r="A3" s="835" t="str">
        <f>'INPUT DATA'!E8</f>
        <v>REGION XII</v>
      </c>
      <c r="B3" s="835"/>
      <c r="C3" s="835"/>
      <c r="D3" s="835"/>
      <c r="E3" s="835"/>
      <c r="F3" s="835"/>
      <c r="G3" s="835"/>
      <c r="H3" s="835"/>
      <c r="I3" s="835"/>
      <c r="J3" s="835"/>
      <c r="K3" s="835"/>
      <c r="L3" s="835"/>
      <c r="M3" s="835"/>
      <c r="N3" s="835"/>
      <c r="O3" s="835"/>
      <c r="P3" s="835"/>
      <c r="Q3" s="835"/>
      <c r="R3" s="835"/>
      <c r="S3" s="835"/>
      <c r="T3" s="835"/>
      <c r="U3" s="835"/>
      <c r="V3" s="835"/>
      <c r="W3" s="835"/>
      <c r="X3" s="835"/>
      <c r="Y3" s="835"/>
      <c r="Z3" s="835"/>
      <c r="AA3" s="835"/>
      <c r="AB3" s="835"/>
      <c r="AC3" s="835"/>
      <c r="AD3" s="835"/>
      <c r="AE3" s="835"/>
      <c r="AF3" s="835"/>
      <c r="AG3" s="835"/>
      <c r="AH3" s="835"/>
      <c r="AI3" s="835"/>
      <c r="AJ3" s="835"/>
      <c r="AK3" s="835"/>
      <c r="AL3" s="835"/>
      <c r="AM3" s="835"/>
      <c r="AN3" s="835"/>
      <c r="AO3" s="835"/>
      <c r="AP3" s="835"/>
      <c r="AQ3" s="835"/>
      <c r="AR3" s="835"/>
      <c r="AS3" s="835"/>
      <c r="AT3" s="835"/>
      <c r="AU3" s="835"/>
      <c r="AV3" s="835"/>
      <c r="AW3" s="835"/>
      <c r="AX3" s="835"/>
      <c r="AY3" s="835"/>
      <c r="AZ3" s="835"/>
      <c r="BA3" s="835"/>
      <c r="BB3" s="835"/>
      <c r="BC3" s="835"/>
      <c r="BD3" s="835"/>
      <c r="BE3" s="835"/>
      <c r="BF3" s="835"/>
      <c r="BG3" s="835"/>
      <c r="BH3" s="835"/>
      <c r="BI3" s="835"/>
      <c r="BJ3" s="835"/>
      <c r="BK3" s="835"/>
      <c r="BL3" s="835"/>
      <c r="BM3" s="835"/>
    </row>
    <row r="4" spans="1:98" ht="13" hidden="1">
      <c r="A4" s="834" t="str">
        <f>'INPUT DATA'!E9</f>
        <v>CITY SCHOOLS DIVISION OF KORONADAL</v>
      </c>
      <c r="B4" s="834"/>
      <c r="C4" s="834"/>
      <c r="D4" s="834"/>
      <c r="E4" s="834"/>
      <c r="F4" s="834"/>
      <c r="G4" s="834"/>
      <c r="H4" s="834"/>
      <c r="I4" s="834"/>
      <c r="J4" s="834"/>
      <c r="K4" s="834"/>
      <c r="L4" s="834"/>
      <c r="M4" s="834"/>
      <c r="N4" s="834"/>
      <c r="O4" s="834"/>
      <c r="P4" s="834"/>
      <c r="Q4" s="834"/>
      <c r="R4" s="834"/>
      <c r="S4" s="834"/>
      <c r="T4" s="834"/>
      <c r="U4" s="834"/>
      <c r="V4" s="834"/>
      <c r="W4" s="834"/>
      <c r="X4" s="834"/>
      <c r="Y4" s="834"/>
      <c r="Z4" s="834"/>
      <c r="AA4" s="834"/>
      <c r="AB4" s="834"/>
      <c r="AC4" s="834"/>
      <c r="AD4" s="834"/>
      <c r="AE4" s="834"/>
      <c r="AF4" s="834"/>
      <c r="AG4" s="834"/>
      <c r="AH4" s="834"/>
      <c r="AI4" s="834"/>
      <c r="AJ4" s="834"/>
      <c r="AK4" s="834"/>
      <c r="AL4" s="834"/>
      <c r="AM4" s="834"/>
      <c r="AN4" s="834"/>
      <c r="AO4" s="834"/>
      <c r="AP4" s="834"/>
      <c r="AQ4" s="834"/>
      <c r="AR4" s="834"/>
      <c r="AS4" s="834"/>
      <c r="AT4" s="834"/>
      <c r="AU4" s="834"/>
      <c r="AV4" s="834"/>
      <c r="AW4" s="834"/>
      <c r="AX4" s="834"/>
      <c r="AY4" s="834"/>
      <c r="AZ4" s="834"/>
      <c r="BA4" s="834"/>
      <c r="BB4" s="834"/>
      <c r="BC4" s="834"/>
      <c r="BD4" s="834"/>
      <c r="BE4" s="834"/>
      <c r="BF4" s="834"/>
      <c r="BG4" s="834"/>
      <c r="BH4" s="834"/>
      <c r="BI4" s="834"/>
      <c r="BJ4" s="834"/>
      <c r="BK4" s="834"/>
      <c r="BL4" s="834"/>
      <c r="BM4" s="834"/>
    </row>
    <row r="5" spans="1:98" ht="6.65" hidden="1" customHeight="1">
      <c r="A5" s="834"/>
      <c r="B5" s="834"/>
      <c r="C5" s="834"/>
      <c r="D5" s="834"/>
      <c r="E5" s="834"/>
      <c r="F5" s="834"/>
      <c r="G5" s="834"/>
      <c r="H5" s="834"/>
      <c r="I5" s="834"/>
      <c r="J5" s="834"/>
      <c r="K5" s="834"/>
      <c r="L5" s="834"/>
      <c r="M5" s="834"/>
      <c r="N5" s="834"/>
      <c r="O5" s="834"/>
      <c r="P5" s="834"/>
      <c r="Q5" s="834"/>
      <c r="R5" s="834"/>
      <c r="S5" s="834"/>
      <c r="T5" s="834"/>
      <c r="U5" s="834"/>
      <c r="V5" s="834"/>
      <c r="W5" s="834"/>
      <c r="X5" s="834"/>
      <c r="Y5" s="834"/>
      <c r="Z5" s="834"/>
      <c r="AA5" s="834"/>
      <c r="AB5" s="834"/>
      <c r="AC5" s="834"/>
      <c r="AD5" s="834"/>
      <c r="AE5" s="834"/>
      <c r="AF5" s="834"/>
      <c r="AG5" s="834"/>
      <c r="AH5" s="834"/>
      <c r="AI5" s="834"/>
      <c r="AJ5" s="834"/>
      <c r="AK5" s="834"/>
      <c r="AL5" s="834"/>
      <c r="AM5" s="834"/>
      <c r="AN5" s="834"/>
      <c r="AO5" s="834"/>
      <c r="AP5" s="834"/>
      <c r="AQ5" s="834"/>
      <c r="AR5" s="834"/>
      <c r="AS5" s="834"/>
      <c r="AT5" s="834"/>
      <c r="AU5" s="834"/>
      <c r="AV5" s="834"/>
      <c r="AW5" s="834"/>
      <c r="AX5" s="834"/>
      <c r="AY5" s="834"/>
      <c r="AZ5" s="834"/>
      <c r="BA5" s="834"/>
      <c r="BB5" s="834"/>
      <c r="BC5" s="834"/>
      <c r="BD5" s="834"/>
      <c r="BE5" s="834"/>
      <c r="BF5" s="834"/>
      <c r="BG5" s="834"/>
      <c r="BH5" s="834"/>
      <c r="BI5" s="834"/>
      <c r="BJ5" s="503"/>
      <c r="BK5" s="503"/>
      <c r="BL5" s="503"/>
    </row>
    <row r="6" spans="1:98" ht="14.4" hidden="1" customHeight="1" thickBot="1">
      <c r="A6" s="838" t="str">
        <f>'INPUT DATA'!E10</f>
        <v>KORONADAL NATIONAL COMPREHENSIVE HIGH SCHOOL</v>
      </c>
      <c r="B6" s="838"/>
      <c r="C6" s="838"/>
      <c r="D6" s="838"/>
      <c r="E6" s="838"/>
      <c r="F6" s="838"/>
      <c r="G6" s="838"/>
      <c r="H6" s="838"/>
      <c r="I6" s="838"/>
      <c r="J6" s="838"/>
      <c r="K6" s="838"/>
      <c r="L6" s="838"/>
      <c r="M6" s="838"/>
      <c r="N6" s="838"/>
      <c r="O6" s="838"/>
      <c r="P6" s="838"/>
      <c r="Q6" s="838"/>
      <c r="R6" s="838"/>
      <c r="S6" s="838"/>
      <c r="T6" s="838"/>
      <c r="U6" s="838"/>
      <c r="V6" s="838"/>
      <c r="W6" s="838"/>
      <c r="X6" s="838"/>
      <c r="Y6" s="838"/>
      <c r="Z6" s="838"/>
      <c r="AA6" s="838"/>
      <c r="AB6" s="838"/>
      <c r="AC6" s="838"/>
      <c r="AD6" s="838"/>
      <c r="AE6" s="838"/>
      <c r="AF6" s="838"/>
      <c r="AG6" s="838"/>
      <c r="AH6" s="838"/>
      <c r="AI6" s="838"/>
      <c r="AJ6" s="838"/>
      <c r="AK6" s="838"/>
      <c r="AL6" s="838"/>
      <c r="AM6" s="838"/>
      <c r="AN6" s="838"/>
      <c r="AO6" s="838"/>
      <c r="AP6" s="838"/>
      <c r="AQ6" s="838"/>
      <c r="AR6" s="838"/>
      <c r="AS6" s="838"/>
      <c r="AT6" s="838"/>
      <c r="AU6" s="838"/>
      <c r="AV6" s="838"/>
      <c r="AW6" s="838"/>
      <c r="AX6" s="838"/>
      <c r="AY6" s="838"/>
      <c r="AZ6" s="838"/>
      <c r="BA6" s="838"/>
      <c r="BB6" s="838"/>
      <c r="BC6" s="838"/>
      <c r="BD6" s="838"/>
      <c r="BE6" s="838"/>
      <c r="BF6" s="838"/>
      <c r="BG6" s="838"/>
      <c r="BH6" s="838"/>
      <c r="BI6" s="838"/>
      <c r="BJ6" s="838"/>
      <c r="BK6" s="838"/>
      <c r="BL6" s="838"/>
      <c r="BM6" s="838"/>
    </row>
    <row r="7" spans="1:98" s="251" customFormat="1" ht="13.25" hidden="1" customHeight="1" thickTop="1">
      <c r="A7" s="497"/>
      <c r="B7" s="497"/>
      <c r="C7" s="497"/>
      <c r="D7" s="497"/>
      <c r="E7" s="497"/>
      <c r="F7" s="497"/>
      <c r="G7" s="497"/>
      <c r="H7" s="497"/>
      <c r="I7" s="497"/>
      <c r="J7" s="497"/>
      <c r="K7" s="497"/>
      <c r="L7" s="497"/>
      <c r="M7" s="497"/>
      <c r="N7" s="497"/>
      <c r="O7" s="497"/>
      <c r="P7" s="497"/>
      <c r="Q7" s="497"/>
      <c r="R7" s="497"/>
      <c r="S7" s="497"/>
      <c r="T7" s="497"/>
      <c r="U7" s="497"/>
      <c r="V7" s="497"/>
      <c r="W7" s="497"/>
      <c r="X7" s="497"/>
      <c r="Y7" s="497"/>
      <c r="Z7" s="497"/>
      <c r="AA7" s="497"/>
      <c r="AB7" s="497"/>
      <c r="AC7" s="497"/>
      <c r="AD7" s="497"/>
      <c r="AE7" s="497"/>
      <c r="AF7" s="497"/>
      <c r="AG7" s="497"/>
      <c r="AH7" s="497"/>
      <c r="AI7" s="497"/>
      <c r="AJ7" s="497"/>
      <c r="AK7" s="497"/>
      <c r="AL7" s="497"/>
      <c r="AM7" s="497"/>
      <c r="AN7" s="497"/>
      <c r="AO7" s="497"/>
      <c r="AP7" s="497"/>
      <c r="AQ7" s="497"/>
      <c r="AR7" s="497"/>
      <c r="AS7" s="497"/>
      <c r="AT7" s="497"/>
      <c r="AU7" s="497"/>
      <c r="AV7" s="497"/>
      <c r="AW7" s="497"/>
      <c r="AX7" s="497"/>
      <c r="AY7" s="497"/>
      <c r="AZ7" s="497"/>
      <c r="BA7" s="497"/>
      <c r="BB7" s="497"/>
      <c r="BC7" s="497"/>
      <c r="BD7" s="497"/>
      <c r="BE7" s="497"/>
      <c r="BF7" s="497"/>
      <c r="BG7" s="497"/>
      <c r="BH7" s="497"/>
      <c r="BI7" s="497"/>
      <c r="BJ7" s="497"/>
      <c r="BK7" s="497"/>
      <c r="BL7" s="497"/>
      <c r="BM7" s="497"/>
      <c r="BN7" s="497"/>
      <c r="BO7" s="497"/>
      <c r="BP7" s="497"/>
      <c r="BQ7" s="497"/>
      <c r="BR7" s="497"/>
      <c r="BS7" s="497"/>
      <c r="BT7" s="497"/>
      <c r="BU7" s="497"/>
      <c r="BV7" s="497"/>
    </row>
    <row r="8" spans="1:98" ht="26.4" hidden="1" customHeight="1">
      <c r="A8" s="847" t="s">
        <v>0</v>
      </c>
      <c r="B8" s="847"/>
      <c r="C8" s="847"/>
      <c r="D8" s="847"/>
      <c r="E8" s="847"/>
      <c r="F8" s="847"/>
      <c r="G8" s="847"/>
      <c r="H8" s="847"/>
      <c r="I8" s="847"/>
      <c r="J8" s="847"/>
      <c r="K8" s="847"/>
      <c r="L8" s="847"/>
      <c r="M8" s="847"/>
      <c r="N8" s="847"/>
      <c r="O8" s="847"/>
      <c r="P8" s="847"/>
      <c r="Q8" s="847"/>
      <c r="R8" s="847"/>
      <c r="S8" s="847"/>
      <c r="T8" s="847"/>
      <c r="U8" s="847"/>
      <c r="V8" s="847"/>
      <c r="W8" s="847"/>
      <c r="X8" s="847"/>
      <c r="Y8" s="847"/>
      <c r="Z8" s="847"/>
      <c r="AA8" s="847"/>
      <c r="AB8" s="847"/>
      <c r="AC8" s="847"/>
      <c r="AD8" s="847"/>
      <c r="AE8" s="847"/>
      <c r="AF8" s="847"/>
      <c r="AG8" s="847"/>
      <c r="AH8" s="847"/>
      <c r="AI8" s="847"/>
      <c r="AJ8" s="847"/>
      <c r="AK8" s="847"/>
      <c r="AL8" s="847"/>
      <c r="AM8" s="847"/>
      <c r="AN8" s="847"/>
      <c r="AO8" s="847"/>
      <c r="AP8" s="847"/>
      <c r="AQ8" s="847"/>
      <c r="AR8" s="847"/>
      <c r="AS8" s="847"/>
      <c r="AT8" s="847"/>
      <c r="AU8" s="847"/>
      <c r="AV8" s="847"/>
      <c r="AW8" s="847"/>
      <c r="AX8" s="847"/>
      <c r="AY8" s="847"/>
      <c r="AZ8" s="847"/>
      <c r="BA8" s="847"/>
      <c r="BB8" s="847"/>
      <c r="BC8" s="847"/>
      <c r="BD8" s="847"/>
      <c r="BE8" s="847"/>
      <c r="BF8" s="847"/>
      <c r="BG8" s="847"/>
      <c r="BH8" s="847"/>
      <c r="BI8" s="847"/>
      <c r="BJ8" s="847"/>
      <c r="BK8" s="847"/>
      <c r="BL8" s="847"/>
      <c r="BM8" s="847"/>
      <c r="BN8" s="7"/>
      <c r="BO8" s="1022" t="s">
        <v>55</v>
      </c>
      <c r="BP8" s="1022"/>
      <c r="BQ8" s="62" t="s">
        <v>56</v>
      </c>
      <c r="BR8" s="7"/>
      <c r="BS8" s="7"/>
      <c r="BT8" s="7"/>
      <c r="BU8" s="7"/>
      <c r="BV8" s="7"/>
    </row>
    <row r="9" spans="1:98" ht="15.5">
      <c r="A9" s="848" t="str">
        <f>'INPUT DATA'!E14</f>
        <v>7-ROSAL</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8"/>
      <c r="AT9" s="848"/>
      <c r="AU9" s="848"/>
      <c r="AV9" s="848"/>
      <c r="AW9" s="848"/>
      <c r="AX9" s="848"/>
      <c r="AY9" s="848"/>
      <c r="AZ9" s="848"/>
      <c r="BA9" s="848"/>
      <c r="BB9" s="848"/>
      <c r="BC9" s="848"/>
      <c r="BD9" s="848"/>
      <c r="BE9" s="848"/>
      <c r="BF9" s="848"/>
      <c r="BG9" s="848"/>
      <c r="BH9" s="848"/>
      <c r="BI9" s="848"/>
      <c r="BJ9" s="848"/>
      <c r="BK9" s="848"/>
      <c r="BL9" s="848"/>
      <c r="BM9" s="848"/>
    </row>
    <row r="10" spans="1:98" ht="15.5">
      <c r="A10" s="848" t="str">
        <f>"SY "&amp; 'INPUT DATA'!E12</f>
        <v>SY 2026-2027</v>
      </c>
      <c r="B10" s="848"/>
      <c r="C10" s="848"/>
      <c r="D10" s="848"/>
      <c r="E10" s="848"/>
      <c r="F10" s="848"/>
      <c r="G10" s="848"/>
      <c r="H10" s="848"/>
      <c r="I10" s="848"/>
      <c r="J10" s="848"/>
      <c r="K10" s="848"/>
      <c r="L10" s="848"/>
      <c r="M10" s="848"/>
      <c r="N10" s="848"/>
      <c r="O10" s="848"/>
      <c r="P10" s="848"/>
      <c r="Q10" s="848"/>
      <c r="R10" s="848"/>
      <c r="S10" s="848"/>
      <c r="T10" s="848"/>
      <c r="U10" s="848"/>
      <c r="V10" s="848"/>
      <c r="W10" s="848"/>
      <c r="X10" s="848"/>
      <c r="Y10" s="848"/>
      <c r="Z10" s="848"/>
      <c r="AA10" s="848"/>
      <c r="AB10" s="848"/>
      <c r="AC10" s="848"/>
      <c r="AD10" s="848"/>
      <c r="AE10" s="848"/>
      <c r="AF10" s="848"/>
      <c r="AG10" s="848"/>
      <c r="AH10" s="848"/>
      <c r="AI10" s="848"/>
      <c r="AJ10" s="848"/>
      <c r="AK10" s="848"/>
      <c r="AL10" s="848"/>
      <c r="AM10" s="848"/>
      <c r="AN10" s="848"/>
      <c r="AO10" s="848"/>
      <c r="AP10" s="848"/>
      <c r="AQ10" s="848"/>
      <c r="AR10" s="848"/>
      <c r="AS10" s="848"/>
      <c r="AT10" s="848"/>
      <c r="AU10" s="848"/>
      <c r="AV10" s="848"/>
      <c r="AW10" s="848"/>
      <c r="AX10" s="848"/>
      <c r="AY10" s="848"/>
      <c r="AZ10" s="848"/>
      <c r="BA10" s="848"/>
      <c r="BB10" s="848"/>
      <c r="BC10" s="848"/>
      <c r="BD10" s="848"/>
      <c r="BE10" s="848"/>
      <c r="BF10" s="848"/>
      <c r="BG10" s="848"/>
      <c r="BH10" s="848"/>
      <c r="BI10" s="848"/>
      <c r="BJ10" s="848"/>
      <c r="BK10" s="848"/>
      <c r="BL10" s="848"/>
      <c r="BM10" s="848"/>
    </row>
    <row r="11" spans="1:98" ht="21" hidden="1" customHeight="1">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8"/>
    </row>
    <row r="12" spans="1:98" s="10" customFormat="1" ht="3.65" customHeight="1"/>
    <row r="13" spans="1:98" ht="20.399999999999999" customHeight="1">
      <c r="A13" s="11"/>
      <c r="B13" s="1031" t="s">
        <v>5</v>
      </c>
      <c r="C13" s="377"/>
      <c r="D13" s="1028" t="s">
        <v>6</v>
      </c>
      <c r="E13" s="1029"/>
      <c r="F13" s="1029"/>
      <c r="G13" s="1030"/>
      <c r="H13" s="1028" t="s">
        <v>7</v>
      </c>
      <c r="I13" s="1029"/>
      <c r="J13" s="1029"/>
      <c r="K13" s="1030"/>
      <c r="L13" s="1028" t="s">
        <v>8</v>
      </c>
      <c r="M13" s="1029"/>
      <c r="N13" s="1029"/>
      <c r="O13" s="1030"/>
      <c r="P13" s="1042" t="s">
        <v>9</v>
      </c>
      <c r="Q13" s="1043"/>
      <c r="R13" s="1043"/>
      <c r="S13" s="1044"/>
      <c r="T13" s="1028" t="s">
        <v>10</v>
      </c>
      <c r="U13" s="1029"/>
      <c r="V13" s="1029"/>
      <c r="W13" s="1030"/>
      <c r="X13" s="1028" t="s">
        <v>27</v>
      </c>
      <c r="Y13" s="1029"/>
      <c r="Z13" s="1029"/>
      <c r="AA13" s="1030"/>
      <c r="AB13" s="1042" t="s">
        <v>11</v>
      </c>
      <c r="AC13" s="1043"/>
      <c r="AD13" s="1043"/>
      <c r="AE13" s="1044"/>
      <c r="AF13" s="1042" t="s">
        <v>12</v>
      </c>
      <c r="AG13" s="1043"/>
      <c r="AH13" s="1043"/>
      <c r="AI13" s="1044"/>
      <c r="AJ13" s="1036" t="s">
        <v>266</v>
      </c>
      <c r="AK13" s="1037"/>
      <c r="AL13" s="1037"/>
      <c r="AM13" s="1038"/>
      <c r="AN13" s="1036" t="s">
        <v>267</v>
      </c>
      <c r="AO13" s="1037"/>
      <c r="AP13" s="1037"/>
      <c r="AQ13" s="1038"/>
      <c r="AR13" s="1025">
        <f>'INPUT DATA'!E27</f>
        <v>0</v>
      </c>
      <c r="AS13" s="1026"/>
      <c r="AT13" s="1026"/>
      <c r="AU13" s="1027"/>
      <c r="AV13" s="1025"/>
      <c r="AW13" s="1026"/>
      <c r="AX13" s="1026"/>
      <c r="AY13" s="1027"/>
      <c r="AZ13" s="1025"/>
      <c r="BA13" s="1026"/>
      <c r="BB13" s="1026"/>
      <c r="BC13" s="1027"/>
      <c r="BD13" s="505"/>
      <c r="BE13" s="505"/>
      <c r="BF13" s="505"/>
      <c r="BG13" s="1034" t="s">
        <v>13</v>
      </c>
      <c r="BH13" s="1034" t="s">
        <v>50</v>
      </c>
      <c r="BI13" s="1034" t="s">
        <v>28</v>
      </c>
      <c r="BJ13" s="504"/>
      <c r="BK13" s="504"/>
      <c r="BL13" s="504"/>
      <c r="BM13" s="1035" t="s">
        <v>51</v>
      </c>
      <c r="BN13" s="1023" t="s">
        <v>477</v>
      </c>
    </row>
    <row r="14" spans="1:98" ht="20.399999999999999" customHeight="1">
      <c r="A14" s="11"/>
      <c r="B14" s="1032"/>
      <c r="C14" s="378"/>
      <c r="D14" s="1028" t="s">
        <v>264</v>
      </c>
      <c r="E14" s="1029"/>
      <c r="F14" s="1030"/>
      <c r="G14" s="466" t="s">
        <v>232</v>
      </c>
      <c r="H14" s="1028" t="s">
        <v>264</v>
      </c>
      <c r="I14" s="1029"/>
      <c r="J14" s="1030"/>
      <c r="K14" s="466" t="s">
        <v>232</v>
      </c>
      <c r="L14" s="1028" t="s">
        <v>264</v>
      </c>
      <c r="M14" s="1029"/>
      <c r="N14" s="1030"/>
      <c r="O14" s="466" t="s">
        <v>232</v>
      </c>
      <c r="P14" s="1028" t="s">
        <v>264</v>
      </c>
      <c r="Q14" s="1029"/>
      <c r="R14" s="1030"/>
      <c r="S14" s="466" t="s">
        <v>232</v>
      </c>
      <c r="T14" s="1028" t="s">
        <v>264</v>
      </c>
      <c r="U14" s="1029"/>
      <c r="V14" s="1030"/>
      <c r="W14" s="466" t="s">
        <v>232</v>
      </c>
      <c r="X14" s="1028" t="s">
        <v>264</v>
      </c>
      <c r="Y14" s="1029"/>
      <c r="Z14" s="1030"/>
      <c r="AA14" s="466" t="s">
        <v>232</v>
      </c>
      <c r="AB14" s="1028" t="s">
        <v>264</v>
      </c>
      <c r="AC14" s="1029"/>
      <c r="AD14" s="1030"/>
      <c r="AE14" s="466" t="s">
        <v>232</v>
      </c>
      <c r="AF14" s="1028" t="s">
        <v>264</v>
      </c>
      <c r="AG14" s="1029"/>
      <c r="AH14" s="1030"/>
      <c r="AI14" s="466" t="s">
        <v>232</v>
      </c>
      <c r="AJ14" s="1028" t="s">
        <v>264</v>
      </c>
      <c r="AK14" s="1029"/>
      <c r="AL14" s="1030"/>
      <c r="AM14" s="466" t="s">
        <v>232</v>
      </c>
      <c r="AN14" s="1028" t="s">
        <v>264</v>
      </c>
      <c r="AO14" s="1029"/>
      <c r="AP14" s="1030"/>
      <c r="AQ14" s="466" t="s">
        <v>232</v>
      </c>
      <c r="AR14" s="1028" t="s">
        <v>264</v>
      </c>
      <c r="AS14" s="1029"/>
      <c r="AT14" s="1030"/>
      <c r="AU14" s="466" t="s">
        <v>232</v>
      </c>
      <c r="AV14" s="1028" t="s">
        <v>264</v>
      </c>
      <c r="AW14" s="1029"/>
      <c r="AX14" s="1030"/>
      <c r="AY14" s="466" t="s">
        <v>232</v>
      </c>
      <c r="AZ14" s="1028" t="s">
        <v>264</v>
      </c>
      <c r="BA14" s="1029"/>
      <c r="BB14" s="1030"/>
      <c r="BC14" s="466" t="s">
        <v>232</v>
      </c>
      <c r="BD14" s="1028" t="s">
        <v>238</v>
      </c>
      <c r="BE14" s="1029"/>
      <c r="BF14" s="1030"/>
      <c r="BG14" s="1034"/>
      <c r="BH14" s="1034"/>
      <c r="BI14" s="1034"/>
      <c r="BJ14" s="1039" t="s">
        <v>51</v>
      </c>
      <c r="BK14" s="1040"/>
      <c r="BL14" s="1041"/>
      <c r="BM14" s="1035"/>
      <c r="BN14" s="1024"/>
    </row>
    <row r="15" spans="1:98" ht="20.399999999999999" customHeight="1">
      <c r="A15" s="11"/>
      <c r="B15" s="1033"/>
      <c r="C15" s="342"/>
      <c r="D15" s="467">
        <v>1</v>
      </c>
      <c r="E15" s="467">
        <v>2</v>
      </c>
      <c r="F15" s="467">
        <v>3</v>
      </c>
      <c r="G15" s="467" t="s">
        <v>265</v>
      </c>
      <c r="H15" s="467">
        <v>1</v>
      </c>
      <c r="I15" s="467">
        <v>2</v>
      </c>
      <c r="J15" s="467">
        <v>3</v>
      </c>
      <c r="K15" s="467" t="s">
        <v>265</v>
      </c>
      <c r="L15" s="467">
        <v>1</v>
      </c>
      <c r="M15" s="467">
        <v>2</v>
      </c>
      <c r="N15" s="467">
        <v>3</v>
      </c>
      <c r="O15" s="467" t="s">
        <v>265</v>
      </c>
      <c r="P15" s="467">
        <v>1</v>
      </c>
      <c r="Q15" s="467">
        <v>2</v>
      </c>
      <c r="R15" s="467">
        <v>3</v>
      </c>
      <c r="S15" s="467" t="s">
        <v>265</v>
      </c>
      <c r="T15" s="467">
        <v>1</v>
      </c>
      <c r="U15" s="467">
        <v>2</v>
      </c>
      <c r="V15" s="467">
        <v>3</v>
      </c>
      <c r="W15" s="467" t="s">
        <v>265</v>
      </c>
      <c r="X15" s="467">
        <v>1</v>
      </c>
      <c r="Y15" s="467">
        <v>2</v>
      </c>
      <c r="Z15" s="467">
        <v>3</v>
      </c>
      <c r="AA15" s="467" t="s">
        <v>265</v>
      </c>
      <c r="AB15" s="467">
        <v>1</v>
      </c>
      <c r="AC15" s="467">
        <v>2</v>
      </c>
      <c r="AD15" s="467">
        <v>3</v>
      </c>
      <c r="AE15" s="467" t="s">
        <v>265</v>
      </c>
      <c r="AF15" s="467">
        <v>1</v>
      </c>
      <c r="AG15" s="467">
        <v>2</v>
      </c>
      <c r="AH15" s="467">
        <v>3</v>
      </c>
      <c r="AI15" s="467" t="s">
        <v>265</v>
      </c>
      <c r="AJ15" s="467">
        <v>1</v>
      </c>
      <c r="AK15" s="467">
        <v>2</v>
      </c>
      <c r="AL15" s="467">
        <v>3</v>
      </c>
      <c r="AM15" s="467" t="s">
        <v>265</v>
      </c>
      <c r="AN15" s="467">
        <v>1</v>
      </c>
      <c r="AO15" s="467">
        <v>2</v>
      </c>
      <c r="AP15" s="467">
        <v>3</v>
      </c>
      <c r="AQ15" s="467" t="s">
        <v>265</v>
      </c>
      <c r="AR15" s="467">
        <v>1</v>
      </c>
      <c r="AS15" s="467">
        <v>2</v>
      </c>
      <c r="AT15" s="467">
        <v>3</v>
      </c>
      <c r="AU15" s="467" t="s">
        <v>265</v>
      </c>
      <c r="AV15" s="467">
        <v>1</v>
      </c>
      <c r="AW15" s="467">
        <v>2</v>
      </c>
      <c r="AX15" s="467">
        <v>3</v>
      </c>
      <c r="AY15" s="467" t="s">
        <v>265</v>
      </c>
      <c r="AZ15" s="467">
        <v>1</v>
      </c>
      <c r="BA15" s="467">
        <v>2</v>
      </c>
      <c r="BB15" s="467">
        <v>3</v>
      </c>
      <c r="BC15" s="467" t="s">
        <v>265</v>
      </c>
      <c r="BD15" s="467">
        <v>1</v>
      </c>
      <c r="BE15" s="467">
        <v>2</v>
      </c>
      <c r="BF15" s="467">
        <v>3</v>
      </c>
      <c r="BG15" s="1034"/>
      <c r="BH15" s="1034"/>
      <c r="BI15" s="1034"/>
      <c r="BJ15" s="504">
        <v>1</v>
      </c>
      <c r="BK15" s="504">
        <v>2</v>
      </c>
      <c r="BL15" s="504">
        <v>3</v>
      </c>
      <c r="BM15" s="1035"/>
      <c r="BN15" s="1024"/>
      <c r="BO15" s="297"/>
      <c r="BP15" s="297"/>
      <c r="BQ15" s="297"/>
      <c r="BR15" s="297"/>
      <c r="BS15" s="297"/>
      <c r="BT15" s="297"/>
      <c r="BU15" s="297"/>
      <c r="BV15" s="297"/>
      <c r="BW15" s="297"/>
      <c r="BX15" s="297"/>
      <c r="BY15" s="297"/>
      <c r="BZ15" s="297"/>
      <c r="CA15" s="295"/>
      <c r="CB15" s="295"/>
      <c r="CC15" s="295"/>
      <c r="CD15" s="297"/>
      <c r="CE15" s="297"/>
      <c r="CF15" s="297"/>
      <c r="CG15" s="297"/>
      <c r="CH15" s="297"/>
      <c r="CI15" s="297"/>
    </row>
    <row r="16" spans="1:98" ht="15.65" customHeight="1">
      <c r="A16" s="19"/>
      <c r="B16" s="40" t="s">
        <v>1</v>
      </c>
      <c r="C16" s="552"/>
      <c r="D16" s="468"/>
      <c r="E16" s="468"/>
      <c r="F16" s="468"/>
      <c r="G16" s="468"/>
      <c r="H16" s="468"/>
      <c r="I16" s="468"/>
      <c r="J16" s="468"/>
      <c r="K16" s="468"/>
      <c r="L16" s="468"/>
      <c r="M16" s="468"/>
      <c r="N16" s="468"/>
      <c r="O16" s="468"/>
      <c r="P16" s="468"/>
      <c r="Q16" s="468"/>
      <c r="R16" s="468"/>
      <c r="S16" s="468"/>
      <c r="T16" s="468"/>
      <c r="U16" s="468"/>
      <c r="V16" s="468"/>
      <c r="W16" s="468"/>
      <c r="X16" s="468"/>
      <c r="Y16" s="468"/>
      <c r="Z16" s="468"/>
      <c r="AA16" s="468"/>
      <c r="AB16" s="468"/>
      <c r="AC16" s="468"/>
      <c r="AD16" s="468"/>
      <c r="AE16" s="468"/>
      <c r="AF16" s="468"/>
      <c r="AG16" s="468"/>
      <c r="AH16" s="468"/>
      <c r="AI16" s="468"/>
      <c r="AJ16" s="469"/>
      <c r="AK16" s="469"/>
      <c r="AL16" s="469"/>
      <c r="AM16" s="469"/>
      <c r="AN16" s="469"/>
      <c r="AO16" s="469"/>
      <c r="AP16" s="469"/>
      <c r="AQ16" s="469"/>
      <c r="AR16" s="469"/>
      <c r="AS16" s="469"/>
      <c r="AT16" s="469"/>
      <c r="AU16" s="469"/>
      <c r="AV16" s="469"/>
      <c r="AW16" s="469"/>
      <c r="AX16" s="469"/>
      <c r="AY16" s="469"/>
      <c r="AZ16" s="469"/>
      <c r="BA16" s="469"/>
      <c r="BB16" s="469"/>
      <c r="BC16" s="469"/>
      <c r="BD16" s="469"/>
      <c r="BE16" s="469"/>
      <c r="BF16" s="469"/>
      <c r="BG16" s="470"/>
      <c r="BH16" s="471"/>
      <c r="BI16" s="471"/>
      <c r="BJ16" s="471"/>
      <c r="BK16" s="471"/>
      <c r="BL16" s="471"/>
      <c r="BM16" s="471"/>
      <c r="BN16" s="1024"/>
      <c r="CK16" s="296"/>
      <c r="CL16" s="296"/>
      <c r="CM16" s="296"/>
      <c r="CN16" s="296"/>
      <c r="CO16" s="296"/>
      <c r="CP16" s="296"/>
      <c r="CQ16" s="296"/>
      <c r="CR16" s="296"/>
      <c r="CS16" s="296"/>
      <c r="CT16" s="296"/>
    </row>
    <row r="17" spans="1:66" ht="18" customHeight="1">
      <c r="A17" s="23">
        <v>1</v>
      </c>
      <c r="B17" s="57" t="str">
        <f>'INPUT DATA'!J9</f>
        <v>ACIBAR, LOUIE JR. L.</v>
      </c>
      <c r="C17" s="6" t="str">
        <f t="shared" ref="C17:C48" si="0">LEFT(B17, FIND(",", B17) - 1)</f>
        <v>ACIBAR</v>
      </c>
      <c r="D17" s="60">
        <f>'TERM 1'!C16</f>
        <v>85</v>
      </c>
      <c r="E17" s="60">
        <f>'TERM 2'!C16</f>
        <v>0</v>
      </c>
      <c r="F17" s="60">
        <f>'TERM 3'!C16</f>
        <v>0</v>
      </c>
      <c r="G17" s="60">
        <f>IF(OR(D17="",E17="",F17=""),"",IF(ISERROR(ROUND(AVERAGE(D17,E17,F17),2)),"",ROUND(AVERAGE(D17,E17,F17),0)))</f>
        <v>28</v>
      </c>
      <c r="H17" s="60">
        <f>'TERM 1'!D16</f>
        <v>88</v>
      </c>
      <c r="I17" s="60">
        <f>'TERM 2'!D16</f>
        <v>0</v>
      </c>
      <c r="J17" s="60">
        <f>'TERM 3'!D16</f>
        <v>0</v>
      </c>
      <c r="K17" s="60">
        <f>IF(OR(H17="",I17="",J17=""),"",IF(ISERROR(ROUND(AVERAGE(H17,I17,J17),2)),"",ROUND(AVERAGE(H17,I17,J17),0)))</f>
        <v>29</v>
      </c>
      <c r="L17" s="60">
        <f>'TERM 1'!E16</f>
        <v>87</v>
      </c>
      <c r="M17" s="60">
        <f>'TERM 2'!E16</f>
        <v>0</v>
      </c>
      <c r="N17" s="60">
        <f>'TERM 3'!E16</f>
        <v>0</v>
      </c>
      <c r="O17" s="60">
        <f>IF(OR(L17="",M17="",N17=""),"",IF(ISERROR(ROUND(AVERAGE(L17,M17,N17),2)),"",ROUND(AVERAGE(L17,M17,N17),0)))</f>
        <v>29</v>
      </c>
      <c r="P17" s="60">
        <f>'TERM 1'!F16</f>
        <v>84</v>
      </c>
      <c r="Q17" s="60">
        <f>'TERM 2'!F16</f>
        <v>0</v>
      </c>
      <c r="R17" s="60">
        <f>'TERM 3'!F16</f>
        <v>0</v>
      </c>
      <c r="S17" s="60">
        <f>IF(OR(P17="",Q17="",R17=""),"",IF(ISERROR(ROUND(AVERAGE(P17,Q17,R17),2)),"",ROUND(AVERAGE(P17,Q17,R17),0)))</f>
        <v>28</v>
      </c>
      <c r="T17" s="60">
        <f>'TERM 1'!G16</f>
        <v>86</v>
      </c>
      <c r="U17" s="60">
        <f>'TERM 2'!G16</f>
        <v>0</v>
      </c>
      <c r="V17" s="60">
        <f>'TERM 3'!G16</f>
        <v>0</v>
      </c>
      <c r="W17" s="60">
        <f>IF(OR(T17="",U17="",V17=""),"",IF(ISERROR(ROUND(AVERAGE(T17,U17,V17),2)),"",ROUND(AVERAGE(T17,U17,V17),0)))</f>
        <v>29</v>
      </c>
      <c r="X17" s="60">
        <f>'TERM 1'!H16</f>
        <v>93</v>
      </c>
      <c r="Y17" s="60">
        <f>'TERM 2'!H16</f>
        <v>0</v>
      </c>
      <c r="Z17" s="60">
        <f>'TERM 3'!H16</f>
        <v>0</v>
      </c>
      <c r="AA17" s="60">
        <f>IF(OR(X17="",Y17="",Z17=""),"",IF(ISERROR(ROUND(AVERAGE(X17,Y17,Z17),2)),"",ROUND(AVERAGE(X17,Y17,Z17),0)))</f>
        <v>31</v>
      </c>
      <c r="AB17" s="60">
        <f>'TERM 1'!I16</f>
        <v>87</v>
      </c>
      <c r="AC17" s="60">
        <f>'TERM 2'!I16</f>
        <v>0</v>
      </c>
      <c r="AD17" s="60">
        <f>'TERM 3'!I16</f>
        <v>0</v>
      </c>
      <c r="AE17" s="60">
        <f>IF(OR(AB17="",AC17="",AD17=""),"",IF(ISERROR(ROUND(AVERAGE(AB17,AC17,AD17),2)),"",ROUND(AVERAGE(AB17,AC17,AD17),0)))</f>
        <v>29</v>
      </c>
      <c r="AF17" s="25">
        <f>'TERM 1'!J16</f>
        <v>90</v>
      </c>
      <c r="AG17" s="25" t="str">
        <f>'TERM 2'!J16</f>
        <v/>
      </c>
      <c r="AH17" s="25" t="str">
        <f>'TERM 3'!J16</f>
        <v/>
      </c>
      <c r="AI17" s="60" t="str">
        <f>IF(OR(AF17="",AG17="",AH17=""),"",IF(ISERROR(ROUND(AVERAGE(AF17,AG17,AH17),2)),"",ROUND(AVERAGE(AF17,AG17,AH17),0)))</f>
        <v/>
      </c>
      <c r="AJ17" s="61">
        <f>'TERM 1'!K16</f>
        <v>92</v>
      </c>
      <c r="AK17" s="61">
        <f>'TERM 2'!K16</f>
        <v>0</v>
      </c>
      <c r="AL17" s="61">
        <f>'TERM 3'!K16</f>
        <v>0</v>
      </c>
      <c r="AM17" s="60">
        <f>IF(OR(AJ17="",AK17="",AL17=""),"",IF(ISERROR(ROUND(AVERAGE(AJ17,AK17,AL17),2)),"",ROUND(AVERAGE(AJ17,AK17,AL17),0)))</f>
        <v>31</v>
      </c>
      <c r="AN17" s="61">
        <f>'TERM 1'!L16</f>
        <v>88</v>
      </c>
      <c r="AO17" s="61">
        <f>'TERM 2'!L16</f>
        <v>0</v>
      </c>
      <c r="AP17" s="61">
        <f>'TERM 3'!L16</f>
        <v>0</v>
      </c>
      <c r="AQ17" s="60">
        <f>IF(OR(AN17="",AO17="",AP17=""),"",IF(ISERROR(ROUND(AVERAGE(AN17,AO17,AP17),2)),"",ROUND(AVERAGE(AN17,AO17,AP17),0)))</f>
        <v>29</v>
      </c>
      <c r="AR17" s="61">
        <f>'TERM 1'!M16</f>
        <v>0</v>
      </c>
      <c r="AS17" s="61">
        <f>'TERM 2'!M16</f>
        <v>0</v>
      </c>
      <c r="AT17" s="61">
        <f>'TERM 3'!M16</f>
        <v>0</v>
      </c>
      <c r="AU17" s="60">
        <f>IF(OR(AR17="",AS17="",AT17=""),"",IF(ISERROR(ROUND(AVERAGE(AR17,AS17,AT17),2)),"",ROUND(AVERAGE(AR17,AS17,AT17),0)))</f>
        <v>0</v>
      </c>
      <c r="AV17" s="507" t="str">
        <f>IF('TERM 1'!N16=0," ",'TERM 1'!N16)</f>
        <v xml:space="preserve"> </v>
      </c>
      <c r="AW17" s="61" t="str">
        <f>IF('TERM 2'!N16=0," ",'TERM 2'!N16)</f>
        <v xml:space="preserve"> </v>
      </c>
      <c r="AX17" s="61" t="str">
        <f>IF('TERM 3'!N16=0," ",'TERM 3'!N16)</f>
        <v xml:space="preserve"> </v>
      </c>
      <c r="AY17" s="60" t="str">
        <f>IF(OR(AV17="",AW17="",AX17=""),"",IF(ISERROR(ROUND(AVERAGE(AV17,AW17,AX17),2)),"",ROUND(AVERAGE(AV17,AW17,AX17),0)))</f>
        <v/>
      </c>
      <c r="AZ17" s="61" t="str">
        <f>IF('TERM 1'!O16=0," ",'TERM 1'!O16)</f>
        <v xml:space="preserve"> </v>
      </c>
      <c r="BA17" s="61" t="str">
        <f>IF('TERM 2'!O16=0," ",'TERM 2'!O16)</f>
        <v xml:space="preserve"> </v>
      </c>
      <c r="BB17" s="506" t="str">
        <f>IF('TERM 3'!O16=0," ",'TERM 3'!O16)</f>
        <v xml:space="preserve"> </v>
      </c>
      <c r="BC17" s="508" t="str">
        <f>IF(OR(AZ17="",BA17="",BB17=""),"",IF(ISERROR(ROUND(AVERAGE(AZ17,BA17,BB17),2)),"",ROUND(AVERAGE(AZ17,BA17,BB17),0)))</f>
        <v/>
      </c>
      <c r="BD17" s="27" cm="1">
        <f t="array" ref="BD17">IFERROR(ROUND(SUM(D17,H17,L17,P17,T17,X17,AB17,AF17,AR17,AV17,AZ17) / INDEX(FREQUENCY((D17,H17,L17,P17,T17,X17,AB17,AF17,AR17,AV17,AZ17), 0), 2), 0)," ")</f>
        <v>88</v>
      </c>
      <c r="BE17" s="27" t="str" cm="1">
        <f t="array" ref="BE17">IFERROR(ROUND(SUM(E17,I17,M17,Q17,U17,Y17,AC17,AG17,AS17,AW17,BA17) / INDEX(FREQUENCY((E17,I17,M17,Q17,U17,Y17,AC17,AG17,AS17,AW17,BA17), 0), 2), 0)," ")</f>
        <v xml:space="preserve"> </v>
      </c>
      <c r="BF17" s="27" t="str" cm="1">
        <f t="array" ref="BF17">IFERROR(ROUND(SUM(F17,J17,N17,R17,V17,Z17,AD17,AH17,AT17,AX17,BB17) / INDEX(FREQUENCY((F17,J17,N17,R17,V17,Z17,AD17,AH17,AT17,AX17,BB17), 0), 2), 0)," ")</f>
        <v xml:space="preserve"> </v>
      </c>
      <c r="BG17" s="27" cm="1">
        <f t="array" ref="BG17">IFERROR(ROUND(SUM(G17,K17,O17,S17,W17,AA17,AE17,AI17,AU17,AY17,BC17) / INDEX(FREQUENCY((G17,K17,O17,S17,W17,AA17,AE17,AI17,AU17,AY17,BC17), 0), 2), 0)," ")</f>
        <v>29</v>
      </c>
      <c r="BH17" s="28">
        <f>IF(ISNUMBER(BG17), COUNTIF($BG$17:$BG$117, "&gt;"&amp;BG17) + 1, "")</f>
        <v>27</v>
      </c>
      <c r="BI17" s="28" t="str">
        <f t="shared" ref="BI17:BI66" si="1">IF(BG17="","",IFERROR(VLOOKUP(BG17,DESCRIPTORS,4,TRUE),""))</f>
        <v>EMERGING</v>
      </c>
      <c r="BJ17" s="28" t="str">
        <f>IFERROR('TERM 1'!S16," ")</f>
        <v xml:space="preserve"> </v>
      </c>
      <c r="BK17" s="28" t="str">
        <f>IFERROR('TERM 2'!S16," ")</f>
        <v xml:space="preserve"> </v>
      </c>
      <c r="BL17" s="28" t="str">
        <f>IFERROR('TERM 3'!S16," ")</f>
        <v xml:space="preserve"> </v>
      </c>
      <c r="BM17" s="765" t="str">
        <f>IF(COUNTIF(D17:AU17, "&gt;0")=0, "", IF(AND(AVERAGEIF(D17:AU17, "&gt;0")&gt;=90, COUNTIFS(D17:AU17, "&lt;80", D17:AU17, "&gt;0")=0), "✔", " "))</f>
        <v xml:space="preserve"> </v>
      </c>
      <c r="BN17" s="6">
        <f>_xlfn.XLOOKUP(B17,masterlist!$M:$M,masterlist!R:R)</f>
        <v>0</v>
      </c>
    </row>
    <row r="18" spans="1:66" ht="18" customHeight="1">
      <c r="A18" s="23">
        <v>2</v>
      </c>
      <c r="B18" s="57" t="str">
        <f>'INPUT DATA'!J10</f>
        <v>ADANZA, ELIJAH LOUIS M.</v>
      </c>
      <c r="C18" s="6" t="str">
        <f t="shared" si="0"/>
        <v>ADANZA</v>
      </c>
      <c r="D18" s="60">
        <f>'TERM 1'!C17</f>
        <v>82</v>
      </c>
      <c r="E18" s="60">
        <f>'TERM 2'!C17</f>
        <v>0</v>
      </c>
      <c r="F18" s="60">
        <f>'TERM 3'!C17</f>
        <v>0</v>
      </c>
      <c r="G18" s="60">
        <f t="shared" ref="G18:G81" si="2">IF(OR(D18="",E18="",F18=""),"",IF(ISERROR(ROUND(AVERAGE(D18,E18,F18),2)),"",ROUND(AVERAGE(D18,E18,F18),0)))</f>
        <v>27</v>
      </c>
      <c r="H18" s="60">
        <f>'TERM 1'!D17</f>
        <v>93</v>
      </c>
      <c r="I18" s="60">
        <f>'TERM 2'!D17</f>
        <v>0</v>
      </c>
      <c r="J18" s="60">
        <f>'TERM 3'!D17</f>
        <v>0</v>
      </c>
      <c r="K18" s="60">
        <f t="shared" ref="K18:K81" si="3">IF(OR(H18="",I18="",J18=""),"",IF(ISERROR(ROUND(AVERAGE(H18,I18,J18),2)),"",ROUND(AVERAGE(H18,I18,J18),0)))</f>
        <v>31</v>
      </c>
      <c r="L18" s="60">
        <f>'TERM 1'!E17</f>
        <v>87</v>
      </c>
      <c r="M18" s="60">
        <f>'TERM 2'!E17</f>
        <v>0</v>
      </c>
      <c r="N18" s="60">
        <f>'TERM 3'!E17</f>
        <v>0</v>
      </c>
      <c r="O18" s="60">
        <f t="shared" ref="O18:O81" si="4">IF(OR(L18="",M18="",N18=""),"",IF(ISERROR(ROUND(AVERAGE(L18,M18,N18),2)),"",ROUND(AVERAGE(L18,M18,N18),0)))</f>
        <v>29</v>
      </c>
      <c r="P18" s="60">
        <f>'TERM 1'!F17</f>
        <v>86</v>
      </c>
      <c r="Q18" s="60">
        <f>'TERM 2'!F17</f>
        <v>0</v>
      </c>
      <c r="R18" s="60">
        <f>'TERM 3'!F17</f>
        <v>0</v>
      </c>
      <c r="S18" s="60">
        <f t="shared" ref="S18:S81" si="5">IF(OR(P18="",Q18="",R18=""),"",IF(ISERROR(ROUND(AVERAGE(P18,Q18,R18),2)),"",ROUND(AVERAGE(P18,Q18,R18),0)))</f>
        <v>29</v>
      </c>
      <c r="T18" s="60">
        <f>'TERM 1'!G17</f>
        <v>86</v>
      </c>
      <c r="U18" s="60">
        <f>'TERM 2'!G17</f>
        <v>0</v>
      </c>
      <c r="V18" s="60">
        <f>'TERM 3'!G17</f>
        <v>0</v>
      </c>
      <c r="W18" s="60">
        <f t="shared" ref="W18:W81" si="6">IF(OR(T18="",U18="",V18=""),"",IF(ISERROR(ROUND(AVERAGE(T18,U18,V18),2)),"",ROUND(AVERAGE(T18,U18,V18),0)))</f>
        <v>29</v>
      </c>
      <c r="X18" s="60">
        <f>'TERM 1'!H17</f>
        <v>90</v>
      </c>
      <c r="Y18" s="60">
        <f>'TERM 2'!H17</f>
        <v>0</v>
      </c>
      <c r="Z18" s="60">
        <f>'TERM 3'!H17</f>
        <v>0</v>
      </c>
      <c r="AA18" s="60">
        <f t="shared" ref="AA18:AA81" si="7">IF(OR(X18="",Y18="",Z18=""),"",IF(ISERROR(ROUND(AVERAGE(X18,Y18,Z18),2)),"",ROUND(AVERAGE(X18,Y18,Z18),0)))</f>
        <v>30</v>
      </c>
      <c r="AB18" s="60">
        <f>'TERM 1'!I17</f>
        <v>89</v>
      </c>
      <c r="AC18" s="60">
        <f>'TERM 2'!I17</f>
        <v>0</v>
      </c>
      <c r="AD18" s="60">
        <f>'TERM 3'!I17</f>
        <v>0</v>
      </c>
      <c r="AE18" s="60">
        <f t="shared" ref="AE18:AE81" si="8">IF(OR(AB18="",AC18="",AD18=""),"",IF(ISERROR(ROUND(AVERAGE(AB18,AC18,AD18),2)),"",ROUND(AVERAGE(AB18,AC18,AD18),0)))</f>
        <v>30</v>
      </c>
      <c r="AF18" s="25">
        <f>'TERM 1'!J17</f>
        <v>92</v>
      </c>
      <c r="AG18" s="25" t="str">
        <f>'TERM 2'!J17</f>
        <v/>
      </c>
      <c r="AH18" s="25" t="str">
        <f>'TERM 3'!J17</f>
        <v/>
      </c>
      <c r="AI18" s="60" t="str">
        <f t="shared" ref="AI18:AI81" si="9">IF(OR(AF18="",AG18="",AH18=""),"",IF(ISERROR(ROUND(AVERAGE(AF18,AG18,AH18),2)),"",ROUND(AVERAGE(AF18,AG18,AH18),0)))</f>
        <v/>
      </c>
      <c r="AJ18" s="61">
        <f>'TERM 1'!K17</f>
        <v>92</v>
      </c>
      <c r="AK18" s="61">
        <f>'TERM 2'!K17</f>
        <v>0</v>
      </c>
      <c r="AL18" s="61">
        <f>'TERM 3'!K17</f>
        <v>0</v>
      </c>
      <c r="AM18" s="60">
        <f t="shared" ref="AM18:AM81" si="10">IF(OR(AJ18="",AK18="",AL18=""),"",IF(ISERROR(ROUND(AVERAGE(AJ18,AK18,AL18),2)),"",ROUND(AVERAGE(AJ18,AK18,AL18),0)))</f>
        <v>31</v>
      </c>
      <c r="AN18" s="61">
        <f>'TERM 1'!L17</f>
        <v>92</v>
      </c>
      <c r="AO18" s="61">
        <f>'TERM 2'!L17</f>
        <v>0</v>
      </c>
      <c r="AP18" s="61">
        <f>'TERM 3'!L17</f>
        <v>0</v>
      </c>
      <c r="AQ18" s="60">
        <f t="shared" ref="AQ18:AQ81" si="11">IF(OR(AN18="",AO18="",AP18=""),"",IF(ISERROR(ROUND(AVERAGE(AN18,AO18,AP18),2)),"",ROUND(AVERAGE(AN18,AO18,AP18),0)))</f>
        <v>31</v>
      </c>
      <c r="AR18" s="61">
        <f>'TERM 1'!M17</f>
        <v>0</v>
      </c>
      <c r="AS18" s="61">
        <f>'TERM 2'!M17</f>
        <v>0</v>
      </c>
      <c r="AT18" s="61">
        <f>'TERM 3'!M17</f>
        <v>0</v>
      </c>
      <c r="AU18" s="60">
        <f t="shared" ref="AU18:AU81" si="12">IF(OR(AR18="",AS18="",AT18=""),"",IF(ISERROR(ROUND(AVERAGE(AR18,AS18,AT18),2)),"",ROUND(AVERAGE(AR18,AS18,AT18),0)))</f>
        <v>0</v>
      </c>
      <c r="AV18" s="507" t="str">
        <f>IF('TERM 1'!N17=0," ",'TERM 1'!N17)</f>
        <v xml:space="preserve"> </v>
      </c>
      <c r="AW18" s="61" t="str">
        <f>IF('TERM 2'!N17=0," ",'TERM 2'!N17)</f>
        <v xml:space="preserve"> </v>
      </c>
      <c r="AX18" s="61" t="str">
        <f>IF('TERM 3'!N17=0," ",'TERM 3'!N17)</f>
        <v xml:space="preserve"> </v>
      </c>
      <c r="AY18" s="60" t="str">
        <f t="shared" ref="AY18:AY81" si="13">IF(OR(AV18="",AW18="",AX18=""),"",IF(ISERROR(ROUND(AVERAGE(AV18,AW18,AX18),2)),"",ROUND(AVERAGE(AV18,AW18,AX18),0)))</f>
        <v/>
      </c>
      <c r="AZ18" s="61" t="str">
        <f>IF('TERM 1'!O17=0," ",'TERM 1'!O17)</f>
        <v xml:space="preserve"> </v>
      </c>
      <c r="BA18" s="61" t="str">
        <f>IF('TERM 2'!O17=0," ",'TERM 2'!O17)</f>
        <v xml:space="preserve"> </v>
      </c>
      <c r="BB18" s="506" t="str">
        <f>IF('TERM 3'!O17=0," ",'TERM 3'!O17)</f>
        <v xml:space="preserve"> </v>
      </c>
      <c r="BC18" s="60" t="str">
        <f t="shared" ref="BC18:BC81" si="14">IF(OR(AZ18="",BA18="",BB18=""),"",IF(ISERROR(ROUND(AVERAGE(AZ18,BA18,BB18),2)),"",ROUND(AVERAGE(AZ18,BA18,BB18),0)))</f>
        <v/>
      </c>
      <c r="BD18" s="27" cm="1">
        <f t="array" ref="BD18">IFERROR(ROUND(SUM(D18,H18,L18,P18,T18,X18,AB18,AF18,AR18,AV18,AZ18) / INDEX(FREQUENCY((D18,H18,L18,P18,T18,X18,AB18,AF18,AR18,AV18,AZ18), 0), 2), 0)," ")</f>
        <v>88</v>
      </c>
      <c r="BE18" s="27" t="str" cm="1">
        <f t="array" ref="BE18">IFERROR(ROUND(SUM(E18,I18,M18,Q18,U18,Y18,AC18,AG18,AS18,AW18,BA18) / INDEX(FREQUENCY((E18,I18,M18,Q18,U18,Y18,AC18,AG18,AS18,AW18,BA18), 0), 2), 0)," ")</f>
        <v xml:space="preserve"> </v>
      </c>
      <c r="BF18" s="27" t="str" cm="1">
        <f t="array" ref="BF18">IFERROR(ROUND(SUM(F18,J18,N18,R18,V18,Z18,AD18,AH18,AT18,AX18,BB18) / INDEX(FREQUENCY((F18,J18,N18,R18,V18,Z18,AD18,AH18,AT18,AX18,BB18), 0), 2), 0)," ")</f>
        <v xml:space="preserve"> </v>
      </c>
      <c r="BG18" s="27" cm="1">
        <f t="array" ref="BG18">IFERROR(ROUND(SUM(G18,K18,O18,S18,W18,AA18,AE18,AI18,AU18,AY18,BC18) / INDEX(FREQUENCY((G18,K18,O18,S18,W18,AA18,AE18,AI18,AU18,AY18,BC18), 0), 2), 0)," ")</f>
        <v>29</v>
      </c>
      <c r="BH18" s="28">
        <f t="shared" ref="BH18:BH81" si="15">IF(ISNUMBER(BG18), COUNTIF($BG$17:$BG$117, "&gt;"&amp;BG18) + 1, "")</f>
        <v>27</v>
      </c>
      <c r="BI18" s="28" t="str">
        <f t="shared" si="1"/>
        <v>EMERGING</v>
      </c>
      <c r="BJ18" s="28" t="str">
        <f>IFERROR('TERM 1'!S17," ")</f>
        <v xml:space="preserve"> </v>
      </c>
      <c r="BK18" s="28" t="str">
        <f>IFERROR('TERM 2'!S17," ")</f>
        <v xml:space="preserve"> </v>
      </c>
      <c r="BL18" s="28" t="str">
        <f>IFERROR('TERM 3'!S17," ")</f>
        <v xml:space="preserve"> </v>
      </c>
      <c r="BM18" s="765" t="str">
        <f>IF(COUNTIF(D18:AU18, "&gt;0")=0, "", IF(AND(AVERAGEIF(D18:AU18, "&gt;0")&gt;=90, COUNTIFS(D18:AU18, "&lt;80", D18:AU18, "&gt;0")=0), "✔", " "))</f>
        <v xml:space="preserve"> </v>
      </c>
      <c r="BN18" s="6">
        <f>_xlfn.XLOOKUP(B18,masterlist!$M:$M,masterlist!R:R)</f>
        <v>0</v>
      </c>
    </row>
    <row r="19" spans="1:66" ht="18" customHeight="1">
      <c r="A19" s="23">
        <v>3</v>
      </c>
      <c r="B19" s="57" t="str">
        <f>'INPUT DATA'!J11</f>
        <v>ARELLANO, BREXEN GREY M.</v>
      </c>
      <c r="C19" s="6" t="str">
        <f t="shared" si="0"/>
        <v>ARELLANO</v>
      </c>
      <c r="D19" s="60">
        <f>'TERM 1'!C18</f>
        <v>89</v>
      </c>
      <c r="E19" s="60">
        <f>'TERM 2'!C18</f>
        <v>0</v>
      </c>
      <c r="F19" s="60">
        <f>'TERM 3'!C18</f>
        <v>0</v>
      </c>
      <c r="G19" s="60">
        <f t="shared" si="2"/>
        <v>30</v>
      </c>
      <c r="H19" s="60">
        <f>'TERM 1'!D18</f>
        <v>89</v>
      </c>
      <c r="I19" s="60">
        <f>'TERM 2'!D18</f>
        <v>0</v>
      </c>
      <c r="J19" s="60">
        <f>'TERM 3'!D18</f>
        <v>0</v>
      </c>
      <c r="K19" s="60">
        <f t="shared" si="3"/>
        <v>30</v>
      </c>
      <c r="L19" s="60">
        <f>'TERM 1'!E18</f>
        <v>86</v>
      </c>
      <c r="M19" s="60">
        <f>'TERM 2'!E18</f>
        <v>0</v>
      </c>
      <c r="N19" s="60">
        <f>'TERM 3'!E18</f>
        <v>0</v>
      </c>
      <c r="O19" s="60">
        <f t="shared" si="4"/>
        <v>29</v>
      </c>
      <c r="P19" s="60">
        <f>'TERM 1'!F18</f>
        <v>85</v>
      </c>
      <c r="Q19" s="60">
        <f>'TERM 2'!F18</f>
        <v>0</v>
      </c>
      <c r="R19" s="60">
        <f>'TERM 3'!F18</f>
        <v>0</v>
      </c>
      <c r="S19" s="60">
        <f t="shared" si="5"/>
        <v>28</v>
      </c>
      <c r="T19" s="60">
        <f>'TERM 1'!G18</f>
        <v>91</v>
      </c>
      <c r="U19" s="60">
        <f>'TERM 2'!G18</f>
        <v>0</v>
      </c>
      <c r="V19" s="60">
        <f>'TERM 3'!G18</f>
        <v>0</v>
      </c>
      <c r="W19" s="60">
        <f t="shared" si="6"/>
        <v>30</v>
      </c>
      <c r="X19" s="60">
        <f>'TERM 1'!H18</f>
        <v>92</v>
      </c>
      <c r="Y19" s="60">
        <f>'TERM 2'!H18</f>
        <v>0</v>
      </c>
      <c r="Z19" s="60">
        <f>'TERM 3'!H18</f>
        <v>0</v>
      </c>
      <c r="AA19" s="60">
        <f t="shared" si="7"/>
        <v>31</v>
      </c>
      <c r="AB19" s="60">
        <f>'TERM 1'!I18</f>
        <v>89</v>
      </c>
      <c r="AC19" s="60">
        <f>'TERM 2'!I18</f>
        <v>0</v>
      </c>
      <c r="AD19" s="60">
        <f>'TERM 3'!I18</f>
        <v>0</v>
      </c>
      <c r="AE19" s="60">
        <f t="shared" si="8"/>
        <v>30</v>
      </c>
      <c r="AF19" s="25">
        <f>'TERM 1'!J18</f>
        <v>87.5</v>
      </c>
      <c r="AG19" s="25" t="str">
        <f>'TERM 2'!J18</f>
        <v/>
      </c>
      <c r="AH19" s="25" t="str">
        <f>'TERM 3'!J18</f>
        <v/>
      </c>
      <c r="AI19" s="60" t="str">
        <f t="shared" si="9"/>
        <v/>
      </c>
      <c r="AJ19" s="61">
        <f>'TERM 1'!K18</f>
        <v>85</v>
      </c>
      <c r="AK19" s="61">
        <f>'TERM 2'!K18</f>
        <v>0</v>
      </c>
      <c r="AL19" s="61">
        <f>'TERM 3'!K18</f>
        <v>0</v>
      </c>
      <c r="AM19" s="60">
        <f t="shared" si="10"/>
        <v>28</v>
      </c>
      <c r="AN19" s="61">
        <f>'TERM 1'!L18</f>
        <v>90</v>
      </c>
      <c r="AO19" s="61">
        <f>'TERM 2'!L18</f>
        <v>0</v>
      </c>
      <c r="AP19" s="61">
        <f>'TERM 3'!L18</f>
        <v>0</v>
      </c>
      <c r="AQ19" s="60">
        <f t="shared" si="11"/>
        <v>30</v>
      </c>
      <c r="AR19" s="61">
        <f>'TERM 1'!M18</f>
        <v>0</v>
      </c>
      <c r="AS19" s="61">
        <f>'TERM 2'!M18</f>
        <v>0</v>
      </c>
      <c r="AT19" s="61">
        <f>'TERM 3'!M18</f>
        <v>0</v>
      </c>
      <c r="AU19" s="60">
        <f t="shared" si="12"/>
        <v>0</v>
      </c>
      <c r="AV19" s="507" t="str">
        <f>IF('TERM 1'!N18=0," ",'TERM 1'!N18)</f>
        <v xml:space="preserve"> </v>
      </c>
      <c r="AW19" s="61" t="str">
        <f>IF('TERM 2'!N18=0," ",'TERM 2'!N18)</f>
        <v xml:space="preserve"> </v>
      </c>
      <c r="AX19" s="61" t="str">
        <f>IF('TERM 3'!N18=0," ",'TERM 3'!N18)</f>
        <v xml:space="preserve"> </v>
      </c>
      <c r="AY19" s="60" t="str">
        <f t="shared" si="13"/>
        <v/>
      </c>
      <c r="AZ19" s="61" t="str">
        <f>IF('TERM 1'!O18=0," ",'TERM 1'!O18)</f>
        <v xml:space="preserve"> </v>
      </c>
      <c r="BA19" s="61" t="str">
        <f>IF('TERM 2'!O18=0," ",'TERM 2'!O18)</f>
        <v xml:space="preserve"> </v>
      </c>
      <c r="BB19" s="506" t="str">
        <f>IF('TERM 3'!O18=0," ",'TERM 3'!O18)</f>
        <v xml:space="preserve"> </v>
      </c>
      <c r="BC19" s="60" t="str">
        <f t="shared" si="14"/>
        <v/>
      </c>
      <c r="BD19" s="27" cm="1">
        <f t="array" ref="BD19">IFERROR(ROUND(SUM(D19,H19,L19,P19,T19,X19,AB19,AF19,AR19,AV19,AZ19) / INDEX(FREQUENCY((D19,H19,L19,P19,T19,X19,AB19,AF19,AR19,AV19,AZ19), 0), 2), 0)," ")</f>
        <v>89</v>
      </c>
      <c r="BE19" s="27" t="str" cm="1">
        <f t="array" ref="BE19">IFERROR(ROUND(SUM(E19,I19,M19,Q19,U19,Y19,AC19,AG19,AS19,AW19,BA19) / INDEX(FREQUENCY((E19,I19,M19,Q19,U19,Y19,AC19,AG19,AS19,AW19,BA19), 0), 2), 0)," ")</f>
        <v xml:space="preserve"> </v>
      </c>
      <c r="BF19" s="27" t="str" cm="1">
        <f t="array" ref="BF19">IFERROR(ROUND(SUM(F19,J19,N19,R19,V19,Z19,AD19,AH19,AT19,AX19,BB19) / INDEX(FREQUENCY((F19,J19,N19,R19,V19,Z19,AD19,AH19,AT19,AX19,BB19), 0), 2), 0)," ")</f>
        <v xml:space="preserve"> </v>
      </c>
      <c r="BG19" s="27" cm="1">
        <f t="array" ref="BG19">IFERROR(ROUND(SUM(G19,K19,O19,S19,W19,AA19,AE19,AI19,AU19,AY19,BC19) / INDEX(FREQUENCY((G19,K19,O19,S19,W19,AA19,AE19,AI19,AU19,AY19,BC19), 0), 2), 0)," ")</f>
        <v>30</v>
      </c>
      <c r="BH19" s="28">
        <f t="shared" si="15"/>
        <v>3</v>
      </c>
      <c r="BI19" s="28" t="str">
        <f t="shared" si="1"/>
        <v>EMERGING</v>
      </c>
      <c r="BJ19" s="28" t="str">
        <f>IFERROR('TERM 1'!S18," ")</f>
        <v xml:space="preserve"> </v>
      </c>
      <c r="BK19" s="28" t="str">
        <f>IFERROR('TERM 2'!S18," ")</f>
        <v xml:space="preserve"> </v>
      </c>
      <c r="BL19" s="28" t="str">
        <f>IFERROR('TERM 3'!S18," ")</f>
        <v xml:space="preserve"> </v>
      </c>
      <c r="BM19" s="765" t="str">
        <f t="shared" ref="BM19:BM81" si="16">IF(COUNTIF(D19:AU19, "&gt;0")=0, "", IF(AND(AVERAGEIF(D19:AU19, "&gt;0")&gt;=90, COUNTIFS(D19:AU19, "&lt;80", D19:AU19, "&gt;0")=0), "✔", " "))</f>
        <v xml:space="preserve"> </v>
      </c>
      <c r="BN19" s="6">
        <f>_xlfn.XLOOKUP(B19,masterlist!$M:$M,masterlist!R:R)</f>
        <v>0</v>
      </c>
    </row>
    <row r="20" spans="1:66" ht="18" customHeight="1">
      <c r="A20" s="23">
        <v>4</v>
      </c>
      <c r="B20" s="57" t="str">
        <f>'INPUT DATA'!J12</f>
        <v>BABAO, JAYDEN DALE T.</v>
      </c>
      <c r="C20" s="6" t="str">
        <f t="shared" si="0"/>
        <v>BABAO</v>
      </c>
      <c r="D20" s="60">
        <f>'TERM 1'!C19</f>
        <v>85</v>
      </c>
      <c r="E20" s="60">
        <f>'TERM 2'!C19</f>
        <v>0</v>
      </c>
      <c r="F20" s="60">
        <f>'TERM 3'!C19</f>
        <v>0</v>
      </c>
      <c r="G20" s="60">
        <f t="shared" si="2"/>
        <v>28</v>
      </c>
      <c r="H20" s="60">
        <f>'TERM 1'!D19</f>
        <v>92</v>
      </c>
      <c r="I20" s="60">
        <f>'TERM 2'!D19</f>
        <v>0</v>
      </c>
      <c r="J20" s="60">
        <f>'TERM 3'!D19</f>
        <v>0</v>
      </c>
      <c r="K20" s="60">
        <f t="shared" si="3"/>
        <v>31</v>
      </c>
      <c r="L20" s="60">
        <f>'TERM 1'!E19</f>
        <v>86</v>
      </c>
      <c r="M20" s="60">
        <f>'TERM 2'!E19</f>
        <v>0</v>
      </c>
      <c r="N20" s="60">
        <f>'TERM 3'!E19</f>
        <v>0</v>
      </c>
      <c r="O20" s="60">
        <f t="shared" si="4"/>
        <v>29</v>
      </c>
      <c r="P20" s="60">
        <f>'TERM 1'!F19</f>
        <v>92</v>
      </c>
      <c r="Q20" s="60">
        <f>'TERM 2'!F19</f>
        <v>0</v>
      </c>
      <c r="R20" s="60">
        <f>'TERM 3'!F19</f>
        <v>0</v>
      </c>
      <c r="S20" s="60">
        <f t="shared" si="5"/>
        <v>31</v>
      </c>
      <c r="T20" s="60">
        <f>'TERM 1'!G19</f>
        <v>91</v>
      </c>
      <c r="U20" s="60">
        <f>'TERM 2'!G19</f>
        <v>0</v>
      </c>
      <c r="V20" s="60">
        <f>'TERM 3'!G19</f>
        <v>0</v>
      </c>
      <c r="W20" s="60">
        <f t="shared" si="6"/>
        <v>30</v>
      </c>
      <c r="X20" s="60">
        <f>'TERM 1'!H19</f>
        <v>90</v>
      </c>
      <c r="Y20" s="60">
        <f>'TERM 2'!H19</f>
        <v>0</v>
      </c>
      <c r="Z20" s="60">
        <f>'TERM 3'!H19</f>
        <v>0</v>
      </c>
      <c r="AA20" s="60">
        <f t="shared" si="7"/>
        <v>30</v>
      </c>
      <c r="AB20" s="60">
        <f>'TERM 1'!I19</f>
        <v>93</v>
      </c>
      <c r="AC20" s="60">
        <f>'TERM 2'!I19</f>
        <v>0</v>
      </c>
      <c r="AD20" s="60">
        <f>'TERM 3'!I19</f>
        <v>0</v>
      </c>
      <c r="AE20" s="60">
        <f t="shared" si="8"/>
        <v>31</v>
      </c>
      <c r="AF20" s="25">
        <f>'TERM 1'!J19</f>
        <v>88</v>
      </c>
      <c r="AG20" s="25" t="str">
        <f>'TERM 2'!J19</f>
        <v/>
      </c>
      <c r="AH20" s="25" t="str">
        <f>'TERM 3'!J19</f>
        <v/>
      </c>
      <c r="AI20" s="60" t="str">
        <f t="shared" si="9"/>
        <v/>
      </c>
      <c r="AJ20" s="61">
        <f>'TERM 1'!K19</f>
        <v>87</v>
      </c>
      <c r="AK20" s="61">
        <f>'TERM 2'!K19</f>
        <v>0</v>
      </c>
      <c r="AL20" s="61">
        <f>'TERM 3'!K19</f>
        <v>0</v>
      </c>
      <c r="AM20" s="60">
        <f t="shared" si="10"/>
        <v>29</v>
      </c>
      <c r="AN20" s="61">
        <f>'TERM 1'!L19</f>
        <v>89</v>
      </c>
      <c r="AO20" s="61">
        <f>'TERM 2'!L19</f>
        <v>0</v>
      </c>
      <c r="AP20" s="61">
        <f>'TERM 3'!L19</f>
        <v>0</v>
      </c>
      <c r="AQ20" s="60">
        <f t="shared" si="11"/>
        <v>30</v>
      </c>
      <c r="AR20" s="61">
        <f>'TERM 1'!M19</f>
        <v>0</v>
      </c>
      <c r="AS20" s="61">
        <f>'TERM 2'!M19</f>
        <v>0</v>
      </c>
      <c r="AT20" s="61">
        <f>'TERM 3'!M19</f>
        <v>0</v>
      </c>
      <c r="AU20" s="60">
        <f t="shared" si="12"/>
        <v>0</v>
      </c>
      <c r="AV20" s="507" t="str">
        <f>IF('TERM 1'!N19=0," ",'TERM 1'!N19)</f>
        <v xml:space="preserve"> </v>
      </c>
      <c r="AW20" s="61" t="str">
        <f>IF('TERM 2'!N19=0," ",'TERM 2'!N19)</f>
        <v xml:space="preserve"> </v>
      </c>
      <c r="AX20" s="61" t="str">
        <f>IF('TERM 3'!N19=0," ",'TERM 3'!N19)</f>
        <v xml:space="preserve"> </v>
      </c>
      <c r="AY20" s="60" t="str">
        <f t="shared" si="13"/>
        <v/>
      </c>
      <c r="AZ20" s="61" t="str">
        <f>IF('TERM 1'!O19=0," ",'TERM 1'!O19)</f>
        <v xml:space="preserve"> </v>
      </c>
      <c r="BA20" s="61" t="str">
        <f>IF('TERM 2'!O19=0," ",'TERM 2'!O19)</f>
        <v xml:space="preserve"> </v>
      </c>
      <c r="BB20" s="506" t="str">
        <f>IF('TERM 3'!O19=0," ",'TERM 3'!O19)</f>
        <v xml:space="preserve"> </v>
      </c>
      <c r="BC20" s="60" t="str">
        <f t="shared" si="14"/>
        <v/>
      </c>
      <c r="BD20" s="27" cm="1">
        <f t="array" ref="BD20">IFERROR(ROUND(SUM(D20,H20,L20,P20,T20,X20,AB20,AF20,AR20,AV20,AZ20) / INDEX(FREQUENCY((D20,H20,L20,P20,T20,X20,AB20,AF20,AR20,AV20,AZ20), 0), 2), 0)," ")</f>
        <v>90</v>
      </c>
      <c r="BE20" s="27" t="str" cm="1">
        <f t="array" ref="BE20">IFERROR(ROUND(SUM(E20,I20,M20,Q20,U20,Y20,AC20,AG20,AS20,AW20,BA20) / INDEX(FREQUENCY((E20,I20,M20,Q20,U20,Y20,AC20,AG20,AS20,AW20,BA20), 0), 2), 0)," ")</f>
        <v xml:space="preserve"> </v>
      </c>
      <c r="BF20" s="27" t="str" cm="1">
        <f t="array" ref="BF20">IFERROR(ROUND(SUM(F20,J20,N20,R20,V20,Z20,AD20,AH20,AT20,AX20,BB20) / INDEX(FREQUENCY((F20,J20,N20,R20,V20,Z20,AD20,AH20,AT20,AX20,BB20), 0), 2), 0)," ")</f>
        <v xml:space="preserve"> </v>
      </c>
      <c r="BG20" s="27" cm="1">
        <f t="array" ref="BG20">IFERROR(ROUND(SUM(G20,K20,O20,S20,W20,AA20,AE20,AI20,AU20,AY20,BC20) / INDEX(FREQUENCY((G20,K20,O20,S20,W20,AA20,AE20,AI20,AU20,AY20,BC20), 0), 2), 0)," ")</f>
        <v>30</v>
      </c>
      <c r="BH20" s="28">
        <f t="shared" si="15"/>
        <v>3</v>
      </c>
      <c r="BI20" s="28" t="str">
        <f t="shared" si="1"/>
        <v>EMERGING</v>
      </c>
      <c r="BJ20" s="28" t="str">
        <f>IFERROR('TERM 1'!S19," ")</f>
        <v>✔</v>
      </c>
      <c r="BK20" s="28" t="str">
        <f>IFERROR('TERM 2'!S19," ")</f>
        <v xml:space="preserve"> </v>
      </c>
      <c r="BL20" s="28" t="str">
        <f>IFERROR('TERM 3'!S19," ")</f>
        <v xml:space="preserve"> </v>
      </c>
      <c r="BM20" s="765" t="str">
        <f t="shared" si="16"/>
        <v xml:space="preserve"> </v>
      </c>
      <c r="BN20" s="6">
        <f>_xlfn.XLOOKUP(B20,masterlist!$M:$M,masterlist!R:R)</f>
        <v>0</v>
      </c>
    </row>
    <row r="21" spans="1:66" ht="18" customHeight="1">
      <c r="A21" s="23">
        <v>5</v>
      </c>
      <c r="B21" s="57" t="str">
        <f>'INPUT DATA'!J13</f>
        <v>BARADAS, MCLIAME DWYT Q.</v>
      </c>
      <c r="C21" s="6" t="str">
        <f t="shared" si="0"/>
        <v>BARADAS</v>
      </c>
      <c r="D21" s="60">
        <f>'TERM 1'!C20</f>
        <v>86</v>
      </c>
      <c r="E21" s="60">
        <f>'TERM 2'!C20</f>
        <v>0</v>
      </c>
      <c r="F21" s="60">
        <f>'TERM 3'!C20</f>
        <v>0</v>
      </c>
      <c r="G21" s="60">
        <f t="shared" si="2"/>
        <v>29</v>
      </c>
      <c r="H21" s="60">
        <f>'TERM 1'!D20</f>
        <v>91</v>
      </c>
      <c r="I21" s="60">
        <f>'TERM 2'!D20</f>
        <v>0</v>
      </c>
      <c r="J21" s="60">
        <f>'TERM 3'!D20</f>
        <v>0</v>
      </c>
      <c r="K21" s="60">
        <f t="shared" si="3"/>
        <v>30</v>
      </c>
      <c r="L21" s="60">
        <f>'TERM 1'!E20</f>
        <v>89</v>
      </c>
      <c r="M21" s="60">
        <f>'TERM 2'!E20</f>
        <v>0</v>
      </c>
      <c r="N21" s="60">
        <f>'TERM 3'!E20</f>
        <v>0</v>
      </c>
      <c r="O21" s="60">
        <f t="shared" si="4"/>
        <v>30</v>
      </c>
      <c r="P21" s="60">
        <f>'TERM 1'!F20</f>
        <v>84</v>
      </c>
      <c r="Q21" s="60">
        <f>'TERM 2'!F20</f>
        <v>0</v>
      </c>
      <c r="R21" s="60">
        <f>'TERM 3'!F20</f>
        <v>0</v>
      </c>
      <c r="S21" s="60">
        <f t="shared" si="5"/>
        <v>28</v>
      </c>
      <c r="T21" s="60">
        <f>'TERM 1'!G20</f>
        <v>91</v>
      </c>
      <c r="U21" s="60">
        <f>'TERM 2'!G20</f>
        <v>0</v>
      </c>
      <c r="V21" s="60">
        <f>'TERM 3'!G20</f>
        <v>0</v>
      </c>
      <c r="W21" s="60">
        <f t="shared" si="6"/>
        <v>30</v>
      </c>
      <c r="X21" s="60">
        <f>'TERM 1'!H20</f>
        <v>93</v>
      </c>
      <c r="Y21" s="60">
        <f>'TERM 2'!H20</f>
        <v>0</v>
      </c>
      <c r="Z21" s="60">
        <f>'TERM 3'!H20</f>
        <v>0</v>
      </c>
      <c r="AA21" s="60">
        <f t="shared" si="7"/>
        <v>31</v>
      </c>
      <c r="AB21" s="60">
        <f>'TERM 1'!I20</f>
        <v>88</v>
      </c>
      <c r="AC21" s="60">
        <f>'TERM 2'!I20</f>
        <v>0</v>
      </c>
      <c r="AD21" s="60">
        <f>'TERM 3'!I20</f>
        <v>0</v>
      </c>
      <c r="AE21" s="60">
        <f t="shared" si="8"/>
        <v>29</v>
      </c>
      <c r="AF21" s="25">
        <f>'TERM 1'!J20</f>
        <v>90</v>
      </c>
      <c r="AG21" s="25" t="str">
        <f>'TERM 2'!J20</f>
        <v/>
      </c>
      <c r="AH21" s="25" t="str">
        <f>'TERM 3'!J20</f>
        <v/>
      </c>
      <c r="AI21" s="60" t="str">
        <f t="shared" si="9"/>
        <v/>
      </c>
      <c r="AJ21" s="61">
        <f>'TERM 1'!K20</f>
        <v>88</v>
      </c>
      <c r="AK21" s="61">
        <f>'TERM 2'!K20</f>
        <v>0</v>
      </c>
      <c r="AL21" s="61">
        <f>'TERM 3'!K20</f>
        <v>0</v>
      </c>
      <c r="AM21" s="60">
        <f t="shared" si="10"/>
        <v>29</v>
      </c>
      <c r="AN21" s="61">
        <f>'TERM 1'!L20</f>
        <v>92</v>
      </c>
      <c r="AO21" s="61">
        <f>'TERM 2'!L20</f>
        <v>0</v>
      </c>
      <c r="AP21" s="61">
        <f>'TERM 3'!L20</f>
        <v>0</v>
      </c>
      <c r="AQ21" s="60">
        <f t="shared" si="11"/>
        <v>31</v>
      </c>
      <c r="AR21" s="61">
        <f>'TERM 1'!M20</f>
        <v>0</v>
      </c>
      <c r="AS21" s="61">
        <f>'TERM 2'!M20</f>
        <v>0</v>
      </c>
      <c r="AT21" s="61">
        <f>'TERM 3'!M20</f>
        <v>0</v>
      </c>
      <c r="AU21" s="60">
        <f t="shared" si="12"/>
        <v>0</v>
      </c>
      <c r="AV21" s="507" t="str">
        <f>IF('TERM 1'!N20=0," ",'TERM 1'!N20)</f>
        <v xml:space="preserve"> </v>
      </c>
      <c r="AW21" s="61" t="str">
        <f>IF('TERM 2'!N20=0," ",'TERM 2'!N20)</f>
        <v xml:space="preserve"> </v>
      </c>
      <c r="AX21" s="61" t="str">
        <f>IF('TERM 3'!N20=0," ",'TERM 3'!N20)</f>
        <v xml:space="preserve"> </v>
      </c>
      <c r="AY21" s="60" t="str">
        <f t="shared" si="13"/>
        <v/>
      </c>
      <c r="AZ21" s="61" t="str">
        <f>IF('TERM 1'!O20=0," ",'TERM 1'!O20)</f>
        <v xml:space="preserve"> </v>
      </c>
      <c r="BA21" s="61" t="str">
        <f>IF('TERM 2'!O20=0," ",'TERM 2'!O20)</f>
        <v xml:space="preserve"> </v>
      </c>
      <c r="BB21" s="506" t="str">
        <f>IF('TERM 3'!O20=0," ",'TERM 3'!O20)</f>
        <v xml:space="preserve"> </v>
      </c>
      <c r="BC21" s="60" t="str">
        <f t="shared" si="14"/>
        <v/>
      </c>
      <c r="BD21" s="27" cm="1">
        <f t="array" ref="BD21">IFERROR(ROUND(SUM(D21,H21,L21,P21,T21,X21,AB21,AF21,AR21,AV21,AZ21) / INDEX(FREQUENCY((D21,H21,L21,P21,T21,X21,AB21,AF21,AR21,AV21,AZ21), 0), 2), 0)," ")</f>
        <v>89</v>
      </c>
      <c r="BE21" s="27" t="str" cm="1">
        <f t="array" ref="BE21">IFERROR(ROUND(SUM(E21,I21,M21,Q21,U21,Y21,AC21,AG21,AS21,AW21,BA21) / INDEX(FREQUENCY((E21,I21,M21,Q21,U21,Y21,AC21,AG21,AS21,AW21,BA21), 0), 2), 0)," ")</f>
        <v xml:space="preserve"> </v>
      </c>
      <c r="BF21" s="27" t="str" cm="1">
        <f t="array" ref="BF21">IFERROR(ROUND(SUM(F21,J21,N21,R21,V21,Z21,AD21,AH21,AT21,AX21,BB21) / INDEX(FREQUENCY((F21,J21,N21,R21,V21,Z21,AD21,AH21,AT21,AX21,BB21), 0), 2), 0)," ")</f>
        <v xml:space="preserve"> </v>
      </c>
      <c r="BG21" s="27" cm="1">
        <f t="array" ref="BG21">IFERROR(ROUND(SUM(G21,K21,O21,S21,W21,AA21,AE21,AI21,AU21,AY21,BC21) / INDEX(FREQUENCY((G21,K21,O21,S21,W21,AA21,AE21,AI21,AU21,AY21,BC21), 0), 2), 0)," ")</f>
        <v>30</v>
      </c>
      <c r="BH21" s="28">
        <f t="shared" si="15"/>
        <v>3</v>
      </c>
      <c r="BI21" s="28" t="str">
        <f t="shared" si="1"/>
        <v>EMERGING</v>
      </c>
      <c r="BJ21" s="28" t="str">
        <f>IFERROR('TERM 1'!S20," ")</f>
        <v xml:space="preserve"> </v>
      </c>
      <c r="BK21" s="28" t="str">
        <f>IFERROR('TERM 2'!S20," ")</f>
        <v xml:space="preserve"> </v>
      </c>
      <c r="BL21" s="28" t="str">
        <f>IFERROR('TERM 3'!S20," ")</f>
        <v xml:space="preserve"> </v>
      </c>
      <c r="BM21" s="765" t="str">
        <f t="shared" si="16"/>
        <v xml:space="preserve"> </v>
      </c>
      <c r="BN21" s="6">
        <f>_xlfn.XLOOKUP(B21,masterlist!$M:$M,masterlist!R:R)</f>
        <v>0</v>
      </c>
    </row>
    <row r="22" spans="1:66" ht="18" customHeight="1">
      <c r="A22" s="23">
        <v>6</v>
      </c>
      <c r="B22" s="57" t="str">
        <f>'INPUT DATA'!J14</f>
        <v>BARREDO, ALISTAIR KAYLE P.</v>
      </c>
      <c r="C22" s="6" t="str">
        <f t="shared" si="0"/>
        <v>BARREDO</v>
      </c>
      <c r="D22" s="60">
        <f>'TERM 1'!C21</f>
        <v>83</v>
      </c>
      <c r="E22" s="60">
        <f>'TERM 2'!C21</f>
        <v>0</v>
      </c>
      <c r="F22" s="60">
        <f>'TERM 3'!C21</f>
        <v>0</v>
      </c>
      <c r="G22" s="60">
        <f t="shared" si="2"/>
        <v>28</v>
      </c>
      <c r="H22" s="60">
        <f>'TERM 1'!D21</f>
        <v>92</v>
      </c>
      <c r="I22" s="60">
        <f>'TERM 2'!D21</f>
        <v>0</v>
      </c>
      <c r="J22" s="60">
        <f>'TERM 3'!D21</f>
        <v>0</v>
      </c>
      <c r="K22" s="60">
        <f t="shared" si="3"/>
        <v>31</v>
      </c>
      <c r="L22" s="60">
        <f>'TERM 1'!E21</f>
        <v>94</v>
      </c>
      <c r="M22" s="60">
        <f>'TERM 2'!E21</f>
        <v>0</v>
      </c>
      <c r="N22" s="60">
        <f>'TERM 3'!E21</f>
        <v>0</v>
      </c>
      <c r="O22" s="60">
        <f t="shared" si="4"/>
        <v>31</v>
      </c>
      <c r="P22" s="60">
        <f>'TERM 1'!F21</f>
        <v>88</v>
      </c>
      <c r="Q22" s="60">
        <f>'TERM 2'!F21</f>
        <v>0</v>
      </c>
      <c r="R22" s="60">
        <f>'TERM 3'!F21</f>
        <v>0</v>
      </c>
      <c r="S22" s="60">
        <f t="shared" si="5"/>
        <v>29</v>
      </c>
      <c r="T22" s="60">
        <f>'TERM 1'!G21</f>
        <v>90</v>
      </c>
      <c r="U22" s="60">
        <f>'TERM 2'!G21</f>
        <v>0</v>
      </c>
      <c r="V22" s="60">
        <f>'TERM 3'!G21</f>
        <v>0</v>
      </c>
      <c r="W22" s="60">
        <f t="shared" si="6"/>
        <v>30</v>
      </c>
      <c r="X22" s="60">
        <f>'TERM 1'!H21</f>
        <v>88</v>
      </c>
      <c r="Y22" s="60">
        <f>'TERM 2'!H21</f>
        <v>0</v>
      </c>
      <c r="Z22" s="60">
        <f>'TERM 3'!H21</f>
        <v>0</v>
      </c>
      <c r="AA22" s="60">
        <f t="shared" si="7"/>
        <v>29</v>
      </c>
      <c r="AB22" s="60">
        <f>'TERM 1'!I21</f>
        <v>92</v>
      </c>
      <c r="AC22" s="60">
        <f>'TERM 2'!I21</f>
        <v>0</v>
      </c>
      <c r="AD22" s="60">
        <f>'TERM 3'!I21</f>
        <v>0</v>
      </c>
      <c r="AE22" s="60">
        <f t="shared" si="8"/>
        <v>31</v>
      </c>
      <c r="AF22" s="25">
        <f>'TERM 1'!J21</f>
        <v>90</v>
      </c>
      <c r="AG22" s="25" t="str">
        <f>'TERM 2'!J21</f>
        <v/>
      </c>
      <c r="AH22" s="25" t="str">
        <f>'TERM 3'!J21</f>
        <v/>
      </c>
      <c r="AI22" s="60" t="str">
        <f t="shared" si="9"/>
        <v/>
      </c>
      <c r="AJ22" s="61">
        <f>'TERM 1'!K21</f>
        <v>90</v>
      </c>
      <c r="AK22" s="61">
        <f>'TERM 2'!K21</f>
        <v>0</v>
      </c>
      <c r="AL22" s="61">
        <f>'TERM 3'!K21</f>
        <v>0</v>
      </c>
      <c r="AM22" s="60">
        <f t="shared" si="10"/>
        <v>30</v>
      </c>
      <c r="AN22" s="61">
        <f>'TERM 1'!L21</f>
        <v>90</v>
      </c>
      <c r="AO22" s="61">
        <f>'TERM 2'!L21</f>
        <v>0</v>
      </c>
      <c r="AP22" s="61">
        <f>'TERM 3'!L21</f>
        <v>0</v>
      </c>
      <c r="AQ22" s="60">
        <f t="shared" si="11"/>
        <v>30</v>
      </c>
      <c r="AR22" s="61">
        <f>'TERM 1'!M21</f>
        <v>0</v>
      </c>
      <c r="AS22" s="61">
        <f>'TERM 2'!M21</f>
        <v>0</v>
      </c>
      <c r="AT22" s="61">
        <f>'TERM 3'!M21</f>
        <v>0</v>
      </c>
      <c r="AU22" s="60">
        <f t="shared" si="12"/>
        <v>0</v>
      </c>
      <c r="AV22" s="507" t="str">
        <f>IF('TERM 1'!N21=0," ",'TERM 1'!N21)</f>
        <v xml:space="preserve"> </v>
      </c>
      <c r="AW22" s="61" t="str">
        <f>IF('TERM 2'!N21=0," ",'TERM 2'!N21)</f>
        <v xml:space="preserve"> </v>
      </c>
      <c r="AX22" s="61" t="str">
        <f>IF('TERM 3'!N21=0," ",'TERM 3'!N21)</f>
        <v xml:space="preserve"> </v>
      </c>
      <c r="AY22" s="60" t="str">
        <f t="shared" si="13"/>
        <v/>
      </c>
      <c r="AZ22" s="61" t="str">
        <f>IF('TERM 1'!O21=0," ",'TERM 1'!O21)</f>
        <v xml:space="preserve"> </v>
      </c>
      <c r="BA22" s="61" t="str">
        <f>IF('TERM 2'!O21=0," ",'TERM 2'!O21)</f>
        <v xml:space="preserve"> </v>
      </c>
      <c r="BB22" s="506" t="str">
        <f>IF('TERM 3'!O21=0," ",'TERM 3'!O21)</f>
        <v xml:space="preserve"> </v>
      </c>
      <c r="BC22" s="60" t="str">
        <f t="shared" si="14"/>
        <v/>
      </c>
      <c r="BD22" s="27" cm="1">
        <f t="array" ref="BD22">IFERROR(ROUND(SUM(D22,H22,L22,P22,T22,X22,AB22,AF22,AR22,AV22,AZ22) / INDEX(FREQUENCY((D22,H22,L22,P22,T22,X22,AB22,AF22,AR22,AV22,AZ22), 0), 2), 0)," ")</f>
        <v>90</v>
      </c>
      <c r="BE22" s="27" t="str" cm="1">
        <f t="array" ref="BE22">IFERROR(ROUND(SUM(E22,I22,M22,Q22,U22,Y22,AC22,AG22,AS22,AW22,BA22) / INDEX(FREQUENCY((E22,I22,M22,Q22,U22,Y22,AC22,AG22,AS22,AW22,BA22), 0), 2), 0)," ")</f>
        <v xml:space="preserve"> </v>
      </c>
      <c r="BF22" s="27" t="str" cm="1">
        <f t="array" ref="BF22">IFERROR(ROUND(SUM(F22,J22,N22,R22,V22,Z22,AD22,AH22,AT22,AX22,BB22) / INDEX(FREQUENCY((F22,J22,N22,R22,V22,Z22,AD22,AH22,AT22,AX22,BB22), 0), 2), 0)," ")</f>
        <v xml:space="preserve"> </v>
      </c>
      <c r="BG22" s="27" cm="1">
        <f t="array" ref="BG22">IFERROR(ROUND(SUM(G22,K22,O22,S22,W22,AA22,AE22,AI22,AU22,AY22,BC22) / INDEX(FREQUENCY((G22,K22,O22,S22,W22,AA22,AE22,AI22,AU22,AY22,BC22), 0), 2), 0)," ")</f>
        <v>30</v>
      </c>
      <c r="BH22" s="28">
        <f t="shared" si="15"/>
        <v>3</v>
      </c>
      <c r="BI22" s="28" t="str">
        <f t="shared" si="1"/>
        <v>EMERGING</v>
      </c>
      <c r="BJ22" s="28" t="str">
        <f>IFERROR('TERM 1'!S21," ")</f>
        <v>✔</v>
      </c>
      <c r="BK22" s="28" t="str">
        <f>IFERROR('TERM 2'!S21," ")</f>
        <v xml:space="preserve"> </v>
      </c>
      <c r="BL22" s="28" t="str">
        <f>IFERROR('TERM 3'!S21," ")</f>
        <v xml:space="preserve"> </v>
      </c>
      <c r="BM22" s="765" t="str">
        <f t="shared" si="16"/>
        <v xml:space="preserve"> </v>
      </c>
      <c r="BN22" s="6">
        <f>_xlfn.XLOOKUP(B22,masterlist!$M:$M,masterlist!R:R)</f>
        <v>0</v>
      </c>
    </row>
    <row r="23" spans="1:66" ht="18" customHeight="1">
      <c r="A23" s="23">
        <v>7</v>
      </c>
      <c r="B23" s="57" t="str">
        <f>'INPUT DATA'!J15</f>
        <v>BONILLA, RHINE KYLE L.</v>
      </c>
      <c r="C23" s="6" t="str">
        <f t="shared" si="0"/>
        <v>BONILLA</v>
      </c>
      <c r="D23" s="60">
        <f>'TERM 1'!C22</f>
        <v>84</v>
      </c>
      <c r="E23" s="60">
        <f>'TERM 2'!C22</f>
        <v>0</v>
      </c>
      <c r="F23" s="60">
        <f>'TERM 3'!C22</f>
        <v>0</v>
      </c>
      <c r="G23" s="60">
        <f t="shared" si="2"/>
        <v>28</v>
      </c>
      <c r="H23" s="60">
        <f>'TERM 1'!D22</f>
        <v>90</v>
      </c>
      <c r="I23" s="60">
        <f>'TERM 2'!D22</f>
        <v>0</v>
      </c>
      <c r="J23" s="60">
        <f>'TERM 3'!D22</f>
        <v>0</v>
      </c>
      <c r="K23" s="60">
        <f t="shared" si="3"/>
        <v>30</v>
      </c>
      <c r="L23" s="60">
        <f>'TERM 1'!E22</f>
        <v>92</v>
      </c>
      <c r="M23" s="60">
        <f>'TERM 2'!E22</f>
        <v>0</v>
      </c>
      <c r="N23" s="60">
        <f>'TERM 3'!E22</f>
        <v>0</v>
      </c>
      <c r="O23" s="60">
        <f t="shared" si="4"/>
        <v>31</v>
      </c>
      <c r="P23" s="60">
        <f>'TERM 1'!F22</f>
        <v>88</v>
      </c>
      <c r="Q23" s="60">
        <f>'TERM 2'!F22</f>
        <v>0</v>
      </c>
      <c r="R23" s="60">
        <f>'TERM 3'!F22</f>
        <v>0</v>
      </c>
      <c r="S23" s="60">
        <f t="shared" si="5"/>
        <v>29</v>
      </c>
      <c r="T23" s="60">
        <f>'TERM 1'!G22</f>
        <v>92</v>
      </c>
      <c r="U23" s="60">
        <f>'TERM 2'!G22</f>
        <v>0</v>
      </c>
      <c r="V23" s="60">
        <f>'TERM 3'!G22</f>
        <v>0</v>
      </c>
      <c r="W23" s="60">
        <f t="shared" si="6"/>
        <v>31</v>
      </c>
      <c r="X23" s="60">
        <f>'TERM 1'!H22</f>
        <v>88</v>
      </c>
      <c r="Y23" s="60">
        <f>'TERM 2'!H22</f>
        <v>0</v>
      </c>
      <c r="Z23" s="60">
        <f>'TERM 3'!H22</f>
        <v>0</v>
      </c>
      <c r="AA23" s="60">
        <f t="shared" si="7"/>
        <v>29</v>
      </c>
      <c r="AB23" s="60">
        <f>'TERM 1'!I22</f>
        <v>87</v>
      </c>
      <c r="AC23" s="60">
        <f>'TERM 2'!I22</f>
        <v>0</v>
      </c>
      <c r="AD23" s="60">
        <f>'TERM 3'!I22</f>
        <v>0</v>
      </c>
      <c r="AE23" s="60">
        <f t="shared" si="8"/>
        <v>29</v>
      </c>
      <c r="AF23" s="25">
        <f>'TERM 1'!J22</f>
        <v>88</v>
      </c>
      <c r="AG23" s="25" t="str">
        <f>'TERM 2'!J22</f>
        <v/>
      </c>
      <c r="AH23" s="25" t="str">
        <f>'TERM 3'!J22</f>
        <v/>
      </c>
      <c r="AI23" s="60" t="str">
        <f t="shared" si="9"/>
        <v/>
      </c>
      <c r="AJ23" s="61">
        <f>'TERM 1'!K22</f>
        <v>86</v>
      </c>
      <c r="AK23" s="61">
        <f>'TERM 2'!K22</f>
        <v>0</v>
      </c>
      <c r="AL23" s="61">
        <f>'TERM 3'!K22</f>
        <v>0</v>
      </c>
      <c r="AM23" s="60">
        <f t="shared" si="10"/>
        <v>29</v>
      </c>
      <c r="AN23" s="61">
        <f>'TERM 1'!L22</f>
        <v>90</v>
      </c>
      <c r="AO23" s="61">
        <f>'TERM 2'!L22</f>
        <v>0</v>
      </c>
      <c r="AP23" s="61">
        <f>'TERM 3'!L22</f>
        <v>0</v>
      </c>
      <c r="AQ23" s="60">
        <f t="shared" si="11"/>
        <v>30</v>
      </c>
      <c r="AR23" s="61">
        <f>'TERM 1'!M22</f>
        <v>0</v>
      </c>
      <c r="AS23" s="61">
        <f>'TERM 2'!M22</f>
        <v>0</v>
      </c>
      <c r="AT23" s="61">
        <f>'TERM 3'!M22</f>
        <v>0</v>
      </c>
      <c r="AU23" s="60">
        <f t="shared" si="12"/>
        <v>0</v>
      </c>
      <c r="AV23" s="507" t="str">
        <f>IF('TERM 1'!N22=0," ",'TERM 1'!N22)</f>
        <v xml:space="preserve"> </v>
      </c>
      <c r="AW23" s="61" t="str">
        <f>IF('TERM 2'!N22=0," ",'TERM 2'!N22)</f>
        <v xml:space="preserve"> </v>
      </c>
      <c r="AX23" s="61" t="str">
        <f>IF('TERM 3'!N22=0," ",'TERM 3'!N22)</f>
        <v xml:space="preserve"> </v>
      </c>
      <c r="AY23" s="60" t="str">
        <f t="shared" si="13"/>
        <v/>
      </c>
      <c r="AZ23" s="61" t="str">
        <f>IF('TERM 1'!O22=0," ",'TERM 1'!O22)</f>
        <v xml:space="preserve"> </v>
      </c>
      <c r="BA23" s="61" t="str">
        <f>IF('TERM 2'!O22=0," ",'TERM 2'!O22)</f>
        <v xml:space="preserve"> </v>
      </c>
      <c r="BB23" s="506" t="str">
        <f>IF('TERM 3'!O22=0," ",'TERM 3'!O22)</f>
        <v xml:space="preserve"> </v>
      </c>
      <c r="BC23" s="60" t="str">
        <f t="shared" si="14"/>
        <v/>
      </c>
      <c r="BD23" s="27" cm="1">
        <f t="array" ref="BD23">IFERROR(ROUND(SUM(D23,H23,L23,P23,T23,X23,AB23,AF23,AR23,AV23,AZ23) / INDEX(FREQUENCY((D23,H23,L23,P23,T23,X23,AB23,AF23,AR23,AV23,AZ23), 0), 2), 0)," ")</f>
        <v>89</v>
      </c>
      <c r="BE23" s="27" t="str" cm="1">
        <f t="array" ref="BE23">IFERROR(ROUND(SUM(E23,I23,M23,Q23,U23,Y23,AC23,AG23,AS23,AW23,BA23) / INDEX(FREQUENCY((E23,I23,M23,Q23,U23,Y23,AC23,AG23,AS23,AW23,BA23), 0), 2), 0)," ")</f>
        <v xml:space="preserve"> </v>
      </c>
      <c r="BF23" s="27" t="str" cm="1">
        <f t="array" ref="BF23">IFERROR(ROUND(SUM(F23,J23,N23,R23,V23,Z23,AD23,AH23,AT23,AX23,BB23) / INDEX(FREQUENCY((F23,J23,N23,R23,V23,Z23,AD23,AH23,AT23,AX23,BB23), 0), 2), 0)," ")</f>
        <v xml:space="preserve"> </v>
      </c>
      <c r="BG23" s="27" cm="1">
        <f t="array" ref="BG23">IFERROR(ROUND(SUM(G23,K23,O23,S23,W23,AA23,AE23,AI23,AU23,AY23,BC23) / INDEX(FREQUENCY((G23,K23,O23,S23,W23,AA23,AE23,AI23,AU23,AY23,BC23), 0), 2), 0)," ")</f>
        <v>30</v>
      </c>
      <c r="BH23" s="28">
        <f t="shared" si="15"/>
        <v>3</v>
      </c>
      <c r="BI23" s="28" t="str">
        <f t="shared" si="1"/>
        <v>EMERGING</v>
      </c>
      <c r="BJ23" s="28" t="str">
        <f>IFERROR('TERM 1'!S22," ")</f>
        <v xml:space="preserve"> </v>
      </c>
      <c r="BK23" s="28" t="str">
        <f>IFERROR('TERM 2'!S22," ")</f>
        <v xml:space="preserve"> </v>
      </c>
      <c r="BL23" s="28" t="str">
        <f>IFERROR('TERM 3'!S22," ")</f>
        <v xml:space="preserve"> </v>
      </c>
      <c r="BM23" s="765" t="str">
        <f t="shared" si="16"/>
        <v xml:space="preserve"> </v>
      </c>
      <c r="BN23" s="6">
        <f>_xlfn.XLOOKUP(B23,masterlist!$M:$M,masterlist!R:R)</f>
        <v>0</v>
      </c>
    </row>
    <row r="24" spans="1:66" ht="18" customHeight="1">
      <c r="A24" s="23">
        <v>8</v>
      </c>
      <c r="B24" s="57" t="str">
        <f>'INPUT DATA'!J16</f>
        <v>CORPUS, CYRUS JHON F.</v>
      </c>
      <c r="C24" s="6" t="str">
        <f t="shared" si="0"/>
        <v>CORPUS</v>
      </c>
      <c r="D24" s="60">
        <f>'TERM 1'!C23</f>
        <v>90</v>
      </c>
      <c r="E24" s="60">
        <f>'TERM 2'!C23</f>
        <v>0</v>
      </c>
      <c r="F24" s="60">
        <f>'TERM 3'!C23</f>
        <v>0</v>
      </c>
      <c r="G24" s="60">
        <f t="shared" si="2"/>
        <v>30</v>
      </c>
      <c r="H24" s="60">
        <f>'TERM 1'!D23</f>
        <v>90</v>
      </c>
      <c r="I24" s="60">
        <f>'TERM 2'!D23</f>
        <v>0</v>
      </c>
      <c r="J24" s="60">
        <f>'TERM 3'!D23</f>
        <v>0</v>
      </c>
      <c r="K24" s="60">
        <f t="shared" si="3"/>
        <v>30</v>
      </c>
      <c r="L24" s="60">
        <f>'TERM 1'!E23</f>
        <v>90</v>
      </c>
      <c r="M24" s="60">
        <f>'TERM 2'!E23</f>
        <v>0</v>
      </c>
      <c r="N24" s="60">
        <f>'TERM 3'!E23</f>
        <v>0</v>
      </c>
      <c r="O24" s="60">
        <f t="shared" si="4"/>
        <v>30</v>
      </c>
      <c r="P24" s="60">
        <f>'TERM 1'!F23</f>
        <v>88</v>
      </c>
      <c r="Q24" s="60">
        <f>'TERM 2'!F23</f>
        <v>0</v>
      </c>
      <c r="R24" s="60">
        <f>'TERM 3'!F23</f>
        <v>0</v>
      </c>
      <c r="S24" s="60">
        <f t="shared" si="5"/>
        <v>29</v>
      </c>
      <c r="T24" s="60">
        <f>'TERM 1'!G23</f>
        <v>91</v>
      </c>
      <c r="U24" s="60">
        <f>'TERM 2'!G23</f>
        <v>0</v>
      </c>
      <c r="V24" s="60">
        <f>'TERM 3'!G23</f>
        <v>0</v>
      </c>
      <c r="W24" s="60">
        <f t="shared" si="6"/>
        <v>30</v>
      </c>
      <c r="X24" s="60">
        <f>'TERM 1'!H23</f>
        <v>93</v>
      </c>
      <c r="Y24" s="60">
        <f>'TERM 2'!H23</f>
        <v>0</v>
      </c>
      <c r="Z24" s="60">
        <f>'TERM 3'!H23</f>
        <v>0</v>
      </c>
      <c r="AA24" s="60">
        <f t="shared" si="7"/>
        <v>31</v>
      </c>
      <c r="AB24" s="60">
        <f>'TERM 1'!I23</f>
        <v>89</v>
      </c>
      <c r="AC24" s="60">
        <f>'TERM 2'!I23</f>
        <v>0</v>
      </c>
      <c r="AD24" s="60">
        <f>'TERM 3'!I23</f>
        <v>0</v>
      </c>
      <c r="AE24" s="60">
        <f t="shared" si="8"/>
        <v>30</v>
      </c>
      <c r="AF24" s="25">
        <f>'TERM 1'!J23</f>
        <v>89</v>
      </c>
      <c r="AG24" s="25" t="str">
        <f>'TERM 2'!J23</f>
        <v/>
      </c>
      <c r="AH24" s="25" t="str">
        <f>'TERM 3'!J23</f>
        <v/>
      </c>
      <c r="AI24" s="60" t="str">
        <f t="shared" si="9"/>
        <v/>
      </c>
      <c r="AJ24" s="61">
        <f>'TERM 1'!K23</f>
        <v>85</v>
      </c>
      <c r="AK24" s="61">
        <f>'TERM 2'!K23</f>
        <v>0</v>
      </c>
      <c r="AL24" s="61">
        <f>'TERM 3'!K23</f>
        <v>0</v>
      </c>
      <c r="AM24" s="60">
        <f t="shared" si="10"/>
        <v>28</v>
      </c>
      <c r="AN24" s="61">
        <f>'TERM 1'!L23</f>
        <v>93</v>
      </c>
      <c r="AO24" s="61">
        <f>'TERM 2'!L23</f>
        <v>0</v>
      </c>
      <c r="AP24" s="61">
        <f>'TERM 3'!L23</f>
        <v>0</v>
      </c>
      <c r="AQ24" s="60">
        <f t="shared" si="11"/>
        <v>31</v>
      </c>
      <c r="AR24" s="61">
        <f>'TERM 1'!M23</f>
        <v>0</v>
      </c>
      <c r="AS24" s="61">
        <f>'TERM 2'!M23</f>
        <v>0</v>
      </c>
      <c r="AT24" s="61">
        <f>'TERM 3'!M23</f>
        <v>0</v>
      </c>
      <c r="AU24" s="60">
        <f t="shared" si="12"/>
        <v>0</v>
      </c>
      <c r="AV24" s="507" t="str">
        <f>IF('TERM 1'!N23=0," ",'TERM 1'!N23)</f>
        <v xml:space="preserve"> </v>
      </c>
      <c r="AW24" s="61" t="str">
        <f>IF('TERM 2'!N23=0," ",'TERM 2'!N23)</f>
        <v xml:space="preserve"> </v>
      </c>
      <c r="AX24" s="61" t="str">
        <f>IF('TERM 3'!N23=0," ",'TERM 3'!N23)</f>
        <v xml:space="preserve"> </v>
      </c>
      <c r="AY24" s="60" t="str">
        <f t="shared" si="13"/>
        <v/>
      </c>
      <c r="AZ24" s="61" t="str">
        <f>IF('TERM 1'!O23=0," ",'TERM 1'!O23)</f>
        <v xml:space="preserve"> </v>
      </c>
      <c r="BA24" s="61" t="str">
        <f>IF('TERM 2'!O23=0," ",'TERM 2'!O23)</f>
        <v xml:space="preserve"> </v>
      </c>
      <c r="BB24" s="506" t="str">
        <f>IF('TERM 3'!O23=0," ",'TERM 3'!O23)</f>
        <v xml:space="preserve"> </v>
      </c>
      <c r="BC24" s="60" t="str">
        <f t="shared" si="14"/>
        <v/>
      </c>
      <c r="BD24" s="27" cm="1">
        <f t="array" ref="BD24">IFERROR(ROUND(SUM(D24,H24,L24,P24,T24,X24,AB24,AF24,AR24,AV24,AZ24) / INDEX(FREQUENCY((D24,H24,L24,P24,T24,X24,AB24,AF24,AR24,AV24,AZ24), 0), 2), 0)," ")</f>
        <v>90</v>
      </c>
      <c r="BE24" s="27" t="str" cm="1">
        <f t="array" ref="BE24">IFERROR(ROUND(SUM(E24,I24,M24,Q24,U24,Y24,AC24,AG24,AS24,AW24,BA24) / INDEX(FREQUENCY((E24,I24,M24,Q24,U24,Y24,AC24,AG24,AS24,AW24,BA24), 0), 2), 0)," ")</f>
        <v xml:space="preserve"> </v>
      </c>
      <c r="BF24" s="27" t="str" cm="1">
        <f t="array" ref="BF24">IFERROR(ROUND(SUM(F24,J24,N24,R24,V24,Z24,AD24,AH24,AT24,AX24,BB24) / INDEX(FREQUENCY((F24,J24,N24,R24,V24,Z24,AD24,AH24,AT24,AX24,BB24), 0), 2), 0)," ")</f>
        <v xml:space="preserve"> </v>
      </c>
      <c r="BG24" s="27" cm="1">
        <f t="array" ref="BG24">IFERROR(ROUND(SUM(G24,K24,O24,S24,W24,AA24,AE24,AI24,AU24,AY24,BC24) / INDEX(FREQUENCY((G24,K24,O24,S24,W24,AA24,AE24,AI24,AU24,AY24,BC24), 0), 2), 0)," ")</f>
        <v>30</v>
      </c>
      <c r="BH24" s="28">
        <f t="shared" si="15"/>
        <v>3</v>
      </c>
      <c r="BI24" s="28" t="str">
        <f t="shared" si="1"/>
        <v>EMERGING</v>
      </c>
      <c r="BJ24" s="28" t="str">
        <f>IFERROR('TERM 1'!S23," ")</f>
        <v>✔</v>
      </c>
      <c r="BK24" s="28" t="str">
        <f>IFERROR('TERM 2'!S23," ")</f>
        <v xml:space="preserve"> </v>
      </c>
      <c r="BL24" s="28" t="str">
        <f>IFERROR('TERM 3'!S23," ")</f>
        <v xml:space="preserve"> </v>
      </c>
      <c r="BM24" s="765" t="str">
        <f t="shared" si="16"/>
        <v xml:space="preserve"> </v>
      </c>
      <c r="BN24" s="6">
        <f>_xlfn.XLOOKUP(B24,masterlist!$M:$M,masterlist!R:R)</f>
        <v>0</v>
      </c>
    </row>
    <row r="25" spans="1:66" ht="18" customHeight="1">
      <c r="A25" s="23">
        <v>9</v>
      </c>
      <c r="B25" s="57" t="str">
        <f>'INPUT DATA'!J17</f>
        <v>DABA, IAN JOHN B.</v>
      </c>
      <c r="C25" s="6" t="str">
        <f t="shared" si="0"/>
        <v>DABA</v>
      </c>
      <c r="D25" s="60">
        <f>'TERM 1'!C24</f>
        <v>88</v>
      </c>
      <c r="E25" s="60">
        <f>'TERM 2'!C24</f>
        <v>0</v>
      </c>
      <c r="F25" s="60">
        <f>'TERM 3'!C24</f>
        <v>0</v>
      </c>
      <c r="G25" s="60">
        <f t="shared" si="2"/>
        <v>29</v>
      </c>
      <c r="H25" s="60">
        <f>'TERM 1'!D24</f>
        <v>90</v>
      </c>
      <c r="I25" s="60">
        <f>'TERM 2'!D24</f>
        <v>0</v>
      </c>
      <c r="J25" s="60">
        <f>'TERM 3'!D24</f>
        <v>0</v>
      </c>
      <c r="K25" s="60">
        <f t="shared" si="3"/>
        <v>30</v>
      </c>
      <c r="L25" s="60">
        <f>'TERM 1'!E24</f>
        <v>93</v>
      </c>
      <c r="M25" s="60">
        <f>'TERM 2'!E24</f>
        <v>0</v>
      </c>
      <c r="N25" s="60">
        <f>'TERM 3'!E24</f>
        <v>0</v>
      </c>
      <c r="O25" s="60">
        <f t="shared" si="4"/>
        <v>31</v>
      </c>
      <c r="P25" s="60">
        <f>'TERM 1'!F24</f>
        <v>83</v>
      </c>
      <c r="Q25" s="60">
        <f>'TERM 2'!F24</f>
        <v>0</v>
      </c>
      <c r="R25" s="60">
        <f>'TERM 3'!F24</f>
        <v>0</v>
      </c>
      <c r="S25" s="60">
        <f t="shared" si="5"/>
        <v>28</v>
      </c>
      <c r="T25" s="60">
        <f>'TERM 1'!G24</f>
        <v>88</v>
      </c>
      <c r="U25" s="60">
        <f>'TERM 2'!G24</f>
        <v>0</v>
      </c>
      <c r="V25" s="60">
        <f>'TERM 3'!G24</f>
        <v>0</v>
      </c>
      <c r="W25" s="60">
        <f t="shared" si="6"/>
        <v>29</v>
      </c>
      <c r="X25" s="60">
        <f>'TERM 1'!H24</f>
        <v>93</v>
      </c>
      <c r="Y25" s="60">
        <f>'TERM 2'!H24</f>
        <v>0</v>
      </c>
      <c r="Z25" s="60">
        <f>'TERM 3'!H24</f>
        <v>0</v>
      </c>
      <c r="AA25" s="60">
        <f t="shared" si="7"/>
        <v>31</v>
      </c>
      <c r="AB25" s="60">
        <f>'TERM 1'!I24</f>
        <v>87</v>
      </c>
      <c r="AC25" s="60">
        <f>'TERM 2'!I24</f>
        <v>0</v>
      </c>
      <c r="AD25" s="60">
        <f>'TERM 3'!I24</f>
        <v>0</v>
      </c>
      <c r="AE25" s="60">
        <f t="shared" si="8"/>
        <v>29</v>
      </c>
      <c r="AF25" s="25">
        <f>'TERM 1'!J24</f>
        <v>88.5</v>
      </c>
      <c r="AG25" s="25" t="str">
        <f>'TERM 2'!J24</f>
        <v/>
      </c>
      <c r="AH25" s="25" t="str">
        <f>'TERM 3'!J24</f>
        <v/>
      </c>
      <c r="AI25" s="60" t="str">
        <f t="shared" si="9"/>
        <v/>
      </c>
      <c r="AJ25" s="61">
        <f>'TERM 1'!K24</f>
        <v>87</v>
      </c>
      <c r="AK25" s="61">
        <f>'TERM 2'!K24</f>
        <v>0</v>
      </c>
      <c r="AL25" s="61">
        <f>'TERM 3'!K24</f>
        <v>0</v>
      </c>
      <c r="AM25" s="60">
        <f t="shared" si="10"/>
        <v>29</v>
      </c>
      <c r="AN25" s="61">
        <f>'TERM 1'!L24</f>
        <v>90</v>
      </c>
      <c r="AO25" s="61">
        <f>'TERM 2'!L24</f>
        <v>0</v>
      </c>
      <c r="AP25" s="61">
        <f>'TERM 3'!L24</f>
        <v>0</v>
      </c>
      <c r="AQ25" s="60">
        <f t="shared" si="11"/>
        <v>30</v>
      </c>
      <c r="AR25" s="61">
        <f>'TERM 1'!M24</f>
        <v>0</v>
      </c>
      <c r="AS25" s="61">
        <f>'TERM 2'!M24</f>
        <v>0</v>
      </c>
      <c r="AT25" s="61">
        <f>'TERM 3'!M24</f>
        <v>0</v>
      </c>
      <c r="AU25" s="60">
        <f t="shared" si="12"/>
        <v>0</v>
      </c>
      <c r="AV25" s="507" t="str">
        <f>IF('TERM 1'!N24=0," ",'TERM 1'!N24)</f>
        <v xml:space="preserve"> </v>
      </c>
      <c r="AW25" s="61" t="str">
        <f>IF('TERM 2'!N24=0," ",'TERM 2'!N24)</f>
        <v xml:space="preserve"> </v>
      </c>
      <c r="AX25" s="61" t="str">
        <f>IF('TERM 3'!N24=0," ",'TERM 3'!N24)</f>
        <v xml:space="preserve"> </v>
      </c>
      <c r="AY25" s="60" t="str">
        <f t="shared" si="13"/>
        <v/>
      </c>
      <c r="AZ25" s="61" t="str">
        <f>IF('TERM 1'!O24=0," ",'TERM 1'!O24)</f>
        <v xml:space="preserve"> </v>
      </c>
      <c r="BA25" s="61" t="str">
        <f>IF('TERM 2'!O24=0," ",'TERM 2'!O24)</f>
        <v xml:space="preserve"> </v>
      </c>
      <c r="BB25" s="506" t="str">
        <f>IF('TERM 3'!O24=0," ",'TERM 3'!O24)</f>
        <v xml:space="preserve"> </v>
      </c>
      <c r="BC25" s="60" t="str">
        <f t="shared" si="14"/>
        <v/>
      </c>
      <c r="BD25" s="27" cm="1">
        <f t="array" ref="BD25">IFERROR(ROUND(SUM(D25,H25,L25,P25,T25,X25,AB25,AF25,AR25,AV25,AZ25) / INDEX(FREQUENCY((D25,H25,L25,P25,T25,X25,AB25,AF25,AR25,AV25,AZ25), 0), 2), 0)," ")</f>
        <v>89</v>
      </c>
      <c r="BE25" s="27" t="str" cm="1">
        <f t="array" ref="BE25">IFERROR(ROUND(SUM(E25,I25,M25,Q25,U25,Y25,AC25,AG25,AS25,AW25,BA25) / INDEX(FREQUENCY((E25,I25,M25,Q25,U25,Y25,AC25,AG25,AS25,AW25,BA25), 0), 2), 0)," ")</f>
        <v xml:space="preserve"> </v>
      </c>
      <c r="BF25" s="27" t="str" cm="1">
        <f t="array" ref="BF25">IFERROR(ROUND(SUM(F25,J25,N25,R25,V25,Z25,AD25,AH25,AT25,AX25,BB25) / INDEX(FREQUENCY((F25,J25,N25,R25,V25,Z25,AD25,AH25,AT25,AX25,BB25), 0), 2), 0)," ")</f>
        <v xml:space="preserve"> </v>
      </c>
      <c r="BG25" s="27" cm="1">
        <f t="array" ref="BG25">IFERROR(ROUND(SUM(G25,K25,O25,S25,W25,AA25,AE25,AI25,AU25,AY25,BC25) / INDEX(FREQUENCY((G25,K25,O25,S25,W25,AA25,AE25,AI25,AU25,AY25,BC25), 0), 2), 0)," ")</f>
        <v>30</v>
      </c>
      <c r="BH25" s="28">
        <f t="shared" si="15"/>
        <v>3</v>
      </c>
      <c r="BI25" s="28" t="str">
        <f t="shared" si="1"/>
        <v>EMERGING</v>
      </c>
      <c r="BJ25" s="28" t="str">
        <f>IFERROR('TERM 1'!S24," ")</f>
        <v xml:space="preserve"> </v>
      </c>
      <c r="BK25" s="28" t="str">
        <f>IFERROR('TERM 2'!S24," ")</f>
        <v xml:space="preserve"> </v>
      </c>
      <c r="BL25" s="28" t="str">
        <f>IFERROR('TERM 3'!S24," ")</f>
        <v xml:space="preserve"> </v>
      </c>
      <c r="BM25" s="765" t="str">
        <f t="shared" si="16"/>
        <v xml:space="preserve"> </v>
      </c>
      <c r="BN25" s="6">
        <f>_xlfn.XLOOKUP(B25,masterlist!$M:$M,masterlist!R:R)</f>
        <v>0</v>
      </c>
    </row>
    <row r="26" spans="1:66" ht="18" customHeight="1">
      <c r="A26" s="23">
        <v>10</v>
      </c>
      <c r="B26" s="57" t="str">
        <f>'INPUT DATA'!J18</f>
        <v>DURAN, TYRICK GALVIN A.</v>
      </c>
      <c r="C26" s="6" t="str">
        <f t="shared" si="0"/>
        <v>DURAN</v>
      </c>
      <c r="D26" s="60">
        <f>'TERM 1'!C25</f>
        <v>82</v>
      </c>
      <c r="E26" s="60">
        <f>'TERM 2'!C25</f>
        <v>0</v>
      </c>
      <c r="F26" s="60">
        <f>'TERM 3'!C25</f>
        <v>0</v>
      </c>
      <c r="G26" s="60">
        <f t="shared" si="2"/>
        <v>27</v>
      </c>
      <c r="H26" s="60">
        <f>'TERM 1'!D25</f>
        <v>86</v>
      </c>
      <c r="I26" s="60">
        <f>'TERM 2'!D25</f>
        <v>0</v>
      </c>
      <c r="J26" s="60">
        <f>'TERM 3'!D25</f>
        <v>0</v>
      </c>
      <c r="K26" s="60">
        <f t="shared" si="3"/>
        <v>29</v>
      </c>
      <c r="L26" s="60">
        <f>'TERM 1'!E25</f>
        <v>85</v>
      </c>
      <c r="M26" s="60">
        <f>'TERM 2'!E25</f>
        <v>0</v>
      </c>
      <c r="N26" s="60">
        <f>'TERM 3'!E25</f>
        <v>0</v>
      </c>
      <c r="O26" s="60">
        <f t="shared" si="4"/>
        <v>28</v>
      </c>
      <c r="P26" s="60">
        <f>'TERM 1'!F25</f>
        <v>80</v>
      </c>
      <c r="Q26" s="60">
        <f>'TERM 2'!F25</f>
        <v>0</v>
      </c>
      <c r="R26" s="60">
        <f>'TERM 3'!F25</f>
        <v>0</v>
      </c>
      <c r="S26" s="60">
        <f t="shared" si="5"/>
        <v>27</v>
      </c>
      <c r="T26" s="60">
        <f>'TERM 1'!G25</f>
        <v>87</v>
      </c>
      <c r="U26" s="60">
        <f>'TERM 2'!G25</f>
        <v>0</v>
      </c>
      <c r="V26" s="60">
        <f>'TERM 3'!G25</f>
        <v>0</v>
      </c>
      <c r="W26" s="60">
        <f t="shared" si="6"/>
        <v>29</v>
      </c>
      <c r="X26" s="60">
        <f>'TERM 1'!H25</f>
        <v>88</v>
      </c>
      <c r="Y26" s="60">
        <f>'TERM 2'!H25</f>
        <v>0</v>
      </c>
      <c r="Z26" s="60">
        <f>'TERM 3'!H25</f>
        <v>0</v>
      </c>
      <c r="AA26" s="60">
        <f t="shared" si="7"/>
        <v>29</v>
      </c>
      <c r="AB26" s="60">
        <f>'TERM 1'!I25</f>
        <v>85</v>
      </c>
      <c r="AC26" s="60">
        <f>'TERM 2'!I25</f>
        <v>0</v>
      </c>
      <c r="AD26" s="60">
        <f>'TERM 3'!I25</f>
        <v>0</v>
      </c>
      <c r="AE26" s="60">
        <f t="shared" si="8"/>
        <v>28</v>
      </c>
      <c r="AF26" s="25">
        <f>'TERM 1'!J25</f>
        <v>85</v>
      </c>
      <c r="AG26" s="25" t="str">
        <f>'TERM 2'!J25</f>
        <v/>
      </c>
      <c r="AH26" s="25" t="str">
        <f>'TERM 3'!J25</f>
        <v/>
      </c>
      <c r="AI26" s="60" t="str">
        <f t="shared" si="9"/>
        <v/>
      </c>
      <c r="AJ26" s="61">
        <f>'TERM 1'!K25</f>
        <v>85</v>
      </c>
      <c r="AK26" s="61">
        <f>'TERM 2'!K25</f>
        <v>0</v>
      </c>
      <c r="AL26" s="61">
        <f>'TERM 3'!K25</f>
        <v>0</v>
      </c>
      <c r="AM26" s="60">
        <f t="shared" si="10"/>
        <v>28</v>
      </c>
      <c r="AN26" s="61">
        <f>'TERM 1'!L25</f>
        <v>85</v>
      </c>
      <c r="AO26" s="61">
        <f>'TERM 2'!L25</f>
        <v>0</v>
      </c>
      <c r="AP26" s="61">
        <f>'TERM 3'!L25</f>
        <v>0</v>
      </c>
      <c r="AQ26" s="60">
        <f t="shared" si="11"/>
        <v>28</v>
      </c>
      <c r="AR26" s="61">
        <f>'TERM 1'!M25</f>
        <v>0</v>
      </c>
      <c r="AS26" s="61">
        <f>'TERM 2'!M25</f>
        <v>0</v>
      </c>
      <c r="AT26" s="61">
        <f>'TERM 3'!M25</f>
        <v>0</v>
      </c>
      <c r="AU26" s="60">
        <f t="shared" si="12"/>
        <v>0</v>
      </c>
      <c r="AV26" s="507" t="str">
        <f>IF('TERM 1'!N25=0," ",'TERM 1'!N25)</f>
        <v xml:space="preserve"> </v>
      </c>
      <c r="AW26" s="61" t="str">
        <f>IF('TERM 2'!N25=0," ",'TERM 2'!N25)</f>
        <v xml:space="preserve"> </v>
      </c>
      <c r="AX26" s="61" t="str">
        <f>IF('TERM 3'!N25=0," ",'TERM 3'!N25)</f>
        <v xml:space="preserve"> </v>
      </c>
      <c r="AY26" s="60" t="str">
        <f t="shared" si="13"/>
        <v/>
      </c>
      <c r="AZ26" s="61" t="str">
        <f>IF('TERM 1'!O25=0," ",'TERM 1'!O25)</f>
        <v xml:space="preserve"> </v>
      </c>
      <c r="BA26" s="61" t="str">
        <f>IF('TERM 2'!O25=0," ",'TERM 2'!O25)</f>
        <v xml:space="preserve"> </v>
      </c>
      <c r="BB26" s="506" t="str">
        <f>IF('TERM 3'!O25=0," ",'TERM 3'!O25)</f>
        <v xml:space="preserve"> </v>
      </c>
      <c r="BC26" s="60" t="str">
        <f t="shared" si="14"/>
        <v/>
      </c>
      <c r="BD26" s="27" cm="1">
        <f t="array" ref="BD26">IFERROR(ROUND(SUM(D26,H26,L26,P26,T26,X26,AB26,AF26,AR26,AV26,AZ26) / INDEX(FREQUENCY((D26,H26,L26,P26,T26,X26,AB26,AF26,AR26,AV26,AZ26), 0), 2), 0)," ")</f>
        <v>85</v>
      </c>
      <c r="BE26" s="27" t="str" cm="1">
        <f t="array" ref="BE26">IFERROR(ROUND(SUM(E26,I26,M26,Q26,U26,Y26,AC26,AG26,AS26,AW26,BA26) / INDEX(FREQUENCY((E26,I26,M26,Q26,U26,Y26,AC26,AG26,AS26,AW26,BA26), 0), 2), 0)," ")</f>
        <v xml:space="preserve"> </v>
      </c>
      <c r="BF26" s="27" t="str" cm="1">
        <f t="array" ref="BF26">IFERROR(ROUND(SUM(F26,J26,N26,R26,V26,Z26,AD26,AH26,AT26,AX26,BB26) / INDEX(FREQUENCY((F26,J26,N26,R26,V26,Z26,AD26,AH26,AT26,AX26,BB26), 0), 2), 0)," ")</f>
        <v xml:space="preserve"> </v>
      </c>
      <c r="BG26" s="27" cm="1">
        <f t="array" ref="BG26">IFERROR(ROUND(SUM(G26,K26,O26,S26,W26,AA26,AE26,AI26,AU26,AY26,BC26) / INDEX(FREQUENCY((G26,K26,O26,S26,W26,AA26,AE26,AI26,AU26,AY26,BC26), 0), 2), 0)," ")</f>
        <v>28</v>
      </c>
      <c r="BH26" s="28">
        <f t="shared" si="15"/>
        <v>36</v>
      </c>
      <c r="BI26" s="28" t="str">
        <f t="shared" si="1"/>
        <v>EMERGING</v>
      </c>
      <c r="BJ26" s="28" t="str">
        <f>IFERROR('TERM 1'!S25," ")</f>
        <v xml:space="preserve"> </v>
      </c>
      <c r="BK26" s="28" t="str">
        <f>IFERROR('TERM 2'!S25," ")</f>
        <v xml:space="preserve"> </v>
      </c>
      <c r="BL26" s="28" t="str">
        <f>IFERROR('TERM 3'!S25," ")</f>
        <v xml:space="preserve"> </v>
      </c>
      <c r="BM26" s="765" t="str">
        <f t="shared" si="16"/>
        <v xml:space="preserve"> </v>
      </c>
      <c r="BN26" s="6">
        <f>_xlfn.XLOOKUP(B26,masterlist!$M:$M,masterlist!R:R)</f>
        <v>0</v>
      </c>
    </row>
    <row r="27" spans="1:66" ht="18" customHeight="1">
      <c r="A27" s="23">
        <v>11</v>
      </c>
      <c r="B27" s="57" t="str">
        <f>'INPUT DATA'!J19</f>
        <v>GULAY, JOHN PAUL N.</v>
      </c>
      <c r="C27" s="6" t="str">
        <f t="shared" si="0"/>
        <v>GULAY</v>
      </c>
      <c r="D27" s="60">
        <f>'TERM 1'!C26</f>
        <v>86</v>
      </c>
      <c r="E27" s="60">
        <f>'TERM 2'!C26</f>
        <v>0</v>
      </c>
      <c r="F27" s="60">
        <f>'TERM 3'!C26</f>
        <v>0</v>
      </c>
      <c r="G27" s="60">
        <f t="shared" si="2"/>
        <v>29</v>
      </c>
      <c r="H27" s="60">
        <f>'TERM 1'!D26</f>
        <v>90</v>
      </c>
      <c r="I27" s="60">
        <f>'TERM 2'!D26</f>
        <v>0</v>
      </c>
      <c r="J27" s="60">
        <f>'TERM 3'!D26</f>
        <v>0</v>
      </c>
      <c r="K27" s="60">
        <f t="shared" si="3"/>
        <v>30</v>
      </c>
      <c r="L27" s="60">
        <f>'TERM 1'!E26</f>
        <v>88</v>
      </c>
      <c r="M27" s="60">
        <f>'TERM 2'!E26</f>
        <v>0</v>
      </c>
      <c r="N27" s="60">
        <f>'TERM 3'!E26</f>
        <v>0</v>
      </c>
      <c r="O27" s="60">
        <f t="shared" si="4"/>
        <v>29</v>
      </c>
      <c r="P27" s="60">
        <f>'TERM 1'!F26</f>
        <v>80</v>
      </c>
      <c r="Q27" s="60">
        <f>'TERM 2'!F26</f>
        <v>0</v>
      </c>
      <c r="R27" s="60">
        <f>'TERM 3'!F26</f>
        <v>0</v>
      </c>
      <c r="S27" s="60">
        <f t="shared" si="5"/>
        <v>27</v>
      </c>
      <c r="T27" s="60">
        <f>'TERM 1'!G26</f>
        <v>89</v>
      </c>
      <c r="U27" s="60">
        <f>'TERM 2'!G26</f>
        <v>0</v>
      </c>
      <c r="V27" s="60">
        <f>'TERM 3'!G26</f>
        <v>0</v>
      </c>
      <c r="W27" s="60">
        <f t="shared" si="6"/>
        <v>30</v>
      </c>
      <c r="X27" s="60">
        <f>'TERM 1'!H26</f>
        <v>90</v>
      </c>
      <c r="Y27" s="60">
        <f>'TERM 2'!H26</f>
        <v>0</v>
      </c>
      <c r="Z27" s="60">
        <f>'TERM 3'!H26</f>
        <v>0</v>
      </c>
      <c r="AA27" s="60">
        <f t="shared" si="7"/>
        <v>30</v>
      </c>
      <c r="AB27" s="60">
        <f>'TERM 1'!I26</f>
        <v>88</v>
      </c>
      <c r="AC27" s="60">
        <f>'TERM 2'!I26</f>
        <v>0</v>
      </c>
      <c r="AD27" s="60">
        <f>'TERM 3'!I26</f>
        <v>0</v>
      </c>
      <c r="AE27" s="60">
        <f t="shared" si="8"/>
        <v>29</v>
      </c>
      <c r="AF27" s="25">
        <f>'TERM 1'!J26</f>
        <v>94</v>
      </c>
      <c r="AG27" s="25" t="str">
        <f>'TERM 2'!J26</f>
        <v/>
      </c>
      <c r="AH27" s="25" t="str">
        <f>'TERM 3'!J26</f>
        <v/>
      </c>
      <c r="AI27" s="60" t="str">
        <f t="shared" si="9"/>
        <v/>
      </c>
      <c r="AJ27" s="61">
        <f>'TERM 1'!K26</f>
        <v>90</v>
      </c>
      <c r="AK27" s="61">
        <f>'TERM 2'!K26</f>
        <v>0</v>
      </c>
      <c r="AL27" s="61">
        <f>'TERM 3'!K26</f>
        <v>0</v>
      </c>
      <c r="AM27" s="60">
        <f t="shared" si="10"/>
        <v>30</v>
      </c>
      <c r="AN27" s="61">
        <f>'TERM 1'!L26</f>
        <v>98</v>
      </c>
      <c r="AO27" s="61">
        <f>'TERM 2'!L26</f>
        <v>0</v>
      </c>
      <c r="AP27" s="61">
        <f>'TERM 3'!L26</f>
        <v>0</v>
      </c>
      <c r="AQ27" s="60">
        <f t="shared" si="11"/>
        <v>33</v>
      </c>
      <c r="AR27" s="61">
        <f>'TERM 1'!M26</f>
        <v>0</v>
      </c>
      <c r="AS27" s="61">
        <f>'TERM 2'!M26</f>
        <v>0</v>
      </c>
      <c r="AT27" s="61">
        <f>'TERM 3'!M26</f>
        <v>0</v>
      </c>
      <c r="AU27" s="60">
        <f t="shared" si="12"/>
        <v>0</v>
      </c>
      <c r="AV27" s="507" t="str">
        <f>IF('TERM 1'!N26=0," ",'TERM 1'!N26)</f>
        <v xml:space="preserve"> </v>
      </c>
      <c r="AW27" s="61" t="str">
        <f>IF('TERM 2'!N26=0," ",'TERM 2'!N26)</f>
        <v xml:space="preserve"> </v>
      </c>
      <c r="AX27" s="61" t="str">
        <f>IF('TERM 3'!N26=0," ",'TERM 3'!N26)</f>
        <v xml:space="preserve"> </v>
      </c>
      <c r="AY27" s="60" t="str">
        <f t="shared" si="13"/>
        <v/>
      </c>
      <c r="AZ27" s="61" t="str">
        <f>IF('TERM 1'!O26=0," ",'TERM 1'!O26)</f>
        <v xml:space="preserve"> </v>
      </c>
      <c r="BA27" s="61" t="str">
        <f>IF('TERM 2'!O26=0," ",'TERM 2'!O26)</f>
        <v xml:space="preserve"> </v>
      </c>
      <c r="BB27" s="506" t="str">
        <f>IF('TERM 3'!O26=0," ",'TERM 3'!O26)</f>
        <v xml:space="preserve"> </v>
      </c>
      <c r="BC27" s="60" t="str">
        <f t="shared" si="14"/>
        <v/>
      </c>
      <c r="BD27" s="27" cm="1">
        <f t="array" ref="BD27">IFERROR(ROUND(SUM(D27,H27,L27,P27,T27,X27,AB27,AF27,AR27,AV27,AZ27) / INDEX(FREQUENCY((D27,H27,L27,P27,T27,X27,AB27,AF27,AR27,AV27,AZ27), 0), 2), 0)," ")</f>
        <v>88</v>
      </c>
      <c r="BE27" s="27" t="str" cm="1">
        <f t="array" ref="BE27">IFERROR(ROUND(SUM(E27,I27,M27,Q27,U27,Y27,AC27,AG27,AS27,AW27,BA27) / INDEX(FREQUENCY((E27,I27,M27,Q27,U27,Y27,AC27,AG27,AS27,AW27,BA27), 0), 2), 0)," ")</f>
        <v xml:space="preserve"> </v>
      </c>
      <c r="BF27" s="27" t="str" cm="1">
        <f t="array" ref="BF27">IFERROR(ROUND(SUM(F27,J27,N27,R27,V27,Z27,AD27,AH27,AT27,AX27,BB27) / INDEX(FREQUENCY((F27,J27,N27,R27,V27,Z27,AD27,AH27,AT27,AX27,BB27), 0), 2), 0)," ")</f>
        <v xml:space="preserve"> </v>
      </c>
      <c r="BG27" s="27" cm="1">
        <f t="array" ref="BG27">IFERROR(ROUND(SUM(G27,K27,O27,S27,W27,AA27,AE27,AI27,AU27,AY27,BC27) / INDEX(FREQUENCY((G27,K27,O27,S27,W27,AA27,AE27,AI27,AU27,AY27,BC27), 0), 2), 0)," ")</f>
        <v>29</v>
      </c>
      <c r="BH27" s="28">
        <f t="shared" si="15"/>
        <v>27</v>
      </c>
      <c r="BI27" s="28" t="str">
        <f t="shared" si="1"/>
        <v>EMERGING</v>
      </c>
      <c r="BJ27" s="28" t="str">
        <f>IFERROR('TERM 1'!S26," ")</f>
        <v xml:space="preserve"> </v>
      </c>
      <c r="BK27" s="28" t="str">
        <f>IFERROR('TERM 2'!S26," ")</f>
        <v xml:space="preserve"> </v>
      </c>
      <c r="BL27" s="28" t="str">
        <f>IFERROR('TERM 3'!S26," ")</f>
        <v xml:space="preserve"> </v>
      </c>
      <c r="BM27" s="765" t="str">
        <f t="shared" si="16"/>
        <v xml:space="preserve"> </v>
      </c>
      <c r="BN27" s="6">
        <f>_xlfn.XLOOKUP(B27,masterlist!$M:$M,masterlist!R:R)</f>
        <v>0</v>
      </c>
    </row>
    <row r="28" spans="1:66" ht="18" customHeight="1">
      <c r="A28" s="23">
        <v>12</v>
      </c>
      <c r="B28" s="57" t="str">
        <f>'INPUT DATA'!J20</f>
        <v>LASANAS, ISAIAH ZAYN O.</v>
      </c>
      <c r="C28" s="6" t="str">
        <f t="shared" si="0"/>
        <v>LASANAS</v>
      </c>
      <c r="D28" s="60">
        <f>'TERM 1'!C27</f>
        <v>90</v>
      </c>
      <c r="E28" s="60">
        <f>'TERM 2'!C27</f>
        <v>0</v>
      </c>
      <c r="F28" s="60">
        <f>'TERM 3'!C27</f>
        <v>0</v>
      </c>
      <c r="G28" s="60">
        <f t="shared" si="2"/>
        <v>30</v>
      </c>
      <c r="H28" s="60">
        <f>'TERM 1'!D27</f>
        <v>93</v>
      </c>
      <c r="I28" s="60">
        <f>'TERM 2'!D27</f>
        <v>0</v>
      </c>
      <c r="J28" s="60">
        <f>'TERM 3'!D27</f>
        <v>0</v>
      </c>
      <c r="K28" s="60">
        <f t="shared" si="3"/>
        <v>31</v>
      </c>
      <c r="L28" s="60">
        <f>'TERM 1'!E27</f>
        <v>92</v>
      </c>
      <c r="M28" s="60">
        <f>'TERM 2'!E27</f>
        <v>0</v>
      </c>
      <c r="N28" s="60">
        <f>'TERM 3'!E27</f>
        <v>0</v>
      </c>
      <c r="O28" s="60">
        <f t="shared" si="4"/>
        <v>31</v>
      </c>
      <c r="P28" s="60">
        <f>'TERM 1'!F27</f>
        <v>92</v>
      </c>
      <c r="Q28" s="60">
        <f>'TERM 2'!F27</f>
        <v>0</v>
      </c>
      <c r="R28" s="60">
        <f>'TERM 3'!F27</f>
        <v>0</v>
      </c>
      <c r="S28" s="60">
        <f t="shared" si="5"/>
        <v>31</v>
      </c>
      <c r="T28" s="60">
        <f>'TERM 1'!G27</f>
        <v>90</v>
      </c>
      <c r="U28" s="60">
        <f>'TERM 2'!G27</f>
        <v>0</v>
      </c>
      <c r="V28" s="60">
        <f>'TERM 3'!G27</f>
        <v>0</v>
      </c>
      <c r="W28" s="60">
        <f t="shared" si="6"/>
        <v>30</v>
      </c>
      <c r="X28" s="60">
        <f>'TERM 1'!H27</f>
        <v>95</v>
      </c>
      <c r="Y28" s="60">
        <f>'TERM 2'!H27</f>
        <v>0</v>
      </c>
      <c r="Z28" s="60">
        <f>'TERM 3'!H27</f>
        <v>0</v>
      </c>
      <c r="AA28" s="60">
        <f t="shared" si="7"/>
        <v>32</v>
      </c>
      <c r="AB28" s="60">
        <f>'TERM 1'!I27</f>
        <v>91</v>
      </c>
      <c r="AC28" s="60">
        <f>'TERM 2'!I27</f>
        <v>0</v>
      </c>
      <c r="AD28" s="60">
        <f>'TERM 3'!I27</f>
        <v>0</v>
      </c>
      <c r="AE28" s="60">
        <f t="shared" si="8"/>
        <v>30</v>
      </c>
      <c r="AF28" s="25">
        <f>'TERM 1'!J27</f>
        <v>92.5</v>
      </c>
      <c r="AG28" s="25" t="str">
        <f>'TERM 2'!J27</f>
        <v/>
      </c>
      <c r="AH28" s="25" t="str">
        <f>'TERM 3'!J27</f>
        <v/>
      </c>
      <c r="AI28" s="60" t="str">
        <f t="shared" si="9"/>
        <v/>
      </c>
      <c r="AJ28" s="61">
        <f>'TERM 1'!K27</f>
        <v>92</v>
      </c>
      <c r="AK28" s="61">
        <f>'TERM 2'!K27</f>
        <v>0</v>
      </c>
      <c r="AL28" s="61">
        <f>'TERM 3'!K27</f>
        <v>0</v>
      </c>
      <c r="AM28" s="60">
        <f t="shared" si="10"/>
        <v>31</v>
      </c>
      <c r="AN28" s="61">
        <f>'TERM 1'!L27</f>
        <v>93</v>
      </c>
      <c r="AO28" s="61">
        <f>'TERM 2'!L27</f>
        <v>0</v>
      </c>
      <c r="AP28" s="61">
        <f>'TERM 3'!L27</f>
        <v>0</v>
      </c>
      <c r="AQ28" s="60">
        <f t="shared" si="11"/>
        <v>31</v>
      </c>
      <c r="AR28" s="61">
        <f>'TERM 1'!M27</f>
        <v>0</v>
      </c>
      <c r="AS28" s="61">
        <f>'TERM 2'!M27</f>
        <v>0</v>
      </c>
      <c r="AT28" s="61">
        <f>'TERM 3'!M27</f>
        <v>0</v>
      </c>
      <c r="AU28" s="60">
        <f t="shared" si="12"/>
        <v>0</v>
      </c>
      <c r="AV28" s="507" t="str">
        <f>IF('TERM 1'!N27=0," ",'TERM 1'!N27)</f>
        <v xml:space="preserve"> </v>
      </c>
      <c r="AW28" s="61" t="str">
        <f>IF('TERM 2'!N27=0," ",'TERM 2'!N27)</f>
        <v xml:space="preserve"> </v>
      </c>
      <c r="AX28" s="61" t="str">
        <f>IF('TERM 3'!N27=0," ",'TERM 3'!N27)</f>
        <v xml:space="preserve"> </v>
      </c>
      <c r="AY28" s="60" t="str">
        <f t="shared" si="13"/>
        <v/>
      </c>
      <c r="AZ28" s="61" t="str">
        <f>IF('TERM 1'!O27=0," ",'TERM 1'!O27)</f>
        <v xml:space="preserve"> </v>
      </c>
      <c r="BA28" s="61" t="str">
        <f>IF('TERM 2'!O27=0," ",'TERM 2'!O27)</f>
        <v xml:space="preserve"> </v>
      </c>
      <c r="BB28" s="506" t="str">
        <f>IF('TERM 3'!O27=0," ",'TERM 3'!O27)</f>
        <v xml:space="preserve"> </v>
      </c>
      <c r="BC28" s="60" t="str">
        <f t="shared" si="14"/>
        <v/>
      </c>
      <c r="BD28" s="27" cm="1">
        <f t="array" ref="BD28">IFERROR(ROUND(SUM(D28,H28,L28,P28,T28,X28,AB28,AF28,AR28,AV28,AZ28) / INDEX(FREQUENCY((D28,H28,L28,P28,T28,X28,AB28,AF28,AR28,AV28,AZ28), 0), 2), 0)," ")</f>
        <v>92</v>
      </c>
      <c r="BE28" s="27" t="str" cm="1">
        <f t="array" ref="BE28">IFERROR(ROUND(SUM(E28,I28,M28,Q28,U28,Y28,AC28,AG28,AS28,AW28,BA28) / INDEX(FREQUENCY((E28,I28,M28,Q28,U28,Y28,AC28,AG28,AS28,AW28,BA28), 0), 2), 0)," ")</f>
        <v xml:space="preserve"> </v>
      </c>
      <c r="BF28" s="27" t="str" cm="1">
        <f t="array" ref="BF28">IFERROR(ROUND(SUM(F28,J28,N28,R28,V28,Z28,AD28,AH28,AT28,AX28,BB28) / INDEX(FREQUENCY((F28,J28,N28,R28,V28,Z28,AD28,AH28,AT28,AX28,BB28), 0), 2), 0)," ")</f>
        <v xml:space="preserve"> </v>
      </c>
      <c r="BG28" s="27" cm="1">
        <f t="array" ref="BG28">IFERROR(ROUND(SUM(G28,K28,O28,S28,W28,AA28,AE28,AI28,AU28,AY28,BC28) / INDEX(FREQUENCY((G28,K28,O28,S28,W28,AA28,AE28,AI28,AU28,AY28,BC28), 0), 2), 0)," ")</f>
        <v>31</v>
      </c>
      <c r="BH28" s="28">
        <f t="shared" si="15"/>
        <v>1</v>
      </c>
      <c r="BI28" s="28" t="str">
        <f t="shared" si="1"/>
        <v>EMERGING</v>
      </c>
      <c r="BJ28" s="28" t="str">
        <f>IFERROR('TERM 1'!S27," ")</f>
        <v>✔</v>
      </c>
      <c r="BK28" s="28" t="str">
        <f>IFERROR('TERM 2'!S27," ")</f>
        <v xml:space="preserve"> </v>
      </c>
      <c r="BL28" s="28" t="str">
        <f>IFERROR('TERM 3'!S27," ")</f>
        <v xml:space="preserve"> </v>
      </c>
      <c r="BM28" s="765" t="str">
        <f t="shared" si="16"/>
        <v xml:space="preserve"> </v>
      </c>
      <c r="BN28" s="6">
        <f>_xlfn.XLOOKUP(B28,masterlist!$M:$M,masterlist!R:R)</f>
        <v>0</v>
      </c>
    </row>
    <row r="29" spans="1:66" ht="18" customHeight="1">
      <c r="A29" s="23">
        <v>13</v>
      </c>
      <c r="B29" s="57" t="str">
        <f>'INPUT DATA'!J21</f>
        <v>MARZAN, BRAM YEOMAN C.</v>
      </c>
      <c r="C29" s="6" t="str">
        <f t="shared" si="0"/>
        <v>MARZAN</v>
      </c>
      <c r="D29" s="60">
        <f>'TERM 1'!C28</f>
        <v>85</v>
      </c>
      <c r="E29" s="60">
        <f>'TERM 2'!C28</f>
        <v>0</v>
      </c>
      <c r="F29" s="60">
        <f>'TERM 3'!C28</f>
        <v>0</v>
      </c>
      <c r="G29" s="60">
        <f t="shared" si="2"/>
        <v>28</v>
      </c>
      <c r="H29" s="60">
        <f>'TERM 1'!D28</f>
        <v>92</v>
      </c>
      <c r="I29" s="60">
        <f>'TERM 2'!D28</f>
        <v>0</v>
      </c>
      <c r="J29" s="60">
        <f>'TERM 3'!D28</f>
        <v>0</v>
      </c>
      <c r="K29" s="60">
        <f t="shared" si="3"/>
        <v>31</v>
      </c>
      <c r="L29" s="60">
        <f>'TERM 1'!E28</f>
        <v>90</v>
      </c>
      <c r="M29" s="60">
        <f>'TERM 2'!E28</f>
        <v>0</v>
      </c>
      <c r="N29" s="60">
        <f>'TERM 3'!E28</f>
        <v>0</v>
      </c>
      <c r="O29" s="60">
        <f t="shared" si="4"/>
        <v>30</v>
      </c>
      <c r="P29" s="60">
        <f>'TERM 1'!F28</f>
        <v>86</v>
      </c>
      <c r="Q29" s="60">
        <f>'TERM 2'!F28</f>
        <v>0</v>
      </c>
      <c r="R29" s="60">
        <f>'TERM 3'!F28</f>
        <v>0</v>
      </c>
      <c r="S29" s="60">
        <f t="shared" si="5"/>
        <v>29</v>
      </c>
      <c r="T29" s="60">
        <f>'TERM 1'!G28</f>
        <v>90</v>
      </c>
      <c r="U29" s="60">
        <f>'TERM 2'!G28</f>
        <v>0</v>
      </c>
      <c r="V29" s="60">
        <f>'TERM 3'!G28</f>
        <v>0</v>
      </c>
      <c r="W29" s="60">
        <f t="shared" si="6"/>
        <v>30</v>
      </c>
      <c r="X29" s="60">
        <f>'TERM 1'!H28</f>
        <v>90</v>
      </c>
      <c r="Y29" s="60">
        <f>'TERM 2'!H28</f>
        <v>0</v>
      </c>
      <c r="Z29" s="60">
        <f>'TERM 3'!H28</f>
        <v>0</v>
      </c>
      <c r="AA29" s="60">
        <f t="shared" si="7"/>
        <v>30</v>
      </c>
      <c r="AB29" s="60">
        <f>'TERM 1'!I28</f>
        <v>88</v>
      </c>
      <c r="AC29" s="60">
        <f>'TERM 2'!I28</f>
        <v>0</v>
      </c>
      <c r="AD29" s="60">
        <f>'TERM 3'!I28</f>
        <v>0</v>
      </c>
      <c r="AE29" s="60">
        <f t="shared" si="8"/>
        <v>29</v>
      </c>
      <c r="AF29" s="25">
        <f>'TERM 1'!J28</f>
        <v>88</v>
      </c>
      <c r="AG29" s="25" t="str">
        <f>'TERM 2'!J28</f>
        <v/>
      </c>
      <c r="AH29" s="25" t="str">
        <f>'TERM 3'!J28</f>
        <v/>
      </c>
      <c r="AI29" s="60" t="str">
        <f t="shared" si="9"/>
        <v/>
      </c>
      <c r="AJ29" s="61">
        <f>'TERM 1'!K28</f>
        <v>89</v>
      </c>
      <c r="AK29" s="61">
        <f>'TERM 2'!K28</f>
        <v>0</v>
      </c>
      <c r="AL29" s="61">
        <f>'TERM 3'!K28</f>
        <v>0</v>
      </c>
      <c r="AM29" s="60">
        <f t="shared" si="10"/>
        <v>30</v>
      </c>
      <c r="AN29" s="61">
        <f>'TERM 1'!L28</f>
        <v>87</v>
      </c>
      <c r="AO29" s="61">
        <f>'TERM 2'!L28</f>
        <v>0</v>
      </c>
      <c r="AP29" s="61">
        <f>'TERM 3'!L28</f>
        <v>0</v>
      </c>
      <c r="AQ29" s="60">
        <f t="shared" si="11"/>
        <v>29</v>
      </c>
      <c r="AR29" s="61">
        <f>'TERM 1'!M28</f>
        <v>0</v>
      </c>
      <c r="AS29" s="61">
        <f>'TERM 2'!M28</f>
        <v>0</v>
      </c>
      <c r="AT29" s="61">
        <f>'TERM 3'!M28</f>
        <v>0</v>
      </c>
      <c r="AU29" s="60">
        <f t="shared" si="12"/>
        <v>0</v>
      </c>
      <c r="AV29" s="507" t="str">
        <f>IF('TERM 1'!N28=0," ",'TERM 1'!N28)</f>
        <v xml:space="preserve"> </v>
      </c>
      <c r="AW29" s="61" t="str">
        <f>IF('TERM 2'!N28=0," ",'TERM 2'!N28)</f>
        <v xml:space="preserve"> </v>
      </c>
      <c r="AX29" s="61" t="str">
        <f>IF('TERM 3'!N28=0," ",'TERM 3'!N28)</f>
        <v xml:space="preserve"> </v>
      </c>
      <c r="AY29" s="60" t="str">
        <f t="shared" si="13"/>
        <v/>
      </c>
      <c r="AZ29" s="61" t="str">
        <f>IF('TERM 1'!O28=0," ",'TERM 1'!O28)</f>
        <v xml:space="preserve"> </v>
      </c>
      <c r="BA29" s="61" t="str">
        <f>IF('TERM 2'!O28=0," ",'TERM 2'!O28)</f>
        <v xml:space="preserve"> </v>
      </c>
      <c r="BB29" s="506" t="str">
        <f>IF('TERM 3'!O28=0," ",'TERM 3'!O28)</f>
        <v xml:space="preserve"> </v>
      </c>
      <c r="BC29" s="60" t="str">
        <f t="shared" si="14"/>
        <v/>
      </c>
      <c r="BD29" s="27" cm="1">
        <f t="array" ref="BD29">IFERROR(ROUND(SUM(D29,H29,L29,P29,T29,X29,AB29,AF29,AR29,AV29,AZ29) / INDEX(FREQUENCY((D29,H29,L29,P29,T29,X29,AB29,AF29,AR29,AV29,AZ29), 0), 2), 0)," ")</f>
        <v>89</v>
      </c>
      <c r="BE29" s="27" t="str" cm="1">
        <f t="array" ref="BE29">IFERROR(ROUND(SUM(E29,I29,M29,Q29,U29,Y29,AC29,AG29,AS29,AW29,BA29) / INDEX(FREQUENCY((E29,I29,M29,Q29,U29,Y29,AC29,AG29,AS29,AW29,BA29), 0), 2), 0)," ")</f>
        <v xml:space="preserve"> </v>
      </c>
      <c r="BF29" s="27" t="str" cm="1">
        <f t="array" ref="BF29">IFERROR(ROUND(SUM(F29,J29,N29,R29,V29,Z29,AD29,AH29,AT29,AX29,BB29) / INDEX(FREQUENCY((F29,J29,N29,R29,V29,Z29,AD29,AH29,AT29,AX29,BB29), 0), 2), 0)," ")</f>
        <v xml:space="preserve"> </v>
      </c>
      <c r="BG29" s="27" cm="1">
        <f t="array" ref="BG29">IFERROR(ROUND(SUM(G29,K29,O29,S29,W29,AA29,AE29,AI29,AU29,AY29,BC29) / INDEX(FREQUENCY((G29,K29,O29,S29,W29,AA29,AE29,AI29,AU29,AY29,BC29), 0), 2), 0)," ")</f>
        <v>30</v>
      </c>
      <c r="BH29" s="28">
        <f t="shared" si="15"/>
        <v>3</v>
      </c>
      <c r="BI29" s="28" t="str">
        <f t="shared" si="1"/>
        <v>EMERGING</v>
      </c>
      <c r="BJ29" s="28" t="str">
        <f>IFERROR('TERM 1'!S28," ")</f>
        <v xml:space="preserve"> </v>
      </c>
      <c r="BK29" s="28" t="str">
        <f>IFERROR('TERM 2'!S28," ")</f>
        <v xml:space="preserve"> </v>
      </c>
      <c r="BL29" s="28" t="str">
        <f>IFERROR('TERM 3'!S28," ")</f>
        <v xml:space="preserve"> </v>
      </c>
      <c r="BM29" s="765" t="str">
        <f t="shared" si="16"/>
        <v xml:space="preserve"> </v>
      </c>
      <c r="BN29" s="6">
        <f>_xlfn.XLOOKUP(B29,masterlist!$M:$M,masterlist!R:R)</f>
        <v>0</v>
      </c>
    </row>
    <row r="30" spans="1:66" ht="18" customHeight="1">
      <c r="A30" s="23">
        <v>14</v>
      </c>
      <c r="B30" s="57" t="str">
        <f>'INPUT DATA'!J22</f>
        <v>NOTARTE, KEVIN CLARENCE V.</v>
      </c>
      <c r="C30" s="6" t="str">
        <f t="shared" si="0"/>
        <v>NOTARTE</v>
      </c>
      <c r="D30" s="60">
        <f>'TERM 1'!C29</f>
        <v>88</v>
      </c>
      <c r="E30" s="60">
        <f>'TERM 2'!C29</f>
        <v>0</v>
      </c>
      <c r="F30" s="60">
        <f>'TERM 3'!C29</f>
        <v>0</v>
      </c>
      <c r="G30" s="60">
        <f t="shared" si="2"/>
        <v>29</v>
      </c>
      <c r="H30" s="60">
        <f>'TERM 1'!D29</f>
        <v>95</v>
      </c>
      <c r="I30" s="60">
        <f>'TERM 2'!D29</f>
        <v>0</v>
      </c>
      <c r="J30" s="60">
        <f>'TERM 3'!D29</f>
        <v>0</v>
      </c>
      <c r="K30" s="60">
        <f t="shared" si="3"/>
        <v>32</v>
      </c>
      <c r="L30" s="60">
        <f>'TERM 1'!E29</f>
        <v>90</v>
      </c>
      <c r="M30" s="60">
        <f>'TERM 2'!E29</f>
        <v>0</v>
      </c>
      <c r="N30" s="60">
        <f>'TERM 3'!E29</f>
        <v>0</v>
      </c>
      <c r="O30" s="60">
        <f t="shared" si="4"/>
        <v>30</v>
      </c>
      <c r="P30" s="60">
        <f>'TERM 1'!F29</f>
        <v>90</v>
      </c>
      <c r="Q30" s="60">
        <f>'TERM 2'!F29</f>
        <v>0</v>
      </c>
      <c r="R30" s="60">
        <f>'TERM 3'!F29</f>
        <v>0</v>
      </c>
      <c r="S30" s="60">
        <f t="shared" si="5"/>
        <v>30</v>
      </c>
      <c r="T30" s="60">
        <f>'TERM 1'!G29</f>
        <v>91</v>
      </c>
      <c r="U30" s="60">
        <f>'TERM 2'!G29</f>
        <v>0</v>
      </c>
      <c r="V30" s="60">
        <f>'TERM 3'!G29</f>
        <v>0</v>
      </c>
      <c r="W30" s="60">
        <f t="shared" si="6"/>
        <v>30</v>
      </c>
      <c r="X30" s="60">
        <f>'TERM 1'!H29</f>
        <v>93</v>
      </c>
      <c r="Y30" s="60">
        <f>'TERM 2'!H29</f>
        <v>0</v>
      </c>
      <c r="Z30" s="60">
        <f>'TERM 3'!H29</f>
        <v>0</v>
      </c>
      <c r="AA30" s="60">
        <f t="shared" si="7"/>
        <v>31</v>
      </c>
      <c r="AB30" s="60">
        <f>'TERM 1'!I29</f>
        <v>91</v>
      </c>
      <c r="AC30" s="60">
        <f>'TERM 2'!I29</f>
        <v>0</v>
      </c>
      <c r="AD30" s="60">
        <f>'TERM 3'!I29</f>
        <v>0</v>
      </c>
      <c r="AE30" s="60">
        <f t="shared" si="8"/>
        <v>30</v>
      </c>
      <c r="AF30" s="25">
        <f>'TERM 1'!J29</f>
        <v>90.5</v>
      </c>
      <c r="AG30" s="25" t="str">
        <f>'TERM 2'!J29</f>
        <v/>
      </c>
      <c r="AH30" s="25" t="str">
        <f>'TERM 3'!J29</f>
        <v/>
      </c>
      <c r="AI30" s="60" t="str">
        <f t="shared" si="9"/>
        <v/>
      </c>
      <c r="AJ30" s="61">
        <f>'TERM 1'!K29</f>
        <v>90</v>
      </c>
      <c r="AK30" s="61">
        <f>'TERM 2'!K29</f>
        <v>0</v>
      </c>
      <c r="AL30" s="61">
        <f>'TERM 3'!K29</f>
        <v>0</v>
      </c>
      <c r="AM30" s="60">
        <f t="shared" si="10"/>
        <v>30</v>
      </c>
      <c r="AN30" s="61">
        <f>'TERM 1'!L29</f>
        <v>91</v>
      </c>
      <c r="AO30" s="61">
        <f>'TERM 2'!L29</f>
        <v>0</v>
      </c>
      <c r="AP30" s="61">
        <f>'TERM 3'!L29</f>
        <v>0</v>
      </c>
      <c r="AQ30" s="60">
        <f t="shared" si="11"/>
        <v>30</v>
      </c>
      <c r="AR30" s="61">
        <f>'TERM 1'!M29</f>
        <v>0</v>
      </c>
      <c r="AS30" s="61">
        <f>'TERM 2'!M29</f>
        <v>0</v>
      </c>
      <c r="AT30" s="61">
        <f>'TERM 3'!M29</f>
        <v>0</v>
      </c>
      <c r="AU30" s="60">
        <f t="shared" si="12"/>
        <v>0</v>
      </c>
      <c r="AV30" s="507" t="str">
        <f>IF('TERM 1'!N29=0," ",'TERM 1'!N29)</f>
        <v xml:space="preserve"> </v>
      </c>
      <c r="AW30" s="61" t="str">
        <f>IF('TERM 2'!N29=0," ",'TERM 2'!N29)</f>
        <v xml:space="preserve"> </v>
      </c>
      <c r="AX30" s="61" t="str">
        <f>IF('TERM 3'!N29=0," ",'TERM 3'!N29)</f>
        <v xml:space="preserve"> </v>
      </c>
      <c r="AY30" s="60" t="str">
        <f t="shared" si="13"/>
        <v/>
      </c>
      <c r="AZ30" s="61" t="str">
        <f>IF('TERM 1'!O29=0," ",'TERM 1'!O29)</f>
        <v xml:space="preserve"> </v>
      </c>
      <c r="BA30" s="61" t="str">
        <f>IF('TERM 2'!O29=0," ",'TERM 2'!O29)</f>
        <v xml:space="preserve"> </v>
      </c>
      <c r="BB30" s="506" t="str">
        <f>IF('TERM 3'!O29=0," ",'TERM 3'!O29)</f>
        <v xml:space="preserve"> </v>
      </c>
      <c r="BC30" s="60" t="str">
        <f t="shared" si="14"/>
        <v/>
      </c>
      <c r="BD30" s="27" cm="1">
        <f t="array" ref="BD30">IFERROR(ROUND(SUM(D30,H30,L30,P30,T30,X30,AB30,AF30,AR30,AV30,AZ30) / INDEX(FREQUENCY((D30,H30,L30,P30,T30,X30,AB30,AF30,AR30,AV30,AZ30), 0), 2), 0)," ")</f>
        <v>91</v>
      </c>
      <c r="BE30" s="27" t="str" cm="1">
        <f t="array" ref="BE30">IFERROR(ROUND(SUM(E30,I30,M30,Q30,U30,Y30,AC30,AG30,AS30,AW30,BA30) / INDEX(FREQUENCY((E30,I30,M30,Q30,U30,Y30,AC30,AG30,AS30,AW30,BA30), 0), 2), 0)," ")</f>
        <v xml:space="preserve"> </v>
      </c>
      <c r="BF30" s="27" t="str" cm="1">
        <f t="array" ref="BF30">IFERROR(ROUND(SUM(F30,J30,N30,R30,V30,Z30,AD30,AH30,AT30,AX30,BB30) / INDEX(FREQUENCY((F30,J30,N30,R30,V30,Z30,AD30,AH30,AT30,AX30,BB30), 0), 2), 0)," ")</f>
        <v xml:space="preserve"> </v>
      </c>
      <c r="BG30" s="27" cm="1">
        <f t="array" ref="BG30">IFERROR(ROUND(SUM(G30,K30,O30,S30,W30,AA30,AE30,AI30,AU30,AY30,BC30) / INDEX(FREQUENCY((G30,K30,O30,S30,W30,AA30,AE30,AI30,AU30,AY30,BC30), 0), 2), 0)," ")</f>
        <v>30</v>
      </c>
      <c r="BH30" s="28">
        <f t="shared" si="15"/>
        <v>3</v>
      </c>
      <c r="BI30" s="28" t="str">
        <f t="shared" si="1"/>
        <v>EMERGING</v>
      </c>
      <c r="BJ30" s="28" t="str">
        <f>IFERROR('TERM 1'!S29," ")</f>
        <v>✔</v>
      </c>
      <c r="BK30" s="28" t="str">
        <f>IFERROR('TERM 2'!S29," ")</f>
        <v xml:space="preserve"> </v>
      </c>
      <c r="BL30" s="28" t="str">
        <f>IFERROR('TERM 3'!S29," ")</f>
        <v xml:space="preserve"> </v>
      </c>
      <c r="BM30" s="765" t="str">
        <f t="shared" si="16"/>
        <v xml:space="preserve"> </v>
      </c>
      <c r="BN30" s="6">
        <f>_xlfn.XLOOKUP(B30,masterlist!$M:$M,masterlist!R:R)</f>
        <v>0</v>
      </c>
    </row>
    <row r="31" spans="1:66" ht="18" customHeight="1">
      <c r="A31" s="23">
        <v>15</v>
      </c>
      <c r="B31" s="57" t="str">
        <f>'INPUT DATA'!J23</f>
        <v>OMAR, MUHAMMAD AIMAN A.</v>
      </c>
      <c r="C31" s="6" t="str">
        <f t="shared" si="0"/>
        <v>OMAR</v>
      </c>
      <c r="D31" s="60">
        <f>'TERM 1'!C30</f>
        <v>83</v>
      </c>
      <c r="E31" s="60">
        <f>'TERM 2'!C30</f>
        <v>0</v>
      </c>
      <c r="F31" s="60">
        <f>'TERM 3'!C30</f>
        <v>0</v>
      </c>
      <c r="G31" s="60">
        <f t="shared" si="2"/>
        <v>28</v>
      </c>
      <c r="H31" s="60">
        <f>'TERM 1'!D30</f>
        <v>88</v>
      </c>
      <c r="I31" s="60">
        <f>'TERM 2'!D30</f>
        <v>0</v>
      </c>
      <c r="J31" s="60">
        <f>'TERM 3'!D30</f>
        <v>0</v>
      </c>
      <c r="K31" s="60">
        <f t="shared" si="3"/>
        <v>29</v>
      </c>
      <c r="L31" s="60">
        <f>'TERM 1'!E30</f>
        <v>83</v>
      </c>
      <c r="M31" s="60">
        <f>'TERM 2'!E30</f>
        <v>0</v>
      </c>
      <c r="N31" s="60">
        <f>'TERM 3'!E30</f>
        <v>0</v>
      </c>
      <c r="O31" s="60">
        <f t="shared" si="4"/>
        <v>28</v>
      </c>
      <c r="P31" s="60">
        <f>'TERM 1'!F30</f>
        <v>80</v>
      </c>
      <c r="Q31" s="60">
        <f>'TERM 2'!F30</f>
        <v>0</v>
      </c>
      <c r="R31" s="60">
        <f>'TERM 3'!F30</f>
        <v>0</v>
      </c>
      <c r="S31" s="60">
        <f t="shared" si="5"/>
        <v>27</v>
      </c>
      <c r="T31" s="60">
        <f>'TERM 1'!G30</f>
        <v>88</v>
      </c>
      <c r="U31" s="60">
        <f>'TERM 2'!G30</f>
        <v>0</v>
      </c>
      <c r="V31" s="60">
        <f>'TERM 3'!G30</f>
        <v>0</v>
      </c>
      <c r="W31" s="60">
        <f t="shared" si="6"/>
        <v>29</v>
      </c>
      <c r="X31" s="60">
        <f>'TERM 1'!H30</f>
        <v>91</v>
      </c>
      <c r="Y31" s="60">
        <f>'TERM 2'!H30</f>
        <v>0</v>
      </c>
      <c r="Z31" s="60">
        <f>'TERM 3'!H30</f>
        <v>0</v>
      </c>
      <c r="AA31" s="60">
        <f t="shared" si="7"/>
        <v>30</v>
      </c>
      <c r="AB31" s="60">
        <f>'TERM 1'!I30</f>
        <v>85</v>
      </c>
      <c r="AC31" s="60">
        <f>'TERM 2'!I30</f>
        <v>0</v>
      </c>
      <c r="AD31" s="60">
        <f>'TERM 3'!I30</f>
        <v>0</v>
      </c>
      <c r="AE31" s="60">
        <f t="shared" si="8"/>
        <v>28</v>
      </c>
      <c r="AF31" s="25">
        <f>'TERM 1'!J30</f>
        <v>85.5</v>
      </c>
      <c r="AG31" s="25" t="str">
        <f>'TERM 2'!J30</f>
        <v/>
      </c>
      <c r="AH31" s="25" t="str">
        <f>'TERM 3'!J30</f>
        <v/>
      </c>
      <c r="AI31" s="60" t="str">
        <f t="shared" si="9"/>
        <v/>
      </c>
      <c r="AJ31" s="61">
        <f>'TERM 1'!K30</f>
        <v>85</v>
      </c>
      <c r="AK31" s="61">
        <f>'TERM 2'!K30</f>
        <v>0</v>
      </c>
      <c r="AL31" s="61">
        <f>'TERM 3'!K30</f>
        <v>0</v>
      </c>
      <c r="AM31" s="60">
        <f t="shared" si="10"/>
        <v>28</v>
      </c>
      <c r="AN31" s="61">
        <f>'TERM 1'!L30</f>
        <v>86</v>
      </c>
      <c r="AO31" s="61">
        <f>'TERM 2'!L30</f>
        <v>0</v>
      </c>
      <c r="AP31" s="61">
        <f>'TERM 3'!L30</f>
        <v>0</v>
      </c>
      <c r="AQ31" s="60">
        <f t="shared" si="11"/>
        <v>29</v>
      </c>
      <c r="AR31" s="61">
        <f>'TERM 1'!M30</f>
        <v>0</v>
      </c>
      <c r="AS31" s="61">
        <f>'TERM 2'!M30</f>
        <v>0</v>
      </c>
      <c r="AT31" s="61">
        <f>'TERM 3'!M30</f>
        <v>0</v>
      </c>
      <c r="AU31" s="60">
        <f t="shared" si="12"/>
        <v>0</v>
      </c>
      <c r="AV31" s="507" t="str">
        <f>IF('TERM 1'!N30=0," ",'TERM 1'!N30)</f>
        <v xml:space="preserve"> </v>
      </c>
      <c r="AW31" s="61" t="str">
        <f>IF('TERM 2'!N30=0," ",'TERM 2'!N30)</f>
        <v xml:space="preserve"> </v>
      </c>
      <c r="AX31" s="61" t="str">
        <f>IF('TERM 3'!N30=0," ",'TERM 3'!N30)</f>
        <v xml:space="preserve"> </v>
      </c>
      <c r="AY31" s="60" t="str">
        <f t="shared" si="13"/>
        <v/>
      </c>
      <c r="AZ31" s="61" t="str">
        <f>IF('TERM 1'!O30=0," ",'TERM 1'!O30)</f>
        <v xml:space="preserve"> </v>
      </c>
      <c r="BA31" s="61" t="str">
        <f>IF('TERM 2'!O30=0," ",'TERM 2'!O30)</f>
        <v xml:space="preserve"> </v>
      </c>
      <c r="BB31" s="506" t="str">
        <f>IF('TERM 3'!O30=0," ",'TERM 3'!O30)</f>
        <v xml:space="preserve"> </v>
      </c>
      <c r="BC31" s="60" t="str">
        <f t="shared" si="14"/>
        <v/>
      </c>
      <c r="BD31" s="27" cm="1">
        <f t="array" ref="BD31">IFERROR(ROUND(SUM(D31,H31,L31,P31,T31,X31,AB31,AF31,AR31,AV31,AZ31) / INDEX(FREQUENCY((D31,H31,L31,P31,T31,X31,AB31,AF31,AR31,AV31,AZ31), 0), 2), 0)," ")</f>
        <v>85</v>
      </c>
      <c r="BE31" s="27" t="str" cm="1">
        <f t="array" ref="BE31">IFERROR(ROUND(SUM(E31,I31,M31,Q31,U31,Y31,AC31,AG31,AS31,AW31,BA31) / INDEX(FREQUENCY((E31,I31,M31,Q31,U31,Y31,AC31,AG31,AS31,AW31,BA31), 0), 2), 0)," ")</f>
        <v xml:space="preserve"> </v>
      </c>
      <c r="BF31" s="27" t="str" cm="1">
        <f t="array" ref="BF31">IFERROR(ROUND(SUM(F31,J31,N31,R31,V31,Z31,AD31,AH31,AT31,AX31,BB31) / INDEX(FREQUENCY((F31,J31,N31,R31,V31,Z31,AD31,AH31,AT31,AX31,BB31), 0), 2), 0)," ")</f>
        <v xml:space="preserve"> </v>
      </c>
      <c r="BG31" s="27" cm="1">
        <f t="array" ref="BG31">IFERROR(ROUND(SUM(G31,K31,O31,S31,W31,AA31,AE31,AI31,AU31,AY31,BC31) / INDEX(FREQUENCY((G31,K31,O31,S31,W31,AA31,AE31,AI31,AU31,AY31,BC31), 0), 2), 0)," ")</f>
        <v>28</v>
      </c>
      <c r="BH31" s="28">
        <f t="shared" si="15"/>
        <v>36</v>
      </c>
      <c r="BI31" s="28" t="str">
        <f t="shared" si="1"/>
        <v>EMERGING</v>
      </c>
      <c r="BJ31" s="28" t="str">
        <f>IFERROR('TERM 1'!S30," ")</f>
        <v xml:space="preserve"> </v>
      </c>
      <c r="BK31" s="28" t="str">
        <f>IFERROR('TERM 2'!S30," ")</f>
        <v xml:space="preserve"> </v>
      </c>
      <c r="BL31" s="28" t="str">
        <f>IFERROR('TERM 3'!S30," ")</f>
        <v xml:space="preserve"> </v>
      </c>
      <c r="BM31" s="765" t="str">
        <f t="shared" si="16"/>
        <v xml:space="preserve"> </v>
      </c>
      <c r="BN31" s="6">
        <f>_xlfn.XLOOKUP(B31,masterlist!$M:$M,masterlist!R:R)</f>
        <v>0</v>
      </c>
    </row>
    <row r="32" spans="1:66" ht="18" customHeight="1">
      <c r="A32" s="23">
        <v>16</v>
      </c>
      <c r="B32" s="57" t="str">
        <f>'INPUT DATA'!J24</f>
        <v>PANAGUITON, PETER CLIEN B.</v>
      </c>
      <c r="C32" s="6" t="str">
        <f t="shared" si="0"/>
        <v>PANAGUITON</v>
      </c>
      <c r="D32" s="60">
        <f>'TERM 1'!C31</f>
        <v>91</v>
      </c>
      <c r="E32" s="60">
        <f>'TERM 2'!C31</f>
        <v>0</v>
      </c>
      <c r="F32" s="60">
        <f>'TERM 3'!C31</f>
        <v>0</v>
      </c>
      <c r="G32" s="60">
        <f t="shared" si="2"/>
        <v>30</v>
      </c>
      <c r="H32" s="60">
        <f>'TERM 1'!D31</f>
        <v>89</v>
      </c>
      <c r="I32" s="60">
        <f>'TERM 2'!D31</f>
        <v>0</v>
      </c>
      <c r="J32" s="60">
        <f>'TERM 3'!D31</f>
        <v>0</v>
      </c>
      <c r="K32" s="60">
        <f t="shared" si="3"/>
        <v>30</v>
      </c>
      <c r="L32" s="60">
        <f>'TERM 1'!E31</f>
        <v>88</v>
      </c>
      <c r="M32" s="60">
        <f>'TERM 2'!E31</f>
        <v>0</v>
      </c>
      <c r="N32" s="60">
        <f>'TERM 3'!E31</f>
        <v>0</v>
      </c>
      <c r="O32" s="60">
        <f t="shared" si="4"/>
        <v>29</v>
      </c>
      <c r="P32" s="60">
        <f>'TERM 1'!F31</f>
        <v>86</v>
      </c>
      <c r="Q32" s="60">
        <f>'TERM 2'!F31</f>
        <v>0</v>
      </c>
      <c r="R32" s="60">
        <f>'TERM 3'!F31</f>
        <v>0</v>
      </c>
      <c r="S32" s="60">
        <f t="shared" si="5"/>
        <v>29</v>
      </c>
      <c r="T32" s="60">
        <f>'TERM 1'!G31</f>
        <v>91</v>
      </c>
      <c r="U32" s="60">
        <f>'TERM 2'!G31</f>
        <v>0</v>
      </c>
      <c r="V32" s="60">
        <f>'TERM 3'!G31</f>
        <v>0</v>
      </c>
      <c r="W32" s="60">
        <f t="shared" si="6"/>
        <v>30</v>
      </c>
      <c r="X32" s="60">
        <f>'TERM 1'!H31</f>
        <v>93</v>
      </c>
      <c r="Y32" s="60">
        <f>'TERM 2'!H31</f>
        <v>0</v>
      </c>
      <c r="Z32" s="60">
        <f>'TERM 3'!H31</f>
        <v>0</v>
      </c>
      <c r="AA32" s="60">
        <f t="shared" si="7"/>
        <v>31</v>
      </c>
      <c r="AB32" s="60">
        <f>'TERM 1'!I31</f>
        <v>90</v>
      </c>
      <c r="AC32" s="60">
        <f>'TERM 2'!I31</f>
        <v>0</v>
      </c>
      <c r="AD32" s="60">
        <f>'TERM 3'!I31</f>
        <v>0</v>
      </c>
      <c r="AE32" s="60">
        <f t="shared" si="8"/>
        <v>30</v>
      </c>
      <c r="AF32" s="25">
        <f>'TERM 1'!J31</f>
        <v>89.5</v>
      </c>
      <c r="AG32" s="25" t="str">
        <f>'TERM 2'!J31</f>
        <v/>
      </c>
      <c r="AH32" s="25" t="str">
        <f>'TERM 3'!J31</f>
        <v/>
      </c>
      <c r="AI32" s="60" t="str">
        <f t="shared" si="9"/>
        <v/>
      </c>
      <c r="AJ32" s="61">
        <f>'TERM 1'!K31</f>
        <v>88</v>
      </c>
      <c r="AK32" s="61">
        <f>'TERM 2'!K31</f>
        <v>0</v>
      </c>
      <c r="AL32" s="61">
        <f>'TERM 3'!K31</f>
        <v>0</v>
      </c>
      <c r="AM32" s="60">
        <f t="shared" si="10"/>
        <v>29</v>
      </c>
      <c r="AN32" s="61">
        <f>'TERM 1'!L31</f>
        <v>91</v>
      </c>
      <c r="AO32" s="61">
        <f>'TERM 2'!L31</f>
        <v>0</v>
      </c>
      <c r="AP32" s="61">
        <f>'TERM 3'!L31</f>
        <v>0</v>
      </c>
      <c r="AQ32" s="60">
        <f t="shared" si="11"/>
        <v>30</v>
      </c>
      <c r="AR32" s="61">
        <f>'TERM 1'!M31</f>
        <v>0</v>
      </c>
      <c r="AS32" s="61">
        <f>'TERM 2'!M31</f>
        <v>0</v>
      </c>
      <c r="AT32" s="61">
        <f>'TERM 3'!M31</f>
        <v>0</v>
      </c>
      <c r="AU32" s="60">
        <f t="shared" si="12"/>
        <v>0</v>
      </c>
      <c r="AV32" s="507" t="str">
        <f>IF('TERM 1'!N31=0," ",'TERM 1'!N31)</f>
        <v xml:space="preserve"> </v>
      </c>
      <c r="AW32" s="61" t="str">
        <f>IF('TERM 2'!N31=0," ",'TERM 2'!N31)</f>
        <v xml:space="preserve"> </v>
      </c>
      <c r="AX32" s="61" t="str">
        <f>IF('TERM 3'!N31=0," ",'TERM 3'!N31)</f>
        <v xml:space="preserve"> </v>
      </c>
      <c r="AY32" s="60" t="str">
        <f t="shared" si="13"/>
        <v/>
      </c>
      <c r="AZ32" s="61" t="str">
        <f>IF('TERM 1'!O31=0," ",'TERM 1'!O31)</f>
        <v xml:space="preserve"> </v>
      </c>
      <c r="BA32" s="61" t="str">
        <f>IF('TERM 2'!O31=0," ",'TERM 2'!O31)</f>
        <v xml:space="preserve"> </v>
      </c>
      <c r="BB32" s="506" t="str">
        <f>IF('TERM 3'!O31=0," ",'TERM 3'!O31)</f>
        <v xml:space="preserve"> </v>
      </c>
      <c r="BC32" s="60" t="str">
        <f t="shared" si="14"/>
        <v/>
      </c>
      <c r="BD32" s="27" cm="1">
        <f t="array" ref="BD32">IFERROR(ROUND(SUM(D32,H32,L32,P32,T32,X32,AB32,AF32,AR32,AV32,AZ32) / INDEX(FREQUENCY((D32,H32,L32,P32,T32,X32,AB32,AF32,AR32,AV32,AZ32), 0), 2), 0)," ")</f>
        <v>90</v>
      </c>
      <c r="BE32" s="27" t="str" cm="1">
        <f t="array" ref="BE32">IFERROR(ROUND(SUM(E32,I32,M32,Q32,U32,Y32,AC32,AG32,AS32,AW32,BA32) / INDEX(FREQUENCY((E32,I32,M32,Q32,U32,Y32,AC32,AG32,AS32,AW32,BA32), 0), 2), 0)," ")</f>
        <v xml:space="preserve"> </v>
      </c>
      <c r="BF32" s="27" t="str" cm="1">
        <f t="array" ref="BF32">IFERROR(ROUND(SUM(F32,J32,N32,R32,V32,Z32,AD32,AH32,AT32,AX32,BB32) / INDEX(FREQUENCY((F32,J32,N32,R32,V32,Z32,AD32,AH32,AT32,AX32,BB32), 0), 2), 0)," ")</f>
        <v xml:space="preserve"> </v>
      </c>
      <c r="BG32" s="27" cm="1">
        <f t="array" ref="BG32">IFERROR(ROUND(SUM(G32,K32,O32,S32,W32,AA32,AE32,AI32,AU32,AY32,BC32) / INDEX(FREQUENCY((G32,K32,O32,S32,W32,AA32,AE32,AI32,AU32,AY32,BC32), 0), 2), 0)," ")</f>
        <v>30</v>
      </c>
      <c r="BH32" s="28">
        <f t="shared" si="15"/>
        <v>3</v>
      </c>
      <c r="BI32" s="28" t="str">
        <f t="shared" si="1"/>
        <v>EMERGING</v>
      </c>
      <c r="BJ32" s="28" t="str">
        <f>IFERROR('TERM 1'!S31," ")</f>
        <v>✔</v>
      </c>
      <c r="BK32" s="28" t="str">
        <f>IFERROR('TERM 2'!S31," ")</f>
        <v xml:space="preserve"> </v>
      </c>
      <c r="BL32" s="28" t="str">
        <f>IFERROR('TERM 3'!S31," ")</f>
        <v xml:space="preserve"> </v>
      </c>
      <c r="BM32" s="765" t="str">
        <f t="shared" si="16"/>
        <v xml:space="preserve"> </v>
      </c>
      <c r="BN32" s="6">
        <f>_xlfn.XLOOKUP(B32,masterlist!$M:$M,masterlist!R:R)</f>
        <v>0</v>
      </c>
    </row>
    <row r="33" spans="1:66" ht="18" customHeight="1">
      <c r="A33" s="23">
        <v>17</v>
      </c>
      <c r="B33" s="57" t="str">
        <f>'INPUT DATA'!J25</f>
        <v>PAULITE, JAEL KHAIZER S.</v>
      </c>
      <c r="C33" s="6" t="str">
        <f t="shared" si="0"/>
        <v>PAULITE</v>
      </c>
      <c r="D33" s="60">
        <f>'TERM 1'!C32</f>
        <v>89</v>
      </c>
      <c r="E33" s="60">
        <f>'TERM 2'!C32</f>
        <v>0</v>
      </c>
      <c r="F33" s="60">
        <f>'TERM 3'!C32</f>
        <v>0</v>
      </c>
      <c r="G33" s="60">
        <f t="shared" si="2"/>
        <v>30</v>
      </c>
      <c r="H33" s="60">
        <f>'TERM 1'!D32</f>
        <v>96</v>
      </c>
      <c r="I33" s="60">
        <f>'TERM 2'!D32</f>
        <v>0</v>
      </c>
      <c r="J33" s="60">
        <f>'TERM 3'!D32</f>
        <v>0</v>
      </c>
      <c r="K33" s="60">
        <f t="shared" si="3"/>
        <v>32</v>
      </c>
      <c r="L33" s="60">
        <f>'TERM 1'!E32</f>
        <v>93</v>
      </c>
      <c r="M33" s="60">
        <f>'TERM 2'!E32</f>
        <v>0</v>
      </c>
      <c r="N33" s="60">
        <f>'TERM 3'!E32</f>
        <v>0</v>
      </c>
      <c r="O33" s="60">
        <f t="shared" si="4"/>
        <v>31</v>
      </c>
      <c r="P33" s="60">
        <f>'TERM 1'!F32</f>
        <v>85</v>
      </c>
      <c r="Q33" s="60">
        <f>'TERM 2'!F32</f>
        <v>0</v>
      </c>
      <c r="R33" s="60">
        <f>'TERM 3'!F32</f>
        <v>0</v>
      </c>
      <c r="S33" s="60">
        <f t="shared" si="5"/>
        <v>28</v>
      </c>
      <c r="T33" s="60">
        <f>'TERM 1'!G32</f>
        <v>92</v>
      </c>
      <c r="U33" s="60">
        <f>'TERM 2'!G32</f>
        <v>0</v>
      </c>
      <c r="V33" s="60">
        <f>'TERM 3'!G32</f>
        <v>0</v>
      </c>
      <c r="W33" s="60">
        <f t="shared" si="6"/>
        <v>31</v>
      </c>
      <c r="X33" s="60">
        <f>'TERM 1'!H32</f>
        <v>94</v>
      </c>
      <c r="Y33" s="60">
        <f>'TERM 2'!H32</f>
        <v>0</v>
      </c>
      <c r="Z33" s="60">
        <f>'TERM 3'!H32</f>
        <v>0</v>
      </c>
      <c r="AA33" s="60">
        <f t="shared" si="7"/>
        <v>31</v>
      </c>
      <c r="AB33" s="60">
        <f>'TERM 1'!I32</f>
        <v>91</v>
      </c>
      <c r="AC33" s="60">
        <f>'TERM 2'!I32</f>
        <v>0</v>
      </c>
      <c r="AD33" s="60">
        <f>'TERM 3'!I32</f>
        <v>0</v>
      </c>
      <c r="AE33" s="60">
        <f t="shared" si="8"/>
        <v>30</v>
      </c>
      <c r="AF33" s="25">
        <f>'TERM 1'!J32</f>
        <v>88</v>
      </c>
      <c r="AG33" s="25" t="str">
        <f>'TERM 2'!J32</f>
        <v/>
      </c>
      <c r="AH33" s="25" t="str">
        <f>'TERM 3'!J32</f>
        <v/>
      </c>
      <c r="AI33" s="60" t="str">
        <f t="shared" si="9"/>
        <v/>
      </c>
      <c r="AJ33" s="61">
        <f>'TERM 1'!K32</f>
        <v>86</v>
      </c>
      <c r="AK33" s="61">
        <f>'TERM 2'!K32</f>
        <v>0</v>
      </c>
      <c r="AL33" s="61">
        <f>'TERM 3'!K32</f>
        <v>0</v>
      </c>
      <c r="AM33" s="60">
        <f t="shared" si="10"/>
        <v>29</v>
      </c>
      <c r="AN33" s="61">
        <f>'TERM 1'!L32</f>
        <v>90</v>
      </c>
      <c r="AO33" s="61">
        <f>'TERM 2'!L32</f>
        <v>0</v>
      </c>
      <c r="AP33" s="61">
        <f>'TERM 3'!L32</f>
        <v>0</v>
      </c>
      <c r="AQ33" s="60">
        <f t="shared" si="11"/>
        <v>30</v>
      </c>
      <c r="AR33" s="61">
        <f>'TERM 1'!M32</f>
        <v>0</v>
      </c>
      <c r="AS33" s="61">
        <f>'TERM 2'!M32</f>
        <v>0</v>
      </c>
      <c r="AT33" s="61">
        <f>'TERM 3'!M32</f>
        <v>0</v>
      </c>
      <c r="AU33" s="60">
        <f t="shared" si="12"/>
        <v>0</v>
      </c>
      <c r="AV33" s="507" t="str">
        <f>IF('TERM 1'!N32=0," ",'TERM 1'!N32)</f>
        <v xml:space="preserve"> </v>
      </c>
      <c r="AW33" s="61" t="str">
        <f>IF('TERM 2'!N32=0," ",'TERM 2'!N32)</f>
        <v xml:space="preserve"> </v>
      </c>
      <c r="AX33" s="61" t="str">
        <f>IF('TERM 3'!N32=0," ",'TERM 3'!N32)</f>
        <v xml:space="preserve"> </v>
      </c>
      <c r="AY33" s="60" t="str">
        <f t="shared" si="13"/>
        <v/>
      </c>
      <c r="AZ33" s="61" t="str">
        <f>IF('TERM 1'!O32=0," ",'TERM 1'!O32)</f>
        <v xml:space="preserve"> </v>
      </c>
      <c r="BA33" s="61" t="str">
        <f>IF('TERM 2'!O32=0," ",'TERM 2'!O32)</f>
        <v xml:space="preserve"> </v>
      </c>
      <c r="BB33" s="506" t="str">
        <f>IF('TERM 3'!O32=0," ",'TERM 3'!O32)</f>
        <v xml:space="preserve"> </v>
      </c>
      <c r="BC33" s="60" t="str">
        <f t="shared" si="14"/>
        <v/>
      </c>
      <c r="BD33" s="27" cm="1">
        <f t="array" ref="BD33">IFERROR(ROUND(SUM(D33,H33,L33,P33,T33,X33,AB33,AF33,AR33,AV33,AZ33) / INDEX(FREQUENCY((D33,H33,L33,P33,T33,X33,AB33,AF33,AR33,AV33,AZ33), 0), 2), 0)," ")</f>
        <v>91</v>
      </c>
      <c r="BE33" s="27" t="str" cm="1">
        <f t="array" ref="BE33">IFERROR(ROUND(SUM(E33,I33,M33,Q33,U33,Y33,AC33,AG33,AS33,AW33,BA33) / INDEX(FREQUENCY((E33,I33,M33,Q33,U33,Y33,AC33,AG33,AS33,AW33,BA33), 0), 2), 0)," ")</f>
        <v xml:space="preserve"> </v>
      </c>
      <c r="BF33" s="27" t="str" cm="1">
        <f t="array" ref="BF33">IFERROR(ROUND(SUM(F33,J33,N33,R33,V33,Z33,AD33,AH33,AT33,AX33,BB33) / INDEX(FREQUENCY((F33,J33,N33,R33,V33,Z33,AD33,AH33,AT33,AX33,BB33), 0), 2), 0)," ")</f>
        <v xml:space="preserve"> </v>
      </c>
      <c r="BG33" s="27" cm="1">
        <f t="array" ref="BG33">IFERROR(ROUND(SUM(G33,K33,O33,S33,W33,AA33,AE33,AI33,AU33,AY33,BC33) / INDEX(FREQUENCY((G33,K33,O33,S33,W33,AA33,AE33,AI33,AU33,AY33,BC33), 0), 2), 0)," ")</f>
        <v>30</v>
      </c>
      <c r="BH33" s="28">
        <f t="shared" si="15"/>
        <v>3</v>
      </c>
      <c r="BI33" s="28" t="str">
        <f t="shared" si="1"/>
        <v>EMERGING</v>
      </c>
      <c r="BJ33" s="28" t="str">
        <f>IFERROR('TERM 1'!S32," ")</f>
        <v>✔</v>
      </c>
      <c r="BK33" s="28" t="str">
        <f>IFERROR('TERM 2'!S32," ")</f>
        <v xml:space="preserve"> </v>
      </c>
      <c r="BL33" s="28" t="str">
        <f>IFERROR('TERM 3'!S32," ")</f>
        <v xml:space="preserve"> </v>
      </c>
      <c r="BM33" s="765" t="str">
        <f t="shared" si="16"/>
        <v xml:space="preserve"> </v>
      </c>
      <c r="BN33" s="6">
        <f>_xlfn.XLOOKUP(B33,masterlist!$M:$M,masterlist!R:R)</f>
        <v>0</v>
      </c>
    </row>
    <row r="34" spans="1:66" ht="18" customHeight="1">
      <c r="A34" s="23">
        <v>18</v>
      </c>
      <c r="B34" s="57" t="str">
        <f>'INPUT DATA'!J26</f>
        <v>PERONO, AIDEN NATHAN B.</v>
      </c>
      <c r="C34" s="6" t="str">
        <f t="shared" si="0"/>
        <v>PERONO</v>
      </c>
      <c r="D34" s="60">
        <f>'TERM 1'!C33</f>
        <v>81</v>
      </c>
      <c r="E34" s="60">
        <f>'TERM 2'!C33</f>
        <v>0</v>
      </c>
      <c r="F34" s="60">
        <f>'TERM 3'!C33</f>
        <v>0</v>
      </c>
      <c r="G34" s="60">
        <f t="shared" si="2"/>
        <v>27</v>
      </c>
      <c r="H34" s="60">
        <f>'TERM 1'!D33</f>
        <v>89</v>
      </c>
      <c r="I34" s="60">
        <f>'TERM 2'!D33</f>
        <v>0</v>
      </c>
      <c r="J34" s="60">
        <f>'TERM 3'!D33</f>
        <v>0</v>
      </c>
      <c r="K34" s="60">
        <f t="shared" si="3"/>
        <v>30</v>
      </c>
      <c r="L34" s="60">
        <f>'TERM 1'!E33</f>
        <v>85</v>
      </c>
      <c r="M34" s="60">
        <f>'TERM 2'!E33</f>
        <v>0</v>
      </c>
      <c r="N34" s="60">
        <f>'TERM 3'!E33</f>
        <v>0</v>
      </c>
      <c r="O34" s="60">
        <f t="shared" si="4"/>
        <v>28</v>
      </c>
      <c r="P34" s="60">
        <f>'TERM 1'!F33</f>
        <v>82</v>
      </c>
      <c r="Q34" s="60">
        <f>'TERM 2'!F33</f>
        <v>0</v>
      </c>
      <c r="R34" s="60">
        <f>'TERM 3'!F33</f>
        <v>0</v>
      </c>
      <c r="S34" s="60">
        <f t="shared" si="5"/>
        <v>27</v>
      </c>
      <c r="T34" s="60">
        <f>'TERM 1'!G33</f>
        <v>85</v>
      </c>
      <c r="U34" s="60">
        <f>'TERM 2'!G33</f>
        <v>0</v>
      </c>
      <c r="V34" s="60">
        <f>'TERM 3'!G33</f>
        <v>0</v>
      </c>
      <c r="W34" s="60">
        <f t="shared" si="6"/>
        <v>28</v>
      </c>
      <c r="X34" s="60">
        <f>'TERM 1'!H33</f>
        <v>90</v>
      </c>
      <c r="Y34" s="60">
        <f>'TERM 2'!H33</f>
        <v>0</v>
      </c>
      <c r="Z34" s="60">
        <f>'TERM 3'!H33</f>
        <v>0</v>
      </c>
      <c r="AA34" s="60">
        <f t="shared" si="7"/>
        <v>30</v>
      </c>
      <c r="AB34" s="60">
        <f>'TERM 1'!I33</f>
        <v>88</v>
      </c>
      <c r="AC34" s="60">
        <f>'TERM 2'!I33</f>
        <v>0</v>
      </c>
      <c r="AD34" s="60">
        <f>'TERM 3'!I33</f>
        <v>0</v>
      </c>
      <c r="AE34" s="60">
        <f t="shared" si="8"/>
        <v>29</v>
      </c>
      <c r="AF34" s="25">
        <f>'TERM 1'!J33</f>
        <v>83</v>
      </c>
      <c r="AG34" s="25" t="str">
        <f>'TERM 2'!J33</f>
        <v/>
      </c>
      <c r="AH34" s="25" t="str">
        <f>'TERM 3'!J33</f>
        <v/>
      </c>
      <c r="AI34" s="60" t="str">
        <f t="shared" si="9"/>
        <v/>
      </c>
      <c r="AJ34" s="61">
        <f>'TERM 1'!K33</f>
        <v>81</v>
      </c>
      <c r="AK34" s="61">
        <f>'TERM 2'!K33</f>
        <v>0</v>
      </c>
      <c r="AL34" s="61">
        <f>'TERM 3'!K33</f>
        <v>0</v>
      </c>
      <c r="AM34" s="60">
        <f t="shared" si="10"/>
        <v>27</v>
      </c>
      <c r="AN34" s="61">
        <f>'TERM 1'!L33</f>
        <v>85</v>
      </c>
      <c r="AO34" s="61">
        <f>'TERM 2'!L33</f>
        <v>0</v>
      </c>
      <c r="AP34" s="61">
        <f>'TERM 3'!L33</f>
        <v>0</v>
      </c>
      <c r="AQ34" s="60">
        <f t="shared" si="11"/>
        <v>28</v>
      </c>
      <c r="AR34" s="61">
        <f>'TERM 1'!M33</f>
        <v>0</v>
      </c>
      <c r="AS34" s="61">
        <f>'TERM 2'!M33</f>
        <v>0</v>
      </c>
      <c r="AT34" s="61">
        <f>'TERM 3'!M33</f>
        <v>0</v>
      </c>
      <c r="AU34" s="60">
        <f t="shared" si="12"/>
        <v>0</v>
      </c>
      <c r="AV34" s="507" t="str">
        <f>IF('TERM 1'!N33=0," ",'TERM 1'!N33)</f>
        <v xml:space="preserve"> </v>
      </c>
      <c r="AW34" s="61" t="str">
        <f>IF('TERM 2'!N33=0," ",'TERM 2'!N33)</f>
        <v xml:space="preserve"> </v>
      </c>
      <c r="AX34" s="61" t="str">
        <f>IF('TERM 3'!N33=0," ",'TERM 3'!N33)</f>
        <v xml:space="preserve"> </v>
      </c>
      <c r="AY34" s="60" t="str">
        <f t="shared" si="13"/>
        <v/>
      </c>
      <c r="AZ34" s="61" t="str">
        <f>IF('TERM 1'!O33=0," ",'TERM 1'!O33)</f>
        <v xml:space="preserve"> </v>
      </c>
      <c r="BA34" s="61" t="str">
        <f>IF('TERM 2'!O33=0," ",'TERM 2'!O33)</f>
        <v xml:space="preserve"> </v>
      </c>
      <c r="BB34" s="506" t="str">
        <f>IF('TERM 3'!O33=0," ",'TERM 3'!O33)</f>
        <v xml:space="preserve"> </v>
      </c>
      <c r="BC34" s="60" t="str">
        <f t="shared" si="14"/>
        <v/>
      </c>
      <c r="BD34" s="27" cm="1">
        <f t="array" ref="BD34">IFERROR(ROUND(SUM(D34,H34,L34,P34,T34,X34,AB34,AF34,AR34,AV34,AZ34) / INDEX(FREQUENCY((D34,H34,L34,P34,T34,X34,AB34,AF34,AR34,AV34,AZ34), 0), 2), 0)," ")</f>
        <v>85</v>
      </c>
      <c r="BE34" s="27" t="str" cm="1">
        <f t="array" ref="BE34">IFERROR(ROUND(SUM(E34,I34,M34,Q34,U34,Y34,AC34,AG34,AS34,AW34,BA34) / INDEX(FREQUENCY((E34,I34,M34,Q34,U34,Y34,AC34,AG34,AS34,AW34,BA34), 0), 2), 0)," ")</f>
        <v xml:space="preserve"> </v>
      </c>
      <c r="BF34" s="27" t="str" cm="1">
        <f t="array" ref="BF34">IFERROR(ROUND(SUM(F34,J34,N34,R34,V34,Z34,AD34,AH34,AT34,AX34,BB34) / INDEX(FREQUENCY((F34,J34,N34,R34,V34,Z34,AD34,AH34,AT34,AX34,BB34), 0), 2), 0)," ")</f>
        <v xml:space="preserve"> </v>
      </c>
      <c r="BG34" s="27" cm="1">
        <f t="array" ref="BG34">IFERROR(ROUND(SUM(G34,K34,O34,S34,W34,AA34,AE34,AI34,AU34,AY34,BC34) / INDEX(FREQUENCY((G34,K34,O34,S34,W34,AA34,AE34,AI34,AU34,AY34,BC34), 0), 2), 0)," ")</f>
        <v>28</v>
      </c>
      <c r="BH34" s="28">
        <f t="shared" si="15"/>
        <v>36</v>
      </c>
      <c r="BI34" s="28" t="str">
        <f t="shared" si="1"/>
        <v>EMERGING</v>
      </c>
      <c r="BJ34" s="28" t="str">
        <f>IFERROR('TERM 1'!S33," ")</f>
        <v xml:space="preserve"> </v>
      </c>
      <c r="BK34" s="28" t="str">
        <f>IFERROR('TERM 2'!S33," ")</f>
        <v xml:space="preserve"> </v>
      </c>
      <c r="BL34" s="28" t="str">
        <f>IFERROR('TERM 3'!S33," ")</f>
        <v xml:space="preserve"> </v>
      </c>
      <c r="BM34" s="765" t="str">
        <f t="shared" si="16"/>
        <v xml:space="preserve"> </v>
      </c>
      <c r="BN34" s="6">
        <f>_xlfn.XLOOKUP(B34,masterlist!$M:$M,masterlist!R:R)</f>
        <v>0</v>
      </c>
    </row>
    <row r="35" spans="1:66" ht="18" customHeight="1">
      <c r="A35" s="23">
        <v>19</v>
      </c>
      <c r="B35" s="57" t="str">
        <f>'INPUT DATA'!J27</f>
        <v>RAMOS, BRIGHT A.</v>
      </c>
      <c r="C35" s="6" t="str">
        <f t="shared" si="0"/>
        <v>RAMOS</v>
      </c>
      <c r="D35" s="60">
        <f>'TERM 1'!C34</f>
        <v>87</v>
      </c>
      <c r="E35" s="60">
        <f>'TERM 2'!C34</f>
        <v>0</v>
      </c>
      <c r="F35" s="60">
        <f>'TERM 3'!C34</f>
        <v>0</v>
      </c>
      <c r="G35" s="60">
        <f t="shared" si="2"/>
        <v>29</v>
      </c>
      <c r="H35" s="60">
        <f>'TERM 1'!D34</f>
        <v>90</v>
      </c>
      <c r="I35" s="60">
        <f>'TERM 2'!D34</f>
        <v>0</v>
      </c>
      <c r="J35" s="60">
        <f>'TERM 3'!D34</f>
        <v>0</v>
      </c>
      <c r="K35" s="60">
        <f t="shared" si="3"/>
        <v>30</v>
      </c>
      <c r="L35" s="60">
        <f>'TERM 1'!E34</f>
        <v>90</v>
      </c>
      <c r="M35" s="60">
        <f>'TERM 2'!E34</f>
        <v>0</v>
      </c>
      <c r="N35" s="60">
        <f>'TERM 3'!E34</f>
        <v>0</v>
      </c>
      <c r="O35" s="60">
        <f t="shared" si="4"/>
        <v>30</v>
      </c>
      <c r="P35" s="60">
        <f>'TERM 1'!F34</f>
        <v>88</v>
      </c>
      <c r="Q35" s="60">
        <f>'TERM 2'!F34</f>
        <v>0</v>
      </c>
      <c r="R35" s="60">
        <f>'TERM 3'!F34</f>
        <v>0</v>
      </c>
      <c r="S35" s="60">
        <f t="shared" si="5"/>
        <v>29</v>
      </c>
      <c r="T35" s="60">
        <f>'TERM 1'!G34</f>
        <v>92</v>
      </c>
      <c r="U35" s="60">
        <f>'TERM 2'!G34</f>
        <v>0</v>
      </c>
      <c r="V35" s="60">
        <f>'TERM 3'!G34</f>
        <v>0</v>
      </c>
      <c r="W35" s="60">
        <f t="shared" si="6"/>
        <v>31</v>
      </c>
      <c r="X35" s="60">
        <f>'TERM 1'!H34</f>
        <v>92</v>
      </c>
      <c r="Y35" s="60">
        <f>'TERM 2'!H34</f>
        <v>0</v>
      </c>
      <c r="Z35" s="60">
        <f>'TERM 3'!H34</f>
        <v>0</v>
      </c>
      <c r="AA35" s="60">
        <f t="shared" si="7"/>
        <v>31</v>
      </c>
      <c r="AB35" s="60">
        <f>'TERM 1'!I34</f>
        <v>90</v>
      </c>
      <c r="AC35" s="60">
        <f>'TERM 2'!I34</f>
        <v>0</v>
      </c>
      <c r="AD35" s="60">
        <f>'TERM 3'!I34</f>
        <v>0</v>
      </c>
      <c r="AE35" s="60">
        <f t="shared" si="8"/>
        <v>30</v>
      </c>
      <c r="AF35" s="25">
        <f>'TERM 1'!J34</f>
        <v>91.5</v>
      </c>
      <c r="AG35" s="25" t="str">
        <f>'TERM 2'!J34</f>
        <v/>
      </c>
      <c r="AH35" s="25" t="str">
        <f>'TERM 3'!J34</f>
        <v/>
      </c>
      <c r="AI35" s="60" t="str">
        <f t="shared" si="9"/>
        <v/>
      </c>
      <c r="AJ35" s="61">
        <f>'TERM 1'!K34</f>
        <v>91</v>
      </c>
      <c r="AK35" s="61">
        <f>'TERM 2'!K34</f>
        <v>0</v>
      </c>
      <c r="AL35" s="61">
        <f>'TERM 3'!K34</f>
        <v>0</v>
      </c>
      <c r="AM35" s="60">
        <f t="shared" si="10"/>
        <v>30</v>
      </c>
      <c r="AN35" s="61">
        <f>'TERM 1'!L34</f>
        <v>92</v>
      </c>
      <c r="AO35" s="61">
        <f>'TERM 2'!L34</f>
        <v>0</v>
      </c>
      <c r="AP35" s="61">
        <f>'TERM 3'!L34</f>
        <v>0</v>
      </c>
      <c r="AQ35" s="60">
        <f t="shared" si="11"/>
        <v>31</v>
      </c>
      <c r="AR35" s="61">
        <f>'TERM 1'!M34</f>
        <v>0</v>
      </c>
      <c r="AS35" s="61">
        <f>'TERM 2'!M34</f>
        <v>0</v>
      </c>
      <c r="AT35" s="61">
        <f>'TERM 3'!M34</f>
        <v>0</v>
      </c>
      <c r="AU35" s="60">
        <f t="shared" si="12"/>
        <v>0</v>
      </c>
      <c r="AV35" s="507" t="str">
        <f>IF('TERM 1'!N34=0," ",'TERM 1'!N34)</f>
        <v xml:space="preserve"> </v>
      </c>
      <c r="AW35" s="61" t="str">
        <f>IF('TERM 2'!N34=0," ",'TERM 2'!N34)</f>
        <v xml:space="preserve"> </v>
      </c>
      <c r="AX35" s="61" t="str">
        <f>IF('TERM 3'!N34=0," ",'TERM 3'!N34)</f>
        <v xml:space="preserve"> </v>
      </c>
      <c r="AY35" s="60" t="str">
        <f t="shared" si="13"/>
        <v/>
      </c>
      <c r="AZ35" s="61" t="str">
        <f>IF('TERM 1'!O34=0," ",'TERM 1'!O34)</f>
        <v xml:space="preserve"> </v>
      </c>
      <c r="BA35" s="61" t="str">
        <f>IF('TERM 2'!O34=0," ",'TERM 2'!O34)</f>
        <v xml:space="preserve"> </v>
      </c>
      <c r="BB35" s="506" t="str">
        <f>IF('TERM 3'!O34=0," ",'TERM 3'!O34)</f>
        <v xml:space="preserve"> </v>
      </c>
      <c r="BC35" s="60" t="str">
        <f t="shared" si="14"/>
        <v/>
      </c>
      <c r="BD35" s="27" cm="1">
        <f t="array" ref="BD35">IFERROR(ROUND(SUM(D35,H35,L35,P35,T35,X35,AB35,AF35,AR35,AV35,AZ35) / INDEX(FREQUENCY((D35,H35,L35,P35,T35,X35,AB35,AF35,AR35,AV35,AZ35), 0), 2), 0)," ")</f>
        <v>90</v>
      </c>
      <c r="BE35" s="27" t="str" cm="1">
        <f t="array" ref="BE35">IFERROR(ROUND(SUM(E35,I35,M35,Q35,U35,Y35,AC35,AG35,AS35,AW35,BA35) / INDEX(FREQUENCY((E35,I35,M35,Q35,U35,Y35,AC35,AG35,AS35,AW35,BA35), 0), 2), 0)," ")</f>
        <v xml:space="preserve"> </v>
      </c>
      <c r="BF35" s="27" t="str" cm="1">
        <f t="array" ref="BF35">IFERROR(ROUND(SUM(F35,J35,N35,R35,V35,Z35,AD35,AH35,AT35,AX35,BB35) / INDEX(FREQUENCY((F35,J35,N35,R35,V35,Z35,AD35,AH35,AT35,AX35,BB35), 0), 2), 0)," ")</f>
        <v xml:space="preserve"> </v>
      </c>
      <c r="BG35" s="27" cm="1">
        <f t="array" ref="BG35">IFERROR(ROUND(SUM(G35,K35,O35,S35,W35,AA35,AE35,AI35,AU35,AY35,BC35) / INDEX(FREQUENCY((G35,K35,O35,S35,W35,AA35,AE35,AI35,AU35,AY35,BC35), 0), 2), 0)," ")</f>
        <v>30</v>
      </c>
      <c r="BH35" s="28">
        <f t="shared" si="15"/>
        <v>3</v>
      </c>
      <c r="BI35" s="28" t="str">
        <f t="shared" si="1"/>
        <v>EMERGING</v>
      </c>
      <c r="BJ35" s="28" t="str">
        <f>IFERROR('TERM 1'!S34," ")</f>
        <v>✔</v>
      </c>
      <c r="BK35" s="28" t="str">
        <f>IFERROR('TERM 2'!S34," ")</f>
        <v xml:space="preserve"> </v>
      </c>
      <c r="BL35" s="28" t="str">
        <f>IFERROR('TERM 3'!S34," ")</f>
        <v xml:space="preserve"> </v>
      </c>
      <c r="BM35" s="765" t="str">
        <f t="shared" si="16"/>
        <v xml:space="preserve"> </v>
      </c>
      <c r="BN35" s="6">
        <f>_xlfn.XLOOKUP(B35,masterlist!$M:$M,masterlist!R:R)</f>
        <v>0</v>
      </c>
    </row>
    <row r="36" spans="1:66" ht="14.4" customHeight="1">
      <c r="A36" s="23">
        <v>20</v>
      </c>
      <c r="B36" s="57" t="str">
        <f>'INPUT DATA'!J28</f>
        <v xml:space="preserve">ROBLES, THIRDY </v>
      </c>
      <c r="C36" s="6" t="str">
        <f t="shared" si="0"/>
        <v>ROBLES</v>
      </c>
      <c r="D36" s="60">
        <f>'TERM 1'!C35</f>
        <v>82</v>
      </c>
      <c r="E36" s="60">
        <f>'TERM 2'!C35</f>
        <v>0</v>
      </c>
      <c r="F36" s="60">
        <f>'TERM 3'!C35</f>
        <v>0</v>
      </c>
      <c r="G36" s="60">
        <f t="shared" si="2"/>
        <v>27</v>
      </c>
      <c r="H36" s="60">
        <f>'TERM 1'!D35</f>
        <v>87</v>
      </c>
      <c r="I36" s="60">
        <f>'TERM 2'!D35</f>
        <v>0</v>
      </c>
      <c r="J36" s="60">
        <f>'TERM 3'!D35</f>
        <v>0</v>
      </c>
      <c r="K36" s="60">
        <f t="shared" si="3"/>
        <v>29</v>
      </c>
      <c r="L36" s="60">
        <f>'TERM 1'!E35</f>
        <v>85</v>
      </c>
      <c r="M36" s="60">
        <f>'TERM 2'!E35</f>
        <v>0</v>
      </c>
      <c r="N36" s="60">
        <f>'TERM 3'!E35</f>
        <v>0</v>
      </c>
      <c r="O36" s="60">
        <f t="shared" si="4"/>
        <v>28</v>
      </c>
      <c r="P36" s="60">
        <f>'TERM 1'!F35</f>
        <v>80</v>
      </c>
      <c r="Q36" s="60">
        <f>'TERM 2'!F35</f>
        <v>0</v>
      </c>
      <c r="R36" s="60">
        <f>'TERM 3'!F35</f>
        <v>0</v>
      </c>
      <c r="S36" s="60">
        <f t="shared" si="5"/>
        <v>27</v>
      </c>
      <c r="T36" s="60">
        <f>'TERM 1'!G35</f>
        <v>90</v>
      </c>
      <c r="U36" s="60">
        <f>'TERM 2'!G35</f>
        <v>0</v>
      </c>
      <c r="V36" s="60">
        <f>'TERM 3'!G35</f>
        <v>0</v>
      </c>
      <c r="W36" s="60">
        <f t="shared" si="6"/>
        <v>30</v>
      </c>
      <c r="X36" s="60">
        <f>'TERM 1'!H35</f>
        <v>85</v>
      </c>
      <c r="Y36" s="60">
        <f>'TERM 2'!H35</f>
        <v>0</v>
      </c>
      <c r="Z36" s="60">
        <f>'TERM 3'!H35</f>
        <v>0</v>
      </c>
      <c r="AA36" s="60">
        <f t="shared" si="7"/>
        <v>28</v>
      </c>
      <c r="AB36" s="60">
        <f>'TERM 1'!I35</f>
        <v>87</v>
      </c>
      <c r="AC36" s="60">
        <f>'TERM 2'!I35</f>
        <v>0</v>
      </c>
      <c r="AD36" s="60">
        <f>'TERM 3'!I35</f>
        <v>0</v>
      </c>
      <c r="AE36" s="60">
        <f t="shared" si="8"/>
        <v>29</v>
      </c>
      <c r="AF36" s="25">
        <f>'TERM 1'!J35</f>
        <v>85</v>
      </c>
      <c r="AG36" s="25" t="str">
        <f>'TERM 2'!J35</f>
        <v/>
      </c>
      <c r="AH36" s="25" t="str">
        <f>'TERM 3'!J35</f>
        <v/>
      </c>
      <c r="AI36" s="60" t="str">
        <f t="shared" si="9"/>
        <v/>
      </c>
      <c r="AJ36" s="61">
        <f>'TERM 1'!K35</f>
        <v>85</v>
      </c>
      <c r="AK36" s="61">
        <f>'TERM 2'!K35</f>
        <v>0</v>
      </c>
      <c r="AL36" s="61">
        <f>'TERM 3'!K35</f>
        <v>0</v>
      </c>
      <c r="AM36" s="60">
        <f t="shared" si="10"/>
        <v>28</v>
      </c>
      <c r="AN36" s="61">
        <f>'TERM 1'!L35</f>
        <v>85</v>
      </c>
      <c r="AO36" s="61">
        <f>'TERM 2'!L35</f>
        <v>0</v>
      </c>
      <c r="AP36" s="61">
        <f>'TERM 3'!L35</f>
        <v>0</v>
      </c>
      <c r="AQ36" s="60">
        <f t="shared" si="11"/>
        <v>28</v>
      </c>
      <c r="AR36" s="61">
        <f>'TERM 1'!M35</f>
        <v>0</v>
      </c>
      <c r="AS36" s="61">
        <f>'TERM 2'!M35</f>
        <v>0</v>
      </c>
      <c r="AT36" s="61">
        <f>'TERM 3'!M35</f>
        <v>0</v>
      </c>
      <c r="AU36" s="60">
        <f t="shared" si="12"/>
        <v>0</v>
      </c>
      <c r="AV36" s="507" t="str">
        <f>IF('TERM 1'!N35=0," ",'TERM 1'!N35)</f>
        <v xml:space="preserve"> </v>
      </c>
      <c r="AW36" s="61" t="str">
        <f>IF('TERM 2'!N35=0," ",'TERM 2'!N35)</f>
        <v xml:space="preserve"> </v>
      </c>
      <c r="AX36" s="61" t="str">
        <f>IF('TERM 3'!N35=0," ",'TERM 3'!N35)</f>
        <v xml:space="preserve"> </v>
      </c>
      <c r="AY36" s="60" t="str">
        <f t="shared" si="13"/>
        <v/>
      </c>
      <c r="AZ36" s="61" t="str">
        <f>IF('TERM 1'!O35=0," ",'TERM 1'!O35)</f>
        <v xml:space="preserve"> </v>
      </c>
      <c r="BA36" s="61" t="str">
        <f>IF('TERM 2'!O35=0," ",'TERM 2'!O35)</f>
        <v xml:space="preserve"> </v>
      </c>
      <c r="BB36" s="506" t="str">
        <f>IF('TERM 3'!O35=0," ",'TERM 3'!O35)</f>
        <v xml:space="preserve"> </v>
      </c>
      <c r="BC36" s="60" t="str">
        <f t="shared" si="14"/>
        <v/>
      </c>
      <c r="BD36" s="27" cm="1">
        <f t="array" ref="BD36">IFERROR(ROUND(SUM(D36,H36,L36,P36,T36,X36,AB36,AF36,AR36,AV36,AZ36) / INDEX(FREQUENCY((D36,H36,L36,P36,T36,X36,AB36,AF36,AR36,AV36,AZ36), 0), 2), 0)," ")</f>
        <v>85</v>
      </c>
      <c r="BE36" s="27" t="str" cm="1">
        <f t="array" ref="BE36">IFERROR(ROUND(SUM(E36,I36,M36,Q36,U36,Y36,AC36,AG36,AS36,AW36,BA36) / INDEX(FREQUENCY((E36,I36,M36,Q36,U36,Y36,AC36,AG36,AS36,AW36,BA36), 0), 2), 0)," ")</f>
        <v xml:space="preserve"> </v>
      </c>
      <c r="BF36" s="27" t="str" cm="1">
        <f t="array" ref="BF36">IFERROR(ROUND(SUM(F36,J36,N36,R36,V36,Z36,AD36,AH36,AT36,AX36,BB36) / INDEX(FREQUENCY((F36,J36,N36,R36,V36,Z36,AD36,AH36,AT36,AX36,BB36), 0), 2), 0)," ")</f>
        <v xml:space="preserve"> </v>
      </c>
      <c r="BG36" s="27" cm="1">
        <f t="array" ref="BG36">IFERROR(ROUND(SUM(G36,K36,O36,S36,W36,AA36,AE36,AI36,AU36,AY36,BC36) / INDEX(FREQUENCY((G36,K36,O36,S36,W36,AA36,AE36,AI36,AU36,AY36,BC36), 0), 2), 0)," ")</f>
        <v>28</v>
      </c>
      <c r="BH36" s="28">
        <f t="shared" si="15"/>
        <v>36</v>
      </c>
      <c r="BI36" s="28" t="str">
        <f t="shared" si="1"/>
        <v>EMERGING</v>
      </c>
      <c r="BJ36" s="28" t="str">
        <f>IFERROR('TERM 1'!S35," ")</f>
        <v xml:space="preserve"> </v>
      </c>
      <c r="BK36" s="28" t="str">
        <f>IFERROR('TERM 2'!S35," ")</f>
        <v xml:space="preserve"> </v>
      </c>
      <c r="BL36" s="28" t="str">
        <f>IFERROR('TERM 3'!S35," ")</f>
        <v xml:space="preserve"> </v>
      </c>
      <c r="BM36" s="765" t="str">
        <f t="shared" si="16"/>
        <v xml:space="preserve"> </v>
      </c>
      <c r="BN36" s="6">
        <f>_xlfn.XLOOKUP(B36,masterlist!$M:$M,masterlist!R:R)</f>
        <v>0</v>
      </c>
    </row>
    <row r="37" spans="1:66" ht="18" customHeight="1">
      <c r="A37" s="23">
        <v>21</v>
      </c>
      <c r="B37" s="57" t="str">
        <f>'INPUT DATA'!J29</f>
        <v>SOBEJANA, RYNE JARRED R.</v>
      </c>
      <c r="C37" s="6" t="str">
        <f t="shared" si="0"/>
        <v>SOBEJANA</v>
      </c>
      <c r="D37" s="60">
        <f>'TERM 1'!C36</f>
        <v>83</v>
      </c>
      <c r="E37" s="60"/>
      <c r="F37" s="60"/>
      <c r="G37" s="60" t="str">
        <f t="shared" si="2"/>
        <v/>
      </c>
      <c r="H37" s="60">
        <f>IF(COUNT('TERM 1'!D36,'TERM 2'!D36,'TERM 3'!D36)=0,"",
ROUND(AVERAGE('TERM 1'!D36,'TERM 2'!D36,'TERM 3'!D36),0))</f>
        <v>93</v>
      </c>
      <c r="I37" s="60"/>
      <c r="J37" s="60"/>
      <c r="K37" s="60" t="str">
        <f t="shared" si="3"/>
        <v/>
      </c>
      <c r="L37" s="60">
        <f>IF(COUNT('TERM 1'!E36,'TERM 2'!E36,'TERM 3'!E36)=0,"",
ROUND(AVERAGE('TERM 1'!E36,'TERM 2'!E36,'TERM 3'!E36),0))</f>
        <v>88</v>
      </c>
      <c r="M37" s="60"/>
      <c r="N37" s="60"/>
      <c r="O37" s="60" t="str">
        <f t="shared" si="4"/>
        <v/>
      </c>
      <c r="P37" s="60">
        <f>IF(COUNT('TERM 1'!F36,'TERM 2'!F36,'TERM 3'!F36)=0,"",
ROUND(AVERAGE('TERM 1'!F36,'TERM 2'!F36,'TERM 3'!F36),0))</f>
        <v>91</v>
      </c>
      <c r="Q37" s="60"/>
      <c r="R37" s="60"/>
      <c r="S37" s="60" t="str">
        <f t="shared" si="5"/>
        <v/>
      </c>
      <c r="T37" s="60">
        <f>IF(COUNT('TERM 1'!G36,'TERM 2'!G36,'TERM 3'!G36)=0,"",
ROUND(AVERAGE('TERM 1'!G36,'TERM 2'!G36,'TERM 3'!G36),0))</f>
        <v>90</v>
      </c>
      <c r="U37" s="60"/>
      <c r="V37" s="60"/>
      <c r="W37" s="60" t="str">
        <f t="shared" si="6"/>
        <v/>
      </c>
      <c r="X37" s="60">
        <f>IF(COUNT('TERM 1'!H36,'TERM 2'!H36,'TERM 3'!H36)=0,"",
ROUND(AVERAGE('TERM 1'!H36,'TERM 2'!H36,'TERM 3'!H36),0))</f>
        <v>89</v>
      </c>
      <c r="Y37" s="60"/>
      <c r="Z37" s="60"/>
      <c r="AA37" s="60" t="str">
        <f t="shared" si="7"/>
        <v/>
      </c>
      <c r="AB37" s="60">
        <f>IF(COUNT('TERM 1'!I36,'TERM 2'!I36,'TERM 3'!I36)=0,"",
ROUND(AVERAGE('TERM 1'!I36,'TERM 2'!I36,'TERM 3'!I36),0))</f>
        <v>92</v>
      </c>
      <c r="AC37" s="60"/>
      <c r="AD37" s="60"/>
      <c r="AE37" s="60" t="str">
        <f t="shared" si="8"/>
        <v/>
      </c>
      <c r="AF37" s="25">
        <f>'TERM 1'!J36</f>
        <v>89.5</v>
      </c>
      <c r="AG37" s="25" t="str">
        <f>'TERM 2'!J36</f>
        <v/>
      </c>
      <c r="AH37" s="25" t="str">
        <f>'TERM 3'!J36</f>
        <v/>
      </c>
      <c r="AI37" s="60" t="str">
        <f t="shared" si="9"/>
        <v/>
      </c>
      <c r="AJ37" s="61">
        <f>IF(COUNT('TERM 1'!K36,'TERM 2'!K36,'TERM 3'!K36)=0,"",
ROUND(AVERAGE('TERM 1'!K36,'TERM 2'!K36,'TERM 3'!K36),0))</f>
        <v>87</v>
      </c>
      <c r="AK37" s="61"/>
      <c r="AL37" s="61"/>
      <c r="AM37" s="60" t="str">
        <f t="shared" si="10"/>
        <v/>
      </c>
      <c r="AN37" s="61">
        <f>IF(COUNT('TERM 1'!L36,'TERM 2'!L36,'TERM 3'!L36)=0,"",
ROUND(AVERAGE('TERM 1'!L36,'TERM 2'!L36,'TERM 3'!L36),0))</f>
        <v>92</v>
      </c>
      <c r="AO37" s="61"/>
      <c r="AP37" s="61"/>
      <c r="AQ37" s="60" t="str">
        <f t="shared" si="11"/>
        <v/>
      </c>
      <c r="AR37" s="61">
        <f>'TERM 1'!M36</f>
        <v>0</v>
      </c>
      <c r="AS37" s="61">
        <f>'TERM 2'!M36</f>
        <v>0</v>
      </c>
      <c r="AT37" s="61">
        <f>'TERM 3'!M36</f>
        <v>0</v>
      </c>
      <c r="AU37" s="60">
        <f t="shared" si="12"/>
        <v>0</v>
      </c>
      <c r="AV37" s="507" t="str">
        <f>IF('TERM 1'!N36=0," ",'TERM 1'!N36)</f>
        <v xml:space="preserve"> </v>
      </c>
      <c r="AW37" s="61" t="str">
        <f>IF('TERM 2'!N36=0," ",'TERM 2'!N36)</f>
        <v xml:space="preserve"> </v>
      </c>
      <c r="AX37" s="61" t="str">
        <f>IF('TERM 3'!N36=0," ",'TERM 3'!N36)</f>
        <v xml:space="preserve"> </v>
      </c>
      <c r="AY37" s="60" t="str">
        <f t="shared" si="13"/>
        <v/>
      </c>
      <c r="AZ37" s="61" t="str">
        <f>IF('TERM 1'!O36=0," ",'TERM 1'!O36)</f>
        <v xml:space="preserve"> </v>
      </c>
      <c r="BA37" s="61" t="str">
        <f>IF('TERM 2'!O36=0," ",'TERM 2'!O36)</f>
        <v xml:space="preserve"> </v>
      </c>
      <c r="BB37" s="506" t="str">
        <f>IF('TERM 3'!O36=0," ",'TERM 3'!O36)</f>
        <v xml:space="preserve"> </v>
      </c>
      <c r="BC37" s="60" t="str">
        <f t="shared" si="14"/>
        <v/>
      </c>
      <c r="BD37" s="27" cm="1">
        <f t="array" ref="BD37">IFERROR(ROUND(SUM(D37,H37,L37,P37,T37,X37,AB37,AF37,AR37,AV37,AZ37) / INDEX(FREQUENCY((D37,H37,L37,P37,T37,X37,AB37,AF37,AR37,AV37,AZ37), 0), 2), 0)," ")</f>
        <v>89</v>
      </c>
      <c r="BE37" s="27" t="str" cm="1">
        <f t="array" ref="BE37">IFERROR(ROUND(SUM(E37,I37,M37,Q37,U37,Y37,AC37,AG37,AS37,AW37,BA37) / INDEX(FREQUENCY((E37,I37,M37,Q37,U37,Y37,AC37,AG37,AS37,AW37,BA37), 0), 2), 0)," ")</f>
        <v xml:space="preserve"> </v>
      </c>
      <c r="BF37" s="27" t="str" cm="1">
        <f t="array" ref="BF37">IFERROR(ROUND(SUM(F37,J37,N37,R37,V37,Z37,AD37,AH37,AT37,AX37,BB37) / INDEX(FREQUENCY((F37,J37,N37,R37,V37,Z37,AD37,AH37,AT37,AX37,BB37), 0), 2), 0)," ")</f>
        <v xml:space="preserve"> </v>
      </c>
      <c r="BG37" s="27" t="str" cm="1">
        <f t="array" ref="BG37">IFERROR(ROUND(SUM(G37,K37,O37,S37,W37,AA37,AE37,AI37,AU37,AY37,BC37) / INDEX(FREQUENCY((G37,K37,O37,S37,W37,AA37,AE37,AI37,AU37,AY37,BC37), 0), 2), 0)," ")</f>
        <v xml:space="preserve"> </v>
      </c>
      <c r="BH37" s="28" t="str">
        <f t="shared" si="15"/>
        <v/>
      </c>
      <c r="BI37" s="28" t="str">
        <f t="shared" si="1"/>
        <v/>
      </c>
      <c r="BJ37" s="28" t="str">
        <f>IFERROR('TERM 1'!S36," ")</f>
        <v xml:space="preserve"> </v>
      </c>
      <c r="BK37" s="28" t="str">
        <f>IFERROR('TERM 2'!S36," ")</f>
        <v xml:space="preserve"> </v>
      </c>
      <c r="BL37" s="28" t="str">
        <f>IFERROR('TERM 3'!S36," ")</f>
        <v xml:space="preserve"> </v>
      </c>
      <c r="BM37" s="765" t="str">
        <f t="shared" si="16"/>
        <v xml:space="preserve"> </v>
      </c>
      <c r="BN37" s="6">
        <f>_xlfn.XLOOKUP(B37,masterlist!$M:$M,masterlist!R:R)</f>
        <v>0</v>
      </c>
    </row>
    <row r="38" spans="1:66" ht="18" customHeight="1">
      <c r="A38" s="23">
        <v>22</v>
      </c>
      <c r="B38" s="57" t="str">
        <f>'INPUT DATA'!J30</f>
        <v>SORIANO, CHRISEON XANDREI M.</v>
      </c>
      <c r="C38" s="6" t="str">
        <f t="shared" si="0"/>
        <v>SORIANO</v>
      </c>
      <c r="D38" s="60">
        <f>'TERM 1'!C37</f>
        <v>90</v>
      </c>
      <c r="E38" s="60"/>
      <c r="F38" s="60"/>
      <c r="G38" s="60" t="str">
        <f t="shared" si="2"/>
        <v/>
      </c>
      <c r="H38" s="60">
        <f>IF(COUNT('TERM 1'!D37,'TERM 2'!D37,'TERM 3'!D37)=0,"",
ROUND(AVERAGE('TERM 1'!D37,'TERM 2'!D37,'TERM 3'!D37),0))</f>
        <v>92</v>
      </c>
      <c r="I38" s="60"/>
      <c r="J38" s="60"/>
      <c r="K38" s="60" t="str">
        <f t="shared" si="3"/>
        <v/>
      </c>
      <c r="L38" s="60">
        <f>IF(COUNT('TERM 1'!E37,'TERM 2'!E37,'TERM 3'!E37)=0,"",
ROUND(AVERAGE('TERM 1'!E37,'TERM 2'!E37,'TERM 3'!E37),0))</f>
        <v>88</v>
      </c>
      <c r="M38" s="60"/>
      <c r="N38" s="60"/>
      <c r="O38" s="60" t="str">
        <f t="shared" si="4"/>
        <v/>
      </c>
      <c r="P38" s="60">
        <f>IF(COUNT('TERM 1'!F37,'TERM 2'!F37,'TERM 3'!F37)=0,"",
ROUND(AVERAGE('TERM 1'!F37,'TERM 2'!F37,'TERM 3'!F37),0))</f>
        <v>88</v>
      </c>
      <c r="Q38" s="60"/>
      <c r="R38" s="60"/>
      <c r="S38" s="60" t="str">
        <f t="shared" si="5"/>
        <v/>
      </c>
      <c r="T38" s="60">
        <f>IF(COUNT('TERM 1'!G37,'TERM 2'!G37,'TERM 3'!G37)=0,"",
ROUND(AVERAGE('TERM 1'!G37,'TERM 2'!G37,'TERM 3'!G37),0))</f>
        <v>90</v>
      </c>
      <c r="U38" s="60"/>
      <c r="V38" s="60"/>
      <c r="W38" s="60" t="str">
        <f t="shared" si="6"/>
        <v/>
      </c>
      <c r="X38" s="60">
        <f>IF(COUNT('TERM 1'!H37,'TERM 2'!H37,'TERM 3'!H37)=0,"",
ROUND(AVERAGE('TERM 1'!H37,'TERM 2'!H37,'TERM 3'!H37),0))</f>
        <v>92</v>
      </c>
      <c r="Y38" s="60"/>
      <c r="Z38" s="60"/>
      <c r="AA38" s="60" t="str">
        <f t="shared" si="7"/>
        <v/>
      </c>
      <c r="AB38" s="60">
        <f>IF(COUNT('TERM 1'!I37,'TERM 2'!I37,'TERM 3'!I37)=0,"",
ROUND(AVERAGE('TERM 1'!I37,'TERM 2'!I37,'TERM 3'!I37),0))</f>
        <v>89</v>
      </c>
      <c r="AC38" s="60"/>
      <c r="AD38" s="60"/>
      <c r="AE38" s="60" t="str">
        <f t="shared" si="8"/>
        <v/>
      </c>
      <c r="AF38" s="25">
        <f>'TERM 1'!J37</f>
        <v>91</v>
      </c>
      <c r="AG38" s="25" t="str">
        <f>'TERM 2'!J37</f>
        <v/>
      </c>
      <c r="AH38" s="25" t="str">
        <f>'TERM 3'!J37</f>
        <v/>
      </c>
      <c r="AI38" s="60" t="str">
        <f t="shared" si="9"/>
        <v/>
      </c>
      <c r="AJ38" s="61">
        <f>IF(COUNT('TERM 1'!K37,'TERM 2'!K37,'TERM 3'!K37)=0,"",
ROUND(AVERAGE('TERM 1'!K37,'TERM 2'!K37,'TERM 3'!K37),0))</f>
        <v>88</v>
      </c>
      <c r="AK38" s="61"/>
      <c r="AL38" s="61"/>
      <c r="AM38" s="60" t="str">
        <f t="shared" si="10"/>
        <v/>
      </c>
      <c r="AN38" s="61">
        <f>IF(COUNT('TERM 1'!L37,'TERM 2'!L37,'TERM 3'!L37)=0,"",
ROUND(AVERAGE('TERM 1'!L37,'TERM 2'!L37,'TERM 3'!L37),0))</f>
        <v>94</v>
      </c>
      <c r="AO38" s="61"/>
      <c r="AP38" s="61"/>
      <c r="AQ38" s="60" t="str">
        <f t="shared" si="11"/>
        <v/>
      </c>
      <c r="AR38" s="61">
        <f>'TERM 1'!M37</f>
        <v>0</v>
      </c>
      <c r="AS38" s="61">
        <f>'TERM 2'!M37</f>
        <v>0</v>
      </c>
      <c r="AT38" s="61">
        <f>'TERM 3'!M37</f>
        <v>0</v>
      </c>
      <c r="AU38" s="60">
        <f t="shared" si="12"/>
        <v>0</v>
      </c>
      <c r="AV38" s="507" t="str">
        <f>IF('TERM 1'!N37=0," ",'TERM 1'!N37)</f>
        <v xml:space="preserve"> </v>
      </c>
      <c r="AW38" s="61" t="str">
        <f>IF('TERM 2'!N37=0," ",'TERM 2'!N37)</f>
        <v xml:space="preserve"> </v>
      </c>
      <c r="AX38" s="61" t="str">
        <f>IF('TERM 3'!N37=0," ",'TERM 3'!N37)</f>
        <v xml:space="preserve"> </v>
      </c>
      <c r="AY38" s="60" t="str">
        <f t="shared" si="13"/>
        <v/>
      </c>
      <c r="AZ38" s="61" t="str">
        <f>IF('TERM 1'!O37=0," ",'TERM 1'!O37)</f>
        <v xml:space="preserve"> </v>
      </c>
      <c r="BA38" s="61" t="str">
        <f>IF('TERM 2'!O37=0," ",'TERM 2'!O37)</f>
        <v xml:space="preserve"> </v>
      </c>
      <c r="BB38" s="506" t="str">
        <f>IF('TERM 3'!O37=0," ",'TERM 3'!O37)</f>
        <v xml:space="preserve"> </v>
      </c>
      <c r="BC38" s="60" t="str">
        <f t="shared" si="14"/>
        <v/>
      </c>
      <c r="BD38" s="27" cm="1">
        <f t="array" ref="BD38">IFERROR(ROUND(SUM(D38,H38,L38,P38,T38,X38,AB38,AF38,AR38,AV38,AZ38) / INDEX(FREQUENCY((D38,H38,L38,P38,T38,X38,AB38,AF38,AR38,AV38,AZ38), 0), 2), 0)," ")</f>
        <v>90</v>
      </c>
      <c r="BE38" s="27" t="str" cm="1">
        <f t="array" ref="BE38">IFERROR(ROUND(SUM(E38,I38,M38,Q38,U38,Y38,AC38,AG38,AS38,AW38,BA38) / INDEX(FREQUENCY((E38,I38,M38,Q38,U38,Y38,AC38,AG38,AS38,AW38,BA38), 0), 2), 0)," ")</f>
        <v xml:space="preserve"> </v>
      </c>
      <c r="BF38" s="27" t="str" cm="1">
        <f t="array" ref="BF38">IFERROR(ROUND(SUM(F38,J38,N38,R38,V38,Z38,AD38,AH38,AT38,AX38,BB38) / INDEX(FREQUENCY((F38,J38,N38,R38,V38,Z38,AD38,AH38,AT38,AX38,BB38), 0), 2), 0)," ")</f>
        <v xml:space="preserve"> </v>
      </c>
      <c r="BG38" s="27" t="str" cm="1">
        <f t="array" ref="BG38">IFERROR(ROUND(SUM(G38,K38,O38,S38,W38,AA38,AE38,AI38,AU38,AY38,BC38) / INDEX(FREQUENCY((G38,K38,O38,S38,W38,AA38,AE38,AI38,AU38,AY38,BC38), 0), 2), 0)," ")</f>
        <v xml:space="preserve"> </v>
      </c>
      <c r="BH38" s="28" t="str">
        <f t="shared" si="15"/>
        <v/>
      </c>
      <c r="BI38" s="28" t="str">
        <f t="shared" si="1"/>
        <v/>
      </c>
      <c r="BJ38" s="28" t="str">
        <f>IFERROR('TERM 1'!S37," ")</f>
        <v>✔</v>
      </c>
      <c r="BK38" s="28" t="str">
        <f>IFERROR('TERM 2'!S37," ")</f>
        <v xml:space="preserve"> </v>
      </c>
      <c r="BL38" s="28" t="str">
        <f>IFERROR('TERM 3'!S37," ")</f>
        <v xml:space="preserve"> </v>
      </c>
      <c r="BM38" s="765" t="str">
        <f t="shared" si="16"/>
        <v>✔</v>
      </c>
      <c r="BN38" s="6">
        <f>_xlfn.XLOOKUP(B38,masterlist!$M:$M,masterlist!R:R)</f>
        <v>0</v>
      </c>
    </row>
    <row r="39" spans="1:66" ht="18" customHeight="1">
      <c r="A39" s="23">
        <v>23</v>
      </c>
      <c r="B39" s="57" t="str">
        <f>'INPUT DATA'!J31</f>
        <v>TORIBIO, EDWARD LIAM C.</v>
      </c>
      <c r="C39" s="6" t="str">
        <f t="shared" si="0"/>
        <v>TORIBIO</v>
      </c>
      <c r="D39" s="60">
        <f>'TERM 1'!C38</f>
        <v>85</v>
      </c>
      <c r="E39" s="60"/>
      <c r="F39" s="60"/>
      <c r="G39" s="60" t="str">
        <f t="shared" si="2"/>
        <v/>
      </c>
      <c r="H39" s="60">
        <f>IF(COUNT('TERM 1'!D38,'TERM 2'!D38,'TERM 3'!D38)=0,"",
ROUND(AVERAGE('TERM 1'!D38,'TERM 2'!D38,'TERM 3'!D38),0))</f>
        <v>92</v>
      </c>
      <c r="I39" s="60"/>
      <c r="J39" s="60"/>
      <c r="K39" s="60" t="str">
        <f t="shared" si="3"/>
        <v/>
      </c>
      <c r="L39" s="60">
        <f>IF(COUNT('TERM 1'!E38,'TERM 2'!E38,'TERM 3'!E38)=0,"",
ROUND(AVERAGE('TERM 1'!E38,'TERM 2'!E38,'TERM 3'!E38),0))</f>
        <v>92</v>
      </c>
      <c r="M39" s="60"/>
      <c r="N39" s="60"/>
      <c r="O39" s="60" t="str">
        <f t="shared" si="4"/>
        <v/>
      </c>
      <c r="P39" s="60">
        <f>IF(COUNT('TERM 1'!F38,'TERM 2'!F38,'TERM 3'!F38)=0,"",
ROUND(AVERAGE('TERM 1'!F38,'TERM 2'!F38,'TERM 3'!F38),0))</f>
        <v>83</v>
      </c>
      <c r="Q39" s="60"/>
      <c r="R39" s="60"/>
      <c r="S39" s="60" t="str">
        <f t="shared" si="5"/>
        <v/>
      </c>
      <c r="T39" s="60">
        <f>IF(COUNT('TERM 1'!G38,'TERM 2'!G38,'TERM 3'!G38)=0,"",
ROUND(AVERAGE('TERM 1'!G38,'TERM 2'!G38,'TERM 3'!G38),0))</f>
        <v>90</v>
      </c>
      <c r="U39" s="60"/>
      <c r="V39" s="60"/>
      <c r="W39" s="60" t="str">
        <f t="shared" si="6"/>
        <v/>
      </c>
      <c r="X39" s="60">
        <f>IF(COUNT('TERM 1'!H38,'TERM 2'!H38,'TERM 3'!H38)=0,"",
ROUND(AVERAGE('TERM 1'!H38,'TERM 2'!H38,'TERM 3'!H38),0))</f>
        <v>94</v>
      </c>
      <c r="Y39" s="60"/>
      <c r="Z39" s="60"/>
      <c r="AA39" s="60" t="str">
        <f t="shared" si="7"/>
        <v/>
      </c>
      <c r="AB39" s="60">
        <f>IF(COUNT('TERM 1'!I38,'TERM 2'!I38,'TERM 3'!I38)=0,"",
ROUND(AVERAGE('TERM 1'!I38,'TERM 2'!I38,'TERM 3'!I38),0))</f>
        <v>90</v>
      </c>
      <c r="AC39" s="60"/>
      <c r="AD39" s="60"/>
      <c r="AE39" s="60" t="str">
        <f t="shared" si="8"/>
        <v/>
      </c>
      <c r="AF39" s="25">
        <f>'TERM 1'!J38</f>
        <v>89</v>
      </c>
      <c r="AG39" s="25" t="str">
        <f>'TERM 2'!J38</f>
        <v/>
      </c>
      <c r="AH39" s="25" t="str">
        <f>'TERM 3'!J38</f>
        <v/>
      </c>
      <c r="AI39" s="60" t="str">
        <f t="shared" si="9"/>
        <v/>
      </c>
      <c r="AJ39" s="61">
        <f>IF(COUNT('TERM 1'!K38,'TERM 2'!K38,'TERM 3'!K38)=0,"",
ROUND(AVERAGE('TERM 1'!K38,'TERM 2'!K38,'TERM 3'!K38),0))</f>
        <v>87</v>
      </c>
      <c r="AK39" s="61"/>
      <c r="AL39" s="61"/>
      <c r="AM39" s="60" t="str">
        <f t="shared" si="10"/>
        <v/>
      </c>
      <c r="AN39" s="61">
        <f>IF(COUNT('TERM 1'!L38,'TERM 2'!L38,'TERM 3'!L38)=0,"",
ROUND(AVERAGE('TERM 1'!L38,'TERM 2'!L38,'TERM 3'!L38),0))</f>
        <v>91</v>
      </c>
      <c r="AO39" s="61"/>
      <c r="AP39" s="61"/>
      <c r="AQ39" s="60" t="str">
        <f t="shared" si="11"/>
        <v/>
      </c>
      <c r="AR39" s="61">
        <f>'TERM 1'!M38</f>
        <v>0</v>
      </c>
      <c r="AS39" s="61">
        <f>'TERM 2'!M38</f>
        <v>0</v>
      </c>
      <c r="AT39" s="61">
        <f>'TERM 3'!M38</f>
        <v>0</v>
      </c>
      <c r="AU39" s="60">
        <f t="shared" si="12"/>
        <v>0</v>
      </c>
      <c r="AV39" s="507" t="str">
        <f>IF('TERM 1'!N38=0," ",'TERM 1'!N38)</f>
        <v xml:space="preserve"> </v>
      </c>
      <c r="AW39" s="61" t="str">
        <f>IF('TERM 2'!N38=0," ",'TERM 2'!N38)</f>
        <v xml:space="preserve"> </v>
      </c>
      <c r="AX39" s="61" t="str">
        <f>IF('TERM 3'!N38=0," ",'TERM 3'!N38)</f>
        <v xml:space="preserve"> </v>
      </c>
      <c r="AY39" s="60" t="str">
        <f t="shared" si="13"/>
        <v/>
      </c>
      <c r="AZ39" s="61" t="str">
        <f>IF('TERM 1'!O38=0," ",'TERM 1'!O38)</f>
        <v xml:space="preserve"> </v>
      </c>
      <c r="BA39" s="61" t="str">
        <f>IF('TERM 2'!O38=0," ",'TERM 2'!O38)</f>
        <v xml:space="preserve"> </v>
      </c>
      <c r="BB39" s="506" t="str">
        <f>IF('TERM 3'!O38=0," ",'TERM 3'!O38)</f>
        <v xml:space="preserve"> </v>
      </c>
      <c r="BC39" s="60" t="str">
        <f t="shared" si="14"/>
        <v/>
      </c>
      <c r="BD39" s="27" cm="1">
        <f t="array" ref="BD39">IFERROR(ROUND(SUM(D39,H39,L39,P39,T39,X39,AB39,AF39,AR39,AV39,AZ39) / INDEX(FREQUENCY((D39,H39,L39,P39,T39,X39,AB39,AF39,AR39,AV39,AZ39), 0), 2), 0)," ")</f>
        <v>89</v>
      </c>
      <c r="BE39" s="27" t="str" cm="1">
        <f t="array" ref="BE39">IFERROR(ROUND(SUM(E39,I39,M39,Q39,U39,Y39,AC39,AG39,AS39,AW39,BA39) / INDEX(FREQUENCY((E39,I39,M39,Q39,U39,Y39,AC39,AG39,AS39,AW39,BA39), 0), 2), 0)," ")</f>
        <v xml:space="preserve"> </v>
      </c>
      <c r="BF39" s="27" t="str" cm="1">
        <f t="array" ref="BF39">IFERROR(ROUND(SUM(F39,J39,N39,R39,V39,Z39,AD39,AH39,AT39,AX39,BB39) / INDEX(FREQUENCY((F39,J39,N39,R39,V39,Z39,AD39,AH39,AT39,AX39,BB39), 0), 2), 0)," ")</f>
        <v xml:space="preserve"> </v>
      </c>
      <c r="BG39" s="27" t="str" cm="1">
        <f t="array" ref="BG39">IFERROR(ROUND(SUM(G39,K39,O39,S39,W39,AA39,AE39,AI39,AU39,AY39,BC39) / INDEX(FREQUENCY((G39,K39,O39,S39,W39,AA39,AE39,AI39,AU39,AY39,BC39), 0), 2), 0)," ")</f>
        <v xml:space="preserve"> </v>
      </c>
      <c r="BH39" s="28" t="str">
        <f t="shared" si="15"/>
        <v/>
      </c>
      <c r="BI39" s="28" t="str">
        <f t="shared" si="1"/>
        <v/>
      </c>
      <c r="BJ39" s="28" t="str">
        <f>IFERROR('TERM 1'!S38," ")</f>
        <v xml:space="preserve"> </v>
      </c>
      <c r="BK39" s="28" t="str">
        <f>IFERROR('TERM 2'!S38," ")</f>
        <v xml:space="preserve"> </v>
      </c>
      <c r="BL39" s="28" t="str">
        <f>IFERROR('TERM 3'!S38," ")</f>
        <v xml:space="preserve"> </v>
      </c>
      <c r="BM39" s="765" t="str">
        <f t="shared" si="16"/>
        <v xml:space="preserve"> </v>
      </c>
      <c r="BN39" s="6">
        <f>_xlfn.XLOOKUP(B39,masterlist!$M:$M,masterlist!R:R)</f>
        <v>0</v>
      </c>
    </row>
    <row r="40" spans="1:66" ht="18" customHeight="1">
      <c r="A40" s="23">
        <v>24</v>
      </c>
      <c r="B40" s="57" t="str">
        <f>'INPUT DATA'!J32</f>
        <v>YAHYA, KHALID CESAR M.</v>
      </c>
      <c r="C40" s="6" t="str">
        <f t="shared" si="0"/>
        <v>YAHYA</v>
      </c>
      <c r="D40" s="60">
        <f>'TERM 1'!C39</f>
        <v>81</v>
      </c>
      <c r="E40" s="60"/>
      <c r="F40" s="60"/>
      <c r="G40" s="60" t="str">
        <f t="shared" si="2"/>
        <v/>
      </c>
      <c r="H40" s="60">
        <f>IF(COUNT('TERM 1'!D39,'TERM 2'!D39,'TERM 3'!D39)=0,"",
ROUND(AVERAGE('TERM 1'!D39,'TERM 2'!D39,'TERM 3'!D39),0))</f>
        <v>91</v>
      </c>
      <c r="I40" s="60"/>
      <c r="J40" s="60"/>
      <c r="K40" s="60" t="str">
        <f t="shared" si="3"/>
        <v/>
      </c>
      <c r="L40" s="60">
        <f>IF(COUNT('TERM 1'!E39,'TERM 2'!E39,'TERM 3'!E39)=0,"",
ROUND(AVERAGE('TERM 1'!E39,'TERM 2'!E39,'TERM 3'!E39),0))</f>
        <v>85</v>
      </c>
      <c r="M40" s="60"/>
      <c r="N40" s="60"/>
      <c r="O40" s="60" t="str">
        <f t="shared" si="4"/>
        <v/>
      </c>
      <c r="P40" s="60">
        <f>IF(COUNT('TERM 1'!F39,'TERM 2'!F39,'TERM 3'!F39)=0,"",
ROUND(AVERAGE('TERM 1'!F39,'TERM 2'!F39,'TERM 3'!F39),0))</f>
        <v>80</v>
      </c>
      <c r="Q40" s="60"/>
      <c r="R40" s="60"/>
      <c r="S40" s="60" t="str">
        <f t="shared" si="5"/>
        <v/>
      </c>
      <c r="T40" s="60">
        <f>IF(COUNT('TERM 1'!G39,'TERM 2'!G39,'TERM 3'!G39)=0,"",
ROUND(AVERAGE('TERM 1'!G39,'TERM 2'!G39,'TERM 3'!G39),0))</f>
        <v>88</v>
      </c>
      <c r="U40" s="60"/>
      <c r="V40" s="60"/>
      <c r="W40" s="60" t="str">
        <f t="shared" si="6"/>
        <v/>
      </c>
      <c r="X40" s="60">
        <f>IF(COUNT('TERM 1'!H39,'TERM 2'!H39,'TERM 3'!H39)=0,"",
ROUND(AVERAGE('TERM 1'!H39,'TERM 2'!H39,'TERM 3'!H39),0))</f>
        <v>85</v>
      </c>
      <c r="Y40" s="60"/>
      <c r="Z40" s="60"/>
      <c r="AA40" s="60" t="str">
        <f t="shared" si="7"/>
        <v/>
      </c>
      <c r="AB40" s="60">
        <f>IF(COUNT('TERM 1'!I39,'TERM 2'!I39,'TERM 3'!I39)=0,"",
ROUND(AVERAGE('TERM 1'!I39,'TERM 2'!I39,'TERM 3'!I39),0))</f>
        <v>89</v>
      </c>
      <c r="AC40" s="60"/>
      <c r="AD40" s="60"/>
      <c r="AE40" s="60" t="str">
        <f t="shared" si="8"/>
        <v/>
      </c>
      <c r="AF40" s="25">
        <f>'TERM 1'!J39</f>
        <v>86</v>
      </c>
      <c r="AG40" s="25" t="str">
        <f>'TERM 2'!J39</f>
        <v/>
      </c>
      <c r="AH40" s="25" t="str">
        <f>'TERM 3'!J39</f>
        <v/>
      </c>
      <c r="AI40" s="60" t="str">
        <f t="shared" si="9"/>
        <v/>
      </c>
      <c r="AJ40" s="61">
        <f>IF(COUNT('TERM 1'!K39,'TERM 2'!K39,'TERM 3'!K39)=0,"",
ROUND(AVERAGE('TERM 1'!K39,'TERM 2'!K39,'TERM 3'!K39),0))</f>
        <v>86</v>
      </c>
      <c r="AK40" s="61"/>
      <c r="AL40" s="61"/>
      <c r="AM40" s="60" t="str">
        <f t="shared" si="10"/>
        <v/>
      </c>
      <c r="AN40" s="61">
        <f>IF(COUNT('TERM 1'!L39,'TERM 2'!L39,'TERM 3'!L39)=0,"",
ROUND(AVERAGE('TERM 1'!L39,'TERM 2'!L39,'TERM 3'!L39),0))</f>
        <v>86</v>
      </c>
      <c r="AO40" s="61"/>
      <c r="AP40" s="61"/>
      <c r="AQ40" s="60" t="str">
        <f t="shared" si="11"/>
        <v/>
      </c>
      <c r="AR40" s="61">
        <f>'TERM 1'!M39</f>
        <v>0</v>
      </c>
      <c r="AS40" s="61">
        <f>'TERM 2'!M39</f>
        <v>0</v>
      </c>
      <c r="AT40" s="61">
        <f>'TERM 3'!M39</f>
        <v>0</v>
      </c>
      <c r="AU40" s="60">
        <f t="shared" si="12"/>
        <v>0</v>
      </c>
      <c r="AV40" s="507" t="str">
        <f>IF('TERM 1'!N39=0," ",'TERM 1'!N39)</f>
        <v xml:space="preserve"> </v>
      </c>
      <c r="AW40" s="61" t="str">
        <f>IF('TERM 2'!N39=0," ",'TERM 2'!N39)</f>
        <v xml:space="preserve"> </v>
      </c>
      <c r="AX40" s="61" t="str">
        <f>IF('TERM 3'!N39=0," ",'TERM 3'!N39)</f>
        <v xml:space="preserve"> </v>
      </c>
      <c r="AY40" s="60" t="str">
        <f t="shared" si="13"/>
        <v/>
      </c>
      <c r="AZ40" s="61" t="str">
        <f>IF('TERM 1'!O39=0," ",'TERM 1'!O39)</f>
        <v xml:space="preserve"> </v>
      </c>
      <c r="BA40" s="61" t="str">
        <f>IF('TERM 2'!O39=0," ",'TERM 2'!O39)</f>
        <v xml:space="preserve"> </v>
      </c>
      <c r="BB40" s="506" t="str">
        <f>IF('TERM 3'!O39=0," ",'TERM 3'!O39)</f>
        <v xml:space="preserve"> </v>
      </c>
      <c r="BC40" s="60" t="str">
        <f t="shared" si="14"/>
        <v/>
      </c>
      <c r="BD40" s="27" cm="1">
        <f t="array" ref="BD40">IFERROR(ROUND(SUM(D40,H40,L40,P40,T40,X40,AB40,AF40,AR40,AV40,AZ40) / INDEX(FREQUENCY((D40,H40,L40,P40,T40,X40,AB40,AF40,AR40,AV40,AZ40), 0), 2), 0)," ")</f>
        <v>86</v>
      </c>
      <c r="BE40" s="27" t="str" cm="1">
        <f t="array" ref="BE40">IFERROR(ROUND(SUM(E40,I40,M40,Q40,U40,Y40,AC40,AG40,AS40,AW40,BA40) / INDEX(FREQUENCY((E40,I40,M40,Q40,U40,Y40,AC40,AG40,AS40,AW40,BA40), 0), 2), 0)," ")</f>
        <v xml:space="preserve"> </v>
      </c>
      <c r="BF40" s="27" t="str" cm="1">
        <f t="array" ref="BF40">IFERROR(ROUND(SUM(F40,J40,N40,R40,V40,Z40,AD40,AH40,AT40,AX40,BB40) / INDEX(FREQUENCY((F40,J40,N40,R40,V40,Z40,AD40,AH40,AT40,AX40,BB40), 0), 2), 0)," ")</f>
        <v xml:space="preserve"> </v>
      </c>
      <c r="BG40" s="27" t="str" cm="1">
        <f t="array" ref="BG40">IFERROR(ROUND(SUM(G40,K40,O40,S40,W40,AA40,AE40,AI40,AU40,AY40,BC40) / INDEX(FREQUENCY((G40,K40,O40,S40,W40,AA40,AE40,AI40,AU40,AY40,BC40), 0), 2), 0)," ")</f>
        <v xml:space="preserve"> </v>
      </c>
      <c r="BH40" s="28" t="str">
        <f t="shared" si="15"/>
        <v/>
      </c>
      <c r="BI40" s="28" t="str">
        <f t="shared" si="1"/>
        <v/>
      </c>
      <c r="BJ40" s="28" t="str">
        <f>IFERROR('TERM 1'!S39," ")</f>
        <v xml:space="preserve"> </v>
      </c>
      <c r="BK40" s="28" t="str">
        <f>IFERROR('TERM 2'!S39," ")</f>
        <v xml:space="preserve"> </v>
      </c>
      <c r="BL40" s="28" t="str">
        <f>IFERROR('TERM 3'!S39," ")</f>
        <v xml:space="preserve"> </v>
      </c>
      <c r="BM40" s="765" t="str">
        <f t="shared" si="16"/>
        <v xml:space="preserve"> </v>
      </c>
      <c r="BN40" s="6">
        <f>_xlfn.XLOOKUP(B40,masterlist!$M:$M,masterlist!R:R)</f>
        <v>0</v>
      </c>
    </row>
    <row r="41" spans="1:66" ht="18" customHeight="1">
      <c r="A41" s="23">
        <v>25</v>
      </c>
      <c r="B41" s="57" t="e">
        <f>'INPUT DATA'!J33</f>
        <v>#VALUE!</v>
      </c>
      <c r="C41" s="6" t="e">
        <f t="shared" si="0"/>
        <v>#VALUE!</v>
      </c>
      <c r="D41" s="60">
        <f>'TERM 1'!C40</f>
        <v>0</v>
      </c>
      <c r="E41" s="60"/>
      <c r="F41" s="60"/>
      <c r="G41" s="60" t="str">
        <f t="shared" si="2"/>
        <v/>
      </c>
      <c r="H41" s="60" t="str">
        <f>IF(COUNT('TERM 1'!D40,'TERM 2'!D40,'TERM 3'!D40)=0,"",
ROUND(AVERAGE('TERM 1'!D40,'TERM 2'!D40,'TERM 3'!D40),0))</f>
        <v/>
      </c>
      <c r="I41" s="60"/>
      <c r="J41" s="60"/>
      <c r="K41" s="60" t="str">
        <f t="shared" si="3"/>
        <v/>
      </c>
      <c r="L41" s="60" t="str">
        <f>IF(COUNT('TERM 1'!E40,'TERM 2'!E40,'TERM 3'!E40)=0,"",
ROUND(AVERAGE('TERM 1'!E40,'TERM 2'!E40,'TERM 3'!E40),0))</f>
        <v/>
      </c>
      <c r="M41" s="60"/>
      <c r="N41" s="60"/>
      <c r="O41" s="60" t="str">
        <f t="shared" si="4"/>
        <v/>
      </c>
      <c r="P41" s="60" t="str">
        <f>IF(COUNT('TERM 1'!F40,'TERM 2'!F40,'TERM 3'!F40)=0,"",
ROUND(AVERAGE('TERM 1'!F40,'TERM 2'!F40,'TERM 3'!F40),0))</f>
        <v/>
      </c>
      <c r="Q41" s="60"/>
      <c r="R41" s="60"/>
      <c r="S41" s="60" t="str">
        <f t="shared" si="5"/>
        <v/>
      </c>
      <c r="T41" s="60" t="str">
        <f>IF(COUNT('TERM 1'!G40,'TERM 2'!G40,'TERM 3'!G40)=0,"",
ROUND(AVERAGE('TERM 1'!G40,'TERM 2'!G40,'TERM 3'!G40),0))</f>
        <v/>
      </c>
      <c r="U41" s="60"/>
      <c r="V41" s="60"/>
      <c r="W41" s="60" t="str">
        <f t="shared" si="6"/>
        <v/>
      </c>
      <c r="X41" s="60" t="str">
        <f>IF(COUNT('TERM 1'!H40,'TERM 2'!H40,'TERM 3'!H40)=0,"",
ROUND(AVERAGE('TERM 1'!H40,'TERM 2'!H40,'TERM 3'!H40),0))</f>
        <v/>
      </c>
      <c r="Y41" s="60"/>
      <c r="Z41" s="60"/>
      <c r="AA41" s="60" t="str">
        <f t="shared" si="7"/>
        <v/>
      </c>
      <c r="AB41" s="60" t="str">
        <f>IF(COUNT('TERM 1'!I40,'TERM 2'!I40,'TERM 3'!I40)=0,"",
ROUND(AVERAGE('TERM 1'!I40,'TERM 2'!I40,'TERM 3'!I40),0))</f>
        <v/>
      </c>
      <c r="AC41" s="60"/>
      <c r="AD41" s="60"/>
      <c r="AE41" s="60" t="str">
        <f t="shared" si="8"/>
        <v/>
      </c>
      <c r="AF41" s="25" t="str">
        <f>'TERM 1'!J40</f>
        <v/>
      </c>
      <c r="AG41" s="25" t="str">
        <f>'TERM 2'!J40</f>
        <v/>
      </c>
      <c r="AH41" s="25" t="str">
        <f>'TERM 3'!J40</f>
        <v/>
      </c>
      <c r="AI41" s="60" t="str">
        <f t="shared" si="9"/>
        <v/>
      </c>
      <c r="AJ41" s="61" t="str">
        <f>IF(COUNT('TERM 1'!K40,'TERM 2'!K40,'TERM 3'!K40)=0,"",
ROUND(AVERAGE('TERM 1'!K40,'TERM 2'!K40,'TERM 3'!K40),0))</f>
        <v/>
      </c>
      <c r="AK41" s="61"/>
      <c r="AL41" s="61"/>
      <c r="AM41" s="60" t="str">
        <f t="shared" si="10"/>
        <v/>
      </c>
      <c r="AN41" s="61" t="str">
        <f>IF(COUNT('TERM 1'!L40,'TERM 2'!L40,'TERM 3'!L40)=0,"",
ROUND(AVERAGE('TERM 1'!L40,'TERM 2'!L40,'TERM 3'!L40),0))</f>
        <v/>
      </c>
      <c r="AO41" s="61"/>
      <c r="AP41" s="61"/>
      <c r="AQ41" s="60" t="str">
        <f t="shared" si="11"/>
        <v/>
      </c>
      <c r="AR41" s="61">
        <f>'TERM 1'!M40</f>
        <v>0</v>
      </c>
      <c r="AS41" s="61">
        <f>'TERM 2'!M40</f>
        <v>0</v>
      </c>
      <c r="AT41" s="61">
        <f>'TERM 3'!M40</f>
        <v>0</v>
      </c>
      <c r="AU41" s="60">
        <f t="shared" si="12"/>
        <v>0</v>
      </c>
      <c r="AV41" s="507" t="str">
        <f>IF('TERM 1'!N40=0," ",'TERM 1'!N40)</f>
        <v xml:space="preserve"> </v>
      </c>
      <c r="AW41" s="61" t="str">
        <f>IF('TERM 2'!N40=0," ",'TERM 2'!N40)</f>
        <v xml:space="preserve"> </v>
      </c>
      <c r="AX41" s="61" t="str">
        <f>IF('TERM 3'!N40=0," ",'TERM 3'!N40)</f>
        <v xml:space="preserve"> </v>
      </c>
      <c r="AY41" s="60" t="str">
        <f t="shared" si="13"/>
        <v/>
      </c>
      <c r="AZ41" s="61" t="str">
        <f>IF('TERM 1'!O40=0," ",'TERM 1'!O40)</f>
        <v xml:space="preserve"> </v>
      </c>
      <c r="BA41" s="61" t="str">
        <f>IF('TERM 2'!O40=0," ",'TERM 2'!O40)</f>
        <v xml:space="preserve"> </v>
      </c>
      <c r="BB41" s="506" t="str">
        <f>IF('TERM 3'!O40=0," ",'TERM 3'!O40)</f>
        <v xml:space="preserve"> </v>
      </c>
      <c r="BC41" s="60" t="str">
        <f t="shared" si="14"/>
        <v/>
      </c>
      <c r="BD41" s="27" t="str" cm="1">
        <f t="array" ref="BD41">IFERROR(ROUND(SUM(D41,H41,L41,P41,T41,X41,AB41,AF41,AR41,AV41,AZ41) / INDEX(FREQUENCY((D41,H41,L41,P41,T41,X41,AB41,AF41,AR41,AV41,AZ41), 0), 2), 0)," ")</f>
        <v xml:space="preserve"> </v>
      </c>
      <c r="BE41" s="27" t="str" cm="1">
        <f t="array" ref="BE41">IFERROR(ROUND(SUM(E41,I41,M41,Q41,U41,Y41,AC41,AG41,AS41,AW41,BA41) / INDEX(FREQUENCY((E41,I41,M41,Q41,U41,Y41,AC41,AG41,AS41,AW41,BA41), 0), 2), 0)," ")</f>
        <v xml:space="preserve"> </v>
      </c>
      <c r="BF41" s="27" t="str" cm="1">
        <f t="array" ref="BF41">IFERROR(ROUND(SUM(F41,J41,N41,R41,V41,Z41,AD41,AH41,AT41,AX41,BB41) / INDEX(FREQUENCY((F41,J41,N41,R41,V41,Z41,AD41,AH41,AT41,AX41,BB41), 0), 2), 0)," ")</f>
        <v xml:space="preserve"> </v>
      </c>
      <c r="BG41" s="27" t="str" cm="1">
        <f t="array" ref="BG41">IFERROR(ROUND(SUM(G41,K41,O41,S41,W41,AA41,AE41,AI41,AU41,AY41,BC41) / INDEX(FREQUENCY((G41,K41,O41,S41,W41,AA41,AE41,AI41,AU41,AY41,BC41), 0), 2), 0)," ")</f>
        <v xml:space="preserve"> </v>
      </c>
      <c r="BH41" s="28" t="str">
        <f t="shared" si="15"/>
        <v/>
      </c>
      <c r="BI41" s="28" t="str">
        <f t="shared" si="1"/>
        <v/>
      </c>
      <c r="BJ41" s="28" t="str">
        <f>IFERROR('TERM 1'!S40," ")</f>
        <v xml:space="preserve"> </v>
      </c>
      <c r="BK41" s="28" t="str">
        <f>IFERROR('TERM 2'!S40," ")</f>
        <v xml:space="preserve"> </v>
      </c>
      <c r="BL41" s="28" t="str">
        <f>IFERROR('TERM 3'!S40," ")</f>
        <v xml:space="preserve"> </v>
      </c>
      <c r="BM41" s="765" t="str">
        <f t="shared" si="16"/>
        <v/>
      </c>
      <c r="BN41" s="6" t="e">
        <f>_xlfn.XLOOKUP(B41,masterlist!$M:$M,masterlist!R:R)</f>
        <v>#VALUE!</v>
      </c>
    </row>
    <row r="42" spans="1:66" ht="18" customHeight="1">
      <c r="A42" s="23">
        <v>26</v>
      </c>
      <c r="B42" s="57" t="e">
        <f>'INPUT DATA'!J34</f>
        <v>#VALUE!</v>
      </c>
      <c r="C42" s="6" t="e">
        <f t="shared" si="0"/>
        <v>#VALUE!</v>
      </c>
      <c r="D42" s="60">
        <f>'TERM 1'!C41</f>
        <v>0</v>
      </c>
      <c r="E42" s="60"/>
      <c r="F42" s="60"/>
      <c r="G42" s="60" t="str">
        <f t="shared" si="2"/>
        <v/>
      </c>
      <c r="H42" s="60" t="str">
        <f>IF(COUNT('TERM 1'!D41,'TERM 2'!D41,'TERM 3'!D41)=0,"",
ROUND(AVERAGE('TERM 1'!D41,'TERM 2'!D41,'TERM 3'!D41),0))</f>
        <v/>
      </c>
      <c r="I42" s="60"/>
      <c r="J42" s="60"/>
      <c r="K42" s="60" t="str">
        <f t="shared" si="3"/>
        <v/>
      </c>
      <c r="L42" s="60" t="str">
        <f>IF(COUNT('TERM 1'!E41,'TERM 2'!E41,'TERM 3'!E41)=0,"",
ROUND(AVERAGE('TERM 1'!E41,'TERM 2'!E41,'TERM 3'!E41),0))</f>
        <v/>
      </c>
      <c r="M42" s="60"/>
      <c r="N42" s="60"/>
      <c r="O42" s="60" t="str">
        <f t="shared" si="4"/>
        <v/>
      </c>
      <c r="P42" s="60" t="str">
        <f>IF(COUNT('TERM 1'!F41,'TERM 2'!F41,'TERM 3'!F41)=0,"",
ROUND(AVERAGE('TERM 1'!F41,'TERM 2'!F41,'TERM 3'!F41),0))</f>
        <v/>
      </c>
      <c r="Q42" s="60"/>
      <c r="R42" s="60"/>
      <c r="S42" s="60" t="str">
        <f t="shared" si="5"/>
        <v/>
      </c>
      <c r="T42" s="60" t="str">
        <f>IF(COUNT('TERM 1'!G41,'TERM 2'!G41,'TERM 3'!G41)=0,"",
ROUND(AVERAGE('TERM 1'!G41,'TERM 2'!G41,'TERM 3'!G41),0))</f>
        <v/>
      </c>
      <c r="U42" s="60"/>
      <c r="V42" s="60"/>
      <c r="W42" s="60" t="str">
        <f t="shared" si="6"/>
        <v/>
      </c>
      <c r="X42" s="60" t="str">
        <f>IF(COUNT('TERM 1'!H41,'TERM 2'!H41,'TERM 3'!H41)=0,"",
ROUND(AVERAGE('TERM 1'!H41,'TERM 2'!H41,'TERM 3'!H41),0))</f>
        <v/>
      </c>
      <c r="Y42" s="60"/>
      <c r="Z42" s="60"/>
      <c r="AA42" s="60" t="str">
        <f t="shared" si="7"/>
        <v/>
      </c>
      <c r="AB42" s="60" t="str">
        <f>IF(COUNT('TERM 1'!I41,'TERM 2'!I41,'TERM 3'!I41)=0,"",
ROUND(AVERAGE('TERM 1'!I41,'TERM 2'!I41,'TERM 3'!I41),0))</f>
        <v/>
      </c>
      <c r="AC42" s="60"/>
      <c r="AD42" s="60"/>
      <c r="AE42" s="60" t="str">
        <f t="shared" si="8"/>
        <v/>
      </c>
      <c r="AF42" s="25" t="str">
        <f>'TERM 1'!J41</f>
        <v/>
      </c>
      <c r="AG42" s="25" t="str">
        <f>'TERM 2'!J41</f>
        <v/>
      </c>
      <c r="AH42" s="25" t="str">
        <f>'TERM 3'!J41</f>
        <v/>
      </c>
      <c r="AI42" s="60" t="str">
        <f t="shared" si="9"/>
        <v/>
      </c>
      <c r="AJ42" s="61" t="str">
        <f>IF(COUNT('TERM 1'!K41,'TERM 2'!K41,'TERM 3'!K41)=0,"",
ROUND(AVERAGE('TERM 1'!K41,'TERM 2'!K41,'TERM 3'!K41),0))</f>
        <v/>
      </c>
      <c r="AK42" s="61"/>
      <c r="AL42" s="61"/>
      <c r="AM42" s="60" t="str">
        <f t="shared" si="10"/>
        <v/>
      </c>
      <c r="AN42" s="61" t="str">
        <f>IF(COUNT('TERM 1'!L41,'TERM 2'!L41,'TERM 3'!L41)=0,"",
ROUND(AVERAGE('TERM 1'!L41,'TERM 2'!L41,'TERM 3'!L41),0))</f>
        <v/>
      </c>
      <c r="AO42" s="61"/>
      <c r="AP42" s="61"/>
      <c r="AQ42" s="60" t="str">
        <f t="shared" si="11"/>
        <v/>
      </c>
      <c r="AR42" s="61">
        <f>'TERM 1'!M41</f>
        <v>0</v>
      </c>
      <c r="AS42" s="61">
        <f>'TERM 2'!M41</f>
        <v>0</v>
      </c>
      <c r="AT42" s="61">
        <f>'TERM 3'!M41</f>
        <v>0</v>
      </c>
      <c r="AU42" s="60">
        <f t="shared" si="12"/>
        <v>0</v>
      </c>
      <c r="AV42" s="507" t="str">
        <f>IF('TERM 1'!N41=0," ",'TERM 1'!N41)</f>
        <v xml:space="preserve"> </v>
      </c>
      <c r="AW42" s="61" t="str">
        <f>IF('TERM 2'!N41=0," ",'TERM 2'!N41)</f>
        <v xml:space="preserve"> </v>
      </c>
      <c r="AX42" s="61" t="str">
        <f>IF('TERM 3'!N41=0," ",'TERM 3'!N41)</f>
        <v xml:space="preserve"> </v>
      </c>
      <c r="AY42" s="60" t="str">
        <f t="shared" si="13"/>
        <v/>
      </c>
      <c r="AZ42" s="61" t="str">
        <f>IF('TERM 1'!O41=0," ",'TERM 1'!O41)</f>
        <v xml:space="preserve"> </v>
      </c>
      <c r="BA42" s="61" t="str">
        <f>IF('TERM 2'!O41=0," ",'TERM 2'!O41)</f>
        <v xml:space="preserve"> </v>
      </c>
      <c r="BB42" s="506" t="str">
        <f>IF('TERM 3'!O41=0," ",'TERM 3'!O41)</f>
        <v xml:space="preserve"> </v>
      </c>
      <c r="BC42" s="60" t="str">
        <f t="shared" si="14"/>
        <v/>
      </c>
      <c r="BD42" s="27" t="str" cm="1">
        <f t="array" ref="BD42">IFERROR(ROUND(SUM(D42,H42,L42,P42,T42,X42,AB42,AF42,AR42,AV42,AZ42) / INDEX(FREQUENCY((D42,H42,L42,P42,T42,X42,AB42,AF42,AR42,AV42,AZ42), 0), 2), 0)," ")</f>
        <v xml:space="preserve"> </v>
      </c>
      <c r="BE42" s="27" t="str" cm="1">
        <f t="array" ref="BE42">IFERROR(ROUND(SUM(E42,I42,M42,Q42,U42,Y42,AC42,AG42,AS42,AW42,BA42) / INDEX(FREQUENCY((E42,I42,M42,Q42,U42,Y42,AC42,AG42,AS42,AW42,BA42), 0), 2), 0)," ")</f>
        <v xml:space="preserve"> </v>
      </c>
      <c r="BF42" s="27" t="str" cm="1">
        <f t="array" ref="BF42">IFERROR(ROUND(SUM(F42,J42,N42,R42,V42,Z42,AD42,AH42,AT42,AX42,BB42) / INDEX(FREQUENCY((F42,J42,N42,R42,V42,Z42,AD42,AH42,AT42,AX42,BB42), 0), 2), 0)," ")</f>
        <v xml:space="preserve"> </v>
      </c>
      <c r="BG42" s="27" t="str" cm="1">
        <f t="array" ref="BG42">IFERROR(ROUND(SUM(G42,K42,O42,S42,W42,AA42,AE42,AI42,AU42,AY42,BC42) / INDEX(FREQUENCY((G42,K42,O42,S42,W42,AA42,AE42,AI42,AU42,AY42,BC42), 0), 2), 0)," ")</f>
        <v xml:space="preserve"> </v>
      </c>
      <c r="BH42" s="28" t="str">
        <f t="shared" si="15"/>
        <v/>
      </c>
      <c r="BI42" s="28" t="str">
        <f t="shared" si="1"/>
        <v/>
      </c>
      <c r="BJ42" s="28" t="str">
        <f>IFERROR('TERM 1'!S41," ")</f>
        <v xml:space="preserve"> </v>
      </c>
      <c r="BK42" s="28" t="str">
        <f>IFERROR('TERM 2'!S41," ")</f>
        <v xml:space="preserve"> </v>
      </c>
      <c r="BL42" s="28" t="str">
        <f>IFERROR('TERM 3'!S41," ")</f>
        <v xml:space="preserve"> </v>
      </c>
      <c r="BM42" s="765" t="str">
        <f t="shared" si="16"/>
        <v/>
      </c>
      <c r="BN42" s="6" t="e">
        <f>_xlfn.XLOOKUP(B42,masterlist!$M:$M,masterlist!R:R)</f>
        <v>#VALUE!</v>
      </c>
    </row>
    <row r="43" spans="1:66" ht="18" customHeight="1">
      <c r="A43" s="23">
        <v>27</v>
      </c>
      <c r="B43" s="57" t="e">
        <f>'INPUT DATA'!J35</f>
        <v>#VALUE!</v>
      </c>
      <c r="C43" s="6" t="e">
        <f t="shared" si="0"/>
        <v>#VALUE!</v>
      </c>
      <c r="D43" s="60">
        <f>'TERM 1'!C42</f>
        <v>0</v>
      </c>
      <c r="E43" s="60"/>
      <c r="F43" s="60"/>
      <c r="G43" s="60" t="str">
        <f t="shared" si="2"/>
        <v/>
      </c>
      <c r="H43" s="60" t="str">
        <f>IF(COUNT('TERM 1'!D42,'TERM 2'!D42,'TERM 3'!D42)=0,"",
ROUND(AVERAGE('TERM 1'!D42,'TERM 2'!D42,'TERM 3'!D42),0))</f>
        <v/>
      </c>
      <c r="I43" s="60"/>
      <c r="J43" s="60"/>
      <c r="K43" s="60" t="str">
        <f t="shared" si="3"/>
        <v/>
      </c>
      <c r="L43" s="60" t="str">
        <f>IF(COUNT('TERM 1'!E42,'TERM 2'!E42,'TERM 3'!E42)=0,"",
ROUND(AVERAGE('TERM 1'!E42,'TERM 2'!E42,'TERM 3'!E42),0))</f>
        <v/>
      </c>
      <c r="M43" s="60"/>
      <c r="N43" s="60"/>
      <c r="O43" s="60" t="str">
        <f t="shared" si="4"/>
        <v/>
      </c>
      <c r="P43" s="60" t="str">
        <f>IF(COUNT('TERM 1'!F42,'TERM 2'!F42,'TERM 3'!F42)=0,"",
ROUND(AVERAGE('TERM 1'!F42,'TERM 2'!F42,'TERM 3'!F42),0))</f>
        <v/>
      </c>
      <c r="Q43" s="60"/>
      <c r="R43" s="60"/>
      <c r="S43" s="60" t="str">
        <f t="shared" si="5"/>
        <v/>
      </c>
      <c r="T43" s="60" t="str">
        <f>IF(COUNT('TERM 1'!G42,'TERM 2'!G42,'TERM 3'!G42)=0,"",
ROUND(AVERAGE('TERM 1'!G42,'TERM 2'!G42,'TERM 3'!G42),0))</f>
        <v/>
      </c>
      <c r="U43" s="60"/>
      <c r="V43" s="60"/>
      <c r="W43" s="60" t="str">
        <f t="shared" si="6"/>
        <v/>
      </c>
      <c r="X43" s="60" t="str">
        <f>IF(COUNT('TERM 1'!H42,'TERM 2'!H42,'TERM 3'!H42)=0,"",
ROUND(AVERAGE('TERM 1'!H42,'TERM 2'!H42,'TERM 3'!H42),0))</f>
        <v/>
      </c>
      <c r="Y43" s="60"/>
      <c r="Z43" s="60"/>
      <c r="AA43" s="60" t="str">
        <f t="shared" si="7"/>
        <v/>
      </c>
      <c r="AB43" s="60" t="str">
        <f>IF(COUNT('TERM 1'!I42,'TERM 2'!I42,'TERM 3'!I42)=0,"",
ROUND(AVERAGE('TERM 1'!I42,'TERM 2'!I42,'TERM 3'!I42),0))</f>
        <v/>
      </c>
      <c r="AC43" s="60"/>
      <c r="AD43" s="60"/>
      <c r="AE43" s="60" t="str">
        <f t="shared" si="8"/>
        <v/>
      </c>
      <c r="AF43" s="25" t="str">
        <f>'TERM 1'!J42</f>
        <v/>
      </c>
      <c r="AG43" s="25" t="str">
        <f>'TERM 2'!J42</f>
        <v/>
      </c>
      <c r="AH43" s="25" t="str">
        <f>'TERM 3'!J42</f>
        <v/>
      </c>
      <c r="AI43" s="60" t="str">
        <f t="shared" si="9"/>
        <v/>
      </c>
      <c r="AJ43" s="61" t="str">
        <f>IF(COUNT('TERM 1'!K42,'TERM 2'!K42,'TERM 3'!K42)=0,"",
ROUND(AVERAGE('TERM 1'!K42,'TERM 2'!K42,'TERM 3'!K42),0))</f>
        <v/>
      </c>
      <c r="AK43" s="61"/>
      <c r="AL43" s="61"/>
      <c r="AM43" s="60" t="str">
        <f t="shared" si="10"/>
        <v/>
      </c>
      <c r="AN43" s="61" t="str">
        <f>IF(COUNT('TERM 1'!L42,'TERM 2'!L42,'TERM 3'!L42)=0,"",
ROUND(AVERAGE('TERM 1'!L42,'TERM 2'!L42,'TERM 3'!L42),0))</f>
        <v/>
      </c>
      <c r="AO43" s="61"/>
      <c r="AP43" s="61"/>
      <c r="AQ43" s="60" t="str">
        <f t="shared" si="11"/>
        <v/>
      </c>
      <c r="AR43" s="61">
        <f>'TERM 1'!M42</f>
        <v>0</v>
      </c>
      <c r="AS43" s="61">
        <f>'TERM 2'!M42</f>
        <v>0</v>
      </c>
      <c r="AT43" s="61">
        <f>'TERM 3'!M42</f>
        <v>0</v>
      </c>
      <c r="AU43" s="60">
        <f t="shared" si="12"/>
        <v>0</v>
      </c>
      <c r="AV43" s="507" t="str">
        <f>IF('TERM 1'!N42=0," ",'TERM 1'!N42)</f>
        <v xml:space="preserve"> </v>
      </c>
      <c r="AW43" s="61" t="str">
        <f>IF('TERM 2'!N42=0," ",'TERM 2'!N42)</f>
        <v xml:space="preserve"> </v>
      </c>
      <c r="AX43" s="61" t="str">
        <f>IF('TERM 3'!N42=0," ",'TERM 3'!N42)</f>
        <v xml:space="preserve"> </v>
      </c>
      <c r="AY43" s="60" t="str">
        <f t="shared" si="13"/>
        <v/>
      </c>
      <c r="AZ43" s="61" t="str">
        <f>IF('TERM 1'!O42=0," ",'TERM 1'!O42)</f>
        <v xml:space="preserve"> </v>
      </c>
      <c r="BA43" s="61" t="str">
        <f>IF('TERM 2'!O42=0," ",'TERM 2'!O42)</f>
        <v xml:space="preserve"> </v>
      </c>
      <c r="BB43" s="506" t="str">
        <f>IF('TERM 3'!O42=0," ",'TERM 3'!O42)</f>
        <v xml:space="preserve"> </v>
      </c>
      <c r="BC43" s="60" t="str">
        <f t="shared" si="14"/>
        <v/>
      </c>
      <c r="BD43" s="27" t="str" cm="1">
        <f t="array" ref="BD43">IFERROR(ROUND(SUM(D43,H43,L43,P43,T43,X43,AB43,AF43,AR43,AV43,AZ43) / INDEX(FREQUENCY((D43,H43,L43,P43,T43,X43,AB43,AF43,AR43,AV43,AZ43), 0), 2), 0)," ")</f>
        <v xml:space="preserve"> </v>
      </c>
      <c r="BE43" s="27" t="str" cm="1">
        <f t="array" ref="BE43">IFERROR(ROUND(SUM(E43,I43,M43,Q43,U43,Y43,AC43,AG43,AS43,AW43,BA43) / INDEX(FREQUENCY((E43,I43,M43,Q43,U43,Y43,AC43,AG43,AS43,AW43,BA43), 0), 2), 0)," ")</f>
        <v xml:space="preserve"> </v>
      </c>
      <c r="BF43" s="27" t="str" cm="1">
        <f t="array" ref="BF43">IFERROR(ROUND(SUM(F43,J43,N43,R43,V43,Z43,AD43,AH43,AT43,AX43,BB43) / INDEX(FREQUENCY((F43,J43,N43,R43,V43,Z43,AD43,AH43,AT43,AX43,BB43), 0), 2), 0)," ")</f>
        <v xml:space="preserve"> </v>
      </c>
      <c r="BG43" s="27" t="str" cm="1">
        <f t="array" ref="BG43">IFERROR(ROUND(SUM(G43,K43,O43,S43,W43,AA43,AE43,AI43,AU43,AY43,BC43) / INDEX(FREQUENCY((G43,K43,O43,S43,W43,AA43,AE43,AI43,AU43,AY43,BC43), 0), 2), 0)," ")</f>
        <v xml:space="preserve"> </v>
      </c>
      <c r="BH43" s="28" t="str">
        <f t="shared" si="15"/>
        <v/>
      </c>
      <c r="BI43" s="28" t="str">
        <f t="shared" si="1"/>
        <v/>
      </c>
      <c r="BJ43" s="28" t="str">
        <f>IFERROR('TERM 1'!S42," ")</f>
        <v xml:space="preserve"> </v>
      </c>
      <c r="BK43" s="28" t="str">
        <f>IFERROR('TERM 2'!S42," ")</f>
        <v xml:space="preserve"> </v>
      </c>
      <c r="BL43" s="28" t="str">
        <f>IFERROR('TERM 3'!S42," ")</f>
        <v xml:space="preserve"> </v>
      </c>
      <c r="BM43" s="765" t="str">
        <f t="shared" si="16"/>
        <v/>
      </c>
      <c r="BN43" s="6" t="e">
        <f>_xlfn.XLOOKUP(B43,masterlist!$M:$M,masterlist!R:R)</f>
        <v>#VALUE!</v>
      </c>
    </row>
    <row r="44" spans="1:66" ht="18" customHeight="1">
      <c r="A44" s="23">
        <v>28</v>
      </c>
      <c r="B44" s="57" t="e">
        <f>'INPUT DATA'!J36</f>
        <v>#VALUE!</v>
      </c>
      <c r="C44" s="6" t="e">
        <f t="shared" si="0"/>
        <v>#VALUE!</v>
      </c>
      <c r="D44" s="60">
        <f>'TERM 1'!C43</f>
        <v>0</v>
      </c>
      <c r="E44" s="60"/>
      <c r="F44" s="60"/>
      <c r="G44" s="60" t="str">
        <f t="shared" si="2"/>
        <v/>
      </c>
      <c r="H44" s="60" t="str">
        <f>IF(COUNT('TERM 1'!D43,'TERM 2'!D43,'TERM 3'!D43)=0,"",
ROUND(AVERAGE('TERM 1'!D43,'TERM 2'!D43,'TERM 3'!D43),0))</f>
        <v/>
      </c>
      <c r="I44" s="60"/>
      <c r="J44" s="60"/>
      <c r="K44" s="60" t="str">
        <f t="shared" si="3"/>
        <v/>
      </c>
      <c r="L44" s="60" t="str">
        <f>IF(COUNT('TERM 1'!E43,'TERM 2'!E43,'TERM 3'!E43)=0,"",
ROUND(AVERAGE('TERM 1'!E43,'TERM 2'!E43,'TERM 3'!E43),0))</f>
        <v/>
      </c>
      <c r="M44" s="60"/>
      <c r="N44" s="60"/>
      <c r="O44" s="60" t="str">
        <f t="shared" si="4"/>
        <v/>
      </c>
      <c r="P44" s="60" t="str">
        <f>IF(COUNT('TERM 1'!F43,'TERM 2'!F43,'TERM 3'!F43)=0,"",
ROUND(AVERAGE('TERM 1'!F43,'TERM 2'!F43,'TERM 3'!F43),0))</f>
        <v/>
      </c>
      <c r="Q44" s="60"/>
      <c r="R44" s="60"/>
      <c r="S44" s="60" t="str">
        <f t="shared" si="5"/>
        <v/>
      </c>
      <c r="T44" s="60" t="str">
        <f>IF(COUNT('TERM 1'!G43,'TERM 2'!G43,'TERM 3'!G43)=0,"",
ROUND(AVERAGE('TERM 1'!G43,'TERM 2'!G43,'TERM 3'!G43),0))</f>
        <v/>
      </c>
      <c r="U44" s="60"/>
      <c r="V44" s="60"/>
      <c r="W44" s="60" t="str">
        <f t="shared" si="6"/>
        <v/>
      </c>
      <c r="X44" s="60" t="str">
        <f>IF(COUNT('TERM 1'!H43,'TERM 2'!H43,'TERM 3'!H43)=0,"",
ROUND(AVERAGE('TERM 1'!H43,'TERM 2'!H43,'TERM 3'!H43),0))</f>
        <v/>
      </c>
      <c r="Y44" s="60"/>
      <c r="Z44" s="60"/>
      <c r="AA44" s="60" t="str">
        <f t="shared" si="7"/>
        <v/>
      </c>
      <c r="AB44" s="60" t="str">
        <f>IF(COUNT('TERM 1'!I43,'TERM 2'!I43,'TERM 3'!I43)=0,"",
ROUND(AVERAGE('TERM 1'!I43,'TERM 2'!I43,'TERM 3'!I43),0))</f>
        <v/>
      </c>
      <c r="AC44" s="60"/>
      <c r="AD44" s="60"/>
      <c r="AE44" s="60" t="str">
        <f t="shared" si="8"/>
        <v/>
      </c>
      <c r="AF44" s="25" t="str">
        <f>'TERM 1'!J43</f>
        <v/>
      </c>
      <c r="AG44" s="25" t="str">
        <f>'TERM 2'!J43</f>
        <v/>
      </c>
      <c r="AH44" s="25" t="str">
        <f>'TERM 3'!J43</f>
        <v/>
      </c>
      <c r="AI44" s="60" t="str">
        <f t="shared" si="9"/>
        <v/>
      </c>
      <c r="AJ44" s="61" t="str">
        <f>IF(COUNT('TERM 1'!K43,'TERM 2'!K43,'TERM 3'!K43)=0,"",
ROUND(AVERAGE('TERM 1'!K43,'TERM 2'!K43,'TERM 3'!K43),0))</f>
        <v/>
      </c>
      <c r="AK44" s="61"/>
      <c r="AL44" s="61"/>
      <c r="AM44" s="60" t="str">
        <f t="shared" si="10"/>
        <v/>
      </c>
      <c r="AN44" s="61" t="str">
        <f>IF(COUNT('TERM 1'!L43,'TERM 2'!L43,'TERM 3'!L43)=0,"",
ROUND(AVERAGE('TERM 1'!L43,'TERM 2'!L43,'TERM 3'!L43),0))</f>
        <v/>
      </c>
      <c r="AO44" s="61"/>
      <c r="AP44" s="61"/>
      <c r="AQ44" s="60" t="str">
        <f t="shared" si="11"/>
        <v/>
      </c>
      <c r="AR44" s="61">
        <f>'TERM 1'!M43</f>
        <v>0</v>
      </c>
      <c r="AS44" s="61">
        <f>'TERM 2'!M43</f>
        <v>0</v>
      </c>
      <c r="AT44" s="61">
        <f>'TERM 3'!M43</f>
        <v>0</v>
      </c>
      <c r="AU44" s="60">
        <f t="shared" si="12"/>
        <v>0</v>
      </c>
      <c r="AV44" s="507" t="str">
        <f>IF('TERM 1'!N43=0," ",'TERM 1'!N43)</f>
        <v xml:space="preserve"> </v>
      </c>
      <c r="AW44" s="61" t="str">
        <f>IF('TERM 2'!N43=0," ",'TERM 2'!N43)</f>
        <v xml:space="preserve"> </v>
      </c>
      <c r="AX44" s="61" t="str">
        <f>IF('TERM 3'!N43=0," ",'TERM 3'!N43)</f>
        <v xml:space="preserve"> </v>
      </c>
      <c r="AY44" s="60" t="str">
        <f t="shared" si="13"/>
        <v/>
      </c>
      <c r="AZ44" s="61" t="str">
        <f>IF('TERM 1'!O43=0," ",'TERM 1'!O43)</f>
        <v xml:space="preserve"> </v>
      </c>
      <c r="BA44" s="61" t="str">
        <f>IF('TERM 2'!O43=0," ",'TERM 2'!O43)</f>
        <v xml:space="preserve"> </v>
      </c>
      <c r="BB44" s="506" t="str">
        <f>IF('TERM 3'!O43=0," ",'TERM 3'!O43)</f>
        <v xml:space="preserve"> </v>
      </c>
      <c r="BC44" s="60" t="str">
        <f t="shared" si="14"/>
        <v/>
      </c>
      <c r="BD44" s="27" t="str" cm="1">
        <f t="array" ref="BD44">IFERROR(ROUND(SUM(D44,H44,L44,P44,T44,X44,AB44,AF44,AR44,AV44,AZ44) / INDEX(FREQUENCY((D44,H44,L44,P44,T44,X44,AB44,AF44,AR44,AV44,AZ44), 0), 2), 0)," ")</f>
        <v xml:space="preserve"> </v>
      </c>
      <c r="BE44" s="27" t="str" cm="1">
        <f t="array" ref="BE44">IFERROR(ROUND(SUM(E44,I44,M44,Q44,U44,Y44,AC44,AG44,AS44,AW44,BA44) / INDEX(FREQUENCY((E44,I44,M44,Q44,U44,Y44,AC44,AG44,AS44,AW44,BA44), 0), 2), 0)," ")</f>
        <v xml:space="preserve"> </v>
      </c>
      <c r="BF44" s="27" t="str" cm="1">
        <f t="array" ref="BF44">IFERROR(ROUND(SUM(F44,J44,N44,R44,V44,Z44,AD44,AH44,AT44,AX44,BB44) / INDEX(FREQUENCY((F44,J44,N44,R44,V44,Z44,AD44,AH44,AT44,AX44,BB44), 0), 2), 0)," ")</f>
        <v xml:space="preserve"> </v>
      </c>
      <c r="BG44" s="27" t="str" cm="1">
        <f t="array" ref="BG44">IFERROR(ROUND(SUM(G44,K44,O44,S44,W44,AA44,AE44,AI44,AU44,AY44,BC44) / INDEX(FREQUENCY((G44,K44,O44,S44,W44,AA44,AE44,AI44,AU44,AY44,BC44), 0), 2), 0)," ")</f>
        <v xml:space="preserve"> </v>
      </c>
      <c r="BH44" s="28" t="str">
        <f t="shared" si="15"/>
        <v/>
      </c>
      <c r="BI44" s="28" t="str">
        <f t="shared" si="1"/>
        <v/>
      </c>
      <c r="BJ44" s="28" t="str">
        <f>IFERROR('TERM 1'!S43," ")</f>
        <v xml:space="preserve"> </v>
      </c>
      <c r="BK44" s="28" t="str">
        <f>IFERROR('TERM 2'!S43," ")</f>
        <v xml:space="preserve"> </v>
      </c>
      <c r="BL44" s="28" t="str">
        <f>IFERROR('TERM 3'!S43," ")</f>
        <v xml:space="preserve"> </v>
      </c>
      <c r="BM44" s="765" t="str">
        <f t="shared" si="16"/>
        <v/>
      </c>
      <c r="BN44" s="6" t="e">
        <f>_xlfn.XLOOKUP(B44,masterlist!$M:$M,masterlist!R:R)</f>
        <v>#VALUE!</v>
      </c>
    </row>
    <row r="45" spans="1:66" ht="18" customHeight="1">
      <c r="A45" s="23">
        <v>29</v>
      </c>
      <c r="B45" s="57" t="e">
        <f>'INPUT DATA'!J37</f>
        <v>#VALUE!</v>
      </c>
      <c r="C45" s="6" t="e">
        <f t="shared" si="0"/>
        <v>#VALUE!</v>
      </c>
      <c r="D45" s="60">
        <f>'TERM 1'!C44</f>
        <v>0</v>
      </c>
      <c r="E45" s="60"/>
      <c r="F45" s="60"/>
      <c r="G45" s="60" t="str">
        <f t="shared" si="2"/>
        <v/>
      </c>
      <c r="H45" s="60" t="str">
        <f>IF(COUNT('TERM 1'!D44,'TERM 2'!D44,'TERM 3'!D44)=0,"",
ROUND(AVERAGE('TERM 1'!D44,'TERM 2'!D44,'TERM 3'!D44),0))</f>
        <v/>
      </c>
      <c r="I45" s="60"/>
      <c r="J45" s="60"/>
      <c r="K45" s="60" t="str">
        <f t="shared" si="3"/>
        <v/>
      </c>
      <c r="L45" s="60" t="str">
        <f>IF(COUNT('TERM 1'!E44,'TERM 2'!E44,'TERM 3'!E44)=0,"",
ROUND(AVERAGE('TERM 1'!E44,'TERM 2'!E44,'TERM 3'!E44),0))</f>
        <v/>
      </c>
      <c r="M45" s="60"/>
      <c r="N45" s="60"/>
      <c r="O45" s="60" t="str">
        <f t="shared" si="4"/>
        <v/>
      </c>
      <c r="P45" s="60" t="str">
        <f>IF(COUNT('TERM 1'!F44,'TERM 2'!F44,'TERM 3'!F44)=0,"",
ROUND(AVERAGE('TERM 1'!F44,'TERM 2'!F44,'TERM 3'!F44),0))</f>
        <v/>
      </c>
      <c r="Q45" s="60"/>
      <c r="R45" s="60"/>
      <c r="S45" s="60" t="str">
        <f t="shared" si="5"/>
        <v/>
      </c>
      <c r="T45" s="60" t="str">
        <f>IF(COUNT('TERM 1'!G44,'TERM 2'!G44,'TERM 3'!G44)=0,"",
ROUND(AVERAGE('TERM 1'!G44,'TERM 2'!G44,'TERM 3'!G44),0))</f>
        <v/>
      </c>
      <c r="U45" s="60"/>
      <c r="V45" s="60"/>
      <c r="W45" s="60" t="str">
        <f t="shared" si="6"/>
        <v/>
      </c>
      <c r="X45" s="60" t="str">
        <f>IF(COUNT('TERM 1'!H44,'TERM 2'!H44,'TERM 3'!H44)=0,"",
ROUND(AVERAGE('TERM 1'!H44,'TERM 2'!H44,'TERM 3'!H44),0))</f>
        <v/>
      </c>
      <c r="Y45" s="60"/>
      <c r="Z45" s="60"/>
      <c r="AA45" s="60" t="str">
        <f t="shared" si="7"/>
        <v/>
      </c>
      <c r="AB45" s="60" t="str">
        <f>IF(COUNT('TERM 1'!I44,'TERM 2'!I44,'TERM 3'!I44)=0,"",
ROUND(AVERAGE('TERM 1'!I44,'TERM 2'!I44,'TERM 3'!I44),0))</f>
        <v/>
      </c>
      <c r="AC45" s="60"/>
      <c r="AD45" s="60"/>
      <c r="AE45" s="60" t="str">
        <f t="shared" si="8"/>
        <v/>
      </c>
      <c r="AF45" s="25" t="str">
        <f>'TERM 1'!J44</f>
        <v/>
      </c>
      <c r="AG45" s="25" t="str">
        <f>'TERM 2'!J44</f>
        <v/>
      </c>
      <c r="AH45" s="25" t="str">
        <f>'TERM 3'!J44</f>
        <v/>
      </c>
      <c r="AI45" s="60" t="str">
        <f t="shared" si="9"/>
        <v/>
      </c>
      <c r="AJ45" s="61" t="str">
        <f>IF(COUNT('TERM 1'!K44,'TERM 2'!K44,'TERM 3'!K44)=0,"",
ROUND(AVERAGE('TERM 1'!K44,'TERM 2'!K44,'TERM 3'!K44),0))</f>
        <v/>
      </c>
      <c r="AK45" s="61"/>
      <c r="AL45" s="61"/>
      <c r="AM45" s="60" t="str">
        <f t="shared" si="10"/>
        <v/>
      </c>
      <c r="AN45" s="61" t="str">
        <f>IF(COUNT('TERM 1'!L44,'TERM 2'!L44,'TERM 3'!L44)=0,"",
ROUND(AVERAGE('TERM 1'!L44,'TERM 2'!L44,'TERM 3'!L44),0))</f>
        <v/>
      </c>
      <c r="AO45" s="61"/>
      <c r="AP45" s="61"/>
      <c r="AQ45" s="60" t="str">
        <f t="shared" si="11"/>
        <v/>
      </c>
      <c r="AR45" s="61">
        <f>'TERM 1'!M44</f>
        <v>0</v>
      </c>
      <c r="AS45" s="61">
        <f>'TERM 2'!M44</f>
        <v>0</v>
      </c>
      <c r="AT45" s="61">
        <f>'TERM 3'!M44</f>
        <v>0</v>
      </c>
      <c r="AU45" s="60">
        <f t="shared" si="12"/>
        <v>0</v>
      </c>
      <c r="AV45" s="507" t="str">
        <f>IF('TERM 1'!N44=0," ",'TERM 1'!N44)</f>
        <v xml:space="preserve"> </v>
      </c>
      <c r="AW45" s="61" t="str">
        <f>IF('TERM 2'!N44=0," ",'TERM 2'!N44)</f>
        <v xml:space="preserve"> </v>
      </c>
      <c r="AX45" s="61" t="str">
        <f>IF('TERM 3'!N44=0," ",'TERM 3'!N44)</f>
        <v xml:space="preserve"> </v>
      </c>
      <c r="AY45" s="60" t="str">
        <f t="shared" si="13"/>
        <v/>
      </c>
      <c r="AZ45" s="61" t="str">
        <f>IF('TERM 1'!O44=0," ",'TERM 1'!O44)</f>
        <v xml:space="preserve"> </v>
      </c>
      <c r="BA45" s="61" t="str">
        <f>IF('TERM 2'!O44=0," ",'TERM 2'!O44)</f>
        <v xml:space="preserve"> </v>
      </c>
      <c r="BB45" s="506" t="str">
        <f>IF('TERM 3'!O44=0," ",'TERM 3'!O44)</f>
        <v xml:space="preserve"> </v>
      </c>
      <c r="BC45" s="60" t="str">
        <f t="shared" si="14"/>
        <v/>
      </c>
      <c r="BD45" s="27" t="str" cm="1">
        <f t="array" ref="BD45">IFERROR(ROUND(SUM(D45,H45,L45,P45,T45,X45,AB45,AF45,AR45,AV45,AZ45) / INDEX(FREQUENCY((D45,H45,L45,P45,T45,X45,AB45,AF45,AR45,AV45,AZ45), 0), 2), 0)," ")</f>
        <v xml:space="preserve"> </v>
      </c>
      <c r="BE45" s="27" t="str" cm="1">
        <f t="array" ref="BE45">IFERROR(ROUND(SUM(E45,I45,M45,Q45,U45,Y45,AC45,AG45,AS45,AW45,BA45) / INDEX(FREQUENCY((E45,I45,M45,Q45,U45,Y45,AC45,AG45,AS45,AW45,BA45), 0), 2), 0)," ")</f>
        <v xml:space="preserve"> </v>
      </c>
      <c r="BF45" s="27" t="str" cm="1">
        <f t="array" ref="BF45">IFERROR(ROUND(SUM(F45,J45,N45,R45,V45,Z45,AD45,AH45,AT45,AX45,BB45) / INDEX(FREQUENCY((F45,J45,N45,R45,V45,Z45,AD45,AH45,AT45,AX45,BB45), 0), 2), 0)," ")</f>
        <v xml:space="preserve"> </v>
      </c>
      <c r="BG45" s="27" t="str" cm="1">
        <f t="array" ref="BG45">IFERROR(ROUND(SUM(G45,K45,O45,S45,W45,AA45,AE45,AI45,AU45,AY45,BC45) / INDEX(FREQUENCY((G45,K45,O45,S45,W45,AA45,AE45,AI45,AU45,AY45,BC45), 0), 2), 0)," ")</f>
        <v xml:space="preserve"> </v>
      </c>
      <c r="BH45" s="28" t="str">
        <f t="shared" si="15"/>
        <v/>
      </c>
      <c r="BI45" s="28" t="str">
        <f t="shared" si="1"/>
        <v/>
      </c>
      <c r="BJ45" s="28" t="str">
        <f>IFERROR('TERM 1'!S44," ")</f>
        <v xml:space="preserve"> </v>
      </c>
      <c r="BK45" s="28" t="str">
        <f>IFERROR('TERM 2'!S44," ")</f>
        <v xml:space="preserve"> </v>
      </c>
      <c r="BL45" s="28" t="str">
        <f>IFERROR('TERM 3'!S44," ")</f>
        <v xml:space="preserve"> </v>
      </c>
      <c r="BM45" s="765" t="str">
        <f t="shared" si="16"/>
        <v/>
      </c>
      <c r="BN45" s="6" t="e">
        <f>_xlfn.XLOOKUP(B45,masterlist!$M:$M,masterlist!R:R)</f>
        <v>#VALUE!</v>
      </c>
    </row>
    <row r="46" spans="1:66" ht="18" customHeight="1">
      <c r="A46" s="23">
        <v>30</v>
      </c>
      <c r="B46" s="57" t="e">
        <f>'INPUT DATA'!J38</f>
        <v>#VALUE!</v>
      </c>
      <c r="C46" s="6" t="e">
        <f t="shared" si="0"/>
        <v>#VALUE!</v>
      </c>
      <c r="D46" s="60">
        <f>'TERM 1'!C45</f>
        <v>0</v>
      </c>
      <c r="E46" s="60"/>
      <c r="F46" s="60"/>
      <c r="G46" s="60" t="str">
        <f t="shared" si="2"/>
        <v/>
      </c>
      <c r="H46" s="60" t="str">
        <f>IF(COUNT('TERM 1'!D45,'TERM 2'!D45,'TERM 3'!D45)=0,"",
ROUND(AVERAGE('TERM 1'!D45,'TERM 2'!D45,'TERM 3'!D45),0))</f>
        <v/>
      </c>
      <c r="I46" s="60"/>
      <c r="J46" s="60"/>
      <c r="K46" s="60" t="str">
        <f t="shared" si="3"/>
        <v/>
      </c>
      <c r="L46" s="60" t="str">
        <f>IF(COUNT('TERM 1'!E45,'TERM 2'!E45,'TERM 3'!E45)=0,"",
ROUND(AVERAGE('TERM 1'!E45,'TERM 2'!E45,'TERM 3'!E45),0))</f>
        <v/>
      </c>
      <c r="M46" s="60"/>
      <c r="N46" s="60"/>
      <c r="O46" s="60" t="str">
        <f t="shared" si="4"/>
        <v/>
      </c>
      <c r="P46" s="60" t="str">
        <f>IF(COUNT('TERM 1'!F45,'TERM 2'!F45,'TERM 3'!F45)=0,"",
ROUND(AVERAGE('TERM 1'!F45,'TERM 2'!F45,'TERM 3'!F45),0))</f>
        <v/>
      </c>
      <c r="Q46" s="60"/>
      <c r="R46" s="60"/>
      <c r="S46" s="60" t="str">
        <f t="shared" si="5"/>
        <v/>
      </c>
      <c r="T46" s="60" t="str">
        <f>IF(COUNT('TERM 1'!G45,'TERM 2'!G45,'TERM 3'!G45)=0,"",
ROUND(AVERAGE('TERM 1'!G45,'TERM 2'!G45,'TERM 3'!G45),0))</f>
        <v/>
      </c>
      <c r="U46" s="60"/>
      <c r="V46" s="60"/>
      <c r="W46" s="60" t="str">
        <f t="shared" si="6"/>
        <v/>
      </c>
      <c r="X46" s="60" t="str">
        <f>IF(COUNT('TERM 1'!H45,'TERM 2'!H45,'TERM 3'!H45)=0,"",
ROUND(AVERAGE('TERM 1'!H45,'TERM 2'!H45,'TERM 3'!H45),0))</f>
        <v/>
      </c>
      <c r="Y46" s="60"/>
      <c r="Z46" s="60"/>
      <c r="AA46" s="60" t="str">
        <f t="shared" si="7"/>
        <v/>
      </c>
      <c r="AB46" s="60" t="str">
        <f>IF(COUNT('TERM 1'!I45,'TERM 2'!I45,'TERM 3'!I45)=0,"",
ROUND(AVERAGE('TERM 1'!I45,'TERM 2'!I45,'TERM 3'!I45),0))</f>
        <v/>
      </c>
      <c r="AC46" s="60"/>
      <c r="AD46" s="60"/>
      <c r="AE46" s="60" t="str">
        <f t="shared" si="8"/>
        <v/>
      </c>
      <c r="AF46" s="25" t="str">
        <f>'TERM 1'!J45</f>
        <v/>
      </c>
      <c r="AG46" s="25" t="str">
        <f>'TERM 2'!J45</f>
        <v/>
      </c>
      <c r="AH46" s="25" t="str">
        <f>'TERM 3'!J45</f>
        <v/>
      </c>
      <c r="AI46" s="60" t="str">
        <f t="shared" si="9"/>
        <v/>
      </c>
      <c r="AJ46" s="61" t="str">
        <f>IF(COUNT('TERM 1'!K45,'TERM 2'!K45,'TERM 3'!K45)=0,"",
ROUND(AVERAGE('TERM 1'!K45,'TERM 2'!K45,'TERM 3'!K45),0))</f>
        <v/>
      </c>
      <c r="AK46" s="61"/>
      <c r="AL46" s="61"/>
      <c r="AM46" s="60" t="str">
        <f t="shared" si="10"/>
        <v/>
      </c>
      <c r="AN46" s="61" t="str">
        <f>IF(COUNT('TERM 1'!L45,'TERM 2'!L45,'TERM 3'!L45)=0,"",
ROUND(AVERAGE('TERM 1'!L45,'TERM 2'!L45,'TERM 3'!L45),0))</f>
        <v/>
      </c>
      <c r="AO46" s="61"/>
      <c r="AP46" s="61"/>
      <c r="AQ46" s="60" t="str">
        <f t="shared" si="11"/>
        <v/>
      </c>
      <c r="AR46" s="61">
        <f>'TERM 1'!M45</f>
        <v>0</v>
      </c>
      <c r="AS46" s="61">
        <f>'TERM 2'!M45</f>
        <v>0</v>
      </c>
      <c r="AT46" s="61">
        <f>'TERM 3'!M45</f>
        <v>0</v>
      </c>
      <c r="AU46" s="60">
        <f t="shared" si="12"/>
        <v>0</v>
      </c>
      <c r="AV46" s="507" t="str">
        <f>IF('TERM 1'!N45=0," ",'TERM 1'!N45)</f>
        <v xml:space="preserve"> </v>
      </c>
      <c r="AW46" s="61" t="str">
        <f>IF('TERM 2'!N45=0," ",'TERM 2'!N45)</f>
        <v xml:space="preserve"> </v>
      </c>
      <c r="AX46" s="61" t="str">
        <f>IF('TERM 3'!N45=0," ",'TERM 3'!N45)</f>
        <v xml:space="preserve"> </v>
      </c>
      <c r="AY46" s="60" t="str">
        <f t="shared" si="13"/>
        <v/>
      </c>
      <c r="AZ46" s="61" t="str">
        <f>IF('TERM 1'!O45=0," ",'TERM 1'!O45)</f>
        <v xml:space="preserve"> </v>
      </c>
      <c r="BA46" s="61" t="str">
        <f>IF('TERM 2'!O45=0," ",'TERM 2'!O45)</f>
        <v xml:space="preserve"> </v>
      </c>
      <c r="BB46" s="506" t="str">
        <f>IF('TERM 3'!O45=0," ",'TERM 3'!O45)</f>
        <v xml:space="preserve"> </v>
      </c>
      <c r="BC46" s="60" t="str">
        <f t="shared" si="14"/>
        <v/>
      </c>
      <c r="BD46" s="27" t="str" cm="1">
        <f t="array" ref="BD46">IFERROR(ROUND(SUM(D46,H46,L46,P46,T46,X46,AB46,AF46,AR46,AV46,AZ46) / INDEX(FREQUENCY((D46,H46,L46,P46,T46,X46,AB46,AF46,AR46,AV46,AZ46), 0), 2), 0)," ")</f>
        <v xml:space="preserve"> </v>
      </c>
      <c r="BE46" s="27" t="str" cm="1">
        <f t="array" ref="BE46">IFERROR(ROUND(SUM(E46,I46,M46,Q46,U46,Y46,AC46,AG46,AS46,AW46,BA46) / INDEX(FREQUENCY((E46,I46,M46,Q46,U46,Y46,AC46,AG46,AS46,AW46,BA46), 0), 2), 0)," ")</f>
        <v xml:space="preserve"> </v>
      </c>
      <c r="BF46" s="27" t="str" cm="1">
        <f t="array" ref="BF46">IFERROR(ROUND(SUM(F46,J46,N46,R46,V46,Z46,AD46,AH46,AT46,AX46,BB46) / INDEX(FREQUENCY((F46,J46,N46,R46,V46,Z46,AD46,AH46,AT46,AX46,BB46), 0), 2), 0)," ")</f>
        <v xml:space="preserve"> </v>
      </c>
      <c r="BG46" s="27" t="str" cm="1">
        <f t="array" ref="BG46">IFERROR(ROUND(SUM(G46,K46,O46,S46,W46,AA46,AE46,AI46,AU46,AY46,BC46) / INDEX(FREQUENCY((G46,K46,O46,S46,W46,AA46,AE46,AI46,AU46,AY46,BC46), 0), 2), 0)," ")</f>
        <v xml:space="preserve"> </v>
      </c>
      <c r="BH46" s="28" t="str">
        <f t="shared" si="15"/>
        <v/>
      </c>
      <c r="BI46" s="28" t="str">
        <f t="shared" si="1"/>
        <v/>
      </c>
      <c r="BJ46" s="28" t="str">
        <f>IFERROR('TERM 1'!S45," ")</f>
        <v xml:space="preserve"> </v>
      </c>
      <c r="BK46" s="28" t="str">
        <f>IFERROR('TERM 2'!S45," ")</f>
        <v xml:space="preserve"> </v>
      </c>
      <c r="BL46" s="28" t="str">
        <f>IFERROR('TERM 3'!S45," ")</f>
        <v xml:space="preserve"> </v>
      </c>
      <c r="BM46" s="765" t="str">
        <f t="shared" si="16"/>
        <v/>
      </c>
      <c r="BN46" s="6" t="e">
        <f>_xlfn.XLOOKUP(B46,masterlist!$M:$M,masterlist!R:R)</f>
        <v>#VALUE!</v>
      </c>
    </row>
    <row r="47" spans="1:66" ht="18" customHeight="1">
      <c r="A47" s="23">
        <v>31</v>
      </c>
      <c r="B47" s="57" t="e">
        <f>'INPUT DATA'!J39</f>
        <v>#VALUE!</v>
      </c>
      <c r="C47" s="6" t="e">
        <f t="shared" si="0"/>
        <v>#VALUE!</v>
      </c>
      <c r="D47" s="60">
        <f>'TERM 1'!C46</f>
        <v>0</v>
      </c>
      <c r="E47" s="60"/>
      <c r="F47" s="60"/>
      <c r="G47" s="60" t="str">
        <f t="shared" si="2"/>
        <v/>
      </c>
      <c r="H47" s="60" t="str">
        <f>IF(COUNT('TERM 1'!D46,'TERM 2'!D46,'TERM 3'!D46)=0,"",
ROUND(AVERAGE('TERM 1'!D46,'TERM 2'!D46,'TERM 3'!D46),0))</f>
        <v/>
      </c>
      <c r="I47" s="60"/>
      <c r="J47" s="60"/>
      <c r="K47" s="60" t="str">
        <f t="shared" si="3"/>
        <v/>
      </c>
      <c r="L47" s="60" t="str">
        <f>IF(COUNT('TERM 1'!E46,'TERM 2'!E46,'TERM 3'!E46)=0,"",
ROUND(AVERAGE('TERM 1'!E46,'TERM 2'!E46,'TERM 3'!E46),0))</f>
        <v/>
      </c>
      <c r="M47" s="60"/>
      <c r="N47" s="60"/>
      <c r="O47" s="60" t="str">
        <f t="shared" si="4"/>
        <v/>
      </c>
      <c r="P47" s="60" t="str">
        <f>IF(COUNT('TERM 1'!F46,'TERM 2'!F46,'TERM 3'!F46)=0,"",
ROUND(AVERAGE('TERM 1'!F46,'TERM 2'!F46,'TERM 3'!F46),0))</f>
        <v/>
      </c>
      <c r="Q47" s="60"/>
      <c r="R47" s="60"/>
      <c r="S47" s="60" t="str">
        <f t="shared" si="5"/>
        <v/>
      </c>
      <c r="T47" s="60" t="str">
        <f>IF(COUNT('TERM 1'!G46,'TERM 2'!G46,'TERM 3'!G46)=0,"",
ROUND(AVERAGE('TERM 1'!G46,'TERM 2'!G46,'TERM 3'!G46),0))</f>
        <v/>
      </c>
      <c r="U47" s="60"/>
      <c r="V47" s="60"/>
      <c r="W47" s="60" t="str">
        <f t="shared" si="6"/>
        <v/>
      </c>
      <c r="X47" s="60" t="str">
        <f>IF(COUNT('TERM 1'!H46,'TERM 2'!H46,'TERM 3'!H46)=0,"",
ROUND(AVERAGE('TERM 1'!H46,'TERM 2'!H46,'TERM 3'!H46),0))</f>
        <v/>
      </c>
      <c r="Y47" s="60"/>
      <c r="Z47" s="60"/>
      <c r="AA47" s="60" t="str">
        <f t="shared" si="7"/>
        <v/>
      </c>
      <c r="AB47" s="60" t="str">
        <f>IF(COUNT('TERM 1'!I46,'TERM 2'!I46,'TERM 3'!I46)=0,"",
ROUND(AVERAGE('TERM 1'!I46,'TERM 2'!I46,'TERM 3'!I46),0))</f>
        <v/>
      </c>
      <c r="AC47" s="60"/>
      <c r="AD47" s="60"/>
      <c r="AE47" s="60" t="str">
        <f t="shared" si="8"/>
        <v/>
      </c>
      <c r="AF47" s="25" t="str">
        <f>'TERM 1'!J46</f>
        <v/>
      </c>
      <c r="AG47" s="25" t="str">
        <f>'TERM 2'!J46</f>
        <v/>
      </c>
      <c r="AH47" s="25" t="str">
        <f>'TERM 3'!J46</f>
        <v/>
      </c>
      <c r="AI47" s="60" t="str">
        <f t="shared" si="9"/>
        <v/>
      </c>
      <c r="AJ47" s="61" t="str">
        <f>IF(COUNT('TERM 1'!K46,'TERM 2'!K46,'TERM 3'!K46)=0,"",
ROUND(AVERAGE('TERM 1'!K46,'TERM 2'!K46,'TERM 3'!K46),0))</f>
        <v/>
      </c>
      <c r="AK47" s="61"/>
      <c r="AL47" s="61"/>
      <c r="AM47" s="60" t="str">
        <f t="shared" si="10"/>
        <v/>
      </c>
      <c r="AN47" s="61" t="str">
        <f>IF(COUNT('TERM 1'!L46,'TERM 2'!L46,'TERM 3'!L46)=0,"",
ROUND(AVERAGE('TERM 1'!L46,'TERM 2'!L46,'TERM 3'!L46),0))</f>
        <v/>
      </c>
      <c r="AO47" s="61"/>
      <c r="AP47" s="61"/>
      <c r="AQ47" s="60" t="str">
        <f t="shared" si="11"/>
        <v/>
      </c>
      <c r="AR47" s="61">
        <f>'TERM 1'!M46</f>
        <v>0</v>
      </c>
      <c r="AS47" s="61">
        <f>'TERM 2'!M46</f>
        <v>0</v>
      </c>
      <c r="AT47" s="61">
        <f>'TERM 3'!M46</f>
        <v>0</v>
      </c>
      <c r="AU47" s="60">
        <f t="shared" si="12"/>
        <v>0</v>
      </c>
      <c r="AV47" s="507" t="str">
        <f>IF('TERM 1'!N46=0," ",'TERM 1'!N46)</f>
        <v xml:space="preserve"> </v>
      </c>
      <c r="AW47" s="61" t="str">
        <f>IF('TERM 2'!N46=0," ",'TERM 2'!N46)</f>
        <v xml:space="preserve"> </v>
      </c>
      <c r="AX47" s="61" t="str">
        <f>IF('TERM 3'!N46=0," ",'TERM 3'!N46)</f>
        <v xml:space="preserve"> </v>
      </c>
      <c r="AY47" s="60" t="str">
        <f t="shared" si="13"/>
        <v/>
      </c>
      <c r="AZ47" s="61" t="str">
        <f>IF('TERM 1'!O46=0," ",'TERM 1'!O46)</f>
        <v xml:space="preserve"> </v>
      </c>
      <c r="BA47" s="61" t="str">
        <f>IF('TERM 2'!O46=0," ",'TERM 2'!O46)</f>
        <v xml:space="preserve"> </v>
      </c>
      <c r="BB47" s="506" t="str">
        <f>IF('TERM 3'!O46=0," ",'TERM 3'!O46)</f>
        <v xml:space="preserve"> </v>
      </c>
      <c r="BC47" s="60" t="str">
        <f t="shared" si="14"/>
        <v/>
      </c>
      <c r="BD47" s="27" t="str" cm="1">
        <f t="array" ref="BD47">IFERROR(ROUND(SUM(D47,H47,L47,P47,T47,X47,AB47,AF47,AR47,AV47,AZ47) / INDEX(FREQUENCY((D47,H47,L47,P47,T47,X47,AB47,AF47,AR47,AV47,AZ47), 0), 2), 0)," ")</f>
        <v xml:space="preserve"> </v>
      </c>
      <c r="BE47" s="27" t="str" cm="1">
        <f t="array" ref="BE47">IFERROR(ROUND(SUM(E47,I47,M47,Q47,U47,Y47,AC47,AG47,AS47,AW47,BA47) / INDEX(FREQUENCY((E47,I47,M47,Q47,U47,Y47,AC47,AG47,AS47,AW47,BA47), 0), 2), 0)," ")</f>
        <v xml:space="preserve"> </v>
      </c>
      <c r="BF47" s="27" t="str" cm="1">
        <f t="array" ref="BF47">IFERROR(ROUND(SUM(F47,J47,N47,R47,V47,Z47,AD47,AH47,AT47,AX47,BB47) / INDEX(FREQUENCY((F47,J47,N47,R47,V47,Z47,AD47,AH47,AT47,AX47,BB47), 0), 2), 0)," ")</f>
        <v xml:space="preserve"> </v>
      </c>
      <c r="BG47" s="27" t="str" cm="1">
        <f t="array" ref="BG47">IFERROR(ROUND(SUM(G47,K47,O47,S47,W47,AA47,AE47,AI47,AU47,AY47,BC47) / INDEX(FREQUENCY((G47,K47,O47,S47,W47,AA47,AE47,AI47,AU47,AY47,BC47), 0), 2), 0)," ")</f>
        <v xml:space="preserve"> </v>
      </c>
      <c r="BH47" s="28" t="str">
        <f t="shared" si="15"/>
        <v/>
      </c>
      <c r="BI47" s="28" t="str">
        <f t="shared" si="1"/>
        <v/>
      </c>
      <c r="BJ47" s="28" t="str">
        <f>IFERROR('TERM 1'!S46," ")</f>
        <v xml:space="preserve"> </v>
      </c>
      <c r="BK47" s="28" t="str">
        <f>IFERROR('TERM 2'!S46," ")</f>
        <v xml:space="preserve"> </v>
      </c>
      <c r="BL47" s="28" t="str">
        <f>IFERROR('TERM 3'!S46," ")</f>
        <v xml:space="preserve"> </v>
      </c>
      <c r="BM47" s="765" t="str">
        <f t="shared" si="16"/>
        <v/>
      </c>
      <c r="BN47" s="6" t="e">
        <f>_xlfn.XLOOKUP(B47,masterlist!$M:$M,masterlist!R:R)</f>
        <v>#VALUE!</v>
      </c>
    </row>
    <row r="48" spans="1:66" ht="18" customHeight="1">
      <c r="A48" s="23">
        <v>32</v>
      </c>
      <c r="B48" s="57" t="e">
        <f>'INPUT DATA'!J40</f>
        <v>#VALUE!</v>
      </c>
      <c r="C48" s="6" t="e">
        <f t="shared" si="0"/>
        <v>#VALUE!</v>
      </c>
      <c r="D48" s="60">
        <f>'TERM 1'!C47</f>
        <v>0</v>
      </c>
      <c r="E48" s="60"/>
      <c r="F48" s="60"/>
      <c r="G48" s="60" t="str">
        <f t="shared" si="2"/>
        <v/>
      </c>
      <c r="H48" s="60" t="str">
        <f>IF(COUNT('TERM 1'!D47,'TERM 2'!D47,'TERM 3'!D47)=0,"",
ROUND(AVERAGE('TERM 1'!D47,'TERM 2'!D47,'TERM 3'!D47),0))</f>
        <v/>
      </c>
      <c r="I48" s="60"/>
      <c r="J48" s="60"/>
      <c r="K48" s="60" t="str">
        <f t="shared" si="3"/>
        <v/>
      </c>
      <c r="L48" s="60" t="str">
        <f>IF(COUNT('TERM 1'!E47,'TERM 2'!E47,'TERM 3'!E47)=0,"",
ROUND(AVERAGE('TERM 1'!E47,'TERM 2'!E47,'TERM 3'!E47),0))</f>
        <v/>
      </c>
      <c r="M48" s="60"/>
      <c r="N48" s="60"/>
      <c r="O48" s="60" t="str">
        <f t="shared" si="4"/>
        <v/>
      </c>
      <c r="P48" s="60" t="str">
        <f>IF(COUNT('TERM 1'!F47,'TERM 2'!F47,'TERM 3'!F47)=0,"",
ROUND(AVERAGE('TERM 1'!F47,'TERM 2'!F47,'TERM 3'!F47),0))</f>
        <v/>
      </c>
      <c r="Q48" s="60"/>
      <c r="R48" s="60"/>
      <c r="S48" s="60" t="str">
        <f t="shared" si="5"/>
        <v/>
      </c>
      <c r="T48" s="60" t="str">
        <f>IF(COUNT('TERM 1'!G47,'TERM 2'!G47,'TERM 3'!G47)=0,"",
ROUND(AVERAGE('TERM 1'!G47,'TERM 2'!G47,'TERM 3'!G47),0))</f>
        <v/>
      </c>
      <c r="U48" s="60"/>
      <c r="V48" s="60"/>
      <c r="W48" s="60" t="str">
        <f t="shared" si="6"/>
        <v/>
      </c>
      <c r="X48" s="60" t="str">
        <f>IF(COUNT('TERM 1'!H47,'TERM 2'!H47,'TERM 3'!H47)=0,"",
ROUND(AVERAGE('TERM 1'!H47,'TERM 2'!H47,'TERM 3'!H47),0))</f>
        <v/>
      </c>
      <c r="Y48" s="60"/>
      <c r="Z48" s="60"/>
      <c r="AA48" s="60" t="str">
        <f t="shared" si="7"/>
        <v/>
      </c>
      <c r="AB48" s="60" t="str">
        <f>IF(COUNT('TERM 1'!I47,'TERM 2'!I47,'TERM 3'!I47)=0,"",
ROUND(AVERAGE('TERM 1'!I47,'TERM 2'!I47,'TERM 3'!I47),0))</f>
        <v/>
      </c>
      <c r="AC48" s="60"/>
      <c r="AD48" s="60"/>
      <c r="AE48" s="60" t="str">
        <f t="shared" si="8"/>
        <v/>
      </c>
      <c r="AF48" s="25" t="str">
        <f>'TERM 1'!J47</f>
        <v/>
      </c>
      <c r="AG48" s="25" t="str">
        <f>'TERM 2'!J47</f>
        <v/>
      </c>
      <c r="AH48" s="25" t="str">
        <f>'TERM 3'!J47</f>
        <v/>
      </c>
      <c r="AI48" s="60" t="str">
        <f t="shared" si="9"/>
        <v/>
      </c>
      <c r="AJ48" s="61" t="str">
        <f>IF(COUNT('TERM 1'!K47,'TERM 2'!K47,'TERM 3'!K47)=0,"",
ROUND(AVERAGE('TERM 1'!K47,'TERM 2'!K47,'TERM 3'!K47),0))</f>
        <v/>
      </c>
      <c r="AK48" s="61"/>
      <c r="AL48" s="61"/>
      <c r="AM48" s="60" t="str">
        <f t="shared" si="10"/>
        <v/>
      </c>
      <c r="AN48" s="61" t="str">
        <f>IF(COUNT('TERM 1'!L47,'TERM 2'!L47,'TERM 3'!L47)=0,"",
ROUND(AVERAGE('TERM 1'!L47,'TERM 2'!L47,'TERM 3'!L47),0))</f>
        <v/>
      </c>
      <c r="AO48" s="61"/>
      <c r="AP48" s="61"/>
      <c r="AQ48" s="60" t="str">
        <f t="shared" si="11"/>
        <v/>
      </c>
      <c r="AR48" s="61">
        <f>'TERM 1'!M47</f>
        <v>0</v>
      </c>
      <c r="AS48" s="61">
        <f>'TERM 2'!M47</f>
        <v>0</v>
      </c>
      <c r="AT48" s="61">
        <f>'TERM 3'!M47</f>
        <v>0</v>
      </c>
      <c r="AU48" s="60">
        <f t="shared" si="12"/>
        <v>0</v>
      </c>
      <c r="AV48" s="507" t="str">
        <f>IF('TERM 1'!N47=0," ",'TERM 1'!N47)</f>
        <v xml:space="preserve"> </v>
      </c>
      <c r="AW48" s="61" t="str">
        <f>IF('TERM 2'!N47=0," ",'TERM 2'!N47)</f>
        <v xml:space="preserve"> </v>
      </c>
      <c r="AX48" s="61" t="str">
        <f>IF('TERM 3'!N47=0," ",'TERM 3'!N47)</f>
        <v xml:space="preserve"> </v>
      </c>
      <c r="AY48" s="60" t="str">
        <f t="shared" si="13"/>
        <v/>
      </c>
      <c r="AZ48" s="61" t="str">
        <f>IF('TERM 1'!O47=0," ",'TERM 1'!O47)</f>
        <v xml:space="preserve"> </v>
      </c>
      <c r="BA48" s="61" t="str">
        <f>IF('TERM 2'!O47=0," ",'TERM 2'!O47)</f>
        <v xml:space="preserve"> </v>
      </c>
      <c r="BB48" s="506" t="str">
        <f>IF('TERM 3'!O47=0," ",'TERM 3'!O47)</f>
        <v xml:space="preserve"> </v>
      </c>
      <c r="BC48" s="60" t="str">
        <f t="shared" si="14"/>
        <v/>
      </c>
      <c r="BD48" s="27" t="str" cm="1">
        <f t="array" ref="BD48">IFERROR(ROUND(SUM(D48,H48,L48,P48,T48,X48,AB48,AF48,AR48,AV48,AZ48) / INDEX(FREQUENCY((D48,H48,L48,P48,T48,X48,AB48,AF48,AR48,AV48,AZ48), 0), 2), 0)," ")</f>
        <v xml:space="preserve"> </v>
      </c>
      <c r="BE48" s="27" t="str" cm="1">
        <f t="array" ref="BE48">IFERROR(ROUND(SUM(E48,I48,M48,Q48,U48,Y48,AC48,AG48,AS48,AW48,BA48) / INDEX(FREQUENCY((E48,I48,M48,Q48,U48,Y48,AC48,AG48,AS48,AW48,BA48), 0), 2), 0)," ")</f>
        <v xml:space="preserve"> </v>
      </c>
      <c r="BF48" s="27" t="str" cm="1">
        <f t="array" ref="BF48">IFERROR(ROUND(SUM(F48,J48,N48,R48,V48,Z48,AD48,AH48,AT48,AX48,BB48) / INDEX(FREQUENCY((F48,J48,N48,R48,V48,Z48,AD48,AH48,AT48,AX48,BB48), 0), 2), 0)," ")</f>
        <v xml:space="preserve"> </v>
      </c>
      <c r="BG48" s="27" t="str" cm="1">
        <f t="array" ref="BG48">IFERROR(ROUND(SUM(G48,K48,O48,S48,W48,AA48,AE48,AI48,AU48,AY48,BC48) / INDEX(FREQUENCY((G48,K48,O48,S48,W48,AA48,AE48,AI48,AU48,AY48,BC48), 0), 2), 0)," ")</f>
        <v xml:space="preserve"> </v>
      </c>
      <c r="BH48" s="28" t="str">
        <f t="shared" si="15"/>
        <v/>
      </c>
      <c r="BI48" s="28" t="str">
        <f t="shared" si="1"/>
        <v/>
      </c>
      <c r="BJ48" s="28" t="str">
        <f>IFERROR('TERM 1'!S47," ")</f>
        <v xml:space="preserve"> </v>
      </c>
      <c r="BK48" s="28" t="str">
        <f>IFERROR('TERM 2'!S47," ")</f>
        <v xml:space="preserve"> </v>
      </c>
      <c r="BL48" s="28" t="str">
        <f>IFERROR('TERM 3'!S47," ")</f>
        <v xml:space="preserve"> </v>
      </c>
      <c r="BM48" s="765" t="str">
        <f t="shared" si="16"/>
        <v/>
      </c>
      <c r="BN48" s="6" t="e">
        <f>_xlfn.XLOOKUP(B48,masterlist!$M:$M,masterlist!R:R)</f>
        <v>#VALUE!</v>
      </c>
    </row>
    <row r="49" spans="1:66" ht="18" customHeight="1">
      <c r="A49" s="23">
        <v>33</v>
      </c>
      <c r="B49" s="57" t="e">
        <f>'INPUT DATA'!J41</f>
        <v>#VALUE!</v>
      </c>
      <c r="C49" s="6" t="e">
        <f t="shared" ref="C49:C80" si="17">LEFT(B49, FIND(",", B49) - 1)</f>
        <v>#VALUE!</v>
      </c>
      <c r="D49" s="60">
        <f>'TERM 1'!C48</f>
        <v>0</v>
      </c>
      <c r="E49" s="60"/>
      <c r="F49" s="60"/>
      <c r="G49" s="60" t="str">
        <f t="shared" si="2"/>
        <v/>
      </c>
      <c r="H49" s="60" t="str">
        <f>IF(COUNT('TERM 1'!D48,'TERM 2'!D48,'TERM 3'!D48)=0,"",
ROUND(AVERAGE('TERM 1'!D48,'TERM 2'!D48,'TERM 3'!D48),0))</f>
        <v/>
      </c>
      <c r="I49" s="60"/>
      <c r="J49" s="60"/>
      <c r="K49" s="60" t="str">
        <f t="shared" si="3"/>
        <v/>
      </c>
      <c r="L49" s="60" t="str">
        <f>IF(COUNT('TERM 1'!E48,'TERM 2'!E48,'TERM 3'!E48)=0,"",
ROUND(AVERAGE('TERM 1'!E48,'TERM 2'!E48,'TERM 3'!E48),0))</f>
        <v/>
      </c>
      <c r="M49" s="60"/>
      <c r="N49" s="60"/>
      <c r="O49" s="60" t="str">
        <f t="shared" si="4"/>
        <v/>
      </c>
      <c r="P49" s="60" t="str">
        <f>IF(COUNT('TERM 1'!F48,'TERM 2'!F48,'TERM 3'!F48)=0,"",
ROUND(AVERAGE('TERM 1'!F48,'TERM 2'!F48,'TERM 3'!F48),0))</f>
        <v/>
      </c>
      <c r="Q49" s="60"/>
      <c r="R49" s="60"/>
      <c r="S49" s="60" t="str">
        <f t="shared" si="5"/>
        <v/>
      </c>
      <c r="T49" s="60" t="str">
        <f>IF(COUNT('TERM 1'!G48,'TERM 2'!G48,'TERM 3'!G48)=0,"",
ROUND(AVERAGE('TERM 1'!G48,'TERM 2'!G48,'TERM 3'!G48),0))</f>
        <v/>
      </c>
      <c r="U49" s="60"/>
      <c r="V49" s="60"/>
      <c r="W49" s="60" t="str">
        <f t="shared" si="6"/>
        <v/>
      </c>
      <c r="X49" s="60" t="str">
        <f>IF(COUNT('TERM 1'!H48,'TERM 2'!H48,'TERM 3'!H48)=0,"",
ROUND(AVERAGE('TERM 1'!H48,'TERM 2'!H48,'TERM 3'!H48),0))</f>
        <v/>
      </c>
      <c r="Y49" s="60"/>
      <c r="Z49" s="60"/>
      <c r="AA49" s="60" t="str">
        <f t="shared" si="7"/>
        <v/>
      </c>
      <c r="AB49" s="60" t="str">
        <f>IF(COUNT('TERM 1'!I48,'TERM 2'!I48,'TERM 3'!I48)=0,"",
ROUND(AVERAGE('TERM 1'!I48,'TERM 2'!I48,'TERM 3'!I48),0))</f>
        <v/>
      </c>
      <c r="AC49" s="60"/>
      <c r="AD49" s="60"/>
      <c r="AE49" s="60" t="str">
        <f t="shared" si="8"/>
        <v/>
      </c>
      <c r="AF49" s="25" t="str">
        <f>'TERM 1'!J48</f>
        <v/>
      </c>
      <c r="AG49" s="25" t="str">
        <f>'TERM 2'!J48</f>
        <v/>
      </c>
      <c r="AH49" s="25" t="str">
        <f>'TERM 3'!J48</f>
        <v/>
      </c>
      <c r="AI49" s="60" t="str">
        <f t="shared" si="9"/>
        <v/>
      </c>
      <c r="AJ49" s="61" t="str">
        <f>IF(COUNT('TERM 1'!K48,'TERM 2'!K48,'TERM 3'!K48)=0,"",
ROUND(AVERAGE('TERM 1'!K48,'TERM 2'!K48,'TERM 3'!K48),0))</f>
        <v/>
      </c>
      <c r="AK49" s="61"/>
      <c r="AL49" s="61"/>
      <c r="AM49" s="60" t="str">
        <f t="shared" si="10"/>
        <v/>
      </c>
      <c r="AN49" s="61" t="str">
        <f>IF(COUNT('TERM 1'!L48,'TERM 2'!L48,'TERM 3'!L48)=0,"",
ROUND(AVERAGE('TERM 1'!L48,'TERM 2'!L48,'TERM 3'!L48),0))</f>
        <v/>
      </c>
      <c r="AO49" s="61"/>
      <c r="AP49" s="61"/>
      <c r="AQ49" s="60" t="str">
        <f t="shared" si="11"/>
        <v/>
      </c>
      <c r="AR49" s="61">
        <f>'TERM 1'!M48</f>
        <v>0</v>
      </c>
      <c r="AS49" s="61">
        <f>'TERM 2'!M48</f>
        <v>0</v>
      </c>
      <c r="AT49" s="61">
        <f>'TERM 3'!M48</f>
        <v>0</v>
      </c>
      <c r="AU49" s="60">
        <f t="shared" si="12"/>
        <v>0</v>
      </c>
      <c r="AV49" s="507" t="str">
        <f>IF('TERM 1'!N48=0," ",'TERM 1'!N48)</f>
        <v xml:space="preserve"> </v>
      </c>
      <c r="AW49" s="61" t="str">
        <f>IF('TERM 2'!N48=0," ",'TERM 2'!N48)</f>
        <v xml:space="preserve"> </v>
      </c>
      <c r="AX49" s="61" t="str">
        <f>IF('TERM 3'!N48=0," ",'TERM 3'!N48)</f>
        <v xml:space="preserve"> </v>
      </c>
      <c r="AY49" s="60" t="str">
        <f t="shared" si="13"/>
        <v/>
      </c>
      <c r="AZ49" s="61" t="str">
        <f>IF('TERM 1'!O48=0," ",'TERM 1'!O48)</f>
        <v xml:space="preserve"> </v>
      </c>
      <c r="BA49" s="61" t="str">
        <f>IF('TERM 2'!O48=0," ",'TERM 2'!O48)</f>
        <v xml:space="preserve"> </v>
      </c>
      <c r="BB49" s="506" t="str">
        <f>IF('TERM 3'!O48=0," ",'TERM 3'!O48)</f>
        <v xml:space="preserve"> </v>
      </c>
      <c r="BC49" s="60" t="str">
        <f t="shared" si="14"/>
        <v/>
      </c>
      <c r="BD49" s="27" t="str" cm="1">
        <f t="array" ref="BD49">IFERROR(ROUND(SUM(D49,H49,L49,P49,T49,X49,AB49,AF49,AR49,AV49,AZ49) / INDEX(FREQUENCY((D49,H49,L49,P49,T49,X49,AB49,AF49,AR49,AV49,AZ49), 0), 2), 0)," ")</f>
        <v xml:space="preserve"> </v>
      </c>
      <c r="BE49" s="27" t="str" cm="1">
        <f t="array" ref="BE49">IFERROR(ROUND(SUM(E49,I49,M49,Q49,U49,Y49,AC49,AG49,AS49,AW49,BA49) / INDEX(FREQUENCY((E49,I49,M49,Q49,U49,Y49,AC49,AG49,AS49,AW49,BA49), 0), 2), 0)," ")</f>
        <v xml:space="preserve"> </v>
      </c>
      <c r="BF49" s="27" t="str" cm="1">
        <f t="array" ref="BF49">IFERROR(ROUND(SUM(F49,J49,N49,R49,V49,Z49,AD49,AH49,AT49,AX49,BB49) / INDEX(FREQUENCY((F49,J49,N49,R49,V49,Z49,AD49,AH49,AT49,AX49,BB49), 0), 2), 0)," ")</f>
        <v xml:space="preserve"> </v>
      </c>
      <c r="BG49" s="27" t="str" cm="1">
        <f t="array" ref="BG49">IFERROR(ROUND(SUM(G49,K49,O49,S49,W49,AA49,AE49,AI49,AU49,AY49,BC49) / INDEX(FREQUENCY((G49,K49,O49,S49,W49,AA49,AE49,AI49,AU49,AY49,BC49), 0), 2), 0)," ")</f>
        <v xml:space="preserve"> </v>
      </c>
      <c r="BH49" s="28" t="str">
        <f t="shared" si="15"/>
        <v/>
      </c>
      <c r="BI49" s="28" t="str">
        <f t="shared" si="1"/>
        <v/>
      </c>
      <c r="BJ49" s="28" t="str">
        <f>IFERROR('TERM 1'!S48," ")</f>
        <v xml:space="preserve"> </v>
      </c>
      <c r="BK49" s="28" t="str">
        <f>IFERROR('TERM 2'!S48," ")</f>
        <v xml:space="preserve"> </v>
      </c>
      <c r="BL49" s="28" t="str">
        <f>IFERROR('TERM 3'!S48," ")</f>
        <v xml:space="preserve"> </v>
      </c>
      <c r="BM49" s="765" t="str">
        <f t="shared" si="16"/>
        <v/>
      </c>
      <c r="BN49" s="6" t="e">
        <f>_xlfn.XLOOKUP(B49,masterlist!$M:$M,masterlist!R:R)</f>
        <v>#VALUE!</v>
      </c>
    </row>
    <row r="50" spans="1:66" ht="18" customHeight="1">
      <c r="A50" s="23">
        <v>34</v>
      </c>
      <c r="B50" s="57" t="e">
        <f>'INPUT DATA'!J42</f>
        <v>#VALUE!</v>
      </c>
      <c r="C50" s="6" t="e">
        <f t="shared" si="17"/>
        <v>#VALUE!</v>
      </c>
      <c r="D50" s="60">
        <f>'TERM 1'!C49</f>
        <v>0</v>
      </c>
      <c r="E50" s="60"/>
      <c r="F50" s="60"/>
      <c r="G50" s="60" t="str">
        <f t="shared" si="2"/>
        <v/>
      </c>
      <c r="H50" s="60" t="str">
        <f>IF(COUNT('TERM 1'!D49,'TERM 2'!D49,'TERM 3'!D49)=0,"",
ROUND(AVERAGE('TERM 1'!D49,'TERM 2'!D49,'TERM 3'!D49),0))</f>
        <v/>
      </c>
      <c r="I50" s="60"/>
      <c r="J50" s="60"/>
      <c r="K50" s="60" t="str">
        <f t="shared" si="3"/>
        <v/>
      </c>
      <c r="L50" s="60" t="str">
        <f>IF(COUNT('TERM 1'!E49,'TERM 2'!E49,'TERM 3'!E49)=0,"",
ROUND(AVERAGE('TERM 1'!E49,'TERM 2'!E49,'TERM 3'!E49),0))</f>
        <v/>
      </c>
      <c r="M50" s="60"/>
      <c r="N50" s="60"/>
      <c r="O50" s="60" t="str">
        <f t="shared" si="4"/>
        <v/>
      </c>
      <c r="P50" s="60" t="str">
        <f>IF(COUNT('TERM 1'!F49,'TERM 2'!F49,'TERM 3'!F49)=0,"",
ROUND(AVERAGE('TERM 1'!F49,'TERM 2'!F49,'TERM 3'!F49),0))</f>
        <v/>
      </c>
      <c r="Q50" s="60"/>
      <c r="R50" s="60"/>
      <c r="S50" s="60" t="str">
        <f t="shared" si="5"/>
        <v/>
      </c>
      <c r="T50" s="60" t="str">
        <f>IF(COUNT('TERM 1'!G49,'TERM 2'!G49,'TERM 3'!G49)=0,"",
ROUND(AVERAGE('TERM 1'!G49,'TERM 2'!G49,'TERM 3'!G49),0))</f>
        <v/>
      </c>
      <c r="U50" s="60"/>
      <c r="V50" s="60"/>
      <c r="W50" s="60" t="str">
        <f t="shared" si="6"/>
        <v/>
      </c>
      <c r="X50" s="60" t="str">
        <f>IF(COUNT('TERM 1'!H49,'TERM 2'!H49,'TERM 3'!H49)=0,"",
ROUND(AVERAGE('TERM 1'!H49,'TERM 2'!H49,'TERM 3'!H49),0))</f>
        <v/>
      </c>
      <c r="Y50" s="60"/>
      <c r="Z50" s="60"/>
      <c r="AA50" s="60" t="str">
        <f t="shared" si="7"/>
        <v/>
      </c>
      <c r="AB50" s="60" t="str">
        <f>IF(COUNT('TERM 1'!I49,'TERM 2'!I49,'TERM 3'!I49)=0,"",
ROUND(AVERAGE('TERM 1'!I49,'TERM 2'!I49,'TERM 3'!I49),0))</f>
        <v/>
      </c>
      <c r="AC50" s="60"/>
      <c r="AD50" s="60"/>
      <c r="AE50" s="60" t="str">
        <f t="shared" si="8"/>
        <v/>
      </c>
      <c r="AF50" s="25" t="str">
        <f>'TERM 1'!J49</f>
        <v/>
      </c>
      <c r="AG50" s="25" t="str">
        <f>'TERM 2'!J49</f>
        <v/>
      </c>
      <c r="AH50" s="25" t="str">
        <f>'TERM 3'!J49</f>
        <v/>
      </c>
      <c r="AI50" s="60" t="str">
        <f t="shared" si="9"/>
        <v/>
      </c>
      <c r="AJ50" s="61" t="str">
        <f>IF(COUNT('TERM 1'!K49,'TERM 2'!K49,'TERM 3'!K49)=0,"",
ROUND(AVERAGE('TERM 1'!K49,'TERM 2'!K49,'TERM 3'!K49),0))</f>
        <v/>
      </c>
      <c r="AK50" s="61"/>
      <c r="AL50" s="61"/>
      <c r="AM50" s="60" t="str">
        <f t="shared" si="10"/>
        <v/>
      </c>
      <c r="AN50" s="61" t="str">
        <f>IF(COUNT('TERM 1'!L49,'TERM 2'!L49,'TERM 3'!L49)=0,"",
ROUND(AVERAGE('TERM 1'!L49,'TERM 2'!L49,'TERM 3'!L49),0))</f>
        <v/>
      </c>
      <c r="AO50" s="61"/>
      <c r="AP50" s="61"/>
      <c r="AQ50" s="60" t="str">
        <f t="shared" si="11"/>
        <v/>
      </c>
      <c r="AR50" s="61">
        <f>'TERM 1'!M49</f>
        <v>0</v>
      </c>
      <c r="AS50" s="61">
        <f>'TERM 2'!M49</f>
        <v>0</v>
      </c>
      <c r="AT50" s="61">
        <f>'TERM 3'!M49</f>
        <v>0</v>
      </c>
      <c r="AU50" s="60">
        <f t="shared" si="12"/>
        <v>0</v>
      </c>
      <c r="AV50" s="507" t="str">
        <f>IF('TERM 1'!N49=0," ",'TERM 1'!N49)</f>
        <v xml:space="preserve"> </v>
      </c>
      <c r="AW50" s="61" t="str">
        <f>IF('TERM 2'!N49=0," ",'TERM 2'!N49)</f>
        <v xml:space="preserve"> </v>
      </c>
      <c r="AX50" s="61" t="str">
        <f>IF('TERM 3'!N49=0," ",'TERM 3'!N49)</f>
        <v xml:space="preserve"> </v>
      </c>
      <c r="AY50" s="60" t="str">
        <f t="shared" si="13"/>
        <v/>
      </c>
      <c r="AZ50" s="61" t="str">
        <f>IF('TERM 1'!O49=0," ",'TERM 1'!O49)</f>
        <v xml:space="preserve"> </v>
      </c>
      <c r="BA50" s="61" t="str">
        <f>IF('TERM 2'!O49=0," ",'TERM 2'!O49)</f>
        <v xml:space="preserve"> </v>
      </c>
      <c r="BB50" s="506" t="str">
        <f>IF('TERM 3'!O49=0," ",'TERM 3'!O49)</f>
        <v xml:space="preserve"> </v>
      </c>
      <c r="BC50" s="60" t="str">
        <f t="shared" si="14"/>
        <v/>
      </c>
      <c r="BD50" s="27" t="str" cm="1">
        <f t="array" ref="BD50">IFERROR(ROUND(SUM(D50,H50,L50,P50,T50,X50,AB50,AF50,AR50,AV50,AZ50) / INDEX(FREQUENCY((D50,H50,L50,P50,T50,X50,AB50,AF50,AR50,AV50,AZ50), 0), 2), 0)," ")</f>
        <v xml:space="preserve"> </v>
      </c>
      <c r="BE50" s="27" t="str" cm="1">
        <f t="array" ref="BE50">IFERROR(ROUND(SUM(E50,I50,M50,Q50,U50,Y50,AC50,AG50,AS50,AW50,BA50) / INDEX(FREQUENCY((E50,I50,M50,Q50,U50,Y50,AC50,AG50,AS50,AW50,BA50), 0), 2), 0)," ")</f>
        <v xml:space="preserve"> </v>
      </c>
      <c r="BF50" s="27" t="str" cm="1">
        <f t="array" ref="BF50">IFERROR(ROUND(SUM(F50,J50,N50,R50,V50,Z50,AD50,AH50,AT50,AX50,BB50) / INDEX(FREQUENCY((F50,J50,N50,R50,V50,Z50,AD50,AH50,AT50,AX50,BB50), 0), 2), 0)," ")</f>
        <v xml:space="preserve"> </v>
      </c>
      <c r="BG50" s="27" t="str" cm="1">
        <f t="array" ref="BG50">IFERROR(ROUND(SUM(G50,K50,O50,S50,W50,AA50,AE50,AI50,AU50,AY50,BC50) / INDEX(FREQUENCY((G50,K50,O50,S50,W50,AA50,AE50,AI50,AU50,AY50,BC50), 0), 2), 0)," ")</f>
        <v xml:space="preserve"> </v>
      </c>
      <c r="BH50" s="28" t="str">
        <f t="shared" si="15"/>
        <v/>
      </c>
      <c r="BI50" s="28" t="str">
        <f t="shared" si="1"/>
        <v/>
      </c>
      <c r="BJ50" s="28" t="str">
        <f>IFERROR('TERM 1'!S49," ")</f>
        <v xml:space="preserve"> </v>
      </c>
      <c r="BK50" s="28" t="str">
        <f>IFERROR('TERM 2'!S49," ")</f>
        <v xml:space="preserve"> </v>
      </c>
      <c r="BL50" s="28" t="str">
        <f>IFERROR('TERM 3'!S49," ")</f>
        <v xml:space="preserve"> </v>
      </c>
      <c r="BM50" s="765" t="str">
        <f t="shared" si="16"/>
        <v/>
      </c>
      <c r="BN50" s="6" t="e">
        <f>_xlfn.XLOOKUP(B50,masterlist!$M:$M,masterlist!R:R)</f>
        <v>#VALUE!</v>
      </c>
    </row>
    <row r="51" spans="1:66" ht="18" customHeight="1">
      <c r="A51" s="23">
        <v>35</v>
      </c>
      <c r="B51" s="57" t="e">
        <f>'INPUT DATA'!J43</f>
        <v>#VALUE!</v>
      </c>
      <c r="C51" s="6" t="e">
        <f t="shared" si="17"/>
        <v>#VALUE!</v>
      </c>
      <c r="D51" s="60">
        <f>'TERM 1'!C50</f>
        <v>0</v>
      </c>
      <c r="E51" s="60"/>
      <c r="F51" s="60"/>
      <c r="G51" s="60" t="str">
        <f t="shared" si="2"/>
        <v/>
      </c>
      <c r="H51" s="60" t="str">
        <f>IF(COUNT('TERM 1'!D50,'TERM 2'!D50,'TERM 3'!D50)=0,"",
ROUND(AVERAGE('TERM 1'!D50,'TERM 2'!D50,'TERM 3'!D50),0))</f>
        <v/>
      </c>
      <c r="I51" s="60"/>
      <c r="J51" s="60"/>
      <c r="K51" s="60" t="str">
        <f t="shared" si="3"/>
        <v/>
      </c>
      <c r="L51" s="60" t="str">
        <f>IF(COUNT('TERM 1'!E50,'TERM 2'!E50,'TERM 3'!E50)=0,"",
ROUND(AVERAGE('TERM 1'!E50,'TERM 2'!E50,'TERM 3'!E50),0))</f>
        <v/>
      </c>
      <c r="M51" s="60"/>
      <c r="N51" s="60"/>
      <c r="O51" s="60" t="str">
        <f t="shared" si="4"/>
        <v/>
      </c>
      <c r="P51" s="60" t="str">
        <f>IF(COUNT('TERM 1'!F50,'TERM 2'!F50,'TERM 3'!F50)=0,"",
ROUND(AVERAGE('TERM 1'!F50,'TERM 2'!F50,'TERM 3'!F50),0))</f>
        <v/>
      </c>
      <c r="Q51" s="60"/>
      <c r="R51" s="60"/>
      <c r="S51" s="60" t="str">
        <f t="shared" si="5"/>
        <v/>
      </c>
      <c r="T51" s="60" t="str">
        <f>IF(COUNT('TERM 1'!G50,'TERM 2'!G50,'TERM 3'!G50)=0,"",
ROUND(AVERAGE('TERM 1'!G50,'TERM 2'!G50,'TERM 3'!G50),0))</f>
        <v/>
      </c>
      <c r="U51" s="60"/>
      <c r="V51" s="60"/>
      <c r="W51" s="60" t="str">
        <f t="shared" si="6"/>
        <v/>
      </c>
      <c r="X51" s="60" t="str">
        <f>IF(COUNT('TERM 1'!H50,'TERM 2'!H50,'TERM 3'!H50)=0,"",
ROUND(AVERAGE('TERM 1'!H50,'TERM 2'!H50,'TERM 3'!H50),0))</f>
        <v/>
      </c>
      <c r="Y51" s="60"/>
      <c r="Z51" s="60"/>
      <c r="AA51" s="60" t="str">
        <f t="shared" si="7"/>
        <v/>
      </c>
      <c r="AB51" s="60" t="str">
        <f>IF(COUNT('TERM 1'!I50,'TERM 2'!I50,'TERM 3'!I50)=0,"",
ROUND(AVERAGE('TERM 1'!I50,'TERM 2'!I50,'TERM 3'!I50),0))</f>
        <v/>
      </c>
      <c r="AC51" s="60"/>
      <c r="AD51" s="60"/>
      <c r="AE51" s="60" t="str">
        <f t="shared" si="8"/>
        <v/>
      </c>
      <c r="AF51" s="25" t="str">
        <f>'TERM 1'!J50</f>
        <v/>
      </c>
      <c r="AG51" s="25" t="str">
        <f>'TERM 2'!J50</f>
        <v/>
      </c>
      <c r="AH51" s="25" t="str">
        <f>'TERM 3'!J50</f>
        <v/>
      </c>
      <c r="AI51" s="60" t="str">
        <f t="shared" si="9"/>
        <v/>
      </c>
      <c r="AJ51" s="61" t="str">
        <f>IF(COUNT('TERM 1'!K50,'TERM 2'!K50,'TERM 3'!K50)=0,"",
ROUND(AVERAGE('TERM 1'!K50,'TERM 2'!K50,'TERM 3'!K50),0))</f>
        <v/>
      </c>
      <c r="AK51" s="61"/>
      <c r="AL51" s="61"/>
      <c r="AM51" s="60" t="str">
        <f t="shared" si="10"/>
        <v/>
      </c>
      <c r="AN51" s="61" t="str">
        <f>IF(COUNT('TERM 1'!L50,'TERM 2'!L50,'TERM 3'!L50)=0,"",
ROUND(AVERAGE('TERM 1'!L50,'TERM 2'!L50,'TERM 3'!L50),0))</f>
        <v/>
      </c>
      <c r="AO51" s="61"/>
      <c r="AP51" s="61"/>
      <c r="AQ51" s="60" t="str">
        <f t="shared" si="11"/>
        <v/>
      </c>
      <c r="AR51" s="61">
        <f>'TERM 1'!M50</f>
        <v>0</v>
      </c>
      <c r="AS51" s="61">
        <f>'TERM 2'!M50</f>
        <v>0</v>
      </c>
      <c r="AT51" s="61">
        <f>'TERM 3'!M50</f>
        <v>0</v>
      </c>
      <c r="AU51" s="60">
        <f t="shared" si="12"/>
        <v>0</v>
      </c>
      <c r="AV51" s="507" t="str">
        <f>IF('TERM 1'!N50=0," ",'TERM 1'!N50)</f>
        <v xml:space="preserve"> </v>
      </c>
      <c r="AW51" s="61" t="str">
        <f>IF('TERM 2'!N50=0," ",'TERM 2'!N50)</f>
        <v xml:space="preserve"> </v>
      </c>
      <c r="AX51" s="61" t="str">
        <f>IF('TERM 3'!N50=0," ",'TERM 3'!N50)</f>
        <v xml:space="preserve"> </v>
      </c>
      <c r="AY51" s="60" t="str">
        <f t="shared" si="13"/>
        <v/>
      </c>
      <c r="AZ51" s="61" t="str">
        <f>IF('TERM 1'!O50=0," ",'TERM 1'!O50)</f>
        <v xml:space="preserve"> </v>
      </c>
      <c r="BA51" s="61" t="str">
        <f>IF('TERM 2'!O50=0," ",'TERM 2'!O50)</f>
        <v xml:space="preserve"> </v>
      </c>
      <c r="BB51" s="506" t="str">
        <f>IF('TERM 3'!O50=0," ",'TERM 3'!O50)</f>
        <v xml:space="preserve"> </v>
      </c>
      <c r="BC51" s="60" t="str">
        <f t="shared" si="14"/>
        <v/>
      </c>
      <c r="BD51" s="27" t="str" cm="1">
        <f t="array" ref="BD51">IFERROR(ROUND(SUM(D51,H51,L51,P51,T51,X51,AB51,AF51,AR51,AV51,AZ51) / INDEX(FREQUENCY((D51,H51,L51,P51,T51,X51,AB51,AF51,AR51,AV51,AZ51), 0), 2), 0)," ")</f>
        <v xml:space="preserve"> </v>
      </c>
      <c r="BE51" s="27" t="str" cm="1">
        <f t="array" ref="BE51">IFERROR(ROUND(SUM(E51,I51,M51,Q51,U51,Y51,AC51,AG51,AS51,AW51,BA51) / INDEX(FREQUENCY((E51,I51,M51,Q51,U51,Y51,AC51,AG51,AS51,AW51,BA51), 0), 2), 0)," ")</f>
        <v xml:space="preserve"> </v>
      </c>
      <c r="BF51" s="27" t="str" cm="1">
        <f t="array" ref="BF51">IFERROR(ROUND(SUM(F51,J51,N51,R51,V51,Z51,AD51,AH51,AT51,AX51,BB51) / INDEX(FREQUENCY((F51,J51,N51,R51,V51,Z51,AD51,AH51,AT51,AX51,BB51), 0), 2), 0)," ")</f>
        <v xml:space="preserve"> </v>
      </c>
      <c r="BG51" s="27" t="str" cm="1">
        <f t="array" ref="BG51">IFERROR(ROUND(SUM(G51,K51,O51,S51,W51,AA51,AE51,AI51,AU51,AY51,BC51) / INDEX(FREQUENCY((G51,K51,O51,S51,W51,AA51,AE51,AI51,AU51,AY51,BC51), 0), 2), 0)," ")</f>
        <v xml:space="preserve"> </v>
      </c>
      <c r="BH51" s="28" t="str">
        <f t="shared" si="15"/>
        <v/>
      </c>
      <c r="BI51" s="28" t="str">
        <f t="shared" si="1"/>
        <v/>
      </c>
      <c r="BJ51" s="28" t="str">
        <f>IFERROR('TERM 1'!S50," ")</f>
        <v xml:space="preserve"> </v>
      </c>
      <c r="BK51" s="28" t="str">
        <f>IFERROR('TERM 2'!S50," ")</f>
        <v xml:space="preserve"> </v>
      </c>
      <c r="BL51" s="28" t="str">
        <f>IFERROR('TERM 3'!S50," ")</f>
        <v xml:space="preserve"> </v>
      </c>
      <c r="BM51" s="765" t="str">
        <f t="shared" si="16"/>
        <v/>
      </c>
      <c r="BN51" s="6" t="e">
        <f>_xlfn.XLOOKUP(B51,masterlist!$M:$M,masterlist!R:R)</f>
        <v>#VALUE!</v>
      </c>
    </row>
    <row r="52" spans="1:66" ht="18" customHeight="1">
      <c r="A52" s="23">
        <v>36</v>
      </c>
      <c r="B52" s="57" t="e">
        <f>'INPUT DATA'!J44</f>
        <v>#VALUE!</v>
      </c>
      <c r="C52" s="6" t="e">
        <f t="shared" si="17"/>
        <v>#VALUE!</v>
      </c>
      <c r="D52" s="60">
        <f>'TERM 1'!C51</f>
        <v>0</v>
      </c>
      <c r="E52" s="60"/>
      <c r="F52" s="60"/>
      <c r="G52" s="60" t="str">
        <f t="shared" si="2"/>
        <v/>
      </c>
      <c r="H52" s="60" t="str">
        <f>IF(COUNT('TERM 1'!D51,'TERM 2'!D51,'TERM 3'!D51)=0,"",
ROUND(AVERAGE('TERM 1'!D51,'TERM 2'!D51,'TERM 3'!D51),0))</f>
        <v/>
      </c>
      <c r="I52" s="60"/>
      <c r="J52" s="60"/>
      <c r="K52" s="60" t="str">
        <f t="shared" si="3"/>
        <v/>
      </c>
      <c r="L52" s="60" t="str">
        <f>IF(COUNT('TERM 1'!E51,'TERM 2'!E51,'TERM 3'!E51)=0,"",
ROUND(AVERAGE('TERM 1'!E51,'TERM 2'!E51,'TERM 3'!E51),0))</f>
        <v/>
      </c>
      <c r="M52" s="60"/>
      <c r="N52" s="60"/>
      <c r="O52" s="60" t="str">
        <f t="shared" si="4"/>
        <v/>
      </c>
      <c r="P52" s="60" t="str">
        <f>IF(COUNT('TERM 1'!F51,'TERM 2'!F51,'TERM 3'!F51)=0,"",
ROUND(AVERAGE('TERM 1'!F51,'TERM 2'!F51,'TERM 3'!F51),0))</f>
        <v/>
      </c>
      <c r="Q52" s="60"/>
      <c r="R52" s="60"/>
      <c r="S52" s="60" t="str">
        <f t="shared" si="5"/>
        <v/>
      </c>
      <c r="T52" s="60" t="str">
        <f>IF(COUNT('TERM 1'!G51,'TERM 2'!G51,'TERM 3'!G51)=0,"",
ROUND(AVERAGE('TERM 1'!G51,'TERM 2'!G51,'TERM 3'!G51),0))</f>
        <v/>
      </c>
      <c r="U52" s="60"/>
      <c r="V52" s="60"/>
      <c r="W52" s="60" t="str">
        <f t="shared" si="6"/>
        <v/>
      </c>
      <c r="X52" s="60" t="str">
        <f>IF(COUNT('TERM 1'!H51,'TERM 2'!H51,'TERM 3'!H51)=0,"",
ROUND(AVERAGE('TERM 1'!H51,'TERM 2'!H51,'TERM 3'!H51),0))</f>
        <v/>
      </c>
      <c r="Y52" s="60"/>
      <c r="Z52" s="60"/>
      <c r="AA52" s="60" t="str">
        <f t="shared" si="7"/>
        <v/>
      </c>
      <c r="AB52" s="60" t="str">
        <f>IF(COUNT('TERM 1'!I51,'TERM 2'!I51,'TERM 3'!I51)=0,"",
ROUND(AVERAGE('TERM 1'!I51,'TERM 2'!I51,'TERM 3'!I51),0))</f>
        <v/>
      </c>
      <c r="AC52" s="60"/>
      <c r="AD52" s="60"/>
      <c r="AE52" s="60" t="str">
        <f t="shared" si="8"/>
        <v/>
      </c>
      <c r="AF52" s="25" t="str">
        <f>'TERM 1'!J51</f>
        <v/>
      </c>
      <c r="AG52" s="25" t="str">
        <f>'TERM 2'!J51</f>
        <v/>
      </c>
      <c r="AH52" s="25" t="str">
        <f>'TERM 3'!J51</f>
        <v/>
      </c>
      <c r="AI52" s="60" t="str">
        <f t="shared" si="9"/>
        <v/>
      </c>
      <c r="AJ52" s="61" t="str">
        <f>IF(COUNT('TERM 1'!K51,'TERM 2'!K51,'TERM 3'!K51)=0,"",
ROUND(AVERAGE('TERM 1'!K51,'TERM 2'!K51,'TERM 3'!K51),0))</f>
        <v/>
      </c>
      <c r="AK52" s="61"/>
      <c r="AL52" s="61"/>
      <c r="AM52" s="60" t="str">
        <f t="shared" si="10"/>
        <v/>
      </c>
      <c r="AN52" s="61" t="str">
        <f>IF(COUNT('TERM 1'!L51,'TERM 2'!L51,'TERM 3'!L51)=0,"",
ROUND(AVERAGE('TERM 1'!L51,'TERM 2'!L51,'TERM 3'!L51),0))</f>
        <v/>
      </c>
      <c r="AO52" s="61"/>
      <c r="AP52" s="61"/>
      <c r="AQ52" s="60" t="str">
        <f t="shared" si="11"/>
        <v/>
      </c>
      <c r="AR52" s="61">
        <f>'TERM 1'!M51</f>
        <v>0</v>
      </c>
      <c r="AS52" s="61">
        <f>'TERM 2'!M51</f>
        <v>0</v>
      </c>
      <c r="AT52" s="61">
        <f>'TERM 3'!M51</f>
        <v>0</v>
      </c>
      <c r="AU52" s="60">
        <f t="shared" si="12"/>
        <v>0</v>
      </c>
      <c r="AV52" s="507" t="str">
        <f>IF('TERM 1'!N51=0," ",'TERM 1'!N51)</f>
        <v xml:space="preserve"> </v>
      </c>
      <c r="AW52" s="61" t="str">
        <f>IF('TERM 2'!N51=0," ",'TERM 2'!N51)</f>
        <v xml:space="preserve"> </v>
      </c>
      <c r="AX52" s="61" t="str">
        <f>IF('TERM 3'!N51=0," ",'TERM 3'!N51)</f>
        <v xml:space="preserve"> </v>
      </c>
      <c r="AY52" s="60" t="str">
        <f t="shared" si="13"/>
        <v/>
      </c>
      <c r="AZ52" s="61" t="str">
        <f>IF('TERM 1'!O51=0," ",'TERM 1'!O51)</f>
        <v xml:space="preserve"> </v>
      </c>
      <c r="BA52" s="61" t="str">
        <f>IF('TERM 2'!O51=0," ",'TERM 2'!O51)</f>
        <v xml:space="preserve"> </v>
      </c>
      <c r="BB52" s="506" t="str">
        <f>IF('TERM 3'!O51=0," ",'TERM 3'!O51)</f>
        <v xml:space="preserve"> </v>
      </c>
      <c r="BC52" s="60" t="str">
        <f t="shared" si="14"/>
        <v/>
      </c>
      <c r="BD52" s="27" t="str" cm="1">
        <f t="array" ref="BD52">IFERROR(ROUND(SUM(D52,H52,L52,P52,T52,X52,AB52,AF52,AR52,AV52,AZ52) / INDEX(FREQUENCY((D52,H52,L52,P52,T52,X52,AB52,AF52,AR52,AV52,AZ52), 0), 2), 0)," ")</f>
        <v xml:space="preserve"> </v>
      </c>
      <c r="BE52" s="27" t="str" cm="1">
        <f t="array" ref="BE52">IFERROR(ROUND(SUM(E52,I52,M52,Q52,U52,Y52,AC52,AG52,AS52,AW52,BA52) / INDEX(FREQUENCY((E52,I52,M52,Q52,U52,Y52,AC52,AG52,AS52,AW52,BA52), 0), 2), 0)," ")</f>
        <v xml:space="preserve"> </v>
      </c>
      <c r="BF52" s="27" t="str" cm="1">
        <f t="array" ref="BF52">IFERROR(ROUND(SUM(F52,J52,N52,R52,V52,Z52,AD52,AH52,AT52,AX52,BB52) / INDEX(FREQUENCY((F52,J52,N52,R52,V52,Z52,AD52,AH52,AT52,AX52,BB52), 0), 2), 0)," ")</f>
        <v xml:space="preserve"> </v>
      </c>
      <c r="BG52" s="27" t="str" cm="1">
        <f t="array" ref="BG52">IFERROR(ROUND(SUM(G52,K52,O52,S52,W52,AA52,AE52,AI52,AU52,AY52,BC52) / INDEX(FREQUENCY((G52,K52,O52,S52,W52,AA52,AE52,AI52,AU52,AY52,BC52), 0), 2), 0)," ")</f>
        <v xml:space="preserve"> </v>
      </c>
      <c r="BH52" s="28" t="str">
        <f t="shared" si="15"/>
        <v/>
      </c>
      <c r="BI52" s="28" t="str">
        <f t="shared" si="1"/>
        <v/>
      </c>
      <c r="BJ52" s="28" t="str">
        <f>IFERROR('TERM 1'!S51," ")</f>
        <v xml:space="preserve"> </v>
      </c>
      <c r="BK52" s="28" t="str">
        <f>IFERROR('TERM 2'!S51," ")</f>
        <v xml:space="preserve"> </v>
      </c>
      <c r="BL52" s="28" t="str">
        <f>IFERROR('TERM 3'!S51," ")</f>
        <v xml:space="preserve"> </v>
      </c>
      <c r="BM52" s="765" t="str">
        <f t="shared" si="16"/>
        <v/>
      </c>
      <c r="BN52" s="6" t="e">
        <f>_xlfn.XLOOKUP(B52,masterlist!$M:$M,masterlist!R:R)</f>
        <v>#VALUE!</v>
      </c>
    </row>
    <row r="53" spans="1:66" ht="18" customHeight="1">
      <c r="A53" s="23">
        <v>37</v>
      </c>
      <c r="B53" s="57" t="e">
        <f>'INPUT DATA'!J45</f>
        <v>#VALUE!</v>
      </c>
      <c r="C53" s="6" t="e">
        <f t="shared" si="17"/>
        <v>#VALUE!</v>
      </c>
      <c r="D53" s="60">
        <f>'TERM 1'!C52</f>
        <v>0</v>
      </c>
      <c r="E53" s="60"/>
      <c r="F53" s="60"/>
      <c r="G53" s="60" t="str">
        <f t="shared" si="2"/>
        <v/>
      </c>
      <c r="H53" s="60" t="str">
        <f>IF(COUNT('TERM 1'!D52,'TERM 2'!D52,'TERM 3'!D52)=0,"",
ROUND(AVERAGE('TERM 1'!D52,'TERM 2'!D52,'TERM 3'!D52),0))</f>
        <v/>
      </c>
      <c r="I53" s="60"/>
      <c r="J53" s="60"/>
      <c r="K53" s="60" t="str">
        <f t="shared" si="3"/>
        <v/>
      </c>
      <c r="L53" s="60" t="str">
        <f>IF(COUNT('TERM 1'!E52,'TERM 2'!E52,'TERM 3'!E52)=0,"",
ROUND(AVERAGE('TERM 1'!E52,'TERM 2'!E52,'TERM 3'!E52),0))</f>
        <v/>
      </c>
      <c r="M53" s="60"/>
      <c r="N53" s="60"/>
      <c r="O53" s="60" t="str">
        <f t="shared" si="4"/>
        <v/>
      </c>
      <c r="P53" s="60" t="str">
        <f>IF(COUNT('TERM 1'!F52,'TERM 2'!F52,'TERM 3'!F52)=0,"",
ROUND(AVERAGE('TERM 1'!F52,'TERM 2'!F52,'TERM 3'!F52),0))</f>
        <v/>
      </c>
      <c r="Q53" s="60"/>
      <c r="R53" s="60"/>
      <c r="S53" s="60" t="str">
        <f t="shared" si="5"/>
        <v/>
      </c>
      <c r="T53" s="60" t="str">
        <f>IF(COUNT('TERM 1'!G52,'TERM 2'!G52,'TERM 3'!G52)=0,"",
ROUND(AVERAGE('TERM 1'!G52,'TERM 2'!G52,'TERM 3'!G52),0))</f>
        <v/>
      </c>
      <c r="U53" s="60"/>
      <c r="V53" s="60"/>
      <c r="W53" s="60" t="str">
        <f t="shared" si="6"/>
        <v/>
      </c>
      <c r="X53" s="60" t="str">
        <f>IF(COUNT('TERM 1'!H52,'TERM 2'!H52,'TERM 3'!H52)=0,"",
ROUND(AVERAGE('TERM 1'!H52,'TERM 2'!H52,'TERM 3'!H52),0))</f>
        <v/>
      </c>
      <c r="Y53" s="60"/>
      <c r="Z53" s="60"/>
      <c r="AA53" s="60" t="str">
        <f t="shared" si="7"/>
        <v/>
      </c>
      <c r="AB53" s="60" t="str">
        <f>IF(COUNT('TERM 1'!I52,'TERM 2'!I52,'TERM 3'!I52)=0,"",
ROUND(AVERAGE('TERM 1'!I52,'TERM 2'!I52,'TERM 3'!I52),0))</f>
        <v/>
      </c>
      <c r="AC53" s="60"/>
      <c r="AD53" s="60"/>
      <c r="AE53" s="60" t="str">
        <f t="shared" si="8"/>
        <v/>
      </c>
      <c r="AF53" s="25" t="str">
        <f>'TERM 1'!J52</f>
        <v/>
      </c>
      <c r="AG53" s="25" t="str">
        <f>'TERM 2'!J52</f>
        <v/>
      </c>
      <c r="AH53" s="25" t="str">
        <f>'TERM 3'!J52</f>
        <v/>
      </c>
      <c r="AI53" s="60" t="str">
        <f t="shared" si="9"/>
        <v/>
      </c>
      <c r="AJ53" s="61" t="str">
        <f>IF(COUNT('TERM 1'!K52,'TERM 2'!K52,'TERM 3'!K52)=0,"",
ROUND(AVERAGE('TERM 1'!K52,'TERM 2'!K52,'TERM 3'!K52),0))</f>
        <v/>
      </c>
      <c r="AK53" s="61"/>
      <c r="AL53" s="61"/>
      <c r="AM53" s="60" t="str">
        <f t="shared" si="10"/>
        <v/>
      </c>
      <c r="AN53" s="61" t="str">
        <f>IF(COUNT('TERM 1'!L52,'TERM 2'!L52,'TERM 3'!L52)=0,"",
ROUND(AVERAGE('TERM 1'!L52,'TERM 2'!L52,'TERM 3'!L52),0))</f>
        <v/>
      </c>
      <c r="AO53" s="61"/>
      <c r="AP53" s="61"/>
      <c r="AQ53" s="60" t="str">
        <f t="shared" si="11"/>
        <v/>
      </c>
      <c r="AR53" s="61">
        <f>'TERM 1'!M52</f>
        <v>0</v>
      </c>
      <c r="AS53" s="61">
        <f>'TERM 2'!M52</f>
        <v>0</v>
      </c>
      <c r="AT53" s="61">
        <f>'TERM 3'!M52</f>
        <v>0</v>
      </c>
      <c r="AU53" s="60">
        <f t="shared" si="12"/>
        <v>0</v>
      </c>
      <c r="AV53" s="507" t="str">
        <f>IF('TERM 1'!N52=0," ",'TERM 1'!N52)</f>
        <v xml:space="preserve"> </v>
      </c>
      <c r="AW53" s="61" t="str">
        <f>IF('TERM 2'!N52=0," ",'TERM 2'!N52)</f>
        <v xml:space="preserve"> </v>
      </c>
      <c r="AX53" s="61" t="str">
        <f>IF('TERM 3'!N52=0," ",'TERM 3'!N52)</f>
        <v xml:space="preserve"> </v>
      </c>
      <c r="AY53" s="60" t="str">
        <f t="shared" si="13"/>
        <v/>
      </c>
      <c r="AZ53" s="61" t="str">
        <f>IF('TERM 1'!O52=0," ",'TERM 1'!O52)</f>
        <v xml:space="preserve"> </v>
      </c>
      <c r="BA53" s="61" t="str">
        <f>IF('TERM 2'!O52=0," ",'TERM 2'!O52)</f>
        <v xml:space="preserve"> </v>
      </c>
      <c r="BB53" s="506" t="str">
        <f>IF('TERM 3'!O52=0," ",'TERM 3'!O52)</f>
        <v xml:space="preserve"> </v>
      </c>
      <c r="BC53" s="60" t="str">
        <f t="shared" si="14"/>
        <v/>
      </c>
      <c r="BD53" s="27" t="str" cm="1">
        <f t="array" ref="BD53">IFERROR(ROUND(SUM(D53,H53,L53,P53,T53,X53,AB53,AF53,AR53,AV53,AZ53) / INDEX(FREQUENCY((D53,H53,L53,P53,T53,X53,AB53,AF53,AR53,AV53,AZ53), 0), 2), 0)," ")</f>
        <v xml:space="preserve"> </v>
      </c>
      <c r="BE53" s="27" t="str" cm="1">
        <f t="array" ref="BE53">IFERROR(ROUND(SUM(E53,I53,M53,Q53,U53,Y53,AC53,AG53,AS53,AW53,BA53) / INDEX(FREQUENCY((E53,I53,M53,Q53,U53,Y53,AC53,AG53,AS53,AW53,BA53), 0), 2), 0)," ")</f>
        <v xml:space="preserve"> </v>
      </c>
      <c r="BF53" s="27" t="str" cm="1">
        <f t="array" ref="BF53">IFERROR(ROUND(SUM(F53,J53,N53,R53,V53,Z53,AD53,AH53,AT53,AX53,BB53) / INDEX(FREQUENCY((F53,J53,N53,R53,V53,Z53,AD53,AH53,AT53,AX53,BB53), 0), 2), 0)," ")</f>
        <v xml:space="preserve"> </v>
      </c>
      <c r="BG53" s="27" t="str" cm="1">
        <f t="array" ref="BG53">IFERROR(ROUND(SUM(G53,K53,O53,S53,W53,AA53,AE53,AI53,AU53,AY53,BC53) / INDEX(FREQUENCY((G53,K53,O53,S53,W53,AA53,AE53,AI53,AU53,AY53,BC53), 0), 2), 0)," ")</f>
        <v xml:space="preserve"> </v>
      </c>
      <c r="BH53" s="28" t="str">
        <f t="shared" si="15"/>
        <v/>
      </c>
      <c r="BI53" s="28" t="str">
        <f t="shared" si="1"/>
        <v/>
      </c>
      <c r="BJ53" s="28" t="str">
        <f>IFERROR('TERM 1'!S52," ")</f>
        <v xml:space="preserve"> </v>
      </c>
      <c r="BK53" s="28" t="str">
        <f>IFERROR('TERM 2'!S52," ")</f>
        <v xml:space="preserve"> </v>
      </c>
      <c r="BL53" s="28" t="str">
        <f>IFERROR('TERM 3'!S52," ")</f>
        <v xml:space="preserve"> </v>
      </c>
      <c r="BM53" s="765" t="str">
        <f t="shared" si="16"/>
        <v/>
      </c>
      <c r="BN53" s="6" t="e">
        <f>_xlfn.XLOOKUP(B53,masterlist!$M:$M,masterlist!R:R)</f>
        <v>#VALUE!</v>
      </c>
    </row>
    <row r="54" spans="1:66" ht="18" customHeight="1">
      <c r="A54" s="23">
        <v>38</v>
      </c>
      <c r="B54" s="57" t="e">
        <f>'INPUT DATA'!J46</f>
        <v>#VALUE!</v>
      </c>
      <c r="C54" s="6" t="e">
        <f t="shared" si="17"/>
        <v>#VALUE!</v>
      </c>
      <c r="D54" s="60">
        <f>'TERM 1'!C53</f>
        <v>0</v>
      </c>
      <c r="E54" s="60"/>
      <c r="F54" s="60"/>
      <c r="G54" s="60" t="str">
        <f t="shared" si="2"/>
        <v/>
      </c>
      <c r="H54" s="60" t="str">
        <f>IF(COUNT('TERM 1'!D53,'TERM 2'!D53,'TERM 3'!D53)=0,"",
ROUND(AVERAGE('TERM 1'!D53,'TERM 2'!D53,'TERM 3'!D53),0))</f>
        <v/>
      </c>
      <c r="I54" s="60"/>
      <c r="J54" s="60"/>
      <c r="K54" s="60" t="str">
        <f t="shared" si="3"/>
        <v/>
      </c>
      <c r="L54" s="60" t="str">
        <f>IF(COUNT('TERM 1'!E53,'TERM 2'!E53,'TERM 3'!E53)=0,"",
ROUND(AVERAGE('TERM 1'!E53,'TERM 2'!E53,'TERM 3'!E53),0))</f>
        <v/>
      </c>
      <c r="M54" s="60"/>
      <c r="N54" s="60"/>
      <c r="O54" s="60" t="str">
        <f t="shared" si="4"/>
        <v/>
      </c>
      <c r="P54" s="60" t="str">
        <f>IF(COUNT('TERM 1'!F53,'TERM 2'!F53,'TERM 3'!F53)=0,"",
ROUND(AVERAGE('TERM 1'!F53,'TERM 2'!F53,'TERM 3'!F53),0))</f>
        <v/>
      </c>
      <c r="Q54" s="60"/>
      <c r="R54" s="60"/>
      <c r="S54" s="60" t="str">
        <f t="shared" si="5"/>
        <v/>
      </c>
      <c r="T54" s="60" t="str">
        <f>IF(COUNT('TERM 1'!G53,'TERM 2'!G53,'TERM 3'!G53)=0,"",
ROUND(AVERAGE('TERM 1'!G53,'TERM 2'!G53,'TERM 3'!G53),0))</f>
        <v/>
      </c>
      <c r="U54" s="60"/>
      <c r="V54" s="60"/>
      <c r="W54" s="60" t="str">
        <f t="shared" si="6"/>
        <v/>
      </c>
      <c r="X54" s="60" t="str">
        <f>IF(COUNT('TERM 1'!H53,'TERM 2'!H53,'TERM 3'!H53)=0,"",
ROUND(AVERAGE('TERM 1'!H53,'TERM 2'!H53,'TERM 3'!H53),0))</f>
        <v/>
      </c>
      <c r="Y54" s="60"/>
      <c r="Z54" s="60"/>
      <c r="AA54" s="60" t="str">
        <f t="shared" si="7"/>
        <v/>
      </c>
      <c r="AB54" s="60" t="str">
        <f>IF(COUNT('TERM 1'!I53,'TERM 2'!I53,'TERM 3'!I53)=0,"",
ROUND(AVERAGE('TERM 1'!I53,'TERM 2'!I53,'TERM 3'!I53),0))</f>
        <v/>
      </c>
      <c r="AC54" s="60"/>
      <c r="AD54" s="60"/>
      <c r="AE54" s="60" t="str">
        <f t="shared" si="8"/>
        <v/>
      </c>
      <c r="AF54" s="25" t="str">
        <f>'TERM 1'!J53</f>
        <v/>
      </c>
      <c r="AG54" s="25" t="str">
        <f>'TERM 2'!J53</f>
        <v/>
      </c>
      <c r="AH54" s="25" t="str">
        <f>'TERM 3'!J53</f>
        <v/>
      </c>
      <c r="AI54" s="60" t="str">
        <f t="shared" si="9"/>
        <v/>
      </c>
      <c r="AJ54" s="61" t="str">
        <f>IF(COUNT('TERM 1'!K53,'TERM 2'!K53,'TERM 3'!K53)=0,"",
ROUND(AVERAGE('TERM 1'!K53,'TERM 2'!K53,'TERM 3'!K53),0))</f>
        <v/>
      </c>
      <c r="AK54" s="61"/>
      <c r="AL54" s="61"/>
      <c r="AM54" s="60" t="str">
        <f t="shared" si="10"/>
        <v/>
      </c>
      <c r="AN54" s="61" t="str">
        <f>IF(COUNT('TERM 1'!L53,'TERM 2'!L53,'TERM 3'!L53)=0,"",
ROUND(AVERAGE('TERM 1'!L53,'TERM 2'!L53,'TERM 3'!L53),0))</f>
        <v/>
      </c>
      <c r="AO54" s="61"/>
      <c r="AP54" s="61"/>
      <c r="AQ54" s="60" t="str">
        <f t="shared" si="11"/>
        <v/>
      </c>
      <c r="AR54" s="61">
        <f>'TERM 1'!M53</f>
        <v>0</v>
      </c>
      <c r="AS54" s="61">
        <f>'TERM 2'!M53</f>
        <v>0</v>
      </c>
      <c r="AT54" s="61">
        <f>'TERM 3'!M53</f>
        <v>0</v>
      </c>
      <c r="AU54" s="60">
        <f t="shared" si="12"/>
        <v>0</v>
      </c>
      <c r="AV54" s="507" t="str">
        <f>IF('TERM 1'!N53=0," ",'TERM 1'!N53)</f>
        <v xml:space="preserve"> </v>
      </c>
      <c r="AW54" s="61" t="str">
        <f>IF('TERM 2'!N53=0," ",'TERM 2'!N53)</f>
        <v xml:space="preserve"> </v>
      </c>
      <c r="AX54" s="61" t="str">
        <f>IF('TERM 3'!N53=0," ",'TERM 3'!N53)</f>
        <v xml:space="preserve"> </v>
      </c>
      <c r="AY54" s="60" t="str">
        <f t="shared" si="13"/>
        <v/>
      </c>
      <c r="AZ54" s="61" t="str">
        <f>IF('TERM 1'!O53=0," ",'TERM 1'!O53)</f>
        <v xml:space="preserve"> </v>
      </c>
      <c r="BA54" s="61" t="str">
        <f>IF('TERM 2'!O53=0," ",'TERM 2'!O53)</f>
        <v xml:space="preserve"> </v>
      </c>
      <c r="BB54" s="506" t="str">
        <f>IF('TERM 3'!O53=0," ",'TERM 3'!O53)</f>
        <v xml:space="preserve"> </v>
      </c>
      <c r="BC54" s="60" t="str">
        <f t="shared" si="14"/>
        <v/>
      </c>
      <c r="BD54" s="27" t="str" cm="1">
        <f t="array" ref="BD54">IFERROR(ROUND(SUM(D54,H54,L54,P54,T54,X54,AB54,AF54,AR54,AV54,AZ54) / INDEX(FREQUENCY((D54,H54,L54,P54,T54,X54,AB54,AF54,AR54,AV54,AZ54), 0), 2), 0)," ")</f>
        <v xml:space="preserve"> </v>
      </c>
      <c r="BE54" s="27" t="str" cm="1">
        <f t="array" ref="BE54">IFERROR(ROUND(SUM(E54,I54,M54,Q54,U54,Y54,AC54,AG54,AS54,AW54,BA54) / INDEX(FREQUENCY((E54,I54,M54,Q54,U54,Y54,AC54,AG54,AS54,AW54,BA54), 0), 2), 0)," ")</f>
        <v xml:space="preserve"> </v>
      </c>
      <c r="BF54" s="27" t="str" cm="1">
        <f t="array" ref="BF54">IFERROR(ROUND(SUM(F54,J54,N54,R54,V54,Z54,AD54,AH54,AT54,AX54,BB54) / INDEX(FREQUENCY((F54,J54,N54,R54,V54,Z54,AD54,AH54,AT54,AX54,BB54), 0), 2), 0)," ")</f>
        <v xml:space="preserve"> </v>
      </c>
      <c r="BG54" s="27" t="str" cm="1">
        <f t="array" ref="BG54">IFERROR(ROUND(SUM(G54,K54,O54,S54,W54,AA54,AE54,AI54,AU54,AY54,BC54) / INDEX(FREQUENCY((G54,K54,O54,S54,W54,AA54,AE54,AI54,AU54,AY54,BC54), 0), 2), 0)," ")</f>
        <v xml:space="preserve"> </v>
      </c>
      <c r="BH54" s="28" t="str">
        <f t="shared" si="15"/>
        <v/>
      </c>
      <c r="BI54" s="28" t="str">
        <f t="shared" si="1"/>
        <v/>
      </c>
      <c r="BJ54" s="28" t="str">
        <f>IFERROR('TERM 1'!S53," ")</f>
        <v xml:space="preserve"> </v>
      </c>
      <c r="BK54" s="28" t="str">
        <f>IFERROR('TERM 2'!S53," ")</f>
        <v xml:space="preserve"> </v>
      </c>
      <c r="BL54" s="28" t="str">
        <f>IFERROR('TERM 3'!S53," ")</f>
        <v xml:space="preserve"> </v>
      </c>
      <c r="BM54" s="765" t="str">
        <f t="shared" si="16"/>
        <v/>
      </c>
      <c r="BN54" s="6" t="e">
        <f>_xlfn.XLOOKUP(B54,masterlist!$M:$M,masterlist!R:R)</f>
        <v>#VALUE!</v>
      </c>
    </row>
    <row r="55" spans="1:66" ht="18" customHeight="1">
      <c r="A55" s="23">
        <v>39</v>
      </c>
      <c r="B55" s="57" t="e">
        <f>'INPUT DATA'!J47</f>
        <v>#VALUE!</v>
      </c>
      <c r="C55" s="6" t="e">
        <f t="shared" si="17"/>
        <v>#VALUE!</v>
      </c>
      <c r="D55" s="60">
        <f>'TERM 1'!C54</f>
        <v>0</v>
      </c>
      <c r="E55" s="60"/>
      <c r="F55" s="60"/>
      <c r="G55" s="60" t="str">
        <f t="shared" si="2"/>
        <v/>
      </c>
      <c r="H55" s="60" t="str">
        <f>IF(COUNT('TERM 1'!D54,'TERM 2'!D54,'TERM 3'!D54)=0,"",
ROUND(AVERAGE('TERM 1'!D54,'TERM 2'!D54,'TERM 3'!D54),0))</f>
        <v/>
      </c>
      <c r="I55" s="60"/>
      <c r="J55" s="60"/>
      <c r="K55" s="60" t="str">
        <f t="shared" si="3"/>
        <v/>
      </c>
      <c r="L55" s="60" t="str">
        <f>IF(COUNT('TERM 1'!E54,'TERM 2'!E54,'TERM 3'!E54)=0,"",
ROUND(AVERAGE('TERM 1'!E54,'TERM 2'!E54,'TERM 3'!E54),0))</f>
        <v/>
      </c>
      <c r="M55" s="60"/>
      <c r="N55" s="60"/>
      <c r="O55" s="60" t="str">
        <f t="shared" si="4"/>
        <v/>
      </c>
      <c r="P55" s="60" t="str">
        <f>IF(COUNT('TERM 1'!F54,'TERM 2'!F54,'TERM 3'!F54)=0,"",
ROUND(AVERAGE('TERM 1'!F54,'TERM 2'!F54,'TERM 3'!F54),0))</f>
        <v/>
      </c>
      <c r="Q55" s="60"/>
      <c r="R55" s="60"/>
      <c r="S55" s="60" t="str">
        <f t="shared" si="5"/>
        <v/>
      </c>
      <c r="T55" s="60" t="str">
        <f>IF(COUNT('TERM 1'!G54,'TERM 2'!G54,'TERM 3'!G54)=0,"",
ROUND(AVERAGE('TERM 1'!G54,'TERM 2'!G54,'TERM 3'!G54),0))</f>
        <v/>
      </c>
      <c r="U55" s="60"/>
      <c r="V55" s="60"/>
      <c r="W55" s="60" t="str">
        <f t="shared" si="6"/>
        <v/>
      </c>
      <c r="X55" s="60" t="str">
        <f>IF(COUNT('TERM 1'!H54,'TERM 2'!H54,'TERM 3'!H54)=0,"",
ROUND(AVERAGE('TERM 1'!H54,'TERM 2'!H54,'TERM 3'!H54),0))</f>
        <v/>
      </c>
      <c r="Y55" s="60"/>
      <c r="Z55" s="60"/>
      <c r="AA55" s="60" t="str">
        <f t="shared" si="7"/>
        <v/>
      </c>
      <c r="AB55" s="60" t="str">
        <f>IF(COUNT('TERM 1'!I54,'TERM 2'!I54,'TERM 3'!I54)=0,"",
ROUND(AVERAGE('TERM 1'!I54,'TERM 2'!I54,'TERM 3'!I54),0))</f>
        <v/>
      </c>
      <c r="AC55" s="60"/>
      <c r="AD55" s="60"/>
      <c r="AE55" s="60" t="str">
        <f t="shared" si="8"/>
        <v/>
      </c>
      <c r="AF55" s="25" t="str">
        <f>'TERM 1'!J54</f>
        <v/>
      </c>
      <c r="AG55" s="25" t="str">
        <f>'TERM 2'!J54</f>
        <v/>
      </c>
      <c r="AH55" s="25" t="str">
        <f>'TERM 3'!J54</f>
        <v/>
      </c>
      <c r="AI55" s="60" t="str">
        <f t="shared" si="9"/>
        <v/>
      </c>
      <c r="AJ55" s="61" t="str">
        <f>IF(COUNT('TERM 1'!K54,'TERM 2'!K54,'TERM 3'!K54)=0,"",
ROUND(AVERAGE('TERM 1'!K54,'TERM 2'!K54,'TERM 3'!K54),0))</f>
        <v/>
      </c>
      <c r="AK55" s="61"/>
      <c r="AL55" s="61"/>
      <c r="AM55" s="60" t="str">
        <f t="shared" si="10"/>
        <v/>
      </c>
      <c r="AN55" s="61" t="str">
        <f>IF(COUNT('TERM 1'!L54,'TERM 2'!L54,'TERM 3'!L54)=0,"",
ROUND(AVERAGE('TERM 1'!L54,'TERM 2'!L54,'TERM 3'!L54),0))</f>
        <v/>
      </c>
      <c r="AO55" s="61"/>
      <c r="AP55" s="61"/>
      <c r="AQ55" s="60" t="str">
        <f t="shared" si="11"/>
        <v/>
      </c>
      <c r="AR55" s="61">
        <f>'TERM 1'!M54</f>
        <v>0</v>
      </c>
      <c r="AS55" s="61">
        <f>'TERM 2'!M54</f>
        <v>0</v>
      </c>
      <c r="AT55" s="61">
        <f>'TERM 3'!M54</f>
        <v>0</v>
      </c>
      <c r="AU55" s="60">
        <f t="shared" si="12"/>
        <v>0</v>
      </c>
      <c r="AV55" s="507" t="str">
        <f>IF('TERM 1'!N54=0," ",'TERM 1'!N54)</f>
        <v xml:space="preserve"> </v>
      </c>
      <c r="AW55" s="61" t="str">
        <f>IF('TERM 2'!N54=0," ",'TERM 2'!N54)</f>
        <v xml:space="preserve"> </v>
      </c>
      <c r="AX55" s="61" t="str">
        <f>IF('TERM 3'!N54=0," ",'TERM 3'!N54)</f>
        <v xml:space="preserve"> </v>
      </c>
      <c r="AY55" s="60" t="str">
        <f t="shared" si="13"/>
        <v/>
      </c>
      <c r="AZ55" s="61" t="str">
        <f>IF('TERM 1'!O54=0," ",'TERM 1'!O54)</f>
        <v xml:space="preserve"> </v>
      </c>
      <c r="BA55" s="61" t="str">
        <f>IF('TERM 2'!O54=0," ",'TERM 2'!O54)</f>
        <v xml:space="preserve"> </v>
      </c>
      <c r="BB55" s="506" t="str">
        <f>IF('TERM 3'!O54=0," ",'TERM 3'!O54)</f>
        <v xml:space="preserve"> </v>
      </c>
      <c r="BC55" s="60" t="str">
        <f t="shared" si="14"/>
        <v/>
      </c>
      <c r="BD55" s="27" t="str" cm="1">
        <f t="array" ref="BD55">IFERROR(ROUND(SUM(D55,H55,L55,P55,T55,X55,AB55,AF55,AR55,AV55,AZ55) / INDEX(FREQUENCY((D55,H55,L55,P55,T55,X55,AB55,AF55,AR55,AV55,AZ55), 0), 2), 0)," ")</f>
        <v xml:space="preserve"> </v>
      </c>
      <c r="BE55" s="27" t="str" cm="1">
        <f t="array" ref="BE55">IFERROR(ROUND(SUM(E55,I55,M55,Q55,U55,Y55,AC55,AG55,AS55,AW55,BA55) / INDEX(FREQUENCY((E55,I55,M55,Q55,U55,Y55,AC55,AG55,AS55,AW55,BA55), 0), 2), 0)," ")</f>
        <v xml:space="preserve"> </v>
      </c>
      <c r="BF55" s="27" t="str" cm="1">
        <f t="array" ref="BF55">IFERROR(ROUND(SUM(F55,J55,N55,R55,V55,Z55,AD55,AH55,AT55,AX55,BB55) / INDEX(FREQUENCY((F55,J55,N55,R55,V55,Z55,AD55,AH55,AT55,AX55,BB55), 0), 2), 0)," ")</f>
        <v xml:space="preserve"> </v>
      </c>
      <c r="BG55" s="27" t="str" cm="1">
        <f t="array" ref="BG55">IFERROR(ROUND(SUM(G55,K55,O55,S55,W55,AA55,AE55,AI55,AU55,AY55,BC55) / INDEX(FREQUENCY((G55,K55,O55,S55,W55,AA55,AE55,AI55,AU55,AY55,BC55), 0), 2), 0)," ")</f>
        <v xml:space="preserve"> </v>
      </c>
      <c r="BH55" s="28" t="str">
        <f t="shared" si="15"/>
        <v/>
      </c>
      <c r="BI55" s="28" t="str">
        <f t="shared" si="1"/>
        <v/>
      </c>
      <c r="BJ55" s="28" t="str">
        <f>IFERROR('TERM 1'!S54," ")</f>
        <v xml:space="preserve"> </v>
      </c>
      <c r="BK55" s="28" t="str">
        <f>IFERROR('TERM 2'!S54," ")</f>
        <v xml:space="preserve"> </v>
      </c>
      <c r="BL55" s="28" t="str">
        <f>IFERROR('TERM 3'!S54," ")</f>
        <v xml:space="preserve"> </v>
      </c>
      <c r="BM55" s="765" t="str">
        <f t="shared" si="16"/>
        <v/>
      </c>
      <c r="BN55" s="6" t="e">
        <f>_xlfn.XLOOKUP(B55,masterlist!$M:$M,masterlist!R:R)</f>
        <v>#VALUE!</v>
      </c>
    </row>
    <row r="56" spans="1:66" ht="18" customHeight="1">
      <c r="A56" s="23">
        <v>40</v>
      </c>
      <c r="B56" s="57" t="e">
        <f>'INPUT DATA'!J48</f>
        <v>#VALUE!</v>
      </c>
      <c r="C56" s="6" t="e">
        <f t="shared" si="17"/>
        <v>#VALUE!</v>
      </c>
      <c r="D56" s="60">
        <f>'TERM 1'!C55</f>
        <v>0</v>
      </c>
      <c r="E56" s="60"/>
      <c r="F56" s="60"/>
      <c r="G56" s="60" t="str">
        <f t="shared" si="2"/>
        <v/>
      </c>
      <c r="H56" s="60" t="str">
        <f>IF(COUNT('TERM 1'!D55,'TERM 2'!D55,'TERM 3'!D55)=0,"",
ROUND(AVERAGE('TERM 1'!D55,'TERM 2'!D55,'TERM 3'!D55),0))</f>
        <v/>
      </c>
      <c r="I56" s="60"/>
      <c r="J56" s="60"/>
      <c r="K56" s="60" t="str">
        <f t="shared" si="3"/>
        <v/>
      </c>
      <c r="L56" s="60" t="str">
        <f>IF(COUNT('TERM 1'!E55,'TERM 2'!E55,'TERM 3'!E55)=0,"",
ROUND(AVERAGE('TERM 1'!E55,'TERM 2'!E55,'TERM 3'!E55),0))</f>
        <v/>
      </c>
      <c r="M56" s="60"/>
      <c r="N56" s="60"/>
      <c r="O56" s="60" t="str">
        <f t="shared" si="4"/>
        <v/>
      </c>
      <c r="P56" s="60" t="str">
        <f>IF(COUNT('TERM 1'!F55,'TERM 2'!F55,'TERM 3'!F55)=0,"",
ROUND(AVERAGE('TERM 1'!F55,'TERM 2'!F55,'TERM 3'!F55),0))</f>
        <v/>
      </c>
      <c r="Q56" s="60"/>
      <c r="R56" s="60"/>
      <c r="S56" s="60" t="str">
        <f t="shared" si="5"/>
        <v/>
      </c>
      <c r="T56" s="60" t="str">
        <f>IF(COUNT('TERM 1'!G55,'TERM 2'!G55,'TERM 3'!G55)=0,"",
ROUND(AVERAGE('TERM 1'!G55,'TERM 2'!G55,'TERM 3'!G55),0))</f>
        <v/>
      </c>
      <c r="U56" s="60"/>
      <c r="V56" s="60"/>
      <c r="W56" s="60" t="str">
        <f t="shared" si="6"/>
        <v/>
      </c>
      <c r="X56" s="60" t="str">
        <f>IF(COUNT('TERM 1'!H55,'TERM 2'!H55,'TERM 3'!H55)=0,"",
ROUND(AVERAGE('TERM 1'!H55,'TERM 2'!H55,'TERM 3'!H55),0))</f>
        <v/>
      </c>
      <c r="Y56" s="60"/>
      <c r="Z56" s="60"/>
      <c r="AA56" s="60" t="str">
        <f t="shared" si="7"/>
        <v/>
      </c>
      <c r="AB56" s="60" t="str">
        <f>IF(COUNT('TERM 1'!I55,'TERM 2'!I55,'TERM 3'!I55)=0,"",
ROUND(AVERAGE('TERM 1'!I55,'TERM 2'!I55,'TERM 3'!I55),0))</f>
        <v/>
      </c>
      <c r="AC56" s="60"/>
      <c r="AD56" s="60"/>
      <c r="AE56" s="60" t="str">
        <f t="shared" si="8"/>
        <v/>
      </c>
      <c r="AF56" s="25" t="str">
        <f>'TERM 1'!J55</f>
        <v/>
      </c>
      <c r="AG56" s="25" t="str">
        <f>'TERM 2'!J55</f>
        <v/>
      </c>
      <c r="AH56" s="25" t="str">
        <f>'TERM 3'!J55</f>
        <v/>
      </c>
      <c r="AI56" s="60" t="str">
        <f t="shared" si="9"/>
        <v/>
      </c>
      <c r="AJ56" s="61" t="str">
        <f>IF(COUNT('TERM 1'!K55,'TERM 2'!K55,'TERM 3'!K55)=0,"",
ROUND(AVERAGE('TERM 1'!K55,'TERM 2'!K55,'TERM 3'!K55),0))</f>
        <v/>
      </c>
      <c r="AK56" s="61"/>
      <c r="AL56" s="61"/>
      <c r="AM56" s="60" t="str">
        <f t="shared" si="10"/>
        <v/>
      </c>
      <c r="AN56" s="61" t="str">
        <f>IF(COUNT('TERM 1'!L55,'TERM 2'!L55,'TERM 3'!L55)=0,"",
ROUND(AVERAGE('TERM 1'!L55,'TERM 2'!L55,'TERM 3'!L55),0))</f>
        <v/>
      </c>
      <c r="AO56" s="61"/>
      <c r="AP56" s="61"/>
      <c r="AQ56" s="60" t="str">
        <f t="shared" si="11"/>
        <v/>
      </c>
      <c r="AR56" s="61">
        <f>'TERM 1'!M55</f>
        <v>0</v>
      </c>
      <c r="AS56" s="61">
        <f>'TERM 2'!M55</f>
        <v>0</v>
      </c>
      <c r="AT56" s="61">
        <f>'TERM 3'!M55</f>
        <v>0</v>
      </c>
      <c r="AU56" s="60">
        <f t="shared" si="12"/>
        <v>0</v>
      </c>
      <c r="AV56" s="507" t="str">
        <f>IF('TERM 1'!N55=0," ",'TERM 1'!N55)</f>
        <v xml:space="preserve"> </v>
      </c>
      <c r="AW56" s="61" t="str">
        <f>IF('TERM 2'!N55=0," ",'TERM 2'!N55)</f>
        <v xml:space="preserve"> </v>
      </c>
      <c r="AX56" s="61" t="str">
        <f>IF('TERM 3'!N55=0," ",'TERM 3'!N55)</f>
        <v xml:space="preserve"> </v>
      </c>
      <c r="AY56" s="60" t="str">
        <f t="shared" si="13"/>
        <v/>
      </c>
      <c r="AZ56" s="61" t="str">
        <f>IF('TERM 1'!O55=0," ",'TERM 1'!O55)</f>
        <v xml:space="preserve"> </v>
      </c>
      <c r="BA56" s="61" t="str">
        <f>IF('TERM 2'!O55=0," ",'TERM 2'!O55)</f>
        <v xml:space="preserve"> </v>
      </c>
      <c r="BB56" s="506" t="str">
        <f>IF('TERM 3'!O55=0," ",'TERM 3'!O55)</f>
        <v xml:space="preserve"> </v>
      </c>
      <c r="BC56" s="60" t="str">
        <f t="shared" si="14"/>
        <v/>
      </c>
      <c r="BD56" s="27" t="str" cm="1">
        <f t="array" ref="BD56">IFERROR(ROUND(SUM(D56,H56,L56,P56,T56,X56,AB56,AF56,AR56,AV56,AZ56) / INDEX(FREQUENCY((D56,H56,L56,P56,T56,X56,AB56,AF56,AR56,AV56,AZ56), 0), 2), 0)," ")</f>
        <v xml:space="preserve"> </v>
      </c>
      <c r="BE56" s="27" t="str" cm="1">
        <f t="array" ref="BE56">IFERROR(ROUND(SUM(E56,I56,M56,Q56,U56,Y56,AC56,AG56,AS56,AW56,BA56) / INDEX(FREQUENCY((E56,I56,M56,Q56,U56,Y56,AC56,AG56,AS56,AW56,BA56), 0), 2), 0)," ")</f>
        <v xml:space="preserve"> </v>
      </c>
      <c r="BF56" s="27" t="str" cm="1">
        <f t="array" ref="BF56">IFERROR(ROUND(SUM(F56,J56,N56,R56,V56,Z56,AD56,AH56,AT56,AX56,BB56) / INDEX(FREQUENCY((F56,J56,N56,R56,V56,Z56,AD56,AH56,AT56,AX56,BB56), 0), 2), 0)," ")</f>
        <v xml:space="preserve"> </v>
      </c>
      <c r="BG56" s="27" t="str" cm="1">
        <f t="array" ref="BG56">IFERROR(ROUND(SUM(G56,K56,O56,S56,W56,AA56,AE56,AI56,AU56,AY56,BC56) / INDEX(FREQUENCY((G56,K56,O56,S56,W56,AA56,AE56,AI56,AU56,AY56,BC56), 0), 2), 0)," ")</f>
        <v xml:space="preserve"> </v>
      </c>
      <c r="BH56" s="28" t="str">
        <f t="shared" si="15"/>
        <v/>
      </c>
      <c r="BI56" s="28" t="str">
        <f t="shared" si="1"/>
        <v/>
      </c>
      <c r="BJ56" s="28" t="str">
        <f>IFERROR('TERM 1'!S55," ")</f>
        <v xml:space="preserve"> </v>
      </c>
      <c r="BK56" s="28" t="str">
        <f>IFERROR('TERM 2'!S55," ")</f>
        <v xml:space="preserve"> </v>
      </c>
      <c r="BL56" s="28" t="str">
        <f>IFERROR('TERM 3'!S55," ")</f>
        <v xml:space="preserve"> </v>
      </c>
      <c r="BM56" s="765" t="str">
        <f t="shared" si="16"/>
        <v/>
      </c>
      <c r="BN56" s="6" t="e">
        <f>_xlfn.XLOOKUP(B56,masterlist!$M:$M,masterlist!R:R)</f>
        <v>#VALUE!</v>
      </c>
    </row>
    <row r="57" spans="1:66" ht="18" customHeight="1">
      <c r="A57" s="23">
        <v>41</v>
      </c>
      <c r="B57" s="57" t="e">
        <f>'INPUT DATA'!J49</f>
        <v>#VALUE!</v>
      </c>
      <c r="C57" s="6" t="e">
        <f t="shared" si="17"/>
        <v>#VALUE!</v>
      </c>
      <c r="D57" s="60">
        <f>'TERM 1'!C56</f>
        <v>0</v>
      </c>
      <c r="E57" s="60"/>
      <c r="F57" s="60"/>
      <c r="G57" s="60" t="str">
        <f t="shared" si="2"/>
        <v/>
      </c>
      <c r="H57" s="60" t="str">
        <f>IF(COUNT('TERM 1'!D56,'TERM 2'!D56,'TERM 3'!D56)=0,"",
ROUND(AVERAGE('TERM 1'!D56,'TERM 2'!D56,'TERM 3'!D56),0))</f>
        <v/>
      </c>
      <c r="I57" s="60"/>
      <c r="J57" s="60"/>
      <c r="K57" s="60" t="str">
        <f t="shared" si="3"/>
        <v/>
      </c>
      <c r="L57" s="60" t="str">
        <f>IF(COUNT('TERM 1'!E56,'TERM 2'!E56,'TERM 3'!E56)=0,"",
ROUND(AVERAGE('TERM 1'!E56,'TERM 2'!E56,'TERM 3'!E56),0))</f>
        <v/>
      </c>
      <c r="M57" s="60"/>
      <c r="N57" s="60"/>
      <c r="O57" s="60" t="str">
        <f t="shared" si="4"/>
        <v/>
      </c>
      <c r="P57" s="60" t="str">
        <f>IF(COUNT('TERM 1'!F56,'TERM 2'!F56,'TERM 3'!F56)=0,"",
ROUND(AVERAGE('TERM 1'!F56,'TERM 2'!F56,'TERM 3'!F56),0))</f>
        <v/>
      </c>
      <c r="Q57" s="60"/>
      <c r="R57" s="60"/>
      <c r="S57" s="60" t="str">
        <f t="shared" si="5"/>
        <v/>
      </c>
      <c r="T57" s="60" t="str">
        <f>IF(COUNT('TERM 1'!G56,'TERM 2'!G56,'TERM 3'!G56)=0,"",
ROUND(AVERAGE('TERM 1'!G56,'TERM 2'!G56,'TERM 3'!G56),0))</f>
        <v/>
      </c>
      <c r="U57" s="60"/>
      <c r="V57" s="60"/>
      <c r="W57" s="60" t="str">
        <f t="shared" si="6"/>
        <v/>
      </c>
      <c r="X57" s="60" t="str">
        <f>IF(COUNT('TERM 1'!H56,'TERM 2'!H56,'TERM 3'!H56)=0,"",
ROUND(AVERAGE('TERM 1'!H56,'TERM 2'!H56,'TERM 3'!H56),0))</f>
        <v/>
      </c>
      <c r="Y57" s="60"/>
      <c r="Z57" s="60"/>
      <c r="AA57" s="60" t="str">
        <f t="shared" si="7"/>
        <v/>
      </c>
      <c r="AB57" s="60" t="str">
        <f>IF(COUNT('TERM 1'!I56,'TERM 2'!I56,'TERM 3'!I56)=0,"",
ROUND(AVERAGE('TERM 1'!I56,'TERM 2'!I56,'TERM 3'!I56),0))</f>
        <v/>
      </c>
      <c r="AC57" s="60"/>
      <c r="AD57" s="60"/>
      <c r="AE57" s="60" t="str">
        <f t="shared" si="8"/>
        <v/>
      </c>
      <c r="AF57" s="25" t="str">
        <f>'TERM 1'!J56</f>
        <v/>
      </c>
      <c r="AG57" s="25" t="str">
        <f>'TERM 2'!J56</f>
        <v/>
      </c>
      <c r="AH57" s="25" t="str">
        <f>'TERM 3'!J56</f>
        <v/>
      </c>
      <c r="AI57" s="60" t="str">
        <f t="shared" si="9"/>
        <v/>
      </c>
      <c r="AJ57" s="61" t="str">
        <f>IF(COUNT('TERM 1'!K56,'TERM 2'!K56,'TERM 3'!K56)=0,"",
ROUND(AVERAGE('TERM 1'!K56,'TERM 2'!K56,'TERM 3'!K56),0))</f>
        <v/>
      </c>
      <c r="AK57" s="61"/>
      <c r="AL57" s="61"/>
      <c r="AM57" s="60" t="str">
        <f t="shared" si="10"/>
        <v/>
      </c>
      <c r="AN57" s="61" t="str">
        <f>IF(COUNT('TERM 1'!L56,'TERM 2'!L56,'TERM 3'!L56)=0,"",
ROUND(AVERAGE('TERM 1'!L56,'TERM 2'!L56,'TERM 3'!L56),0))</f>
        <v/>
      </c>
      <c r="AO57" s="61"/>
      <c r="AP57" s="61"/>
      <c r="AQ57" s="60" t="str">
        <f t="shared" si="11"/>
        <v/>
      </c>
      <c r="AR57" s="61">
        <f>'TERM 1'!M56</f>
        <v>0</v>
      </c>
      <c r="AS57" s="61">
        <f>'TERM 2'!M56</f>
        <v>0</v>
      </c>
      <c r="AT57" s="61">
        <f>'TERM 3'!M56</f>
        <v>0</v>
      </c>
      <c r="AU57" s="60">
        <f t="shared" si="12"/>
        <v>0</v>
      </c>
      <c r="AV57" s="507" t="str">
        <f>IF('TERM 1'!N56=0," ",'TERM 1'!N56)</f>
        <v xml:space="preserve"> </v>
      </c>
      <c r="AW57" s="61" t="str">
        <f>IF('TERM 2'!N56=0," ",'TERM 2'!N56)</f>
        <v xml:space="preserve"> </v>
      </c>
      <c r="AX57" s="61" t="str">
        <f>IF('TERM 3'!N56=0," ",'TERM 3'!N56)</f>
        <v xml:space="preserve"> </v>
      </c>
      <c r="AY57" s="60" t="str">
        <f t="shared" si="13"/>
        <v/>
      </c>
      <c r="AZ57" s="61" t="str">
        <f>IF('TERM 1'!O56=0," ",'TERM 1'!O56)</f>
        <v xml:space="preserve"> </v>
      </c>
      <c r="BA57" s="61" t="str">
        <f>IF('TERM 2'!O56=0," ",'TERM 2'!O56)</f>
        <v xml:space="preserve"> </v>
      </c>
      <c r="BB57" s="506" t="str">
        <f>IF('TERM 3'!O56=0," ",'TERM 3'!O56)</f>
        <v xml:space="preserve"> </v>
      </c>
      <c r="BC57" s="60" t="str">
        <f t="shared" si="14"/>
        <v/>
      </c>
      <c r="BD57" s="27" t="str" cm="1">
        <f t="array" ref="BD57">IFERROR(ROUND(SUM(D57,H57,L57,P57,T57,X57,AB57,AF57,AR57,AV57,AZ57) / INDEX(FREQUENCY((D57,H57,L57,P57,T57,X57,AB57,AF57,AR57,AV57,AZ57), 0), 2), 0)," ")</f>
        <v xml:space="preserve"> </v>
      </c>
      <c r="BE57" s="27" t="str" cm="1">
        <f t="array" ref="BE57">IFERROR(ROUND(SUM(E57,I57,M57,Q57,U57,Y57,AC57,AG57,AS57,AW57,BA57) / INDEX(FREQUENCY((E57,I57,M57,Q57,U57,Y57,AC57,AG57,AS57,AW57,BA57), 0), 2), 0)," ")</f>
        <v xml:space="preserve"> </v>
      </c>
      <c r="BF57" s="27" t="str" cm="1">
        <f t="array" ref="BF57">IFERROR(ROUND(SUM(F57,J57,N57,R57,V57,Z57,AD57,AH57,AT57,AX57,BB57) / INDEX(FREQUENCY((F57,J57,N57,R57,V57,Z57,AD57,AH57,AT57,AX57,BB57), 0), 2), 0)," ")</f>
        <v xml:space="preserve"> </v>
      </c>
      <c r="BG57" s="27" t="str" cm="1">
        <f t="array" ref="BG57">IFERROR(ROUND(SUM(G57,K57,O57,S57,W57,AA57,AE57,AI57,AU57,AY57,BC57) / INDEX(FREQUENCY((G57,K57,O57,S57,W57,AA57,AE57,AI57,AU57,AY57,BC57), 0), 2), 0)," ")</f>
        <v xml:space="preserve"> </v>
      </c>
      <c r="BH57" s="28" t="str">
        <f t="shared" si="15"/>
        <v/>
      </c>
      <c r="BI57" s="28" t="str">
        <f t="shared" si="1"/>
        <v/>
      </c>
      <c r="BJ57" s="28" t="str">
        <f>IFERROR('TERM 1'!S56," ")</f>
        <v xml:space="preserve"> </v>
      </c>
      <c r="BK57" s="28" t="str">
        <f>IFERROR('TERM 2'!S56," ")</f>
        <v xml:space="preserve"> </v>
      </c>
      <c r="BL57" s="28" t="str">
        <f>IFERROR('TERM 3'!S56," ")</f>
        <v xml:space="preserve"> </v>
      </c>
      <c r="BM57" s="765" t="str">
        <f t="shared" si="16"/>
        <v/>
      </c>
      <c r="BN57" s="6" t="e">
        <f>_xlfn.XLOOKUP(B57,masterlist!$M:$M,masterlist!R:R)</f>
        <v>#VALUE!</v>
      </c>
    </row>
    <row r="58" spans="1:66" ht="18" customHeight="1">
      <c r="A58" s="23">
        <v>42</v>
      </c>
      <c r="B58" s="57" t="e">
        <f>'INPUT DATA'!J50</f>
        <v>#VALUE!</v>
      </c>
      <c r="C58" s="6" t="e">
        <f t="shared" si="17"/>
        <v>#VALUE!</v>
      </c>
      <c r="D58" s="60">
        <f>'TERM 1'!C57</f>
        <v>0</v>
      </c>
      <c r="E58" s="60"/>
      <c r="F58" s="60"/>
      <c r="G58" s="60" t="str">
        <f t="shared" si="2"/>
        <v/>
      </c>
      <c r="H58" s="60" t="str">
        <f>IF(COUNT('TERM 1'!D57,'TERM 2'!D57,'TERM 3'!D57)=0,"",
ROUND(AVERAGE('TERM 1'!D57,'TERM 2'!D57,'TERM 3'!D57),0))</f>
        <v/>
      </c>
      <c r="I58" s="60"/>
      <c r="J58" s="60"/>
      <c r="K58" s="60" t="str">
        <f t="shared" si="3"/>
        <v/>
      </c>
      <c r="L58" s="60" t="str">
        <f>IF(COUNT('TERM 1'!E57,'TERM 2'!E57,'TERM 3'!E57)=0,"",
ROUND(AVERAGE('TERM 1'!E57,'TERM 2'!E57,'TERM 3'!E57),0))</f>
        <v/>
      </c>
      <c r="M58" s="60"/>
      <c r="N58" s="60"/>
      <c r="O58" s="60" t="str">
        <f t="shared" si="4"/>
        <v/>
      </c>
      <c r="P58" s="60" t="str">
        <f>IF(COUNT('TERM 1'!F57,'TERM 2'!F57,'TERM 3'!F57)=0,"",
ROUND(AVERAGE('TERM 1'!F57,'TERM 2'!F57,'TERM 3'!F57),0))</f>
        <v/>
      </c>
      <c r="Q58" s="60"/>
      <c r="R58" s="60"/>
      <c r="S58" s="60" t="str">
        <f t="shared" si="5"/>
        <v/>
      </c>
      <c r="T58" s="60" t="str">
        <f>IF(COUNT('TERM 1'!G57,'TERM 2'!G57,'TERM 3'!G57)=0,"",
ROUND(AVERAGE('TERM 1'!G57,'TERM 2'!G57,'TERM 3'!G57),0))</f>
        <v/>
      </c>
      <c r="U58" s="60"/>
      <c r="V58" s="60"/>
      <c r="W58" s="60" t="str">
        <f t="shared" si="6"/>
        <v/>
      </c>
      <c r="X58" s="60" t="str">
        <f>IF(COUNT('TERM 1'!H57,'TERM 2'!H57,'TERM 3'!H57)=0,"",
ROUND(AVERAGE('TERM 1'!H57,'TERM 2'!H57,'TERM 3'!H57),0))</f>
        <v/>
      </c>
      <c r="Y58" s="60"/>
      <c r="Z58" s="60"/>
      <c r="AA58" s="60" t="str">
        <f t="shared" si="7"/>
        <v/>
      </c>
      <c r="AB58" s="60" t="str">
        <f>IF(COUNT('TERM 1'!I57,'TERM 2'!I57,'TERM 3'!I57)=0,"",
ROUND(AVERAGE('TERM 1'!I57,'TERM 2'!I57,'TERM 3'!I57),0))</f>
        <v/>
      </c>
      <c r="AC58" s="60"/>
      <c r="AD58" s="60"/>
      <c r="AE58" s="60" t="str">
        <f t="shared" si="8"/>
        <v/>
      </c>
      <c r="AF58" s="25" t="str">
        <f>'TERM 1'!J57</f>
        <v/>
      </c>
      <c r="AG58" s="25" t="str">
        <f>'TERM 2'!J57</f>
        <v/>
      </c>
      <c r="AH58" s="25" t="str">
        <f>'TERM 3'!J57</f>
        <v/>
      </c>
      <c r="AI58" s="60" t="str">
        <f t="shared" si="9"/>
        <v/>
      </c>
      <c r="AJ58" s="61" t="str">
        <f>IF(COUNT('TERM 1'!K57,'TERM 2'!K57,'TERM 3'!K57)=0,"",
ROUND(AVERAGE('TERM 1'!K57,'TERM 2'!K57,'TERM 3'!K57),0))</f>
        <v/>
      </c>
      <c r="AK58" s="61"/>
      <c r="AL58" s="61"/>
      <c r="AM58" s="60" t="str">
        <f t="shared" si="10"/>
        <v/>
      </c>
      <c r="AN58" s="61" t="str">
        <f>IF(COUNT('TERM 1'!L57,'TERM 2'!L57,'TERM 3'!L57)=0,"",
ROUND(AVERAGE('TERM 1'!L57,'TERM 2'!L57,'TERM 3'!L57),0))</f>
        <v/>
      </c>
      <c r="AO58" s="61"/>
      <c r="AP58" s="61"/>
      <c r="AQ58" s="60" t="str">
        <f t="shared" si="11"/>
        <v/>
      </c>
      <c r="AR58" s="61">
        <f>'TERM 1'!M57</f>
        <v>0</v>
      </c>
      <c r="AS58" s="61">
        <f>'TERM 2'!M57</f>
        <v>0</v>
      </c>
      <c r="AT58" s="61">
        <f>'TERM 3'!M57</f>
        <v>0</v>
      </c>
      <c r="AU58" s="60">
        <f t="shared" si="12"/>
        <v>0</v>
      </c>
      <c r="AV58" s="507" t="str">
        <f>IF('TERM 1'!N57=0," ",'TERM 1'!N57)</f>
        <v xml:space="preserve"> </v>
      </c>
      <c r="AW58" s="61" t="str">
        <f>IF('TERM 2'!N57=0," ",'TERM 2'!N57)</f>
        <v xml:space="preserve"> </v>
      </c>
      <c r="AX58" s="61" t="str">
        <f>IF('TERM 3'!N57=0," ",'TERM 3'!N57)</f>
        <v xml:space="preserve"> </v>
      </c>
      <c r="AY58" s="60" t="str">
        <f t="shared" si="13"/>
        <v/>
      </c>
      <c r="AZ58" s="61" t="str">
        <f>IF('TERM 1'!O57=0," ",'TERM 1'!O57)</f>
        <v xml:space="preserve"> </v>
      </c>
      <c r="BA58" s="61" t="str">
        <f>IF('TERM 2'!O57=0," ",'TERM 2'!O57)</f>
        <v xml:space="preserve"> </v>
      </c>
      <c r="BB58" s="506" t="str">
        <f>IF('TERM 3'!O57=0," ",'TERM 3'!O57)</f>
        <v xml:space="preserve"> </v>
      </c>
      <c r="BC58" s="60" t="str">
        <f t="shared" si="14"/>
        <v/>
      </c>
      <c r="BD58" s="27" t="str" cm="1">
        <f t="array" ref="BD58">IFERROR(ROUND(SUM(D58,H58,L58,P58,T58,X58,AB58,AF58,AR58,AV58,AZ58) / INDEX(FREQUENCY((D58,H58,L58,P58,T58,X58,AB58,AF58,AR58,AV58,AZ58), 0), 2), 0)," ")</f>
        <v xml:space="preserve"> </v>
      </c>
      <c r="BE58" s="27" t="str" cm="1">
        <f t="array" ref="BE58">IFERROR(ROUND(SUM(E58,I58,M58,Q58,U58,Y58,AC58,AG58,AS58,AW58,BA58) / INDEX(FREQUENCY((E58,I58,M58,Q58,U58,Y58,AC58,AG58,AS58,AW58,BA58), 0), 2), 0)," ")</f>
        <v xml:space="preserve"> </v>
      </c>
      <c r="BF58" s="27" t="str" cm="1">
        <f t="array" ref="BF58">IFERROR(ROUND(SUM(F58,J58,N58,R58,V58,Z58,AD58,AH58,AT58,AX58,BB58) / INDEX(FREQUENCY((F58,J58,N58,R58,V58,Z58,AD58,AH58,AT58,AX58,BB58), 0), 2), 0)," ")</f>
        <v xml:space="preserve"> </v>
      </c>
      <c r="BG58" s="27" t="str" cm="1">
        <f t="array" ref="BG58">IFERROR(ROUND(SUM(G58,K58,O58,S58,W58,AA58,AE58,AI58,AU58,AY58,BC58) / INDEX(FREQUENCY((G58,K58,O58,S58,W58,AA58,AE58,AI58,AU58,AY58,BC58), 0), 2), 0)," ")</f>
        <v xml:space="preserve"> </v>
      </c>
      <c r="BH58" s="28" t="str">
        <f t="shared" si="15"/>
        <v/>
      </c>
      <c r="BI58" s="28" t="str">
        <f t="shared" si="1"/>
        <v/>
      </c>
      <c r="BJ58" s="28" t="str">
        <f>IFERROR('TERM 1'!S57," ")</f>
        <v xml:space="preserve"> </v>
      </c>
      <c r="BK58" s="28" t="str">
        <f>IFERROR('TERM 2'!S57," ")</f>
        <v xml:space="preserve"> </v>
      </c>
      <c r="BL58" s="28" t="str">
        <f>IFERROR('TERM 3'!S57," ")</f>
        <v xml:space="preserve"> </v>
      </c>
      <c r="BM58" s="765" t="str">
        <f t="shared" si="16"/>
        <v/>
      </c>
      <c r="BN58" s="6" t="e">
        <f>_xlfn.XLOOKUP(B58,masterlist!$M:$M,masterlist!R:R)</f>
        <v>#VALUE!</v>
      </c>
    </row>
    <row r="59" spans="1:66" ht="18" customHeight="1">
      <c r="A59" s="23">
        <v>43</v>
      </c>
      <c r="B59" s="57" t="e">
        <f>'INPUT DATA'!J51</f>
        <v>#VALUE!</v>
      </c>
      <c r="C59" s="6" t="e">
        <f t="shared" si="17"/>
        <v>#VALUE!</v>
      </c>
      <c r="D59" s="60">
        <f>'TERM 1'!C58</f>
        <v>0</v>
      </c>
      <c r="E59" s="60"/>
      <c r="F59" s="60"/>
      <c r="G59" s="60" t="str">
        <f t="shared" si="2"/>
        <v/>
      </c>
      <c r="H59" s="60" t="str">
        <f>IF(COUNT('TERM 1'!D58,'TERM 2'!D58,'TERM 3'!D58)=0,"",
ROUND(AVERAGE('TERM 1'!D58,'TERM 2'!D58,'TERM 3'!D58),0))</f>
        <v/>
      </c>
      <c r="I59" s="60"/>
      <c r="J59" s="60"/>
      <c r="K59" s="60" t="str">
        <f t="shared" si="3"/>
        <v/>
      </c>
      <c r="L59" s="60" t="str">
        <f>IF(COUNT('TERM 1'!E58,'TERM 2'!E58,'TERM 3'!E58)=0,"",
ROUND(AVERAGE('TERM 1'!E58,'TERM 2'!E58,'TERM 3'!E58),0))</f>
        <v/>
      </c>
      <c r="M59" s="60"/>
      <c r="N59" s="60"/>
      <c r="O59" s="60" t="str">
        <f t="shared" si="4"/>
        <v/>
      </c>
      <c r="P59" s="60" t="str">
        <f>IF(COUNT('TERM 1'!F58,'TERM 2'!F58,'TERM 3'!F58)=0,"",
ROUND(AVERAGE('TERM 1'!F58,'TERM 2'!F58,'TERM 3'!F58),0))</f>
        <v/>
      </c>
      <c r="Q59" s="60"/>
      <c r="R59" s="60"/>
      <c r="S59" s="60" t="str">
        <f t="shared" si="5"/>
        <v/>
      </c>
      <c r="T59" s="60" t="str">
        <f>IF(COUNT('TERM 1'!G58,'TERM 2'!G58,'TERM 3'!G58)=0,"",
ROUND(AVERAGE('TERM 1'!G58,'TERM 2'!G58,'TERM 3'!G58),0))</f>
        <v/>
      </c>
      <c r="U59" s="60"/>
      <c r="V59" s="60"/>
      <c r="W59" s="60" t="str">
        <f t="shared" si="6"/>
        <v/>
      </c>
      <c r="X59" s="60" t="str">
        <f>IF(COUNT('TERM 1'!H58,'TERM 2'!H58,'TERM 3'!H58)=0,"",
ROUND(AVERAGE('TERM 1'!H58,'TERM 2'!H58,'TERM 3'!H58),0))</f>
        <v/>
      </c>
      <c r="Y59" s="60"/>
      <c r="Z59" s="60"/>
      <c r="AA59" s="60" t="str">
        <f t="shared" si="7"/>
        <v/>
      </c>
      <c r="AB59" s="60" t="str">
        <f>IF(COUNT('TERM 1'!I58,'TERM 2'!I58,'TERM 3'!I58)=0,"",
ROUND(AVERAGE('TERM 1'!I58,'TERM 2'!I58,'TERM 3'!I58),0))</f>
        <v/>
      </c>
      <c r="AC59" s="60"/>
      <c r="AD59" s="60"/>
      <c r="AE59" s="60" t="str">
        <f t="shared" si="8"/>
        <v/>
      </c>
      <c r="AF59" s="25" t="str">
        <f>'TERM 1'!J58</f>
        <v/>
      </c>
      <c r="AG59" s="25" t="str">
        <f>'TERM 2'!J58</f>
        <v/>
      </c>
      <c r="AH59" s="25" t="str">
        <f>'TERM 3'!J58</f>
        <v/>
      </c>
      <c r="AI59" s="60" t="str">
        <f t="shared" si="9"/>
        <v/>
      </c>
      <c r="AJ59" s="61" t="str">
        <f>IF(COUNT('TERM 1'!K58,'TERM 2'!K58,'TERM 3'!K58)=0,"",
ROUND(AVERAGE('TERM 1'!K58,'TERM 2'!K58,'TERM 3'!K58),0))</f>
        <v/>
      </c>
      <c r="AK59" s="61"/>
      <c r="AL59" s="61"/>
      <c r="AM59" s="60" t="str">
        <f t="shared" si="10"/>
        <v/>
      </c>
      <c r="AN59" s="61" t="str">
        <f>IF(COUNT('TERM 1'!L58,'TERM 2'!L58,'TERM 3'!L58)=0,"",
ROUND(AVERAGE('TERM 1'!L58,'TERM 2'!L58,'TERM 3'!L58),0))</f>
        <v/>
      </c>
      <c r="AO59" s="61"/>
      <c r="AP59" s="61"/>
      <c r="AQ59" s="60" t="str">
        <f t="shared" si="11"/>
        <v/>
      </c>
      <c r="AR59" s="61">
        <f>'TERM 1'!M58</f>
        <v>0</v>
      </c>
      <c r="AS59" s="61">
        <f>'TERM 2'!M58</f>
        <v>0</v>
      </c>
      <c r="AT59" s="61">
        <f>'TERM 3'!M58</f>
        <v>0</v>
      </c>
      <c r="AU59" s="60">
        <f t="shared" si="12"/>
        <v>0</v>
      </c>
      <c r="AV59" s="507" t="str">
        <f>IF('TERM 1'!N58=0," ",'TERM 1'!N58)</f>
        <v xml:space="preserve"> </v>
      </c>
      <c r="AW59" s="61" t="str">
        <f>IF('TERM 2'!N58=0," ",'TERM 2'!N58)</f>
        <v xml:space="preserve"> </v>
      </c>
      <c r="AX59" s="61" t="str">
        <f>IF('TERM 3'!N58=0," ",'TERM 3'!N58)</f>
        <v xml:space="preserve"> </v>
      </c>
      <c r="AY59" s="60" t="str">
        <f t="shared" si="13"/>
        <v/>
      </c>
      <c r="AZ59" s="61" t="str">
        <f>IF('TERM 1'!O58=0," ",'TERM 1'!O58)</f>
        <v xml:space="preserve"> </v>
      </c>
      <c r="BA59" s="61" t="str">
        <f>IF('TERM 2'!O58=0," ",'TERM 2'!O58)</f>
        <v xml:space="preserve"> </v>
      </c>
      <c r="BB59" s="506" t="str">
        <f>IF('TERM 3'!O58=0," ",'TERM 3'!O58)</f>
        <v xml:space="preserve"> </v>
      </c>
      <c r="BC59" s="60" t="str">
        <f t="shared" si="14"/>
        <v/>
      </c>
      <c r="BD59" s="27" t="str" cm="1">
        <f t="array" ref="BD59">IFERROR(ROUND(SUM(D59,H59,L59,P59,T59,X59,AB59,AF59,AR59,AV59,AZ59) / INDEX(FREQUENCY((D59,H59,L59,P59,T59,X59,AB59,AF59,AR59,AV59,AZ59), 0), 2), 0)," ")</f>
        <v xml:space="preserve"> </v>
      </c>
      <c r="BE59" s="27" t="str" cm="1">
        <f t="array" ref="BE59">IFERROR(ROUND(SUM(E59,I59,M59,Q59,U59,Y59,AC59,AG59,AS59,AW59,BA59) / INDEX(FREQUENCY((E59,I59,M59,Q59,U59,Y59,AC59,AG59,AS59,AW59,BA59), 0), 2), 0)," ")</f>
        <v xml:space="preserve"> </v>
      </c>
      <c r="BF59" s="27" t="str" cm="1">
        <f t="array" ref="BF59">IFERROR(ROUND(SUM(F59,J59,N59,R59,V59,Z59,AD59,AH59,AT59,AX59,BB59) / INDEX(FREQUENCY((F59,J59,N59,R59,V59,Z59,AD59,AH59,AT59,AX59,BB59), 0), 2), 0)," ")</f>
        <v xml:space="preserve"> </v>
      </c>
      <c r="BG59" s="27" t="str" cm="1">
        <f t="array" ref="BG59">IFERROR(ROUND(SUM(G59,K59,O59,S59,W59,AA59,AE59,AI59,AU59,AY59,BC59) / INDEX(FREQUENCY((G59,K59,O59,S59,W59,AA59,AE59,AI59,AU59,AY59,BC59), 0), 2), 0)," ")</f>
        <v xml:space="preserve"> </v>
      </c>
      <c r="BH59" s="28" t="str">
        <f t="shared" si="15"/>
        <v/>
      </c>
      <c r="BI59" s="28" t="str">
        <f t="shared" si="1"/>
        <v/>
      </c>
      <c r="BJ59" s="28" t="str">
        <f>IFERROR('TERM 1'!S58," ")</f>
        <v xml:space="preserve"> </v>
      </c>
      <c r="BK59" s="28" t="str">
        <f>IFERROR('TERM 2'!S58," ")</f>
        <v xml:space="preserve"> </v>
      </c>
      <c r="BL59" s="28" t="str">
        <f>IFERROR('TERM 3'!S58," ")</f>
        <v xml:space="preserve"> </v>
      </c>
      <c r="BM59" s="765" t="str">
        <f t="shared" si="16"/>
        <v/>
      </c>
      <c r="BN59" s="6" t="e">
        <f>_xlfn.XLOOKUP(B59,masterlist!$M:$M,masterlist!R:R)</f>
        <v>#VALUE!</v>
      </c>
    </row>
    <row r="60" spans="1:66" ht="18" customHeight="1">
      <c r="A60" s="23">
        <v>44</v>
      </c>
      <c r="B60" s="57" t="e">
        <f>'INPUT DATA'!J52</f>
        <v>#VALUE!</v>
      </c>
      <c r="C60" s="6" t="e">
        <f t="shared" si="17"/>
        <v>#VALUE!</v>
      </c>
      <c r="D60" s="60">
        <f>'TERM 1'!C59</f>
        <v>0</v>
      </c>
      <c r="E60" s="60"/>
      <c r="F60" s="60"/>
      <c r="G60" s="60" t="str">
        <f t="shared" si="2"/>
        <v/>
      </c>
      <c r="H60" s="60" t="str">
        <f>IF(COUNT('TERM 1'!D59,'TERM 2'!D59,'TERM 3'!D59)=0,"",
ROUND(AVERAGE('TERM 1'!D59,'TERM 2'!D59,'TERM 3'!D59),0))</f>
        <v/>
      </c>
      <c r="I60" s="60"/>
      <c r="J60" s="60"/>
      <c r="K60" s="60" t="str">
        <f t="shared" si="3"/>
        <v/>
      </c>
      <c r="L60" s="60" t="str">
        <f>IF(COUNT('TERM 1'!E59,'TERM 2'!E59,'TERM 3'!E59)=0,"",
ROUND(AVERAGE('TERM 1'!E59,'TERM 2'!E59,'TERM 3'!E59),0))</f>
        <v/>
      </c>
      <c r="M60" s="60"/>
      <c r="N60" s="60"/>
      <c r="O60" s="60" t="str">
        <f t="shared" si="4"/>
        <v/>
      </c>
      <c r="P60" s="60" t="str">
        <f>IF(COUNT('TERM 1'!F59,'TERM 2'!F59,'TERM 3'!F59)=0,"",
ROUND(AVERAGE('TERM 1'!F59,'TERM 2'!F59,'TERM 3'!F59),0))</f>
        <v/>
      </c>
      <c r="Q60" s="60"/>
      <c r="R60" s="60"/>
      <c r="S60" s="60" t="str">
        <f t="shared" si="5"/>
        <v/>
      </c>
      <c r="T60" s="60" t="str">
        <f>IF(COUNT('TERM 1'!G59,'TERM 2'!G59,'TERM 3'!G59)=0,"",
ROUND(AVERAGE('TERM 1'!G59,'TERM 2'!G59,'TERM 3'!G59),0))</f>
        <v/>
      </c>
      <c r="U60" s="60"/>
      <c r="V60" s="60"/>
      <c r="W60" s="60" t="str">
        <f t="shared" si="6"/>
        <v/>
      </c>
      <c r="X60" s="60" t="str">
        <f>IF(COUNT('TERM 1'!H59,'TERM 2'!H59,'TERM 3'!H59)=0,"",
ROUND(AVERAGE('TERM 1'!H59,'TERM 2'!H59,'TERM 3'!H59),0))</f>
        <v/>
      </c>
      <c r="Y60" s="60"/>
      <c r="Z60" s="60"/>
      <c r="AA60" s="60" t="str">
        <f t="shared" si="7"/>
        <v/>
      </c>
      <c r="AB60" s="60" t="str">
        <f>IF(COUNT('TERM 1'!I59,'TERM 2'!I59,'TERM 3'!I59)=0,"",
ROUND(AVERAGE('TERM 1'!I59,'TERM 2'!I59,'TERM 3'!I59),0))</f>
        <v/>
      </c>
      <c r="AC60" s="60"/>
      <c r="AD60" s="60"/>
      <c r="AE60" s="60" t="str">
        <f t="shared" si="8"/>
        <v/>
      </c>
      <c r="AF60" s="25" t="str">
        <f>'TERM 1'!J59</f>
        <v/>
      </c>
      <c r="AG60" s="25" t="str">
        <f>'TERM 2'!J59</f>
        <v/>
      </c>
      <c r="AH60" s="25" t="str">
        <f>'TERM 3'!J59</f>
        <v/>
      </c>
      <c r="AI60" s="60" t="str">
        <f t="shared" si="9"/>
        <v/>
      </c>
      <c r="AJ60" s="61" t="str">
        <f>IF(COUNT('TERM 1'!K59,'TERM 2'!K59,'TERM 3'!K59)=0,"",
ROUND(AVERAGE('TERM 1'!K59,'TERM 2'!K59,'TERM 3'!K59),0))</f>
        <v/>
      </c>
      <c r="AK60" s="61"/>
      <c r="AL60" s="61"/>
      <c r="AM60" s="60" t="str">
        <f t="shared" si="10"/>
        <v/>
      </c>
      <c r="AN60" s="61" t="str">
        <f>IF(COUNT('TERM 1'!L59,'TERM 2'!L59,'TERM 3'!L59)=0,"",
ROUND(AVERAGE('TERM 1'!L59,'TERM 2'!L59,'TERM 3'!L59),0))</f>
        <v/>
      </c>
      <c r="AO60" s="61"/>
      <c r="AP60" s="61"/>
      <c r="AQ60" s="60" t="str">
        <f t="shared" si="11"/>
        <v/>
      </c>
      <c r="AR60" s="61">
        <f>'TERM 1'!M59</f>
        <v>0</v>
      </c>
      <c r="AS60" s="61">
        <f>'TERM 2'!M59</f>
        <v>0</v>
      </c>
      <c r="AT60" s="61">
        <f>'TERM 3'!M59</f>
        <v>0</v>
      </c>
      <c r="AU60" s="60">
        <f t="shared" si="12"/>
        <v>0</v>
      </c>
      <c r="AV60" s="507" t="str">
        <f>IF('TERM 1'!N59=0," ",'TERM 1'!N59)</f>
        <v xml:space="preserve"> </v>
      </c>
      <c r="AW60" s="61" t="str">
        <f>IF('TERM 2'!N59=0," ",'TERM 2'!N59)</f>
        <v xml:space="preserve"> </v>
      </c>
      <c r="AX60" s="61" t="str">
        <f>IF('TERM 3'!N59=0," ",'TERM 3'!N59)</f>
        <v xml:space="preserve"> </v>
      </c>
      <c r="AY60" s="60" t="str">
        <f t="shared" si="13"/>
        <v/>
      </c>
      <c r="AZ60" s="61" t="str">
        <f>IF('TERM 1'!O59=0," ",'TERM 1'!O59)</f>
        <v xml:space="preserve"> </v>
      </c>
      <c r="BA60" s="61" t="str">
        <f>IF('TERM 2'!O59=0," ",'TERM 2'!O59)</f>
        <v xml:space="preserve"> </v>
      </c>
      <c r="BB60" s="506" t="str">
        <f>IF('TERM 3'!O59=0," ",'TERM 3'!O59)</f>
        <v xml:space="preserve"> </v>
      </c>
      <c r="BC60" s="60" t="str">
        <f t="shared" si="14"/>
        <v/>
      </c>
      <c r="BD60" s="27" t="str" cm="1">
        <f t="array" ref="BD60">IFERROR(ROUND(SUM(D60,H60,L60,P60,T60,X60,AB60,AF60,AR60,AV60,AZ60) / INDEX(FREQUENCY((D60,H60,L60,P60,T60,X60,AB60,AF60,AR60,AV60,AZ60), 0), 2), 0)," ")</f>
        <v xml:space="preserve"> </v>
      </c>
      <c r="BE60" s="27" t="str" cm="1">
        <f t="array" ref="BE60">IFERROR(ROUND(SUM(E60,I60,M60,Q60,U60,Y60,AC60,AG60,AS60,AW60,BA60) / INDEX(FREQUENCY((E60,I60,M60,Q60,U60,Y60,AC60,AG60,AS60,AW60,BA60), 0), 2), 0)," ")</f>
        <v xml:space="preserve"> </v>
      </c>
      <c r="BF60" s="27" t="str" cm="1">
        <f t="array" ref="BF60">IFERROR(ROUND(SUM(F60,J60,N60,R60,V60,Z60,AD60,AH60,AT60,AX60,BB60) / INDEX(FREQUENCY((F60,J60,N60,R60,V60,Z60,AD60,AH60,AT60,AX60,BB60), 0), 2), 0)," ")</f>
        <v xml:space="preserve"> </v>
      </c>
      <c r="BG60" s="27" t="str" cm="1">
        <f t="array" ref="BG60">IFERROR(ROUND(SUM(G60,K60,O60,S60,W60,AA60,AE60,AI60,AU60,AY60,BC60) / INDEX(FREQUENCY((G60,K60,O60,S60,W60,AA60,AE60,AI60,AU60,AY60,BC60), 0), 2), 0)," ")</f>
        <v xml:space="preserve"> </v>
      </c>
      <c r="BH60" s="28" t="str">
        <f t="shared" si="15"/>
        <v/>
      </c>
      <c r="BI60" s="28" t="str">
        <f t="shared" si="1"/>
        <v/>
      </c>
      <c r="BJ60" s="28" t="str">
        <f>IFERROR('TERM 1'!S59," ")</f>
        <v xml:space="preserve"> </v>
      </c>
      <c r="BK60" s="28" t="str">
        <f>IFERROR('TERM 2'!S59," ")</f>
        <v xml:space="preserve"> </v>
      </c>
      <c r="BL60" s="28" t="str">
        <f>IFERROR('TERM 3'!S59," ")</f>
        <v xml:space="preserve"> </v>
      </c>
      <c r="BM60" s="765" t="str">
        <f t="shared" si="16"/>
        <v/>
      </c>
      <c r="BN60" s="6" t="e">
        <f>_xlfn.XLOOKUP(B60,masterlist!$M:$M,masterlist!R:R)</f>
        <v>#VALUE!</v>
      </c>
    </row>
    <row r="61" spans="1:66" ht="18" customHeight="1">
      <c r="A61" s="23">
        <v>45</v>
      </c>
      <c r="B61" s="57" t="e">
        <f>'INPUT DATA'!J53</f>
        <v>#VALUE!</v>
      </c>
      <c r="C61" s="6" t="e">
        <f t="shared" si="17"/>
        <v>#VALUE!</v>
      </c>
      <c r="D61" s="60">
        <f>'TERM 1'!C60</f>
        <v>0</v>
      </c>
      <c r="E61" s="60"/>
      <c r="F61" s="60"/>
      <c r="G61" s="60" t="str">
        <f t="shared" si="2"/>
        <v/>
      </c>
      <c r="H61" s="60" t="str">
        <f>IF(COUNT('TERM 1'!D60,'TERM 2'!D60,'TERM 3'!D60)=0,"",
ROUND(AVERAGE('TERM 1'!D60,'TERM 2'!D60,'TERM 3'!D60),0))</f>
        <v/>
      </c>
      <c r="I61" s="60"/>
      <c r="J61" s="60"/>
      <c r="K61" s="60" t="str">
        <f t="shared" si="3"/>
        <v/>
      </c>
      <c r="L61" s="60" t="str">
        <f>IF(COUNT('TERM 1'!E60,'TERM 2'!E60,'TERM 3'!E60)=0,"",
ROUND(AVERAGE('TERM 1'!E60,'TERM 2'!E60,'TERM 3'!E60),0))</f>
        <v/>
      </c>
      <c r="M61" s="60"/>
      <c r="N61" s="60"/>
      <c r="O61" s="60" t="str">
        <f t="shared" si="4"/>
        <v/>
      </c>
      <c r="P61" s="60" t="str">
        <f>IF(COUNT('TERM 1'!F60,'TERM 2'!F60,'TERM 3'!F60)=0,"",
ROUND(AVERAGE('TERM 1'!F60,'TERM 2'!F60,'TERM 3'!F60),0))</f>
        <v/>
      </c>
      <c r="Q61" s="60"/>
      <c r="R61" s="60"/>
      <c r="S61" s="60" t="str">
        <f t="shared" si="5"/>
        <v/>
      </c>
      <c r="T61" s="60" t="str">
        <f>IF(COUNT('TERM 1'!G60,'TERM 2'!G60,'TERM 3'!G60)=0,"",
ROUND(AVERAGE('TERM 1'!G60,'TERM 2'!G60,'TERM 3'!G60),0))</f>
        <v/>
      </c>
      <c r="U61" s="60"/>
      <c r="V61" s="60"/>
      <c r="W61" s="60" t="str">
        <f t="shared" si="6"/>
        <v/>
      </c>
      <c r="X61" s="60" t="str">
        <f>IF(COUNT('TERM 1'!H60,'TERM 2'!H60,'TERM 3'!H60)=0,"",
ROUND(AVERAGE('TERM 1'!H60,'TERM 2'!H60,'TERM 3'!H60),0))</f>
        <v/>
      </c>
      <c r="Y61" s="60"/>
      <c r="Z61" s="60"/>
      <c r="AA61" s="60" t="str">
        <f t="shared" si="7"/>
        <v/>
      </c>
      <c r="AB61" s="60" t="str">
        <f>IF(COUNT('TERM 1'!I60,'TERM 2'!I60,'TERM 3'!I60)=0,"",
ROUND(AVERAGE('TERM 1'!I60,'TERM 2'!I60,'TERM 3'!I60),0))</f>
        <v/>
      </c>
      <c r="AC61" s="60"/>
      <c r="AD61" s="60"/>
      <c r="AE61" s="60" t="str">
        <f t="shared" si="8"/>
        <v/>
      </c>
      <c r="AF61" s="25" t="str">
        <f>'TERM 1'!J60</f>
        <v/>
      </c>
      <c r="AG61" s="25" t="str">
        <f>'TERM 2'!J60</f>
        <v/>
      </c>
      <c r="AH61" s="25" t="str">
        <f>'TERM 3'!J60</f>
        <v/>
      </c>
      <c r="AI61" s="60" t="str">
        <f t="shared" si="9"/>
        <v/>
      </c>
      <c r="AJ61" s="61" t="str">
        <f>IF(COUNT('TERM 1'!K60,'TERM 2'!K60,'TERM 3'!K60)=0,"",
ROUND(AVERAGE('TERM 1'!K60,'TERM 2'!K60,'TERM 3'!K60),0))</f>
        <v/>
      </c>
      <c r="AK61" s="61"/>
      <c r="AL61" s="61"/>
      <c r="AM61" s="60" t="str">
        <f t="shared" si="10"/>
        <v/>
      </c>
      <c r="AN61" s="61" t="str">
        <f>IF(COUNT('TERM 1'!L60,'TERM 2'!L60,'TERM 3'!L60)=0,"",
ROUND(AVERAGE('TERM 1'!L60,'TERM 2'!L60,'TERM 3'!L60),0))</f>
        <v/>
      </c>
      <c r="AO61" s="61"/>
      <c r="AP61" s="61"/>
      <c r="AQ61" s="60" t="str">
        <f t="shared" si="11"/>
        <v/>
      </c>
      <c r="AR61" s="61">
        <f>'TERM 1'!M60</f>
        <v>0</v>
      </c>
      <c r="AS61" s="61">
        <f>'TERM 2'!M60</f>
        <v>0</v>
      </c>
      <c r="AT61" s="61">
        <f>'TERM 3'!M60</f>
        <v>0</v>
      </c>
      <c r="AU61" s="60">
        <f t="shared" si="12"/>
        <v>0</v>
      </c>
      <c r="AV61" s="507" t="str">
        <f>IF('TERM 1'!N60=0," ",'TERM 1'!N60)</f>
        <v xml:space="preserve"> </v>
      </c>
      <c r="AW61" s="61" t="str">
        <f>IF('TERM 2'!N60=0," ",'TERM 2'!N60)</f>
        <v xml:space="preserve"> </v>
      </c>
      <c r="AX61" s="61" t="str">
        <f>IF('TERM 3'!N60=0," ",'TERM 3'!N60)</f>
        <v xml:space="preserve"> </v>
      </c>
      <c r="AY61" s="60" t="str">
        <f t="shared" si="13"/>
        <v/>
      </c>
      <c r="AZ61" s="61" t="str">
        <f>IF('TERM 1'!O60=0," ",'TERM 1'!O60)</f>
        <v xml:space="preserve"> </v>
      </c>
      <c r="BA61" s="61" t="str">
        <f>IF('TERM 2'!O60=0," ",'TERM 2'!O60)</f>
        <v xml:space="preserve"> </v>
      </c>
      <c r="BB61" s="506" t="str">
        <f>IF('TERM 3'!O60=0," ",'TERM 3'!O60)</f>
        <v xml:space="preserve"> </v>
      </c>
      <c r="BC61" s="60" t="str">
        <f t="shared" si="14"/>
        <v/>
      </c>
      <c r="BD61" s="27" t="str" cm="1">
        <f t="array" ref="BD61">IFERROR(ROUND(SUM(D61,H61,L61,P61,T61,X61,AB61,AF61,AR61,AV61,AZ61) / INDEX(FREQUENCY((D61,H61,L61,P61,T61,X61,AB61,AF61,AR61,AV61,AZ61), 0), 2), 0)," ")</f>
        <v xml:space="preserve"> </v>
      </c>
      <c r="BE61" s="27" t="str" cm="1">
        <f t="array" ref="BE61">IFERROR(ROUND(SUM(E61,I61,M61,Q61,U61,Y61,AC61,AG61,AS61,AW61,BA61) / INDEX(FREQUENCY((E61,I61,M61,Q61,U61,Y61,AC61,AG61,AS61,AW61,BA61), 0), 2), 0)," ")</f>
        <v xml:space="preserve"> </v>
      </c>
      <c r="BF61" s="27" t="str" cm="1">
        <f t="array" ref="BF61">IFERROR(ROUND(SUM(F61,J61,N61,R61,V61,Z61,AD61,AH61,AT61,AX61,BB61) / INDEX(FREQUENCY((F61,J61,N61,R61,V61,Z61,AD61,AH61,AT61,AX61,BB61), 0), 2), 0)," ")</f>
        <v xml:space="preserve"> </v>
      </c>
      <c r="BG61" s="27" t="str" cm="1">
        <f t="array" ref="BG61">IFERROR(ROUND(SUM(G61,K61,O61,S61,W61,AA61,AE61,AI61,AU61,AY61,BC61) / INDEX(FREQUENCY((G61,K61,O61,S61,W61,AA61,AE61,AI61,AU61,AY61,BC61), 0), 2), 0)," ")</f>
        <v xml:space="preserve"> </v>
      </c>
      <c r="BH61" s="28" t="str">
        <f t="shared" si="15"/>
        <v/>
      </c>
      <c r="BI61" s="28" t="str">
        <f t="shared" si="1"/>
        <v/>
      </c>
      <c r="BJ61" s="28" t="str">
        <f>IFERROR('TERM 1'!S60," ")</f>
        <v xml:space="preserve"> </v>
      </c>
      <c r="BK61" s="28" t="str">
        <f>IFERROR('TERM 2'!S60," ")</f>
        <v xml:space="preserve"> </v>
      </c>
      <c r="BL61" s="28" t="str">
        <f>IFERROR('TERM 3'!S60," ")</f>
        <v xml:space="preserve"> </v>
      </c>
      <c r="BM61" s="765" t="str">
        <f t="shared" si="16"/>
        <v/>
      </c>
      <c r="BN61" s="6" t="e">
        <f>_xlfn.XLOOKUP(B61,masterlist!$M:$M,masterlist!R:R)</f>
        <v>#VALUE!</v>
      </c>
    </row>
    <row r="62" spans="1:66" ht="18" customHeight="1">
      <c r="A62" s="23">
        <v>46</v>
      </c>
      <c r="B62" s="57" t="e">
        <f>'INPUT DATA'!J54</f>
        <v>#VALUE!</v>
      </c>
      <c r="C62" s="6" t="e">
        <f t="shared" si="17"/>
        <v>#VALUE!</v>
      </c>
      <c r="D62" s="60">
        <f>'TERM 1'!C61</f>
        <v>0</v>
      </c>
      <c r="E62" s="60"/>
      <c r="F62" s="60"/>
      <c r="G62" s="60" t="str">
        <f t="shared" si="2"/>
        <v/>
      </c>
      <c r="H62" s="60" t="str">
        <f>IF(COUNT('TERM 1'!D61,'TERM 2'!D61,'TERM 3'!D61)=0,"",
ROUND(AVERAGE('TERM 1'!D61,'TERM 2'!D61,'TERM 3'!D61),0))</f>
        <v/>
      </c>
      <c r="I62" s="60"/>
      <c r="J62" s="60"/>
      <c r="K62" s="60" t="str">
        <f t="shared" si="3"/>
        <v/>
      </c>
      <c r="L62" s="60" t="str">
        <f>IF(COUNT('TERM 1'!E61,'TERM 2'!E61,'TERM 3'!E61)=0,"",
ROUND(AVERAGE('TERM 1'!E61,'TERM 2'!E61,'TERM 3'!E61),0))</f>
        <v/>
      </c>
      <c r="M62" s="60"/>
      <c r="N62" s="60"/>
      <c r="O62" s="60" t="str">
        <f t="shared" si="4"/>
        <v/>
      </c>
      <c r="P62" s="60" t="str">
        <f>IF(COUNT('TERM 1'!F61,'TERM 2'!F61,'TERM 3'!F61)=0,"",
ROUND(AVERAGE('TERM 1'!F61,'TERM 2'!F61,'TERM 3'!F61),0))</f>
        <v/>
      </c>
      <c r="Q62" s="60"/>
      <c r="R62" s="60"/>
      <c r="S62" s="60" t="str">
        <f t="shared" si="5"/>
        <v/>
      </c>
      <c r="T62" s="60" t="str">
        <f>IF(COUNT('TERM 1'!G61,'TERM 2'!G61,'TERM 3'!G61)=0,"",
ROUND(AVERAGE('TERM 1'!G61,'TERM 2'!G61,'TERM 3'!G61),0))</f>
        <v/>
      </c>
      <c r="U62" s="60"/>
      <c r="V62" s="60"/>
      <c r="W62" s="60" t="str">
        <f t="shared" si="6"/>
        <v/>
      </c>
      <c r="X62" s="60" t="str">
        <f>IF(COUNT('TERM 1'!H61,'TERM 2'!H61,'TERM 3'!H61)=0,"",
ROUND(AVERAGE('TERM 1'!H61,'TERM 2'!H61,'TERM 3'!H61),0))</f>
        <v/>
      </c>
      <c r="Y62" s="60"/>
      <c r="Z62" s="60"/>
      <c r="AA62" s="60" t="str">
        <f t="shared" si="7"/>
        <v/>
      </c>
      <c r="AB62" s="60" t="str">
        <f>IF(COUNT('TERM 1'!I61,'TERM 2'!I61,'TERM 3'!I61)=0,"",
ROUND(AVERAGE('TERM 1'!I61,'TERM 2'!I61,'TERM 3'!I61),0))</f>
        <v/>
      </c>
      <c r="AC62" s="60"/>
      <c r="AD62" s="60"/>
      <c r="AE62" s="60" t="str">
        <f t="shared" si="8"/>
        <v/>
      </c>
      <c r="AF62" s="25" t="str">
        <f>'TERM 1'!J61</f>
        <v/>
      </c>
      <c r="AG62" s="25" t="str">
        <f>'TERM 2'!J61</f>
        <v/>
      </c>
      <c r="AH62" s="25" t="str">
        <f>'TERM 3'!J61</f>
        <v/>
      </c>
      <c r="AI62" s="60" t="str">
        <f t="shared" si="9"/>
        <v/>
      </c>
      <c r="AJ62" s="61" t="str">
        <f>IF(COUNT('TERM 1'!K61,'TERM 2'!K61,'TERM 3'!K61)=0,"",
ROUND(AVERAGE('TERM 1'!K61,'TERM 2'!K61,'TERM 3'!K61),0))</f>
        <v/>
      </c>
      <c r="AK62" s="61"/>
      <c r="AL62" s="61"/>
      <c r="AM62" s="60" t="str">
        <f t="shared" si="10"/>
        <v/>
      </c>
      <c r="AN62" s="61" t="str">
        <f>IF(COUNT('TERM 1'!L61,'TERM 2'!L61,'TERM 3'!L61)=0,"",
ROUND(AVERAGE('TERM 1'!L61,'TERM 2'!L61,'TERM 3'!L61),0))</f>
        <v/>
      </c>
      <c r="AO62" s="61"/>
      <c r="AP62" s="61"/>
      <c r="AQ62" s="60" t="str">
        <f t="shared" si="11"/>
        <v/>
      </c>
      <c r="AR62" s="61">
        <f>'TERM 1'!M61</f>
        <v>0</v>
      </c>
      <c r="AS62" s="61">
        <f>'TERM 2'!M61</f>
        <v>0</v>
      </c>
      <c r="AT62" s="61">
        <f>'TERM 3'!M61</f>
        <v>0</v>
      </c>
      <c r="AU62" s="60">
        <f t="shared" si="12"/>
        <v>0</v>
      </c>
      <c r="AV62" s="507" t="str">
        <f>IF('TERM 1'!N61=0," ",'TERM 1'!N61)</f>
        <v xml:space="preserve"> </v>
      </c>
      <c r="AW62" s="61" t="str">
        <f>IF('TERM 2'!N61=0," ",'TERM 2'!N61)</f>
        <v xml:space="preserve"> </v>
      </c>
      <c r="AX62" s="61" t="str">
        <f>IF('TERM 3'!N61=0," ",'TERM 3'!N61)</f>
        <v xml:space="preserve"> </v>
      </c>
      <c r="AY62" s="60" t="str">
        <f t="shared" si="13"/>
        <v/>
      </c>
      <c r="AZ62" s="61" t="str">
        <f>IF('TERM 1'!O61=0," ",'TERM 1'!O61)</f>
        <v xml:space="preserve"> </v>
      </c>
      <c r="BA62" s="61" t="str">
        <f>IF('TERM 2'!O61=0," ",'TERM 2'!O61)</f>
        <v xml:space="preserve"> </v>
      </c>
      <c r="BB62" s="506" t="str">
        <f>IF('TERM 3'!O61=0," ",'TERM 3'!O61)</f>
        <v xml:space="preserve"> </v>
      </c>
      <c r="BC62" s="60" t="str">
        <f t="shared" si="14"/>
        <v/>
      </c>
      <c r="BD62" s="27" t="str" cm="1">
        <f t="array" ref="BD62">IFERROR(ROUND(SUM(D62,H62,L62,P62,T62,X62,AB62,AF62,AR62,AV62,AZ62) / INDEX(FREQUENCY((D62,H62,L62,P62,T62,X62,AB62,AF62,AR62,AV62,AZ62), 0), 2), 0)," ")</f>
        <v xml:space="preserve"> </v>
      </c>
      <c r="BE62" s="27" t="str" cm="1">
        <f t="array" ref="BE62">IFERROR(ROUND(SUM(E62,I62,M62,Q62,U62,Y62,AC62,AG62,AS62,AW62,BA62) / INDEX(FREQUENCY((E62,I62,M62,Q62,U62,Y62,AC62,AG62,AS62,AW62,BA62), 0), 2), 0)," ")</f>
        <v xml:space="preserve"> </v>
      </c>
      <c r="BF62" s="27" t="str" cm="1">
        <f t="array" ref="BF62">IFERROR(ROUND(SUM(F62,J62,N62,R62,V62,Z62,AD62,AH62,AT62,AX62,BB62) / INDEX(FREQUENCY((F62,J62,N62,R62,V62,Z62,AD62,AH62,AT62,AX62,BB62), 0), 2), 0)," ")</f>
        <v xml:space="preserve"> </v>
      </c>
      <c r="BG62" s="27" t="str" cm="1">
        <f t="array" ref="BG62">IFERROR(ROUND(SUM(G62,K62,O62,S62,W62,AA62,AE62,AI62,AU62,AY62,BC62) / INDEX(FREQUENCY((G62,K62,O62,S62,W62,AA62,AE62,AI62,AU62,AY62,BC62), 0), 2), 0)," ")</f>
        <v xml:space="preserve"> </v>
      </c>
      <c r="BH62" s="28" t="str">
        <f t="shared" si="15"/>
        <v/>
      </c>
      <c r="BI62" s="28" t="str">
        <f t="shared" si="1"/>
        <v/>
      </c>
      <c r="BJ62" s="28" t="str">
        <f>IFERROR('TERM 1'!S61," ")</f>
        <v xml:space="preserve"> </v>
      </c>
      <c r="BK62" s="28" t="str">
        <f>IFERROR('TERM 2'!S61," ")</f>
        <v xml:space="preserve"> </v>
      </c>
      <c r="BL62" s="28" t="str">
        <f>IFERROR('TERM 3'!S61," ")</f>
        <v xml:space="preserve"> </v>
      </c>
      <c r="BM62" s="765" t="str">
        <f t="shared" si="16"/>
        <v/>
      </c>
      <c r="BN62" s="6" t="e">
        <f>_xlfn.XLOOKUP(B62,masterlist!$M:$M,masterlist!R:R)</f>
        <v>#VALUE!</v>
      </c>
    </row>
    <row r="63" spans="1:66" ht="18" customHeight="1">
      <c r="A63" s="23">
        <v>47</v>
      </c>
      <c r="B63" s="57" t="e">
        <f>'INPUT DATA'!J55</f>
        <v>#VALUE!</v>
      </c>
      <c r="C63" s="6" t="e">
        <f t="shared" si="17"/>
        <v>#VALUE!</v>
      </c>
      <c r="D63" s="60">
        <f>'TERM 1'!C62</f>
        <v>0</v>
      </c>
      <c r="E63" s="60"/>
      <c r="F63" s="60"/>
      <c r="G63" s="60" t="str">
        <f t="shared" si="2"/>
        <v/>
      </c>
      <c r="H63" s="60" t="str">
        <f>IF(COUNT('TERM 1'!D62,'TERM 2'!D62,'TERM 3'!D62)=0,"",
ROUND(AVERAGE('TERM 1'!D62,'TERM 2'!D62,'TERM 3'!D62),0))</f>
        <v/>
      </c>
      <c r="I63" s="60"/>
      <c r="J63" s="60"/>
      <c r="K63" s="60" t="str">
        <f t="shared" si="3"/>
        <v/>
      </c>
      <c r="L63" s="60" t="str">
        <f>IF(COUNT('TERM 1'!E62,'TERM 2'!E62,'TERM 3'!E62)=0,"",
ROUND(AVERAGE('TERM 1'!E62,'TERM 2'!E62,'TERM 3'!E62),0))</f>
        <v/>
      </c>
      <c r="M63" s="60"/>
      <c r="N63" s="60"/>
      <c r="O63" s="60" t="str">
        <f t="shared" si="4"/>
        <v/>
      </c>
      <c r="P63" s="60" t="str">
        <f>IF(COUNT('TERM 1'!F62,'TERM 2'!F62,'TERM 3'!F62)=0,"",
ROUND(AVERAGE('TERM 1'!F62,'TERM 2'!F62,'TERM 3'!F62),0))</f>
        <v/>
      </c>
      <c r="Q63" s="60"/>
      <c r="R63" s="60"/>
      <c r="S63" s="60" t="str">
        <f t="shared" si="5"/>
        <v/>
      </c>
      <c r="T63" s="60" t="str">
        <f>IF(COUNT('TERM 1'!G62,'TERM 2'!G62,'TERM 3'!G62)=0,"",
ROUND(AVERAGE('TERM 1'!G62,'TERM 2'!G62,'TERM 3'!G62),0))</f>
        <v/>
      </c>
      <c r="U63" s="60"/>
      <c r="V63" s="60"/>
      <c r="W63" s="60" t="str">
        <f t="shared" si="6"/>
        <v/>
      </c>
      <c r="X63" s="60" t="str">
        <f>IF(COUNT('TERM 1'!H62,'TERM 2'!H62,'TERM 3'!H62)=0,"",
ROUND(AVERAGE('TERM 1'!H62,'TERM 2'!H62,'TERM 3'!H62),0))</f>
        <v/>
      </c>
      <c r="Y63" s="60"/>
      <c r="Z63" s="60"/>
      <c r="AA63" s="60" t="str">
        <f t="shared" si="7"/>
        <v/>
      </c>
      <c r="AB63" s="60" t="str">
        <f>IF(COUNT('TERM 1'!I62,'TERM 2'!I62,'TERM 3'!I62)=0,"",
ROUND(AVERAGE('TERM 1'!I62,'TERM 2'!I62,'TERM 3'!I62),0))</f>
        <v/>
      </c>
      <c r="AC63" s="60"/>
      <c r="AD63" s="60"/>
      <c r="AE63" s="60" t="str">
        <f t="shared" si="8"/>
        <v/>
      </c>
      <c r="AF63" s="25" t="str">
        <f>'TERM 1'!J62</f>
        <v/>
      </c>
      <c r="AG63" s="25" t="str">
        <f>'TERM 2'!J62</f>
        <v/>
      </c>
      <c r="AH63" s="25" t="str">
        <f>'TERM 3'!J62</f>
        <v/>
      </c>
      <c r="AI63" s="60" t="str">
        <f t="shared" si="9"/>
        <v/>
      </c>
      <c r="AJ63" s="61" t="str">
        <f>IF(COUNT('TERM 1'!K62,'TERM 2'!K62,'TERM 3'!K62)=0,"",
ROUND(AVERAGE('TERM 1'!K62,'TERM 2'!K62,'TERM 3'!K62),0))</f>
        <v/>
      </c>
      <c r="AK63" s="61"/>
      <c r="AL63" s="61"/>
      <c r="AM63" s="60" t="str">
        <f t="shared" si="10"/>
        <v/>
      </c>
      <c r="AN63" s="61" t="str">
        <f>IF(COUNT('TERM 1'!L62,'TERM 2'!L62,'TERM 3'!L62)=0,"",
ROUND(AVERAGE('TERM 1'!L62,'TERM 2'!L62,'TERM 3'!L62),0))</f>
        <v/>
      </c>
      <c r="AO63" s="61"/>
      <c r="AP63" s="61"/>
      <c r="AQ63" s="60" t="str">
        <f t="shared" si="11"/>
        <v/>
      </c>
      <c r="AR63" s="61">
        <f>'TERM 1'!M62</f>
        <v>0</v>
      </c>
      <c r="AS63" s="61">
        <f>'TERM 2'!M62</f>
        <v>0</v>
      </c>
      <c r="AT63" s="61">
        <f>'TERM 3'!M62</f>
        <v>0</v>
      </c>
      <c r="AU63" s="60">
        <f t="shared" si="12"/>
        <v>0</v>
      </c>
      <c r="AV63" s="507" t="str">
        <f>IF('TERM 1'!N62=0," ",'TERM 1'!N62)</f>
        <v xml:space="preserve"> </v>
      </c>
      <c r="AW63" s="61" t="str">
        <f>IF('TERM 2'!N62=0," ",'TERM 2'!N62)</f>
        <v xml:space="preserve"> </v>
      </c>
      <c r="AX63" s="61" t="str">
        <f>IF('TERM 3'!N62=0," ",'TERM 3'!N62)</f>
        <v xml:space="preserve"> </v>
      </c>
      <c r="AY63" s="60" t="str">
        <f t="shared" si="13"/>
        <v/>
      </c>
      <c r="AZ63" s="61" t="str">
        <f>IF('TERM 1'!O62=0," ",'TERM 1'!O62)</f>
        <v xml:space="preserve"> </v>
      </c>
      <c r="BA63" s="61" t="str">
        <f>IF('TERM 2'!O62=0," ",'TERM 2'!O62)</f>
        <v xml:space="preserve"> </v>
      </c>
      <c r="BB63" s="506" t="str">
        <f>IF('TERM 3'!O62=0," ",'TERM 3'!O62)</f>
        <v xml:space="preserve"> </v>
      </c>
      <c r="BC63" s="60" t="str">
        <f t="shared" si="14"/>
        <v/>
      </c>
      <c r="BD63" s="27" t="str" cm="1">
        <f t="array" ref="BD63">IFERROR(ROUND(SUM(D63,H63,L63,P63,T63,X63,AB63,AF63,AR63,AV63,AZ63) / INDEX(FREQUENCY((D63,H63,L63,P63,T63,X63,AB63,AF63,AR63,AV63,AZ63), 0), 2), 0)," ")</f>
        <v xml:space="preserve"> </v>
      </c>
      <c r="BE63" s="27" t="str" cm="1">
        <f t="array" ref="BE63">IFERROR(ROUND(SUM(E63,I63,M63,Q63,U63,Y63,AC63,AG63,AS63,AW63,BA63) / INDEX(FREQUENCY((E63,I63,M63,Q63,U63,Y63,AC63,AG63,AS63,AW63,BA63), 0), 2), 0)," ")</f>
        <v xml:space="preserve"> </v>
      </c>
      <c r="BF63" s="27" t="str" cm="1">
        <f t="array" ref="BF63">IFERROR(ROUND(SUM(F63,J63,N63,R63,V63,Z63,AD63,AH63,AT63,AX63,BB63) / INDEX(FREQUENCY((F63,J63,N63,R63,V63,Z63,AD63,AH63,AT63,AX63,BB63), 0), 2), 0)," ")</f>
        <v xml:space="preserve"> </v>
      </c>
      <c r="BG63" s="27" t="str" cm="1">
        <f t="array" ref="BG63">IFERROR(ROUND(SUM(G63,K63,O63,S63,W63,AA63,AE63,AI63,AU63,AY63,BC63) / INDEX(FREQUENCY((G63,K63,O63,S63,W63,AA63,AE63,AI63,AU63,AY63,BC63), 0), 2), 0)," ")</f>
        <v xml:space="preserve"> </v>
      </c>
      <c r="BH63" s="28" t="str">
        <f t="shared" si="15"/>
        <v/>
      </c>
      <c r="BI63" s="28" t="str">
        <f t="shared" si="1"/>
        <v/>
      </c>
      <c r="BJ63" s="28" t="str">
        <f>IFERROR('TERM 1'!S62," ")</f>
        <v xml:space="preserve"> </v>
      </c>
      <c r="BK63" s="28" t="str">
        <f>IFERROR('TERM 2'!S62," ")</f>
        <v xml:space="preserve"> </v>
      </c>
      <c r="BL63" s="28" t="str">
        <f>IFERROR('TERM 3'!S62," ")</f>
        <v xml:space="preserve"> </v>
      </c>
      <c r="BM63" s="765" t="str">
        <f t="shared" si="16"/>
        <v/>
      </c>
      <c r="BN63" s="6" t="e">
        <f>_xlfn.XLOOKUP(B63,masterlist!$M:$M,masterlist!R:R)</f>
        <v>#VALUE!</v>
      </c>
    </row>
    <row r="64" spans="1:66" ht="18" customHeight="1">
      <c r="A64" s="23">
        <v>48</v>
      </c>
      <c r="B64" s="57" t="e">
        <f>'INPUT DATA'!J56</f>
        <v>#VALUE!</v>
      </c>
      <c r="C64" s="6" t="e">
        <f t="shared" si="17"/>
        <v>#VALUE!</v>
      </c>
      <c r="D64" s="60">
        <f>'TERM 1'!C63</f>
        <v>0</v>
      </c>
      <c r="E64" s="60"/>
      <c r="F64" s="60"/>
      <c r="G64" s="60" t="str">
        <f t="shared" si="2"/>
        <v/>
      </c>
      <c r="H64" s="60" t="str">
        <f>IF(COUNT('TERM 1'!D63,'TERM 2'!D63,'TERM 3'!D63)=0,"",
ROUND(AVERAGE('TERM 1'!D63,'TERM 2'!D63,'TERM 3'!D63),0))</f>
        <v/>
      </c>
      <c r="I64" s="60"/>
      <c r="J64" s="60"/>
      <c r="K64" s="60" t="str">
        <f t="shared" si="3"/>
        <v/>
      </c>
      <c r="L64" s="60" t="str">
        <f>IF(COUNT('TERM 1'!E63,'TERM 2'!E63,'TERM 3'!E63)=0,"",
ROUND(AVERAGE('TERM 1'!E63,'TERM 2'!E63,'TERM 3'!E63),0))</f>
        <v/>
      </c>
      <c r="M64" s="60"/>
      <c r="N64" s="60"/>
      <c r="O64" s="60" t="str">
        <f t="shared" si="4"/>
        <v/>
      </c>
      <c r="P64" s="60" t="str">
        <f>IF(COUNT('TERM 1'!F63,'TERM 2'!F63,'TERM 3'!F63)=0,"",
ROUND(AVERAGE('TERM 1'!F63,'TERM 2'!F63,'TERM 3'!F63),0))</f>
        <v/>
      </c>
      <c r="Q64" s="60"/>
      <c r="R64" s="60"/>
      <c r="S64" s="60" t="str">
        <f t="shared" si="5"/>
        <v/>
      </c>
      <c r="T64" s="60" t="str">
        <f>IF(COUNT('TERM 1'!G63,'TERM 2'!G63,'TERM 3'!G63)=0,"",
ROUND(AVERAGE('TERM 1'!G63,'TERM 2'!G63,'TERM 3'!G63),0))</f>
        <v/>
      </c>
      <c r="U64" s="60"/>
      <c r="V64" s="60"/>
      <c r="W64" s="60" t="str">
        <f t="shared" si="6"/>
        <v/>
      </c>
      <c r="X64" s="60" t="str">
        <f>IF(COUNT('TERM 1'!H63,'TERM 2'!H63,'TERM 3'!H63)=0,"",
ROUND(AVERAGE('TERM 1'!H63,'TERM 2'!H63,'TERM 3'!H63),0))</f>
        <v/>
      </c>
      <c r="Y64" s="60"/>
      <c r="Z64" s="60"/>
      <c r="AA64" s="60" t="str">
        <f t="shared" si="7"/>
        <v/>
      </c>
      <c r="AB64" s="60" t="str">
        <f>IF(COUNT('TERM 1'!I63,'TERM 2'!I63,'TERM 3'!I63)=0,"",
ROUND(AVERAGE('TERM 1'!I63,'TERM 2'!I63,'TERM 3'!I63),0))</f>
        <v/>
      </c>
      <c r="AC64" s="60"/>
      <c r="AD64" s="60"/>
      <c r="AE64" s="60" t="str">
        <f t="shared" si="8"/>
        <v/>
      </c>
      <c r="AF64" s="25" t="str">
        <f>'TERM 1'!J63</f>
        <v/>
      </c>
      <c r="AG64" s="25" t="str">
        <f>'TERM 2'!J63</f>
        <v/>
      </c>
      <c r="AH64" s="25" t="str">
        <f>'TERM 3'!J63</f>
        <v/>
      </c>
      <c r="AI64" s="60" t="str">
        <f t="shared" si="9"/>
        <v/>
      </c>
      <c r="AJ64" s="61" t="str">
        <f>IF(COUNT('TERM 1'!K63,'TERM 2'!K63,'TERM 3'!K63)=0,"",
ROUND(AVERAGE('TERM 1'!K63,'TERM 2'!K63,'TERM 3'!K63),0))</f>
        <v/>
      </c>
      <c r="AK64" s="61"/>
      <c r="AL64" s="61"/>
      <c r="AM64" s="60" t="str">
        <f t="shared" si="10"/>
        <v/>
      </c>
      <c r="AN64" s="61" t="str">
        <f>IF(COUNT('TERM 1'!L63,'TERM 2'!L63,'TERM 3'!L63)=0,"",
ROUND(AVERAGE('TERM 1'!L63,'TERM 2'!L63,'TERM 3'!L63),0))</f>
        <v/>
      </c>
      <c r="AO64" s="61"/>
      <c r="AP64" s="61"/>
      <c r="AQ64" s="60" t="str">
        <f t="shared" si="11"/>
        <v/>
      </c>
      <c r="AR64" s="61">
        <f>'TERM 1'!M63</f>
        <v>0</v>
      </c>
      <c r="AS64" s="61">
        <f>'TERM 2'!M63</f>
        <v>0</v>
      </c>
      <c r="AT64" s="61">
        <f>'TERM 3'!M63</f>
        <v>0</v>
      </c>
      <c r="AU64" s="60">
        <f t="shared" si="12"/>
        <v>0</v>
      </c>
      <c r="AV64" s="507" t="str">
        <f>IF('TERM 1'!N63=0," ",'TERM 1'!N63)</f>
        <v xml:space="preserve"> </v>
      </c>
      <c r="AW64" s="61" t="str">
        <f>IF('TERM 2'!N63=0," ",'TERM 2'!N63)</f>
        <v xml:space="preserve"> </v>
      </c>
      <c r="AX64" s="61" t="str">
        <f>IF('TERM 3'!N63=0," ",'TERM 3'!N63)</f>
        <v xml:space="preserve"> </v>
      </c>
      <c r="AY64" s="60" t="str">
        <f t="shared" si="13"/>
        <v/>
      </c>
      <c r="AZ64" s="61" t="str">
        <f>IF('TERM 1'!O63=0," ",'TERM 1'!O63)</f>
        <v xml:space="preserve"> </v>
      </c>
      <c r="BA64" s="61" t="str">
        <f>IF('TERM 2'!O63=0," ",'TERM 2'!O63)</f>
        <v xml:space="preserve"> </v>
      </c>
      <c r="BB64" s="506" t="str">
        <f>IF('TERM 3'!O63=0," ",'TERM 3'!O63)</f>
        <v xml:space="preserve"> </v>
      </c>
      <c r="BC64" s="60" t="str">
        <f t="shared" si="14"/>
        <v/>
      </c>
      <c r="BD64" s="27" t="str" cm="1">
        <f t="array" ref="BD64">IFERROR(ROUND(SUM(D64,H64,L64,P64,T64,X64,AB64,AF64,AR64,AV64,AZ64) / INDEX(FREQUENCY((D64,H64,L64,P64,T64,X64,AB64,AF64,AR64,AV64,AZ64), 0), 2), 0)," ")</f>
        <v xml:space="preserve"> </v>
      </c>
      <c r="BE64" s="27" t="str" cm="1">
        <f t="array" ref="BE64">IFERROR(ROUND(SUM(E64,I64,M64,Q64,U64,Y64,AC64,AG64,AS64,AW64,BA64) / INDEX(FREQUENCY((E64,I64,M64,Q64,U64,Y64,AC64,AG64,AS64,AW64,BA64), 0), 2), 0)," ")</f>
        <v xml:space="preserve"> </v>
      </c>
      <c r="BF64" s="27" t="str" cm="1">
        <f t="array" ref="BF64">IFERROR(ROUND(SUM(F64,J64,N64,R64,V64,Z64,AD64,AH64,AT64,AX64,BB64) / INDEX(FREQUENCY((F64,J64,N64,R64,V64,Z64,AD64,AH64,AT64,AX64,BB64), 0), 2), 0)," ")</f>
        <v xml:space="preserve"> </v>
      </c>
      <c r="BG64" s="27" t="str" cm="1">
        <f t="array" ref="BG64">IFERROR(ROUND(SUM(G64,K64,O64,S64,W64,AA64,AE64,AI64,AU64,AY64,BC64) / INDEX(FREQUENCY((G64,K64,O64,S64,W64,AA64,AE64,AI64,AU64,AY64,BC64), 0), 2), 0)," ")</f>
        <v xml:space="preserve"> </v>
      </c>
      <c r="BH64" s="28" t="str">
        <f t="shared" si="15"/>
        <v/>
      </c>
      <c r="BI64" s="28" t="str">
        <f t="shared" si="1"/>
        <v/>
      </c>
      <c r="BJ64" s="28" t="str">
        <f>IFERROR('TERM 1'!S63," ")</f>
        <v xml:space="preserve"> </v>
      </c>
      <c r="BK64" s="28" t="str">
        <f>IFERROR('TERM 2'!S63," ")</f>
        <v xml:space="preserve"> </v>
      </c>
      <c r="BL64" s="28" t="str">
        <f>IFERROR('TERM 3'!S63," ")</f>
        <v xml:space="preserve"> </v>
      </c>
      <c r="BM64" s="765" t="str">
        <f t="shared" si="16"/>
        <v/>
      </c>
      <c r="BN64" s="6" t="e">
        <f>_xlfn.XLOOKUP(B64,masterlist!$M:$M,masterlist!R:R)</f>
        <v>#VALUE!</v>
      </c>
    </row>
    <row r="65" spans="1:66" ht="18" customHeight="1">
      <c r="A65" s="23">
        <v>49</v>
      </c>
      <c r="B65" s="57" t="e">
        <f>'INPUT DATA'!J57</f>
        <v>#VALUE!</v>
      </c>
      <c r="C65" s="6" t="e">
        <f t="shared" si="17"/>
        <v>#VALUE!</v>
      </c>
      <c r="D65" s="60">
        <f>'TERM 1'!C64</f>
        <v>0</v>
      </c>
      <c r="E65" s="60"/>
      <c r="F65" s="60"/>
      <c r="G65" s="60" t="str">
        <f t="shared" si="2"/>
        <v/>
      </c>
      <c r="H65" s="60" t="str">
        <f>IF(COUNT('TERM 1'!D64,'TERM 2'!D64,'TERM 3'!D64)=0,"",
ROUND(AVERAGE('TERM 1'!D64,'TERM 2'!D64,'TERM 3'!D64),0))</f>
        <v/>
      </c>
      <c r="I65" s="60"/>
      <c r="J65" s="60"/>
      <c r="K65" s="60" t="str">
        <f t="shared" si="3"/>
        <v/>
      </c>
      <c r="L65" s="60" t="str">
        <f>IF(COUNT('TERM 1'!E64,'TERM 2'!E64,'TERM 3'!E64)=0,"",
ROUND(AVERAGE('TERM 1'!E64,'TERM 2'!E64,'TERM 3'!E64),0))</f>
        <v/>
      </c>
      <c r="M65" s="60"/>
      <c r="N65" s="60"/>
      <c r="O65" s="60" t="str">
        <f t="shared" si="4"/>
        <v/>
      </c>
      <c r="P65" s="60" t="str">
        <f>IF(COUNT('TERM 1'!F64,'TERM 2'!F64,'TERM 3'!F64)=0,"",
ROUND(AVERAGE('TERM 1'!F64,'TERM 2'!F64,'TERM 3'!F64),0))</f>
        <v/>
      </c>
      <c r="Q65" s="60"/>
      <c r="R65" s="60"/>
      <c r="S65" s="60" t="str">
        <f t="shared" si="5"/>
        <v/>
      </c>
      <c r="T65" s="60" t="str">
        <f>IF(COUNT('TERM 1'!G64,'TERM 2'!G64,'TERM 3'!G64)=0,"",
ROUND(AVERAGE('TERM 1'!G64,'TERM 2'!G64,'TERM 3'!G64),0))</f>
        <v/>
      </c>
      <c r="U65" s="60"/>
      <c r="V65" s="60"/>
      <c r="W65" s="60" t="str">
        <f t="shared" si="6"/>
        <v/>
      </c>
      <c r="X65" s="60" t="str">
        <f>IF(COUNT('TERM 1'!H64,'TERM 2'!H64,'TERM 3'!H64)=0,"",
ROUND(AVERAGE('TERM 1'!H64,'TERM 2'!H64,'TERM 3'!H64),0))</f>
        <v/>
      </c>
      <c r="Y65" s="60"/>
      <c r="Z65" s="60"/>
      <c r="AA65" s="60" t="str">
        <f t="shared" si="7"/>
        <v/>
      </c>
      <c r="AB65" s="60" t="str">
        <f>IF(COUNT('TERM 1'!I64,'TERM 2'!I64,'TERM 3'!I64)=0,"",
ROUND(AVERAGE('TERM 1'!I64,'TERM 2'!I64,'TERM 3'!I64),0))</f>
        <v/>
      </c>
      <c r="AC65" s="60"/>
      <c r="AD65" s="60"/>
      <c r="AE65" s="60" t="str">
        <f t="shared" si="8"/>
        <v/>
      </c>
      <c r="AF65" s="25" t="str">
        <f>'TERM 1'!J64</f>
        <v/>
      </c>
      <c r="AG65" s="25" t="str">
        <f>'TERM 2'!J64</f>
        <v/>
      </c>
      <c r="AH65" s="25" t="str">
        <f>'TERM 3'!J64</f>
        <v/>
      </c>
      <c r="AI65" s="60" t="str">
        <f t="shared" si="9"/>
        <v/>
      </c>
      <c r="AJ65" s="61" t="str">
        <f>IF(COUNT('TERM 1'!K64,'TERM 2'!K64,'TERM 3'!K64)=0,"",
ROUND(AVERAGE('TERM 1'!K64,'TERM 2'!K64,'TERM 3'!K64),0))</f>
        <v/>
      </c>
      <c r="AK65" s="61"/>
      <c r="AL65" s="61"/>
      <c r="AM65" s="60" t="str">
        <f t="shared" si="10"/>
        <v/>
      </c>
      <c r="AN65" s="61" t="str">
        <f>IF(COUNT('TERM 1'!L64,'TERM 2'!L64,'TERM 3'!L64)=0,"",
ROUND(AVERAGE('TERM 1'!L64,'TERM 2'!L64,'TERM 3'!L64),0))</f>
        <v/>
      </c>
      <c r="AO65" s="61"/>
      <c r="AP65" s="61"/>
      <c r="AQ65" s="60" t="str">
        <f t="shared" si="11"/>
        <v/>
      </c>
      <c r="AR65" s="61">
        <f>'TERM 1'!M64</f>
        <v>0</v>
      </c>
      <c r="AS65" s="61">
        <f>'TERM 2'!M64</f>
        <v>0</v>
      </c>
      <c r="AT65" s="61">
        <f>'TERM 3'!M64</f>
        <v>0</v>
      </c>
      <c r="AU65" s="60">
        <f t="shared" si="12"/>
        <v>0</v>
      </c>
      <c r="AV65" s="507" t="str">
        <f>IF('TERM 1'!N64=0," ",'TERM 1'!N64)</f>
        <v xml:space="preserve"> </v>
      </c>
      <c r="AW65" s="61" t="str">
        <f>IF('TERM 2'!N64=0," ",'TERM 2'!N64)</f>
        <v xml:space="preserve"> </v>
      </c>
      <c r="AX65" s="61" t="str">
        <f>IF('TERM 3'!N64=0," ",'TERM 3'!N64)</f>
        <v xml:space="preserve"> </v>
      </c>
      <c r="AY65" s="60" t="str">
        <f t="shared" si="13"/>
        <v/>
      </c>
      <c r="AZ65" s="61" t="str">
        <f>IF('TERM 1'!O64=0," ",'TERM 1'!O64)</f>
        <v xml:space="preserve"> </v>
      </c>
      <c r="BA65" s="61" t="str">
        <f>IF('TERM 2'!O64=0," ",'TERM 2'!O64)</f>
        <v xml:space="preserve"> </v>
      </c>
      <c r="BB65" s="506" t="str">
        <f>IF('TERM 3'!O64=0," ",'TERM 3'!O64)</f>
        <v xml:space="preserve"> </v>
      </c>
      <c r="BC65" s="60" t="str">
        <f t="shared" si="14"/>
        <v/>
      </c>
      <c r="BD65" s="27" t="str" cm="1">
        <f t="array" ref="BD65">IFERROR(ROUND(SUM(D65,H65,L65,P65,T65,X65,AB65,AF65,AR65,AV65,AZ65) / INDEX(FREQUENCY((D65,H65,L65,P65,T65,X65,AB65,AF65,AR65,AV65,AZ65), 0), 2), 0)," ")</f>
        <v xml:space="preserve"> </v>
      </c>
      <c r="BE65" s="27" t="str" cm="1">
        <f t="array" ref="BE65">IFERROR(ROUND(SUM(E65,I65,M65,Q65,U65,Y65,AC65,AG65,AS65,AW65,BA65) / INDEX(FREQUENCY((E65,I65,M65,Q65,U65,Y65,AC65,AG65,AS65,AW65,BA65), 0), 2), 0)," ")</f>
        <v xml:space="preserve"> </v>
      </c>
      <c r="BF65" s="27" t="str" cm="1">
        <f t="array" ref="BF65">IFERROR(ROUND(SUM(F65,J65,N65,R65,V65,Z65,AD65,AH65,AT65,AX65,BB65) / INDEX(FREQUENCY((F65,J65,N65,R65,V65,Z65,AD65,AH65,AT65,AX65,BB65), 0), 2), 0)," ")</f>
        <v xml:space="preserve"> </v>
      </c>
      <c r="BG65" s="27" t="str" cm="1">
        <f t="array" ref="BG65">IFERROR(ROUND(SUM(G65,K65,O65,S65,W65,AA65,AE65,AI65,AU65,AY65,BC65) / INDEX(FREQUENCY((G65,K65,O65,S65,W65,AA65,AE65,AI65,AU65,AY65,BC65), 0), 2), 0)," ")</f>
        <v xml:space="preserve"> </v>
      </c>
      <c r="BH65" s="28" t="str">
        <f t="shared" si="15"/>
        <v/>
      </c>
      <c r="BI65" s="28" t="str">
        <f t="shared" si="1"/>
        <v/>
      </c>
      <c r="BJ65" s="28" t="str">
        <f>IFERROR('TERM 1'!S64," ")</f>
        <v xml:space="preserve"> </v>
      </c>
      <c r="BK65" s="28" t="str">
        <f>IFERROR('TERM 2'!S64," ")</f>
        <v xml:space="preserve"> </v>
      </c>
      <c r="BL65" s="28" t="str">
        <f>IFERROR('TERM 3'!S64," ")</f>
        <v xml:space="preserve"> </v>
      </c>
      <c r="BM65" s="765" t="str">
        <f t="shared" si="16"/>
        <v/>
      </c>
      <c r="BN65" s="6" t="e">
        <f>_xlfn.XLOOKUP(B65,masterlist!$M:$M,masterlist!R:R)</f>
        <v>#VALUE!</v>
      </c>
    </row>
    <row r="66" spans="1:66" ht="14.4" customHeight="1">
      <c r="A66" s="23">
        <v>50</v>
      </c>
      <c r="B66" s="57" t="e">
        <f>'INPUT DATA'!J58</f>
        <v>#VALUE!</v>
      </c>
      <c r="C66" s="6" t="e">
        <f t="shared" si="17"/>
        <v>#VALUE!</v>
      </c>
      <c r="D66" s="60">
        <f>'TERM 1'!C65</f>
        <v>0</v>
      </c>
      <c r="E66" s="60">
        <f>'TERM 2'!C65</f>
        <v>0</v>
      </c>
      <c r="F66" s="60">
        <f>'TERM 3'!C65</f>
        <v>0</v>
      </c>
      <c r="G66" s="60">
        <f t="shared" si="2"/>
        <v>0</v>
      </c>
      <c r="H66" s="60">
        <f>'TERM 1'!D65</f>
        <v>0</v>
      </c>
      <c r="I66" s="60">
        <f>'TERM 2'!D65</f>
        <v>0</v>
      </c>
      <c r="J66" s="60">
        <f>'TERM 3'!D65</f>
        <v>0</v>
      </c>
      <c r="K66" s="60">
        <f t="shared" si="3"/>
        <v>0</v>
      </c>
      <c r="L66" s="60">
        <f>'TERM 1'!E65</f>
        <v>0</v>
      </c>
      <c r="M66" s="60">
        <f>'TERM 2'!E65</f>
        <v>0</v>
      </c>
      <c r="N66" s="60">
        <f>'TERM 3'!E65</f>
        <v>0</v>
      </c>
      <c r="O66" s="60">
        <f t="shared" si="4"/>
        <v>0</v>
      </c>
      <c r="P66" s="60">
        <f>'TERM 1'!F65</f>
        <v>0</v>
      </c>
      <c r="Q66" s="60">
        <f>'TERM 2'!F65</f>
        <v>0</v>
      </c>
      <c r="R66" s="60">
        <f>'TERM 3'!F65</f>
        <v>0</v>
      </c>
      <c r="S66" s="60">
        <f t="shared" si="5"/>
        <v>0</v>
      </c>
      <c r="T66" s="60">
        <f>'TERM 1'!G65</f>
        <v>0</v>
      </c>
      <c r="U66" s="60">
        <f>'TERM 2'!G65</f>
        <v>0</v>
      </c>
      <c r="V66" s="60">
        <f>'TERM 3'!G65</f>
        <v>0</v>
      </c>
      <c r="W66" s="60">
        <f t="shared" si="6"/>
        <v>0</v>
      </c>
      <c r="X66" s="60">
        <f>'TERM 1'!H65</f>
        <v>0</v>
      </c>
      <c r="Y66" s="60">
        <f>'TERM 2'!H65</f>
        <v>0</v>
      </c>
      <c r="Z66" s="60">
        <f>'TERM 3'!H65</f>
        <v>0</v>
      </c>
      <c r="AA66" s="60">
        <f t="shared" si="7"/>
        <v>0</v>
      </c>
      <c r="AB66" s="60">
        <f>'TERM 1'!I65</f>
        <v>0</v>
      </c>
      <c r="AC66" s="60">
        <f>'TERM 2'!I65</f>
        <v>0</v>
      </c>
      <c r="AD66" s="60">
        <f>'TERM 3'!I65</f>
        <v>0</v>
      </c>
      <c r="AE66" s="60">
        <f t="shared" si="8"/>
        <v>0</v>
      </c>
      <c r="AF66" s="25" t="str">
        <f>'TERM 1'!J65</f>
        <v/>
      </c>
      <c r="AG66" s="25" t="str">
        <f>'TERM 2'!J65</f>
        <v/>
      </c>
      <c r="AH66" s="25" t="str">
        <f>'TERM 3'!J65</f>
        <v/>
      </c>
      <c r="AI66" s="60" t="str">
        <f t="shared" si="9"/>
        <v/>
      </c>
      <c r="AJ66" s="61" t="str">
        <f>'TERM 1'!K65</f>
        <v/>
      </c>
      <c r="AK66" s="61" t="str">
        <f>'TERM 2'!K65</f>
        <v/>
      </c>
      <c r="AL66" s="61">
        <f>'TERM 3'!K65</f>
        <v>0</v>
      </c>
      <c r="AM66" s="60" t="str">
        <f t="shared" si="10"/>
        <v/>
      </c>
      <c r="AN66" s="61" t="str">
        <f>'TERM 1'!L65</f>
        <v/>
      </c>
      <c r="AO66" s="61" t="str">
        <f>'TERM 2'!L65</f>
        <v/>
      </c>
      <c r="AP66" s="61">
        <f>'TERM 3'!L65</f>
        <v>0</v>
      </c>
      <c r="AQ66" s="60" t="str">
        <f t="shared" si="11"/>
        <v/>
      </c>
      <c r="AR66" s="61">
        <f>'TERM 1'!M65</f>
        <v>0</v>
      </c>
      <c r="AS66" s="61">
        <f>'TERM 2'!M65</f>
        <v>0</v>
      </c>
      <c r="AT66" s="61">
        <f>'TERM 3'!M65</f>
        <v>0</v>
      </c>
      <c r="AU66" s="60">
        <f t="shared" si="12"/>
        <v>0</v>
      </c>
      <c r="AV66" s="507" t="str">
        <f>IF('TERM 1'!N65=0," ",'TERM 1'!N65)</f>
        <v xml:space="preserve"> </v>
      </c>
      <c r="AW66" s="61" t="str">
        <f>IF('TERM 2'!N65=0," ",'TERM 2'!N65)</f>
        <v xml:space="preserve"> </v>
      </c>
      <c r="AX66" s="61" t="str">
        <f>IF('TERM 3'!N65=0," ",'TERM 3'!N65)</f>
        <v xml:space="preserve"> </v>
      </c>
      <c r="AY66" s="60" t="str">
        <f t="shared" si="13"/>
        <v/>
      </c>
      <c r="AZ66" s="61" t="str">
        <f>IF('TERM 1'!O65=0," ",'TERM 1'!O65)</f>
        <v xml:space="preserve"> </v>
      </c>
      <c r="BA66" s="61" t="str">
        <f>IF('TERM 2'!O65=0," ",'TERM 2'!O65)</f>
        <v xml:space="preserve"> </v>
      </c>
      <c r="BB66" s="506" t="str">
        <f>IF('TERM 3'!O65=0," ",'TERM 3'!O65)</f>
        <v xml:space="preserve"> </v>
      </c>
      <c r="BC66" s="60" t="str">
        <f t="shared" si="14"/>
        <v/>
      </c>
      <c r="BD66" s="27" t="str" cm="1">
        <f t="array" ref="BD66">IFERROR(ROUND(SUM(D66,H66,L66,P66,T66,X66,AB66,AF66,AR66,AV66,AZ66) / INDEX(FREQUENCY((D66,H66,L66,P66,T66,X66,AB66,AF66,AR66,AV66,AZ66), 0), 2), 0)," ")</f>
        <v xml:space="preserve"> </v>
      </c>
      <c r="BE66" s="27" t="str" cm="1">
        <f t="array" ref="BE66">IFERROR(ROUND(SUM(E66,I66,M66,Q66,U66,Y66,AC66,AG66,AS66,AW66,BA66) / INDEX(FREQUENCY((E66,I66,M66,Q66,U66,Y66,AC66,AG66,AS66,AW66,BA66), 0), 2), 0)," ")</f>
        <v xml:space="preserve"> </v>
      </c>
      <c r="BF66" s="27" t="str" cm="1">
        <f t="array" ref="BF66">IFERROR(ROUND(SUM(F66,J66,N66,R66,V66,Z66,AD66,AH66,AT66,AX66,BB66) / INDEX(FREQUENCY((F66,J66,N66,R66,V66,Z66,AD66,AH66,AT66,AX66,BB66), 0), 2), 0)," ")</f>
        <v xml:space="preserve"> </v>
      </c>
      <c r="BG66" s="27" t="str" cm="1">
        <f t="array" ref="BG66">IFERROR(ROUND(SUM(G66,K66,O66,S66,W66,AA66,AE66,AI66,AU66,AY66,BC66) / INDEX(FREQUENCY((G66,K66,O66,S66,W66,AA66,AE66,AI66,AU66,AY66,BC66), 0), 2), 0)," ")</f>
        <v xml:space="preserve"> </v>
      </c>
      <c r="BH66" s="28" t="str">
        <f t="shared" si="15"/>
        <v/>
      </c>
      <c r="BI66" s="28" t="str">
        <f t="shared" si="1"/>
        <v/>
      </c>
      <c r="BJ66" s="28" t="str">
        <f>IFERROR('TERM 1'!S65," ")</f>
        <v xml:space="preserve"> </v>
      </c>
      <c r="BK66" s="28" t="str">
        <f>IFERROR('TERM 2'!S65," ")</f>
        <v xml:space="preserve"> </v>
      </c>
      <c r="BL66" s="28" t="str">
        <f>IFERROR('TERM 3'!S65," ")</f>
        <v xml:space="preserve"> </v>
      </c>
      <c r="BM66" s="765" t="str">
        <f t="shared" si="16"/>
        <v/>
      </c>
      <c r="BN66" s="6" t="e">
        <f>_xlfn.XLOOKUP(B66,masterlist!$M:$M,masterlist!R:R)</f>
        <v>#VALUE!</v>
      </c>
    </row>
    <row r="67" spans="1:66" ht="18" customHeight="1">
      <c r="A67" s="29"/>
      <c r="B67" s="602" t="s">
        <v>15</v>
      </c>
      <c r="C67" s="472"/>
      <c r="D67" s="472"/>
      <c r="E67" s="472"/>
      <c r="F67" s="472"/>
      <c r="G67" s="472"/>
      <c r="H67" s="472"/>
      <c r="I67" s="472"/>
      <c r="J67" s="472"/>
      <c r="K67" s="472"/>
      <c r="L67" s="472"/>
      <c r="M67" s="472"/>
      <c r="N67" s="472"/>
      <c r="O67" s="472"/>
      <c r="P67" s="472"/>
      <c r="Q67" s="472"/>
      <c r="R67" s="472"/>
      <c r="S67" s="472"/>
      <c r="T67" s="472"/>
      <c r="U67" s="472"/>
      <c r="V67" s="472"/>
      <c r="W67" s="472"/>
      <c r="X67" s="472"/>
      <c r="Y67" s="472"/>
      <c r="Z67" s="472"/>
      <c r="AA67" s="472"/>
      <c r="AB67" s="472"/>
      <c r="AC67" s="472"/>
      <c r="AD67" s="472"/>
      <c r="AE67" s="472"/>
      <c r="AF67" s="472"/>
      <c r="AG67" s="472"/>
      <c r="AH67" s="472"/>
      <c r="AI67" s="472"/>
      <c r="AJ67" s="472"/>
      <c r="AK67" s="472"/>
      <c r="AL67" s="472"/>
      <c r="AM67" s="472"/>
      <c r="AN67" s="472"/>
      <c r="AO67" s="472"/>
      <c r="AP67" s="472"/>
      <c r="AQ67" s="472"/>
      <c r="AR67" s="472"/>
      <c r="AS67" s="472"/>
      <c r="AT67" s="472"/>
      <c r="AU67" s="472"/>
      <c r="AV67" s="472"/>
      <c r="AW67" s="472"/>
      <c r="AX67" s="472"/>
      <c r="AY67" s="472"/>
      <c r="AZ67" s="472"/>
      <c r="BA67" s="472"/>
      <c r="BB67" s="472"/>
      <c r="BC67" s="472"/>
      <c r="BD67" s="472"/>
      <c r="BE67" s="472"/>
      <c r="BF67" s="472"/>
      <c r="BG67" s="472"/>
      <c r="BH67" s="473"/>
      <c r="BI67" s="471"/>
      <c r="BJ67" s="471"/>
      <c r="BK67" s="471"/>
      <c r="BL67" s="471"/>
      <c r="BM67" s="471"/>
    </row>
    <row r="68" spans="1:66" ht="18" customHeight="1">
      <c r="A68" s="23">
        <v>1</v>
      </c>
      <c r="B68" s="57" t="str">
        <f>'INPUT DATA'!P9</f>
        <v>AGANOS, MEARL ROSE S.</v>
      </c>
      <c r="C68" s="6" t="str">
        <f t="shared" si="17"/>
        <v>AGANOS</v>
      </c>
      <c r="D68" s="60">
        <f>'TERM 1'!C67</f>
        <v>87</v>
      </c>
      <c r="E68" s="60">
        <f>'TERM 2'!C67</f>
        <v>0</v>
      </c>
      <c r="F68" s="60">
        <f>'TERM 3'!C67</f>
        <v>0</v>
      </c>
      <c r="G68" s="60">
        <f t="shared" si="2"/>
        <v>29</v>
      </c>
      <c r="H68" s="60">
        <f>'TERM 1'!D67</f>
        <v>92</v>
      </c>
      <c r="I68" s="60">
        <f>'TERM 2'!D67</f>
        <v>0</v>
      </c>
      <c r="J68" s="60">
        <f>'TERM 3'!D67</f>
        <v>0</v>
      </c>
      <c r="K68" s="60">
        <f t="shared" si="3"/>
        <v>31</v>
      </c>
      <c r="L68" s="60">
        <f>'TERM 1'!E67</f>
        <v>86</v>
      </c>
      <c r="M68" s="60">
        <f>'TERM 2'!E67</f>
        <v>0</v>
      </c>
      <c r="N68" s="60">
        <f>'TERM 3'!E67</f>
        <v>0</v>
      </c>
      <c r="O68" s="60">
        <f t="shared" si="4"/>
        <v>29</v>
      </c>
      <c r="P68" s="60">
        <f>'TERM 1'!F67</f>
        <v>80</v>
      </c>
      <c r="Q68" s="60">
        <f>'TERM 2'!F67</f>
        <v>0</v>
      </c>
      <c r="R68" s="60">
        <f>'TERM 3'!F67</f>
        <v>0</v>
      </c>
      <c r="S68" s="60">
        <f t="shared" si="5"/>
        <v>27</v>
      </c>
      <c r="T68" s="60">
        <f>'TERM 1'!G67</f>
        <v>90</v>
      </c>
      <c r="U68" s="60">
        <f>'TERM 2'!G67</f>
        <v>0</v>
      </c>
      <c r="V68" s="60">
        <f>'TERM 3'!G67</f>
        <v>0</v>
      </c>
      <c r="W68" s="60">
        <f t="shared" si="6"/>
        <v>30</v>
      </c>
      <c r="X68" s="60">
        <f>'TERM 1'!H67</f>
        <v>91</v>
      </c>
      <c r="Y68" s="60">
        <f>'TERM 2'!H67</f>
        <v>0</v>
      </c>
      <c r="Z68" s="60">
        <f>'TERM 3'!H67</f>
        <v>0</v>
      </c>
      <c r="AA68" s="60">
        <f t="shared" si="7"/>
        <v>30</v>
      </c>
      <c r="AB68" s="60">
        <f>'TERM 1'!I67</f>
        <v>88</v>
      </c>
      <c r="AC68" s="60">
        <f>'TERM 2'!I67</f>
        <v>0</v>
      </c>
      <c r="AD68" s="60">
        <f>'TERM 3'!I67</f>
        <v>0</v>
      </c>
      <c r="AE68" s="60">
        <f t="shared" si="8"/>
        <v>29</v>
      </c>
      <c r="AF68" s="25">
        <f>'TERM 1'!J67</f>
        <v>88</v>
      </c>
      <c r="AG68" s="25" t="str">
        <f>'TERM 2'!J67</f>
        <v/>
      </c>
      <c r="AH68" s="25" t="str">
        <f>'TERM 3'!J67</f>
        <v/>
      </c>
      <c r="AI68" s="60" t="str">
        <f t="shared" si="9"/>
        <v/>
      </c>
      <c r="AJ68" s="61">
        <f>'TERM 1'!K67</f>
        <v>86</v>
      </c>
      <c r="AK68" s="61">
        <f>'TERM 2'!K67</f>
        <v>0</v>
      </c>
      <c r="AL68" s="61">
        <f>'TERM 3'!K67</f>
        <v>0</v>
      </c>
      <c r="AM68" s="60">
        <f t="shared" si="10"/>
        <v>29</v>
      </c>
      <c r="AN68" s="61">
        <f>'TERM 1'!L67</f>
        <v>90</v>
      </c>
      <c r="AO68" s="61">
        <f>'TERM 2'!L67</f>
        <v>0</v>
      </c>
      <c r="AP68" s="61">
        <f>'TERM 3'!L67</f>
        <v>0</v>
      </c>
      <c r="AQ68" s="60">
        <f t="shared" si="11"/>
        <v>30</v>
      </c>
      <c r="AR68" s="61">
        <f>'TERM 1'!M67</f>
        <v>0</v>
      </c>
      <c r="AS68" s="61">
        <f>'TERM 2'!M67</f>
        <v>0</v>
      </c>
      <c r="AT68" s="61">
        <f>'TERM 3'!M67</f>
        <v>0</v>
      </c>
      <c r="AU68" s="60">
        <f t="shared" si="12"/>
        <v>0</v>
      </c>
      <c r="AV68" s="507" t="str">
        <f>IF('TERM 1'!N67=0," ",'TERM 1'!N67)</f>
        <v xml:space="preserve"> </v>
      </c>
      <c r="AW68" s="61" t="str">
        <f>IF('TERM 2'!N67=0," ",'TERM 2'!N67)</f>
        <v xml:space="preserve"> </v>
      </c>
      <c r="AX68" s="61" t="str">
        <f>IF('TERM 3'!N67=0," ",'TERM 3'!N67)</f>
        <v xml:space="preserve"> </v>
      </c>
      <c r="AY68" s="60" t="str">
        <f t="shared" si="13"/>
        <v/>
      </c>
      <c r="AZ68" s="61" t="str">
        <f>IF('TERM 1'!O67=0," ",'TERM 1'!O67)</f>
        <v xml:space="preserve"> </v>
      </c>
      <c r="BA68" s="61" t="str">
        <f>IF('TERM 2'!O67=0," ",'TERM 2'!O67)</f>
        <v xml:space="preserve"> </v>
      </c>
      <c r="BB68" s="506" t="str">
        <f>IF('TERM 3'!O67=0," ",'TERM 3'!O67)</f>
        <v xml:space="preserve"> </v>
      </c>
      <c r="BC68" s="60" t="str">
        <f t="shared" si="14"/>
        <v/>
      </c>
      <c r="BD68" s="27" cm="1">
        <f t="array" ref="BD68">IFERROR(ROUND(SUM(D68,H68,L68,P68,T68,X68,AB68,AF68,AR68,AV68,AZ68) / INDEX(FREQUENCY((D68,H68,L68,P68,T68,X68,AB68,AF68,AR68,AV68,AZ68), 0), 2), 0)," ")</f>
        <v>88</v>
      </c>
      <c r="BE68" s="27" t="str" cm="1">
        <f t="array" ref="BE68">IFERROR(ROUND(SUM(E68,I68,M68,Q68,U68,Y68,AC68,AG68,AS68,AW68,BA68) / INDEX(FREQUENCY((E68,I68,M68,Q68,U68,Y68,AC68,AG68,AS68,AW68,BA68), 0), 2), 0)," ")</f>
        <v xml:space="preserve"> </v>
      </c>
      <c r="BF68" s="27" t="str" cm="1">
        <f t="array" ref="BF68">IFERROR(ROUND(SUM(F68,J68,N68,R68,V68,Z68,AD68,AH68,AT68,AX68,BB68) / INDEX(FREQUENCY((F68,J68,N68,R68,V68,Z68,AD68,AH68,AT68,AX68,BB68), 0), 2), 0)," ")</f>
        <v xml:space="preserve"> </v>
      </c>
      <c r="BG68" s="27" cm="1">
        <f t="array" ref="BG68">IFERROR(ROUND(SUM(G68,K68,O68,S68,W68,AA68,AE68,AI68,AU68,AY68,BC68) / INDEX(FREQUENCY((G68,K68,O68,S68,W68,AA68,AE68,AI68,AU68,AY68,BC68), 0), 2), 0)," ")</f>
        <v>29</v>
      </c>
      <c r="BH68" s="28">
        <f t="shared" si="15"/>
        <v>27</v>
      </c>
      <c r="BI68" s="28" t="str">
        <f t="shared" ref="BI68:BI117" si="18">IF(BG68="","",IFERROR(VLOOKUP(BG68,DESCRIPTORS,4,TRUE),""))</f>
        <v>EMERGING</v>
      </c>
      <c r="BJ68" s="28" t="str">
        <f>IFERROR('TERM 1'!S67," ")</f>
        <v xml:space="preserve"> </v>
      </c>
      <c r="BK68" s="28" t="str">
        <f>IFERROR('TERM 2'!S67," ")</f>
        <v xml:space="preserve"> </v>
      </c>
      <c r="BL68" s="28" t="str">
        <f>IFERROR('TERM 3'!S67," ")</f>
        <v xml:space="preserve"> </v>
      </c>
      <c r="BM68" s="765" t="str">
        <f t="shared" si="16"/>
        <v xml:space="preserve"> </v>
      </c>
      <c r="BN68" s="6">
        <f>_xlfn.XLOOKUP(B68,masterlist!$M:$M,masterlist!R:R)</f>
        <v>0</v>
      </c>
    </row>
    <row r="69" spans="1:66" ht="18" customHeight="1">
      <c r="A69" s="23">
        <v>2</v>
      </c>
      <c r="B69" s="57" t="str">
        <f>'INPUT DATA'!P10</f>
        <v>CALIZAR, CHRISTINA PAULA A.</v>
      </c>
      <c r="C69" s="6" t="str">
        <f t="shared" si="17"/>
        <v>CALIZAR</v>
      </c>
      <c r="D69" s="60">
        <f>'TERM 1'!C68</f>
        <v>85</v>
      </c>
      <c r="E69" s="60">
        <f>'TERM 2'!C68</f>
        <v>0</v>
      </c>
      <c r="F69" s="60">
        <f>'TERM 3'!C68</f>
        <v>0</v>
      </c>
      <c r="G69" s="60">
        <f t="shared" si="2"/>
        <v>28</v>
      </c>
      <c r="H69" s="60">
        <f>'TERM 1'!D68</f>
        <v>91</v>
      </c>
      <c r="I69" s="60">
        <f>'TERM 2'!D68</f>
        <v>0</v>
      </c>
      <c r="J69" s="60">
        <f>'TERM 3'!D68</f>
        <v>0</v>
      </c>
      <c r="K69" s="60">
        <f t="shared" si="3"/>
        <v>30</v>
      </c>
      <c r="L69" s="60">
        <f>'TERM 1'!E68</f>
        <v>82</v>
      </c>
      <c r="M69" s="60">
        <f>'TERM 2'!E68</f>
        <v>0</v>
      </c>
      <c r="N69" s="60">
        <f>'TERM 3'!E68</f>
        <v>0</v>
      </c>
      <c r="O69" s="60">
        <f t="shared" si="4"/>
        <v>27</v>
      </c>
      <c r="P69" s="60">
        <f>'TERM 1'!F68</f>
        <v>85</v>
      </c>
      <c r="Q69" s="60">
        <f>'TERM 2'!F68</f>
        <v>0</v>
      </c>
      <c r="R69" s="60">
        <f>'TERM 3'!F68</f>
        <v>0</v>
      </c>
      <c r="S69" s="60">
        <f t="shared" si="5"/>
        <v>28</v>
      </c>
      <c r="T69" s="60">
        <f>'TERM 1'!G68</f>
        <v>90</v>
      </c>
      <c r="U69" s="60">
        <f>'TERM 2'!G68</f>
        <v>0</v>
      </c>
      <c r="V69" s="60">
        <f>'TERM 3'!G68</f>
        <v>0</v>
      </c>
      <c r="W69" s="60">
        <f t="shared" si="6"/>
        <v>30</v>
      </c>
      <c r="X69" s="60">
        <f>'TERM 1'!H68</f>
        <v>92</v>
      </c>
      <c r="Y69" s="60">
        <f>'TERM 2'!H68</f>
        <v>0</v>
      </c>
      <c r="Z69" s="60">
        <f>'TERM 3'!H68</f>
        <v>0</v>
      </c>
      <c r="AA69" s="60">
        <f t="shared" si="7"/>
        <v>31</v>
      </c>
      <c r="AB69" s="60">
        <f>'TERM 1'!I68</f>
        <v>92</v>
      </c>
      <c r="AC69" s="60">
        <f>'TERM 2'!I68</f>
        <v>0</v>
      </c>
      <c r="AD69" s="60">
        <f>'TERM 3'!I68</f>
        <v>0</v>
      </c>
      <c r="AE69" s="60">
        <f t="shared" si="8"/>
        <v>31</v>
      </c>
      <c r="AF69" s="25">
        <f>'TERM 1'!J68</f>
        <v>89</v>
      </c>
      <c r="AG69" s="25" t="str">
        <f>'TERM 2'!J68</f>
        <v/>
      </c>
      <c r="AH69" s="25" t="str">
        <f>'TERM 3'!J68</f>
        <v/>
      </c>
      <c r="AI69" s="60" t="str">
        <f t="shared" si="9"/>
        <v/>
      </c>
      <c r="AJ69" s="61">
        <f>'TERM 1'!K68</f>
        <v>89</v>
      </c>
      <c r="AK69" s="61">
        <f>'TERM 2'!K68</f>
        <v>0</v>
      </c>
      <c r="AL69" s="61">
        <f>'TERM 3'!K68</f>
        <v>0</v>
      </c>
      <c r="AM69" s="60">
        <f t="shared" si="10"/>
        <v>30</v>
      </c>
      <c r="AN69" s="61">
        <f>'TERM 1'!L68</f>
        <v>89</v>
      </c>
      <c r="AO69" s="61">
        <f>'TERM 2'!L68</f>
        <v>0</v>
      </c>
      <c r="AP69" s="61">
        <f>'TERM 3'!L68</f>
        <v>0</v>
      </c>
      <c r="AQ69" s="60">
        <f t="shared" si="11"/>
        <v>30</v>
      </c>
      <c r="AR69" s="61">
        <f>'TERM 1'!M68</f>
        <v>0</v>
      </c>
      <c r="AS69" s="61">
        <f>'TERM 2'!M68</f>
        <v>0</v>
      </c>
      <c r="AT69" s="61">
        <f>'TERM 3'!M68</f>
        <v>0</v>
      </c>
      <c r="AU69" s="60">
        <f t="shared" si="12"/>
        <v>0</v>
      </c>
      <c r="AV69" s="507" t="str">
        <f>IF('TERM 1'!N68=0," ",'TERM 1'!N68)</f>
        <v xml:space="preserve"> </v>
      </c>
      <c r="AW69" s="61" t="str">
        <f>IF('TERM 2'!N68=0," ",'TERM 2'!N68)</f>
        <v xml:space="preserve"> </v>
      </c>
      <c r="AX69" s="61" t="str">
        <f>IF('TERM 3'!N68=0," ",'TERM 3'!N68)</f>
        <v xml:space="preserve"> </v>
      </c>
      <c r="AY69" s="60" t="str">
        <f t="shared" si="13"/>
        <v/>
      </c>
      <c r="AZ69" s="61" t="str">
        <f>IF('TERM 1'!O68=0," ",'TERM 1'!O68)</f>
        <v xml:space="preserve"> </v>
      </c>
      <c r="BA69" s="61" t="str">
        <f>IF('TERM 2'!O68=0," ",'TERM 2'!O68)</f>
        <v xml:space="preserve"> </v>
      </c>
      <c r="BB69" s="506" t="str">
        <f>IF('TERM 3'!O68=0," ",'TERM 3'!O68)</f>
        <v xml:space="preserve"> </v>
      </c>
      <c r="BC69" s="60" t="str">
        <f t="shared" si="14"/>
        <v/>
      </c>
      <c r="BD69" s="27" cm="1">
        <f t="array" ref="BD69">IFERROR(ROUND(SUM(D69,H69,L69,P69,T69,X69,AB69,AF69,AR69,AV69,AZ69) / INDEX(FREQUENCY((D69,H69,L69,P69,T69,X69,AB69,AF69,AR69,AV69,AZ69), 0), 2), 0)," ")</f>
        <v>88</v>
      </c>
      <c r="BE69" s="27" t="str" cm="1">
        <f t="array" ref="BE69">IFERROR(ROUND(SUM(E69,I69,M69,Q69,U69,Y69,AC69,AG69,AS69,AW69,BA69) / INDEX(FREQUENCY((E69,I69,M69,Q69,U69,Y69,AC69,AG69,AS69,AW69,BA69), 0), 2), 0)," ")</f>
        <v xml:space="preserve"> </v>
      </c>
      <c r="BF69" s="27" t="str" cm="1">
        <f t="array" ref="BF69">IFERROR(ROUND(SUM(F69,J69,N69,R69,V69,Z69,AD69,AH69,AT69,AX69,BB69) / INDEX(FREQUENCY((F69,J69,N69,R69,V69,Z69,AD69,AH69,AT69,AX69,BB69), 0), 2), 0)," ")</f>
        <v xml:space="preserve"> </v>
      </c>
      <c r="BG69" s="27" cm="1">
        <f t="array" ref="BG69">IFERROR(ROUND(SUM(G69,K69,O69,S69,W69,AA69,AE69,AI69,AU69,AY69,BC69) / INDEX(FREQUENCY((G69,K69,O69,S69,W69,AA69,AE69,AI69,AU69,AY69,BC69), 0), 2), 0)," ")</f>
        <v>29</v>
      </c>
      <c r="BH69" s="28">
        <f t="shared" si="15"/>
        <v>27</v>
      </c>
      <c r="BI69" s="28" t="str">
        <f t="shared" si="18"/>
        <v>EMERGING</v>
      </c>
      <c r="BJ69" s="28" t="str">
        <f>IFERROR('TERM 1'!S68," ")</f>
        <v xml:space="preserve"> </v>
      </c>
      <c r="BK69" s="28" t="str">
        <f>IFERROR('TERM 2'!S68," ")</f>
        <v xml:space="preserve"> </v>
      </c>
      <c r="BL69" s="28" t="str">
        <f>IFERROR('TERM 3'!S68," ")</f>
        <v xml:space="preserve"> </v>
      </c>
      <c r="BM69" s="765" t="str">
        <f t="shared" si="16"/>
        <v xml:space="preserve"> </v>
      </c>
      <c r="BN69" s="6">
        <f>_xlfn.XLOOKUP(B69,masterlist!$M:$M,masterlist!R:R)</f>
        <v>0</v>
      </c>
    </row>
    <row r="70" spans="1:66" ht="18" customHeight="1">
      <c r="A70" s="23">
        <v>3</v>
      </c>
      <c r="B70" s="57" t="str">
        <f>'INPUT DATA'!P11</f>
        <v>CAMPANIEL, JOANNA RENEE A.</v>
      </c>
      <c r="C70" s="6" t="str">
        <f t="shared" si="17"/>
        <v>CAMPANIEL</v>
      </c>
      <c r="D70" s="60">
        <f>'TERM 1'!C69</f>
        <v>88</v>
      </c>
      <c r="E70" s="60">
        <f>'TERM 2'!C69</f>
        <v>0</v>
      </c>
      <c r="F70" s="60">
        <f>'TERM 3'!C69</f>
        <v>0</v>
      </c>
      <c r="G70" s="60">
        <f t="shared" si="2"/>
        <v>29</v>
      </c>
      <c r="H70" s="60">
        <f>'TERM 1'!D69</f>
        <v>94</v>
      </c>
      <c r="I70" s="60">
        <f>'TERM 2'!D69</f>
        <v>0</v>
      </c>
      <c r="J70" s="60">
        <f>'TERM 3'!D69</f>
        <v>0</v>
      </c>
      <c r="K70" s="60">
        <f t="shared" si="3"/>
        <v>31</v>
      </c>
      <c r="L70" s="60">
        <f>'TERM 1'!E69</f>
        <v>85</v>
      </c>
      <c r="M70" s="60">
        <f>'TERM 2'!E69</f>
        <v>0</v>
      </c>
      <c r="N70" s="60">
        <f>'TERM 3'!E69</f>
        <v>0</v>
      </c>
      <c r="O70" s="60">
        <f t="shared" si="4"/>
        <v>28</v>
      </c>
      <c r="P70" s="60">
        <f>'TERM 1'!F69</f>
        <v>90</v>
      </c>
      <c r="Q70" s="60">
        <f>'TERM 2'!F69</f>
        <v>0</v>
      </c>
      <c r="R70" s="60">
        <f>'TERM 3'!F69</f>
        <v>0</v>
      </c>
      <c r="S70" s="60">
        <f t="shared" si="5"/>
        <v>30</v>
      </c>
      <c r="T70" s="60">
        <f>'TERM 1'!G69</f>
        <v>90</v>
      </c>
      <c r="U70" s="60">
        <f>'TERM 2'!G69</f>
        <v>0</v>
      </c>
      <c r="V70" s="60">
        <f>'TERM 3'!G69</f>
        <v>0</v>
      </c>
      <c r="W70" s="60">
        <f t="shared" si="6"/>
        <v>30</v>
      </c>
      <c r="X70" s="60">
        <f>'TERM 1'!H69</f>
        <v>92</v>
      </c>
      <c r="Y70" s="60">
        <f>'TERM 2'!H69</f>
        <v>0</v>
      </c>
      <c r="Z70" s="60">
        <f>'TERM 3'!H69</f>
        <v>0</v>
      </c>
      <c r="AA70" s="60">
        <f t="shared" si="7"/>
        <v>31</v>
      </c>
      <c r="AB70" s="60">
        <f>'TERM 1'!I69</f>
        <v>87</v>
      </c>
      <c r="AC70" s="60">
        <f>'TERM 2'!I69</f>
        <v>0</v>
      </c>
      <c r="AD70" s="60">
        <f>'TERM 3'!I69</f>
        <v>0</v>
      </c>
      <c r="AE70" s="60">
        <f t="shared" si="8"/>
        <v>29</v>
      </c>
      <c r="AF70" s="25">
        <f>'TERM 1'!J69</f>
        <v>91.5</v>
      </c>
      <c r="AG70" s="25" t="str">
        <f>'TERM 2'!J69</f>
        <v/>
      </c>
      <c r="AH70" s="25" t="str">
        <f>'TERM 3'!J69</f>
        <v/>
      </c>
      <c r="AI70" s="60" t="str">
        <f t="shared" si="9"/>
        <v/>
      </c>
      <c r="AJ70" s="61">
        <f>'TERM 1'!K69</f>
        <v>91</v>
      </c>
      <c r="AK70" s="61">
        <f>'TERM 2'!K69</f>
        <v>0</v>
      </c>
      <c r="AL70" s="61">
        <f>'TERM 3'!K69</f>
        <v>0</v>
      </c>
      <c r="AM70" s="60">
        <f t="shared" si="10"/>
        <v>30</v>
      </c>
      <c r="AN70" s="61">
        <f>'TERM 1'!L69</f>
        <v>92</v>
      </c>
      <c r="AO70" s="61">
        <f>'TERM 2'!L69</f>
        <v>0</v>
      </c>
      <c r="AP70" s="61">
        <f>'TERM 3'!L69</f>
        <v>0</v>
      </c>
      <c r="AQ70" s="60">
        <f t="shared" si="11"/>
        <v>31</v>
      </c>
      <c r="AR70" s="61">
        <f>'TERM 1'!M69</f>
        <v>0</v>
      </c>
      <c r="AS70" s="61">
        <f>'TERM 2'!M69</f>
        <v>0</v>
      </c>
      <c r="AT70" s="61">
        <f>'TERM 3'!M69</f>
        <v>0</v>
      </c>
      <c r="AU70" s="60">
        <f t="shared" si="12"/>
        <v>0</v>
      </c>
      <c r="AV70" s="507" t="str">
        <f>IF('TERM 1'!N69=0," ",'TERM 1'!N69)</f>
        <v xml:space="preserve"> </v>
      </c>
      <c r="AW70" s="61" t="str">
        <f>IF('TERM 2'!N69=0," ",'TERM 2'!N69)</f>
        <v xml:space="preserve"> </v>
      </c>
      <c r="AX70" s="61" t="str">
        <f>IF('TERM 3'!N69=0," ",'TERM 3'!N69)</f>
        <v xml:space="preserve"> </v>
      </c>
      <c r="AY70" s="60" t="str">
        <f t="shared" si="13"/>
        <v/>
      </c>
      <c r="AZ70" s="61" t="str">
        <f>IF('TERM 1'!O69=0," ",'TERM 1'!O69)</f>
        <v xml:space="preserve"> </v>
      </c>
      <c r="BA70" s="61" t="str">
        <f>IF('TERM 2'!O69=0," ",'TERM 2'!O69)</f>
        <v xml:space="preserve"> </v>
      </c>
      <c r="BB70" s="506" t="str">
        <f>IF('TERM 3'!O69=0," ",'TERM 3'!O69)</f>
        <v xml:space="preserve"> </v>
      </c>
      <c r="BC70" s="60" t="str">
        <f t="shared" si="14"/>
        <v/>
      </c>
      <c r="BD70" s="27" cm="1">
        <f t="array" ref="BD70">IFERROR(ROUND(SUM(D70,H70,L70,P70,T70,X70,AB70,AF70,AR70,AV70,AZ70) / INDEX(FREQUENCY((D70,H70,L70,P70,T70,X70,AB70,AF70,AR70,AV70,AZ70), 0), 2), 0)," ")</f>
        <v>90</v>
      </c>
      <c r="BE70" s="27" t="str" cm="1">
        <f t="array" ref="BE70">IFERROR(ROUND(SUM(E70,I70,M70,Q70,U70,Y70,AC70,AG70,AS70,AW70,BA70) / INDEX(FREQUENCY((E70,I70,M70,Q70,U70,Y70,AC70,AG70,AS70,AW70,BA70), 0), 2), 0)," ")</f>
        <v xml:space="preserve"> </v>
      </c>
      <c r="BF70" s="27" t="str" cm="1">
        <f t="array" ref="BF70">IFERROR(ROUND(SUM(F70,J70,N70,R70,V70,Z70,AD70,AH70,AT70,AX70,BB70) / INDEX(FREQUENCY((F70,J70,N70,R70,V70,Z70,AD70,AH70,AT70,AX70,BB70), 0), 2), 0)," ")</f>
        <v xml:space="preserve"> </v>
      </c>
      <c r="BG70" s="27" cm="1">
        <f t="array" ref="BG70">IFERROR(ROUND(SUM(G70,K70,O70,S70,W70,AA70,AE70,AI70,AU70,AY70,BC70) / INDEX(FREQUENCY((G70,K70,O70,S70,W70,AA70,AE70,AI70,AU70,AY70,BC70), 0), 2), 0)," ")</f>
        <v>30</v>
      </c>
      <c r="BH70" s="28">
        <f t="shared" si="15"/>
        <v>3</v>
      </c>
      <c r="BI70" s="28" t="str">
        <f t="shared" si="18"/>
        <v>EMERGING</v>
      </c>
      <c r="BJ70" s="28" t="str">
        <f>IFERROR('TERM 1'!S69," ")</f>
        <v>✔</v>
      </c>
      <c r="BK70" s="28" t="str">
        <f>IFERROR('TERM 2'!S69," ")</f>
        <v xml:space="preserve"> </v>
      </c>
      <c r="BL70" s="28" t="str">
        <f>IFERROR('TERM 3'!S69," ")</f>
        <v xml:space="preserve"> </v>
      </c>
      <c r="BM70" s="765" t="str">
        <f t="shared" si="16"/>
        <v xml:space="preserve"> </v>
      </c>
      <c r="BN70" s="6">
        <f>_xlfn.XLOOKUP(B70,masterlist!$M:$M,masterlist!R:R)</f>
        <v>0</v>
      </c>
    </row>
    <row r="71" spans="1:66" ht="18" customHeight="1">
      <c r="A71" s="23">
        <v>4</v>
      </c>
      <c r="B71" s="57" t="str">
        <f>'INPUT DATA'!P12</f>
        <v>CANSON, ALJANNE D.</v>
      </c>
      <c r="C71" s="6" t="str">
        <f t="shared" si="17"/>
        <v>CANSON</v>
      </c>
      <c r="D71" s="60">
        <f>'TERM 1'!C70</f>
        <v>88</v>
      </c>
      <c r="E71" s="60">
        <f>'TERM 2'!C70</f>
        <v>0</v>
      </c>
      <c r="F71" s="60">
        <f>'TERM 3'!C70</f>
        <v>0</v>
      </c>
      <c r="G71" s="60">
        <f t="shared" si="2"/>
        <v>29</v>
      </c>
      <c r="H71" s="60">
        <f>'TERM 1'!D70</f>
        <v>92</v>
      </c>
      <c r="I71" s="60">
        <f>'TERM 2'!D70</f>
        <v>0</v>
      </c>
      <c r="J71" s="60">
        <f>'TERM 3'!D70</f>
        <v>0</v>
      </c>
      <c r="K71" s="60">
        <f t="shared" si="3"/>
        <v>31</v>
      </c>
      <c r="L71" s="60">
        <f>'TERM 1'!E70</f>
        <v>80</v>
      </c>
      <c r="M71" s="60">
        <f>'TERM 2'!E70</f>
        <v>0</v>
      </c>
      <c r="N71" s="60">
        <f>'TERM 3'!E70</f>
        <v>0</v>
      </c>
      <c r="O71" s="60">
        <f t="shared" si="4"/>
        <v>27</v>
      </c>
      <c r="P71" s="60">
        <f>'TERM 1'!F70</f>
        <v>88</v>
      </c>
      <c r="Q71" s="60">
        <f>'TERM 2'!F70</f>
        <v>0</v>
      </c>
      <c r="R71" s="60">
        <f>'TERM 3'!F70</f>
        <v>0</v>
      </c>
      <c r="S71" s="60">
        <f t="shared" si="5"/>
        <v>29</v>
      </c>
      <c r="T71" s="60">
        <f>'TERM 1'!G70</f>
        <v>86</v>
      </c>
      <c r="U71" s="60">
        <f>'TERM 2'!G70</f>
        <v>0</v>
      </c>
      <c r="V71" s="60">
        <f>'TERM 3'!G70</f>
        <v>0</v>
      </c>
      <c r="W71" s="60">
        <f t="shared" si="6"/>
        <v>29</v>
      </c>
      <c r="X71" s="60">
        <f>'TERM 1'!H70</f>
        <v>92</v>
      </c>
      <c r="Y71" s="60">
        <f>'TERM 2'!H70</f>
        <v>0</v>
      </c>
      <c r="Z71" s="60">
        <f>'TERM 3'!H70</f>
        <v>0</v>
      </c>
      <c r="AA71" s="60">
        <f t="shared" si="7"/>
        <v>31</v>
      </c>
      <c r="AB71" s="60">
        <f>'TERM 1'!I70</f>
        <v>88</v>
      </c>
      <c r="AC71" s="60">
        <f>'TERM 2'!I70</f>
        <v>0</v>
      </c>
      <c r="AD71" s="60">
        <f>'TERM 3'!I70</f>
        <v>0</v>
      </c>
      <c r="AE71" s="60">
        <f t="shared" si="8"/>
        <v>29</v>
      </c>
      <c r="AF71" s="25">
        <f>'TERM 1'!J70</f>
        <v>89</v>
      </c>
      <c r="AG71" s="25" t="str">
        <f>'TERM 2'!J70</f>
        <v/>
      </c>
      <c r="AH71" s="25" t="str">
        <f>'TERM 3'!J70</f>
        <v/>
      </c>
      <c r="AI71" s="60" t="str">
        <f t="shared" si="9"/>
        <v/>
      </c>
      <c r="AJ71" s="61">
        <f>'TERM 1'!K70</f>
        <v>90</v>
      </c>
      <c r="AK71" s="61">
        <f>'TERM 2'!K70</f>
        <v>0</v>
      </c>
      <c r="AL71" s="61">
        <f>'TERM 3'!K70</f>
        <v>0</v>
      </c>
      <c r="AM71" s="60">
        <f t="shared" si="10"/>
        <v>30</v>
      </c>
      <c r="AN71" s="61">
        <f>'TERM 1'!L70</f>
        <v>88</v>
      </c>
      <c r="AO71" s="61">
        <f>'TERM 2'!L70</f>
        <v>0</v>
      </c>
      <c r="AP71" s="61">
        <f>'TERM 3'!L70</f>
        <v>0</v>
      </c>
      <c r="AQ71" s="60">
        <f t="shared" si="11"/>
        <v>29</v>
      </c>
      <c r="AR71" s="61">
        <f>'TERM 1'!M70</f>
        <v>0</v>
      </c>
      <c r="AS71" s="61">
        <f>'TERM 2'!M70</f>
        <v>0</v>
      </c>
      <c r="AT71" s="61">
        <f>'TERM 3'!M70</f>
        <v>0</v>
      </c>
      <c r="AU71" s="60">
        <f t="shared" si="12"/>
        <v>0</v>
      </c>
      <c r="AV71" s="507" t="str">
        <f>IF('TERM 1'!N70=0," ",'TERM 1'!N70)</f>
        <v xml:space="preserve"> </v>
      </c>
      <c r="AW71" s="61" t="str">
        <f>IF('TERM 2'!N70=0," ",'TERM 2'!N70)</f>
        <v xml:space="preserve"> </v>
      </c>
      <c r="AX71" s="61" t="str">
        <f>IF('TERM 3'!N70=0," ",'TERM 3'!N70)</f>
        <v xml:space="preserve"> </v>
      </c>
      <c r="AY71" s="60" t="str">
        <f t="shared" si="13"/>
        <v/>
      </c>
      <c r="AZ71" s="61" t="str">
        <f>IF('TERM 1'!O70=0," ",'TERM 1'!O70)</f>
        <v xml:space="preserve"> </v>
      </c>
      <c r="BA71" s="61" t="str">
        <f>IF('TERM 2'!O70=0," ",'TERM 2'!O70)</f>
        <v xml:space="preserve"> </v>
      </c>
      <c r="BB71" s="506" t="str">
        <f>IF('TERM 3'!O70=0," ",'TERM 3'!O70)</f>
        <v xml:space="preserve"> </v>
      </c>
      <c r="BC71" s="60" t="str">
        <f t="shared" si="14"/>
        <v/>
      </c>
      <c r="BD71" s="27" cm="1">
        <f t="array" ref="BD71">IFERROR(ROUND(SUM(D71,H71,L71,P71,T71,X71,AB71,AF71,AR71,AV71,AZ71) / INDEX(FREQUENCY((D71,H71,L71,P71,T71,X71,AB71,AF71,AR71,AV71,AZ71), 0), 2), 0)," ")</f>
        <v>88</v>
      </c>
      <c r="BE71" s="27" t="str" cm="1">
        <f t="array" ref="BE71">IFERROR(ROUND(SUM(E71,I71,M71,Q71,U71,Y71,AC71,AG71,AS71,AW71,BA71) / INDEX(FREQUENCY((E71,I71,M71,Q71,U71,Y71,AC71,AG71,AS71,AW71,BA71), 0), 2), 0)," ")</f>
        <v xml:space="preserve"> </v>
      </c>
      <c r="BF71" s="27" t="str" cm="1">
        <f t="array" ref="BF71">IFERROR(ROUND(SUM(F71,J71,N71,R71,V71,Z71,AD71,AH71,AT71,AX71,BB71) / INDEX(FREQUENCY((F71,J71,N71,R71,V71,Z71,AD71,AH71,AT71,AX71,BB71), 0), 2), 0)," ")</f>
        <v xml:space="preserve"> </v>
      </c>
      <c r="BG71" s="27" cm="1">
        <f t="array" ref="BG71">IFERROR(ROUND(SUM(G71,K71,O71,S71,W71,AA71,AE71,AI71,AU71,AY71,BC71) / INDEX(FREQUENCY((G71,K71,O71,S71,W71,AA71,AE71,AI71,AU71,AY71,BC71), 0), 2), 0)," ")</f>
        <v>29</v>
      </c>
      <c r="BH71" s="28">
        <f t="shared" si="15"/>
        <v>27</v>
      </c>
      <c r="BI71" s="28" t="str">
        <f t="shared" si="18"/>
        <v>EMERGING</v>
      </c>
      <c r="BJ71" s="28" t="str">
        <f>IFERROR('TERM 1'!S70," ")</f>
        <v xml:space="preserve"> </v>
      </c>
      <c r="BK71" s="28" t="str">
        <f>IFERROR('TERM 2'!S70," ")</f>
        <v xml:space="preserve"> </v>
      </c>
      <c r="BL71" s="28" t="str">
        <f>IFERROR('TERM 3'!S70," ")</f>
        <v xml:space="preserve"> </v>
      </c>
      <c r="BM71" s="765" t="str">
        <f t="shared" si="16"/>
        <v xml:space="preserve"> </v>
      </c>
      <c r="BN71" s="6">
        <f>_xlfn.XLOOKUP(B71,masterlist!$M:$M,masterlist!R:R)</f>
        <v>0</v>
      </c>
    </row>
    <row r="72" spans="1:66" ht="18" customHeight="1">
      <c r="A72" s="23">
        <v>5</v>
      </c>
      <c r="B72" s="57" t="str">
        <f>'INPUT DATA'!P13</f>
        <v>CARBONILLA, JHAYRA O.</v>
      </c>
      <c r="C72" s="6" t="str">
        <f t="shared" si="17"/>
        <v>CARBONILLA</v>
      </c>
      <c r="D72" s="60">
        <f>'TERM 1'!C71</f>
        <v>90</v>
      </c>
      <c r="E72" s="60">
        <f>'TERM 2'!C71</f>
        <v>0</v>
      </c>
      <c r="F72" s="60">
        <f>'TERM 3'!C71</f>
        <v>0</v>
      </c>
      <c r="G72" s="60">
        <f t="shared" si="2"/>
        <v>30</v>
      </c>
      <c r="H72" s="60">
        <f>'TERM 1'!D71</f>
        <v>93</v>
      </c>
      <c r="I72" s="60">
        <f>'TERM 2'!D71</f>
        <v>0</v>
      </c>
      <c r="J72" s="60">
        <f>'TERM 3'!D71</f>
        <v>0</v>
      </c>
      <c r="K72" s="60">
        <f t="shared" si="3"/>
        <v>31</v>
      </c>
      <c r="L72" s="60">
        <f>'TERM 1'!E71</f>
        <v>83</v>
      </c>
      <c r="M72" s="60">
        <f>'TERM 2'!E71</f>
        <v>0</v>
      </c>
      <c r="N72" s="60">
        <f>'TERM 3'!E71</f>
        <v>0</v>
      </c>
      <c r="O72" s="60">
        <f t="shared" si="4"/>
        <v>28</v>
      </c>
      <c r="P72" s="60">
        <f>'TERM 1'!F71</f>
        <v>88</v>
      </c>
      <c r="Q72" s="60">
        <f>'TERM 2'!F71</f>
        <v>0</v>
      </c>
      <c r="R72" s="60">
        <f>'TERM 3'!F71</f>
        <v>0</v>
      </c>
      <c r="S72" s="60">
        <f t="shared" si="5"/>
        <v>29</v>
      </c>
      <c r="T72" s="60">
        <f>'TERM 1'!G71</f>
        <v>94</v>
      </c>
      <c r="U72" s="60">
        <f>'TERM 2'!G71</f>
        <v>0</v>
      </c>
      <c r="V72" s="60">
        <f>'TERM 3'!G71</f>
        <v>0</v>
      </c>
      <c r="W72" s="60">
        <f t="shared" si="6"/>
        <v>31</v>
      </c>
      <c r="X72" s="60">
        <f>'TERM 1'!H71</f>
        <v>92</v>
      </c>
      <c r="Y72" s="60">
        <f>'TERM 2'!H71</f>
        <v>0</v>
      </c>
      <c r="Z72" s="60">
        <f>'TERM 3'!H71</f>
        <v>0</v>
      </c>
      <c r="AA72" s="60">
        <f t="shared" si="7"/>
        <v>31</v>
      </c>
      <c r="AB72" s="60">
        <f>'TERM 1'!I71</f>
        <v>89</v>
      </c>
      <c r="AC72" s="60">
        <f>'TERM 2'!I71</f>
        <v>0</v>
      </c>
      <c r="AD72" s="60">
        <f>'TERM 3'!I71</f>
        <v>0</v>
      </c>
      <c r="AE72" s="60">
        <f t="shared" si="8"/>
        <v>30</v>
      </c>
      <c r="AF72" s="25">
        <f>'TERM 1'!J71</f>
        <v>91.5</v>
      </c>
      <c r="AG72" s="25" t="str">
        <f>'TERM 2'!J71</f>
        <v/>
      </c>
      <c r="AH72" s="25" t="str">
        <f>'TERM 3'!J71</f>
        <v/>
      </c>
      <c r="AI72" s="60" t="str">
        <f t="shared" si="9"/>
        <v/>
      </c>
      <c r="AJ72" s="61">
        <f>'TERM 1'!K71</f>
        <v>90</v>
      </c>
      <c r="AK72" s="61">
        <f>'TERM 2'!K71</f>
        <v>0</v>
      </c>
      <c r="AL72" s="61">
        <f>'TERM 3'!K71</f>
        <v>0</v>
      </c>
      <c r="AM72" s="60">
        <f t="shared" si="10"/>
        <v>30</v>
      </c>
      <c r="AN72" s="61">
        <f>'TERM 1'!L71</f>
        <v>93</v>
      </c>
      <c r="AO72" s="61">
        <f>'TERM 2'!L71</f>
        <v>0</v>
      </c>
      <c r="AP72" s="61">
        <f>'TERM 3'!L71</f>
        <v>0</v>
      </c>
      <c r="AQ72" s="60">
        <f t="shared" si="11"/>
        <v>31</v>
      </c>
      <c r="AR72" s="61">
        <f>'TERM 1'!M71</f>
        <v>0</v>
      </c>
      <c r="AS72" s="61">
        <f>'TERM 2'!M71</f>
        <v>0</v>
      </c>
      <c r="AT72" s="61">
        <f>'TERM 3'!M71</f>
        <v>0</v>
      </c>
      <c r="AU72" s="60">
        <f t="shared" si="12"/>
        <v>0</v>
      </c>
      <c r="AV72" s="507" t="str">
        <f>IF('TERM 1'!N71=0," ",'TERM 1'!N71)</f>
        <v xml:space="preserve"> </v>
      </c>
      <c r="AW72" s="61" t="str">
        <f>IF('TERM 2'!N71=0," ",'TERM 2'!N71)</f>
        <v xml:space="preserve"> </v>
      </c>
      <c r="AX72" s="61" t="str">
        <f>IF('TERM 3'!N71=0," ",'TERM 3'!N71)</f>
        <v xml:space="preserve"> </v>
      </c>
      <c r="AY72" s="60" t="str">
        <f t="shared" si="13"/>
        <v/>
      </c>
      <c r="AZ72" s="61" t="str">
        <f>IF('TERM 1'!O71=0," ",'TERM 1'!O71)</f>
        <v xml:space="preserve"> </v>
      </c>
      <c r="BA72" s="61" t="str">
        <f>IF('TERM 2'!O71=0," ",'TERM 2'!O71)</f>
        <v xml:space="preserve"> </v>
      </c>
      <c r="BB72" s="506" t="str">
        <f>IF('TERM 3'!O71=0," ",'TERM 3'!O71)</f>
        <v xml:space="preserve"> </v>
      </c>
      <c r="BC72" s="60" t="str">
        <f t="shared" si="14"/>
        <v/>
      </c>
      <c r="BD72" s="27" cm="1">
        <f t="array" ref="BD72">IFERROR(ROUND(SUM(D72,H72,L72,P72,T72,X72,AB72,AF72,AR72,AV72,AZ72) / INDEX(FREQUENCY((D72,H72,L72,P72,T72,X72,AB72,AF72,AR72,AV72,AZ72), 0), 2), 0)," ")</f>
        <v>90</v>
      </c>
      <c r="BE72" s="27" t="str" cm="1">
        <f t="array" ref="BE72">IFERROR(ROUND(SUM(E72,I72,M72,Q72,U72,Y72,AC72,AG72,AS72,AW72,BA72) / INDEX(FREQUENCY((E72,I72,M72,Q72,U72,Y72,AC72,AG72,AS72,AW72,BA72), 0), 2), 0)," ")</f>
        <v xml:space="preserve"> </v>
      </c>
      <c r="BF72" s="27" t="str" cm="1">
        <f t="array" ref="BF72">IFERROR(ROUND(SUM(F72,J72,N72,R72,V72,Z72,AD72,AH72,AT72,AX72,BB72) / INDEX(FREQUENCY((F72,J72,N72,R72,V72,Z72,AD72,AH72,AT72,AX72,BB72), 0), 2), 0)," ")</f>
        <v xml:space="preserve"> </v>
      </c>
      <c r="BG72" s="27" cm="1">
        <f t="array" ref="BG72">IFERROR(ROUND(SUM(G72,K72,O72,S72,W72,AA72,AE72,AI72,AU72,AY72,BC72) / INDEX(FREQUENCY((G72,K72,O72,S72,W72,AA72,AE72,AI72,AU72,AY72,BC72), 0), 2), 0)," ")</f>
        <v>30</v>
      </c>
      <c r="BH72" s="28">
        <f t="shared" si="15"/>
        <v>3</v>
      </c>
      <c r="BI72" s="28" t="str">
        <f t="shared" si="18"/>
        <v>EMERGING</v>
      </c>
      <c r="BJ72" s="28" t="str">
        <f>IFERROR('TERM 1'!S71," ")</f>
        <v>✔</v>
      </c>
      <c r="BK72" s="28" t="str">
        <f>IFERROR('TERM 2'!S71," ")</f>
        <v xml:space="preserve"> </v>
      </c>
      <c r="BL72" s="28" t="str">
        <f>IFERROR('TERM 3'!S71," ")</f>
        <v xml:space="preserve"> </v>
      </c>
      <c r="BM72" s="765" t="str">
        <f t="shared" si="16"/>
        <v xml:space="preserve"> </v>
      </c>
      <c r="BN72" s="6">
        <f>_xlfn.XLOOKUP(B72,masterlist!$M:$M,masterlist!R:R)</f>
        <v>0</v>
      </c>
    </row>
    <row r="73" spans="1:66" ht="18" customHeight="1">
      <c r="A73" s="23">
        <v>6</v>
      </c>
      <c r="B73" s="57" t="str">
        <f>'INPUT DATA'!P14</f>
        <v>CASTILLON, VIVIAN GRACE P.</v>
      </c>
      <c r="C73" s="6" t="str">
        <f t="shared" si="17"/>
        <v>CASTILLON</v>
      </c>
      <c r="D73" s="60">
        <f>'TERM 1'!C72</f>
        <v>85</v>
      </c>
      <c r="E73" s="60">
        <f>'TERM 2'!C72</f>
        <v>0</v>
      </c>
      <c r="F73" s="60">
        <f>'TERM 3'!C72</f>
        <v>0</v>
      </c>
      <c r="G73" s="60">
        <f t="shared" si="2"/>
        <v>28</v>
      </c>
      <c r="H73" s="60">
        <f>'TERM 1'!D72</f>
        <v>92</v>
      </c>
      <c r="I73" s="60">
        <f>'TERM 2'!D72</f>
        <v>0</v>
      </c>
      <c r="J73" s="60">
        <f>'TERM 3'!D72</f>
        <v>0</v>
      </c>
      <c r="K73" s="60">
        <f t="shared" si="3"/>
        <v>31</v>
      </c>
      <c r="L73" s="60">
        <f>'TERM 1'!E72</f>
        <v>84</v>
      </c>
      <c r="M73" s="60">
        <f>'TERM 2'!E72</f>
        <v>0</v>
      </c>
      <c r="N73" s="60">
        <f>'TERM 3'!E72</f>
        <v>0</v>
      </c>
      <c r="O73" s="60">
        <f t="shared" si="4"/>
        <v>28</v>
      </c>
      <c r="P73" s="60">
        <f>'TERM 1'!F72</f>
        <v>91</v>
      </c>
      <c r="Q73" s="60">
        <f>'TERM 2'!F72</f>
        <v>0</v>
      </c>
      <c r="R73" s="60">
        <f>'TERM 3'!F72</f>
        <v>0</v>
      </c>
      <c r="S73" s="60">
        <f t="shared" si="5"/>
        <v>30</v>
      </c>
      <c r="T73" s="60">
        <f>'TERM 1'!G72</f>
        <v>90</v>
      </c>
      <c r="U73" s="60">
        <f>'TERM 2'!G72</f>
        <v>0</v>
      </c>
      <c r="V73" s="60">
        <f>'TERM 3'!G72</f>
        <v>0</v>
      </c>
      <c r="W73" s="60">
        <f t="shared" si="6"/>
        <v>30</v>
      </c>
      <c r="X73" s="60">
        <f>'TERM 1'!H72</f>
        <v>92</v>
      </c>
      <c r="Y73" s="60">
        <f>'TERM 2'!H72</f>
        <v>0</v>
      </c>
      <c r="Z73" s="60">
        <f>'TERM 3'!H72</f>
        <v>0</v>
      </c>
      <c r="AA73" s="60">
        <f t="shared" si="7"/>
        <v>31</v>
      </c>
      <c r="AB73" s="60">
        <f>'TERM 1'!I72</f>
        <v>93</v>
      </c>
      <c r="AC73" s="60">
        <f>'TERM 2'!I72</f>
        <v>0</v>
      </c>
      <c r="AD73" s="60">
        <f>'TERM 3'!I72</f>
        <v>0</v>
      </c>
      <c r="AE73" s="60">
        <f t="shared" si="8"/>
        <v>31</v>
      </c>
      <c r="AF73" s="25">
        <f>'TERM 1'!J72</f>
        <v>90.5</v>
      </c>
      <c r="AG73" s="25" t="str">
        <f>'TERM 2'!J72</f>
        <v/>
      </c>
      <c r="AH73" s="25" t="str">
        <f>'TERM 3'!J72</f>
        <v/>
      </c>
      <c r="AI73" s="60" t="str">
        <f t="shared" si="9"/>
        <v/>
      </c>
      <c r="AJ73" s="61">
        <f>'TERM 1'!K72</f>
        <v>91</v>
      </c>
      <c r="AK73" s="61">
        <f>'TERM 2'!K72</f>
        <v>0</v>
      </c>
      <c r="AL73" s="61">
        <f>'TERM 3'!K72</f>
        <v>0</v>
      </c>
      <c r="AM73" s="60">
        <f t="shared" si="10"/>
        <v>30</v>
      </c>
      <c r="AN73" s="61">
        <f>'TERM 1'!L72</f>
        <v>90</v>
      </c>
      <c r="AO73" s="61">
        <f>'TERM 2'!L72</f>
        <v>0</v>
      </c>
      <c r="AP73" s="61">
        <f>'TERM 3'!L72</f>
        <v>0</v>
      </c>
      <c r="AQ73" s="60">
        <f t="shared" si="11"/>
        <v>30</v>
      </c>
      <c r="AR73" s="61">
        <f>'TERM 1'!M72</f>
        <v>0</v>
      </c>
      <c r="AS73" s="61">
        <f>'TERM 2'!M72</f>
        <v>0</v>
      </c>
      <c r="AT73" s="61">
        <f>'TERM 3'!M72</f>
        <v>0</v>
      </c>
      <c r="AU73" s="60">
        <f t="shared" si="12"/>
        <v>0</v>
      </c>
      <c r="AV73" s="507" t="str">
        <f>IF('TERM 1'!N72=0," ",'TERM 1'!N72)</f>
        <v xml:space="preserve"> </v>
      </c>
      <c r="AW73" s="61" t="str">
        <f>IF('TERM 2'!N72=0," ",'TERM 2'!N72)</f>
        <v xml:space="preserve"> </v>
      </c>
      <c r="AX73" s="61" t="str">
        <f>IF('TERM 3'!N72=0," ",'TERM 3'!N72)</f>
        <v xml:space="preserve"> </v>
      </c>
      <c r="AY73" s="60" t="str">
        <f t="shared" si="13"/>
        <v/>
      </c>
      <c r="AZ73" s="61" t="str">
        <f>IF('TERM 1'!O72=0," ",'TERM 1'!O72)</f>
        <v xml:space="preserve"> </v>
      </c>
      <c r="BA73" s="61" t="str">
        <f>IF('TERM 2'!O72=0," ",'TERM 2'!O72)</f>
        <v xml:space="preserve"> </v>
      </c>
      <c r="BB73" s="506" t="str">
        <f>IF('TERM 3'!O72=0," ",'TERM 3'!O72)</f>
        <v xml:space="preserve"> </v>
      </c>
      <c r="BC73" s="60" t="str">
        <f t="shared" si="14"/>
        <v/>
      </c>
      <c r="BD73" s="27" cm="1">
        <f t="array" ref="BD73">IFERROR(ROUND(SUM(D73,H73,L73,P73,T73,X73,AB73,AF73,AR73,AV73,AZ73) / INDEX(FREQUENCY((D73,H73,L73,P73,T73,X73,AB73,AF73,AR73,AV73,AZ73), 0), 2), 0)," ")</f>
        <v>90</v>
      </c>
      <c r="BE73" s="27" t="str" cm="1">
        <f t="array" ref="BE73">IFERROR(ROUND(SUM(E73,I73,M73,Q73,U73,Y73,AC73,AG73,AS73,AW73,BA73) / INDEX(FREQUENCY((E73,I73,M73,Q73,U73,Y73,AC73,AG73,AS73,AW73,BA73), 0), 2), 0)," ")</f>
        <v xml:space="preserve"> </v>
      </c>
      <c r="BF73" s="27" t="str" cm="1">
        <f t="array" ref="BF73">IFERROR(ROUND(SUM(F73,J73,N73,R73,V73,Z73,AD73,AH73,AT73,AX73,BB73) / INDEX(FREQUENCY((F73,J73,N73,R73,V73,Z73,AD73,AH73,AT73,AX73,BB73), 0), 2), 0)," ")</f>
        <v xml:space="preserve"> </v>
      </c>
      <c r="BG73" s="27" cm="1">
        <f t="array" ref="BG73">IFERROR(ROUND(SUM(G73,K73,O73,S73,W73,AA73,AE73,AI73,AU73,AY73,BC73) / INDEX(FREQUENCY((G73,K73,O73,S73,W73,AA73,AE73,AI73,AU73,AY73,BC73), 0), 2), 0)," ")</f>
        <v>30</v>
      </c>
      <c r="BH73" s="28">
        <f t="shared" si="15"/>
        <v>3</v>
      </c>
      <c r="BI73" s="28" t="str">
        <f t="shared" si="18"/>
        <v>EMERGING</v>
      </c>
      <c r="BJ73" s="28" t="str">
        <f>IFERROR('TERM 1'!S72," ")</f>
        <v>✔</v>
      </c>
      <c r="BK73" s="28" t="str">
        <f>IFERROR('TERM 2'!S72," ")</f>
        <v xml:space="preserve"> </v>
      </c>
      <c r="BL73" s="28" t="str">
        <f>IFERROR('TERM 3'!S72," ")</f>
        <v xml:space="preserve"> </v>
      </c>
      <c r="BM73" s="765" t="str">
        <f t="shared" si="16"/>
        <v xml:space="preserve"> </v>
      </c>
      <c r="BN73" s="6">
        <f>_xlfn.XLOOKUP(B73,masterlist!$M:$M,masterlist!R:R)</f>
        <v>0</v>
      </c>
    </row>
    <row r="74" spans="1:66" ht="18" customHeight="1">
      <c r="A74" s="23">
        <v>7</v>
      </c>
      <c r="B74" s="57" t="str">
        <f>'INPUT DATA'!P15</f>
        <v>DAWA, PATRICE BRIELLE J.</v>
      </c>
      <c r="C74" s="6" t="str">
        <f t="shared" si="17"/>
        <v>DAWA</v>
      </c>
      <c r="D74" s="60">
        <f>'TERM 1'!C73</f>
        <v>88</v>
      </c>
      <c r="E74" s="60">
        <f>'TERM 2'!C73</f>
        <v>0</v>
      </c>
      <c r="F74" s="60">
        <f>'TERM 3'!C73</f>
        <v>0</v>
      </c>
      <c r="G74" s="60">
        <f t="shared" si="2"/>
        <v>29</v>
      </c>
      <c r="H74" s="60">
        <f>'TERM 1'!D73</f>
        <v>95</v>
      </c>
      <c r="I74" s="60">
        <f>'TERM 2'!D73</f>
        <v>0</v>
      </c>
      <c r="J74" s="60">
        <f>'TERM 3'!D73</f>
        <v>0</v>
      </c>
      <c r="K74" s="60">
        <f t="shared" si="3"/>
        <v>32</v>
      </c>
      <c r="L74" s="60">
        <f>'TERM 1'!E73</f>
        <v>82</v>
      </c>
      <c r="M74" s="60">
        <f>'TERM 2'!E73</f>
        <v>0</v>
      </c>
      <c r="N74" s="60">
        <f>'TERM 3'!E73</f>
        <v>0</v>
      </c>
      <c r="O74" s="60">
        <f t="shared" si="4"/>
        <v>27</v>
      </c>
      <c r="P74" s="60">
        <f>'TERM 1'!F73</f>
        <v>87</v>
      </c>
      <c r="Q74" s="60">
        <f>'TERM 2'!F73</f>
        <v>0</v>
      </c>
      <c r="R74" s="60">
        <f>'TERM 3'!F73</f>
        <v>0</v>
      </c>
      <c r="S74" s="60">
        <f t="shared" si="5"/>
        <v>29</v>
      </c>
      <c r="T74" s="60">
        <f>'TERM 1'!G73</f>
        <v>95</v>
      </c>
      <c r="U74" s="60">
        <f>'TERM 2'!G73</f>
        <v>0</v>
      </c>
      <c r="V74" s="60">
        <f>'TERM 3'!G73</f>
        <v>0</v>
      </c>
      <c r="W74" s="60">
        <f t="shared" si="6"/>
        <v>32</v>
      </c>
      <c r="X74" s="60">
        <f>'TERM 1'!H73</f>
        <v>94</v>
      </c>
      <c r="Y74" s="60">
        <f>'TERM 2'!H73</f>
        <v>0</v>
      </c>
      <c r="Z74" s="60">
        <f>'TERM 3'!H73</f>
        <v>0</v>
      </c>
      <c r="AA74" s="60">
        <f t="shared" si="7"/>
        <v>31</v>
      </c>
      <c r="AB74" s="60">
        <f>'TERM 1'!I73</f>
        <v>91</v>
      </c>
      <c r="AC74" s="60">
        <f>'TERM 2'!I73</f>
        <v>0</v>
      </c>
      <c r="AD74" s="60">
        <f>'TERM 3'!I73</f>
        <v>0</v>
      </c>
      <c r="AE74" s="60">
        <f t="shared" si="8"/>
        <v>30</v>
      </c>
      <c r="AF74" s="25">
        <f>'TERM 1'!J73</f>
        <v>91</v>
      </c>
      <c r="AG74" s="25" t="str">
        <f>'TERM 2'!J73</f>
        <v/>
      </c>
      <c r="AH74" s="25" t="str">
        <f>'TERM 3'!J73</f>
        <v/>
      </c>
      <c r="AI74" s="60" t="str">
        <f t="shared" si="9"/>
        <v/>
      </c>
      <c r="AJ74" s="61">
        <f>'TERM 1'!K73</f>
        <v>91</v>
      </c>
      <c r="AK74" s="61">
        <f>'TERM 2'!K73</f>
        <v>0</v>
      </c>
      <c r="AL74" s="61">
        <f>'TERM 3'!K73</f>
        <v>0</v>
      </c>
      <c r="AM74" s="60">
        <f t="shared" si="10"/>
        <v>30</v>
      </c>
      <c r="AN74" s="61">
        <f>'TERM 1'!L73</f>
        <v>91</v>
      </c>
      <c r="AO74" s="61">
        <f>'TERM 2'!L73</f>
        <v>0</v>
      </c>
      <c r="AP74" s="61">
        <f>'TERM 3'!L73</f>
        <v>0</v>
      </c>
      <c r="AQ74" s="60">
        <f t="shared" si="11"/>
        <v>30</v>
      </c>
      <c r="AR74" s="61">
        <f>'TERM 1'!M73</f>
        <v>0</v>
      </c>
      <c r="AS74" s="61">
        <f>'TERM 2'!M73</f>
        <v>0</v>
      </c>
      <c r="AT74" s="61">
        <f>'TERM 3'!M73</f>
        <v>0</v>
      </c>
      <c r="AU74" s="60">
        <f t="shared" si="12"/>
        <v>0</v>
      </c>
      <c r="AV74" s="507" t="str">
        <f>IF('TERM 1'!N73=0," ",'TERM 1'!N73)</f>
        <v xml:space="preserve"> </v>
      </c>
      <c r="AW74" s="61" t="str">
        <f>IF('TERM 2'!N73=0," ",'TERM 2'!N73)</f>
        <v xml:space="preserve"> </v>
      </c>
      <c r="AX74" s="61" t="str">
        <f>IF('TERM 3'!N73=0," ",'TERM 3'!N73)</f>
        <v xml:space="preserve"> </v>
      </c>
      <c r="AY74" s="60" t="str">
        <f t="shared" si="13"/>
        <v/>
      </c>
      <c r="AZ74" s="61" t="str">
        <f>IF('TERM 1'!O73=0," ",'TERM 1'!O73)</f>
        <v xml:space="preserve"> </v>
      </c>
      <c r="BA74" s="61" t="str">
        <f>IF('TERM 2'!O73=0," ",'TERM 2'!O73)</f>
        <v xml:space="preserve"> </v>
      </c>
      <c r="BB74" s="506" t="str">
        <f>IF('TERM 3'!O73=0," ",'TERM 3'!O73)</f>
        <v xml:space="preserve"> </v>
      </c>
      <c r="BC74" s="60" t="str">
        <f t="shared" si="14"/>
        <v/>
      </c>
      <c r="BD74" s="27" cm="1">
        <f t="array" ref="BD74">IFERROR(ROUND(SUM(D74,H74,L74,P74,T74,X74,AB74,AF74,AR74,AV74,AZ74) / INDEX(FREQUENCY((D74,H74,L74,P74,T74,X74,AB74,AF74,AR74,AV74,AZ74), 0), 2), 0)," ")</f>
        <v>90</v>
      </c>
      <c r="BE74" s="27" t="str" cm="1">
        <f t="array" ref="BE74">IFERROR(ROUND(SUM(E74,I74,M74,Q74,U74,Y74,AC74,AG74,AS74,AW74,BA74) / INDEX(FREQUENCY((E74,I74,M74,Q74,U74,Y74,AC74,AG74,AS74,AW74,BA74), 0), 2), 0)," ")</f>
        <v xml:space="preserve"> </v>
      </c>
      <c r="BF74" s="27" t="str" cm="1">
        <f t="array" ref="BF74">IFERROR(ROUND(SUM(F74,J74,N74,R74,V74,Z74,AD74,AH74,AT74,AX74,BB74) / INDEX(FREQUENCY((F74,J74,N74,R74,V74,Z74,AD74,AH74,AT74,AX74,BB74), 0), 2), 0)," ")</f>
        <v xml:space="preserve"> </v>
      </c>
      <c r="BG74" s="27" cm="1">
        <f t="array" ref="BG74">IFERROR(ROUND(SUM(G74,K74,O74,S74,W74,AA74,AE74,AI74,AU74,AY74,BC74) / INDEX(FREQUENCY((G74,K74,O74,S74,W74,AA74,AE74,AI74,AU74,AY74,BC74), 0), 2), 0)," ")</f>
        <v>30</v>
      </c>
      <c r="BH74" s="28">
        <f t="shared" si="15"/>
        <v>3</v>
      </c>
      <c r="BI74" s="28" t="str">
        <f t="shared" si="18"/>
        <v>EMERGING</v>
      </c>
      <c r="BJ74" s="28" t="str">
        <f>IFERROR('TERM 1'!S73," ")</f>
        <v>✔</v>
      </c>
      <c r="BK74" s="28" t="str">
        <f>IFERROR('TERM 2'!S73," ")</f>
        <v xml:space="preserve"> </v>
      </c>
      <c r="BL74" s="28" t="str">
        <f>IFERROR('TERM 3'!S73," ")</f>
        <v xml:space="preserve"> </v>
      </c>
      <c r="BM74" s="765" t="str">
        <f t="shared" si="16"/>
        <v xml:space="preserve"> </v>
      </c>
      <c r="BN74" s="6">
        <f>_xlfn.XLOOKUP(B74,masterlist!$M:$M,masterlist!R:R)</f>
        <v>0</v>
      </c>
    </row>
    <row r="75" spans="1:66" ht="18" customHeight="1">
      <c r="A75" s="23">
        <v>8</v>
      </c>
      <c r="B75" s="57" t="str">
        <f>'INPUT DATA'!P16</f>
        <v>DOMINGO, CHARITY JADE P.</v>
      </c>
      <c r="C75" s="6" t="str">
        <f t="shared" si="17"/>
        <v>DOMINGO</v>
      </c>
      <c r="D75" s="60">
        <f>'TERM 1'!C74</f>
        <v>85</v>
      </c>
      <c r="E75" s="60">
        <f>'TERM 2'!C74</f>
        <v>0</v>
      </c>
      <c r="F75" s="60">
        <f>'TERM 3'!C74</f>
        <v>0</v>
      </c>
      <c r="G75" s="60">
        <f t="shared" si="2"/>
        <v>28</v>
      </c>
      <c r="H75" s="60">
        <f>'TERM 1'!D74</f>
        <v>91</v>
      </c>
      <c r="I75" s="60">
        <f>'TERM 2'!D74</f>
        <v>0</v>
      </c>
      <c r="J75" s="60">
        <f>'TERM 3'!D74</f>
        <v>0</v>
      </c>
      <c r="K75" s="60">
        <f t="shared" si="3"/>
        <v>30</v>
      </c>
      <c r="L75" s="60">
        <f>'TERM 1'!E74</f>
        <v>86</v>
      </c>
      <c r="M75" s="60">
        <f>'TERM 2'!E74</f>
        <v>0</v>
      </c>
      <c r="N75" s="60">
        <f>'TERM 3'!E74</f>
        <v>0</v>
      </c>
      <c r="O75" s="60">
        <f t="shared" si="4"/>
        <v>29</v>
      </c>
      <c r="P75" s="60">
        <f>'TERM 1'!F74</f>
        <v>81</v>
      </c>
      <c r="Q75" s="60">
        <f>'TERM 2'!F74</f>
        <v>0</v>
      </c>
      <c r="R75" s="60">
        <f>'TERM 3'!F74</f>
        <v>0</v>
      </c>
      <c r="S75" s="60">
        <f t="shared" si="5"/>
        <v>27</v>
      </c>
      <c r="T75" s="60">
        <f>'TERM 1'!G74</f>
        <v>85</v>
      </c>
      <c r="U75" s="60">
        <f>'TERM 2'!G74</f>
        <v>0</v>
      </c>
      <c r="V75" s="60">
        <f>'TERM 3'!G74</f>
        <v>0</v>
      </c>
      <c r="W75" s="60">
        <f t="shared" si="6"/>
        <v>28</v>
      </c>
      <c r="X75" s="60">
        <f>'TERM 1'!H74</f>
        <v>94</v>
      </c>
      <c r="Y75" s="60">
        <f>'TERM 2'!H74</f>
        <v>0</v>
      </c>
      <c r="Z75" s="60">
        <f>'TERM 3'!H74</f>
        <v>0</v>
      </c>
      <c r="AA75" s="60">
        <f t="shared" si="7"/>
        <v>31</v>
      </c>
      <c r="AB75" s="60">
        <f>'TERM 1'!I74</f>
        <v>92</v>
      </c>
      <c r="AC75" s="60">
        <f>'TERM 2'!I74</f>
        <v>0</v>
      </c>
      <c r="AD75" s="60">
        <f>'TERM 3'!I74</f>
        <v>0</v>
      </c>
      <c r="AE75" s="60">
        <f t="shared" si="8"/>
        <v>31</v>
      </c>
      <c r="AF75" s="25">
        <f>'TERM 1'!J74</f>
        <v>89.5</v>
      </c>
      <c r="AG75" s="25" t="str">
        <f>'TERM 2'!J74</f>
        <v/>
      </c>
      <c r="AH75" s="25" t="str">
        <f>'TERM 3'!J74</f>
        <v/>
      </c>
      <c r="AI75" s="60" t="str">
        <f t="shared" si="9"/>
        <v/>
      </c>
      <c r="AJ75" s="61">
        <f>'TERM 1'!K74</f>
        <v>86</v>
      </c>
      <c r="AK75" s="61">
        <f>'TERM 2'!K74</f>
        <v>0</v>
      </c>
      <c r="AL75" s="61">
        <f>'TERM 3'!K74</f>
        <v>0</v>
      </c>
      <c r="AM75" s="60">
        <f t="shared" si="10"/>
        <v>29</v>
      </c>
      <c r="AN75" s="61">
        <f>'TERM 1'!L74</f>
        <v>93</v>
      </c>
      <c r="AO75" s="61">
        <f>'TERM 2'!L74</f>
        <v>0</v>
      </c>
      <c r="AP75" s="61">
        <f>'TERM 3'!L74</f>
        <v>0</v>
      </c>
      <c r="AQ75" s="60">
        <f t="shared" si="11"/>
        <v>31</v>
      </c>
      <c r="AR75" s="61">
        <f>'TERM 1'!M74</f>
        <v>0</v>
      </c>
      <c r="AS75" s="61">
        <f>'TERM 2'!M74</f>
        <v>0</v>
      </c>
      <c r="AT75" s="61">
        <f>'TERM 3'!M74</f>
        <v>0</v>
      </c>
      <c r="AU75" s="60">
        <f t="shared" si="12"/>
        <v>0</v>
      </c>
      <c r="AV75" s="507" t="str">
        <f>IF('TERM 1'!N74=0," ",'TERM 1'!N74)</f>
        <v xml:space="preserve"> </v>
      </c>
      <c r="AW75" s="61" t="str">
        <f>IF('TERM 2'!N74=0," ",'TERM 2'!N74)</f>
        <v xml:space="preserve"> </v>
      </c>
      <c r="AX75" s="61" t="str">
        <f>IF('TERM 3'!N74=0," ",'TERM 3'!N74)</f>
        <v xml:space="preserve"> </v>
      </c>
      <c r="AY75" s="60" t="str">
        <f t="shared" si="13"/>
        <v/>
      </c>
      <c r="AZ75" s="61" t="str">
        <f>IF('TERM 1'!O74=0," ",'TERM 1'!O74)</f>
        <v xml:space="preserve"> </v>
      </c>
      <c r="BA75" s="61" t="str">
        <f>IF('TERM 2'!O74=0," ",'TERM 2'!O74)</f>
        <v xml:space="preserve"> </v>
      </c>
      <c r="BB75" s="506" t="str">
        <f>IF('TERM 3'!O74=0," ",'TERM 3'!O74)</f>
        <v xml:space="preserve"> </v>
      </c>
      <c r="BC75" s="60" t="str">
        <f t="shared" si="14"/>
        <v/>
      </c>
      <c r="BD75" s="27" cm="1">
        <f t="array" ref="BD75">IFERROR(ROUND(SUM(D75,H75,L75,P75,T75,X75,AB75,AF75,AR75,AV75,AZ75) / INDEX(FREQUENCY((D75,H75,L75,P75,T75,X75,AB75,AF75,AR75,AV75,AZ75), 0), 2), 0)," ")</f>
        <v>88</v>
      </c>
      <c r="BE75" s="27" t="str" cm="1">
        <f t="array" ref="BE75">IFERROR(ROUND(SUM(E75,I75,M75,Q75,U75,Y75,AC75,AG75,AS75,AW75,BA75) / INDEX(FREQUENCY((E75,I75,M75,Q75,U75,Y75,AC75,AG75,AS75,AW75,BA75), 0), 2), 0)," ")</f>
        <v xml:space="preserve"> </v>
      </c>
      <c r="BF75" s="27" t="str" cm="1">
        <f t="array" ref="BF75">IFERROR(ROUND(SUM(F75,J75,N75,R75,V75,Z75,AD75,AH75,AT75,AX75,BB75) / INDEX(FREQUENCY((F75,J75,N75,R75,V75,Z75,AD75,AH75,AT75,AX75,BB75), 0), 2), 0)," ")</f>
        <v xml:space="preserve"> </v>
      </c>
      <c r="BG75" s="27" cm="1">
        <f t="array" ref="BG75">IFERROR(ROUND(SUM(G75,K75,O75,S75,W75,AA75,AE75,AI75,AU75,AY75,BC75) / INDEX(FREQUENCY((G75,K75,O75,S75,W75,AA75,AE75,AI75,AU75,AY75,BC75), 0), 2), 0)," ")</f>
        <v>29</v>
      </c>
      <c r="BH75" s="28">
        <f t="shared" si="15"/>
        <v>27</v>
      </c>
      <c r="BI75" s="28" t="str">
        <f t="shared" si="18"/>
        <v>EMERGING</v>
      </c>
      <c r="BJ75" s="28" t="str">
        <f>IFERROR('TERM 1'!S74," ")</f>
        <v xml:space="preserve"> </v>
      </c>
      <c r="BK75" s="28" t="str">
        <f>IFERROR('TERM 2'!S74," ")</f>
        <v xml:space="preserve"> </v>
      </c>
      <c r="BL75" s="28" t="str">
        <f>IFERROR('TERM 3'!S74," ")</f>
        <v xml:space="preserve"> </v>
      </c>
      <c r="BM75" s="765" t="str">
        <f t="shared" si="16"/>
        <v xml:space="preserve"> </v>
      </c>
      <c r="BN75" s="6">
        <f>_xlfn.XLOOKUP(B75,masterlist!$M:$M,masterlist!R:R)</f>
        <v>0</v>
      </c>
    </row>
    <row r="76" spans="1:66" ht="18" customHeight="1">
      <c r="A76" s="23">
        <v>9</v>
      </c>
      <c r="B76" s="57" t="str">
        <f>'INPUT DATA'!P17</f>
        <v>DUMADAG, ALLEYAH KHATE A.</v>
      </c>
      <c r="C76" s="6" t="str">
        <f t="shared" si="17"/>
        <v>DUMADAG</v>
      </c>
      <c r="D76" s="60">
        <f>'TERM 1'!C75</f>
        <v>87</v>
      </c>
      <c r="E76" s="60">
        <f>'TERM 2'!C75</f>
        <v>0</v>
      </c>
      <c r="F76" s="60">
        <f>'TERM 3'!C75</f>
        <v>0</v>
      </c>
      <c r="G76" s="60">
        <f t="shared" si="2"/>
        <v>29</v>
      </c>
      <c r="H76" s="60">
        <f>'TERM 1'!D75</f>
        <v>91</v>
      </c>
      <c r="I76" s="60">
        <f>'TERM 2'!D75</f>
        <v>0</v>
      </c>
      <c r="J76" s="60">
        <f>'TERM 3'!D75</f>
        <v>0</v>
      </c>
      <c r="K76" s="60">
        <f t="shared" si="3"/>
        <v>30</v>
      </c>
      <c r="L76" s="60">
        <f>'TERM 1'!E75</f>
        <v>83</v>
      </c>
      <c r="M76" s="60">
        <f>'TERM 2'!E75</f>
        <v>0</v>
      </c>
      <c r="N76" s="60">
        <f>'TERM 3'!E75</f>
        <v>0</v>
      </c>
      <c r="O76" s="60">
        <f t="shared" si="4"/>
        <v>28</v>
      </c>
      <c r="P76" s="60">
        <f>'TERM 1'!F75</f>
        <v>92</v>
      </c>
      <c r="Q76" s="60">
        <f>'TERM 2'!F75</f>
        <v>0</v>
      </c>
      <c r="R76" s="60">
        <f>'TERM 3'!F75</f>
        <v>0</v>
      </c>
      <c r="S76" s="60">
        <f t="shared" si="5"/>
        <v>31</v>
      </c>
      <c r="T76" s="60">
        <f>'TERM 1'!G75</f>
        <v>91</v>
      </c>
      <c r="U76" s="60">
        <f>'TERM 2'!G75</f>
        <v>0</v>
      </c>
      <c r="V76" s="60">
        <f>'TERM 3'!G75</f>
        <v>0</v>
      </c>
      <c r="W76" s="60">
        <f t="shared" si="6"/>
        <v>30</v>
      </c>
      <c r="X76" s="60">
        <f>'TERM 1'!H75</f>
        <v>94</v>
      </c>
      <c r="Y76" s="60">
        <f>'TERM 2'!H75</f>
        <v>0</v>
      </c>
      <c r="Z76" s="60">
        <f>'TERM 3'!H75</f>
        <v>0</v>
      </c>
      <c r="AA76" s="60">
        <f t="shared" si="7"/>
        <v>31</v>
      </c>
      <c r="AB76" s="60">
        <f>'TERM 1'!I75</f>
        <v>90</v>
      </c>
      <c r="AC76" s="60">
        <f>'TERM 2'!I75</f>
        <v>0</v>
      </c>
      <c r="AD76" s="60">
        <f>'TERM 3'!I75</f>
        <v>0</v>
      </c>
      <c r="AE76" s="60">
        <f t="shared" si="8"/>
        <v>30</v>
      </c>
      <c r="AF76" s="25">
        <f>'TERM 1'!J75</f>
        <v>87</v>
      </c>
      <c r="AG76" s="25" t="str">
        <f>'TERM 2'!J75</f>
        <v/>
      </c>
      <c r="AH76" s="25" t="str">
        <f>'TERM 3'!J75</f>
        <v/>
      </c>
      <c r="AI76" s="60" t="str">
        <f t="shared" si="9"/>
        <v/>
      </c>
      <c r="AJ76" s="61">
        <f>'TERM 1'!K75</f>
        <v>86</v>
      </c>
      <c r="AK76" s="61">
        <f>'TERM 2'!K75</f>
        <v>0</v>
      </c>
      <c r="AL76" s="61">
        <f>'TERM 3'!K75</f>
        <v>0</v>
      </c>
      <c r="AM76" s="60">
        <f t="shared" si="10"/>
        <v>29</v>
      </c>
      <c r="AN76" s="61">
        <f>'TERM 1'!L75</f>
        <v>88</v>
      </c>
      <c r="AO76" s="61">
        <f>'TERM 2'!L75</f>
        <v>0</v>
      </c>
      <c r="AP76" s="61">
        <f>'TERM 3'!L75</f>
        <v>0</v>
      </c>
      <c r="AQ76" s="60">
        <f t="shared" si="11"/>
        <v>29</v>
      </c>
      <c r="AR76" s="61">
        <f>'TERM 1'!M75</f>
        <v>0</v>
      </c>
      <c r="AS76" s="61">
        <f>'TERM 2'!M75</f>
        <v>0</v>
      </c>
      <c r="AT76" s="61">
        <f>'TERM 3'!M75</f>
        <v>0</v>
      </c>
      <c r="AU76" s="60">
        <f t="shared" si="12"/>
        <v>0</v>
      </c>
      <c r="AV76" s="507" t="str">
        <f>IF('TERM 1'!N75=0," ",'TERM 1'!N75)</f>
        <v xml:space="preserve"> </v>
      </c>
      <c r="AW76" s="61" t="str">
        <f>IF('TERM 2'!N75=0," ",'TERM 2'!N75)</f>
        <v xml:space="preserve"> </v>
      </c>
      <c r="AX76" s="61" t="str">
        <f>IF('TERM 3'!N75=0," ",'TERM 3'!N75)</f>
        <v xml:space="preserve"> </v>
      </c>
      <c r="AY76" s="60" t="str">
        <f t="shared" si="13"/>
        <v/>
      </c>
      <c r="AZ76" s="61" t="str">
        <f>IF('TERM 1'!O75=0," ",'TERM 1'!O75)</f>
        <v xml:space="preserve"> </v>
      </c>
      <c r="BA76" s="61" t="str">
        <f>IF('TERM 2'!O75=0," ",'TERM 2'!O75)</f>
        <v xml:space="preserve"> </v>
      </c>
      <c r="BB76" s="506" t="str">
        <f>IF('TERM 3'!O75=0," ",'TERM 3'!O75)</f>
        <v xml:space="preserve"> </v>
      </c>
      <c r="BC76" s="60" t="str">
        <f t="shared" si="14"/>
        <v/>
      </c>
      <c r="BD76" s="27" cm="1">
        <f t="array" ref="BD76">IFERROR(ROUND(SUM(D76,H76,L76,P76,T76,X76,AB76,AF76,AR76,AV76,AZ76) / INDEX(FREQUENCY((D76,H76,L76,P76,T76,X76,AB76,AF76,AR76,AV76,AZ76), 0), 2), 0)," ")</f>
        <v>89</v>
      </c>
      <c r="BE76" s="27" t="str" cm="1">
        <f t="array" ref="BE76">IFERROR(ROUND(SUM(E76,I76,M76,Q76,U76,Y76,AC76,AG76,AS76,AW76,BA76) / INDEX(FREQUENCY((E76,I76,M76,Q76,U76,Y76,AC76,AG76,AS76,AW76,BA76), 0), 2), 0)," ")</f>
        <v xml:space="preserve"> </v>
      </c>
      <c r="BF76" s="27" t="str" cm="1">
        <f t="array" ref="BF76">IFERROR(ROUND(SUM(F76,J76,N76,R76,V76,Z76,AD76,AH76,AT76,AX76,BB76) / INDEX(FREQUENCY((F76,J76,N76,R76,V76,Z76,AD76,AH76,AT76,AX76,BB76), 0), 2), 0)," ")</f>
        <v xml:space="preserve"> </v>
      </c>
      <c r="BG76" s="27" cm="1">
        <f t="array" ref="BG76">IFERROR(ROUND(SUM(G76,K76,O76,S76,W76,AA76,AE76,AI76,AU76,AY76,BC76) / INDEX(FREQUENCY((G76,K76,O76,S76,W76,AA76,AE76,AI76,AU76,AY76,BC76), 0), 2), 0)," ")</f>
        <v>30</v>
      </c>
      <c r="BH76" s="28">
        <f t="shared" si="15"/>
        <v>3</v>
      </c>
      <c r="BI76" s="28" t="str">
        <f t="shared" si="18"/>
        <v>EMERGING</v>
      </c>
      <c r="BJ76" s="28" t="str">
        <f>IFERROR('TERM 1'!S75," ")</f>
        <v xml:space="preserve"> </v>
      </c>
      <c r="BK76" s="28" t="str">
        <f>IFERROR('TERM 2'!S75," ")</f>
        <v xml:space="preserve"> </v>
      </c>
      <c r="BL76" s="28" t="str">
        <f>IFERROR('TERM 3'!S75," ")</f>
        <v xml:space="preserve"> </v>
      </c>
      <c r="BM76" s="765" t="str">
        <f t="shared" si="16"/>
        <v xml:space="preserve"> </v>
      </c>
      <c r="BN76" s="6">
        <f>_xlfn.XLOOKUP(B76,masterlist!$M:$M,masterlist!R:R)</f>
        <v>0</v>
      </c>
    </row>
    <row r="77" spans="1:66" ht="18" customHeight="1">
      <c r="A77" s="23">
        <v>10</v>
      </c>
      <c r="B77" s="57" t="str">
        <f>'INPUT DATA'!P18</f>
        <v>ESPORTUNO, XAMANTHA ERICA L.</v>
      </c>
      <c r="C77" s="6" t="str">
        <f t="shared" si="17"/>
        <v>ESPORTUNO</v>
      </c>
      <c r="D77" s="60">
        <f>'TERM 1'!C76</f>
        <v>85</v>
      </c>
      <c r="E77" s="60">
        <f>'TERM 2'!C76</f>
        <v>0</v>
      </c>
      <c r="F77" s="60">
        <f>'TERM 3'!C76</f>
        <v>0</v>
      </c>
      <c r="G77" s="60">
        <f t="shared" si="2"/>
        <v>28</v>
      </c>
      <c r="H77" s="60">
        <f>'TERM 1'!D76</f>
        <v>92</v>
      </c>
      <c r="I77" s="60">
        <f>'TERM 2'!D76</f>
        <v>0</v>
      </c>
      <c r="J77" s="60">
        <f>'TERM 3'!D76</f>
        <v>0</v>
      </c>
      <c r="K77" s="60">
        <f t="shared" si="3"/>
        <v>31</v>
      </c>
      <c r="L77" s="60">
        <f>'TERM 1'!E76</f>
        <v>81</v>
      </c>
      <c r="M77" s="60">
        <f>'TERM 2'!E76</f>
        <v>0</v>
      </c>
      <c r="N77" s="60">
        <f>'TERM 3'!E76</f>
        <v>0</v>
      </c>
      <c r="O77" s="60">
        <f t="shared" si="4"/>
        <v>27</v>
      </c>
      <c r="P77" s="60">
        <f>'TERM 1'!F76</f>
        <v>84</v>
      </c>
      <c r="Q77" s="60">
        <f>'TERM 2'!F76</f>
        <v>0</v>
      </c>
      <c r="R77" s="60">
        <f>'TERM 3'!F76</f>
        <v>0</v>
      </c>
      <c r="S77" s="60">
        <f t="shared" si="5"/>
        <v>28</v>
      </c>
      <c r="T77" s="60">
        <f>'TERM 1'!G76</f>
        <v>92</v>
      </c>
      <c r="U77" s="60">
        <f>'TERM 2'!G76</f>
        <v>0</v>
      </c>
      <c r="V77" s="60">
        <f>'TERM 3'!G76</f>
        <v>0</v>
      </c>
      <c r="W77" s="60">
        <f t="shared" si="6"/>
        <v>31</v>
      </c>
      <c r="X77" s="60">
        <f>'TERM 1'!H76</f>
        <v>93</v>
      </c>
      <c r="Y77" s="60">
        <f>'TERM 2'!H76</f>
        <v>0</v>
      </c>
      <c r="Z77" s="60">
        <f>'TERM 3'!H76</f>
        <v>0</v>
      </c>
      <c r="AA77" s="60">
        <f t="shared" si="7"/>
        <v>31</v>
      </c>
      <c r="AB77" s="60">
        <f>'TERM 1'!I76</f>
        <v>91</v>
      </c>
      <c r="AC77" s="60">
        <f>'TERM 2'!I76</f>
        <v>0</v>
      </c>
      <c r="AD77" s="60">
        <f>'TERM 3'!I76</f>
        <v>0</v>
      </c>
      <c r="AE77" s="60">
        <f t="shared" si="8"/>
        <v>30</v>
      </c>
      <c r="AF77" s="25">
        <f>'TERM 1'!J76</f>
        <v>90.5</v>
      </c>
      <c r="AG77" s="25" t="str">
        <f>'TERM 2'!J76</f>
        <v/>
      </c>
      <c r="AH77" s="25" t="str">
        <f>'TERM 3'!J76</f>
        <v/>
      </c>
      <c r="AI77" s="60" t="str">
        <f t="shared" si="9"/>
        <v/>
      </c>
      <c r="AJ77" s="61">
        <f>'TERM 1'!K76</f>
        <v>90</v>
      </c>
      <c r="AK77" s="61">
        <f>'TERM 2'!K76</f>
        <v>0</v>
      </c>
      <c r="AL77" s="61">
        <f>'TERM 3'!K76</f>
        <v>0</v>
      </c>
      <c r="AM77" s="60">
        <f t="shared" si="10"/>
        <v>30</v>
      </c>
      <c r="AN77" s="61">
        <f>'TERM 1'!L76</f>
        <v>91</v>
      </c>
      <c r="AO77" s="61">
        <f>'TERM 2'!L76</f>
        <v>0</v>
      </c>
      <c r="AP77" s="61">
        <f>'TERM 3'!L76</f>
        <v>0</v>
      </c>
      <c r="AQ77" s="60">
        <f t="shared" si="11"/>
        <v>30</v>
      </c>
      <c r="AR77" s="61">
        <f>'TERM 1'!M76</f>
        <v>0</v>
      </c>
      <c r="AS77" s="61">
        <f>'TERM 2'!M76</f>
        <v>0</v>
      </c>
      <c r="AT77" s="61">
        <f>'TERM 3'!M76</f>
        <v>0</v>
      </c>
      <c r="AU77" s="60">
        <f t="shared" si="12"/>
        <v>0</v>
      </c>
      <c r="AV77" s="507" t="str">
        <f>IF('TERM 1'!N76=0," ",'TERM 1'!N76)</f>
        <v xml:space="preserve"> </v>
      </c>
      <c r="AW77" s="61" t="str">
        <f>IF('TERM 2'!N76=0," ",'TERM 2'!N76)</f>
        <v xml:space="preserve"> </v>
      </c>
      <c r="AX77" s="61" t="str">
        <f>IF('TERM 3'!N76=0," ",'TERM 3'!N76)</f>
        <v xml:space="preserve"> </v>
      </c>
      <c r="AY77" s="60" t="str">
        <f t="shared" si="13"/>
        <v/>
      </c>
      <c r="AZ77" s="61" t="str">
        <f>IF('TERM 1'!O76=0," ",'TERM 1'!O76)</f>
        <v xml:space="preserve"> </v>
      </c>
      <c r="BA77" s="61" t="str">
        <f>IF('TERM 2'!O76=0," ",'TERM 2'!O76)</f>
        <v xml:space="preserve"> </v>
      </c>
      <c r="BB77" s="506" t="str">
        <f>IF('TERM 3'!O76=0," ",'TERM 3'!O76)</f>
        <v xml:space="preserve"> </v>
      </c>
      <c r="BC77" s="60" t="str">
        <f t="shared" si="14"/>
        <v/>
      </c>
      <c r="BD77" s="27" cm="1">
        <f t="array" ref="BD77">IFERROR(ROUND(SUM(D77,H77,L77,P77,T77,X77,AB77,AF77,AR77,AV77,AZ77) / INDEX(FREQUENCY((D77,H77,L77,P77,T77,X77,AB77,AF77,AR77,AV77,AZ77), 0), 2), 0)," ")</f>
        <v>89</v>
      </c>
      <c r="BE77" s="27" t="str" cm="1">
        <f t="array" ref="BE77">IFERROR(ROUND(SUM(E77,I77,M77,Q77,U77,Y77,AC77,AG77,AS77,AW77,BA77) / INDEX(FREQUENCY((E77,I77,M77,Q77,U77,Y77,AC77,AG77,AS77,AW77,BA77), 0), 2), 0)," ")</f>
        <v xml:space="preserve"> </v>
      </c>
      <c r="BF77" s="27" t="str" cm="1">
        <f t="array" ref="BF77">IFERROR(ROUND(SUM(F77,J77,N77,R77,V77,Z77,AD77,AH77,AT77,AX77,BB77) / INDEX(FREQUENCY((F77,J77,N77,R77,V77,Z77,AD77,AH77,AT77,AX77,BB77), 0), 2), 0)," ")</f>
        <v xml:space="preserve"> </v>
      </c>
      <c r="BG77" s="27" cm="1">
        <f t="array" ref="BG77">IFERROR(ROUND(SUM(G77,K77,O77,S77,W77,AA77,AE77,AI77,AU77,AY77,BC77) / INDEX(FREQUENCY((G77,K77,O77,S77,W77,AA77,AE77,AI77,AU77,AY77,BC77), 0), 2), 0)," ")</f>
        <v>29</v>
      </c>
      <c r="BH77" s="28">
        <f t="shared" si="15"/>
        <v>27</v>
      </c>
      <c r="BI77" s="28" t="str">
        <f t="shared" si="18"/>
        <v>EMERGING</v>
      </c>
      <c r="BJ77" s="28" t="str">
        <f>IFERROR('TERM 1'!S76," ")</f>
        <v xml:space="preserve"> </v>
      </c>
      <c r="BK77" s="28" t="str">
        <f>IFERROR('TERM 2'!S76," ")</f>
        <v xml:space="preserve"> </v>
      </c>
      <c r="BL77" s="28" t="str">
        <f>IFERROR('TERM 3'!S76," ")</f>
        <v xml:space="preserve"> </v>
      </c>
      <c r="BM77" s="765" t="str">
        <f t="shared" si="16"/>
        <v xml:space="preserve"> </v>
      </c>
      <c r="BN77" s="6">
        <f>_xlfn.XLOOKUP(B77,masterlist!$M:$M,masterlist!R:R)</f>
        <v>0</v>
      </c>
    </row>
    <row r="78" spans="1:66" ht="18" customHeight="1">
      <c r="A78" s="23">
        <v>11</v>
      </c>
      <c r="B78" s="57" t="str">
        <f>'INPUT DATA'!P19</f>
        <v>FACUNLA, LEANNE GEBRELLE M.</v>
      </c>
      <c r="C78" s="6" t="str">
        <f t="shared" si="17"/>
        <v>FACUNLA</v>
      </c>
      <c r="D78" s="60">
        <f>'TERM 1'!C77</f>
        <v>87</v>
      </c>
      <c r="E78" s="60">
        <f>'TERM 2'!C77</f>
        <v>0</v>
      </c>
      <c r="F78" s="60">
        <f>'TERM 3'!C77</f>
        <v>0</v>
      </c>
      <c r="G78" s="60">
        <f t="shared" si="2"/>
        <v>29</v>
      </c>
      <c r="H78" s="60">
        <f>'TERM 1'!D77</f>
        <v>92</v>
      </c>
      <c r="I78" s="60">
        <f>'TERM 2'!D77</f>
        <v>0</v>
      </c>
      <c r="J78" s="60">
        <f>'TERM 3'!D77</f>
        <v>0</v>
      </c>
      <c r="K78" s="60">
        <f t="shared" si="3"/>
        <v>31</v>
      </c>
      <c r="L78" s="60">
        <f>'TERM 1'!E77</f>
        <v>91</v>
      </c>
      <c r="M78" s="60">
        <f>'TERM 2'!E77</f>
        <v>0</v>
      </c>
      <c r="N78" s="60">
        <f>'TERM 3'!E77</f>
        <v>0</v>
      </c>
      <c r="O78" s="60">
        <f t="shared" si="4"/>
        <v>30</v>
      </c>
      <c r="P78" s="60">
        <f>'TERM 1'!F77</f>
        <v>81</v>
      </c>
      <c r="Q78" s="60">
        <f>'TERM 2'!F77</f>
        <v>0</v>
      </c>
      <c r="R78" s="60">
        <f>'TERM 3'!F77</f>
        <v>0</v>
      </c>
      <c r="S78" s="60">
        <f t="shared" si="5"/>
        <v>27</v>
      </c>
      <c r="T78" s="60">
        <f>'TERM 1'!G77</f>
        <v>89</v>
      </c>
      <c r="U78" s="60">
        <f>'TERM 2'!G77</f>
        <v>0</v>
      </c>
      <c r="V78" s="60">
        <f>'TERM 3'!G77</f>
        <v>0</v>
      </c>
      <c r="W78" s="60">
        <f t="shared" si="6"/>
        <v>30</v>
      </c>
      <c r="X78" s="60">
        <f>'TERM 1'!H77</f>
        <v>93</v>
      </c>
      <c r="Y78" s="60">
        <f>'TERM 2'!H77</f>
        <v>0</v>
      </c>
      <c r="Z78" s="60">
        <f>'TERM 3'!H77</f>
        <v>0</v>
      </c>
      <c r="AA78" s="60">
        <f t="shared" si="7"/>
        <v>31</v>
      </c>
      <c r="AB78" s="60">
        <f>'TERM 1'!I77</f>
        <v>88</v>
      </c>
      <c r="AC78" s="60">
        <f>'TERM 2'!I77</f>
        <v>0</v>
      </c>
      <c r="AD78" s="60">
        <f>'TERM 3'!I77</f>
        <v>0</v>
      </c>
      <c r="AE78" s="60">
        <f t="shared" si="8"/>
        <v>29</v>
      </c>
      <c r="AF78" s="25">
        <f>'TERM 1'!J77</f>
        <v>86.5</v>
      </c>
      <c r="AG78" s="25" t="str">
        <f>'TERM 2'!J77</f>
        <v/>
      </c>
      <c r="AH78" s="25" t="str">
        <f>'TERM 3'!J77</f>
        <v/>
      </c>
      <c r="AI78" s="60" t="str">
        <f t="shared" si="9"/>
        <v/>
      </c>
      <c r="AJ78" s="61">
        <f>'TERM 1'!K77</f>
        <v>85</v>
      </c>
      <c r="AK78" s="61">
        <f>'TERM 2'!K77</f>
        <v>0</v>
      </c>
      <c r="AL78" s="61">
        <f>'TERM 3'!K77</f>
        <v>0</v>
      </c>
      <c r="AM78" s="60">
        <f t="shared" si="10"/>
        <v>28</v>
      </c>
      <c r="AN78" s="61">
        <f>'TERM 1'!L77</f>
        <v>88</v>
      </c>
      <c r="AO78" s="61">
        <f>'TERM 2'!L77</f>
        <v>0</v>
      </c>
      <c r="AP78" s="61">
        <f>'TERM 3'!L77</f>
        <v>0</v>
      </c>
      <c r="AQ78" s="60">
        <f t="shared" si="11"/>
        <v>29</v>
      </c>
      <c r="AR78" s="61">
        <f>'TERM 1'!M77</f>
        <v>0</v>
      </c>
      <c r="AS78" s="61">
        <f>'TERM 2'!M77</f>
        <v>0</v>
      </c>
      <c r="AT78" s="61">
        <f>'TERM 3'!M77</f>
        <v>0</v>
      </c>
      <c r="AU78" s="60">
        <f t="shared" si="12"/>
        <v>0</v>
      </c>
      <c r="AV78" s="507" t="str">
        <f>IF('TERM 1'!N77=0," ",'TERM 1'!N77)</f>
        <v xml:space="preserve"> </v>
      </c>
      <c r="AW78" s="61" t="str">
        <f>IF('TERM 2'!N77=0," ",'TERM 2'!N77)</f>
        <v xml:space="preserve"> </v>
      </c>
      <c r="AX78" s="61" t="str">
        <f>IF('TERM 3'!N77=0," ",'TERM 3'!N77)</f>
        <v xml:space="preserve"> </v>
      </c>
      <c r="AY78" s="60" t="str">
        <f t="shared" si="13"/>
        <v/>
      </c>
      <c r="AZ78" s="61" t="str">
        <f>IF('TERM 1'!O77=0," ",'TERM 1'!O77)</f>
        <v xml:space="preserve"> </v>
      </c>
      <c r="BA78" s="61" t="str">
        <f>IF('TERM 2'!O77=0," ",'TERM 2'!O77)</f>
        <v xml:space="preserve"> </v>
      </c>
      <c r="BB78" s="506" t="str">
        <f>IF('TERM 3'!O77=0," ",'TERM 3'!O77)</f>
        <v xml:space="preserve"> </v>
      </c>
      <c r="BC78" s="60" t="str">
        <f t="shared" si="14"/>
        <v/>
      </c>
      <c r="BD78" s="27" cm="1">
        <f t="array" ref="BD78">IFERROR(ROUND(SUM(D78,H78,L78,P78,T78,X78,AB78,AF78,AR78,AV78,AZ78) / INDEX(FREQUENCY((D78,H78,L78,P78,T78,X78,AB78,AF78,AR78,AV78,AZ78), 0), 2), 0)," ")</f>
        <v>88</v>
      </c>
      <c r="BE78" s="27" t="str" cm="1">
        <f t="array" ref="BE78">IFERROR(ROUND(SUM(E78,I78,M78,Q78,U78,Y78,AC78,AG78,AS78,AW78,BA78) / INDEX(FREQUENCY((E78,I78,M78,Q78,U78,Y78,AC78,AG78,AS78,AW78,BA78), 0), 2), 0)," ")</f>
        <v xml:space="preserve"> </v>
      </c>
      <c r="BF78" s="27" t="str" cm="1">
        <f t="array" ref="BF78">IFERROR(ROUND(SUM(F78,J78,N78,R78,V78,Z78,AD78,AH78,AT78,AX78,BB78) / INDEX(FREQUENCY((F78,J78,N78,R78,V78,Z78,AD78,AH78,AT78,AX78,BB78), 0), 2), 0)," ")</f>
        <v xml:space="preserve"> </v>
      </c>
      <c r="BG78" s="27" cm="1">
        <f t="array" ref="BG78">IFERROR(ROUND(SUM(G78,K78,O78,S78,W78,AA78,AE78,AI78,AU78,AY78,BC78) / INDEX(FREQUENCY((G78,K78,O78,S78,W78,AA78,AE78,AI78,AU78,AY78,BC78), 0), 2), 0)," ")</f>
        <v>30</v>
      </c>
      <c r="BH78" s="28">
        <f t="shared" si="15"/>
        <v>3</v>
      </c>
      <c r="BI78" s="28" t="str">
        <f t="shared" si="18"/>
        <v>EMERGING</v>
      </c>
      <c r="BJ78" s="28" t="str">
        <f>IFERROR('TERM 1'!S77," ")</f>
        <v xml:space="preserve"> </v>
      </c>
      <c r="BK78" s="28" t="str">
        <f>IFERROR('TERM 2'!S77," ")</f>
        <v xml:space="preserve"> </v>
      </c>
      <c r="BL78" s="28" t="str">
        <f>IFERROR('TERM 3'!S77," ")</f>
        <v xml:space="preserve"> </v>
      </c>
      <c r="BM78" s="765" t="str">
        <f t="shared" si="16"/>
        <v xml:space="preserve"> </v>
      </c>
      <c r="BN78" s="6">
        <f>_xlfn.XLOOKUP(B78,masterlist!$M:$M,masterlist!R:R)</f>
        <v>0</v>
      </c>
    </row>
    <row r="79" spans="1:66" ht="18" customHeight="1">
      <c r="A79" s="23">
        <v>12</v>
      </c>
      <c r="B79" s="57" t="str">
        <f>'INPUT DATA'!P20</f>
        <v>MALUTO, KRISTINE JOY C.</v>
      </c>
      <c r="C79" s="6" t="str">
        <f t="shared" si="17"/>
        <v>MALUTO</v>
      </c>
      <c r="D79" s="60">
        <f>'TERM 1'!C78</f>
        <v>89</v>
      </c>
      <c r="E79" s="60">
        <f>'TERM 2'!C78</f>
        <v>0</v>
      </c>
      <c r="F79" s="60">
        <f>'TERM 3'!C78</f>
        <v>0</v>
      </c>
      <c r="G79" s="60">
        <f t="shared" si="2"/>
        <v>30</v>
      </c>
      <c r="H79" s="60">
        <f>'TERM 1'!D78</f>
        <v>94</v>
      </c>
      <c r="I79" s="60">
        <f>'TERM 2'!D78</f>
        <v>0</v>
      </c>
      <c r="J79" s="60">
        <f>'TERM 3'!D78</f>
        <v>0</v>
      </c>
      <c r="K79" s="60">
        <f t="shared" si="3"/>
        <v>31</v>
      </c>
      <c r="L79" s="60">
        <f>'TERM 1'!E78</f>
        <v>80</v>
      </c>
      <c r="M79" s="60">
        <f>'TERM 2'!E78</f>
        <v>0</v>
      </c>
      <c r="N79" s="60">
        <f>'TERM 3'!E78</f>
        <v>0</v>
      </c>
      <c r="O79" s="60">
        <f t="shared" si="4"/>
        <v>27</v>
      </c>
      <c r="P79" s="60">
        <f>'TERM 1'!F78</f>
        <v>84</v>
      </c>
      <c r="Q79" s="60">
        <f>'TERM 2'!F78</f>
        <v>0</v>
      </c>
      <c r="R79" s="60">
        <f>'TERM 3'!F78</f>
        <v>0</v>
      </c>
      <c r="S79" s="60">
        <f t="shared" si="5"/>
        <v>28</v>
      </c>
      <c r="T79" s="60">
        <f>'TERM 1'!G78</f>
        <v>87</v>
      </c>
      <c r="U79" s="60">
        <f>'TERM 2'!G78</f>
        <v>0</v>
      </c>
      <c r="V79" s="60">
        <f>'TERM 3'!G78</f>
        <v>0</v>
      </c>
      <c r="W79" s="60">
        <f t="shared" si="6"/>
        <v>29</v>
      </c>
      <c r="X79" s="60">
        <f>'TERM 1'!H78</f>
        <v>94</v>
      </c>
      <c r="Y79" s="60">
        <f>'TERM 2'!H78</f>
        <v>0</v>
      </c>
      <c r="Z79" s="60">
        <f>'TERM 3'!H78</f>
        <v>0</v>
      </c>
      <c r="AA79" s="60">
        <f t="shared" si="7"/>
        <v>31</v>
      </c>
      <c r="AB79" s="60">
        <f>'TERM 1'!I78</f>
        <v>94</v>
      </c>
      <c r="AC79" s="60">
        <f>'TERM 2'!I78</f>
        <v>0</v>
      </c>
      <c r="AD79" s="60">
        <f>'TERM 3'!I78</f>
        <v>0</v>
      </c>
      <c r="AE79" s="60">
        <f t="shared" si="8"/>
        <v>31</v>
      </c>
      <c r="AF79" s="25">
        <f>'TERM 1'!J78</f>
        <v>91</v>
      </c>
      <c r="AG79" s="25" t="str">
        <f>'TERM 2'!J78</f>
        <v/>
      </c>
      <c r="AH79" s="25" t="str">
        <f>'TERM 3'!J78</f>
        <v/>
      </c>
      <c r="AI79" s="60" t="str">
        <f t="shared" si="9"/>
        <v/>
      </c>
      <c r="AJ79" s="61">
        <f>'TERM 1'!K78</f>
        <v>89</v>
      </c>
      <c r="AK79" s="61">
        <f>'TERM 2'!K78</f>
        <v>0</v>
      </c>
      <c r="AL79" s="61">
        <f>'TERM 3'!K78</f>
        <v>0</v>
      </c>
      <c r="AM79" s="60">
        <f t="shared" si="10"/>
        <v>30</v>
      </c>
      <c r="AN79" s="61">
        <f>'TERM 1'!L78</f>
        <v>93</v>
      </c>
      <c r="AO79" s="61">
        <f>'TERM 2'!L78</f>
        <v>0</v>
      </c>
      <c r="AP79" s="61">
        <f>'TERM 3'!L78</f>
        <v>0</v>
      </c>
      <c r="AQ79" s="60">
        <f t="shared" si="11"/>
        <v>31</v>
      </c>
      <c r="AR79" s="61">
        <f>'TERM 1'!M78</f>
        <v>0</v>
      </c>
      <c r="AS79" s="61">
        <f>'TERM 2'!M78</f>
        <v>0</v>
      </c>
      <c r="AT79" s="61">
        <f>'TERM 3'!M78</f>
        <v>0</v>
      </c>
      <c r="AU79" s="60">
        <f t="shared" si="12"/>
        <v>0</v>
      </c>
      <c r="AV79" s="507" t="str">
        <f>IF('TERM 1'!N78=0," ",'TERM 1'!N78)</f>
        <v xml:space="preserve"> </v>
      </c>
      <c r="AW79" s="61" t="str">
        <f>IF('TERM 2'!N78=0," ",'TERM 2'!N78)</f>
        <v xml:space="preserve"> </v>
      </c>
      <c r="AX79" s="61" t="str">
        <f>IF('TERM 3'!N78=0," ",'TERM 3'!N78)</f>
        <v xml:space="preserve"> </v>
      </c>
      <c r="AY79" s="60" t="str">
        <f t="shared" si="13"/>
        <v/>
      </c>
      <c r="AZ79" s="61" t="str">
        <f>IF('TERM 1'!O78=0," ",'TERM 1'!O78)</f>
        <v xml:space="preserve"> </v>
      </c>
      <c r="BA79" s="61" t="str">
        <f>IF('TERM 2'!O78=0," ",'TERM 2'!O78)</f>
        <v xml:space="preserve"> </v>
      </c>
      <c r="BB79" s="506" t="str">
        <f>IF('TERM 3'!O78=0," ",'TERM 3'!O78)</f>
        <v xml:space="preserve"> </v>
      </c>
      <c r="BC79" s="60" t="str">
        <f t="shared" si="14"/>
        <v/>
      </c>
      <c r="BD79" s="27" cm="1">
        <f t="array" ref="BD79">IFERROR(ROUND(SUM(D79,H79,L79,P79,T79,X79,AB79,AF79,AR79,AV79,AZ79) / INDEX(FREQUENCY((D79,H79,L79,P79,T79,X79,AB79,AF79,AR79,AV79,AZ79), 0), 2), 0)," ")</f>
        <v>89</v>
      </c>
      <c r="BE79" s="27" t="str" cm="1">
        <f t="array" ref="BE79">IFERROR(ROUND(SUM(E79,I79,M79,Q79,U79,Y79,AC79,AG79,AS79,AW79,BA79) / INDEX(FREQUENCY((E79,I79,M79,Q79,U79,Y79,AC79,AG79,AS79,AW79,BA79), 0), 2), 0)," ")</f>
        <v xml:space="preserve"> </v>
      </c>
      <c r="BF79" s="27" t="str" cm="1">
        <f t="array" ref="BF79">IFERROR(ROUND(SUM(F79,J79,N79,R79,V79,Z79,AD79,AH79,AT79,AX79,BB79) / INDEX(FREQUENCY((F79,J79,N79,R79,V79,Z79,AD79,AH79,AT79,AX79,BB79), 0), 2), 0)," ")</f>
        <v xml:space="preserve"> </v>
      </c>
      <c r="BG79" s="27" cm="1">
        <f t="array" ref="BG79">IFERROR(ROUND(SUM(G79,K79,O79,S79,W79,AA79,AE79,AI79,AU79,AY79,BC79) / INDEX(FREQUENCY((G79,K79,O79,S79,W79,AA79,AE79,AI79,AU79,AY79,BC79), 0), 2), 0)," ")</f>
        <v>30</v>
      </c>
      <c r="BH79" s="28">
        <f t="shared" si="15"/>
        <v>3</v>
      </c>
      <c r="BI79" s="28" t="str">
        <f t="shared" si="18"/>
        <v>EMERGING</v>
      </c>
      <c r="BJ79" s="28" t="str">
        <f>IFERROR('TERM 1'!S78," ")</f>
        <v xml:space="preserve"> </v>
      </c>
      <c r="BK79" s="28" t="str">
        <f>IFERROR('TERM 2'!S78," ")</f>
        <v xml:space="preserve"> </v>
      </c>
      <c r="BL79" s="28" t="str">
        <f>IFERROR('TERM 3'!S78," ")</f>
        <v xml:space="preserve"> </v>
      </c>
      <c r="BM79" s="765" t="str">
        <f t="shared" si="16"/>
        <v xml:space="preserve"> </v>
      </c>
      <c r="BN79" s="6">
        <f>_xlfn.XLOOKUP(B79,masterlist!$M:$M,masterlist!R:R)</f>
        <v>0</v>
      </c>
    </row>
    <row r="80" spans="1:66" ht="18" customHeight="1">
      <c r="A80" s="23">
        <v>13</v>
      </c>
      <c r="B80" s="57" t="str">
        <f>'INPUT DATA'!P21</f>
        <v>NAVAL, ANNECHKA LINUELLE S.</v>
      </c>
      <c r="C80" s="6" t="str">
        <f t="shared" si="17"/>
        <v>NAVAL</v>
      </c>
      <c r="D80" s="60">
        <f>'TERM 1'!C79</f>
        <v>89</v>
      </c>
      <c r="E80" s="60">
        <f>'TERM 2'!C79</f>
        <v>0</v>
      </c>
      <c r="F80" s="60">
        <f>'TERM 3'!C79</f>
        <v>0</v>
      </c>
      <c r="G80" s="60">
        <f t="shared" si="2"/>
        <v>30</v>
      </c>
      <c r="H80" s="60">
        <f>'TERM 1'!D79</f>
        <v>89</v>
      </c>
      <c r="I80" s="60">
        <f>'TERM 2'!D79</f>
        <v>0</v>
      </c>
      <c r="J80" s="60">
        <f>'TERM 3'!D79</f>
        <v>0</v>
      </c>
      <c r="K80" s="60">
        <f t="shared" si="3"/>
        <v>30</v>
      </c>
      <c r="L80" s="60">
        <f>'TERM 1'!E79</f>
        <v>89</v>
      </c>
      <c r="M80" s="60">
        <f>'TERM 2'!E79</f>
        <v>0</v>
      </c>
      <c r="N80" s="60">
        <f>'TERM 3'!E79</f>
        <v>0</v>
      </c>
      <c r="O80" s="60">
        <f t="shared" si="4"/>
        <v>30</v>
      </c>
      <c r="P80" s="60">
        <f>'TERM 1'!F79</f>
        <v>85</v>
      </c>
      <c r="Q80" s="60">
        <f>'TERM 2'!F79</f>
        <v>0</v>
      </c>
      <c r="R80" s="60">
        <f>'TERM 3'!F79</f>
        <v>0</v>
      </c>
      <c r="S80" s="60">
        <f t="shared" si="5"/>
        <v>28</v>
      </c>
      <c r="T80" s="60">
        <f>'TERM 1'!G79</f>
        <v>93</v>
      </c>
      <c r="U80" s="60">
        <f>'TERM 2'!G79</f>
        <v>0</v>
      </c>
      <c r="V80" s="60">
        <f>'TERM 3'!G79</f>
        <v>0</v>
      </c>
      <c r="W80" s="60">
        <f t="shared" si="6"/>
        <v>31</v>
      </c>
      <c r="X80" s="60">
        <f>'TERM 1'!H79</f>
        <v>93</v>
      </c>
      <c r="Y80" s="60">
        <f>'TERM 2'!H79</f>
        <v>0</v>
      </c>
      <c r="Z80" s="60">
        <f>'TERM 3'!H79</f>
        <v>0</v>
      </c>
      <c r="AA80" s="60">
        <f t="shared" si="7"/>
        <v>31</v>
      </c>
      <c r="AB80" s="60">
        <f>'TERM 1'!I79</f>
        <v>94</v>
      </c>
      <c r="AC80" s="60">
        <f>'TERM 2'!I79</f>
        <v>0</v>
      </c>
      <c r="AD80" s="60">
        <f>'TERM 3'!I79</f>
        <v>0</v>
      </c>
      <c r="AE80" s="60">
        <f t="shared" si="8"/>
        <v>31</v>
      </c>
      <c r="AF80" s="25">
        <f>'TERM 1'!J79</f>
        <v>89.5</v>
      </c>
      <c r="AG80" s="25" t="str">
        <f>'TERM 2'!J79</f>
        <v/>
      </c>
      <c r="AH80" s="25" t="str">
        <f>'TERM 3'!J79</f>
        <v/>
      </c>
      <c r="AI80" s="60" t="str">
        <f t="shared" si="9"/>
        <v/>
      </c>
      <c r="AJ80" s="61">
        <f>'TERM 1'!K79</f>
        <v>89</v>
      </c>
      <c r="AK80" s="61">
        <f>'TERM 2'!K79</f>
        <v>0</v>
      </c>
      <c r="AL80" s="61">
        <f>'TERM 3'!K79</f>
        <v>0</v>
      </c>
      <c r="AM80" s="60">
        <f t="shared" si="10"/>
        <v>30</v>
      </c>
      <c r="AN80" s="61">
        <f>'TERM 1'!L79</f>
        <v>90</v>
      </c>
      <c r="AO80" s="61">
        <f>'TERM 2'!L79</f>
        <v>0</v>
      </c>
      <c r="AP80" s="61">
        <f>'TERM 3'!L79</f>
        <v>0</v>
      </c>
      <c r="AQ80" s="60">
        <f t="shared" si="11"/>
        <v>30</v>
      </c>
      <c r="AR80" s="61">
        <f>'TERM 1'!M79</f>
        <v>0</v>
      </c>
      <c r="AS80" s="61">
        <f>'TERM 2'!M79</f>
        <v>0</v>
      </c>
      <c r="AT80" s="61">
        <f>'TERM 3'!M79</f>
        <v>0</v>
      </c>
      <c r="AU80" s="60">
        <f t="shared" si="12"/>
        <v>0</v>
      </c>
      <c r="AV80" s="507" t="str">
        <f>IF('TERM 1'!N79=0," ",'TERM 1'!N79)</f>
        <v xml:space="preserve"> </v>
      </c>
      <c r="AW80" s="61" t="str">
        <f>IF('TERM 2'!N79=0," ",'TERM 2'!N79)</f>
        <v xml:space="preserve"> </v>
      </c>
      <c r="AX80" s="61" t="str">
        <f>IF('TERM 3'!N79=0," ",'TERM 3'!N79)</f>
        <v xml:space="preserve"> </v>
      </c>
      <c r="AY80" s="60" t="str">
        <f t="shared" si="13"/>
        <v/>
      </c>
      <c r="AZ80" s="61" t="str">
        <f>IF('TERM 1'!O79=0," ",'TERM 1'!O79)</f>
        <v xml:space="preserve"> </v>
      </c>
      <c r="BA80" s="61" t="str">
        <f>IF('TERM 2'!O79=0," ",'TERM 2'!O79)</f>
        <v xml:space="preserve"> </v>
      </c>
      <c r="BB80" s="506" t="str">
        <f>IF('TERM 3'!O79=0," ",'TERM 3'!O79)</f>
        <v xml:space="preserve"> </v>
      </c>
      <c r="BC80" s="60" t="str">
        <f t="shared" si="14"/>
        <v/>
      </c>
      <c r="BD80" s="27" cm="1">
        <f t="array" ref="BD80">IFERROR(ROUND(SUM(D80,H80,L80,P80,T80,X80,AB80,AF80,AR80,AV80,AZ80) / INDEX(FREQUENCY((D80,H80,L80,P80,T80,X80,AB80,AF80,AR80,AV80,AZ80), 0), 2), 0)," ")</f>
        <v>90</v>
      </c>
      <c r="BE80" s="27" t="str" cm="1">
        <f t="array" ref="BE80">IFERROR(ROUND(SUM(E80,I80,M80,Q80,U80,Y80,AC80,AG80,AS80,AW80,BA80) / INDEX(FREQUENCY((E80,I80,M80,Q80,U80,Y80,AC80,AG80,AS80,AW80,BA80), 0), 2), 0)," ")</f>
        <v xml:space="preserve"> </v>
      </c>
      <c r="BF80" s="27" t="str" cm="1">
        <f t="array" ref="BF80">IFERROR(ROUND(SUM(F80,J80,N80,R80,V80,Z80,AD80,AH80,AT80,AX80,BB80) / INDEX(FREQUENCY((F80,J80,N80,R80,V80,Z80,AD80,AH80,AT80,AX80,BB80), 0), 2), 0)," ")</f>
        <v xml:space="preserve"> </v>
      </c>
      <c r="BG80" s="27" cm="1">
        <f t="array" ref="BG80">IFERROR(ROUND(SUM(G80,K80,O80,S80,W80,AA80,AE80,AI80,AU80,AY80,BC80) / INDEX(FREQUENCY((G80,K80,O80,S80,W80,AA80,AE80,AI80,AU80,AY80,BC80), 0), 2), 0)," ")</f>
        <v>30</v>
      </c>
      <c r="BH80" s="28">
        <f t="shared" si="15"/>
        <v>3</v>
      </c>
      <c r="BI80" s="28" t="str">
        <f t="shared" si="18"/>
        <v>EMERGING</v>
      </c>
      <c r="BJ80" s="28" t="str">
        <f>IFERROR('TERM 1'!S79," ")</f>
        <v>✔</v>
      </c>
      <c r="BK80" s="28" t="str">
        <f>IFERROR('TERM 2'!S79," ")</f>
        <v xml:space="preserve"> </v>
      </c>
      <c r="BL80" s="28" t="str">
        <f>IFERROR('TERM 3'!S79," ")</f>
        <v xml:space="preserve"> </v>
      </c>
      <c r="BM80" s="765" t="str">
        <f t="shared" si="16"/>
        <v xml:space="preserve"> </v>
      </c>
      <c r="BN80" s="6">
        <f>_xlfn.XLOOKUP(B80,masterlist!$M:$M,masterlist!R:R)</f>
        <v>0</v>
      </c>
    </row>
    <row r="81" spans="1:66" ht="18" customHeight="1">
      <c r="A81" s="23">
        <v>14</v>
      </c>
      <c r="B81" s="57" t="str">
        <f>'INPUT DATA'!P22</f>
        <v>OSOTEO, JOHANNA J.</v>
      </c>
      <c r="C81" s="6" t="str">
        <f t="shared" ref="C81:C112" si="19">LEFT(B81, FIND(",", B81) - 1)</f>
        <v>OSOTEO</v>
      </c>
      <c r="D81" s="60">
        <f>'TERM 1'!C80</f>
        <v>85</v>
      </c>
      <c r="E81" s="60">
        <f>'TERM 2'!C80</f>
        <v>0</v>
      </c>
      <c r="F81" s="60">
        <f>'TERM 3'!C80</f>
        <v>0</v>
      </c>
      <c r="G81" s="60">
        <f t="shared" si="2"/>
        <v>28</v>
      </c>
      <c r="H81" s="60">
        <f>'TERM 1'!D80</f>
        <v>96</v>
      </c>
      <c r="I81" s="60">
        <f>'TERM 2'!D80</f>
        <v>0</v>
      </c>
      <c r="J81" s="60">
        <f>'TERM 3'!D80</f>
        <v>0</v>
      </c>
      <c r="K81" s="60">
        <f t="shared" si="3"/>
        <v>32</v>
      </c>
      <c r="L81" s="60">
        <f>'TERM 1'!E80</f>
        <v>83</v>
      </c>
      <c r="M81" s="60">
        <f>'TERM 2'!E80</f>
        <v>0</v>
      </c>
      <c r="N81" s="60">
        <f>'TERM 3'!E80</f>
        <v>0</v>
      </c>
      <c r="O81" s="60">
        <f t="shared" si="4"/>
        <v>28</v>
      </c>
      <c r="P81" s="60">
        <f>'TERM 1'!F80</f>
        <v>88</v>
      </c>
      <c r="Q81" s="60">
        <f>'TERM 2'!F80</f>
        <v>0</v>
      </c>
      <c r="R81" s="60">
        <f>'TERM 3'!F80</f>
        <v>0</v>
      </c>
      <c r="S81" s="60">
        <f t="shared" si="5"/>
        <v>29</v>
      </c>
      <c r="T81" s="60">
        <f>'TERM 1'!G80</f>
        <v>93</v>
      </c>
      <c r="U81" s="60">
        <f>'TERM 2'!G80</f>
        <v>0</v>
      </c>
      <c r="V81" s="60">
        <f>'TERM 3'!G80</f>
        <v>0</v>
      </c>
      <c r="W81" s="60">
        <f t="shared" si="6"/>
        <v>31</v>
      </c>
      <c r="X81" s="60">
        <f>'TERM 1'!H80</f>
        <v>93</v>
      </c>
      <c r="Y81" s="60">
        <f>'TERM 2'!H80</f>
        <v>0</v>
      </c>
      <c r="Z81" s="60">
        <f>'TERM 3'!H80</f>
        <v>0</v>
      </c>
      <c r="AA81" s="60">
        <f t="shared" si="7"/>
        <v>31</v>
      </c>
      <c r="AB81" s="60">
        <f>'TERM 1'!I80</f>
        <v>88</v>
      </c>
      <c r="AC81" s="60">
        <f>'TERM 2'!I80</f>
        <v>0</v>
      </c>
      <c r="AD81" s="60">
        <f>'TERM 3'!I80</f>
        <v>0</v>
      </c>
      <c r="AE81" s="60">
        <f t="shared" si="8"/>
        <v>29</v>
      </c>
      <c r="AF81" s="25">
        <f>'TERM 1'!J80</f>
        <v>89</v>
      </c>
      <c r="AG81" s="25" t="str">
        <f>'TERM 2'!J80</f>
        <v/>
      </c>
      <c r="AH81" s="25" t="str">
        <f>'TERM 3'!J80</f>
        <v/>
      </c>
      <c r="AI81" s="60" t="str">
        <f t="shared" si="9"/>
        <v/>
      </c>
      <c r="AJ81" s="61">
        <f>'TERM 1'!K80</f>
        <v>87</v>
      </c>
      <c r="AK81" s="61">
        <f>'TERM 2'!K80</f>
        <v>0</v>
      </c>
      <c r="AL81" s="61">
        <f>'TERM 3'!K80</f>
        <v>0</v>
      </c>
      <c r="AM81" s="60">
        <f t="shared" si="10"/>
        <v>29</v>
      </c>
      <c r="AN81" s="61">
        <f>'TERM 1'!L80</f>
        <v>91</v>
      </c>
      <c r="AO81" s="61">
        <f>'TERM 2'!L80</f>
        <v>0</v>
      </c>
      <c r="AP81" s="61">
        <f>'TERM 3'!L80</f>
        <v>0</v>
      </c>
      <c r="AQ81" s="60">
        <f t="shared" si="11"/>
        <v>30</v>
      </c>
      <c r="AR81" s="61">
        <f>'TERM 1'!M80</f>
        <v>0</v>
      </c>
      <c r="AS81" s="61">
        <f>'TERM 2'!M80</f>
        <v>0</v>
      </c>
      <c r="AT81" s="61">
        <f>'TERM 3'!M80</f>
        <v>0</v>
      </c>
      <c r="AU81" s="60">
        <f t="shared" si="12"/>
        <v>0</v>
      </c>
      <c r="AV81" s="507" t="str">
        <f>IF('TERM 1'!N80=0," ",'TERM 1'!N80)</f>
        <v xml:space="preserve"> </v>
      </c>
      <c r="AW81" s="61" t="str">
        <f>IF('TERM 2'!N80=0," ",'TERM 2'!N80)</f>
        <v xml:space="preserve"> </v>
      </c>
      <c r="AX81" s="61" t="str">
        <f>IF('TERM 3'!N80=0," ",'TERM 3'!N80)</f>
        <v xml:space="preserve"> </v>
      </c>
      <c r="AY81" s="60" t="str">
        <f t="shared" si="13"/>
        <v/>
      </c>
      <c r="AZ81" s="61" t="str">
        <f>IF('TERM 1'!O80=0," ",'TERM 1'!O80)</f>
        <v xml:space="preserve"> </v>
      </c>
      <c r="BA81" s="61" t="str">
        <f>IF('TERM 2'!O80=0," ",'TERM 2'!O80)</f>
        <v xml:space="preserve"> </v>
      </c>
      <c r="BB81" s="506" t="str">
        <f>IF('TERM 3'!O80=0," ",'TERM 3'!O80)</f>
        <v xml:space="preserve"> </v>
      </c>
      <c r="BC81" s="60" t="str">
        <f t="shared" si="14"/>
        <v/>
      </c>
      <c r="BD81" s="27" cm="1">
        <f t="array" ref="BD81">IFERROR(ROUND(SUM(D81,H81,L81,P81,T81,X81,AB81,AF81,AR81,AV81,AZ81) / INDEX(FREQUENCY((D81,H81,L81,P81,T81,X81,AB81,AF81,AR81,AV81,AZ81), 0), 2), 0)," ")</f>
        <v>89</v>
      </c>
      <c r="BE81" s="27" t="str" cm="1">
        <f t="array" ref="BE81">IFERROR(ROUND(SUM(E81,I81,M81,Q81,U81,Y81,AC81,AG81,AS81,AW81,BA81) / INDEX(FREQUENCY((E81,I81,M81,Q81,U81,Y81,AC81,AG81,AS81,AW81,BA81), 0), 2), 0)," ")</f>
        <v xml:space="preserve"> </v>
      </c>
      <c r="BF81" s="27" t="str" cm="1">
        <f t="array" ref="BF81">IFERROR(ROUND(SUM(F81,J81,N81,R81,V81,Z81,AD81,AH81,AT81,AX81,BB81) / INDEX(FREQUENCY((F81,J81,N81,R81,V81,Z81,AD81,AH81,AT81,AX81,BB81), 0), 2), 0)," ")</f>
        <v xml:space="preserve"> </v>
      </c>
      <c r="BG81" s="27" cm="1">
        <f t="array" ref="BG81">IFERROR(ROUND(SUM(G81,K81,O81,S81,W81,AA81,AE81,AI81,AU81,AY81,BC81) / INDEX(FREQUENCY((G81,K81,O81,S81,W81,AA81,AE81,AI81,AU81,AY81,BC81), 0), 2), 0)," ")</f>
        <v>30</v>
      </c>
      <c r="BH81" s="28">
        <f t="shared" si="15"/>
        <v>3</v>
      </c>
      <c r="BI81" s="28" t="str">
        <f t="shared" si="18"/>
        <v>EMERGING</v>
      </c>
      <c r="BJ81" s="28" t="str">
        <f>IFERROR('TERM 1'!S80," ")</f>
        <v xml:space="preserve"> </v>
      </c>
      <c r="BK81" s="28" t="str">
        <f>IFERROR('TERM 2'!S80," ")</f>
        <v xml:space="preserve"> </v>
      </c>
      <c r="BL81" s="28" t="str">
        <f>IFERROR('TERM 3'!S80," ")</f>
        <v xml:space="preserve"> </v>
      </c>
      <c r="BM81" s="765" t="str">
        <f t="shared" si="16"/>
        <v xml:space="preserve"> </v>
      </c>
      <c r="BN81" s="6">
        <f>_xlfn.XLOOKUP(B81,masterlist!$M:$M,masterlist!R:R)</f>
        <v>0</v>
      </c>
    </row>
    <row r="82" spans="1:66" ht="18" customHeight="1">
      <c r="A82" s="23">
        <v>15</v>
      </c>
      <c r="B82" s="57" t="str">
        <f>'INPUT DATA'!P23</f>
        <v>PABILONA, QUEENZEL A.</v>
      </c>
      <c r="C82" s="6" t="str">
        <f t="shared" si="19"/>
        <v>PABILONA</v>
      </c>
      <c r="D82" s="60">
        <f>'TERM 1'!C81</f>
        <v>92</v>
      </c>
      <c r="E82" s="60">
        <f>'TERM 2'!C81</f>
        <v>0</v>
      </c>
      <c r="F82" s="60">
        <f>'TERM 3'!C81</f>
        <v>0</v>
      </c>
      <c r="G82" s="60">
        <f t="shared" ref="G82:G117" si="20">IF(OR(D82="",E82="",F82=""),"",IF(ISERROR(ROUND(AVERAGE(D82,E82,F82),2)),"",ROUND(AVERAGE(D82,E82,F82),0)))</f>
        <v>31</v>
      </c>
      <c r="H82" s="60">
        <f>'TERM 1'!D81</f>
        <v>96</v>
      </c>
      <c r="I82" s="60">
        <f>'TERM 2'!D81</f>
        <v>0</v>
      </c>
      <c r="J82" s="60">
        <f>'TERM 3'!D81</f>
        <v>0</v>
      </c>
      <c r="K82" s="60">
        <f t="shared" ref="K82:K117" si="21">IF(OR(H82="",I82="",J82=""),"",IF(ISERROR(ROUND(AVERAGE(H82,I82,J82),2)),"",ROUND(AVERAGE(H82,I82,J82),0)))</f>
        <v>32</v>
      </c>
      <c r="L82" s="60">
        <f>'TERM 1'!E81</f>
        <v>91</v>
      </c>
      <c r="M82" s="60">
        <f>'TERM 2'!E81</f>
        <v>0</v>
      </c>
      <c r="N82" s="60">
        <f>'TERM 3'!E81</f>
        <v>0</v>
      </c>
      <c r="O82" s="60">
        <f t="shared" ref="O82:O117" si="22">IF(OR(L82="",M82="",N82=""),"",IF(ISERROR(ROUND(AVERAGE(L82,M82,N82),2)),"",ROUND(AVERAGE(L82,M82,N82),0)))</f>
        <v>30</v>
      </c>
      <c r="P82" s="60">
        <f>'TERM 1'!F81</f>
        <v>93</v>
      </c>
      <c r="Q82" s="60">
        <f>'TERM 2'!F81</f>
        <v>0</v>
      </c>
      <c r="R82" s="60">
        <f>'TERM 3'!F81</f>
        <v>0</v>
      </c>
      <c r="S82" s="60">
        <f t="shared" ref="S82:S117" si="23">IF(OR(P82="",Q82="",R82=""),"",IF(ISERROR(ROUND(AVERAGE(P82,Q82,R82),2)),"",ROUND(AVERAGE(P82,Q82,R82),0)))</f>
        <v>31</v>
      </c>
      <c r="T82" s="60">
        <f>'TERM 1'!G81</f>
        <v>91</v>
      </c>
      <c r="U82" s="60">
        <f>'TERM 2'!G81</f>
        <v>0</v>
      </c>
      <c r="V82" s="60">
        <f>'TERM 3'!G81</f>
        <v>0</v>
      </c>
      <c r="W82" s="60">
        <f t="shared" ref="W82:W117" si="24">IF(OR(T82="",U82="",V82=""),"",IF(ISERROR(ROUND(AVERAGE(T82,U82,V82),2)),"",ROUND(AVERAGE(T82,U82,V82),0)))</f>
        <v>30</v>
      </c>
      <c r="X82" s="60">
        <f>'TERM 1'!H81</f>
        <v>92</v>
      </c>
      <c r="Y82" s="60">
        <f>'TERM 2'!H81</f>
        <v>0</v>
      </c>
      <c r="Z82" s="60">
        <f>'TERM 3'!H81</f>
        <v>0</v>
      </c>
      <c r="AA82" s="60">
        <f t="shared" ref="AA82:AA117" si="25">IF(OR(X82="",Y82="",Z82=""),"",IF(ISERROR(ROUND(AVERAGE(X82,Y82,Z82),2)),"",ROUND(AVERAGE(X82,Y82,Z82),0)))</f>
        <v>31</v>
      </c>
      <c r="AB82" s="60">
        <f>'TERM 1'!I81</f>
        <v>94</v>
      </c>
      <c r="AC82" s="60">
        <f>'TERM 2'!I81</f>
        <v>0</v>
      </c>
      <c r="AD82" s="60">
        <f>'TERM 3'!I81</f>
        <v>0</v>
      </c>
      <c r="AE82" s="60">
        <f t="shared" ref="AE82:AE117" si="26">IF(OR(AB82="",AC82="",AD82=""),"",IF(ISERROR(ROUND(AVERAGE(AB82,AC82,AD82),2)),"",ROUND(AVERAGE(AB82,AC82,AD82),0)))</f>
        <v>31</v>
      </c>
      <c r="AF82" s="25">
        <f>'TERM 1'!J81</f>
        <v>92</v>
      </c>
      <c r="AG82" s="25" t="str">
        <f>'TERM 2'!J81</f>
        <v/>
      </c>
      <c r="AH82" s="25" t="str">
        <f>'TERM 3'!J81</f>
        <v/>
      </c>
      <c r="AI82" s="60" t="str">
        <f t="shared" ref="AI82:AI117" si="27">IF(OR(AF82="",AG82="",AH82=""),"",IF(ISERROR(ROUND(AVERAGE(AF82,AG82,AH82),2)),"",ROUND(AVERAGE(AF82,AG82,AH82),0)))</f>
        <v/>
      </c>
      <c r="AJ82" s="61">
        <f>'TERM 1'!K81</f>
        <v>92</v>
      </c>
      <c r="AK82" s="61">
        <f>'TERM 2'!K81</f>
        <v>0</v>
      </c>
      <c r="AL82" s="61">
        <f>'TERM 3'!K81</f>
        <v>0</v>
      </c>
      <c r="AM82" s="60">
        <f t="shared" ref="AM82:AM117" si="28">IF(OR(AJ82="",AK82="",AL82=""),"",IF(ISERROR(ROUND(AVERAGE(AJ82,AK82,AL82),2)),"",ROUND(AVERAGE(AJ82,AK82,AL82),0)))</f>
        <v>31</v>
      </c>
      <c r="AN82" s="61">
        <f>'TERM 1'!L81</f>
        <v>92</v>
      </c>
      <c r="AO82" s="61">
        <f>'TERM 2'!L81</f>
        <v>0</v>
      </c>
      <c r="AP82" s="61">
        <f>'TERM 3'!L81</f>
        <v>0</v>
      </c>
      <c r="AQ82" s="60">
        <f t="shared" ref="AQ82:AQ117" si="29">IF(OR(AN82="",AO82="",AP82=""),"",IF(ISERROR(ROUND(AVERAGE(AN82,AO82,AP82),2)),"",ROUND(AVERAGE(AN82,AO82,AP82),0)))</f>
        <v>31</v>
      </c>
      <c r="AR82" s="61">
        <f>'TERM 1'!M81</f>
        <v>0</v>
      </c>
      <c r="AS82" s="61">
        <f>'TERM 2'!M81</f>
        <v>0</v>
      </c>
      <c r="AT82" s="61">
        <f>'TERM 3'!M81</f>
        <v>0</v>
      </c>
      <c r="AU82" s="60">
        <f t="shared" ref="AU82:AU117" si="30">IF(OR(AR82="",AS82="",AT82=""),"",IF(ISERROR(ROUND(AVERAGE(AR82,AS82,AT82),2)),"",ROUND(AVERAGE(AR82,AS82,AT82),0)))</f>
        <v>0</v>
      </c>
      <c r="AV82" s="507" t="str">
        <f>IF('TERM 1'!N81=0," ",'TERM 1'!N81)</f>
        <v xml:space="preserve"> </v>
      </c>
      <c r="AW82" s="61" t="str">
        <f>IF('TERM 2'!N81=0," ",'TERM 2'!N81)</f>
        <v xml:space="preserve"> </v>
      </c>
      <c r="AX82" s="61" t="str">
        <f>IF('TERM 3'!N81=0," ",'TERM 3'!N81)</f>
        <v xml:space="preserve"> </v>
      </c>
      <c r="AY82" s="60" t="str">
        <f t="shared" ref="AY82:AY117" si="31">IF(OR(AV82="",AW82="",AX82=""),"",IF(ISERROR(ROUND(AVERAGE(AV82,AW82,AX82),2)),"",ROUND(AVERAGE(AV82,AW82,AX82),0)))</f>
        <v/>
      </c>
      <c r="AZ82" s="61" t="str">
        <f>IF('TERM 1'!O81=0," ",'TERM 1'!O81)</f>
        <v xml:space="preserve"> </v>
      </c>
      <c r="BA82" s="61" t="str">
        <f>IF('TERM 2'!O81=0," ",'TERM 2'!O81)</f>
        <v xml:space="preserve"> </v>
      </c>
      <c r="BB82" s="506" t="str">
        <f>IF('TERM 3'!O81=0," ",'TERM 3'!O81)</f>
        <v xml:space="preserve"> </v>
      </c>
      <c r="BC82" s="60" t="str">
        <f t="shared" ref="BC82:BC117" si="32">IF(OR(AZ82="",BA82="",BB82=""),"",IF(ISERROR(ROUND(AVERAGE(AZ82,BA82,BB82),2)),"",ROUND(AVERAGE(AZ82,BA82,BB82),0)))</f>
        <v/>
      </c>
      <c r="BD82" s="27" cm="1">
        <f t="array" ref="BD82">IFERROR(ROUND(SUM(D82,H82,L82,P82,T82,X82,AB82,AF82,AR82,AV82,AZ82) / INDEX(FREQUENCY((D82,H82,L82,P82,T82,X82,AB82,AF82,AR82,AV82,AZ82), 0), 2), 0)," ")</f>
        <v>93</v>
      </c>
      <c r="BE82" s="27" t="str" cm="1">
        <f t="array" ref="BE82">IFERROR(ROUND(SUM(E82,I82,M82,Q82,U82,Y82,AC82,AG82,AS82,AW82,BA82) / INDEX(FREQUENCY((E82,I82,M82,Q82,U82,Y82,AC82,AG82,AS82,AW82,BA82), 0), 2), 0)," ")</f>
        <v xml:space="preserve"> </v>
      </c>
      <c r="BF82" s="27" t="str" cm="1">
        <f t="array" ref="BF82">IFERROR(ROUND(SUM(F82,J82,N82,R82,V82,Z82,AD82,AH82,AT82,AX82,BB82) / INDEX(FREQUENCY((F82,J82,N82,R82,V82,Z82,AD82,AH82,AT82,AX82,BB82), 0), 2), 0)," ")</f>
        <v xml:space="preserve"> </v>
      </c>
      <c r="BG82" s="27" cm="1">
        <f t="array" ref="BG82">IFERROR(ROUND(SUM(G82,K82,O82,S82,W82,AA82,AE82,AI82,AU82,AY82,BC82) / INDEX(FREQUENCY((G82,K82,O82,S82,W82,AA82,AE82,AI82,AU82,AY82,BC82), 0), 2), 0)," ")</f>
        <v>31</v>
      </c>
      <c r="BH82" s="28">
        <f t="shared" ref="BH82:BH117" si="33">IF(ISNUMBER(BG82), COUNTIF($BG$17:$BG$117, "&gt;"&amp;BG82) + 1, "")</f>
        <v>1</v>
      </c>
      <c r="BI82" s="28" t="str">
        <f t="shared" si="18"/>
        <v>EMERGING</v>
      </c>
      <c r="BJ82" s="28" t="str">
        <f>IFERROR('TERM 1'!S81," ")</f>
        <v>✔</v>
      </c>
      <c r="BK82" s="28" t="str">
        <f>IFERROR('TERM 2'!S81," ")</f>
        <v xml:space="preserve"> </v>
      </c>
      <c r="BL82" s="28" t="str">
        <f>IFERROR('TERM 3'!S81," ")</f>
        <v xml:space="preserve"> </v>
      </c>
      <c r="BM82" s="765" t="str">
        <f t="shared" ref="BM82:BM117" si="34">IF(COUNTIF(D82:AU82, "&gt;0")=0, "", IF(AND(AVERAGEIF(D82:AU82, "&gt;0")&gt;=90, COUNTIFS(D82:AU82, "&lt;80", D82:AU82, "&gt;0")=0), "✔", " "))</f>
        <v xml:space="preserve"> </v>
      </c>
      <c r="BN82" s="6">
        <f>_xlfn.XLOOKUP(B82,masterlist!$M:$M,masterlist!R:R)</f>
        <v>0</v>
      </c>
    </row>
    <row r="83" spans="1:66" ht="18" customHeight="1">
      <c r="A83" s="23">
        <v>16</v>
      </c>
      <c r="B83" s="57" t="str">
        <f>'INPUT DATA'!P24</f>
        <v>PEÑOLVO, KHATE NATHALIE R.</v>
      </c>
      <c r="C83" s="6" t="str">
        <f t="shared" si="19"/>
        <v>PEÑOLVO</v>
      </c>
      <c r="D83" s="60">
        <f>'TERM 1'!C82</f>
        <v>93</v>
      </c>
      <c r="E83" s="60">
        <f>'TERM 2'!C82</f>
        <v>0</v>
      </c>
      <c r="F83" s="60">
        <f>'TERM 3'!C82</f>
        <v>0</v>
      </c>
      <c r="G83" s="60">
        <f t="shared" si="20"/>
        <v>31</v>
      </c>
      <c r="H83" s="60">
        <f>'TERM 1'!D82</f>
        <v>91</v>
      </c>
      <c r="I83" s="60">
        <f>'TERM 2'!D82</f>
        <v>0</v>
      </c>
      <c r="J83" s="60">
        <f>'TERM 3'!D82</f>
        <v>0</v>
      </c>
      <c r="K83" s="60">
        <f t="shared" si="21"/>
        <v>30</v>
      </c>
      <c r="L83" s="60">
        <f>'TERM 1'!E82</f>
        <v>83</v>
      </c>
      <c r="M83" s="60">
        <f>'TERM 2'!E82</f>
        <v>0</v>
      </c>
      <c r="N83" s="60">
        <f>'TERM 3'!E82</f>
        <v>0</v>
      </c>
      <c r="O83" s="60">
        <f t="shared" si="22"/>
        <v>28</v>
      </c>
      <c r="P83" s="60">
        <f>'TERM 1'!F82</f>
        <v>86</v>
      </c>
      <c r="Q83" s="60">
        <f>'TERM 2'!F82</f>
        <v>0</v>
      </c>
      <c r="R83" s="60">
        <f>'TERM 3'!F82</f>
        <v>0</v>
      </c>
      <c r="S83" s="60">
        <f t="shared" si="23"/>
        <v>29</v>
      </c>
      <c r="T83" s="60">
        <f>'TERM 1'!G82</f>
        <v>93</v>
      </c>
      <c r="U83" s="60">
        <f>'TERM 2'!G82</f>
        <v>0</v>
      </c>
      <c r="V83" s="60">
        <f>'TERM 3'!G82</f>
        <v>0</v>
      </c>
      <c r="W83" s="60">
        <f t="shared" si="24"/>
        <v>31</v>
      </c>
      <c r="X83" s="60">
        <f>'TERM 1'!H82</f>
        <v>95</v>
      </c>
      <c r="Y83" s="60">
        <f>'TERM 2'!H82</f>
        <v>0</v>
      </c>
      <c r="Z83" s="60">
        <f>'TERM 3'!H82</f>
        <v>0</v>
      </c>
      <c r="AA83" s="60">
        <f t="shared" si="25"/>
        <v>32</v>
      </c>
      <c r="AB83" s="60">
        <f>'TERM 1'!I82</f>
        <v>90</v>
      </c>
      <c r="AC83" s="60">
        <f>'TERM 2'!I82</f>
        <v>0</v>
      </c>
      <c r="AD83" s="60">
        <f>'TERM 3'!I82</f>
        <v>0</v>
      </c>
      <c r="AE83" s="60">
        <f t="shared" si="26"/>
        <v>30</v>
      </c>
      <c r="AF83" s="25">
        <f>'TERM 1'!J82</f>
        <v>88.5</v>
      </c>
      <c r="AG83" s="25" t="str">
        <f>'TERM 2'!J82</f>
        <v/>
      </c>
      <c r="AH83" s="25" t="str">
        <f>'TERM 3'!J82</f>
        <v/>
      </c>
      <c r="AI83" s="60" t="str">
        <f t="shared" si="27"/>
        <v/>
      </c>
      <c r="AJ83" s="61">
        <f>'TERM 1'!K82</f>
        <v>85</v>
      </c>
      <c r="AK83" s="61">
        <f>'TERM 2'!K82</f>
        <v>0</v>
      </c>
      <c r="AL83" s="61">
        <f>'TERM 3'!K82</f>
        <v>0</v>
      </c>
      <c r="AM83" s="60">
        <f t="shared" si="28"/>
        <v>28</v>
      </c>
      <c r="AN83" s="61">
        <f>'TERM 1'!L82</f>
        <v>92</v>
      </c>
      <c r="AO83" s="61">
        <f>'TERM 2'!L82</f>
        <v>0</v>
      </c>
      <c r="AP83" s="61">
        <f>'TERM 3'!L82</f>
        <v>0</v>
      </c>
      <c r="AQ83" s="60">
        <f t="shared" si="29"/>
        <v>31</v>
      </c>
      <c r="AR83" s="61">
        <f>'TERM 1'!M82</f>
        <v>0</v>
      </c>
      <c r="AS83" s="61">
        <f>'TERM 2'!M82</f>
        <v>0</v>
      </c>
      <c r="AT83" s="61">
        <f>'TERM 3'!M82</f>
        <v>0</v>
      </c>
      <c r="AU83" s="60">
        <f t="shared" si="30"/>
        <v>0</v>
      </c>
      <c r="AV83" s="507" t="str">
        <f>IF('TERM 1'!N82=0," ",'TERM 1'!N82)</f>
        <v xml:space="preserve"> </v>
      </c>
      <c r="AW83" s="61" t="str">
        <f>IF('TERM 2'!N82=0," ",'TERM 2'!N82)</f>
        <v xml:space="preserve"> </v>
      </c>
      <c r="AX83" s="61" t="str">
        <f>IF('TERM 3'!N82=0," ",'TERM 3'!N82)</f>
        <v xml:space="preserve"> </v>
      </c>
      <c r="AY83" s="60" t="str">
        <f t="shared" si="31"/>
        <v/>
      </c>
      <c r="AZ83" s="61" t="str">
        <f>IF('TERM 1'!O82=0," ",'TERM 1'!O82)</f>
        <v xml:space="preserve"> </v>
      </c>
      <c r="BA83" s="61" t="str">
        <f>IF('TERM 2'!O82=0," ",'TERM 2'!O82)</f>
        <v xml:space="preserve"> </v>
      </c>
      <c r="BB83" s="506" t="str">
        <f>IF('TERM 3'!O82=0," ",'TERM 3'!O82)</f>
        <v xml:space="preserve"> </v>
      </c>
      <c r="BC83" s="60" t="str">
        <f t="shared" si="32"/>
        <v/>
      </c>
      <c r="BD83" s="27" cm="1">
        <f t="array" ref="BD83">IFERROR(ROUND(SUM(D83,H83,L83,P83,T83,X83,AB83,AF83,AR83,AV83,AZ83) / INDEX(FREQUENCY((D83,H83,L83,P83,T83,X83,AB83,AF83,AR83,AV83,AZ83), 0), 2), 0)," ")</f>
        <v>90</v>
      </c>
      <c r="BE83" s="27" t="str" cm="1">
        <f t="array" ref="BE83">IFERROR(ROUND(SUM(E83,I83,M83,Q83,U83,Y83,AC83,AG83,AS83,AW83,BA83) / INDEX(FREQUENCY((E83,I83,M83,Q83,U83,Y83,AC83,AG83,AS83,AW83,BA83), 0), 2), 0)," ")</f>
        <v xml:space="preserve"> </v>
      </c>
      <c r="BF83" s="27" t="str" cm="1">
        <f t="array" ref="BF83">IFERROR(ROUND(SUM(F83,J83,N83,R83,V83,Z83,AD83,AH83,AT83,AX83,BB83) / INDEX(FREQUENCY((F83,J83,N83,R83,V83,Z83,AD83,AH83,AT83,AX83,BB83), 0), 2), 0)," ")</f>
        <v xml:space="preserve"> </v>
      </c>
      <c r="BG83" s="27" cm="1">
        <f t="array" ref="BG83">IFERROR(ROUND(SUM(G83,K83,O83,S83,W83,AA83,AE83,AI83,AU83,AY83,BC83) / INDEX(FREQUENCY((G83,K83,O83,S83,W83,AA83,AE83,AI83,AU83,AY83,BC83), 0), 2), 0)," ")</f>
        <v>30</v>
      </c>
      <c r="BH83" s="28">
        <f t="shared" si="33"/>
        <v>3</v>
      </c>
      <c r="BI83" s="28" t="str">
        <f t="shared" si="18"/>
        <v>EMERGING</v>
      </c>
      <c r="BJ83" s="28" t="str">
        <f>IFERROR('TERM 1'!S82," ")</f>
        <v>✔</v>
      </c>
      <c r="BK83" s="28" t="str">
        <f>IFERROR('TERM 2'!S82," ")</f>
        <v xml:space="preserve"> </v>
      </c>
      <c r="BL83" s="28" t="str">
        <f>IFERROR('TERM 3'!S82," ")</f>
        <v xml:space="preserve"> </v>
      </c>
      <c r="BM83" s="765" t="str">
        <f t="shared" si="34"/>
        <v xml:space="preserve"> </v>
      </c>
      <c r="BN83" s="6">
        <f>_xlfn.XLOOKUP(B83,masterlist!$M:$M,masterlist!R:R)</f>
        <v>0</v>
      </c>
    </row>
    <row r="84" spans="1:66" ht="18" customHeight="1">
      <c r="A84" s="23">
        <v>17</v>
      </c>
      <c r="B84" s="57" t="str">
        <f>'INPUT DATA'!P25</f>
        <v>PERPO, CHEALSY JEAL T.</v>
      </c>
      <c r="C84" s="6" t="str">
        <f t="shared" si="19"/>
        <v>PERPO</v>
      </c>
      <c r="D84" s="60">
        <f>'TERM 1'!C83</f>
        <v>86</v>
      </c>
      <c r="E84" s="60">
        <f>'TERM 2'!C83</f>
        <v>0</v>
      </c>
      <c r="F84" s="60">
        <f>'TERM 3'!C83</f>
        <v>0</v>
      </c>
      <c r="G84" s="60">
        <f t="shared" si="20"/>
        <v>29</v>
      </c>
      <c r="H84" s="60">
        <f>'TERM 1'!D83</f>
        <v>91</v>
      </c>
      <c r="I84" s="60">
        <f>'TERM 2'!D83</f>
        <v>0</v>
      </c>
      <c r="J84" s="60">
        <f>'TERM 3'!D83</f>
        <v>0</v>
      </c>
      <c r="K84" s="60">
        <f t="shared" si="21"/>
        <v>30</v>
      </c>
      <c r="L84" s="60">
        <f>'TERM 1'!E83</f>
        <v>86</v>
      </c>
      <c r="M84" s="60">
        <f>'TERM 2'!E83</f>
        <v>0</v>
      </c>
      <c r="N84" s="60">
        <f>'TERM 3'!E83</f>
        <v>0</v>
      </c>
      <c r="O84" s="60">
        <f t="shared" si="22"/>
        <v>29</v>
      </c>
      <c r="P84" s="60">
        <f>'TERM 1'!F83</f>
        <v>81</v>
      </c>
      <c r="Q84" s="60">
        <f>'TERM 2'!F83</f>
        <v>0</v>
      </c>
      <c r="R84" s="60">
        <f>'TERM 3'!F83</f>
        <v>0</v>
      </c>
      <c r="S84" s="60">
        <f t="shared" si="23"/>
        <v>27</v>
      </c>
      <c r="T84" s="60">
        <f>'TERM 1'!G83</f>
        <v>90</v>
      </c>
      <c r="U84" s="60">
        <f>'TERM 2'!G83</f>
        <v>0</v>
      </c>
      <c r="V84" s="60">
        <f>'TERM 3'!G83</f>
        <v>0</v>
      </c>
      <c r="W84" s="60">
        <f t="shared" si="24"/>
        <v>30</v>
      </c>
      <c r="X84" s="60">
        <f>'TERM 1'!H83</f>
        <v>93</v>
      </c>
      <c r="Y84" s="60">
        <f>'TERM 2'!H83</f>
        <v>0</v>
      </c>
      <c r="Z84" s="60">
        <f>'TERM 3'!H83</f>
        <v>0</v>
      </c>
      <c r="AA84" s="60">
        <f t="shared" si="25"/>
        <v>31</v>
      </c>
      <c r="AB84" s="60">
        <f>'TERM 1'!I83</f>
        <v>86</v>
      </c>
      <c r="AC84" s="60">
        <f>'TERM 2'!I83</f>
        <v>0</v>
      </c>
      <c r="AD84" s="60">
        <f>'TERM 3'!I83</f>
        <v>0</v>
      </c>
      <c r="AE84" s="60">
        <f t="shared" si="26"/>
        <v>29</v>
      </c>
      <c r="AF84" s="25">
        <f>'TERM 1'!J83</f>
        <v>87.5</v>
      </c>
      <c r="AG84" s="25" t="str">
        <f>'TERM 2'!J83</f>
        <v/>
      </c>
      <c r="AH84" s="25" t="str">
        <f>'TERM 3'!J83</f>
        <v/>
      </c>
      <c r="AI84" s="60" t="str">
        <f t="shared" si="27"/>
        <v/>
      </c>
      <c r="AJ84" s="61">
        <f>'TERM 1'!K83</f>
        <v>86</v>
      </c>
      <c r="AK84" s="61">
        <f>'TERM 2'!K83</f>
        <v>0</v>
      </c>
      <c r="AL84" s="61">
        <f>'TERM 3'!K83</f>
        <v>0</v>
      </c>
      <c r="AM84" s="60">
        <f t="shared" si="28"/>
        <v>29</v>
      </c>
      <c r="AN84" s="61">
        <f>'TERM 1'!L83</f>
        <v>89</v>
      </c>
      <c r="AO84" s="61">
        <f>'TERM 2'!L83</f>
        <v>0</v>
      </c>
      <c r="AP84" s="61">
        <f>'TERM 3'!L83</f>
        <v>0</v>
      </c>
      <c r="AQ84" s="60">
        <f t="shared" si="29"/>
        <v>30</v>
      </c>
      <c r="AR84" s="61">
        <f>'TERM 1'!M83</f>
        <v>0</v>
      </c>
      <c r="AS84" s="61">
        <f>'TERM 2'!M83</f>
        <v>0</v>
      </c>
      <c r="AT84" s="61">
        <f>'TERM 3'!M83</f>
        <v>0</v>
      </c>
      <c r="AU84" s="60">
        <f t="shared" si="30"/>
        <v>0</v>
      </c>
      <c r="AV84" s="507" t="str">
        <f>IF('TERM 1'!N83=0," ",'TERM 1'!N83)</f>
        <v xml:space="preserve"> </v>
      </c>
      <c r="AW84" s="61" t="str">
        <f>IF('TERM 2'!N83=0," ",'TERM 2'!N83)</f>
        <v xml:space="preserve"> </v>
      </c>
      <c r="AX84" s="61" t="str">
        <f>IF('TERM 3'!N83=0," ",'TERM 3'!N83)</f>
        <v xml:space="preserve"> </v>
      </c>
      <c r="AY84" s="60" t="str">
        <f t="shared" si="31"/>
        <v/>
      </c>
      <c r="AZ84" s="61" t="str">
        <f>IF('TERM 1'!O83=0," ",'TERM 1'!O83)</f>
        <v xml:space="preserve"> </v>
      </c>
      <c r="BA84" s="61" t="str">
        <f>IF('TERM 2'!O83=0," ",'TERM 2'!O83)</f>
        <v xml:space="preserve"> </v>
      </c>
      <c r="BB84" s="506" t="str">
        <f>IF('TERM 3'!O83=0," ",'TERM 3'!O83)</f>
        <v xml:space="preserve"> </v>
      </c>
      <c r="BC84" s="60" t="str">
        <f t="shared" si="32"/>
        <v/>
      </c>
      <c r="BD84" s="27" cm="1">
        <f t="array" ref="BD84">IFERROR(ROUND(SUM(D84,H84,L84,P84,T84,X84,AB84,AF84,AR84,AV84,AZ84) / INDEX(FREQUENCY((D84,H84,L84,P84,T84,X84,AB84,AF84,AR84,AV84,AZ84), 0), 2), 0)," ")</f>
        <v>88</v>
      </c>
      <c r="BE84" s="27" t="str" cm="1">
        <f t="array" ref="BE84">IFERROR(ROUND(SUM(E84,I84,M84,Q84,U84,Y84,AC84,AG84,AS84,AW84,BA84) / INDEX(FREQUENCY((E84,I84,M84,Q84,U84,Y84,AC84,AG84,AS84,AW84,BA84), 0), 2), 0)," ")</f>
        <v xml:space="preserve"> </v>
      </c>
      <c r="BF84" s="27" t="str" cm="1">
        <f t="array" ref="BF84">IFERROR(ROUND(SUM(F84,J84,N84,R84,V84,Z84,AD84,AH84,AT84,AX84,BB84) / INDEX(FREQUENCY((F84,J84,N84,R84,V84,Z84,AD84,AH84,AT84,AX84,BB84), 0), 2), 0)," ")</f>
        <v xml:space="preserve"> </v>
      </c>
      <c r="BG84" s="27" cm="1">
        <f t="array" ref="BG84">IFERROR(ROUND(SUM(G84,K84,O84,S84,W84,AA84,AE84,AI84,AU84,AY84,BC84) / INDEX(FREQUENCY((G84,K84,O84,S84,W84,AA84,AE84,AI84,AU84,AY84,BC84), 0), 2), 0)," ")</f>
        <v>29</v>
      </c>
      <c r="BH84" s="28">
        <f t="shared" si="33"/>
        <v>27</v>
      </c>
      <c r="BI84" s="28" t="str">
        <f t="shared" si="18"/>
        <v>EMERGING</v>
      </c>
      <c r="BJ84" s="28" t="str">
        <f>IFERROR('TERM 1'!S83," ")</f>
        <v xml:space="preserve"> </v>
      </c>
      <c r="BK84" s="28" t="str">
        <f>IFERROR('TERM 2'!S83," ")</f>
        <v xml:space="preserve"> </v>
      </c>
      <c r="BL84" s="28" t="str">
        <f>IFERROR('TERM 3'!S83," ")</f>
        <v xml:space="preserve"> </v>
      </c>
      <c r="BM84" s="765" t="str">
        <f t="shared" si="34"/>
        <v xml:space="preserve"> </v>
      </c>
      <c r="BN84" s="6">
        <f>_xlfn.XLOOKUP(B84,masterlist!$M:$M,masterlist!R:R)</f>
        <v>0</v>
      </c>
    </row>
    <row r="85" spans="1:66" ht="16.75" customHeight="1">
      <c r="A85" s="23">
        <v>18</v>
      </c>
      <c r="B85" s="57" t="str">
        <f>'INPUT DATA'!P26</f>
        <v>SOMODIO, QUINTANA BLESSIE D.</v>
      </c>
      <c r="C85" s="6" t="str">
        <f t="shared" si="19"/>
        <v>SOMODIO</v>
      </c>
      <c r="D85" s="60">
        <f>'TERM 1'!C84</f>
        <v>90</v>
      </c>
      <c r="E85" s="60">
        <f>'TERM 2'!C84</f>
        <v>0</v>
      </c>
      <c r="F85" s="60">
        <f>'TERM 3'!C84</f>
        <v>0</v>
      </c>
      <c r="G85" s="60">
        <f t="shared" si="20"/>
        <v>30</v>
      </c>
      <c r="H85" s="60">
        <f>'TERM 1'!D84</f>
        <v>89</v>
      </c>
      <c r="I85" s="60">
        <f>'TERM 2'!D84</f>
        <v>0</v>
      </c>
      <c r="J85" s="60">
        <f>'TERM 3'!D84</f>
        <v>0</v>
      </c>
      <c r="K85" s="60">
        <f t="shared" si="21"/>
        <v>30</v>
      </c>
      <c r="L85" s="60">
        <f>'TERM 1'!E84</f>
        <v>89</v>
      </c>
      <c r="M85" s="60">
        <f>'TERM 2'!E84</f>
        <v>0</v>
      </c>
      <c r="N85" s="60">
        <f>'TERM 3'!E84</f>
        <v>0</v>
      </c>
      <c r="O85" s="60">
        <f t="shared" si="22"/>
        <v>30</v>
      </c>
      <c r="P85" s="60">
        <f>'TERM 1'!F84</f>
        <v>80</v>
      </c>
      <c r="Q85" s="60">
        <f>'TERM 2'!F84</f>
        <v>0</v>
      </c>
      <c r="R85" s="60">
        <f>'TERM 3'!F84</f>
        <v>0</v>
      </c>
      <c r="S85" s="60">
        <f t="shared" si="23"/>
        <v>27</v>
      </c>
      <c r="T85" s="60">
        <f>'TERM 1'!G84</f>
        <v>94</v>
      </c>
      <c r="U85" s="60">
        <f>'TERM 2'!G84</f>
        <v>0</v>
      </c>
      <c r="V85" s="60">
        <f>'TERM 3'!G84</f>
        <v>0</v>
      </c>
      <c r="W85" s="60">
        <f t="shared" si="24"/>
        <v>31</v>
      </c>
      <c r="X85" s="60">
        <f>'TERM 1'!H84</f>
        <v>92</v>
      </c>
      <c r="Y85" s="60">
        <f>'TERM 2'!H84</f>
        <v>0</v>
      </c>
      <c r="Z85" s="60">
        <f>'TERM 3'!H84</f>
        <v>0</v>
      </c>
      <c r="AA85" s="60">
        <f t="shared" si="25"/>
        <v>31</v>
      </c>
      <c r="AB85" s="60">
        <f>'TERM 1'!I84</f>
        <v>93</v>
      </c>
      <c r="AC85" s="60">
        <f>'TERM 2'!I84</f>
        <v>0</v>
      </c>
      <c r="AD85" s="60">
        <f>'TERM 3'!I84</f>
        <v>0</v>
      </c>
      <c r="AE85" s="60">
        <f t="shared" si="26"/>
        <v>31</v>
      </c>
      <c r="AF85" s="25">
        <f>'TERM 1'!J84</f>
        <v>89.5</v>
      </c>
      <c r="AG85" s="25" t="str">
        <f>'TERM 2'!J84</f>
        <v/>
      </c>
      <c r="AH85" s="25" t="str">
        <f>'TERM 3'!J84</f>
        <v/>
      </c>
      <c r="AI85" s="60" t="str">
        <f t="shared" si="27"/>
        <v/>
      </c>
      <c r="AJ85" s="61">
        <f>'TERM 1'!K84</f>
        <v>89</v>
      </c>
      <c r="AK85" s="61">
        <f>'TERM 2'!K84</f>
        <v>0</v>
      </c>
      <c r="AL85" s="61">
        <f>'TERM 3'!K84</f>
        <v>0</v>
      </c>
      <c r="AM85" s="60">
        <f t="shared" si="28"/>
        <v>30</v>
      </c>
      <c r="AN85" s="61">
        <f>'TERM 1'!L84</f>
        <v>90</v>
      </c>
      <c r="AO85" s="61">
        <f>'TERM 2'!L84</f>
        <v>0</v>
      </c>
      <c r="AP85" s="61">
        <f>'TERM 3'!L84</f>
        <v>0</v>
      </c>
      <c r="AQ85" s="60">
        <f t="shared" si="29"/>
        <v>30</v>
      </c>
      <c r="AR85" s="61">
        <f>'TERM 1'!M84</f>
        <v>0</v>
      </c>
      <c r="AS85" s="61">
        <f>'TERM 2'!M84</f>
        <v>0</v>
      </c>
      <c r="AT85" s="61">
        <f>'TERM 3'!M84</f>
        <v>0</v>
      </c>
      <c r="AU85" s="60">
        <f t="shared" si="30"/>
        <v>0</v>
      </c>
      <c r="AV85" s="507" t="str">
        <f>IF('TERM 1'!N84=0," ",'TERM 1'!N84)</f>
        <v xml:space="preserve"> </v>
      </c>
      <c r="AW85" s="61" t="str">
        <f>IF('TERM 2'!N84=0," ",'TERM 2'!N84)</f>
        <v xml:space="preserve"> </v>
      </c>
      <c r="AX85" s="61" t="str">
        <f>IF('TERM 3'!N84=0," ",'TERM 3'!N84)</f>
        <v xml:space="preserve"> </v>
      </c>
      <c r="AY85" s="60" t="str">
        <f t="shared" si="31"/>
        <v/>
      </c>
      <c r="AZ85" s="61" t="str">
        <f>IF('TERM 1'!O84=0," ",'TERM 1'!O84)</f>
        <v xml:space="preserve"> </v>
      </c>
      <c r="BA85" s="61" t="str">
        <f>IF('TERM 2'!O84=0," ",'TERM 2'!O84)</f>
        <v xml:space="preserve"> </v>
      </c>
      <c r="BB85" s="506" t="str">
        <f>IF('TERM 3'!O84=0," ",'TERM 3'!O84)</f>
        <v xml:space="preserve"> </v>
      </c>
      <c r="BC85" s="60" t="str">
        <f t="shared" si="32"/>
        <v/>
      </c>
      <c r="BD85" s="27" cm="1">
        <f t="array" ref="BD85">IFERROR(ROUND(SUM(D85,H85,L85,P85,T85,X85,AB85,AF85,AR85,AV85,AZ85) / INDEX(FREQUENCY((D85,H85,L85,P85,T85,X85,AB85,AF85,AR85,AV85,AZ85), 0), 2), 0)," ")</f>
        <v>90</v>
      </c>
      <c r="BE85" s="27" t="str" cm="1">
        <f t="array" ref="BE85">IFERROR(ROUND(SUM(E85,I85,M85,Q85,U85,Y85,AC85,AG85,AS85,AW85,BA85) / INDEX(FREQUENCY((E85,I85,M85,Q85,U85,Y85,AC85,AG85,AS85,AW85,BA85), 0), 2), 0)," ")</f>
        <v xml:space="preserve"> </v>
      </c>
      <c r="BF85" s="27" t="str" cm="1">
        <f t="array" ref="BF85">IFERROR(ROUND(SUM(F85,J85,N85,R85,V85,Z85,AD85,AH85,AT85,AX85,BB85) / INDEX(FREQUENCY((F85,J85,N85,R85,V85,Z85,AD85,AH85,AT85,AX85,BB85), 0), 2), 0)," ")</f>
        <v xml:space="preserve"> </v>
      </c>
      <c r="BG85" s="27" cm="1">
        <f t="array" ref="BG85">IFERROR(ROUND(SUM(G85,K85,O85,S85,W85,AA85,AE85,AI85,AU85,AY85,BC85) / INDEX(FREQUENCY((G85,K85,O85,S85,W85,AA85,AE85,AI85,AU85,AY85,BC85), 0), 2), 0)," ")</f>
        <v>30</v>
      </c>
      <c r="BH85" s="28">
        <f t="shared" si="33"/>
        <v>3</v>
      </c>
      <c r="BI85" s="28" t="str">
        <f t="shared" si="18"/>
        <v>EMERGING</v>
      </c>
      <c r="BJ85" s="28" t="str">
        <f>IFERROR('TERM 1'!S84," ")</f>
        <v>✔</v>
      </c>
      <c r="BK85" s="28" t="str">
        <f>IFERROR('TERM 2'!S84," ")</f>
        <v xml:space="preserve"> </v>
      </c>
      <c r="BL85" s="28" t="str">
        <f>IFERROR('TERM 3'!S84," ")</f>
        <v xml:space="preserve"> </v>
      </c>
      <c r="BM85" s="765" t="str">
        <f t="shared" si="34"/>
        <v xml:space="preserve"> </v>
      </c>
      <c r="BN85" s="6">
        <f>_xlfn.XLOOKUP(B85,masterlist!$M:$M,masterlist!R:R)</f>
        <v>0</v>
      </c>
    </row>
    <row r="86" spans="1:66" ht="18" customHeight="1">
      <c r="A86" s="23">
        <v>19</v>
      </c>
      <c r="B86" s="57" t="str">
        <f>'INPUT DATA'!P27</f>
        <v>TRAGO, CZARINA B.</v>
      </c>
      <c r="C86" s="6" t="str">
        <f t="shared" si="19"/>
        <v>TRAGO</v>
      </c>
      <c r="D86" s="60">
        <f>'TERM 1'!C85</f>
        <v>0</v>
      </c>
      <c r="E86" s="60">
        <f>'TERM 2'!C85</f>
        <v>0</v>
      </c>
      <c r="F86" s="60">
        <f>'TERM 3'!C85</f>
        <v>0</v>
      </c>
      <c r="G86" s="60">
        <f t="shared" si="20"/>
        <v>0</v>
      </c>
      <c r="H86" s="60">
        <f>'TERM 1'!D85</f>
        <v>0</v>
      </c>
      <c r="I86" s="60">
        <f>'TERM 2'!D85</f>
        <v>0</v>
      </c>
      <c r="J86" s="60">
        <f>'TERM 3'!D85</f>
        <v>0</v>
      </c>
      <c r="K86" s="60">
        <f t="shared" si="21"/>
        <v>0</v>
      </c>
      <c r="L86" s="60">
        <f>'TERM 1'!E85</f>
        <v>0</v>
      </c>
      <c r="M86" s="60">
        <f>'TERM 2'!E85</f>
        <v>0</v>
      </c>
      <c r="N86" s="60">
        <f>'TERM 3'!E85</f>
        <v>0</v>
      </c>
      <c r="O86" s="60">
        <f t="shared" si="22"/>
        <v>0</v>
      </c>
      <c r="P86" s="60">
        <f>'TERM 1'!F85</f>
        <v>0</v>
      </c>
      <c r="Q86" s="60">
        <f>'TERM 2'!F85</f>
        <v>0</v>
      </c>
      <c r="R86" s="60">
        <f>'TERM 3'!F85</f>
        <v>0</v>
      </c>
      <c r="S86" s="60">
        <f t="shared" si="23"/>
        <v>0</v>
      </c>
      <c r="T86" s="60">
        <f>'TERM 1'!G85</f>
        <v>0</v>
      </c>
      <c r="U86" s="60">
        <f>'TERM 2'!G85</f>
        <v>0</v>
      </c>
      <c r="V86" s="60">
        <f>'TERM 3'!G85</f>
        <v>0</v>
      </c>
      <c r="W86" s="60">
        <f t="shared" si="24"/>
        <v>0</v>
      </c>
      <c r="X86" s="60">
        <f>'TERM 1'!H85</f>
        <v>0</v>
      </c>
      <c r="Y86" s="60">
        <f>'TERM 2'!H85</f>
        <v>0</v>
      </c>
      <c r="Z86" s="60">
        <f>'TERM 3'!H85</f>
        <v>0</v>
      </c>
      <c r="AA86" s="60">
        <f t="shared" si="25"/>
        <v>0</v>
      </c>
      <c r="AB86" s="60">
        <f>'TERM 1'!I85</f>
        <v>0</v>
      </c>
      <c r="AC86" s="60">
        <f>'TERM 2'!I85</f>
        <v>0</v>
      </c>
      <c r="AD86" s="60">
        <f>'TERM 3'!I85</f>
        <v>0</v>
      </c>
      <c r="AE86" s="60">
        <f t="shared" si="26"/>
        <v>0</v>
      </c>
      <c r="AF86" s="25">
        <f>'TERM 1'!J85</f>
        <v>0</v>
      </c>
      <c r="AG86" s="25" t="str">
        <f>'TERM 2'!J85</f>
        <v/>
      </c>
      <c r="AH86" s="25" t="str">
        <f>'TERM 3'!J85</f>
        <v/>
      </c>
      <c r="AI86" s="60" t="str">
        <f t="shared" si="27"/>
        <v/>
      </c>
      <c r="AJ86" s="61">
        <f>'TERM 1'!K85</f>
        <v>0</v>
      </c>
      <c r="AK86" s="61">
        <f>'TERM 2'!K85</f>
        <v>0</v>
      </c>
      <c r="AL86" s="61">
        <f>'TERM 3'!K85</f>
        <v>0</v>
      </c>
      <c r="AM86" s="60">
        <f t="shared" si="28"/>
        <v>0</v>
      </c>
      <c r="AN86" s="61">
        <f>'TERM 1'!L85</f>
        <v>0</v>
      </c>
      <c r="AO86" s="61">
        <f>'TERM 2'!L85</f>
        <v>0</v>
      </c>
      <c r="AP86" s="61">
        <f>'TERM 3'!L85</f>
        <v>0</v>
      </c>
      <c r="AQ86" s="60">
        <f t="shared" si="29"/>
        <v>0</v>
      </c>
      <c r="AR86" s="61">
        <f>'TERM 1'!M85</f>
        <v>0</v>
      </c>
      <c r="AS86" s="61">
        <f>'TERM 2'!M85</f>
        <v>0</v>
      </c>
      <c r="AT86" s="61">
        <f>'TERM 3'!M85</f>
        <v>0</v>
      </c>
      <c r="AU86" s="60">
        <f t="shared" si="30"/>
        <v>0</v>
      </c>
      <c r="AV86" s="507" t="str">
        <f>IF('TERM 1'!N85=0," ",'TERM 1'!N85)</f>
        <v xml:space="preserve"> </v>
      </c>
      <c r="AW86" s="61" t="str">
        <f>IF('TERM 2'!N85=0," ",'TERM 2'!N85)</f>
        <v xml:space="preserve"> </v>
      </c>
      <c r="AX86" s="61" t="str">
        <f>IF('TERM 3'!N85=0," ",'TERM 3'!N85)</f>
        <v xml:space="preserve"> </v>
      </c>
      <c r="AY86" s="60" t="str">
        <f t="shared" si="31"/>
        <v/>
      </c>
      <c r="AZ86" s="61" t="str">
        <f>IF('TERM 1'!O85=0," ",'TERM 1'!O85)</f>
        <v xml:space="preserve"> </v>
      </c>
      <c r="BA86" s="61" t="str">
        <f>IF('TERM 2'!O85=0," ",'TERM 2'!O85)</f>
        <v xml:space="preserve"> </v>
      </c>
      <c r="BB86" s="506" t="str">
        <f>IF('TERM 3'!O85=0," ",'TERM 3'!O85)</f>
        <v xml:space="preserve"> </v>
      </c>
      <c r="BC86" s="60" t="str">
        <f t="shared" si="32"/>
        <v/>
      </c>
      <c r="BD86" s="27" t="str" cm="1">
        <f t="array" ref="BD86">IFERROR(ROUND(SUM(D86,H86,L86,P86,T86,X86,AB86,AF86,AR86,AV86,AZ86) / INDEX(FREQUENCY((D86,H86,L86,P86,T86,X86,AB86,AF86,AR86,AV86,AZ86), 0), 2), 0)," ")</f>
        <v xml:space="preserve"> </v>
      </c>
      <c r="BE86" s="27" t="str" cm="1">
        <f t="array" ref="BE86">IFERROR(ROUND(SUM(E86,I86,M86,Q86,U86,Y86,AC86,AG86,AS86,AW86,BA86) / INDEX(FREQUENCY((E86,I86,M86,Q86,U86,Y86,AC86,AG86,AS86,AW86,BA86), 0), 2), 0)," ")</f>
        <v xml:space="preserve"> </v>
      </c>
      <c r="BF86" s="27" t="str" cm="1">
        <f t="array" ref="BF86">IFERROR(ROUND(SUM(F86,J86,N86,R86,V86,Z86,AD86,AH86,AT86,AX86,BB86) / INDEX(FREQUENCY((F86,J86,N86,R86,V86,Z86,AD86,AH86,AT86,AX86,BB86), 0), 2), 0)," ")</f>
        <v xml:space="preserve"> </v>
      </c>
      <c r="BG86" s="27" t="str" cm="1">
        <f t="array" ref="BG86">IFERROR(ROUND(SUM(G86,K86,O86,S86,W86,AA86,AE86,AI86,AU86,AY86,BC86) / INDEX(FREQUENCY((G86,K86,O86,S86,W86,AA86,AE86,AI86,AU86,AY86,BC86), 0), 2), 0)," ")</f>
        <v xml:space="preserve"> </v>
      </c>
      <c r="BH86" s="28" t="str">
        <f t="shared" si="33"/>
        <v/>
      </c>
      <c r="BI86" s="28" t="str">
        <f t="shared" si="18"/>
        <v/>
      </c>
      <c r="BJ86" s="28" t="str">
        <f>IFERROR('TERM 1'!S85," ")</f>
        <v xml:space="preserve"> </v>
      </c>
      <c r="BK86" s="28" t="str">
        <f>IFERROR('TERM 2'!S85," ")</f>
        <v xml:space="preserve"> </v>
      </c>
      <c r="BL86" s="28" t="str">
        <f>IFERROR('TERM 3'!S85," ")</f>
        <v xml:space="preserve"> </v>
      </c>
      <c r="BM86" s="765" t="str">
        <f t="shared" si="34"/>
        <v/>
      </c>
      <c r="BN86" s="6">
        <f>_xlfn.XLOOKUP(B86,masterlist!$M:$M,masterlist!R:R)</f>
        <v>0</v>
      </c>
    </row>
    <row r="87" spans="1:66" ht="18" customHeight="1">
      <c r="A87" s="23">
        <v>20</v>
      </c>
      <c r="B87" s="57" t="str">
        <f>'INPUT DATA'!P28</f>
        <v>TUPAS, DAÑELLA B.</v>
      </c>
      <c r="C87" s="6" t="str">
        <f t="shared" si="19"/>
        <v>TUPAS</v>
      </c>
      <c r="D87" s="60">
        <f>'TERM 1'!C86</f>
        <v>89</v>
      </c>
      <c r="E87" s="60">
        <f>'TERM 2'!C86</f>
        <v>0</v>
      </c>
      <c r="F87" s="60">
        <f>'TERM 3'!C86</f>
        <v>0</v>
      </c>
      <c r="G87" s="60">
        <f t="shared" si="20"/>
        <v>30</v>
      </c>
      <c r="H87" s="60">
        <f>'TERM 1'!D86</f>
        <v>87</v>
      </c>
      <c r="I87" s="60">
        <f>'TERM 2'!D86</f>
        <v>0</v>
      </c>
      <c r="J87" s="60">
        <f>'TERM 3'!D86</f>
        <v>0</v>
      </c>
      <c r="K87" s="60">
        <f t="shared" si="21"/>
        <v>29</v>
      </c>
      <c r="L87" s="60">
        <f>'TERM 1'!E86</f>
        <v>90</v>
      </c>
      <c r="M87" s="60">
        <f>'TERM 2'!E86</f>
        <v>0</v>
      </c>
      <c r="N87" s="60">
        <f>'TERM 3'!E86</f>
        <v>0</v>
      </c>
      <c r="O87" s="60">
        <f t="shared" si="22"/>
        <v>30</v>
      </c>
      <c r="P87" s="60">
        <f>'TERM 1'!F86</f>
        <v>89</v>
      </c>
      <c r="Q87" s="60">
        <f>'TERM 2'!F86</f>
        <v>0</v>
      </c>
      <c r="R87" s="60">
        <f>'TERM 3'!F86</f>
        <v>0</v>
      </c>
      <c r="S87" s="60">
        <f t="shared" si="23"/>
        <v>30</v>
      </c>
      <c r="T87" s="60">
        <f>'TERM 1'!G86</f>
        <v>90</v>
      </c>
      <c r="U87" s="60">
        <f>'TERM 2'!G86</f>
        <v>0</v>
      </c>
      <c r="V87" s="60">
        <f>'TERM 3'!G86</f>
        <v>0</v>
      </c>
      <c r="W87" s="60">
        <f t="shared" si="24"/>
        <v>30</v>
      </c>
      <c r="X87" s="60">
        <f>'TERM 1'!H86</f>
        <v>94</v>
      </c>
      <c r="Y87" s="60">
        <f>'TERM 2'!H86</f>
        <v>0</v>
      </c>
      <c r="Z87" s="60">
        <f>'TERM 3'!H86</f>
        <v>0</v>
      </c>
      <c r="AA87" s="60">
        <f t="shared" si="25"/>
        <v>31</v>
      </c>
      <c r="AB87" s="60">
        <f>'TERM 1'!I86</f>
        <v>92</v>
      </c>
      <c r="AC87" s="60">
        <f>'TERM 2'!I86</f>
        <v>0</v>
      </c>
      <c r="AD87" s="60">
        <f>'TERM 3'!I86</f>
        <v>0</v>
      </c>
      <c r="AE87" s="60">
        <f t="shared" si="26"/>
        <v>31</v>
      </c>
      <c r="AF87" s="25">
        <f>'TERM 1'!J86</f>
        <v>90.5</v>
      </c>
      <c r="AG87" s="25" t="str">
        <f>'TERM 2'!J86</f>
        <v/>
      </c>
      <c r="AH87" s="25" t="str">
        <f>'TERM 3'!J86</f>
        <v/>
      </c>
      <c r="AI87" s="60" t="str">
        <f t="shared" si="27"/>
        <v/>
      </c>
      <c r="AJ87" s="61">
        <f>'TERM 1'!K86</f>
        <v>94</v>
      </c>
      <c r="AK87" s="61">
        <f>'TERM 2'!K86</f>
        <v>0</v>
      </c>
      <c r="AL87" s="61">
        <f>'TERM 3'!K86</f>
        <v>0</v>
      </c>
      <c r="AM87" s="60">
        <f t="shared" si="28"/>
        <v>31</v>
      </c>
      <c r="AN87" s="61">
        <f>'TERM 1'!L86</f>
        <v>87</v>
      </c>
      <c r="AO87" s="61">
        <f>'TERM 2'!L86</f>
        <v>0</v>
      </c>
      <c r="AP87" s="61">
        <f>'TERM 3'!L86</f>
        <v>0</v>
      </c>
      <c r="AQ87" s="60">
        <f t="shared" si="29"/>
        <v>29</v>
      </c>
      <c r="AR87" s="61">
        <f>'TERM 1'!M86</f>
        <v>0</v>
      </c>
      <c r="AS87" s="61">
        <f>'TERM 2'!M86</f>
        <v>0</v>
      </c>
      <c r="AT87" s="61">
        <f>'TERM 3'!M86</f>
        <v>0</v>
      </c>
      <c r="AU87" s="60">
        <f t="shared" si="30"/>
        <v>0</v>
      </c>
      <c r="AV87" s="507" t="str">
        <f>IF('TERM 1'!N86=0," ",'TERM 1'!N86)</f>
        <v xml:space="preserve"> </v>
      </c>
      <c r="AW87" s="61" t="str">
        <f>IF('TERM 2'!N86=0," ",'TERM 2'!N86)</f>
        <v xml:space="preserve"> </v>
      </c>
      <c r="AX87" s="61" t="str">
        <f>IF('TERM 3'!N86=0," ",'TERM 3'!N86)</f>
        <v xml:space="preserve"> </v>
      </c>
      <c r="AY87" s="60" t="str">
        <f t="shared" si="31"/>
        <v/>
      </c>
      <c r="AZ87" s="61" t="str">
        <f>IF('TERM 1'!O86=0," ",'TERM 1'!O86)</f>
        <v xml:space="preserve"> </v>
      </c>
      <c r="BA87" s="61" t="str">
        <f>IF('TERM 2'!O86=0," ",'TERM 2'!O86)</f>
        <v xml:space="preserve"> </v>
      </c>
      <c r="BB87" s="506" t="str">
        <f>IF('TERM 3'!O86=0," ",'TERM 3'!O86)</f>
        <v xml:space="preserve"> </v>
      </c>
      <c r="BC87" s="60" t="str">
        <f t="shared" si="32"/>
        <v/>
      </c>
      <c r="BD87" s="27" cm="1">
        <f t="array" ref="BD87">IFERROR(ROUND(SUM(D87,H87,L87,P87,T87,X87,AB87,AF87,AR87,AV87,AZ87) / INDEX(FREQUENCY((D87,H87,L87,P87,T87,X87,AB87,AF87,AR87,AV87,AZ87), 0), 2), 0)," ")</f>
        <v>90</v>
      </c>
      <c r="BE87" s="27" t="str" cm="1">
        <f t="array" ref="BE87">IFERROR(ROUND(SUM(E87,I87,M87,Q87,U87,Y87,AC87,AG87,AS87,AW87,BA87) / INDEX(FREQUENCY((E87,I87,M87,Q87,U87,Y87,AC87,AG87,AS87,AW87,BA87), 0), 2), 0)," ")</f>
        <v xml:space="preserve"> </v>
      </c>
      <c r="BF87" s="27" t="str" cm="1">
        <f t="array" ref="BF87">IFERROR(ROUND(SUM(F87,J87,N87,R87,V87,Z87,AD87,AH87,AT87,AX87,BB87) / INDEX(FREQUENCY((F87,J87,N87,R87,V87,Z87,AD87,AH87,AT87,AX87,BB87), 0), 2), 0)," ")</f>
        <v xml:space="preserve"> </v>
      </c>
      <c r="BG87" s="27" cm="1">
        <f t="array" ref="BG87">IFERROR(ROUND(SUM(G87,K87,O87,S87,W87,AA87,AE87,AI87,AU87,AY87,BC87) / INDEX(FREQUENCY((G87,K87,O87,S87,W87,AA87,AE87,AI87,AU87,AY87,BC87), 0), 2), 0)," ")</f>
        <v>30</v>
      </c>
      <c r="BH87" s="28">
        <f t="shared" si="33"/>
        <v>3</v>
      </c>
      <c r="BI87" s="28" t="str">
        <f t="shared" si="18"/>
        <v>EMERGING</v>
      </c>
      <c r="BJ87" s="28" t="str">
        <f>IFERROR('TERM 1'!S86," ")</f>
        <v>✔</v>
      </c>
      <c r="BK87" s="28" t="str">
        <f>IFERROR('TERM 2'!S86," ")</f>
        <v xml:space="preserve"> </v>
      </c>
      <c r="BL87" s="28" t="str">
        <f>IFERROR('TERM 3'!S86," ")</f>
        <v xml:space="preserve"> </v>
      </c>
      <c r="BM87" s="765" t="str">
        <f t="shared" si="34"/>
        <v xml:space="preserve"> </v>
      </c>
      <c r="BN87" s="6">
        <f>_xlfn.XLOOKUP(B87,masterlist!$M:$M,masterlist!R:R)</f>
        <v>0</v>
      </c>
    </row>
    <row r="88" spans="1:66" ht="18" customHeight="1">
      <c r="A88" s="23">
        <v>21</v>
      </c>
      <c r="B88" s="57" t="e">
        <f>'INPUT DATA'!P29</f>
        <v>#VALUE!</v>
      </c>
      <c r="C88" s="6" t="e">
        <f t="shared" si="19"/>
        <v>#VALUE!</v>
      </c>
      <c r="D88" s="60">
        <f>'TERM 1'!C87</f>
        <v>0</v>
      </c>
      <c r="E88" s="60">
        <f>'TERM 2'!C87</f>
        <v>0</v>
      </c>
      <c r="F88" s="60" t="str">
        <f>'TERM 3'!C87</f>
        <v/>
      </c>
      <c r="G88" s="60" t="str">
        <f t="shared" si="20"/>
        <v/>
      </c>
      <c r="H88" s="60">
        <f>'TERM 1'!D87</f>
        <v>0</v>
      </c>
      <c r="I88" s="60">
        <f>'TERM 2'!D87</f>
        <v>0</v>
      </c>
      <c r="J88" s="60" t="str">
        <f>'TERM 3'!D87</f>
        <v/>
      </c>
      <c r="K88" s="60" t="str">
        <f t="shared" si="21"/>
        <v/>
      </c>
      <c r="L88" s="60">
        <f>'TERM 1'!E87</f>
        <v>0</v>
      </c>
      <c r="M88" s="60">
        <f>'TERM 2'!E87</f>
        <v>0</v>
      </c>
      <c r="N88" s="60" t="str">
        <f>'TERM 3'!E87</f>
        <v/>
      </c>
      <c r="O88" s="60" t="str">
        <f t="shared" si="22"/>
        <v/>
      </c>
      <c r="P88" s="60">
        <f>'TERM 1'!F87</f>
        <v>0</v>
      </c>
      <c r="Q88" s="60">
        <f>'TERM 2'!F87</f>
        <v>0</v>
      </c>
      <c r="R88" s="60" t="str">
        <f>'TERM 3'!F87</f>
        <v/>
      </c>
      <c r="S88" s="60" t="str">
        <f t="shared" si="23"/>
        <v/>
      </c>
      <c r="T88" s="60">
        <f>'TERM 1'!G87</f>
        <v>0</v>
      </c>
      <c r="U88" s="60">
        <f>'TERM 2'!G87</f>
        <v>0</v>
      </c>
      <c r="V88" s="60" t="str">
        <f>'TERM 3'!G87</f>
        <v/>
      </c>
      <c r="W88" s="60" t="str">
        <f t="shared" si="24"/>
        <v/>
      </c>
      <c r="X88" s="60">
        <f>'TERM 1'!H87</f>
        <v>0</v>
      </c>
      <c r="Y88" s="60">
        <f>'TERM 2'!H87</f>
        <v>0</v>
      </c>
      <c r="Z88" s="60" t="str">
        <f>'TERM 3'!H87</f>
        <v/>
      </c>
      <c r="AA88" s="60" t="str">
        <f t="shared" si="25"/>
        <v/>
      </c>
      <c r="AB88" s="60">
        <f>'TERM 1'!I87</f>
        <v>0</v>
      </c>
      <c r="AC88" s="60">
        <f>'TERM 2'!I87</f>
        <v>0</v>
      </c>
      <c r="AD88" s="60" t="str">
        <f>'TERM 3'!I87</f>
        <v/>
      </c>
      <c r="AE88" s="60" t="str">
        <f t="shared" si="26"/>
        <v/>
      </c>
      <c r="AF88" s="25" t="str">
        <f>'TERM 1'!J87</f>
        <v/>
      </c>
      <c r="AG88" s="25" t="str">
        <f>'TERM 2'!J87</f>
        <v/>
      </c>
      <c r="AH88" s="25" t="str">
        <f>'TERM 3'!J87</f>
        <v/>
      </c>
      <c r="AI88" s="60" t="str">
        <f t="shared" si="27"/>
        <v/>
      </c>
      <c r="AJ88" s="61">
        <f>'TERM 1'!K87</f>
        <v>0</v>
      </c>
      <c r="AK88" s="61">
        <f>'TERM 2'!K87</f>
        <v>0</v>
      </c>
      <c r="AL88" s="61">
        <f>'TERM 3'!K87</f>
        <v>0</v>
      </c>
      <c r="AM88" s="60">
        <f t="shared" si="28"/>
        <v>0</v>
      </c>
      <c r="AN88" s="61">
        <f>'TERM 1'!L87</f>
        <v>0</v>
      </c>
      <c r="AO88" s="61">
        <f>'TERM 2'!L87</f>
        <v>0</v>
      </c>
      <c r="AP88" s="61">
        <f>'TERM 3'!L87</f>
        <v>0</v>
      </c>
      <c r="AQ88" s="60">
        <f t="shared" si="29"/>
        <v>0</v>
      </c>
      <c r="AR88" s="61">
        <f>'TERM 1'!M87</f>
        <v>0</v>
      </c>
      <c r="AS88" s="61">
        <f>'TERM 2'!M87</f>
        <v>0</v>
      </c>
      <c r="AT88" s="61">
        <f>'TERM 3'!M87</f>
        <v>0</v>
      </c>
      <c r="AU88" s="60">
        <f t="shared" si="30"/>
        <v>0</v>
      </c>
      <c r="AV88" s="507" t="str">
        <f>IF('TERM 1'!N87=0," ",'TERM 1'!N87)</f>
        <v xml:space="preserve"> </v>
      </c>
      <c r="AW88" s="61" t="str">
        <f>IF('TERM 2'!N87=0," ",'TERM 2'!N87)</f>
        <v xml:space="preserve"> </v>
      </c>
      <c r="AX88" s="61" t="str">
        <f>IF('TERM 3'!N87=0," ",'TERM 3'!N87)</f>
        <v xml:space="preserve"> </v>
      </c>
      <c r="AY88" s="60" t="str">
        <f t="shared" si="31"/>
        <v/>
      </c>
      <c r="AZ88" s="61" t="str">
        <f>IF('TERM 1'!O87=0," ",'TERM 1'!O87)</f>
        <v xml:space="preserve"> </v>
      </c>
      <c r="BA88" s="61" t="str">
        <f>IF('TERM 2'!O87=0," ",'TERM 2'!O87)</f>
        <v xml:space="preserve"> </v>
      </c>
      <c r="BB88" s="506" t="str">
        <f>IF('TERM 3'!O87=0," ",'TERM 3'!O87)</f>
        <v xml:space="preserve"> </v>
      </c>
      <c r="BC88" s="60" t="str">
        <f t="shared" si="32"/>
        <v/>
      </c>
      <c r="BD88" s="27" t="str" cm="1">
        <f t="array" ref="BD88">IFERROR(ROUND(SUM(D88,H88,L88,P88,T88,X88,AB88,AF88,AR88,AV88,AZ88) / INDEX(FREQUENCY((D88,H88,L88,P88,T88,X88,AB88,AF88,AR88,AV88,AZ88), 0), 2), 0)," ")</f>
        <v xml:space="preserve"> </v>
      </c>
      <c r="BE88" s="27" t="str" cm="1">
        <f t="array" ref="BE88">IFERROR(ROUND(SUM(E88,I88,M88,Q88,U88,Y88,AC88,AG88,AS88,AW88,BA88) / INDEX(FREQUENCY((E88,I88,M88,Q88,U88,Y88,AC88,AG88,AS88,AW88,BA88), 0), 2), 0)," ")</f>
        <v xml:space="preserve"> </v>
      </c>
      <c r="BF88" s="27" t="str" cm="1">
        <f t="array" ref="BF88">IFERROR(ROUND(SUM(F88,J88,N88,R88,V88,Z88,AD88,AH88,AT88,AX88,BB88) / INDEX(FREQUENCY((F88,J88,N88,R88,V88,Z88,AD88,AH88,AT88,AX88,BB88), 0), 2), 0)," ")</f>
        <v xml:space="preserve"> </v>
      </c>
      <c r="BG88" s="27" t="str" cm="1">
        <f t="array" ref="BG88">IFERROR(ROUND(SUM(G88,K88,O88,S88,W88,AA88,AE88,AI88,AU88,AY88,BC88) / INDEX(FREQUENCY((G88,K88,O88,S88,W88,AA88,AE88,AI88,AU88,AY88,BC88), 0), 2), 0)," ")</f>
        <v xml:space="preserve"> </v>
      </c>
      <c r="BH88" s="28" t="str">
        <f t="shared" si="33"/>
        <v/>
      </c>
      <c r="BI88" s="28" t="str">
        <f t="shared" si="18"/>
        <v/>
      </c>
      <c r="BJ88" s="28" t="str">
        <f>IFERROR('TERM 1'!S87," ")</f>
        <v xml:space="preserve"> </v>
      </c>
      <c r="BK88" s="28" t="str">
        <f>IFERROR('TERM 2'!S87," ")</f>
        <v xml:space="preserve"> </v>
      </c>
      <c r="BL88" s="28" t="str">
        <f>IFERROR('TERM 3'!S87," ")</f>
        <v xml:space="preserve"> </v>
      </c>
      <c r="BM88" s="765" t="str">
        <f t="shared" si="34"/>
        <v/>
      </c>
      <c r="BN88" s="6" t="e">
        <f>_xlfn.XLOOKUP(B88,masterlist!$M:$M,masterlist!R:R)</f>
        <v>#VALUE!</v>
      </c>
    </row>
    <row r="89" spans="1:66" ht="18" customHeight="1">
      <c r="A89" s="23">
        <v>22</v>
      </c>
      <c r="B89" s="57" t="e">
        <f>'INPUT DATA'!P30</f>
        <v>#VALUE!</v>
      </c>
      <c r="C89" s="6" t="e">
        <f t="shared" si="19"/>
        <v>#VALUE!</v>
      </c>
      <c r="D89" s="60">
        <f>'TERM 1'!C88</f>
        <v>0</v>
      </c>
      <c r="E89" s="60">
        <f>'TERM 2'!C88</f>
        <v>0</v>
      </c>
      <c r="F89" s="60" t="str">
        <f>'TERM 3'!C88</f>
        <v/>
      </c>
      <c r="G89" s="60" t="str">
        <f t="shared" si="20"/>
        <v/>
      </c>
      <c r="H89" s="60">
        <f>'TERM 1'!D88</f>
        <v>0</v>
      </c>
      <c r="I89" s="60">
        <f>'TERM 2'!D88</f>
        <v>0</v>
      </c>
      <c r="J89" s="60" t="str">
        <f>'TERM 3'!D88</f>
        <v/>
      </c>
      <c r="K89" s="60" t="str">
        <f t="shared" si="21"/>
        <v/>
      </c>
      <c r="L89" s="60">
        <f>'TERM 1'!E88</f>
        <v>0</v>
      </c>
      <c r="M89" s="60">
        <f>'TERM 2'!E88</f>
        <v>0</v>
      </c>
      <c r="N89" s="60" t="str">
        <f>'TERM 3'!E88</f>
        <v/>
      </c>
      <c r="O89" s="60" t="str">
        <f t="shared" si="22"/>
        <v/>
      </c>
      <c r="P89" s="60">
        <f>'TERM 1'!F88</f>
        <v>0</v>
      </c>
      <c r="Q89" s="60">
        <f>'TERM 2'!F88</f>
        <v>0</v>
      </c>
      <c r="R89" s="60" t="str">
        <f>'TERM 3'!F88</f>
        <v/>
      </c>
      <c r="S89" s="60" t="str">
        <f t="shared" si="23"/>
        <v/>
      </c>
      <c r="T89" s="60">
        <f>'TERM 1'!G88</f>
        <v>0</v>
      </c>
      <c r="U89" s="60">
        <f>'TERM 2'!G88</f>
        <v>0</v>
      </c>
      <c r="V89" s="60" t="str">
        <f>'TERM 3'!G88</f>
        <v/>
      </c>
      <c r="W89" s="60" t="str">
        <f t="shared" si="24"/>
        <v/>
      </c>
      <c r="X89" s="60">
        <f>'TERM 1'!H88</f>
        <v>0</v>
      </c>
      <c r="Y89" s="60">
        <f>'TERM 2'!H88</f>
        <v>0</v>
      </c>
      <c r="Z89" s="60" t="str">
        <f>'TERM 3'!H88</f>
        <v/>
      </c>
      <c r="AA89" s="60" t="str">
        <f t="shared" si="25"/>
        <v/>
      </c>
      <c r="AB89" s="60">
        <f>'TERM 1'!I88</f>
        <v>0</v>
      </c>
      <c r="AC89" s="60">
        <f>'TERM 2'!I88</f>
        <v>0</v>
      </c>
      <c r="AD89" s="60" t="str">
        <f>'TERM 3'!I88</f>
        <v/>
      </c>
      <c r="AE89" s="60" t="str">
        <f t="shared" si="26"/>
        <v/>
      </c>
      <c r="AF89" s="25" t="str">
        <f>'TERM 1'!J88</f>
        <v/>
      </c>
      <c r="AG89" s="25" t="str">
        <f>'TERM 2'!J88</f>
        <v/>
      </c>
      <c r="AH89" s="25" t="str">
        <f>'TERM 3'!J88</f>
        <v/>
      </c>
      <c r="AI89" s="60" t="str">
        <f t="shared" si="27"/>
        <v/>
      </c>
      <c r="AJ89" s="61">
        <f>'TERM 1'!K88</f>
        <v>0</v>
      </c>
      <c r="AK89" s="61">
        <f>'TERM 2'!K88</f>
        <v>0</v>
      </c>
      <c r="AL89" s="61">
        <f>'TERM 3'!K88</f>
        <v>0</v>
      </c>
      <c r="AM89" s="60">
        <f t="shared" si="28"/>
        <v>0</v>
      </c>
      <c r="AN89" s="61">
        <f>'TERM 1'!L88</f>
        <v>0</v>
      </c>
      <c r="AO89" s="61">
        <f>'TERM 2'!L88</f>
        <v>0</v>
      </c>
      <c r="AP89" s="61">
        <f>'TERM 3'!L88</f>
        <v>0</v>
      </c>
      <c r="AQ89" s="60">
        <f t="shared" si="29"/>
        <v>0</v>
      </c>
      <c r="AR89" s="61">
        <f>'TERM 1'!M88</f>
        <v>0</v>
      </c>
      <c r="AS89" s="61">
        <f>'TERM 2'!M88</f>
        <v>0</v>
      </c>
      <c r="AT89" s="61">
        <f>'TERM 3'!M88</f>
        <v>0</v>
      </c>
      <c r="AU89" s="60">
        <f t="shared" si="30"/>
        <v>0</v>
      </c>
      <c r="AV89" s="507" t="str">
        <f>IF('TERM 1'!N88=0," ",'TERM 1'!N88)</f>
        <v xml:space="preserve"> </v>
      </c>
      <c r="AW89" s="61" t="str">
        <f>IF('TERM 2'!N88=0," ",'TERM 2'!N88)</f>
        <v xml:space="preserve"> </v>
      </c>
      <c r="AX89" s="61" t="str">
        <f>IF('TERM 3'!N88=0," ",'TERM 3'!N88)</f>
        <v xml:space="preserve"> </v>
      </c>
      <c r="AY89" s="60" t="str">
        <f t="shared" si="31"/>
        <v/>
      </c>
      <c r="AZ89" s="61" t="str">
        <f>IF('TERM 1'!O88=0," ",'TERM 1'!O88)</f>
        <v xml:space="preserve"> </v>
      </c>
      <c r="BA89" s="61" t="str">
        <f>IF('TERM 2'!O88=0," ",'TERM 2'!O88)</f>
        <v xml:space="preserve"> </v>
      </c>
      <c r="BB89" s="506" t="str">
        <f>IF('TERM 3'!O88=0," ",'TERM 3'!O88)</f>
        <v xml:space="preserve"> </v>
      </c>
      <c r="BC89" s="60" t="str">
        <f t="shared" si="32"/>
        <v/>
      </c>
      <c r="BD89" s="27" t="str" cm="1">
        <f t="array" ref="BD89">IFERROR(ROUND(SUM(D89,H89,L89,P89,T89,X89,AB89,AF89,AR89,AV89,AZ89) / INDEX(FREQUENCY((D89,H89,L89,P89,T89,X89,AB89,AF89,AR89,AV89,AZ89), 0), 2), 0)," ")</f>
        <v xml:space="preserve"> </v>
      </c>
      <c r="BE89" s="27" t="str" cm="1">
        <f t="array" ref="BE89">IFERROR(ROUND(SUM(E89,I89,M89,Q89,U89,Y89,AC89,AG89,AS89,AW89,BA89) / INDEX(FREQUENCY((E89,I89,M89,Q89,U89,Y89,AC89,AG89,AS89,AW89,BA89), 0), 2), 0)," ")</f>
        <v xml:space="preserve"> </v>
      </c>
      <c r="BF89" s="27" t="str" cm="1">
        <f t="array" ref="BF89">IFERROR(ROUND(SUM(F89,J89,N89,R89,V89,Z89,AD89,AH89,AT89,AX89,BB89) / INDEX(FREQUENCY((F89,J89,N89,R89,V89,Z89,AD89,AH89,AT89,AX89,BB89), 0), 2), 0)," ")</f>
        <v xml:space="preserve"> </v>
      </c>
      <c r="BG89" s="27" t="str" cm="1">
        <f t="array" ref="BG89">IFERROR(ROUND(SUM(G89,K89,O89,S89,W89,AA89,AE89,AI89,AU89,AY89,BC89) / INDEX(FREQUENCY((G89,K89,O89,S89,W89,AA89,AE89,AI89,AU89,AY89,BC89), 0), 2), 0)," ")</f>
        <v xml:space="preserve"> </v>
      </c>
      <c r="BH89" s="28" t="str">
        <f t="shared" si="33"/>
        <v/>
      </c>
      <c r="BI89" s="28" t="str">
        <f t="shared" si="18"/>
        <v/>
      </c>
      <c r="BJ89" s="28" t="str">
        <f>IFERROR('TERM 1'!S88," ")</f>
        <v xml:space="preserve"> </v>
      </c>
      <c r="BK89" s="28" t="str">
        <f>IFERROR('TERM 2'!S88," ")</f>
        <v xml:space="preserve"> </v>
      </c>
      <c r="BL89" s="28" t="str">
        <f>IFERROR('TERM 3'!S88," ")</f>
        <v xml:space="preserve"> </v>
      </c>
      <c r="BM89" s="765" t="str">
        <f t="shared" si="34"/>
        <v/>
      </c>
      <c r="BN89" s="6" t="e">
        <f>_xlfn.XLOOKUP(B89,masterlist!$M:$M,masterlist!R:R)</f>
        <v>#VALUE!</v>
      </c>
    </row>
    <row r="90" spans="1:66" ht="18" customHeight="1">
      <c r="A90" s="23">
        <v>23</v>
      </c>
      <c r="B90" s="57" t="e">
        <f>'INPUT DATA'!P31</f>
        <v>#VALUE!</v>
      </c>
      <c r="C90" s="6" t="e">
        <f t="shared" si="19"/>
        <v>#VALUE!</v>
      </c>
      <c r="D90" s="60">
        <f>'TERM 1'!C89</f>
        <v>0</v>
      </c>
      <c r="E90" s="60">
        <f>'TERM 2'!C89</f>
        <v>0</v>
      </c>
      <c r="F90" s="60" t="str">
        <f>'TERM 3'!C89</f>
        <v/>
      </c>
      <c r="G90" s="60" t="str">
        <f t="shared" si="20"/>
        <v/>
      </c>
      <c r="H90" s="60">
        <f>'TERM 1'!D89</f>
        <v>0</v>
      </c>
      <c r="I90" s="60">
        <f>'TERM 2'!D89</f>
        <v>0</v>
      </c>
      <c r="J90" s="60" t="str">
        <f>'TERM 3'!D89</f>
        <v/>
      </c>
      <c r="K90" s="60" t="str">
        <f t="shared" si="21"/>
        <v/>
      </c>
      <c r="L90" s="60">
        <f>'TERM 1'!E89</f>
        <v>0</v>
      </c>
      <c r="M90" s="60">
        <f>'TERM 2'!E89</f>
        <v>0</v>
      </c>
      <c r="N90" s="60" t="str">
        <f>'TERM 3'!E89</f>
        <v/>
      </c>
      <c r="O90" s="60" t="str">
        <f t="shared" si="22"/>
        <v/>
      </c>
      <c r="P90" s="60">
        <f>'TERM 1'!F89</f>
        <v>0</v>
      </c>
      <c r="Q90" s="60">
        <f>'TERM 2'!F89</f>
        <v>0</v>
      </c>
      <c r="R90" s="60" t="str">
        <f>'TERM 3'!F89</f>
        <v/>
      </c>
      <c r="S90" s="60" t="str">
        <f t="shared" si="23"/>
        <v/>
      </c>
      <c r="T90" s="60">
        <f>'TERM 1'!G89</f>
        <v>0</v>
      </c>
      <c r="U90" s="60">
        <f>'TERM 2'!G89</f>
        <v>0</v>
      </c>
      <c r="V90" s="60" t="str">
        <f>'TERM 3'!G89</f>
        <v/>
      </c>
      <c r="W90" s="60" t="str">
        <f t="shared" si="24"/>
        <v/>
      </c>
      <c r="X90" s="60">
        <f>'TERM 1'!H89</f>
        <v>0</v>
      </c>
      <c r="Y90" s="60">
        <f>'TERM 2'!H89</f>
        <v>0</v>
      </c>
      <c r="Z90" s="60" t="str">
        <f>'TERM 3'!H89</f>
        <v/>
      </c>
      <c r="AA90" s="60" t="str">
        <f t="shared" si="25"/>
        <v/>
      </c>
      <c r="AB90" s="60">
        <f>'TERM 1'!I89</f>
        <v>0</v>
      </c>
      <c r="AC90" s="60">
        <f>'TERM 2'!I89</f>
        <v>0</v>
      </c>
      <c r="AD90" s="60" t="str">
        <f>'TERM 3'!I89</f>
        <v/>
      </c>
      <c r="AE90" s="60" t="str">
        <f t="shared" si="26"/>
        <v/>
      </c>
      <c r="AF90" s="25" t="str">
        <f>'TERM 1'!J89</f>
        <v/>
      </c>
      <c r="AG90" s="25" t="str">
        <f>'TERM 2'!J89</f>
        <v/>
      </c>
      <c r="AH90" s="25" t="str">
        <f>'TERM 3'!J89</f>
        <v/>
      </c>
      <c r="AI90" s="60" t="str">
        <f t="shared" si="27"/>
        <v/>
      </c>
      <c r="AJ90" s="61">
        <f>'TERM 1'!K89</f>
        <v>0</v>
      </c>
      <c r="AK90" s="61">
        <f>'TERM 2'!K89</f>
        <v>0</v>
      </c>
      <c r="AL90" s="61">
        <f>'TERM 3'!K89</f>
        <v>0</v>
      </c>
      <c r="AM90" s="60">
        <f t="shared" si="28"/>
        <v>0</v>
      </c>
      <c r="AN90" s="61">
        <f>'TERM 1'!L89</f>
        <v>0</v>
      </c>
      <c r="AO90" s="61">
        <f>'TERM 2'!L89</f>
        <v>0</v>
      </c>
      <c r="AP90" s="61">
        <f>'TERM 3'!L89</f>
        <v>0</v>
      </c>
      <c r="AQ90" s="60">
        <f t="shared" si="29"/>
        <v>0</v>
      </c>
      <c r="AR90" s="61">
        <f>'TERM 1'!M89</f>
        <v>0</v>
      </c>
      <c r="AS90" s="61">
        <f>'TERM 2'!M89</f>
        <v>0</v>
      </c>
      <c r="AT90" s="61">
        <f>'TERM 3'!M89</f>
        <v>0</v>
      </c>
      <c r="AU90" s="60">
        <f t="shared" si="30"/>
        <v>0</v>
      </c>
      <c r="AV90" s="507" t="str">
        <f>IF('TERM 1'!N89=0," ",'TERM 1'!N89)</f>
        <v xml:space="preserve"> </v>
      </c>
      <c r="AW90" s="61" t="str">
        <f>IF('TERM 2'!N89=0," ",'TERM 2'!N89)</f>
        <v xml:space="preserve"> </v>
      </c>
      <c r="AX90" s="61" t="str">
        <f>IF('TERM 3'!N89=0," ",'TERM 3'!N89)</f>
        <v xml:space="preserve"> </v>
      </c>
      <c r="AY90" s="60" t="str">
        <f t="shared" si="31"/>
        <v/>
      </c>
      <c r="AZ90" s="61" t="str">
        <f>IF('TERM 1'!O89=0," ",'TERM 1'!O89)</f>
        <v xml:space="preserve"> </v>
      </c>
      <c r="BA90" s="61" t="str">
        <f>IF('TERM 2'!O89=0," ",'TERM 2'!O89)</f>
        <v xml:space="preserve"> </v>
      </c>
      <c r="BB90" s="506" t="str">
        <f>IF('TERM 3'!O89=0," ",'TERM 3'!O89)</f>
        <v xml:space="preserve"> </v>
      </c>
      <c r="BC90" s="60" t="str">
        <f t="shared" si="32"/>
        <v/>
      </c>
      <c r="BD90" s="27" t="str" cm="1">
        <f t="array" ref="BD90">IFERROR(ROUND(SUM(D90,H90,L90,P90,T90,X90,AB90,AF90,AR90,AV90,AZ90) / INDEX(FREQUENCY((D90,H90,L90,P90,T90,X90,AB90,AF90,AR90,AV90,AZ90), 0), 2), 0)," ")</f>
        <v xml:space="preserve"> </v>
      </c>
      <c r="BE90" s="27" t="str" cm="1">
        <f t="array" ref="BE90">IFERROR(ROUND(SUM(E90,I90,M90,Q90,U90,Y90,AC90,AG90,AS90,AW90,BA90) / INDEX(FREQUENCY((E90,I90,M90,Q90,U90,Y90,AC90,AG90,AS90,AW90,BA90), 0), 2), 0)," ")</f>
        <v xml:space="preserve"> </v>
      </c>
      <c r="BF90" s="27" t="str" cm="1">
        <f t="array" ref="BF90">IFERROR(ROUND(SUM(F90,J90,N90,R90,V90,Z90,AD90,AH90,AT90,AX90,BB90) / INDEX(FREQUENCY((F90,J90,N90,R90,V90,Z90,AD90,AH90,AT90,AX90,BB90), 0), 2), 0)," ")</f>
        <v xml:space="preserve"> </v>
      </c>
      <c r="BG90" s="27" t="str" cm="1">
        <f t="array" ref="BG90">IFERROR(ROUND(SUM(G90,K90,O90,S90,W90,AA90,AE90,AI90,AU90,AY90,BC90) / INDEX(FREQUENCY((G90,K90,O90,S90,W90,AA90,AE90,AI90,AU90,AY90,BC90), 0), 2), 0)," ")</f>
        <v xml:space="preserve"> </v>
      </c>
      <c r="BH90" s="28" t="str">
        <f t="shared" si="33"/>
        <v/>
      </c>
      <c r="BI90" s="28" t="str">
        <f t="shared" si="18"/>
        <v/>
      </c>
      <c r="BJ90" s="28" t="str">
        <f>IFERROR('TERM 1'!S89," ")</f>
        <v xml:space="preserve"> </v>
      </c>
      <c r="BK90" s="28" t="str">
        <f>IFERROR('TERM 2'!S89," ")</f>
        <v xml:space="preserve"> </v>
      </c>
      <c r="BL90" s="28" t="str">
        <f>IFERROR('TERM 3'!S89," ")</f>
        <v xml:space="preserve"> </v>
      </c>
      <c r="BM90" s="765" t="str">
        <f t="shared" si="34"/>
        <v/>
      </c>
      <c r="BN90" s="6" t="e">
        <f>_xlfn.XLOOKUP(B90,masterlist!$M:$M,masterlist!R:R)</f>
        <v>#VALUE!</v>
      </c>
    </row>
    <row r="91" spans="1:66" ht="18" customHeight="1">
      <c r="A91" s="23">
        <v>24</v>
      </c>
      <c r="B91" s="57" t="e">
        <f>'INPUT DATA'!P32</f>
        <v>#VALUE!</v>
      </c>
      <c r="C91" s="6" t="e">
        <f t="shared" si="19"/>
        <v>#VALUE!</v>
      </c>
      <c r="D91" s="60">
        <f>'TERM 1'!C90</f>
        <v>0</v>
      </c>
      <c r="E91" s="60">
        <f>'TERM 2'!C90</f>
        <v>0</v>
      </c>
      <c r="F91" s="60" t="str">
        <f>'TERM 3'!C90</f>
        <v/>
      </c>
      <c r="G91" s="60" t="str">
        <f t="shared" si="20"/>
        <v/>
      </c>
      <c r="H91" s="60">
        <f>'TERM 1'!D90</f>
        <v>0</v>
      </c>
      <c r="I91" s="60">
        <f>'TERM 2'!D90</f>
        <v>0</v>
      </c>
      <c r="J91" s="60" t="str">
        <f>'TERM 3'!D90</f>
        <v/>
      </c>
      <c r="K91" s="60" t="str">
        <f t="shared" si="21"/>
        <v/>
      </c>
      <c r="L91" s="60">
        <f>'TERM 1'!E90</f>
        <v>0</v>
      </c>
      <c r="M91" s="60">
        <f>'TERM 2'!E90</f>
        <v>0</v>
      </c>
      <c r="N91" s="60" t="str">
        <f>'TERM 3'!E90</f>
        <v/>
      </c>
      <c r="O91" s="60" t="str">
        <f t="shared" si="22"/>
        <v/>
      </c>
      <c r="P91" s="60">
        <f>'TERM 1'!F90</f>
        <v>0</v>
      </c>
      <c r="Q91" s="60">
        <f>'TERM 2'!F90</f>
        <v>0</v>
      </c>
      <c r="R91" s="60" t="str">
        <f>'TERM 3'!F90</f>
        <v/>
      </c>
      <c r="S91" s="60" t="str">
        <f t="shared" si="23"/>
        <v/>
      </c>
      <c r="T91" s="60">
        <f>'TERM 1'!G90</f>
        <v>0</v>
      </c>
      <c r="U91" s="60">
        <f>'TERM 2'!G90</f>
        <v>0</v>
      </c>
      <c r="V91" s="60" t="str">
        <f>'TERM 3'!G90</f>
        <v/>
      </c>
      <c r="W91" s="60" t="str">
        <f t="shared" si="24"/>
        <v/>
      </c>
      <c r="X91" s="60">
        <f>'TERM 1'!H90</f>
        <v>0</v>
      </c>
      <c r="Y91" s="60">
        <f>'TERM 2'!H90</f>
        <v>0</v>
      </c>
      <c r="Z91" s="60" t="str">
        <f>'TERM 3'!H90</f>
        <v/>
      </c>
      <c r="AA91" s="60" t="str">
        <f t="shared" si="25"/>
        <v/>
      </c>
      <c r="AB91" s="60">
        <f>'TERM 1'!I90</f>
        <v>0</v>
      </c>
      <c r="AC91" s="60">
        <f>'TERM 2'!I90</f>
        <v>0</v>
      </c>
      <c r="AD91" s="60" t="str">
        <f>'TERM 3'!I90</f>
        <v/>
      </c>
      <c r="AE91" s="60" t="str">
        <f t="shared" si="26"/>
        <v/>
      </c>
      <c r="AF91" s="25" t="str">
        <f>'TERM 1'!J90</f>
        <v/>
      </c>
      <c r="AG91" s="25" t="str">
        <f>'TERM 2'!J90</f>
        <v/>
      </c>
      <c r="AH91" s="25" t="str">
        <f>'TERM 3'!J90</f>
        <v/>
      </c>
      <c r="AI91" s="60" t="str">
        <f t="shared" si="27"/>
        <v/>
      </c>
      <c r="AJ91" s="61">
        <f>'TERM 1'!K90</f>
        <v>0</v>
      </c>
      <c r="AK91" s="61">
        <f>'TERM 2'!K90</f>
        <v>0</v>
      </c>
      <c r="AL91" s="61">
        <f>'TERM 3'!K90</f>
        <v>0</v>
      </c>
      <c r="AM91" s="60">
        <f t="shared" si="28"/>
        <v>0</v>
      </c>
      <c r="AN91" s="61">
        <f>'TERM 1'!L90</f>
        <v>0</v>
      </c>
      <c r="AO91" s="61">
        <f>'TERM 2'!L90</f>
        <v>0</v>
      </c>
      <c r="AP91" s="61">
        <f>'TERM 3'!L90</f>
        <v>0</v>
      </c>
      <c r="AQ91" s="60">
        <f t="shared" si="29"/>
        <v>0</v>
      </c>
      <c r="AR91" s="61">
        <f>'TERM 1'!M90</f>
        <v>0</v>
      </c>
      <c r="AS91" s="61">
        <f>'TERM 2'!M90</f>
        <v>0</v>
      </c>
      <c r="AT91" s="61">
        <f>'TERM 3'!M90</f>
        <v>0</v>
      </c>
      <c r="AU91" s="60">
        <f t="shared" si="30"/>
        <v>0</v>
      </c>
      <c r="AV91" s="507" t="str">
        <f>IF('TERM 1'!N90=0," ",'TERM 1'!N90)</f>
        <v xml:space="preserve"> </v>
      </c>
      <c r="AW91" s="61" t="str">
        <f>IF('TERM 2'!N90=0," ",'TERM 2'!N90)</f>
        <v xml:space="preserve"> </v>
      </c>
      <c r="AX91" s="61" t="str">
        <f>IF('TERM 3'!N90=0," ",'TERM 3'!N90)</f>
        <v xml:space="preserve"> </v>
      </c>
      <c r="AY91" s="60" t="str">
        <f t="shared" si="31"/>
        <v/>
      </c>
      <c r="AZ91" s="61" t="str">
        <f>IF('TERM 1'!O90=0," ",'TERM 1'!O90)</f>
        <v xml:space="preserve"> </v>
      </c>
      <c r="BA91" s="61" t="str">
        <f>IF('TERM 2'!O90=0," ",'TERM 2'!O90)</f>
        <v xml:space="preserve"> </v>
      </c>
      <c r="BB91" s="506" t="str">
        <f>IF('TERM 3'!O90=0," ",'TERM 3'!O90)</f>
        <v xml:space="preserve"> </v>
      </c>
      <c r="BC91" s="60" t="str">
        <f t="shared" si="32"/>
        <v/>
      </c>
      <c r="BD91" s="27" t="str" cm="1">
        <f t="array" ref="BD91">IFERROR(ROUND(SUM(D91,H91,L91,P91,T91,X91,AB91,AF91,AR91,AV91,AZ91) / INDEX(FREQUENCY((D91,H91,L91,P91,T91,X91,AB91,AF91,AR91,AV91,AZ91), 0), 2), 0)," ")</f>
        <v xml:space="preserve"> </v>
      </c>
      <c r="BE91" s="27" t="str" cm="1">
        <f t="array" ref="BE91">IFERROR(ROUND(SUM(E91,I91,M91,Q91,U91,Y91,AC91,AG91,AS91,AW91,BA91) / INDEX(FREQUENCY((E91,I91,M91,Q91,U91,Y91,AC91,AG91,AS91,AW91,BA91), 0), 2), 0)," ")</f>
        <v xml:space="preserve"> </v>
      </c>
      <c r="BF91" s="27" t="str" cm="1">
        <f t="array" ref="BF91">IFERROR(ROUND(SUM(F91,J91,N91,R91,V91,Z91,AD91,AH91,AT91,AX91,BB91) / INDEX(FREQUENCY((F91,J91,N91,R91,V91,Z91,AD91,AH91,AT91,AX91,BB91), 0), 2), 0)," ")</f>
        <v xml:space="preserve"> </v>
      </c>
      <c r="BG91" s="27" t="str" cm="1">
        <f t="array" ref="BG91">IFERROR(ROUND(SUM(G91,K91,O91,S91,W91,AA91,AE91,AI91,AU91,AY91,BC91) / INDEX(FREQUENCY((G91,K91,O91,S91,W91,AA91,AE91,AI91,AU91,AY91,BC91), 0), 2), 0)," ")</f>
        <v xml:space="preserve"> </v>
      </c>
      <c r="BH91" s="28" t="str">
        <f t="shared" si="33"/>
        <v/>
      </c>
      <c r="BI91" s="28" t="str">
        <f t="shared" si="18"/>
        <v/>
      </c>
      <c r="BJ91" s="28" t="str">
        <f>IFERROR('TERM 1'!S90," ")</f>
        <v xml:space="preserve"> </v>
      </c>
      <c r="BK91" s="28" t="str">
        <f>IFERROR('TERM 2'!S90," ")</f>
        <v xml:space="preserve"> </v>
      </c>
      <c r="BL91" s="28" t="str">
        <f>IFERROR('TERM 3'!S90," ")</f>
        <v xml:space="preserve"> </v>
      </c>
      <c r="BM91" s="765" t="str">
        <f t="shared" si="34"/>
        <v/>
      </c>
      <c r="BN91" s="6" t="e">
        <f>_xlfn.XLOOKUP(B91,masterlist!$M:$M,masterlist!R:R)</f>
        <v>#VALUE!</v>
      </c>
    </row>
    <row r="92" spans="1:66" ht="18" customHeight="1">
      <c r="A92" s="23">
        <v>25</v>
      </c>
      <c r="B92" s="57" t="e">
        <f>'INPUT DATA'!P33</f>
        <v>#VALUE!</v>
      </c>
      <c r="C92" s="6" t="e">
        <f t="shared" si="19"/>
        <v>#VALUE!</v>
      </c>
      <c r="D92" s="60">
        <f>'TERM 1'!C91</f>
        <v>0</v>
      </c>
      <c r="E92" s="60">
        <f>'TERM 2'!C91</f>
        <v>0</v>
      </c>
      <c r="F92" s="60" t="str">
        <f>'TERM 3'!C91</f>
        <v/>
      </c>
      <c r="G92" s="60" t="str">
        <f t="shared" si="20"/>
        <v/>
      </c>
      <c r="H92" s="60">
        <f>'TERM 1'!D91</f>
        <v>0</v>
      </c>
      <c r="I92" s="60">
        <f>'TERM 2'!D91</f>
        <v>0</v>
      </c>
      <c r="J92" s="60" t="str">
        <f>'TERM 3'!D91</f>
        <v/>
      </c>
      <c r="K92" s="60" t="str">
        <f t="shared" si="21"/>
        <v/>
      </c>
      <c r="L92" s="60">
        <f>'TERM 1'!E91</f>
        <v>0</v>
      </c>
      <c r="M92" s="60">
        <f>'TERM 2'!E91</f>
        <v>0</v>
      </c>
      <c r="N92" s="60" t="str">
        <f>'TERM 3'!E91</f>
        <v/>
      </c>
      <c r="O92" s="60" t="str">
        <f t="shared" si="22"/>
        <v/>
      </c>
      <c r="P92" s="60">
        <f>'TERM 1'!F91</f>
        <v>0</v>
      </c>
      <c r="Q92" s="60">
        <f>'TERM 2'!F91</f>
        <v>0</v>
      </c>
      <c r="R92" s="60" t="str">
        <f>'TERM 3'!F91</f>
        <v/>
      </c>
      <c r="S92" s="60" t="str">
        <f t="shared" si="23"/>
        <v/>
      </c>
      <c r="T92" s="60">
        <f>'TERM 1'!G91</f>
        <v>0</v>
      </c>
      <c r="U92" s="60">
        <f>'TERM 2'!G91</f>
        <v>0</v>
      </c>
      <c r="V92" s="60" t="str">
        <f>'TERM 3'!G91</f>
        <v/>
      </c>
      <c r="W92" s="60" t="str">
        <f t="shared" si="24"/>
        <v/>
      </c>
      <c r="X92" s="60">
        <f>'TERM 1'!H91</f>
        <v>0</v>
      </c>
      <c r="Y92" s="60">
        <f>'TERM 2'!H91</f>
        <v>0</v>
      </c>
      <c r="Z92" s="60" t="str">
        <f>'TERM 3'!H91</f>
        <v/>
      </c>
      <c r="AA92" s="60" t="str">
        <f t="shared" si="25"/>
        <v/>
      </c>
      <c r="AB92" s="60">
        <f>'TERM 1'!I91</f>
        <v>0</v>
      </c>
      <c r="AC92" s="60">
        <f>'TERM 2'!I91</f>
        <v>0</v>
      </c>
      <c r="AD92" s="60" t="str">
        <f>'TERM 3'!I91</f>
        <v/>
      </c>
      <c r="AE92" s="60" t="str">
        <f t="shared" si="26"/>
        <v/>
      </c>
      <c r="AF92" s="25" t="str">
        <f>'TERM 1'!J91</f>
        <v/>
      </c>
      <c r="AG92" s="25" t="str">
        <f>'TERM 2'!J91</f>
        <v/>
      </c>
      <c r="AH92" s="25" t="str">
        <f>'TERM 3'!J91</f>
        <v/>
      </c>
      <c r="AI92" s="60" t="str">
        <f t="shared" si="27"/>
        <v/>
      </c>
      <c r="AJ92" s="61">
        <f>'TERM 1'!K91</f>
        <v>0</v>
      </c>
      <c r="AK92" s="61">
        <f>'TERM 2'!K91</f>
        <v>0</v>
      </c>
      <c r="AL92" s="61">
        <f>'TERM 3'!K91</f>
        <v>0</v>
      </c>
      <c r="AM92" s="60">
        <f t="shared" si="28"/>
        <v>0</v>
      </c>
      <c r="AN92" s="61">
        <f>'TERM 1'!L91</f>
        <v>0</v>
      </c>
      <c r="AO92" s="61">
        <f>'TERM 2'!L91</f>
        <v>0</v>
      </c>
      <c r="AP92" s="61">
        <f>'TERM 3'!L91</f>
        <v>0</v>
      </c>
      <c r="AQ92" s="60">
        <f t="shared" si="29"/>
        <v>0</v>
      </c>
      <c r="AR92" s="61">
        <f>'TERM 1'!M91</f>
        <v>0</v>
      </c>
      <c r="AS92" s="61">
        <f>'TERM 2'!M91</f>
        <v>0</v>
      </c>
      <c r="AT92" s="61">
        <f>'TERM 3'!M91</f>
        <v>0</v>
      </c>
      <c r="AU92" s="60">
        <f t="shared" si="30"/>
        <v>0</v>
      </c>
      <c r="AV92" s="507" t="str">
        <f>IF('TERM 1'!N91=0," ",'TERM 1'!N91)</f>
        <v xml:space="preserve"> </v>
      </c>
      <c r="AW92" s="61" t="str">
        <f>IF('TERM 2'!N91=0," ",'TERM 2'!N91)</f>
        <v xml:space="preserve"> </v>
      </c>
      <c r="AX92" s="61" t="str">
        <f>IF('TERM 3'!N91=0," ",'TERM 3'!N91)</f>
        <v xml:space="preserve"> </v>
      </c>
      <c r="AY92" s="60" t="str">
        <f t="shared" si="31"/>
        <v/>
      </c>
      <c r="AZ92" s="61" t="str">
        <f>IF('TERM 1'!O91=0," ",'TERM 1'!O91)</f>
        <v xml:space="preserve"> </v>
      </c>
      <c r="BA92" s="61" t="str">
        <f>IF('TERM 2'!O91=0," ",'TERM 2'!O91)</f>
        <v xml:space="preserve"> </v>
      </c>
      <c r="BB92" s="506" t="str">
        <f>IF('TERM 3'!O91=0," ",'TERM 3'!O91)</f>
        <v xml:space="preserve"> </v>
      </c>
      <c r="BC92" s="60" t="str">
        <f t="shared" si="32"/>
        <v/>
      </c>
      <c r="BD92" s="27" t="str" cm="1">
        <f t="array" ref="BD92">IFERROR(ROUND(SUM(D92,H92,L92,P92,T92,X92,AB92,AF92,AR92,AV92,AZ92) / INDEX(FREQUENCY((D92,H92,L92,P92,T92,X92,AB92,AF92,AR92,AV92,AZ92), 0), 2), 0)," ")</f>
        <v xml:space="preserve"> </v>
      </c>
      <c r="BE92" s="27" t="str" cm="1">
        <f t="array" ref="BE92">IFERROR(ROUND(SUM(E92,I92,M92,Q92,U92,Y92,AC92,AG92,AS92,AW92,BA92) / INDEX(FREQUENCY((E92,I92,M92,Q92,U92,Y92,AC92,AG92,AS92,AW92,BA92), 0), 2), 0)," ")</f>
        <v xml:space="preserve"> </v>
      </c>
      <c r="BF92" s="27" t="str" cm="1">
        <f t="array" ref="BF92">IFERROR(ROUND(SUM(F92,J92,N92,R92,V92,Z92,AD92,AH92,AT92,AX92,BB92) / INDEX(FREQUENCY((F92,J92,N92,R92,V92,Z92,AD92,AH92,AT92,AX92,BB92), 0), 2), 0)," ")</f>
        <v xml:space="preserve"> </v>
      </c>
      <c r="BG92" s="27" t="str" cm="1">
        <f t="array" ref="BG92">IFERROR(ROUND(SUM(G92,K92,O92,S92,W92,AA92,AE92,AI92,AU92,AY92,BC92) / INDEX(FREQUENCY((G92,K92,O92,S92,W92,AA92,AE92,AI92,AU92,AY92,BC92), 0), 2), 0)," ")</f>
        <v xml:space="preserve"> </v>
      </c>
      <c r="BH92" s="28" t="str">
        <f t="shared" si="33"/>
        <v/>
      </c>
      <c r="BI92" s="28" t="str">
        <f t="shared" si="18"/>
        <v/>
      </c>
      <c r="BJ92" s="28" t="str">
        <f>IFERROR('TERM 1'!S91," ")</f>
        <v xml:space="preserve"> </v>
      </c>
      <c r="BK92" s="28" t="str">
        <f>IFERROR('TERM 2'!S91," ")</f>
        <v xml:space="preserve"> </v>
      </c>
      <c r="BL92" s="28" t="str">
        <f>IFERROR('TERM 3'!S91," ")</f>
        <v xml:space="preserve"> </v>
      </c>
      <c r="BM92" s="765" t="str">
        <f t="shared" si="34"/>
        <v/>
      </c>
      <c r="BN92" s="6" t="e">
        <f>_xlfn.XLOOKUP(B92,masterlist!$M:$M,masterlist!R:R)</f>
        <v>#VALUE!</v>
      </c>
    </row>
    <row r="93" spans="1:66" ht="18" customHeight="1">
      <c r="A93" s="23">
        <v>26</v>
      </c>
      <c r="B93" s="57" t="e">
        <f>'INPUT DATA'!P34</f>
        <v>#VALUE!</v>
      </c>
      <c r="C93" s="6" t="e">
        <f t="shared" si="19"/>
        <v>#VALUE!</v>
      </c>
      <c r="D93" s="60">
        <f>'TERM 1'!C92</f>
        <v>0</v>
      </c>
      <c r="E93" s="60">
        <f>'TERM 2'!C92</f>
        <v>0</v>
      </c>
      <c r="F93" s="60" t="str">
        <f>'TERM 3'!C92</f>
        <v/>
      </c>
      <c r="G93" s="60" t="str">
        <f t="shared" si="20"/>
        <v/>
      </c>
      <c r="H93" s="60">
        <f>'TERM 1'!D92</f>
        <v>0</v>
      </c>
      <c r="I93" s="60">
        <f>'TERM 2'!D92</f>
        <v>0</v>
      </c>
      <c r="J93" s="60" t="str">
        <f>'TERM 3'!D92</f>
        <v/>
      </c>
      <c r="K93" s="60" t="str">
        <f t="shared" si="21"/>
        <v/>
      </c>
      <c r="L93" s="60">
        <f>'TERM 1'!E92</f>
        <v>0</v>
      </c>
      <c r="M93" s="60">
        <f>'TERM 2'!E92</f>
        <v>0</v>
      </c>
      <c r="N93" s="60" t="str">
        <f>'TERM 3'!E92</f>
        <v/>
      </c>
      <c r="O93" s="60" t="str">
        <f t="shared" si="22"/>
        <v/>
      </c>
      <c r="P93" s="60">
        <f>'TERM 1'!F92</f>
        <v>0</v>
      </c>
      <c r="Q93" s="60">
        <f>'TERM 2'!F92</f>
        <v>0</v>
      </c>
      <c r="R93" s="60" t="str">
        <f>'TERM 3'!F92</f>
        <v/>
      </c>
      <c r="S93" s="60" t="str">
        <f t="shared" si="23"/>
        <v/>
      </c>
      <c r="T93" s="60">
        <f>'TERM 1'!G92</f>
        <v>0</v>
      </c>
      <c r="U93" s="60">
        <f>'TERM 2'!G92</f>
        <v>0</v>
      </c>
      <c r="V93" s="60" t="str">
        <f>'TERM 3'!G92</f>
        <v/>
      </c>
      <c r="W93" s="60" t="str">
        <f t="shared" si="24"/>
        <v/>
      </c>
      <c r="X93" s="60">
        <f>'TERM 1'!H92</f>
        <v>0</v>
      </c>
      <c r="Y93" s="60">
        <f>'TERM 2'!H92</f>
        <v>0</v>
      </c>
      <c r="Z93" s="60" t="str">
        <f>'TERM 3'!H92</f>
        <v/>
      </c>
      <c r="AA93" s="60" t="str">
        <f t="shared" si="25"/>
        <v/>
      </c>
      <c r="AB93" s="60">
        <f>'TERM 1'!I92</f>
        <v>0</v>
      </c>
      <c r="AC93" s="60">
        <f>'TERM 2'!I92</f>
        <v>0</v>
      </c>
      <c r="AD93" s="60" t="str">
        <f>'TERM 3'!I92</f>
        <v/>
      </c>
      <c r="AE93" s="60" t="str">
        <f t="shared" si="26"/>
        <v/>
      </c>
      <c r="AF93" s="25" t="str">
        <f>'TERM 1'!J92</f>
        <v/>
      </c>
      <c r="AG93" s="25" t="str">
        <f>'TERM 2'!J92</f>
        <v/>
      </c>
      <c r="AH93" s="25" t="str">
        <f>'TERM 3'!J92</f>
        <v/>
      </c>
      <c r="AI93" s="60" t="str">
        <f t="shared" si="27"/>
        <v/>
      </c>
      <c r="AJ93" s="61">
        <f>'TERM 1'!K92</f>
        <v>0</v>
      </c>
      <c r="AK93" s="61">
        <f>'TERM 2'!K92</f>
        <v>0</v>
      </c>
      <c r="AL93" s="61">
        <f>'TERM 3'!K92</f>
        <v>0</v>
      </c>
      <c r="AM93" s="60">
        <f t="shared" si="28"/>
        <v>0</v>
      </c>
      <c r="AN93" s="61">
        <f>'TERM 1'!L92</f>
        <v>0</v>
      </c>
      <c r="AO93" s="61">
        <f>'TERM 2'!L92</f>
        <v>0</v>
      </c>
      <c r="AP93" s="61">
        <f>'TERM 3'!L92</f>
        <v>0</v>
      </c>
      <c r="AQ93" s="60">
        <f t="shared" si="29"/>
        <v>0</v>
      </c>
      <c r="AR93" s="61">
        <f>'TERM 1'!M92</f>
        <v>0</v>
      </c>
      <c r="AS93" s="61">
        <f>'TERM 2'!M92</f>
        <v>0</v>
      </c>
      <c r="AT93" s="61">
        <f>'TERM 3'!M92</f>
        <v>0</v>
      </c>
      <c r="AU93" s="60">
        <f t="shared" si="30"/>
        <v>0</v>
      </c>
      <c r="AV93" s="507" t="str">
        <f>IF('TERM 1'!N92=0," ",'TERM 1'!N92)</f>
        <v xml:space="preserve"> </v>
      </c>
      <c r="AW93" s="61" t="str">
        <f>IF('TERM 2'!N92=0," ",'TERM 2'!N92)</f>
        <v xml:space="preserve"> </v>
      </c>
      <c r="AX93" s="61" t="str">
        <f>IF('TERM 3'!N92=0," ",'TERM 3'!N92)</f>
        <v xml:space="preserve"> </v>
      </c>
      <c r="AY93" s="60" t="str">
        <f t="shared" si="31"/>
        <v/>
      </c>
      <c r="AZ93" s="61" t="str">
        <f>IF('TERM 1'!O92=0," ",'TERM 1'!O92)</f>
        <v xml:space="preserve"> </v>
      </c>
      <c r="BA93" s="61" t="str">
        <f>IF('TERM 2'!O92=0," ",'TERM 2'!O92)</f>
        <v xml:space="preserve"> </v>
      </c>
      <c r="BB93" s="506" t="str">
        <f>IF('TERM 3'!O92=0," ",'TERM 3'!O92)</f>
        <v xml:space="preserve"> </v>
      </c>
      <c r="BC93" s="60" t="str">
        <f t="shared" si="32"/>
        <v/>
      </c>
      <c r="BD93" s="27" t="str" cm="1">
        <f t="array" ref="BD93">IFERROR(ROUND(SUM(D93,H93,L93,P93,T93,X93,AB93,AF93,AR93,AV93,AZ93) / INDEX(FREQUENCY((D93,H93,L93,P93,T93,X93,AB93,AF93,AR93,AV93,AZ93), 0), 2), 0)," ")</f>
        <v xml:space="preserve"> </v>
      </c>
      <c r="BE93" s="27" t="str" cm="1">
        <f t="array" ref="BE93">IFERROR(ROUND(SUM(E93,I93,M93,Q93,U93,Y93,AC93,AG93,AS93,AW93,BA93) / INDEX(FREQUENCY((E93,I93,M93,Q93,U93,Y93,AC93,AG93,AS93,AW93,BA93), 0), 2), 0)," ")</f>
        <v xml:space="preserve"> </v>
      </c>
      <c r="BF93" s="27" t="str" cm="1">
        <f t="array" ref="BF93">IFERROR(ROUND(SUM(F93,J93,N93,R93,V93,Z93,AD93,AH93,AT93,AX93,BB93) / INDEX(FREQUENCY((F93,J93,N93,R93,V93,Z93,AD93,AH93,AT93,AX93,BB93), 0), 2), 0)," ")</f>
        <v xml:space="preserve"> </v>
      </c>
      <c r="BG93" s="27" t="str" cm="1">
        <f t="array" ref="BG93">IFERROR(ROUND(SUM(G93,K93,O93,S93,W93,AA93,AE93,AI93,AU93,AY93,BC93) / INDEX(FREQUENCY((G93,K93,O93,S93,W93,AA93,AE93,AI93,AU93,AY93,BC93), 0), 2), 0)," ")</f>
        <v xml:space="preserve"> </v>
      </c>
      <c r="BH93" s="28" t="str">
        <f t="shared" si="33"/>
        <v/>
      </c>
      <c r="BI93" s="28" t="str">
        <f t="shared" si="18"/>
        <v/>
      </c>
      <c r="BJ93" s="28" t="str">
        <f>IFERROR('TERM 1'!S92," ")</f>
        <v xml:space="preserve"> </v>
      </c>
      <c r="BK93" s="28" t="str">
        <f>IFERROR('TERM 2'!S92," ")</f>
        <v xml:space="preserve"> </v>
      </c>
      <c r="BL93" s="28" t="str">
        <f>IFERROR('TERM 3'!S92," ")</f>
        <v xml:space="preserve"> </v>
      </c>
      <c r="BM93" s="765" t="str">
        <f t="shared" si="34"/>
        <v/>
      </c>
      <c r="BN93" s="6" t="e">
        <f>_xlfn.XLOOKUP(B93,masterlist!$M:$M,masterlist!R:R)</f>
        <v>#VALUE!</v>
      </c>
    </row>
    <row r="94" spans="1:66" ht="18" customHeight="1">
      <c r="A94" s="23">
        <v>27</v>
      </c>
      <c r="B94" s="57" t="e">
        <f>'INPUT DATA'!P35</f>
        <v>#VALUE!</v>
      </c>
      <c r="C94" s="6" t="e">
        <f t="shared" si="19"/>
        <v>#VALUE!</v>
      </c>
      <c r="D94" s="60">
        <f>'TERM 1'!C93</f>
        <v>0</v>
      </c>
      <c r="E94" s="60">
        <f>'TERM 2'!C93</f>
        <v>0</v>
      </c>
      <c r="F94" s="60" t="str">
        <f>'TERM 3'!C93</f>
        <v/>
      </c>
      <c r="G94" s="60" t="str">
        <f t="shared" si="20"/>
        <v/>
      </c>
      <c r="H94" s="60">
        <f>'TERM 1'!D93</f>
        <v>0</v>
      </c>
      <c r="I94" s="60">
        <f>'TERM 2'!D93</f>
        <v>0</v>
      </c>
      <c r="J94" s="60" t="str">
        <f>'TERM 3'!D93</f>
        <v/>
      </c>
      <c r="K94" s="60" t="str">
        <f t="shared" si="21"/>
        <v/>
      </c>
      <c r="L94" s="60">
        <f>'TERM 1'!E93</f>
        <v>0</v>
      </c>
      <c r="M94" s="60">
        <f>'TERM 2'!E93</f>
        <v>0</v>
      </c>
      <c r="N94" s="60" t="str">
        <f>'TERM 3'!E93</f>
        <v/>
      </c>
      <c r="O94" s="60" t="str">
        <f t="shared" si="22"/>
        <v/>
      </c>
      <c r="P94" s="60">
        <f>'TERM 1'!F93</f>
        <v>0</v>
      </c>
      <c r="Q94" s="60">
        <f>'TERM 2'!F93</f>
        <v>0</v>
      </c>
      <c r="R94" s="60" t="str">
        <f>'TERM 3'!F93</f>
        <v/>
      </c>
      <c r="S94" s="60" t="str">
        <f t="shared" si="23"/>
        <v/>
      </c>
      <c r="T94" s="60">
        <f>'TERM 1'!G93</f>
        <v>0</v>
      </c>
      <c r="U94" s="60">
        <f>'TERM 2'!G93</f>
        <v>0</v>
      </c>
      <c r="V94" s="60" t="str">
        <f>'TERM 3'!G93</f>
        <v/>
      </c>
      <c r="W94" s="60" t="str">
        <f t="shared" si="24"/>
        <v/>
      </c>
      <c r="X94" s="60">
        <f>'TERM 1'!H93</f>
        <v>0</v>
      </c>
      <c r="Y94" s="60">
        <f>'TERM 2'!H93</f>
        <v>0</v>
      </c>
      <c r="Z94" s="60" t="str">
        <f>'TERM 3'!H93</f>
        <v/>
      </c>
      <c r="AA94" s="60" t="str">
        <f t="shared" si="25"/>
        <v/>
      </c>
      <c r="AB94" s="60">
        <f>'TERM 1'!I93</f>
        <v>0</v>
      </c>
      <c r="AC94" s="60">
        <f>'TERM 2'!I93</f>
        <v>0</v>
      </c>
      <c r="AD94" s="60" t="str">
        <f>'TERM 3'!I93</f>
        <v/>
      </c>
      <c r="AE94" s="60" t="str">
        <f t="shared" si="26"/>
        <v/>
      </c>
      <c r="AF94" s="25" t="str">
        <f>'TERM 1'!J93</f>
        <v/>
      </c>
      <c r="AG94" s="25" t="str">
        <f>'TERM 2'!J93</f>
        <v/>
      </c>
      <c r="AH94" s="25" t="str">
        <f>'TERM 3'!J93</f>
        <v/>
      </c>
      <c r="AI94" s="60" t="str">
        <f t="shared" si="27"/>
        <v/>
      </c>
      <c r="AJ94" s="61">
        <f>'TERM 1'!K93</f>
        <v>0</v>
      </c>
      <c r="AK94" s="61">
        <f>'TERM 2'!K93</f>
        <v>0</v>
      </c>
      <c r="AL94" s="61">
        <f>'TERM 3'!K93</f>
        <v>0</v>
      </c>
      <c r="AM94" s="60">
        <f t="shared" si="28"/>
        <v>0</v>
      </c>
      <c r="AN94" s="61">
        <f>'TERM 1'!L93</f>
        <v>0</v>
      </c>
      <c r="AO94" s="61">
        <f>'TERM 2'!L93</f>
        <v>0</v>
      </c>
      <c r="AP94" s="61">
        <f>'TERM 3'!L93</f>
        <v>0</v>
      </c>
      <c r="AQ94" s="60">
        <f t="shared" si="29"/>
        <v>0</v>
      </c>
      <c r="AR94" s="61">
        <f>'TERM 1'!M93</f>
        <v>0</v>
      </c>
      <c r="AS94" s="61">
        <f>'TERM 2'!M93</f>
        <v>0</v>
      </c>
      <c r="AT94" s="61">
        <f>'TERM 3'!M93</f>
        <v>0</v>
      </c>
      <c r="AU94" s="60">
        <f t="shared" si="30"/>
        <v>0</v>
      </c>
      <c r="AV94" s="507" t="str">
        <f>IF('TERM 1'!N93=0," ",'TERM 1'!N93)</f>
        <v xml:space="preserve"> </v>
      </c>
      <c r="AW94" s="61" t="str">
        <f>IF('TERM 2'!N93=0," ",'TERM 2'!N93)</f>
        <v xml:space="preserve"> </v>
      </c>
      <c r="AX94" s="61" t="str">
        <f>IF('TERM 3'!N93=0," ",'TERM 3'!N93)</f>
        <v xml:space="preserve"> </v>
      </c>
      <c r="AY94" s="60" t="str">
        <f t="shared" si="31"/>
        <v/>
      </c>
      <c r="AZ94" s="61" t="str">
        <f>IF('TERM 1'!O93=0," ",'TERM 1'!O93)</f>
        <v xml:space="preserve"> </v>
      </c>
      <c r="BA94" s="61" t="str">
        <f>IF('TERM 2'!O93=0," ",'TERM 2'!O93)</f>
        <v xml:space="preserve"> </v>
      </c>
      <c r="BB94" s="506" t="str">
        <f>IF('TERM 3'!O93=0," ",'TERM 3'!O93)</f>
        <v xml:space="preserve"> </v>
      </c>
      <c r="BC94" s="60" t="str">
        <f t="shared" si="32"/>
        <v/>
      </c>
      <c r="BD94" s="27" t="str" cm="1">
        <f t="array" ref="BD94">IFERROR(ROUND(SUM(D94,H94,L94,P94,T94,X94,AB94,AF94,AR94,AV94,AZ94) / INDEX(FREQUENCY((D94,H94,L94,P94,T94,X94,AB94,AF94,AR94,AV94,AZ94), 0), 2), 0)," ")</f>
        <v xml:space="preserve"> </v>
      </c>
      <c r="BE94" s="27" t="str" cm="1">
        <f t="array" ref="BE94">IFERROR(ROUND(SUM(E94,I94,M94,Q94,U94,Y94,AC94,AG94,AS94,AW94,BA94) / INDEX(FREQUENCY((E94,I94,M94,Q94,U94,Y94,AC94,AG94,AS94,AW94,BA94), 0), 2), 0)," ")</f>
        <v xml:space="preserve"> </v>
      </c>
      <c r="BF94" s="27" t="str" cm="1">
        <f t="array" ref="BF94">IFERROR(ROUND(SUM(F94,J94,N94,R94,V94,Z94,AD94,AH94,AT94,AX94,BB94) / INDEX(FREQUENCY((F94,J94,N94,R94,V94,Z94,AD94,AH94,AT94,AX94,BB94), 0), 2), 0)," ")</f>
        <v xml:space="preserve"> </v>
      </c>
      <c r="BG94" s="27" t="str" cm="1">
        <f t="array" ref="BG94">IFERROR(ROUND(SUM(G94,K94,O94,S94,W94,AA94,AE94,AI94,AU94,AY94,BC94) / INDEX(FREQUENCY((G94,K94,O94,S94,W94,AA94,AE94,AI94,AU94,AY94,BC94), 0), 2), 0)," ")</f>
        <v xml:space="preserve"> </v>
      </c>
      <c r="BH94" s="28" t="str">
        <f t="shared" si="33"/>
        <v/>
      </c>
      <c r="BI94" s="28" t="str">
        <f t="shared" si="18"/>
        <v/>
      </c>
      <c r="BJ94" s="28" t="str">
        <f>IFERROR('TERM 1'!S93," ")</f>
        <v xml:space="preserve"> </v>
      </c>
      <c r="BK94" s="28" t="str">
        <f>IFERROR('TERM 2'!S93," ")</f>
        <v xml:space="preserve"> </v>
      </c>
      <c r="BL94" s="28" t="str">
        <f>IFERROR('TERM 3'!S93," ")</f>
        <v xml:space="preserve"> </v>
      </c>
      <c r="BM94" s="765" t="str">
        <f t="shared" si="34"/>
        <v/>
      </c>
      <c r="BN94" s="6" t="e">
        <f>_xlfn.XLOOKUP(B94,masterlist!$M:$M,masterlist!R:R)</f>
        <v>#VALUE!</v>
      </c>
    </row>
    <row r="95" spans="1:66" ht="18" customHeight="1">
      <c r="A95" s="23">
        <v>28</v>
      </c>
      <c r="B95" s="57" t="e">
        <f>'INPUT DATA'!P36</f>
        <v>#VALUE!</v>
      </c>
      <c r="C95" s="6" t="e">
        <f t="shared" si="19"/>
        <v>#VALUE!</v>
      </c>
      <c r="D95" s="60">
        <f>'TERM 1'!C94</f>
        <v>0</v>
      </c>
      <c r="E95" s="60">
        <f>'TERM 2'!C94</f>
        <v>0</v>
      </c>
      <c r="F95" s="60" t="str">
        <f>'TERM 3'!C94</f>
        <v/>
      </c>
      <c r="G95" s="60" t="str">
        <f t="shared" si="20"/>
        <v/>
      </c>
      <c r="H95" s="60">
        <f>'TERM 1'!D94</f>
        <v>0</v>
      </c>
      <c r="I95" s="60">
        <f>'TERM 2'!D94</f>
        <v>0</v>
      </c>
      <c r="J95" s="60" t="str">
        <f>'TERM 3'!D94</f>
        <v/>
      </c>
      <c r="K95" s="60" t="str">
        <f t="shared" si="21"/>
        <v/>
      </c>
      <c r="L95" s="60">
        <f>'TERM 1'!E94</f>
        <v>0</v>
      </c>
      <c r="M95" s="60">
        <f>'TERM 2'!E94</f>
        <v>0</v>
      </c>
      <c r="N95" s="60" t="str">
        <f>'TERM 3'!E94</f>
        <v/>
      </c>
      <c r="O95" s="60" t="str">
        <f t="shared" si="22"/>
        <v/>
      </c>
      <c r="P95" s="60">
        <f>'TERM 1'!F94</f>
        <v>0</v>
      </c>
      <c r="Q95" s="60">
        <f>'TERM 2'!F94</f>
        <v>0</v>
      </c>
      <c r="R95" s="60" t="str">
        <f>'TERM 3'!F94</f>
        <v/>
      </c>
      <c r="S95" s="60" t="str">
        <f t="shared" si="23"/>
        <v/>
      </c>
      <c r="T95" s="60">
        <f>'TERM 1'!G94</f>
        <v>0</v>
      </c>
      <c r="U95" s="60">
        <f>'TERM 2'!G94</f>
        <v>0</v>
      </c>
      <c r="V95" s="60" t="str">
        <f>'TERM 3'!G94</f>
        <v/>
      </c>
      <c r="W95" s="60" t="str">
        <f t="shared" si="24"/>
        <v/>
      </c>
      <c r="X95" s="60">
        <f>'TERM 1'!H94</f>
        <v>0</v>
      </c>
      <c r="Y95" s="60">
        <f>'TERM 2'!H94</f>
        <v>0</v>
      </c>
      <c r="Z95" s="60" t="str">
        <f>'TERM 3'!H94</f>
        <v/>
      </c>
      <c r="AA95" s="60" t="str">
        <f t="shared" si="25"/>
        <v/>
      </c>
      <c r="AB95" s="60">
        <f>'TERM 1'!I94</f>
        <v>0</v>
      </c>
      <c r="AC95" s="60">
        <f>'TERM 2'!I94</f>
        <v>0</v>
      </c>
      <c r="AD95" s="60" t="str">
        <f>'TERM 3'!I94</f>
        <v/>
      </c>
      <c r="AE95" s="60" t="str">
        <f t="shared" si="26"/>
        <v/>
      </c>
      <c r="AF95" s="25" t="str">
        <f>'TERM 1'!J94</f>
        <v/>
      </c>
      <c r="AG95" s="25" t="str">
        <f>'TERM 2'!J94</f>
        <v/>
      </c>
      <c r="AH95" s="25" t="str">
        <f>'TERM 3'!J94</f>
        <v/>
      </c>
      <c r="AI95" s="60" t="str">
        <f t="shared" si="27"/>
        <v/>
      </c>
      <c r="AJ95" s="61">
        <f>'TERM 1'!K94</f>
        <v>0</v>
      </c>
      <c r="AK95" s="61">
        <f>'TERM 2'!K94</f>
        <v>0</v>
      </c>
      <c r="AL95" s="61">
        <f>'TERM 3'!K94</f>
        <v>0</v>
      </c>
      <c r="AM95" s="60">
        <f t="shared" si="28"/>
        <v>0</v>
      </c>
      <c r="AN95" s="61">
        <f>'TERM 1'!L94</f>
        <v>0</v>
      </c>
      <c r="AO95" s="61">
        <f>'TERM 2'!L94</f>
        <v>0</v>
      </c>
      <c r="AP95" s="61">
        <f>'TERM 3'!L94</f>
        <v>0</v>
      </c>
      <c r="AQ95" s="60">
        <f t="shared" si="29"/>
        <v>0</v>
      </c>
      <c r="AR95" s="61">
        <f>'TERM 1'!M94</f>
        <v>0</v>
      </c>
      <c r="AS95" s="61">
        <f>'TERM 2'!M94</f>
        <v>0</v>
      </c>
      <c r="AT95" s="61">
        <f>'TERM 3'!M94</f>
        <v>0</v>
      </c>
      <c r="AU95" s="60">
        <f t="shared" si="30"/>
        <v>0</v>
      </c>
      <c r="AV95" s="507" t="str">
        <f>IF('TERM 1'!N94=0," ",'TERM 1'!N94)</f>
        <v xml:space="preserve"> </v>
      </c>
      <c r="AW95" s="61" t="str">
        <f>IF('TERM 2'!N94=0," ",'TERM 2'!N94)</f>
        <v xml:space="preserve"> </v>
      </c>
      <c r="AX95" s="61" t="str">
        <f>IF('TERM 3'!N94=0," ",'TERM 3'!N94)</f>
        <v xml:space="preserve"> </v>
      </c>
      <c r="AY95" s="60" t="str">
        <f t="shared" si="31"/>
        <v/>
      </c>
      <c r="AZ95" s="61" t="str">
        <f>IF('TERM 1'!O94=0," ",'TERM 1'!O94)</f>
        <v xml:space="preserve"> </v>
      </c>
      <c r="BA95" s="61" t="str">
        <f>IF('TERM 2'!O94=0," ",'TERM 2'!O94)</f>
        <v xml:space="preserve"> </v>
      </c>
      <c r="BB95" s="506" t="str">
        <f>IF('TERM 3'!O94=0," ",'TERM 3'!O94)</f>
        <v xml:space="preserve"> </v>
      </c>
      <c r="BC95" s="60" t="str">
        <f t="shared" si="32"/>
        <v/>
      </c>
      <c r="BD95" s="27" t="str" cm="1">
        <f t="array" ref="BD95">IFERROR(ROUND(SUM(D95,H95,L95,P95,T95,X95,AB95,AF95,AR95,AV95,AZ95) / INDEX(FREQUENCY((D95,H95,L95,P95,T95,X95,AB95,AF95,AR95,AV95,AZ95), 0), 2), 0)," ")</f>
        <v xml:space="preserve"> </v>
      </c>
      <c r="BE95" s="27" t="str" cm="1">
        <f t="array" ref="BE95">IFERROR(ROUND(SUM(E95,I95,M95,Q95,U95,Y95,AC95,AG95,AS95,AW95,BA95) / INDEX(FREQUENCY((E95,I95,M95,Q95,U95,Y95,AC95,AG95,AS95,AW95,BA95), 0), 2), 0)," ")</f>
        <v xml:space="preserve"> </v>
      </c>
      <c r="BF95" s="27" t="str" cm="1">
        <f t="array" ref="BF95">IFERROR(ROUND(SUM(F95,J95,N95,R95,V95,Z95,AD95,AH95,AT95,AX95,BB95) / INDEX(FREQUENCY((F95,J95,N95,R95,V95,Z95,AD95,AH95,AT95,AX95,BB95), 0), 2), 0)," ")</f>
        <v xml:space="preserve"> </v>
      </c>
      <c r="BG95" s="27" t="str" cm="1">
        <f t="array" ref="BG95">IFERROR(ROUND(SUM(G95,K95,O95,S95,W95,AA95,AE95,AI95,AU95,AY95,BC95) / INDEX(FREQUENCY((G95,K95,O95,S95,W95,AA95,AE95,AI95,AU95,AY95,BC95), 0), 2), 0)," ")</f>
        <v xml:space="preserve"> </v>
      </c>
      <c r="BH95" s="28" t="str">
        <f t="shared" si="33"/>
        <v/>
      </c>
      <c r="BI95" s="28" t="str">
        <f t="shared" si="18"/>
        <v/>
      </c>
      <c r="BJ95" s="28" t="str">
        <f>IFERROR('TERM 1'!S94," ")</f>
        <v xml:space="preserve"> </v>
      </c>
      <c r="BK95" s="28" t="str">
        <f>IFERROR('TERM 2'!S94," ")</f>
        <v xml:space="preserve"> </v>
      </c>
      <c r="BL95" s="28" t="str">
        <f>IFERROR('TERM 3'!S94," ")</f>
        <v xml:space="preserve"> </v>
      </c>
      <c r="BM95" s="765" t="str">
        <f t="shared" si="34"/>
        <v/>
      </c>
      <c r="BN95" s="6" t="e">
        <f>_xlfn.XLOOKUP(B95,masterlist!$M:$M,masterlist!R:R)</f>
        <v>#VALUE!</v>
      </c>
    </row>
    <row r="96" spans="1:66" ht="18" customHeight="1">
      <c r="A96" s="23">
        <v>29</v>
      </c>
      <c r="B96" s="57" t="e">
        <f>'INPUT DATA'!P37</f>
        <v>#VALUE!</v>
      </c>
      <c r="C96" s="6" t="e">
        <f t="shared" si="19"/>
        <v>#VALUE!</v>
      </c>
      <c r="D96" s="60">
        <f>'TERM 1'!C95</f>
        <v>0</v>
      </c>
      <c r="E96" s="60">
        <f>'TERM 2'!C95</f>
        <v>0</v>
      </c>
      <c r="F96" s="60" t="str">
        <f>'TERM 3'!C95</f>
        <v/>
      </c>
      <c r="G96" s="60" t="str">
        <f t="shared" si="20"/>
        <v/>
      </c>
      <c r="H96" s="60">
        <f>'TERM 1'!D95</f>
        <v>0</v>
      </c>
      <c r="I96" s="60">
        <f>'TERM 2'!D95</f>
        <v>0</v>
      </c>
      <c r="J96" s="60" t="str">
        <f>'TERM 3'!D95</f>
        <v/>
      </c>
      <c r="K96" s="60" t="str">
        <f t="shared" si="21"/>
        <v/>
      </c>
      <c r="L96" s="60">
        <f>'TERM 1'!E95</f>
        <v>0</v>
      </c>
      <c r="M96" s="60">
        <f>'TERM 2'!E95</f>
        <v>0</v>
      </c>
      <c r="N96" s="60" t="str">
        <f>'TERM 3'!E95</f>
        <v/>
      </c>
      <c r="O96" s="60" t="str">
        <f t="shared" si="22"/>
        <v/>
      </c>
      <c r="P96" s="60">
        <f>'TERM 1'!F95</f>
        <v>0</v>
      </c>
      <c r="Q96" s="60">
        <f>'TERM 2'!F95</f>
        <v>0</v>
      </c>
      <c r="R96" s="60" t="str">
        <f>'TERM 3'!F95</f>
        <v/>
      </c>
      <c r="S96" s="60" t="str">
        <f t="shared" si="23"/>
        <v/>
      </c>
      <c r="T96" s="60">
        <f>'TERM 1'!G95</f>
        <v>0</v>
      </c>
      <c r="U96" s="60">
        <f>'TERM 2'!G95</f>
        <v>0</v>
      </c>
      <c r="V96" s="60" t="str">
        <f>'TERM 3'!G95</f>
        <v/>
      </c>
      <c r="W96" s="60" t="str">
        <f t="shared" si="24"/>
        <v/>
      </c>
      <c r="X96" s="60">
        <f>'TERM 1'!H95</f>
        <v>0</v>
      </c>
      <c r="Y96" s="60">
        <f>'TERM 2'!H95</f>
        <v>0</v>
      </c>
      <c r="Z96" s="60" t="str">
        <f>'TERM 3'!H95</f>
        <v/>
      </c>
      <c r="AA96" s="60" t="str">
        <f t="shared" si="25"/>
        <v/>
      </c>
      <c r="AB96" s="60">
        <f>'TERM 1'!I95</f>
        <v>0</v>
      </c>
      <c r="AC96" s="60">
        <f>'TERM 2'!I95</f>
        <v>0</v>
      </c>
      <c r="AD96" s="60" t="str">
        <f>'TERM 3'!I95</f>
        <v/>
      </c>
      <c r="AE96" s="60" t="str">
        <f t="shared" si="26"/>
        <v/>
      </c>
      <c r="AF96" s="25" t="str">
        <f>'TERM 1'!J95</f>
        <v/>
      </c>
      <c r="AG96" s="25" t="str">
        <f>'TERM 2'!J95</f>
        <v/>
      </c>
      <c r="AH96" s="25" t="str">
        <f>'TERM 3'!J95</f>
        <v/>
      </c>
      <c r="AI96" s="60" t="str">
        <f t="shared" si="27"/>
        <v/>
      </c>
      <c r="AJ96" s="61">
        <f>'TERM 1'!K95</f>
        <v>0</v>
      </c>
      <c r="AK96" s="61">
        <f>'TERM 2'!K95</f>
        <v>0</v>
      </c>
      <c r="AL96" s="61">
        <f>'TERM 3'!K95</f>
        <v>0</v>
      </c>
      <c r="AM96" s="60">
        <f t="shared" si="28"/>
        <v>0</v>
      </c>
      <c r="AN96" s="61">
        <f>'TERM 1'!L95</f>
        <v>0</v>
      </c>
      <c r="AO96" s="61">
        <f>'TERM 2'!L95</f>
        <v>0</v>
      </c>
      <c r="AP96" s="61">
        <f>'TERM 3'!L95</f>
        <v>0</v>
      </c>
      <c r="AQ96" s="60">
        <f t="shared" si="29"/>
        <v>0</v>
      </c>
      <c r="AR96" s="61">
        <f>'TERM 1'!M95</f>
        <v>0</v>
      </c>
      <c r="AS96" s="61">
        <f>'TERM 2'!M95</f>
        <v>0</v>
      </c>
      <c r="AT96" s="61">
        <f>'TERM 3'!M95</f>
        <v>0</v>
      </c>
      <c r="AU96" s="60">
        <f t="shared" si="30"/>
        <v>0</v>
      </c>
      <c r="AV96" s="507" t="str">
        <f>IF('TERM 1'!N95=0," ",'TERM 1'!N95)</f>
        <v xml:space="preserve"> </v>
      </c>
      <c r="AW96" s="61" t="str">
        <f>IF('TERM 2'!N95=0," ",'TERM 2'!N95)</f>
        <v xml:space="preserve"> </v>
      </c>
      <c r="AX96" s="61" t="str">
        <f>IF('TERM 3'!N95=0," ",'TERM 3'!N95)</f>
        <v xml:space="preserve"> </v>
      </c>
      <c r="AY96" s="60" t="str">
        <f t="shared" si="31"/>
        <v/>
      </c>
      <c r="AZ96" s="61" t="str">
        <f>IF('TERM 1'!O95=0," ",'TERM 1'!O95)</f>
        <v xml:space="preserve"> </v>
      </c>
      <c r="BA96" s="61" t="str">
        <f>IF('TERM 2'!O95=0," ",'TERM 2'!O95)</f>
        <v xml:space="preserve"> </v>
      </c>
      <c r="BB96" s="506" t="str">
        <f>IF('TERM 3'!O95=0," ",'TERM 3'!O95)</f>
        <v xml:space="preserve"> </v>
      </c>
      <c r="BC96" s="60" t="str">
        <f t="shared" si="32"/>
        <v/>
      </c>
      <c r="BD96" s="27" t="str" cm="1">
        <f t="array" ref="BD96">IFERROR(ROUND(SUM(D96,H96,L96,P96,T96,X96,AB96,AF96,AR96,AV96,AZ96) / INDEX(FREQUENCY((D96,H96,L96,P96,T96,X96,AB96,AF96,AR96,AV96,AZ96), 0), 2), 0)," ")</f>
        <v xml:space="preserve"> </v>
      </c>
      <c r="BE96" s="27" t="str" cm="1">
        <f t="array" ref="BE96">IFERROR(ROUND(SUM(E96,I96,M96,Q96,U96,Y96,AC96,AG96,AS96,AW96,BA96) / INDEX(FREQUENCY((E96,I96,M96,Q96,U96,Y96,AC96,AG96,AS96,AW96,BA96), 0), 2), 0)," ")</f>
        <v xml:space="preserve"> </v>
      </c>
      <c r="BF96" s="27" t="str" cm="1">
        <f t="array" ref="BF96">IFERROR(ROUND(SUM(F96,J96,N96,R96,V96,Z96,AD96,AH96,AT96,AX96,BB96) / INDEX(FREQUENCY((F96,J96,N96,R96,V96,Z96,AD96,AH96,AT96,AX96,BB96), 0), 2), 0)," ")</f>
        <v xml:space="preserve"> </v>
      </c>
      <c r="BG96" s="27" t="str" cm="1">
        <f t="array" ref="BG96">IFERROR(ROUND(SUM(G96,K96,O96,S96,W96,AA96,AE96,AI96,AU96,AY96,BC96) / INDEX(FREQUENCY((G96,K96,O96,S96,W96,AA96,AE96,AI96,AU96,AY96,BC96), 0), 2), 0)," ")</f>
        <v xml:space="preserve"> </v>
      </c>
      <c r="BH96" s="28" t="str">
        <f t="shared" si="33"/>
        <v/>
      </c>
      <c r="BI96" s="28" t="str">
        <f t="shared" si="18"/>
        <v/>
      </c>
      <c r="BJ96" s="28" t="str">
        <f>IFERROR('TERM 1'!S95," ")</f>
        <v xml:space="preserve"> </v>
      </c>
      <c r="BK96" s="28" t="str">
        <f>IFERROR('TERM 2'!S95," ")</f>
        <v xml:space="preserve"> </v>
      </c>
      <c r="BL96" s="28" t="str">
        <f>IFERROR('TERM 3'!S95," ")</f>
        <v xml:space="preserve"> </v>
      </c>
      <c r="BM96" s="765" t="str">
        <f t="shared" si="34"/>
        <v/>
      </c>
      <c r="BN96" s="6" t="e">
        <f>_xlfn.XLOOKUP(B96,masterlist!$M:$M,masterlist!R:R)</f>
        <v>#VALUE!</v>
      </c>
    </row>
    <row r="97" spans="1:66" ht="18" customHeight="1">
      <c r="A97" s="23">
        <v>30</v>
      </c>
      <c r="B97" s="57" t="e">
        <f>'INPUT DATA'!P38</f>
        <v>#VALUE!</v>
      </c>
      <c r="C97" s="6" t="e">
        <f t="shared" si="19"/>
        <v>#VALUE!</v>
      </c>
      <c r="D97" s="60">
        <f>'TERM 1'!C96</f>
        <v>0</v>
      </c>
      <c r="E97" s="60">
        <f>'TERM 2'!C96</f>
        <v>0</v>
      </c>
      <c r="F97" s="60" t="str">
        <f>'TERM 3'!C96</f>
        <v/>
      </c>
      <c r="G97" s="60" t="str">
        <f t="shared" si="20"/>
        <v/>
      </c>
      <c r="H97" s="60">
        <f>'TERM 1'!D96</f>
        <v>0</v>
      </c>
      <c r="I97" s="60">
        <f>'TERM 2'!D96</f>
        <v>0</v>
      </c>
      <c r="J97" s="60" t="str">
        <f>'TERM 3'!D96</f>
        <v/>
      </c>
      <c r="K97" s="60" t="str">
        <f t="shared" si="21"/>
        <v/>
      </c>
      <c r="L97" s="60">
        <f>'TERM 1'!E96</f>
        <v>0</v>
      </c>
      <c r="M97" s="60">
        <f>'TERM 2'!E96</f>
        <v>0</v>
      </c>
      <c r="N97" s="60" t="str">
        <f>'TERM 3'!E96</f>
        <v/>
      </c>
      <c r="O97" s="60" t="str">
        <f t="shared" si="22"/>
        <v/>
      </c>
      <c r="P97" s="60">
        <f>'TERM 1'!F96</f>
        <v>0</v>
      </c>
      <c r="Q97" s="60">
        <f>'TERM 2'!F96</f>
        <v>0</v>
      </c>
      <c r="R97" s="60" t="str">
        <f>'TERM 3'!F96</f>
        <v/>
      </c>
      <c r="S97" s="60" t="str">
        <f t="shared" si="23"/>
        <v/>
      </c>
      <c r="T97" s="60">
        <f>'TERM 1'!G96</f>
        <v>0</v>
      </c>
      <c r="U97" s="60">
        <f>'TERM 2'!G96</f>
        <v>0</v>
      </c>
      <c r="V97" s="60" t="str">
        <f>'TERM 3'!G96</f>
        <v/>
      </c>
      <c r="W97" s="60" t="str">
        <f t="shared" si="24"/>
        <v/>
      </c>
      <c r="X97" s="60">
        <f>'TERM 1'!H96</f>
        <v>0</v>
      </c>
      <c r="Y97" s="60">
        <f>'TERM 2'!H96</f>
        <v>0</v>
      </c>
      <c r="Z97" s="60" t="str">
        <f>'TERM 3'!H96</f>
        <v/>
      </c>
      <c r="AA97" s="60" t="str">
        <f t="shared" si="25"/>
        <v/>
      </c>
      <c r="AB97" s="60">
        <f>'TERM 1'!I96</f>
        <v>0</v>
      </c>
      <c r="AC97" s="60">
        <f>'TERM 2'!I96</f>
        <v>0</v>
      </c>
      <c r="AD97" s="60" t="str">
        <f>'TERM 3'!I96</f>
        <v/>
      </c>
      <c r="AE97" s="60" t="str">
        <f t="shared" si="26"/>
        <v/>
      </c>
      <c r="AF97" s="25" t="str">
        <f>'TERM 1'!J96</f>
        <v/>
      </c>
      <c r="AG97" s="25" t="str">
        <f>'TERM 2'!J96</f>
        <v/>
      </c>
      <c r="AH97" s="25" t="str">
        <f>'TERM 3'!J96</f>
        <v/>
      </c>
      <c r="AI97" s="60" t="str">
        <f t="shared" si="27"/>
        <v/>
      </c>
      <c r="AJ97" s="61">
        <f>'TERM 1'!K96</f>
        <v>0</v>
      </c>
      <c r="AK97" s="61">
        <f>'TERM 2'!K96</f>
        <v>0</v>
      </c>
      <c r="AL97" s="61">
        <f>'TERM 3'!K96</f>
        <v>0</v>
      </c>
      <c r="AM97" s="60">
        <f t="shared" si="28"/>
        <v>0</v>
      </c>
      <c r="AN97" s="61">
        <f>'TERM 1'!L96</f>
        <v>0</v>
      </c>
      <c r="AO97" s="61">
        <f>'TERM 2'!L96</f>
        <v>0</v>
      </c>
      <c r="AP97" s="61">
        <f>'TERM 3'!L96</f>
        <v>0</v>
      </c>
      <c r="AQ97" s="60">
        <f t="shared" si="29"/>
        <v>0</v>
      </c>
      <c r="AR97" s="61">
        <f>'TERM 1'!M96</f>
        <v>0</v>
      </c>
      <c r="AS97" s="61">
        <f>'TERM 2'!M96</f>
        <v>0</v>
      </c>
      <c r="AT97" s="61">
        <f>'TERM 3'!M96</f>
        <v>0</v>
      </c>
      <c r="AU97" s="60">
        <f t="shared" si="30"/>
        <v>0</v>
      </c>
      <c r="AV97" s="507" t="str">
        <f>IF('TERM 1'!N96=0," ",'TERM 1'!N96)</f>
        <v xml:space="preserve"> </v>
      </c>
      <c r="AW97" s="61" t="str">
        <f>IF('TERM 2'!N96=0," ",'TERM 2'!N96)</f>
        <v xml:space="preserve"> </v>
      </c>
      <c r="AX97" s="61" t="str">
        <f>IF('TERM 3'!N96=0," ",'TERM 3'!N96)</f>
        <v xml:space="preserve"> </v>
      </c>
      <c r="AY97" s="60" t="str">
        <f t="shared" si="31"/>
        <v/>
      </c>
      <c r="AZ97" s="61" t="str">
        <f>IF('TERM 1'!O96=0," ",'TERM 1'!O96)</f>
        <v xml:space="preserve"> </v>
      </c>
      <c r="BA97" s="61" t="str">
        <f>IF('TERM 2'!O96=0," ",'TERM 2'!O96)</f>
        <v xml:space="preserve"> </v>
      </c>
      <c r="BB97" s="506" t="str">
        <f>IF('TERM 3'!O96=0," ",'TERM 3'!O96)</f>
        <v xml:space="preserve"> </v>
      </c>
      <c r="BC97" s="60" t="str">
        <f t="shared" si="32"/>
        <v/>
      </c>
      <c r="BD97" s="27" t="str" cm="1">
        <f t="array" ref="BD97">IFERROR(ROUND(SUM(D97,H97,L97,P97,T97,X97,AB97,AF97,AR97,AV97,AZ97) / INDEX(FREQUENCY((D97,H97,L97,P97,T97,X97,AB97,AF97,AR97,AV97,AZ97), 0), 2), 0)," ")</f>
        <v xml:space="preserve"> </v>
      </c>
      <c r="BE97" s="27" t="str" cm="1">
        <f t="array" ref="BE97">IFERROR(ROUND(SUM(E97,I97,M97,Q97,U97,Y97,AC97,AG97,AS97,AW97,BA97) / INDEX(FREQUENCY((E97,I97,M97,Q97,U97,Y97,AC97,AG97,AS97,AW97,BA97), 0), 2), 0)," ")</f>
        <v xml:space="preserve"> </v>
      </c>
      <c r="BF97" s="27" t="str" cm="1">
        <f t="array" ref="BF97">IFERROR(ROUND(SUM(F97,J97,N97,R97,V97,Z97,AD97,AH97,AT97,AX97,BB97) / INDEX(FREQUENCY((F97,J97,N97,R97,V97,Z97,AD97,AH97,AT97,AX97,BB97), 0), 2), 0)," ")</f>
        <v xml:space="preserve"> </v>
      </c>
      <c r="BG97" s="27" t="str" cm="1">
        <f t="array" ref="BG97">IFERROR(ROUND(SUM(G97,K97,O97,S97,W97,AA97,AE97,AI97,AU97,AY97,BC97) / INDEX(FREQUENCY((G97,K97,O97,S97,W97,AA97,AE97,AI97,AU97,AY97,BC97), 0), 2), 0)," ")</f>
        <v xml:space="preserve"> </v>
      </c>
      <c r="BH97" s="28" t="str">
        <f t="shared" si="33"/>
        <v/>
      </c>
      <c r="BI97" s="28" t="str">
        <f t="shared" si="18"/>
        <v/>
      </c>
      <c r="BJ97" s="28" t="str">
        <f>IFERROR('TERM 1'!S96," ")</f>
        <v xml:space="preserve"> </v>
      </c>
      <c r="BK97" s="28" t="str">
        <f>IFERROR('TERM 2'!S96," ")</f>
        <v xml:space="preserve"> </v>
      </c>
      <c r="BL97" s="28" t="str">
        <f>IFERROR('TERM 3'!S96," ")</f>
        <v xml:space="preserve"> </v>
      </c>
      <c r="BM97" s="765" t="str">
        <f t="shared" si="34"/>
        <v/>
      </c>
      <c r="BN97" s="6" t="e">
        <f>_xlfn.XLOOKUP(B97,masterlist!$M:$M,masterlist!R:R)</f>
        <v>#VALUE!</v>
      </c>
    </row>
    <row r="98" spans="1:66" ht="18" customHeight="1">
      <c r="A98" s="23">
        <v>31</v>
      </c>
      <c r="B98" s="57" t="e">
        <f>'INPUT DATA'!P39</f>
        <v>#VALUE!</v>
      </c>
      <c r="C98" s="6" t="e">
        <f t="shared" si="19"/>
        <v>#VALUE!</v>
      </c>
      <c r="D98" s="60">
        <f>'TERM 1'!C97</f>
        <v>0</v>
      </c>
      <c r="E98" s="60">
        <f>'TERM 2'!C97</f>
        <v>0</v>
      </c>
      <c r="F98" s="60" t="str">
        <f>'TERM 3'!C97</f>
        <v/>
      </c>
      <c r="G98" s="60" t="str">
        <f t="shared" si="20"/>
        <v/>
      </c>
      <c r="H98" s="60">
        <f>'TERM 1'!D97</f>
        <v>0</v>
      </c>
      <c r="I98" s="60">
        <f>'TERM 2'!D97</f>
        <v>0</v>
      </c>
      <c r="J98" s="60" t="str">
        <f>'TERM 3'!D97</f>
        <v/>
      </c>
      <c r="K98" s="60" t="str">
        <f t="shared" si="21"/>
        <v/>
      </c>
      <c r="L98" s="60">
        <f>'TERM 1'!E97</f>
        <v>0</v>
      </c>
      <c r="M98" s="60">
        <f>'TERM 2'!E97</f>
        <v>0</v>
      </c>
      <c r="N98" s="60" t="str">
        <f>'TERM 3'!E97</f>
        <v/>
      </c>
      <c r="O98" s="60" t="str">
        <f t="shared" si="22"/>
        <v/>
      </c>
      <c r="P98" s="60">
        <f>'TERM 1'!F97</f>
        <v>0</v>
      </c>
      <c r="Q98" s="60">
        <f>'TERM 2'!F97</f>
        <v>0</v>
      </c>
      <c r="R98" s="60" t="str">
        <f>'TERM 3'!F97</f>
        <v/>
      </c>
      <c r="S98" s="60" t="str">
        <f t="shared" si="23"/>
        <v/>
      </c>
      <c r="T98" s="60">
        <f>'TERM 1'!G97</f>
        <v>0</v>
      </c>
      <c r="U98" s="60">
        <f>'TERM 2'!G97</f>
        <v>0</v>
      </c>
      <c r="V98" s="60" t="str">
        <f>'TERM 3'!G97</f>
        <v/>
      </c>
      <c r="W98" s="60" t="str">
        <f t="shared" si="24"/>
        <v/>
      </c>
      <c r="X98" s="60">
        <f>'TERM 1'!H97</f>
        <v>0</v>
      </c>
      <c r="Y98" s="60">
        <f>'TERM 2'!H97</f>
        <v>0</v>
      </c>
      <c r="Z98" s="60" t="str">
        <f>'TERM 3'!H97</f>
        <v/>
      </c>
      <c r="AA98" s="60" t="str">
        <f t="shared" si="25"/>
        <v/>
      </c>
      <c r="AB98" s="60">
        <f>'TERM 1'!I97</f>
        <v>0</v>
      </c>
      <c r="AC98" s="60">
        <f>'TERM 2'!I97</f>
        <v>0</v>
      </c>
      <c r="AD98" s="60" t="str">
        <f>'TERM 3'!I97</f>
        <v/>
      </c>
      <c r="AE98" s="60" t="str">
        <f t="shared" si="26"/>
        <v/>
      </c>
      <c r="AF98" s="25" t="str">
        <f>'TERM 1'!J97</f>
        <v/>
      </c>
      <c r="AG98" s="25" t="str">
        <f>'TERM 2'!J97</f>
        <v/>
      </c>
      <c r="AH98" s="25" t="str">
        <f>'TERM 3'!J97</f>
        <v/>
      </c>
      <c r="AI98" s="60" t="str">
        <f t="shared" si="27"/>
        <v/>
      </c>
      <c r="AJ98" s="61">
        <f>'TERM 1'!K97</f>
        <v>0</v>
      </c>
      <c r="AK98" s="61">
        <f>'TERM 2'!K97</f>
        <v>0</v>
      </c>
      <c r="AL98" s="61">
        <f>'TERM 3'!K97</f>
        <v>0</v>
      </c>
      <c r="AM98" s="60">
        <f t="shared" si="28"/>
        <v>0</v>
      </c>
      <c r="AN98" s="61">
        <f>'TERM 1'!L97</f>
        <v>0</v>
      </c>
      <c r="AO98" s="61">
        <f>'TERM 2'!L97</f>
        <v>0</v>
      </c>
      <c r="AP98" s="61">
        <f>'TERM 3'!L97</f>
        <v>0</v>
      </c>
      <c r="AQ98" s="60">
        <f t="shared" si="29"/>
        <v>0</v>
      </c>
      <c r="AR98" s="61">
        <f>'TERM 1'!M97</f>
        <v>0</v>
      </c>
      <c r="AS98" s="61">
        <f>'TERM 2'!M97</f>
        <v>0</v>
      </c>
      <c r="AT98" s="61">
        <f>'TERM 3'!M97</f>
        <v>0</v>
      </c>
      <c r="AU98" s="60">
        <f t="shared" si="30"/>
        <v>0</v>
      </c>
      <c r="AV98" s="507" t="str">
        <f>IF('TERM 1'!N97=0," ",'TERM 1'!N97)</f>
        <v xml:space="preserve"> </v>
      </c>
      <c r="AW98" s="61" t="str">
        <f>IF('TERM 2'!N97=0," ",'TERM 2'!N97)</f>
        <v xml:space="preserve"> </v>
      </c>
      <c r="AX98" s="61" t="str">
        <f>IF('TERM 3'!N97=0," ",'TERM 3'!N97)</f>
        <v xml:space="preserve"> </v>
      </c>
      <c r="AY98" s="60" t="str">
        <f t="shared" si="31"/>
        <v/>
      </c>
      <c r="AZ98" s="61" t="str">
        <f>IF('TERM 1'!O97=0," ",'TERM 1'!O97)</f>
        <v xml:space="preserve"> </v>
      </c>
      <c r="BA98" s="61" t="str">
        <f>IF('TERM 2'!O97=0," ",'TERM 2'!O97)</f>
        <v xml:space="preserve"> </v>
      </c>
      <c r="BB98" s="506" t="str">
        <f>IF('TERM 3'!O97=0," ",'TERM 3'!O97)</f>
        <v xml:space="preserve"> </v>
      </c>
      <c r="BC98" s="60" t="str">
        <f t="shared" si="32"/>
        <v/>
      </c>
      <c r="BD98" s="27" t="str" cm="1">
        <f t="array" ref="BD98">IFERROR(ROUND(SUM(D98,H98,L98,P98,T98,X98,AB98,AF98,AR98,AV98,AZ98) / INDEX(FREQUENCY((D98,H98,L98,P98,T98,X98,AB98,AF98,AR98,AV98,AZ98), 0), 2), 0)," ")</f>
        <v xml:space="preserve"> </v>
      </c>
      <c r="BE98" s="27" t="str" cm="1">
        <f t="array" ref="BE98">IFERROR(ROUND(SUM(E98,I98,M98,Q98,U98,Y98,AC98,AG98,AS98,AW98,BA98) / INDEX(FREQUENCY((E98,I98,M98,Q98,U98,Y98,AC98,AG98,AS98,AW98,BA98), 0), 2), 0)," ")</f>
        <v xml:space="preserve"> </v>
      </c>
      <c r="BF98" s="27" t="str" cm="1">
        <f t="array" ref="BF98">IFERROR(ROUND(SUM(F98,J98,N98,R98,V98,Z98,AD98,AH98,AT98,AX98,BB98) / INDEX(FREQUENCY((F98,J98,N98,R98,V98,Z98,AD98,AH98,AT98,AX98,BB98), 0), 2), 0)," ")</f>
        <v xml:space="preserve"> </v>
      </c>
      <c r="BG98" s="27" t="str" cm="1">
        <f t="array" ref="BG98">IFERROR(ROUND(SUM(G98,K98,O98,S98,W98,AA98,AE98,AI98,AU98,AY98,BC98) / INDEX(FREQUENCY((G98,K98,O98,S98,W98,AA98,AE98,AI98,AU98,AY98,BC98), 0), 2), 0)," ")</f>
        <v xml:space="preserve"> </v>
      </c>
      <c r="BH98" s="28" t="str">
        <f t="shared" si="33"/>
        <v/>
      </c>
      <c r="BI98" s="28" t="str">
        <f t="shared" si="18"/>
        <v/>
      </c>
      <c r="BJ98" s="28" t="str">
        <f>IFERROR('TERM 1'!S97," ")</f>
        <v xml:space="preserve"> </v>
      </c>
      <c r="BK98" s="28" t="str">
        <f>IFERROR('TERM 2'!S97," ")</f>
        <v xml:space="preserve"> </v>
      </c>
      <c r="BL98" s="28" t="str">
        <f>IFERROR('TERM 3'!S97," ")</f>
        <v xml:space="preserve"> </v>
      </c>
      <c r="BM98" s="765" t="str">
        <f t="shared" si="34"/>
        <v/>
      </c>
      <c r="BN98" s="6" t="e">
        <f>_xlfn.XLOOKUP(B98,masterlist!$M:$M,masterlist!R:R)</f>
        <v>#VALUE!</v>
      </c>
    </row>
    <row r="99" spans="1:66" ht="18" customHeight="1">
      <c r="A99" s="23">
        <v>32</v>
      </c>
      <c r="B99" s="57" t="e">
        <f>'INPUT DATA'!P40</f>
        <v>#VALUE!</v>
      </c>
      <c r="C99" s="6" t="e">
        <f t="shared" si="19"/>
        <v>#VALUE!</v>
      </c>
      <c r="D99" s="60">
        <f>'TERM 1'!C98</f>
        <v>0</v>
      </c>
      <c r="E99" s="60">
        <f>'TERM 2'!C98</f>
        <v>0</v>
      </c>
      <c r="F99" s="60" t="str">
        <f>'TERM 3'!C98</f>
        <v/>
      </c>
      <c r="G99" s="60" t="str">
        <f t="shared" si="20"/>
        <v/>
      </c>
      <c r="H99" s="60">
        <f>'TERM 1'!D98</f>
        <v>0</v>
      </c>
      <c r="I99" s="60">
        <f>'TERM 2'!D98</f>
        <v>0</v>
      </c>
      <c r="J99" s="60" t="str">
        <f>'TERM 3'!D98</f>
        <v/>
      </c>
      <c r="K99" s="60" t="str">
        <f t="shared" si="21"/>
        <v/>
      </c>
      <c r="L99" s="60">
        <f>'TERM 1'!E98</f>
        <v>0</v>
      </c>
      <c r="M99" s="60">
        <f>'TERM 2'!E98</f>
        <v>0</v>
      </c>
      <c r="N99" s="60" t="str">
        <f>'TERM 3'!E98</f>
        <v/>
      </c>
      <c r="O99" s="60" t="str">
        <f t="shared" si="22"/>
        <v/>
      </c>
      <c r="P99" s="60">
        <f>'TERM 1'!F98</f>
        <v>0</v>
      </c>
      <c r="Q99" s="60">
        <f>'TERM 2'!F98</f>
        <v>0</v>
      </c>
      <c r="R99" s="60" t="str">
        <f>'TERM 3'!F98</f>
        <v/>
      </c>
      <c r="S99" s="60" t="str">
        <f t="shared" si="23"/>
        <v/>
      </c>
      <c r="T99" s="60">
        <f>'TERM 1'!G98</f>
        <v>0</v>
      </c>
      <c r="U99" s="60">
        <f>'TERM 2'!G98</f>
        <v>0</v>
      </c>
      <c r="V99" s="60" t="str">
        <f>'TERM 3'!G98</f>
        <v/>
      </c>
      <c r="W99" s="60" t="str">
        <f t="shared" si="24"/>
        <v/>
      </c>
      <c r="X99" s="60">
        <f>'TERM 1'!H98</f>
        <v>0</v>
      </c>
      <c r="Y99" s="60">
        <f>'TERM 2'!H98</f>
        <v>0</v>
      </c>
      <c r="Z99" s="60" t="str">
        <f>'TERM 3'!H98</f>
        <v/>
      </c>
      <c r="AA99" s="60" t="str">
        <f t="shared" si="25"/>
        <v/>
      </c>
      <c r="AB99" s="60">
        <f>'TERM 1'!I98</f>
        <v>0</v>
      </c>
      <c r="AC99" s="60">
        <f>'TERM 2'!I98</f>
        <v>0</v>
      </c>
      <c r="AD99" s="60" t="str">
        <f>'TERM 3'!I98</f>
        <v/>
      </c>
      <c r="AE99" s="60" t="str">
        <f t="shared" si="26"/>
        <v/>
      </c>
      <c r="AF99" s="25" t="str">
        <f>'TERM 1'!J98</f>
        <v/>
      </c>
      <c r="AG99" s="25" t="str">
        <f>'TERM 2'!J98</f>
        <v/>
      </c>
      <c r="AH99" s="25" t="str">
        <f>'TERM 3'!J98</f>
        <v/>
      </c>
      <c r="AI99" s="60" t="str">
        <f t="shared" si="27"/>
        <v/>
      </c>
      <c r="AJ99" s="61">
        <f>'TERM 1'!K98</f>
        <v>0</v>
      </c>
      <c r="AK99" s="61">
        <f>'TERM 2'!K98</f>
        <v>0</v>
      </c>
      <c r="AL99" s="61">
        <f>'TERM 3'!K98</f>
        <v>0</v>
      </c>
      <c r="AM99" s="60">
        <f t="shared" si="28"/>
        <v>0</v>
      </c>
      <c r="AN99" s="61">
        <f>'TERM 1'!L98</f>
        <v>0</v>
      </c>
      <c r="AO99" s="61">
        <f>'TERM 2'!L98</f>
        <v>0</v>
      </c>
      <c r="AP99" s="61">
        <f>'TERM 3'!L98</f>
        <v>0</v>
      </c>
      <c r="AQ99" s="60">
        <f t="shared" si="29"/>
        <v>0</v>
      </c>
      <c r="AR99" s="61">
        <f>'TERM 1'!M98</f>
        <v>0</v>
      </c>
      <c r="AS99" s="61">
        <f>'TERM 2'!M98</f>
        <v>0</v>
      </c>
      <c r="AT99" s="61">
        <f>'TERM 3'!M98</f>
        <v>0</v>
      </c>
      <c r="AU99" s="60">
        <f t="shared" si="30"/>
        <v>0</v>
      </c>
      <c r="AV99" s="507" t="str">
        <f>IF('TERM 1'!N98=0," ",'TERM 1'!N98)</f>
        <v xml:space="preserve"> </v>
      </c>
      <c r="AW99" s="61" t="str">
        <f>IF('TERM 2'!N98=0," ",'TERM 2'!N98)</f>
        <v xml:space="preserve"> </v>
      </c>
      <c r="AX99" s="61" t="str">
        <f>IF('TERM 3'!N98=0," ",'TERM 3'!N98)</f>
        <v xml:space="preserve"> </v>
      </c>
      <c r="AY99" s="60" t="str">
        <f t="shared" si="31"/>
        <v/>
      </c>
      <c r="AZ99" s="61" t="str">
        <f>IF('TERM 1'!O98=0," ",'TERM 1'!O98)</f>
        <v xml:space="preserve"> </v>
      </c>
      <c r="BA99" s="61" t="str">
        <f>IF('TERM 2'!O98=0," ",'TERM 2'!O98)</f>
        <v xml:space="preserve"> </v>
      </c>
      <c r="BB99" s="506" t="str">
        <f>IF('TERM 3'!O98=0," ",'TERM 3'!O98)</f>
        <v xml:space="preserve"> </v>
      </c>
      <c r="BC99" s="60" t="str">
        <f t="shared" si="32"/>
        <v/>
      </c>
      <c r="BD99" s="27" t="str" cm="1">
        <f t="array" ref="BD99">IFERROR(ROUND(SUM(D99,H99,L99,P99,T99,X99,AB99,AF99,AR99,AV99,AZ99) / INDEX(FREQUENCY((D99,H99,L99,P99,T99,X99,AB99,AF99,AR99,AV99,AZ99), 0), 2), 0)," ")</f>
        <v xml:space="preserve"> </v>
      </c>
      <c r="BE99" s="27" t="str" cm="1">
        <f t="array" ref="BE99">IFERROR(ROUND(SUM(E99,I99,M99,Q99,U99,Y99,AC99,AG99,AS99,AW99,BA99) / INDEX(FREQUENCY((E99,I99,M99,Q99,U99,Y99,AC99,AG99,AS99,AW99,BA99), 0), 2), 0)," ")</f>
        <v xml:space="preserve"> </v>
      </c>
      <c r="BF99" s="27" t="str" cm="1">
        <f t="array" ref="BF99">IFERROR(ROUND(SUM(F99,J99,N99,R99,V99,Z99,AD99,AH99,AT99,AX99,BB99) / INDEX(FREQUENCY((F99,J99,N99,R99,V99,Z99,AD99,AH99,AT99,AX99,BB99), 0), 2), 0)," ")</f>
        <v xml:space="preserve"> </v>
      </c>
      <c r="BG99" s="27" t="str" cm="1">
        <f t="array" ref="BG99">IFERROR(ROUND(SUM(G99,K99,O99,S99,W99,AA99,AE99,AI99,AU99,AY99,BC99) / INDEX(FREQUENCY((G99,K99,O99,S99,W99,AA99,AE99,AI99,AU99,AY99,BC99), 0), 2), 0)," ")</f>
        <v xml:space="preserve"> </v>
      </c>
      <c r="BH99" s="28" t="str">
        <f t="shared" si="33"/>
        <v/>
      </c>
      <c r="BI99" s="28" t="str">
        <f t="shared" si="18"/>
        <v/>
      </c>
      <c r="BJ99" s="28" t="str">
        <f>IFERROR('TERM 1'!S98," ")</f>
        <v xml:space="preserve"> </v>
      </c>
      <c r="BK99" s="28" t="str">
        <f>IFERROR('TERM 2'!S98," ")</f>
        <v xml:space="preserve"> </v>
      </c>
      <c r="BL99" s="28" t="str">
        <f>IFERROR('TERM 3'!S98," ")</f>
        <v xml:space="preserve"> </v>
      </c>
      <c r="BM99" s="765" t="str">
        <f t="shared" si="34"/>
        <v/>
      </c>
      <c r="BN99" s="6" t="e">
        <f>_xlfn.XLOOKUP(B99,masterlist!$M:$M,masterlist!R:R)</f>
        <v>#VALUE!</v>
      </c>
    </row>
    <row r="100" spans="1:66" ht="18" customHeight="1">
      <c r="A100" s="23">
        <v>33</v>
      </c>
      <c r="B100" s="57" t="e">
        <f>'INPUT DATA'!P41</f>
        <v>#VALUE!</v>
      </c>
      <c r="C100" s="6" t="e">
        <f t="shared" si="19"/>
        <v>#VALUE!</v>
      </c>
      <c r="D100" s="60">
        <f>'TERM 1'!C99</f>
        <v>0</v>
      </c>
      <c r="E100" s="60">
        <f>'TERM 2'!C99</f>
        <v>0</v>
      </c>
      <c r="F100" s="60" t="str">
        <f>'TERM 3'!C99</f>
        <v/>
      </c>
      <c r="G100" s="60" t="str">
        <f t="shared" si="20"/>
        <v/>
      </c>
      <c r="H100" s="60">
        <f>'TERM 1'!D99</f>
        <v>0</v>
      </c>
      <c r="I100" s="60">
        <f>'TERM 2'!D99</f>
        <v>0</v>
      </c>
      <c r="J100" s="60" t="str">
        <f>'TERM 3'!D99</f>
        <v/>
      </c>
      <c r="K100" s="60" t="str">
        <f t="shared" si="21"/>
        <v/>
      </c>
      <c r="L100" s="60">
        <f>'TERM 1'!E99</f>
        <v>0</v>
      </c>
      <c r="M100" s="60">
        <f>'TERM 2'!E99</f>
        <v>0</v>
      </c>
      <c r="N100" s="60" t="str">
        <f>'TERM 3'!E99</f>
        <v/>
      </c>
      <c r="O100" s="60" t="str">
        <f t="shared" si="22"/>
        <v/>
      </c>
      <c r="P100" s="60">
        <f>'TERM 1'!F99</f>
        <v>0</v>
      </c>
      <c r="Q100" s="60">
        <f>'TERM 2'!F99</f>
        <v>0</v>
      </c>
      <c r="R100" s="60" t="str">
        <f>'TERM 3'!F99</f>
        <v/>
      </c>
      <c r="S100" s="60" t="str">
        <f t="shared" si="23"/>
        <v/>
      </c>
      <c r="T100" s="60">
        <f>'TERM 1'!G99</f>
        <v>0</v>
      </c>
      <c r="U100" s="60">
        <f>'TERM 2'!G99</f>
        <v>0</v>
      </c>
      <c r="V100" s="60" t="str">
        <f>'TERM 3'!G99</f>
        <v/>
      </c>
      <c r="W100" s="60" t="str">
        <f t="shared" si="24"/>
        <v/>
      </c>
      <c r="X100" s="60">
        <f>'TERM 1'!H99</f>
        <v>0</v>
      </c>
      <c r="Y100" s="60">
        <f>'TERM 2'!H99</f>
        <v>0</v>
      </c>
      <c r="Z100" s="60" t="str">
        <f>'TERM 3'!H99</f>
        <v/>
      </c>
      <c r="AA100" s="60" t="str">
        <f t="shared" si="25"/>
        <v/>
      </c>
      <c r="AB100" s="60">
        <f>'TERM 1'!I99</f>
        <v>0</v>
      </c>
      <c r="AC100" s="60">
        <f>'TERM 2'!I99</f>
        <v>0</v>
      </c>
      <c r="AD100" s="60" t="str">
        <f>'TERM 3'!I99</f>
        <v/>
      </c>
      <c r="AE100" s="60" t="str">
        <f t="shared" si="26"/>
        <v/>
      </c>
      <c r="AF100" s="25" t="str">
        <f>'TERM 1'!J99</f>
        <v/>
      </c>
      <c r="AG100" s="25" t="str">
        <f>'TERM 2'!J99</f>
        <v/>
      </c>
      <c r="AH100" s="25" t="str">
        <f>'TERM 3'!J99</f>
        <v/>
      </c>
      <c r="AI100" s="60" t="str">
        <f t="shared" si="27"/>
        <v/>
      </c>
      <c r="AJ100" s="61" t="str">
        <f>'TERM 1'!K99</f>
        <v/>
      </c>
      <c r="AK100" s="61" t="str">
        <f>'TERM 2'!K99</f>
        <v/>
      </c>
      <c r="AL100" s="61">
        <f>'TERM 3'!K99</f>
        <v>0</v>
      </c>
      <c r="AM100" s="60" t="str">
        <f t="shared" si="28"/>
        <v/>
      </c>
      <c r="AN100" s="61" t="str">
        <f>'TERM 1'!L99</f>
        <v/>
      </c>
      <c r="AO100" s="61" t="str">
        <f>'TERM 2'!L99</f>
        <v/>
      </c>
      <c r="AP100" s="61">
        <f>'TERM 3'!L99</f>
        <v>0</v>
      </c>
      <c r="AQ100" s="60" t="str">
        <f t="shared" si="29"/>
        <v/>
      </c>
      <c r="AR100" s="61">
        <f>'TERM 1'!M99</f>
        <v>0</v>
      </c>
      <c r="AS100" s="61">
        <f>'TERM 2'!M99</f>
        <v>0</v>
      </c>
      <c r="AT100" s="61">
        <f>'TERM 3'!M99</f>
        <v>0</v>
      </c>
      <c r="AU100" s="60">
        <f t="shared" si="30"/>
        <v>0</v>
      </c>
      <c r="AV100" s="507" t="str">
        <f>IF('TERM 1'!N99=0," ",'TERM 1'!N99)</f>
        <v xml:space="preserve"> </v>
      </c>
      <c r="AW100" s="61" t="str">
        <f>IF('TERM 2'!N99=0," ",'TERM 2'!N99)</f>
        <v xml:space="preserve"> </v>
      </c>
      <c r="AX100" s="61" t="str">
        <f>IF('TERM 3'!N99=0," ",'TERM 3'!N99)</f>
        <v xml:space="preserve"> </v>
      </c>
      <c r="AY100" s="60" t="str">
        <f t="shared" si="31"/>
        <v/>
      </c>
      <c r="AZ100" s="61" t="str">
        <f>IF('TERM 1'!O99=0," ",'TERM 1'!O99)</f>
        <v xml:space="preserve"> </v>
      </c>
      <c r="BA100" s="61" t="str">
        <f>IF('TERM 2'!O99=0," ",'TERM 2'!O99)</f>
        <v xml:space="preserve"> </v>
      </c>
      <c r="BB100" s="506" t="str">
        <f>IF('TERM 3'!O99=0," ",'TERM 3'!O99)</f>
        <v xml:space="preserve"> </v>
      </c>
      <c r="BC100" s="60" t="str">
        <f t="shared" si="32"/>
        <v/>
      </c>
      <c r="BD100" s="27" t="str" cm="1">
        <f t="array" ref="BD100">IFERROR(ROUND(SUM(D100,H100,L100,P100,T100,X100,AB100,AF100,AR100,AV100,AZ100) / INDEX(FREQUENCY((D100,H100,L100,P100,T100,X100,AB100,AF100,AR100,AV100,AZ100), 0), 2), 0)," ")</f>
        <v xml:space="preserve"> </v>
      </c>
      <c r="BE100" s="27" t="str" cm="1">
        <f t="array" ref="BE100">IFERROR(ROUND(SUM(E100,I100,M100,Q100,U100,Y100,AC100,AG100,AS100,AW100,BA100) / INDEX(FREQUENCY((E100,I100,M100,Q100,U100,Y100,AC100,AG100,AS100,AW100,BA100), 0), 2), 0)," ")</f>
        <v xml:space="preserve"> </v>
      </c>
      <c r="BF100" s="27" t="str" cm="1">
        <f t="array" ref="BF100">IFERROR(ROUND(SUM(F100,J100,N100,R100,V100,Z100,AD100,AH100,AT100,AX100,BB100) / INDEX(FREQUENCY((F100,J100,N100,R100,V100,Z100,AD100,AH100,AT100,AX100,BB100), 0), 2), 0)," ")</f>
        <v xml:space="preserve"> </v>
      </c>
      <c r="BG100" s="27" t="str" cm="1">
        <f t="array" ref="BG100">IFERROR(ROUND(SUM(G100,K100,O100,S100,W100,AA100,AE100,AI100,AU100,AY100,BC100) / INDEX(FREQUENCY((G100,K100,O100,S100,W100,AA100,AE100,AI100,AU100,AY100,BC100), 0), 2), 0)," ")</f>
        <v xml:space="preserve"> </v>
      </c>
      <c r="BH100" s="28" t="str">
        <f t="shared" si="33"/>
        <v/>
      </c>
      <c r="BI100" s="28" t="str">
        <f t="shared" si="18"/>
        <v/>
      </c>
      <c r="BJ100" s="28" t="str">
        <f>IFERROR('TERM 1'!S99," ")</f>
        <v xml:space="preserve"> </v>
      </c>
      <c r="BK100" s="28" t="str">
        <f>IFERROR('TERM 2'!S99," ")</f>
        <v xml:space="preserve"> </v>
      </c>
      <c r="BL100" s="28" t="str">
        <f>IFERROR('TERM 3'!S99," ")</f>
        <v xml:space="preserve"> </v>
      </c>
      <c r="BM100" s="765" t="str">
        <f t="shared" si="34"/>
        <v/>
      </c>
      <c r="BN100" s="6" t="e">
        <f>_xlfn.XLOOKUP(B100,masterlist!$M:$M,masterlist!R:R)</f>
        <v>#VALUE!</v>
      </c>
    </row>
    <row r="101" spans="1:66" ht="18" customHeight="1">
      <c r="A101" s="23">
        <v>34</v>
      </c>
      <c r="B101" s="57" t="e">
        <f>'INPUT DATA'!P42</f>
        <v>#VALUE!</v>
      </c>
      <c r="C101" s="6" t="e">
        <f t="shared" si="19"/>
        <v>#VALUE!</v>
      </c>
      <c r="D101" s="60">
        <f>'TERM 1'!C100</f>
        <v>0</v>
      </c>
      <c r="E101" s="60">
        <f>'TERM 2'!C100</f>
        <v>0</v>
      </c>
      <c r="F101" s="60" t="str">
        <f>'TERM 3'!C100</f>
        <v/>
      </c>
      <c r="G101" s="60" t="str">
        <f t="shared" si="20"/>
        <v/>
      </c>
      <c r="H101" s="60">
        <f>'TERM 1'!D100</f>
        <v>0</v>
      </c>
      <c r="I101" s="60">
        <f>'TERM 2'!D100</f>
        <v>0</v>
      </c>
      <c r="J101" s="60" t="str">
        <f>'TERM 3'!D100</f>
        <v/>
      </c>
      <c r="K101" s="60" t="str">
        <f t="shared" si="21"/>
        <v/>
      </c>
      <c r="L101" s="60">
        <f>'TERM 1'!E100</f>
        <v>0</v>
      </c>
      <c r="M101" s="60">
        <f>'TERM 2'!E100</f>
        <v>0</v>
      </c>
      <c r="N101" s="60" t="str">
        <f>'TERM 3'!E100</f>
        <v/>
      </c>
      <c r="O101" s="60" t="str">
        <f t="shared" si="22"/>
        <v/>
      </c>
      <c r="P101" s="60">
        <f>'TERM 1'!F100</f>
        <v>0</v>
      </c>
      <c r="Q101" s="60">
        <f>'TERM 2'!F100</f>
        <v>0</v>
      </c>
      <c r="R101" s="60" t="str">
        <f>'TERM 3'!F100</f>
        <v/>
      </c>
      <c r="S101" s="60" t="str">
        <f t="shared" si="23"/>
        <v/>
      </c>
      <c r="T101" s="60">
        <f>'TERM 1'!G100</f>
        <v>0</v>
      </c>
      <c r="U101" s="60">
        <f>'TERM 2'!G100</f>
        <v>0</v>
      </c>
      <c r="V101" s="60" t="str">
        <f>'TERM 3'!G100</f>
        <v/>
      </c>
      <c r="W101" s="60" t="str">
        <f t="shared" si="24"/>
        <v/>
      </c>
      <c r="X101" s="60">
        <f>'TERM 1'!H100</f>
        <v>0</v>
      </c>
      <c r="Y101" s="60">
        <f>'TERM 2'!H100</f>
        <v>0</v>
      </c>
      <c r="Z101" s="60" t="str">
        <f>'TERM 3'!H100</f>
        <v/>
      </c>
      <c r="AA101" s="60" t="str">
        <f t="shared" si="25"/>
        <v/>
      </c>
      <c r="AB101" s="60">
        <f>'TERM 1'!I100</f>
        <v>0</v>
      </c>
      <c r="AC101" s="60">
        <f>'TERM 2'!I100</f>
        <v>0</v>
      </c>
      <c r="AD101" s="60" t="str">
        <f>'TERM 3'!I100</f>
        <v/>
      </c>
      <c r="AE101" s="60" t="str">
        <f t="shared" si="26"/>
        <v/>
      </c>
      <c r="AF101" s="25" t="str">
        <f>'TERM 1'!J100</f>
        <v/>
      </c>
      <c r="AG101" s="25" t="str">
        <f>'TERM 2'!J100</f>
        <v/>
      </c>
      <c r="AH101" s="25" t="str">
        <f>'TERM 3'!J100</f>
        <v/>
      </c>
      <c r="AI101" s="60" t="str">
        <f t="shared" si="27"/>
        <v/>
      </c>
      <c r="AJ101" s="61" t="str">
        <f>'TERM 1'!K100</f>
        <v/>
      </c>
      <c r="AK101" s="61" t="str">
        <f>'TERM 2'!K100</f>
        <v/>
      </c>
      <c r="AL101" s="61">
        <f>'TERM 3'!K100</f>
        <v>0</v>
      </c>
      <c r="AM101" s="60" t="str">
        <f t="shared" si="28"/>
        <v/>
      </c>
      <c r="AN101" s="61" t="str">
        <f>'TERM 1'!L100</f>
        <v/>
      </c>
      <c r="AO101" s="61" t="str">
        <f>'TERM 2'!L100</f>
        <v/>
      </c>
      <c r="AP101" s="61">
        <f>'TERM 3'!L100</f>
        <v>0</v>
      </c>
      <c r="AQ101" s="60" t="str">
        <f t="shared" si="29"/>
        <v/>
      </c>
      <c r="AR101" s="61">
        <f>'TERM 1'!M100</f>
        <v>0</v>
      </c>
      <c r="AS101" s="61">
        <f>'TERM 2'!M100</f>
        <v>0</v>
      </c>
      <c r="AT101" s="61">
        <f>'TERM 3'!M100</f>
        <v>0</v>
      </c>
      <c r="AU101" s="60">
        <f t="shared" si="30"/>
        <v>0</v>
      </c>
      <c r="AV101" s="507" t="str">
        <f>IF('TERM 1'!N100=0," ",'TERM 1'!N100)</f>
        <v xml:space="preserve"> </v>
      </c>
      <c r="AW101" s="61" t="str">
        <f>IF('TERM 2'!N100=0," ",'TERM 2'!N100)</f>
        <v xml:space="preserve"> </v>
      </c>
      <c r="AX101" s="61" t="str">
        <f>IF('TERM 3'!N100=0," ",'TERM 3'!N100)</f>
        <v xml:space="preserve"> </v>
      </c>
      <c r="AY101" s="60" t="str">
        <f t="shared" si="31"/>
        <v/>
      </c>
      <c r="AZ101" s="61" t="str">
        <f>IF('TERM 1'!O100=0," ",'TERM 1'!O100)</f>
        <v xml:space="preserve"> </v>
      </c>
      <c r="BA101" s="61" t="str">
        <f>IF('TERM 2'!O100=0," ",'TERM 2'!O100)</f>
        <v xml:space="preserve"> </v>
      </c>
      <c r="BB101" s="506" t="str">
        <f>IF('TERM 3'!O100=0," ",'TERM 3'!O100)</f>
        <v xml:space="preserve"> </v>
      </c>
      <c r="BC101" s="60" t="str">
        <f t="shared" si="32"/>
        <v/>
      </c>
      <c r="BD101" s="27" t="str" cm="1">
        <f t="array" ref="BD101">IFERROR(ROUND(SUM(D101,H101,L101,P101,T101,X101,AB101,AF101,AR101,AV101,AZ101) / INDEX(FREQUENCY((D101,H101,L101,P101,T101,X101,AB101,AF101,AR101,AV101,AZ101), 0), 2), 0)," ")</f>
        <v xml:space="preserve"> </v>
      </c>
      <c r="BE101" s="27" t="str" cm="1">
        <f t="array" ref="BE101">IFERROR(ROUND(SUM(E101,I101,M101,Q101,U101,Y101,AC101,AG101,AS101,AW101,BA101) / INDEX(FREQUENCY((E101,I101,M101,Q101,U101,Y101,AC101,AG101,AS101,AW101,BA101), 0), 2), 0)," ")</f>
        <v xml:space="preserve"> </v>
      </c>
      <c r="BF101" s="27" t="str" cm="1">
        <f t="array" ref="BF101">IFERROR(ROUND(SUM(F101,J101,N101,R101,V101,Z101,AD101,AH101,AT101,AX101,BB101) / INDEX(FREQUENCY((F101,J101,N101,R101,V101,Z101,AD101,AH101,AT101,AX101,BB101), 0), 2), 0)," ")</f>
        <v xml:space="preserve"> </v>
      </c>
      <c r="BG101" s="27" t="str" cm="1">
        <f t="array" ref="BG101">IFERROR(ROUND(SUM(G101,K101,O101,S101,W101,AA101,AE101,AI101,AU101,AY101,BC101) / INDEX(FREQUENCY((G101,K101,O101,S101,W101,AA101,AE101,AI101,AU101,AY101,BC101), 0), 2), 0)," ")</f>
        <v xml:space="preserve"> </v>
      </c>
      <c r="BH101" s="28" t="str">
        <f t="shared" si="33"/>
        <v/>
      </c>
      <c r="BI101" s="28" t="str">
        <f t="shared" si="18"/>
        <v/>
      </c>
      <c r="BJ101" s="28" t="str">
        <f>IFERROR('TERM 1'!S100," ")</f>
        <v xml:space="preserve"> </v>
      </c>
      <c r="BK101" s="28" t="str">
        <f>IFERROR('TERM 2'!S100," ")</f>
        <v xml:space="preserve"> </v>
      </c>
      <c r="BL101" s="28" t="str">
        <f>IFERROR('TERM 3'!S100," ")</f>
        <v xml:space="preserve"> </v>
      </c>
      <c r="BM101" s="765" t="str">
        <f t="shared" si="34"/>
        <v/>
      </c>
      <c r="BN101" s="6" t="e">
        <f>_xlfn.XLOOKUP(B101,masterlist!$M:$M,masterlist!R:R)</f>
        <v>#VALUE!</v>
      </c>
    </row>
    <row r="102" spans="1:66" ht="18" customHeight="1">
      <c r="A102" s="23">
        <v>35</v>
      </c>
      <c r="B102" s="57" t="e">
        <f>'INPUT DATA'!P43</f>
        <v>#VALUE!</v>
      </c>
      <c r="C102" s="6" t="e">
        <f t="shared" si="19"/>
        <v>#VALUE!</v>
      </c>
      <c r="D102" s="60">
        <f>'TERM 1'!C101</f>
        <v>0</v>
      </c>
      <c r="E102" s="60">
        <f>'TERM 2'!C101</f>
        <v>0</v>
      </c>
      <c r="F102" s="60" t="str">
        <f>'TERM 3'!C101</f>
        <v/>
      </c>
      <c r="G102" s="60" t="str">
        <f t="shared" si="20"/>
        <v/>
      </c>
      <c r="H102" s="60">
        <f>'TERM 1'!D101</f>
        <v>0</v>
      </c>
      <c r="I102" s="60">
        <f>'TERM 2'!D101</f>
        <v>0</v>
      </c>
      <c r="J102" s="60" t="str">
        <f>'TERM 3'!D101</f>
        <v/>
      </c>
      <c r="K102" s="60" t="str">
        <f t="shared" si="21"/>
        <v/>
      </c>
      <c r="L102" s="60">
        <f>'TERM 1'!E101</f>
        <v>0</v>
      </c>
      <c r="M102" s="60">
        <f>'TERM 2'!E101</f>
        <v>0</v>
      </c>
      <c r="N102" s="60" t="str">
        <f>'TERM 3'!E101</f>
        <v/>
      </c>
      <c r="O102" s="60" t="str">
        <f t="shared" si="22"/>
        <v/>
      </c>
      <c r="P102" s="60">
        <f>'TERM 1'!F101</f>
        <v>0</v>
      </c>
      <c r="Q102" s="60">
        <f>'TERM 2'!F101</f>
        <v>0</v>
      </c>
      <c r="R102" s="60" t="str">
        <f>'TERM 3'!F101</f>
        <v/>
      </c>
      <c r="S102" s="60" t="str">
        <f t="shared" si="23"/>
        <v/>
      </c>
      <c r="T102" s="60">
        <f>'TERM 1'!G101</f>
        <v>0</v>
      </c>
      <c r="U102" s="60">
        <f>'TERM 2'!G101</f>
        <v>0</v>
      </c>
      <c r="V102" s="60" t="str">
        <f>'TERM 3'!G101</f>
        <v/>
      </c>
      <c r="W102" s="60" t="str">
        <f t="shared" si="24"/>
        <v/>
      </c>
      <c r="X102" s="60">
        <f>'TERM 1'!H101</f>
        <v>0</v>
      </c>
      <c r="Y102" s="60">
        <f>'TERM 2'!H101</f>
        <v>0</v>
      </c>
      <c r="Z102" s="60" t="str">
        <f>'TERM 3'!H101</f>
        <v/>
      </c>
      <c r="AA102" s="60" t="str">
        <f t="shared" si="25"/>
        <v/>
      </c>
      <c r="AB102" s="60">
        <f>'TERM 1'!I101</f>
        <v>0</v>
      </c>
      <c r="AC102" s="60">
        <f>'TERM 2'!I101</f>
        <v>0</v>
      </c>
      <c r="AD102" s="60" t="str">
        <f>'TERM 3'!I101</f>
        <v/>
      </c>
      <c r="AE102" s="60" t="str">
        <f t="shared" si="26"/>
        <v/>
      </c>
      <c r="AF102" s="25" t="str">
        <f>'TERM 1'!J101</f>
        <v/>
      </c>
      <c r="AG102" s="25" t="str">
        <f>'TERM 2'!J101</f>
        <v/>
      </c>
      <c r="AH102" s="25" t="str">
        <f>'TERM 3'!J101</f>
        <v/>
      </c>
      <c r="AI102" s="60" t="str">
        <f t="shared" si="27"/>
        <v/>
      </c>
      <c r="AJ102" s="61" t="str">
        <f>'TERM 1'!K101</f>
        <v/>
      </c>
      <c r="AK102" s="61" t="str">
        <f>'TERM 2'!K101</f>
        <v/>
      </c>
      <c r="AL102" s="61">
        <f>'TERM 3'!K101</f>
        <v>0</v>
      </c>
      <c r="AM102" s="60" t="str">
        <f t="shared" si="28"/>
        <v/>
      </c>
      <c r="AN102" s="61" t="str">
        <f>'TERM 1'!L101</f>
        <v/>
      </c>
      <c r="AO102" s="61" t="str">
        <f>'TERM 2'!L101</f>
        <v/>
      </c>
      <c r="AP102" s="61">
        <f>'TERM 3'!L101</f>
        <v>0</v>
      </c>
      <c r="AQ102" s="60" t="str">
        <f t="shared" si="29"/>
        <v/>
      </c>
      <c r="AR102" s="61">
        <f>'TERM 1'!M101</f>
        <v>0</v>
      </c>
      <c r="AS102" s="61">
        <f>'TERM 2'!M101</f>
        <v>0</v>
      </c>
      <c r="AT102" s="61">
        <f>'TERM 3'!M101</f>
        <v>0</v>
      </c>
      <c r="AU102" s="60">
        <f t="shared" si="30"/>
        <v>0</v>
      </c>
      <c r="AV102" s="507" t="str">
        <f>IF('TERM 1'!N101=0," ",'TERM 1'!N101)</f>
        <v xml:space="preserve"> </v>
      </c>
      <c r="AW102" s="61" t="str">
        <f>IF('TERM 2'!N101=0," ",'TERM 2'!N101)</f>
        <v xml:space="preserve"> </v>
      </c>
      <c r="AX102" s="61" t="str">
        <f>IF('TERM 3'!N101=0," ",'TERM 3'!N101)</f>
        <v xml:space="preserve"> </v>
      </c>
      <c r="AY102" s="60" t="str">
        <f t="shared" si="31"/>
        <v/>
      </c>
      <c r="AZ102" s="61" t="str">
        <f>IF('TERM 1'!O101=0," ",'TERM 1'!O101)</f>
        <v xml:space="preserve"> </v>
      </c>
      <c r="BA102" s="61" t="str">
        <f>IF('TERM 2'!O101=0," ",'TERM 2'!O101)</f>
        <v xml:space="preserve"> </v>
      </c>
      <c r="BB102" s="506" t="str">
        <f>IF('TERM 3'!O101=0," ",'TERM 3'!O101)</f>
        <v xml:space="preserve"> </v>
      </c>
      <c r="BC102" s="60" t="str">
        <f t="shared" si="32"/>
        <v/>
      </c>
      <c r="BD102" s="27" t="str" cm="1">
        <f t="array" ref="BD102">IFERROR(ROUND(SUM(D102,H102,L102,P102,T102,X102,AB102,AF102,AR102,AV102,AZ102) / INDEX(FREQUENCY((D102,H102,L102,P102,T102,X102,AB102,AF102,AR102,AV102,AZ102), 0), 2), 0)," ")</f>
        <v xml:space="preserve"> </v>
      </c>
      <c r="BE102" s="27" t="str" cm="1">
        <f t="array" ref="BE102">IFERROR(ROUND(SUM(E102,I102,M102,Q102,U102,Y102,AC102,AG102,AS102,AW102,BA102) / INDEX(FREQUENCY((E102,I102,M102,Q102,U102,Y102,AC102,AG102,AS102,AW102,BA102), 0), 2), 0)," ")</f>
        <v xml:space="preserve"> </v>
      </c>
      <c r="BF102" s="27" t="str" cm="1">
        <f t="array" ref="BF102">IFERROR(ROUND(SUM(F102,J102,N102,R102,V102,Z102,AD102,AH102,AT102,AX102,BB102) / INDEX(FREQUENCY((F102,J102,N102,R102,V102,Z102,AD102,AH102,AT102,AX102,BB102), 0), 2), 0)," ")</f>
        <v xml:space="preserve"> </v>
      </c>
      <c r="BG102" s="27" t="str" cm="1">
        <f t="array" ref="BG102">IFERROR(ROUND(SUM(G102,K102,O102,S102,W102,AA102,AE102,AI102,AU102,AY102,BC102) / INDEX(FREQUENCY((G102,K102,O102,S102,W102,AA102,AE102,AI102,AU102,AY102,BC102), 0), 2), 0)," ")</f>
        <v xml:space="preserve"> </v>
      </c>
      <c r="BH102" s="28" t="str">
        <f t="shared" si="33"/>
        <v/>
      </c>
      <c r="BI102" s="28" t="str">
        <f t="shared" si="18"/>
        <v/>
      </c>
      <c r="BJ102" s="28" t="str">
        <f>IFERROR('TERM 1'!S101," ")</f>
        <v xml:space="preserve"> </v>
      </c>
      <c r="BK102" s="28" t="str">
        <f>IFERROR('TERM 2'!S101," ")</f>
        <v xml:space="preserve"> </v>
      </c>
      <c r="BL102" s="28" t="str">
        <f>IFERROR('TERM 3'!S101," ")</f>
        <v xml:space="preserve"> </v>
      </c>
      <c r="BM102" s="765" t="str">
        <f t="shared" si="34"/>
        <v/>
      </c>
      <c r="BN102" s="6" t="e">
        <f>_xlfn.XLOOKUP(B102,masterlist!$M:$M,masterlist!R:R)</f>
        <v>#VALUE!</v>
      </c>
    </row>
    <row r="103" spans="1:66" ht="18" customHeight="1">
      <c r="A103" s="23">
        <v>36</v>
      </c>
      <c r="B103" s="57" t="e">
        <f>'INPUT DATA'!P44</f>
        <v>#VALUE!</v>
      </c>
      <c r="C103" s="6" t="e">
        <f t="shared" si="19"/>
        <v>#VALUE!</v>
      </c>
      <c r="D103" s="60">
        <f>'TERM 1'!C102</f>
        <v>0</v>
      </c>
      <c r="E103" s="60">
        <f>'TERM 2'!C102</f>
        <v>0</v>
      </c>
      <c r="F103" s="60" t="str">
        <f>'TERM 3'!C102</f>
        <v/>
      </c>
      <c r="G103" s="60" t="str">
        <f t="shared" si="20"/>
        <v/>
      </c>
      <c r="H103" s="60">
        <f>'TERM 1'!D102</f>
        <v>0</v>
      </c>
      <c r="I103" s="60">
        <f>'TERM 2'!D102</f>
        <v>0</v>
      </c>
      <c r="J103" s="60" t="str">
        <f>'TERM 3'!D102</f>
        <v/>
      </c>
      <c r="K103" s="60" t="str">
        <f t="shared" si="21"/>
        <v/>
      </c>
      <c r="L103" s="60">
        <f>'TERM 1'!E102</f>
        <v>0</v>
      </c>
      <c r="M103" s="60">
        <f>'TERM 2'!E102</f>
        <v>0</v>
      </c>
      <c r="N103" s="60" t="str">
        <f>'TERM 3'!E102</f>
        <v/>
      </c>
      <c r="O103" s="60" t="str">
        <f t="shared" si="22"/>
        <v/>
      </c>
      <c r="P103" s="60">
        <f>'TERM 1'!F102</f>
        <v>0</v>
      </c>
      <c r="Q103" s="60">
        <f>'TERM 2'!F102</f>
        <v>0</v>
      </c>
      <c r="R103" s="60" t="str">
        <f>'TERM 3'!F102</f>
        <v/>
      </c>
      <c r="S103" s="60" t="str">
        <f t="shared" si="23"/>
        <v/>
      </c>
      <c r="T103" s="60">
        <f>'TERM 1'!G102</f>
        <v>0</v>
      </c>
      <c r="U103" s="60">
        <f>'TERM 2'!G102</f>
        <v>0</v>
      </c>
      <c r="V103" s="60" t="str">
        <f>'TERM 3'!G102</f>
        <v/>
      </c>
      <c r="W103" s="60" t="str">
        <f t="shared" si="24"/>
        <v/>
      </c>
      <c r="X103" s="60">
        <f>'TERM 1'!H102</f>
        <v>0</v>
      </c>
      <c r="Y103" s="60">
        <f>'TERM 2'!H102</f>
        <v>0</v>
      </c>
      <c r="Z103" s="60" t="str">
        <f>'TERM 3'!H102</f>
        <v/>
      </c>
      <c r="AA103" s="60" t="str">
        <f t="shared" si="25"/>
        <v/>
      </c>
      <c r="AB103" s="60">
        <f>'TERM 1'!I102</f>
        <v>0</v>
      </c>
      <c r="AC103" s="60">
        <f>'TERM 2'!I102</f>
        <v>0</v>
      </c>
      <c r="AD103" s="60" t="str">
        <f>'TERM 3'!I102</f>
        <v/>
      </c>
      <c r="AE103" s="60" t="str">
        <f t="shared" si="26"/>
        <v/>
      </c>
      <c r="AF103" s="25" t="str">
        <f>'TERM 1'!J102</f>
        <v/>
      </c>
      <c r="AG103" s="25" t="str">
        <f>'TERM 2'!J102</f>
        <v/>
      </c>
      <c r="AH103" s="25" t="str">
        <f>'TERM 3'!J102</f>
        <v/>
      </c>
      <c r="AI103" s="60" t="str">
        <f t="shared" si="27"/>
        <v/>
      </c>
      <c r="AJ103" s="61" t="str">
        <f>'TERM 1'!K102</f>
        <v/>
      </c>
      <c r="AK103" s="61" t="str">
        <f>'TERM 2'!K102</f>
        <v/>
      </c>
      <c r="AL103" s="61">
        <f>'TERM 3'!K102</f>
        <v>0</v>
      </c>
      <c r="AM103" s="60" t="str">
        <f t="shared" si="28"/>
        <v/>
      </c>
      <c r="AN103" s="61" t="str">
        <f>'TERM 1'!L102</f>
        <v/>
      </c>
      <c r="AO103" s="61" t="str">
        <f>'TERM 2'!L102</f>
        <v/>
      </c>
      <c r="AP103" s="61">
        <f>'TERM 3'!L102</f>
        <v>0</v>
      </c>
      <c r="AQ103" s="60" t="str">
        <f t="shared" si="29"/>
        <v/>
      </c>
      <c r="AR103" s="61">
        <f>'TERM 1'!M102</f>
        <v>0</v>
      </c>
      <c r="AS103" s="61">
        <f>'TERM 2'!M102</f>
        <v>0</v>
      </c>
      <c r="AT103" s="61">
        <f>'TERM 3'!M102</f>
        <v>0</v>
      </c>
      <c r="AU103" s="60">
        <f t="shared" si="30"/>
        <v>0</v>
      </c>
      <c r="AV103" s="507" t="str">
        <f>IF('TERM 1'!N102=0," ",'TERM 1'!N102)</f>
        <v xml:space="preserve"> </v>
      </c>
      <c r="AW103" s="61" t="str">
        <f>IF('TERM 2'!N102=0," ",'TERM 2'!N102)</f>
        <v xml:space="preserve"> </v>
      </c>
      <c r="AX103" s="61" t="str">
        <f>IF('TERM 3'!N102=0," ",'TERM 3'!N102)</f>
        <v xml:space="preserve"> </v>
      </c>
      <c r="AY103" s="60" t="str">
        <f t="shared" si="31"/>
        <v/>
      </c>
      <c r="AZ103" s="61" t="str">
        <f>IF('TERM 1'!O102=0," ",'TERM 1'!O102)</f>
        <v xml:space="preserve"> </v>
      </c>
      <c r="BA103" s="61" t="str">
        <f>IF('TERM 2'!O102=0," ",'TERM 2'!O102)</f>
        <v xml:space="preserve"> </v>
      </c>
      <c r="BB103" s="506" t="str">
        <f>IF('TERM 3'!O102=0," ",'TERM 3'!O102)</f>
        <v xml:space="preserve"> </v>
      </c>
      <c r="BC103" s="60" t="str">
        <f t="shared" si="32"/>
        <v/>
      </c>
      <c r="BD103" s="27" t="str" cm="1">
        <f t="array" ref="BD103">IFERROR(ROUND(SUM(D103,H103,L103,P103,T103,X103,AB103,AF103,AR103,AV103,AZ103) / INDEX(FREQUENCY((D103,H103,L103,P103,T103,X103,AB103,AF103,AR103,AV103,AZ103), 0), 2), 0)," ")</f>
        <v xml:space="preserve"> </v>
      </c>
      <c r="BE103" s="27" t="str" cm="1">
        <f t="array" ref="BE103">IFERROR(ROUND(SUM(E103,I103,M103,Q103,U103,Y103,AC103,AG103,AS103,AW103,BA103) / INDEX(FREQUENCY((E103,I103,M103,Q103,U103,Y103,AC103,AG103,AS103,AW103,BA103), 0), 2), 0)," ")</f>
        <v xml:space="preserve"> </v>
      </c>
      <c r="BF103" s="27" t="str" cm="1">
        <f t="array" ref="BF103">IFERROR(ROUND(SUM(F103,J103,N103,R103,V103,Z103,AD103,AH103,AT103,AX103,BB103) / INDEX(FREQUENCY((F103,J103,N103,R103,V103,Z103,AD103,AH103,AT103,AX103,BB103), 0), 2), 0)," ")</f>
        <v xml:space="preserve"> </v>
      </c>
      <c r="BG103" s="27" t="str" cm="1">
        <f t="array" ref="BG103">IFERROR(ROUND(SUM(G103,K103,O103,S103,W103,AA103,AE103,AI103,AU103,AY103,BC103) / INDEX(FREQUENCY((G103,K103,O103,S103,W103,AA103,AE103,AI103,AU103,AY103,BC103), 0), 2), 0)," ")</f>
        <v xml:space="preserve"> </v>
      </c>
      <c r="BH103" s="28" t="str">
        <f t="shared" si="33"/>
        <v/>
      </c>
      <c r="BI103" s="28" t="str">
        <f t="shared" si="18"/>
        <v/>
      </c>
      <c r="BJ103" s="28" t="str">
        <f>IFERROR('TERM 1'!S102," ")</f>
        <v xml:space="preserve"> </v>
      </c>
      <c r="BK103" s="28" t="str">
        <f>IFERROR('TERM 2'!S102," ")</f>
        <v xml:space="preserve"> </v>
      </c>
      <c r="BL103" s="28" t="str">
        <f>IFERROR('TERM 3'!S102," ")</f>
        <v xml:space="preserve"> </v>
      </c>
      <c r="BM103" s="765" t="str">
        <f t="shared" si="34"/>
        <v/>
      </c>
      <c r="BN103" s="6" t="e">
        <f>_xlfn.XLOOKUP(B103,masterlist!$M:$M,masterlist!R:R)</f>
        <v>#VALUE!</v>
      </c>
    </row>
    <row r="104" spans="1:66" ht="18" customHeight="1">
      <c r="A104" s="23">
        <v>37</v>
      </c>
      <c r="B104" s="57" t="e">
        <f>'INPUT DATA'!P45</f>
        <v>#VALUE!</v>
      </c>
      <c r="C104" s="6" t="e">
        <f t="shared" si="19"/>
        <v>#VALUE!</v>
      </c>
      <c r="D104" s="60">
        <f>'TERM 1'!C103</f>
        <v>0</v>
      </c>
      <c r="E104" s="60">
        <f>'TERM 2'!C103</f>
        <v>0</v>
      </c>
      <c r="F104" s="60" t="str">
        <f>'TERM 3'!C103</f>
        <v/>
      </c>
      <c r="G104" s="60" t="str">
        <f t="shared" si="20"/>
        <v/>
      </c>
      <c r="H104" s="60">
        <f>'TERM 1'!D103</f>
        <v>0</v>
      </c>
      <c r="I104" s="60">
        <f>'TERM 2'!D103</f>
        <v>0</v>
      </c>
      <c r="J104" s="60" t="str">
        <f>'TERM 3'!D103</f>
        <v/>
      </c>
      <c r="K104" s="60" t="str">
        <f t="shared" si="21"/>
        <v/>
      </c>
      <c r="L104" s="60">
        <f>'TERM 1'!E103</f>
        <v>0</v>
      </c>
      <c r="M104" s="60">
        <f>'TERM 2'!E103</f>
        <v>0</v>
      </c>
      <c r="N104" s="60" t="str">
        <f>'TERM 3'!E103</f>
        <v/>
      </c>
      <c r="O104" s="60" t="str">
        <f t="shared" si="22"/>
        <v/>
      </c>
      <c r="P104" s="60">
        <f>'TERM 1'!F103</f>
        <v>0</v>
      </c>
      <c r="Q104" s="60">
        <f>'TERM 2'!F103</f>
        <v>0</v>
      </c>
      <c r="R104" s="60" t="str">
        <f>'TERM 3'!F103</f>
        <v/>
      </c>
      <c r="S104" s="60" t="str">
        <f t="shared" si="23"/>
        <v/>
      </c>
      <c r="T104" s="60">
        <f>'TERM 1'!G103</f>
        <v>0</v>
      </c>
      <c r="U104" s="60">
        <f>'TERM 2'!G103</f>
        <v>0</v>
      </c>
      <c r="V104" s="60" t="str">
        <f>'TERM 3'!G103</f>
        <v/>
      </c>
      <c r="W104" s="60" t="str">
        <f t="shared" si="24"/>
        <v/>
      </c>
      <c r="X104" s="60">
        <f>'TERM 1'!H103</f>
        <v>0</v>
      </c>
      <c r="Y104" s="60">
        <f>'TERM 2'!H103</f>
        <v>0</v>
      </c>
      <c r="Z104" s="60" t="str">
        <f>'TERM 3'!H103</f>
        <v/>
      </c>
      <c r="AA104" s="60" t="str">
        <f t="shared" si="25"/>
        <v/>
      </c>
      <c r="AB104" s="60">
        <f>'TERM 1'!I103</f>
        <v>0</v>
      </c>
      <c r="AC104" s="60">
        <f>'TERM 2'!I103</f>
        <v>0</v>
      </c>
      <c r="AD104" s="60" t="str">
        <f>'TERM 3'!I103</f>
        <v/>
      </c>
      <c r="AE104" s="60" t="str">
        <f t="shared" si="26"/>
        <v/>
      </c>
      <c r="AF104" s="25" t="str">
        <f>'TERM 1'!J103</f>
        <v/>
      </c>
      <c r="AG104" s="25" t="str">
        <f>'TERM 2'!J103</f>
        <v/>
      </c>
      <c r="AH104" s="25" t="str">
        <f>'TERM 3'!J103</f>
        <v/>
      </c>
      <c r="AI104" s="60" t="str">
        <f t="shared" si="27"/>
        <v/>
      </c>
      <c r="AJ104" s="61" t="str">
        <f>'TERM 1'!K103</f>
        <v/>
      </c>
      <c r="AK104" s="61" t="str">
        <f>'TERM 2'!K103</f>
        <v/>
      </c>
      <c r="AL104" s="61">
        <f>'TERM 3'!K103</f>
        <v>0</v>
      </c>
      <c r="AM104" s="60" t="str">
        <f t="shared" si="28"/>
        <v/>
      </c>
      <c r="AN104" s="61" t="str">
        <f>'TERM 1'!L103</f>
        <v/>
      </c>
      <c r="AO104" s="61" t="str">
        <f>'TERM 2'!L103</f>
        <v/>
      </c>
      <c r="AP104" s="61">
        <f>'TERM 3'!L103</f>
        <v>0</v>
      </c>
      <c r="AQ104" s="60" t="str">
        <f t="shared" si="29"/>
        <v/>
      </c>
      <c r="AR104" s="61">
        <f>'TERM 1'!M103</f>
        <v>0</v>
      </c>
      <c r="AS104" s="61">
        <f>'TERM 2'!M103</f>
        <v>0</v>
      </c>
      <c r="AT104" s="61">
        <f>'TERM 3'!M103</f>
        <v>0</v>
      </c>
      <c r="AU104" s="60">
        <f t="shared" si="30"/>
        <v>0</v>
      </c>
      <c r="AV104" s="507" t="str">
        <f>IF('TERM 1'!N103=0," ",'TERM 1'!N103)</f>
        <v xml:space="preserve"> </v>
      </c>
      <c r="AW104" s="61" t="str">
        <f>IF('TERM 2'!N103=0," ",'TERM 2'!N103)</f>
        <v xml:space="preserve"> </v>
      </c>
      <c r="AX104" s="61" t="str">
        <f>IF('TERM 3'!N103=0," ",'TERM 3'!N103)</f>
        <v xml:space="preserve"> </v>
      </c>
      <c r="AY104" s="60" t="str">
        <f t="shared" si="31"/>
        <v/>
      </c>
      <c r="AZ104" s="61" t="str">
        <f>IF('TERM 1'!O103=0," ",'TERM 1'!O103)</f>
        <v xml:space="preserve"> </v>
      </c>
      <c r="BA104" s="61" t="str">
        <f>IF('TERM 2'!O103=0," ",'TERM 2'!O103)</f>
        <v xml:space="preserve"> </v>
      </c>
      <c r="BB104" s="506" t="str">
        <f>IF('TERM 3'!O103=0," ",'TERM 3'!O103)</f>
        <v xml:space="preserve"> </v>
      </c>
      <c r="BC104" s="60" t="str">
        <f t="shared" si="32"/>
        <v/>
      </c>
      <c r="BD104" s="27" t="str" cm="1">
        <f t="array" ref="BD104">IFERROR(ROUND(SUM(D104,H104,L104,P104,T104,X104,AB104,AF104,AR104,AV104,AZ104) / INDEX(FREQUENCY((D104,H104,L104,P104,T104,X104,AB104,AF104,AR104,AV104,AZ104), 0), 2), 0)," ")</f>
        <v xml:space="preserve"> </v>
      </c>
      <c r="BE104" s="27" t="str" cm="1">
        <f t="array" ref="BE104">IFERROR(ROUND(SUM(E104,I104,M104,Q104,U104,Y104,AC104,AG104,AS104,AW104,BA104) / INDEX(FREQUENCY((E104,I104,M104,Q104,U104,Y104,AC104,AG104,AS104,AW104,BA104), 0), 2), 0)," ")</f>
        <v xml:space="preserve"> </v>
      </c>
      <c r="BF104" s="27" t="str" cm="1">
        <f t="array" ref="BF104">IFERROR(ROUND(SUM(F104,J104,N104,R104,V104,Z104,AD104,AH104,AT104,AX104,BB104) / INDEX(FREQUENCY((F104,J104,N104,R104,V104,Z104,AD104,AH104,AT104,AX104,BB104), 0), 2), 0)," ")</f>
        <v xml:space="preserve"> </v>
      </c>
      <c r="BG104" s="27" t="str" cm="1">
        <f t="array" ref="BG104">IFERROR(ROUND(SUM(G104,K104,O104,S104,W104,AA104,AE104,AI104,AU104,AY104,BC104) / INDEX(FREQUENCY((G104,K104,O104,S104,W104,AA104,AE104,AI104,AU104,AY104,BC104), 0), 2), 0)," ")</f>
        <v xml:space="preserve"> </v>
      </c>
      <c r="BH104" s="28" t="str">
        <f t="shared" si="33"/>
        <v/>
      </c>
      <c r="BI104" s="28" t="str">
        <f t="shared" si="18"/>
        <v/>
      </c>
      <c r="BJ104" s="28" t="str">
        <f>IFERROR('TERM 1'!S103," ")</f>
        <v xml:space="preserve"> </v>
      </c>
      <c r="BK104" s="28" t="str">
        <f>IFERROR('TERM 2'!S103," ")</f>
        <v xml:space="preserve"> </v>
      </c>
      <c r="BL104" s="28" t="str">
        <f>IFERROR('TERM 3'!S103," ")</f>
        <v xml:space="preserve"> </v>
      </c>
      <c r="BM104" s="765" t="str">
        <f t="shared" si="34"/>
        <v/>
      </c>
      <c r="BN104" s="6" t="e">
        <f>_xlfn.XLOOKUP(B104,masterlist!$M:$M,masterlist!R:R)</f>
        <v>#VALUE!</v>
      </c>
    </row>
    <row r="105" spans="1:66" ht="18" customHeight="1">
      <c r="A105" s="23">
        <v>38</v>
      </c>
      <c r="B105" s="57" t="e">
        <f>'INPUT DATA'!P46</f>
        <v>#VALUE!</v>
      </c>
      <c r="C105" s="6" t="e">
        <f t="shared" si="19"/>
        <v>#VALUE!</v>
      </c>
      <c r="D105" s="60">
        <f>'TERM 1'!C104</f>
        <v>0</v>
      </c>
      <c r="E105" s="60">
        <f>'TERM 2'!C104</f>
        <v>0</v>
      </c>
      <c r="F105" s="60" t="str">
        <f>'TERM 3'!C104</f>
        <v/>
      </c>
      <c r="G105" s="60" t="str">
        <f t="shared" si="20"/>
        <v/>
      </c>
      <c r="H105" s="60">
        <f>'TERM 1'!D104</f>
        <v>0</v>
      </c>
      <c r="I105" s="60">
        <f>'TERM 2'!D104</f>
        <v>0</v>
      </c>
      <c r="J105" s="60" t="str">
        <f>'TERM 3'!D104</f>
        <v/>
      </c>
      <c r="K105" s="60" t="str">
        <f t="shared" si="21"/>
        <v/>
      </c>
      <c r="L105" s="60">
        <f>'TERM 1'!E104</f>
        <v>0</v>
      </c>
      <c r="M105" s="60">
        <f>'TERM 2'!E104</f>
        <v>0</v>
      </c>
      <c r="N105" s="60" t="str">
        <f>'TERM 3'!E104</f>
        <v/>
      </c>
      <c r="O105" s="60" t="str">
        <f t="shared" si="22"/>
        <v/>
      </c>
      <c r="P105" s="60">
        <f>'TERM 1'!F104</f>
        <v>0</v>
      </c>
      <c r="Q105" s="60">
        <f>'TERM 2'!F104</f>
        <v>0</v>
      </c>
      <c r="R105" s="60" t="str">
        <f>'TERM 3'!F104</f>
        <v/>
      </c>
      <c r="S105" s="60" t="str">
        <f t="shared" si="23"/>
        <v/>
      </c>
      <c r="T105" s="60">
        <f>'TERM 1'!G104</f>
        <v>0</v>
      </c>
      <c r="U105" s="60">
        <f>'TERM 2'!G104</f>
        <v>0</v>
      </c>
      <c r="V105" s="60" t="str">
        <f>'TERM 3'!G104</f>
        <v/>
      </c>
      <c r="W105" s="60" t="str">
        <f t="shared" si="24"/>
        <v/>
      </c>
      <c r="X105" s="60">
        <f>'TERM 1'!H104</f>
        <v>0</v>
      </c>
      <c r="Y105" s="60">
        <f>'TERM 2'!H104</f>
        <v>0</v>
      </c>
      <c r="Z105" s="60" t="str">
        <f>'TERM 3'!H104</f>
        <v/>
      </c>
      <c r="AA105" s="60" t="str">
        <f t="shared" si="25"/>
        <v/>
      </c>
      <c r="AB105" s="60">
        <f>'TERM 1'!I104</f>
        <v>0</v>
      </c>
      <c r="AC105" s="60">
        <f>'TERM 2'!I104</f>
        <v>0</v>
      </c>
      <c r="AD105" s="60" t="str">
        <f>'TERM 3'!I104</f>
        <v/>
      </c>
      <c r="AE105" s="60" t="str">
        <f t="shared" si="26"/>
        <v/>
      </c>
      <c r="AF105" s="25" t="str">
        <f>'TERM 1'!J104</f>
        <v/>
      </c>
      <c r="AG105" s="25" t="str">
        <f>'TERM 2'!J104</f>
        <v/>
      </c>
      <c r="AH105" s="25" t="str">
        <f>'TERM 3'!J104</f>
        <v/>
      </c>
      <c r="AI105" s="60" t="str">
        <f t="shared" si="27"/>
        <v/>
      </c>
      <c r="AJ105" s="61" t="str">
        <f>'TERM 1'!K104</f>
        <v/>
      </c>
      <c r="AK105" s="61" t="str">
        <f>'TERM 2'!K104</f>
        <v/>
      </c>
      <c r="AL105" s="61">
        <f>'TERM 3'!K104</f>
        <v>0</v>
      </c>
      <c r="AM105" s="60" t="str">
        <f t="shared" si="28"/>
        <v/>
      </c>
      <c r="AN105" s="61" t="str">
        <f>'TERM 1'!L104</f>
        <v/>
      </c>
      <c r="AO105" s="61" t="str">
        <f>'TERM 2'!L104</f>
        <v/>
      </c>
      <c r="AP105" s="61">
        <f>'TERM 3'!L104</f>
        <v>0</v>
      </c>
      <c r="AQ105" s="60" t="str">
        <f t="shared" si="29"/>
        <v/>
      </c>
      <c r="AR105" s="61">
        <f>'TERM 1'!M104</f>
        <v>0</v>
      </c>
      <c r="AS105" s="61">
        <f>'TERM 2'!M104</f>
        <v>0</v>
      </c>
      <c r="AT105" s="61">
        <f>'TERM 3'!M104</f>
        <v>0</v>
      </c>
      <c r="AU105" s="60">
        <f t="shared" si="30"/>
        <v>0</v>
      </c>
      <c r="AV105" s="507" t="str">
        <f>IF('TERM 1'!N104=0," ",'TERM 1'!N104)</f>
        <v xml:space="preserve"> </v>
      </c>
      <c r="AW105" s="61" t="str">
        <f>IF('TERM 2'!N104=0," ",'TERM 2'!N104)</f>
        <v xml:space="preserve"> </v>
      </c>
      <c r="AX105" s="61" t="str">
        <f>IF('TERM 3'!N104=0," ",'TERM 3'!N104)</f>
        <v xml:space="preserve"> </v>
      </c>
      <c r="AY105" s="60" t="str">
        <f t="shared" si="31"/>
        <v/>
      </c>
      <c r="AZ105" s="61" t="str">
        <f>IF('TERM 1'!O104=0," ",'TERM 1'!O104)</f>
        <v xml:space="preserve"> </v>
      </c>
      <c r="BA105" s="61" t="str">
        <f>IF('TERM 2'!O104=0," ",'TERM 2'!O104)</f>
        <v xml:space="preserve"> </v>
      </c>
      <c r="BB105" s="506" t="str">
        <f>IF('TERM 3'!O104=0," ",'TERM 3'!O104)</f>
        <v xml:space="preserve"> </v>
      </c>
      <c r="BC105" s="60" t="str">
        <f t="shared" si="32"/>
        <v/>
      </c>
      <c r="BD105" s="27" t="str" cm="1">
        <f t="array" ref="BD105">IFERROR(ROUND(SUM(D105,H105,L105,P105,T105,X105,AB105,AF105,AR105,AV105,AZ105) / INDEX(FREQUENCY((D105,H105,L105,P105,T105,X105,AB105,AF105,AR105,AV105,AZ105), 0), 2), 0)," ")</f>
        <v xml:space="preserve"> </v>
      </c>
      <c r="BE105" s="27" t="str" cm="1">
        <f t="array" ref="BE105">IFERROR(ROUND(SUM(E105,I105,M105,Q105,U105,Y105,AC105,AG105,AS105,AW105,BA105) / INDEX(FREQUENCY((E105,I105,M105,Q105,U105,Y105,AC105,AG105,AS105,AW105,BA105), 0), 2), 0)," ")</f>
        <v xml:space="preserve"> </v>
      </c>
      <c r="BF105" s="27" t="str" cm="1">
        <f t="array" ref="BF105">IFERROR(ROUND(SUM(F105,J105,N105,R105,V105,Z105,AD105,AH105,AT105,AX105,BB105) / INDEX(FREQUENCY((F105,J105,N105,R105,V105,Z105,AD105,AH105,AT105,AX105,BB105), 0), 2), 0)," ")</f>
        <v xml:space="preserve"> </v>
      </c>
      <c r="BG105" s="27" t="str" cm="1">
        <f t="array" ref="BG105">IFERROR(ROUND(SUM(G105,K105,O105,S105,W105,AA105,AE105,AI105,AU105,AY105,BC105) / INDEX(FREQUENCY((G105,K105,O105,S105,W105,AA105,AE105,AI105,AU105,AY105,BC105), 0), 2), 0)," ")</f>
        <v xml:space="preserve"> </v>
      </c>
      <c r="BH105" s="28" t="str">
        <f t="shared" si="33"/>
        <v/>
      </c>
      <c r="BI105" s="28" t="str">
        <f t="shared" si="18"/>
        <v/>
      </c>
      <c r="BJ105" s="28" t="str">
        <f>IFERROR('TERM 1'!S104," ")</f>
        <v xml:space="preserve"> </v>
      </c>
      <c r="BK105" s="28" t="str">
        <f>IFERROR('TERM 2'!S104," ")</f>
        <v xml:space="preserve"> </v>
      </c>
      <c r="BL105" s="28" t="str">
        <f>IFERROR('TERM 3'!S104," ")</f>
        <v xml:space="preserve"> </v>
      </c>
      <c r="BM105" s="765" t="str">
        <f t="shared" si="34"/>
        <v/>
      </c>
      <c r="BN105" s="6" t="e">
        <f>_xlfn.XLOOKUP(B105,masterlist!$M:$M,masterlist!R:R)</f>
        <v>#VALUE!</v>
      </c>
    </row>
    <row r="106" spans="1:66" ht="18" customHeight="1">
      <c r="A106" s="23">
        <v>39</v>
      </c>
      <c r="B106" s="57" t="e">
        <f>'INPUT DATA'!P47</f>
        <v>#VALUE!</v>
      </c>
      <c r="C106" s="6" t="e">
        <f t="shared" si="19"/>
        <v>#VALUE!</v>
      </c>
      <c r="D106" s="60">
        <f>'TERM 1'!C105</f>
        <v>0</v>
      </c>
      <c r="E106" s="60">
        <f>'TERM 2'!C105</f>
        <v>0</v>
      </c>
      <c r="F106" s="60" t="str">
        <f>'TERM 3'!C105</f>
        <v/>
      </c>
      <c r="G106" s="60" t="str">
        <f t="shared" si="20"/>
        <v/>
      </c>
      <c r="H106" s="60">
        <f>'TERM 1'!D105</f>
        <v>0</v>
      </c>
      <c r="I106" s="60">
        <f>'TERM 2'!D105</f>
        <v>0</v>
      </c>
      <c r="J106" s="60" t="str">
        <f>'TERM 3'!D105</f>
        <v/>
      </c>
      <c r="K106" s="60" t="str">
        <f t="shared" si="21"/>
        <v/>
      </c>
      <c r="L106" s="60">
        <f>'TERM 1'!E105</f>
        <v>0</v>
      </c>
      <c r="M106" s="60">
        <f>'TERM 2'!E105</f>
        <v>0</v>
      </c>
      <c r="N106" s="60" t="str">
        <f>'TERM 3'!E105</f>
        <v/>
      </c>
      <c r="O106" s="60" t="str">
        <f t="shared" si="22"/>
        <v/>
      </c>
      <c r="P106" s="60">
        <f>'TERM 1'!F105</f>
        <v>0</v>
      </c>
      <c r="Q106" s="60">
        <f>'TERM 2'!F105</f>
        <v>0</v>
      </c>
      <c r="R106" s="60" t="str">
        <f>'TERM 3'!F105</f>
        <v/>
      </c>
      <c r="S106" s="60" t="str">
        <f t="shared" si="23"/>
        <v/>
      </c>
      <c r="T106" s="60">
        <f>'TERM 1'!G105</f>
        <v>0</v>
      </c>
      <c r="U106" s="60">
        <f>'TERM 2'!G105</f>
        <v>0</v>
      </c>
      <c r="V106" s="60" t="str">
        <f>'TERM 3'!G105</f>
        <v/>
      </c>
      <c r="W106" s="60" t="str">
        <f t="shared" si="24"/>
        <v/>
      </c>
      <c r="X106" s="60">
        <f>'TERM 1'!H105</f>
        <v>0</v>
      </c>
      <c r="Y106" s="60">
        <f>'TERM 2'!H105</f>
        <v>0</v>
      </c>
      <c r="Z106" s="60" t="str">
        <f>'TERM 3'!H105</f>
        <v/>
      </c>
      <c r="AA106" s="60" t="str">
        <f t="shared" si="25"/>
        <v/>
      </c>
      <c r="AB106" s="60">
        <f>'TERM 1'!I105</f>
        <v>0</v>
      </c>
      <c r="AC106" s="60">
        <f>'TERM 2'!I105</f>
        <v>0</v>
      </c>
      <c r="AD106" s="60" t="str">
        <f>'TERM 3'!I105</f>
        <v/>
      </c>
      <c r="AE106" s="60" t="str">
        <f t="shared" si="26"/>
        <v/>
      </c>
      <c r="AF106" s="25" t="str">
        <f>'TERM 1'!J105</f>
        <v/>
      </c>
      <c r="AG106" s="25" t="str">
        <f>'TERM 2'!J105</f>
        <v/>
      </c>
      <c r="AH106" s="25" t="str">
        <f>'TERM 3'!J105</f>
        <v/>
      </c>
      <c r="AI106" s="60" t="str">
        <f t="shared" si="27"/>
        <v/>
      </c>
      <c r="AJ106" s="61" t="str">
        <f>'TERM 1'!K105</f>
        <v/>
      </c>
      <c r="AK106" s="61" t="str">
        <f>'TERM 2'!K105</f>
        <v/>
      </c>
      <c r="AL106" s="61">
        <f>'TERM 3'!K105</f>
        <v>0</v>
      </c>
      <c r="AM106" s="60" t="str">
        <f t="shared" si="28"/>
        <v/>
      </c>
      <c r="AN106" s="61" t="str">
        <f>'TERM 1'!L105</f>
        <v/>
      </c>
      <c r="AO106" s="61" t="str">
        <f>'TERM 2'!L105</f>
        <v/>
      </c>
      <c r="AP106" s="61">
        <f>'TERM 3'!L105</f>
        <v>0</v>
      </c>
      <c r="AQ106" s="60" t="str">
        <f t="shared" si="29"/>
        <v/>
      </c>
      <c r="AR106" s="61">
        <f>'TERM 1'!M105</f>
        <v>0</v>
      </c>
      <c r="AS106" s="61">
        <f>'TERM 2'!M105</f>
        <v>0</v>
      </c>
      <c r="AT106" s="61">
        <f>'TERM 3'!M105</f>
        <v>0</v>
      </c>
      <c r="AU106" s="60">
        <f t="shared" si="30"/>
        <v>0</v>
      </c>
      <c r="AV106" s="507" t="str">
        <f>IF('TERM 1'!N105=0," ",'TERM 1'!N105)</f>
        <v xml:space="preserve"> </v>
      </c>
      <c r="AW106" s="61" t="str">
        <f>IF('TERM 2'!N105=0," ",'TERM 2'!N105)</f>
        <v xml:space="preserve"> </v>
      </c>
      <c r="AX106" s="61" t="str">
        <f>IF('TERM 3'!N105=0," ",'TERM 3'!N105)</f>
        <v xml:space="preserve"> </v>
      </c>
      <c r="AY106" s="60" t="str">
        <f t="shared" si="31"/>
        <v/>
      </c>
      <c r="AZ106" s="61" t="str">
        <f>IF('TERM 1'!O105=0," ",'TERM 1'!O105)</f>
        <v xml:space="preserve"> </v>
      </c>
      <c r="BA106" s="61" t="str">
        <f>IF('TERM 2'!O105=0," ",'TERM 2'!O105)</f>
        <v xml:space="preserve"> </v>
      </c>
      <c r="BB106" s="506" t="str">
        <f>IF('TERM 3'!O105=0," ",'TERM 3'!O105)</f>
        <v xml:space="preserve"> </v>
      </c>
      <c r="BC106" s="60" t="str">
        <f t="shared" si="32"/>
        <v/>
      </c>
      <c r="BD106" s="27" t="str" cm="1">
        <f t="array" ref="BD106">IFERROR(ROUND(SUM(D106,H106,L106,P106,T106,X106,AB106,AF106,AR106,AV106,AZ106) / INDEX(FREQUENCY((D106,H106,L106,P106,T106,X106,AB106,AF106,AR106,AV106,AZ106), 0), 2), 0)," ")</f>
        <v xml:space="preserve"> </v>
      </c>
      <c r="BE106" s="27" t="str" cm="1">
        <f t="array" ref="BE106">IFERROR(ROUND(SUM(E106,I106,M106,Q106,U106,Y106,AC106,AG106,AS106,AW106,BA106) / INDEX(FREQUENCY((E106,I106,M106,Q106,U106,Y106,AC106,AG106,AS106,AW106,BA106), 0), 2), 0)," ")</f>
        <v xml:space="preserve"> </v>
      </c>
      <c r="BF106" s="27" t="str" cm="1">
        <f t="array" ref="BF106">IFERROR(ROUND(SUM(F106,J106,N106,R106,V106,Z106,AD106,AH106,AT106,AX106,BB106) / INDEX(FREQUENCY((F106,J106,N106,R106,V106,Z106,AD106,AH106,AT106,AX106,BB106), 0), 2), 0)," ")</f>
        <v xml:space="preserve"> </v>
      </c>
      <c r="BG106" s="27" t="str" cm="1">
        <f t="array" ref="BG106">IFERROR(ROUND(SUM(G106,K106,O106,S106,W106,AA106,AE106,AI106,AU106,AY106,BC106) / INDEX(FREQUENCY((G106,K106,O106,S106,W106,AA106,AE106,AI106,AU106,AY106,BC106), 0), 2), 0)," ")</f>
        <v xml:space="preserve"> </v>
      </c>
      <c r="BH106" s="28" t="str">
        <f t="shared" si="33"/>
        <v/>
      </c>
      <c r="BI106" s="28" t="str">
        <f t="shared" si="18"/>
        <v/>
      </c>
      <c r="BJ106" s="28" t="str">
        <f>IFERROR('TERM 1'!S105," ")</f>
        <v xml:space="preserve"> </v>
      </c>
      <c r="BK106" s="28" t="str">
        <f>IFERROR('TERM 2'!S105," ")</f>
        <v xml:space="preserve"> </v>
      </c>
      <c r="BL106" s="28" t="str">
        <f>IFERROR('TERM 3'!S105," ")</f>
        <v xml:space="preserve"> </v>
      </c>
      <c r="BM106" s="765" t="str">
        <f t="shared" si="34"/>
        <v/>
      </c>
      <c r="BN106" s="6" t="e">
        <f>_xlfn.XLOOKUP(B106,masterlist!$M:$M,masterlist!R:R)</f>
        <v>#VALUE!</v>
      </c>
    </row>
    <row r="107" spans="1:66" ht="18" customHeight="1">
      <c r="A107" s="23">
        <v>40</v>
      </c>
      <c r="B107" s="57" t="e">
        <f>'INPUT DATA'!P48</f>
        <v>#VALUE!</v>
      </c>
      <c r="C107" s="6" t="e">
        <f t="shared" si="19"/>
        <v>#VALUE!</v>
      </c>
      <c r="D107" s="60">
        <f>'TERM 1'!C106</f>
        <v>0</v>
      </c>
      <c r="E107" s="60">
        <f>'TERM 2'!C106</f>
        <v>0</v>
      </c>
      <c r="F107" s="60" t="str">
        <f>'TERM 3'!C106</f>
        <v/>
      </c>
      <c r="G107" s="60" t="str">
        <f t="shared" si="20"/>
        <v/>
      </c>
      <c r="H107" s="60">
        <f>'TERM 1'!D106</f>
        <v>0</v>
      </c>
      <c r="I107" s="60">
        <f>'TERM 2'!D106</f>
        <v>0</v>
      </c>
      <c r="J107" s="60" t="str">
        <f>'TERM 3'!D106</f>
        <v/>
      </c>
      <c r="K107" s="60" t="str">
        <f t="shared" si="21"/>
        <v/>
      </c>
      <c r="L107" s="60">
        <f>'TERM 1'!E106</f>
        <v>0</v>
      </c>
      <c r="M107" s="60">
        <f>'TERM 2'!E106</f>
        <v>0</v>
      </c>
      <c r="N107" s="60" t="str">
        <f>'TERM 3'!E106</f>
        <v/>
      </c>
      <c r="O107" s="60" t="str">
        <f t="shared" si="22"/>
        <v/>
      </c>
      <c r="P107" s="60">
        <f>'TERM 1'!F106</f>
        <v>0</v>
      </c>
      <c r="Q107" s="60">
        <f>'TERM 2'!F106</f>
        <v>0</v>
      </c>
      <c r="R107" s="60" t="str">
        <f>'TERM 3'!F106</f>
        <v/>
      </c>
      <c r="S107" s="60" t="str">
        <f t="shared" si="23"/>
        <v/>
      </c>
      <c r="T107" s="60">
        <f>'TERM 1'!G106</f>
        <v>0</v>
      </c>
      <c r="U107" s="60">
        <f>'TERM 2'!G106</f>
        <v>0</v>
      </c>
      <c r="V107" s="60" t="str">
        <f>'TERM 3'!G106</f>
        <v/>
      </c>
      <c r="W107" s="60" t="str">
        <f t="shared" si="24"/>
        <v/>
      </c>
      <c r="X107" s="60">
        <f>'TERM 1'!H106</f>
        <v>0</v>
      </c>
      <c r="Y107" s="60">
        <f>'TERM 2'!H106</f>
        <v>0</v>
      </c>
      <c r="Z107" s="60" t="str">
        <f>'TERM 3'!H106</f>
        <v/>
      </c>
      <c r="AA107" s="60" t="str">
        <f t="shared" si="25"/>
        <v/>
      </c>
      <c r="AB107" s="60">
        <f>'TERM 1'!I106</f>
        <v>0</v>
      </c>
      <c r="AC107" s="60">
        <f>'TERM 2'!I106</f>
        <v>0</v>
      </c>
      <c r="AD107" s="60" t="str">
        <f>'TERM 3'!I106</f>
        <v/>
      </c>
      <c r="AE107" s="60" t="str">
        <f t="shared" si="26"/>
        <v/>
      </c>
      <c r="AF107" s="25" t="str">
        <f>'TERM 1'!J106</f>
        <v/>
      </c>
      <c r="AG107" s="25" t="str">
        <f>'TERM 2'!J106</f>
        <v/>
      </c>
      <c r="AH107" s="25" t="str">
        <f>'TERM 3'!J106</f>
        <v/>
      </c>
      <c r="AI107" s="60" t="str">
        <f t="shared" si="27"/>
        <v/>
      </c>
      <c r="AJ107" s="61" t="str">
        <f>'TERM 1'!K106</f>
        <v/>
      </c>
      <c r="AK107" s="61" t="str">
        <f>'TERM 2'!K106</f>
        <v/>
      </c>
      <c r="AL107" s="61">
        <f>'TERM 3'!K106</f>
        <v>0</v>
      </c>
      <c r="AM107" s="60" t="str">
        <f t="shared" si="28"/>
        <v/>
      </c>
      <c r="AN107" s="61" t="str">
        <f>'TERM 1'!L106</f>
        <v/>
      </c>
      <c r="AO107" s="61" t="str">
        <f>'TERM 2'!L106</f>
        <v/>
      </c>
      <c r="AP107" s="61">
        <f>'TERM 3'!L106</f>
        <v>0</v>
      </c>
      <c r="AQ107" s="60" t="str">
        <f t="shared" si="29"/>
        <v/>
      </c>
      <c r="AR107" s="61">
        <f>'TERM 1'!M106</f>
        <v>0</v>
      </c>
      <c r="AS107" s="61">
        <f>'TERM 2'!M106</f>
        <v>0</v>
      </c>
      <c r="AT107" s="61">
        <f>'TERM 3'!M106</f>
        <v>0</v>
      </c>
      <c r="AU107" s="60">
        <f t="shared" si="30"/>
        <v>0</v>
      </c>
      <c r="AV107" s="507" t="str">
        <f>IF('TERM 1'!N106=0," ",'TERM 1'!N106)</f>
        <v xml:space="preserve"> </v>
      </c>
      <c r="AW107" s="61" t="str">
        <f>IF('TERM 2'!N106=0," ",'TERM 2'!N106)</f>
        <v xml:space="preserve"> </v>
      </c>
      <c r="AX107" s="61" t="str">
        <f>IF('TERM 3'!N106=0," ",'TERM 3'!N106)</f>
        <v xml:space="preserve"> </v>
      </c>
      <c r="AY107" s="60" t="str">
        <f t="shared" si="31"/>
        <v/>
      </c>
      <c r="AZ107" s="61" t="str">
        <f>IF('TERM 1'!O106=0," ",'TERM 1'!O106)</f>
        <v xml:space="preserve"> </v>
      </c>
      <c r="BA107" s="61" t="str">
        <f>IF('TERM 2'!O106=0," ",'TERM 2'!O106)</f>
        <v xml:space="preserve"> </v>
      </c>
      <c r="BB107" s="506" t="str">
        <f>IF('TERM 3'!O106=0," ",'TERM 3'!O106)</f>
        <v xml:space="preserve"> </v>
      </c>
      <c r="BC107" s="60" t="str">
        <f t="shared" si="32"/>
        <v/>
      </c>
      <c r="BD107" s="27" t="str" cm="1">
        <f t="array" ref="BD107">IFERROR(ROUND(SUM(D107,H107,L107,P107,T107,X107,AB107,AF107,AR107,AV107,AZ107) / INDEX(FREQUENCY((D107,H107,L107,P107,T107,X107,AB107,AF107,AR107,AV107,AZ107), 0), 2), 0)," ")</f>
        <v xml:space="preserve"> </v>
      </c>
      <c r="BE107" s="27" t="str" cm="1">
        <f t="array" ref="BE107">IFERROR(ROUND(SUM(E107,I107,M107,Q107,U107,Y107,AC107,AG107,AS107,AW107,BA107) / INDEX(FREQUENCY((E107,I107,M107,Q107,U107,Y107,AC107,AG107,AS107,AW107,BA107), 0), 2), 0)," ")</f>
        <v xml:space="preserve"> </v>
      </c>
      <c r="BF107" s="27" t="str" cm="1">
        <f t="array" ref="BF107">IFERROR(ROUND(SUM(F107,J107,N107,R107,V107,Z107,AD107,AH107,AT107,AX107,BB107) / INDEX(FREQUENCY((F107,J107,N107,R107,V107,Z107,AD107,AH107,AT107,AX107,BB107), 0), 2), 0)," ")</f>
        <v xml:space="preserve"> </v>
      </c>
      <c r="BG107" s="27" t="str" cm="1">
        <f t="array" ref="BG107">IFERROR(ROUND(SUM(G107,K107,O107,S107,W107,AA107,AE107,AI107,AU107,AY107,BC107) / INDEX(FREQUENCY((G107,K107,O107,S107,W107,AA107,AE107,AI107,AU107,AY107,BC107), 0), 2), 0)," ")</f>
        <v xml:space="preserve"> </v>
      </c>
      <c r="BH107" s="28" t="str">
        <f t="shared" si="33"/>
        <v/>
      </c>
      <c r="BI107" s="28" t="str">
        <f t="shared" si="18"/>
        <v/>
      </c>
      <c r="BJ107" s="28" t="str">
        <f>IFERROR('TERM 1'!S106," ")</f>
        <v xml:space="preserve"> </v>
      </c>
      <c r="BK107" s="28" t="str">
        <f>IFERROR('TERM 2'!S106," ")</f>
        <v xml:space="preserve"> </v>
      </c>
      <c r="BL107" s="28" t="str">
        <f>IFERROR('TERM 3'!S106," ")</f>
        <v xml:space="preserve"> </v>
      </c>
      <c r="BM107" s="765" t="str">
        <f t="shared" si="34"/>
        <v/>
      </c>
      <c r="BN107" s="6" t="e">
        <f>_xlfn.XLOOKUP(B107,masterlist!$M:$M,masterlist!R:R)</f>
        <v>#VALUE!</v>
      </c>
    </row>
    <row r="108" spans="1:66" ht="18" customHeight="1">
      <c r="A108" s="23">
        <v>41</v>
      </c>
      <c r="B108" s="57" t="str">
        <f>'INPUT DATA'!P49</f>
        <v xml:space="preserve">,  </v>
      </c>
      <c r="C108" s="6" t="str">
        <f t="shared" si="19"/>
        <v/>
      </c>
      <c r="D108" s="60">
        <f>'TERM 1'!C107</f>
        <v>0</v>
      </c>
      <c r="E108" s="60">
        <f>'TERM 2'!C107</f>
        <v>0</v>
      </c>
      <c r="F108" s="60" t="str">
        <f>'TERM 3'!C107</f>
        <v/>
      </c>
      <c r="G108" s="60" t="str">
        <f t="shared" si="20"/>
        <v/>
      </c>
      <c r="H108" s="60">
        <f>'TERM 1'!D107</f>
        <v>0</v>
      </c>
      <c r="I108" s="60">
        <f>'TERM 2'!D107</f>
        <v>0</v>
      </c>
      <c r="J108" s="60" t="str">
        <f>'TERM 3'!D107</f>
        <v/>
      </c>
      <c r="K108" s="60" t="str">
        <f t="shared" si="21"/>
        <v/>
      </c>
      <c r="L108" s="60">
        <f>'TERM 1'!E107</f>
        <v>0</v>
      </c>
      <c r="M108" s="60">
        <f>'TERM 2'!E107</f>
        <v>0</v>
      </c>
      <c r="N108" s="60" t="str">
        <f>'TERM 3'!E107</f>
        <v/>
      </c>
      <c r="O108" s="60" t="str">
        <f t="shared" si="22"/>
        <v/>
      </c>
      <c r="P108" s="60">
        <f>'TERM 1'!F107</f>
        <v>0</v>
      </c>
      <c r="Q108" s="60">
        <f>'TERM 2'!F107</f>
        <v>0</v>
      </c>
      <c r="R108" s="60" t="str">
        <f>'TERM 3'!F107</f>
        <v/>
      </c>
      <c r="S108" s="60" t="str">
        <f t="shared" si="23"/>
        <v/>
      </c>
      <c r="T108" s="60">
        <f>'TERM 1'!G107</f>
        <v>0</v>
      </c>
      <c r="U108" s="60">
        <f>'TERM 2'!G107</f>
        <v>0</v>
      </c>
      <c r="V108" s="60" t="str">
        <f>'TERM 3'!G107</f>
        <v/>
      </c>
      <c r="W108" s="60" t="str">
        <f t="shared" si="24"/>
        <v/>
      </c>
      <c r="X108" s="60">
        <f>'TERM 1'!H107</f>
        <v>0</v>
      </c>
      <c r="Y108" s="60">
        <f>'TERM 2'!H107</f>
        <v>0</v>
      </c>
      <c r="Z108" s="60" t="str">
        <f>'TERM 3'!H107</f>
        <v/>
      </c>
      <c r="AA108" s="60" t="str">
        <f t="shared" si="25"/>
        <v/>
      </c>
      <c r="AB108" s="60">
        <f>'TERM 1'!I107</f>
        <v>0</v>
      </c>
      <c r="AC108" s="60">
        <f>'TERM 2'!I107</f>
        <v>0</v>
      </c>
      <c r="AD108" s="60" t="str">
        <f>'TERM 3'!I107</f>
        <v/>
      </c>
      <c r="AE108" s="60" t="str">
        <f t="shared" si="26"/>
        <v/>
      </c>
      <c r="AF108" s="25" t="str">
        <f>'TERM 1'!J107</f>
        <v/>
      </c>
      <c r="AG108" s="25" t="str">
        <f>'TERM 2'!J107</f>
        <v/>
      </c>
      <c r="AH108" s="25" t="str">
        <f>'TERM 3'!J107</f>
        <v/>
      </c>
      <c r="AI108" s="60" t="str">
        <f t="shared" si="27"/>
        <v/>
      </c>
      <c r="AJ108" s="61" t="str">
        <f>'TERM 1'!K107</f>
        <v/>
      </c>
      <c r="AK108" s="61" t="str">
        <f>'TERM 2'!K107</f>
        <v/>
      </c>
      <c r="AL108" s="61">
        <f>'TERM 3'!K107</f>
        <v>0</v>
      </c>
      <c r="AM108" s="60" t="str">
        <f t="shared" si="28"/>
        <v/>
      </c>
      <c r="AN108" s="61" t="str">
        <f>'TERM 1'!L107</f>
        <v/>
      </c>
      <c r="AO108" s="61" t="str">
        <f>'TERM 2'!L107</f>
        <v/>
      </c>
      <c r="AP108" s="61">
        <f>'TERM 3'!L107</f>
        <v>0</v>
      </c>
      <c r="AQ108" s="60" t="str">
        <f t="shared" si="29"/>
        <v/>
      </c>
      <c r="AR108" s="61">
        <f>'TERM 1'!M107</f>
        <v>0</v>
      </c>
      <c r="AS108" s="61">
        <f>'TERM 2'!M107</f>
        <v>0</v>
      </c>
      <c r="AT108" s="61">
        <f>'TERM 3'!M107</f>
        <v>0</v>
      </c>
      <c r="AU108" s="60">
        <f t="shared" si="30"/>
        <v>0</v>
      </c>
      <c r="AV108" s="507" t="str">
        <f>IF('TERM 1'!N107=0," ",'TERM 1'!N107)</f>
        <v xml:space="preserve"> </v>
      </c>
      <c r="AW108" s="61" t="str">
        <f>IF('TERM 2'!N107=0," ",'TERM 2'!N107)</f>
        <v xml:space="preserve"> </v>
      </c>
      <c r="AX108" s="61" t="str">
        <f>IF('TERM 3'!N107=0," ",'TERM 3'!N107)</f>
        <v xml:space="preserve"> </v>
      </c>
      <c r="AY108" s="60" t="str">
        <f t="shared" si="31"/>
        <v/>
      </c>
      <c r="AZ108" s="61" t="str">
        <f>IF('TERM 1'!O107=0," ",'TERM 1'!O107)</f>
        <v xml:space="preserve"> </v>
      </c>
      <c r="BA108" s="61" t="str">
        <f>IF('TERM 2'!O107=0," ",'TERM 2'!O107)</f>
        <v xml:space="preserve"> </v>
      </c>
      <c r="BB108" s="506" t="str">
        <f>IF('TERM 3'!O107=0," ",'TERM 3'!O107)</f>
        <v xml:space="preserve"> </v>
      </c>
      <c r="BC108" s="60" t="str">
        <f t="shared" si="32"/>
        <v/>
      </c>
      <c r="BD108" s="27" t="str" cm="1">
        <f t="array" ref="BD108">IFERROR(ROUND(SUM(D108,H108,L108,P108,T108,X108,AB108,AF108,AR108,AV108,AZ108) / INDEX(FREQUENCY((D108,H108,L108,P108,T108,X108,AB108,AF108,AR108,AV108,AZ108), 0), 2), 0)," ")</f>
        <v xml:space="preserve"> </v>
      </c>
      <c r="BE108" s="27" t="str" cm="1">
        <f t="array" ref="BE108">IFERROR(ROUND(SUM(E108,I108,M108,Q108,U108,Y108,AC108,AG108,AS108,AW108,BA108) / INDEX(FREQUENCY((E108,I108,M108,Q108,U108,Y108,AC108,AG108,AS108,AW108,BA108), 0), 2), 0)," ")</f>
        <v xml:space="preserve"> </v>
      </c>
      <c r="BF108" s="27" t="str" cm="1">
        <f t="array" ref="BF108">IFERROR(ROUND(SUM(F108,J108,N108,R108,V108,Z108,AD108,AH108,AT108,AX108,BB108) / INDEX(FREQUENCY((F108,J108,N108,R108,V108,Z108,AD108,AH108,AT108,AX108,BB108), 0), 2), 0)," ")</f>
        <v xml:space="preserve"> </v>
      </c>
      <c r="BG108" s="27" t="str" cm="1">
        <f t="array" ref="BG108">IFERROR(ROUND(SUM(G108,K108,O108,S108,W108,AA108,AE108,AI108,AU108,AY108,BC108) / INDEX(FREQUENCY((G108,K108,O108,S108,W108,AA108,AE108,AI108,AU108,AY108,BC108), 0), 2), 0)," ")</f>
        <v xml:space="preserve"> </v>
      </c>
      <c r="BH108" s="28" t="str">
        <f t="shared" si="33"/>
        <v/>
      </c>
      <c r="BI108" s="28" t="str">
        <f t="shared" si="18"/>
        <v/>
      </c>
      <c r="BJ108" s="28" t="str">
        <f>IFERROR('TERM 1'!S107," ")</f>
        <v xml:space="preserve"> </v>
      </c>
      <c r="BK108" s="28" t="str">
        <f>IFERROR('TERM 2'!S107," ")</f>
        <v xml:space="preserve"> </v>
      </c>
      <c r="BL108" s="28" t="str">
        <f>IFERROR('TERM 3'!S107," ")</f>
        <v xml:space="preserve"> </v>
      </c>
      <c r="BM108" s="765" t="str">
        <f t="shared" si="34"/>
        <v/>
      </c>
      <c r="BN108" s="6" t="e">
        <f>_xlfn.XLOOKUP(B108,masterlist!$M:$M,masterlist!R:R)</f>
        <v>#N/A</v>
      </c>
    </row>
    <row r="109" spans="1:66" ht="18" customHeight="1">
      <c r="A109" s="23">
        <v>42</v>
      </c>
      <c r="B109" s="57" t="str">
        <f>'INPUT DATA'!P50</f>
        <v xml:space="preserve">,  </v>
      </c>
      <c r="C109" s="6" t="str">
        <f t="shared" si="19"/>
        <v/>
      </c>
      <c r="D109" s="60">
        <f>'TERM 1'!C108</f>
        <v>0</v>
      </c>
      <c r="E109" s="60">
        <f>'TERM 2'!C108</f>
        <v>0</v>
      </c>
      <c r="F109" s="60" t="str">
        <f>'TERM 3'!C108</f>
        <v/>
      </c>
      <c r="G109" s="60" t="str">
        <f t="shared" si="20"/>
        <v/>
      </c>
      <c r="H109" s="60">
        <f>'TERM 1'!D108</f>
        <v>0</v>
      </c>
      <c r="I109" s="60">
        <f>'TERM 2'!D108</f>
        <v>0</v>
      </c>
      <c r="J109" s="60" t="str">
        <f>'TERM 3'!D108</f>
        <v/>
      </c>
      <c r="K109" s="60" t="str">
        <f t="shared" si="21"/>
        <v/>
      </c>
      <c r="L109" s="60">
        <f>'TERM 1'!E108</f>
        <v>0</v>
      </c>
      <c r="M109" s="60">
        <f>'TERM 2'!E108</f>
        <v>0</v>
      </c>
      <c r="N109" s="60" t="str">
        <f>'TERM 3'!E108</f>
        <v/>
      </c>
      <c r="O109" s="60" t="str">
        <f t="shared" si="22"/>
        <v/>
      </c>
      <c r="P109" s="60">
        <f>'TERM 1'!F108</f>
        <v>0</v>
      </c>
      <c r="Q109" s="60">
        <f>'TERM 2'!F108</f>
        <v>0</v>
      </c>
      <c r="R109" s="60" t="str">
        <f>'TERM 3'!F108</f>
        <v/>
      </c>
      <c r="S109" s="60" t="str">
        <f t="shared" si="23"/>
        <v/>
      </c>
      <c r="T109" s="60">
        <f>'TERM 1'!G108</f>
        <v>0</v>
      </c>
      <c r="U109" s="60">
        <f>'TERM 2'!G108</f>
        <v>0</v>
      </c>
      <c r="V109" s="60" t="str">
        <f>'TERM 3'!G108</f>
        <v/>
      </c>
      <c r="W109" s="60" t="str">
        <f t="shared" si="24"/>
        <v/>
      </c>
      <c r="X109" s="60">
        <f>'TERM 1'!H108</f>
        <v>0</v>
      </c>
      <c r="Y109" s="60">
        <f>'TERM 2'!H108</f>
        <v>0</v>
      </c>
      <c r="Z109" s="60" t="str">
        <f>'TERM 3'!H108</f>
        <v/>
      </c>
      <c r="AA109" s="60" t="str">
        <f t="shared" si="25"/>
        <v/>
      </c>
      <c r="AB109" s="60">
        <f>'TERM 1'!I108</f>
        <v>0</v>
      </c>
      <c r="AC109" s="60">
        <f>'TERM 2'!I108</f>
        <v>0</v>
      </c>
      <c r="AD109" s="60" t="str">
        <f>'TERM 3'!I108</f>
        <v/>
      </c>
      <c r="AE109" s="60" t="str">
        <f t="shared" si="26"/>
        <v/>
      </c>
      <c r="AF109" s="25" t="str">
        <f>'TERM 1'!J108</f>
        <v/>
      </c>
      <c r="AG109" s="25" t="str">
        <f>'TERM 2'!J108</f>
        <v/>
      </c>
      <c r="AH109" s="25" t="str">
        <f>'TERM 3'!J108</f>
        <v/>
      </c>
      <c r="AI109" s="60" t="str">
        <f t="shared" si="27"/>
        <v/>
      </c>
      <c r="AJ109" s="61" t="str">
        <f>'TERM 1'!K108</f>
        <v/>
      </c>
      <c r="AK109" s="61" t="str">
        <f>'TERM 2'!K108</f>
        <v/>
      </c>
      <c r="AL109" s="61">
        <f>'TERM 3'!K108</f>
        <v>0</v>
      </c>
      <c r="AM109" s="60" t="str">
        <f t="shared" si="28"/>
        <v/>
      </c>
      <c r="AN109" s="61" t="str">
        <f>'TERM 1'!L108</f>
        <v/>
      </c>
      <c r="AO109" s="61" t="str">
        <f>'TERM 2'!L108</f>
        <v/>
      </c>
      <c r="AP109" s="61">
        <f>'TERM 3'!L108</f>
        <v>0</v>
      </c>
      <c r="AQ109" s="60" t="str">
        <f t="shared" si="29"/>
        <v/>
      </c>
      <c r="AR109" s="61">
        <f>'TERM 1'!M108</f>
        <v>0</v>
      </c>
      <c r="AS109" s="61">
        <f>'TERM 2'!M108</f>
        <v>0</v>
      </c>
      <c r="AT109" s="61">
        <f>'TERM 3'!M108</f>
        <v>0</v>
      </c>
      <c r="AU109" s="60">
        <f t="shared" si="30"/>
        <v>0</v>
      </c>
      <c r="AV109" s="507" t="str">
        <f>IF('TERM 1'!N108=0," ",'TERM 1'!N108)</f>
        <v xml:space="preserve"> </v>
      </c>
      <c r="AW109" s="61" t="str">
        <f>IF('TERM 2'!N108=0," ",'TERM 2'!N108)</f>
        <v xml:space="preserve"> </v>
      </c>
      <c r="AX109" s="61" t="str">
        <f>IF('TERM 3'!N108=0," ",'TERM 3'!N108)</f>
        <v xml:space="preserve"> </v>
      </c>
      <c r="AY109" s="60" t="str">
        <f t="shared" si="31"/>
        <v/>
      </c>
      <c r="AZ109" s="61" t="str">
        <f>IF('TERM 1'!O108=0," ",'TERM 1'!O108)</f>
        <v xml:space="preserve"> </v>
      </c>
      <c r="BA109" s="61" t="str">
        <f>IF('TERM 2'!O108=0," ",'TERM 2'!O108)</f>
        <v xml:space="preserve"> </v>
      </c>
      <c r="BB109" s="506" t="str">
        <f>IF('TERM 3'!O108=0," ",'TERM 3'!O108)</f>
        <v xml:space="preserve"> </v>
      </c>
      <c r="BC109" s="60" t="str">
        <f t="shared" si="32"/>
        <v/>
      </c>
      <c r="BD109" s="27" t="str" cm="1">
        <f t="array" ref="BD109">IFERROR(ROUND(SUM(D109,H109,L109,P109,T109,X109,AB109,AF109,AR109,AV109,AZ109) / INDEX(FREQUENCY((D109,H109,L109,P109,T109,X109,AB109,AF109,AR109,AV109,AZ109), 0), 2), 0)," ")</f>
        <v xml:space="preserve"> </v>
      </c>
      <c r="BE109" s="27" t="str" cm="1">
        <f t="array" ref="BE109">IFERROR(ROUND(SUM(E109,I109,M109,Q109,U109,Y109,AC109,AG109,AS109,AW109,BA109) / INDEX(FREQUENCY((E109,I109,M109,Q109,U109,Y109,AC109,AG109,AS109,AW109,BA109), 0), 2), 0)," ")</f>
        <v xml:space="preserve"> </v>
      </c>
      <c r="BF109" s="27" t="str" cm="1">
        <f t="array" ref="BF109">IFERROR(ROUND(SUM(F109,J109,N109,R109,V109,Z109,AD109,AH109,AT109,AX109,BB109) / INDEX(FREQUENCY((F109,J109,N109,R109,V109,Z109,AD109,AH109,AT109,AX109,BB109), 0), 2), 0)," ")</f>
        <v xml:space="preserve"> </v>
      </c>
      <c r="BG109" s="27" t="str" cm="1">
        <f t="array" ref="BG109">IFERROR(ROUND(SUM(G109,K109,O109,S109,W109,AA109,AE109,AI109,AU109,AY109,BC109) / INDEX(FREQUENCY((G109,K109,O109,S109,W109,AA109,AE109,AI109,AU109,AY109,BC109), 0), 2), 0)," ")</f>
        <v xml:space="preserve"> </v>
      </c>
      <c r="BH109" s="28" t="str">
        <f t="shared" si="33"/>
        <v/>
      </c>
      <c r="BI109" s="28" t="str">
        <f t="shared" si="18"/>
        <v/>
      </c>
      <c r="BJ109" s="28" t="str">
        <f>IFERROR('TERM 1'!S108," ")</f>
        <v xml:space="preserve"> </v>
      </c>
      <c r="BK109" s="28" t="str">
        <f>IFERROR('TERM 2'!S108," ")</f>
        <v xml:space="preserve"> </v>
      </c>
      <c r="BL109" s="28" t="str">
        <f>IFERROR('TERM 3'!S108," ")</f>
        <v xml:space="preserve"> </v>
      </c>
      <c r="BM109" s="765" t="str">
        <f t="shared" si="34"/>
        <v/>
      </c>
      <c r="BN109" s="6" t="e">
        <f>_xlfn.XLOOKUP(B109,masterlist!$M:$M,masterlist!R:R)</f>
        <v>#N/A</v>
      </c>
    </row>
    <row r="110" spans="1:66" ht="18" customHeight="1">
      <c r="A110" s="23">
        <v>43</v>
      </c>
      <c r="B110" s="57" t="str">
        <f>'INPUT DATA'!P51</f>
        <v xml:space="preserve">,  </v>
      </c>
      <c r="C110" s="6" t="str">
        <f t="shared" si="19"/>
        <v/>
      </c>
      <c r="D110" s="60">
        <f>'TERM 1'!C109</f>
        <v>0</v>
      </c>
      <c r="E110" s="60">
        <f>'TERM 2'!C109</f>
        <v>0</v>
      </c>
      <c r="F110" s="60" t="str">
        <f>'TERM 3'!C109</f>
        <v/>
      </c>
      <c r="G110" s="60" t="str">
        <f t="shared" si="20"/>
        <v/>
      </c>
      <c r="H110" s="60">
        <f>'TERM 1'!D109</f>
        <v>0</v>
      </c>
      <c r="I110" s="60">
        <f>'TERM 2'!D109</f>
        <v>0</v>
      </c>
      <c r="J110" s="60" t="str">
        <f>'TERM 3'!D109</f>
        <v/>
      </c>
      <c r="K110" s="60" t="str">
        <f t="shared" si="21"/>
        <v/>
      </c>
      <c r="L110" s="60">
        <f>'TERM 1'!E109</f>
        <v>0</v>
      </c>
      <c r="M110" s="60">
        <f>'TERM 2'!E109</f>
        <v>0</v>
      </c>
      <c r="N110" s="60" t="str">
        <f>'TERM 3'!E109</f>
        <v/>
      </c>
      <c r="O110" s="60" t="str">
        <f t="shared" si="22"/>
        <v/>
      </c>
      <c r="P110" s="60">
        <f>'TERM 1'!F109</f>
        <v>0</v>
      </c>
      <c r="Q110" s="60">
        <f>'TERM 2'!F109</f>
        <v>0</v>
      </c>
      <c r="R110" s="60" t="str">
        <f>'TERM 3'!F109</f>
        <v/>
      </c>
      <c r="S110" s="60" t="str">
        <f t="shared" si="23"/>
        <v/>
      </c>
      <c r="T110" s="60">
        <f>'TERM 1'!G109</f>
        <v>0</v>
      </c>
      <c r="U110" s="60">
        <f>'TERM 2'!G109</f>
        <v>0</v>
      </c>
      <c r="V110" s="60" t="str">
        <f>'TERM 3'!G109</f>
        <v/>
      </c>
      <c r="W110" s="60" t="str">
        <f t="shared" si="24"/>
        <v/>
      </c>
      <c r="X110" s="60">
        <f>'TERM 1'!H109</f>
        <v>0</v>
      </c>
      <c r="Y110" s="60">
        <f>'TERM 2'!H109</f>
        <v>0</v>
      </c>
      <c r="Z110" s="60" t="str">
        <f>'TERM 3'!H109</f>
        <v/>
      </c>
      <c r="AA110" s="60" t="str">
        <f t="shared" si="25"/>
        <v/>
      </c>
      <c r="AB110" s="60">
        <f>'TERM 1'!I109</f>
        <v>0</v>
      </c>
      <c r="AC110" s="60">
        <f>'TERM 2'!I109</f>
        <v>0</v>
      </c>
      <c r="AD110" s="60" t="str">
        <f>'TERM 3'!I109</f>
        <v/>
      </c>
      <c r="AE110" s="60" t="str">
        <f t="shared" si="26"/>
        <v/>
      </c>
      <c r="AF110" s="25" t="str">
        <f>'TERM 1'!J109</f>
        <v/>
      </c>
      <c r="AG110" s="25" t="str">
        <f>'TERM 2'!J109</f>
        <v/>
      </c>
      <c r="AH110" s="25" t="str">
        <f>'TERM 3'!J109</f>
        <v/>
      </c>
      <c r="AI110" s="60" t="str">
        <f t="shared" si="27"/>
        <v/>
      </c>
      <c r="AJ110" s="61" t="str">
        <f>'TERM 1'!K109</f>
        <v/>
      </c>
      <c r="AK110" s="61" t="str">
        <f>'TERM 2'!K109</f>
        <v/>
      </c>
      <c r="AL110" s="61">
        <f>'TERM 3'!K109</f>
        <v>0</v>
      </c>
      <c r="AM110" s="60" t="str">
        <f t="shared" si="28"/>
        <v/>
      </c>
      <c r="AN110" s="61" t="str">
        <f>'TERM 1'!L109</f>
        <v/>
      </c>
      <c r="AO110" s="61" t="str">
        <f>'TERM 2'!L109</f>
        <v/>
      </c>
      <c r="AP110" s="61">
        <f>'TERM 3'!L109</f>
        <v>0</v>
      </c>
      <c r="AQ110" s="60" t="str">
        <f t="shared" si="29"/>
        <v/>
      </c>
      <c r="AR110" s="61">
        <f>'TERM 1'!M109</f>
        <v>0</v>
      </c>
      <c r="AS110" s="61">
        <f>'TERM 2'!M109</f>
        <v>0</v>
      </c>
      <c r="AT110" s="61">
        <f>'TERM 3'!M109</f>
        <v>0</v>
      </c>
      <c r="AU110" s="60">
        <f t="shared" si="30"/>
        <v>0</v>
      </c>
      <c r="AV110" s="507" t="str">
        <f>IF('TERM 1'!N109=0," ",'TERM 1'!N109)</f>
        <v xml:space="preserve"> </v>
      </c>
      <c r="AW110" s="61" t="str">
        <f>IF('TERM 2'!N109=0," ",'TERM 2'!N109)</f>
        <v xml:space="preserve"> </v>
      </c>
      <c r="AX110" s="61" t="str">
        <f>IF('TERM 3'!N109=0," ",'TERM 3'!N109)</f>
        <v xml:space="preserve"> </v>
      </c>
      <c r="AY110" s="60" t="str">
        <f t="shared" si="31"/>
        <v/>
      </c>
      <c r="AZ110" s="61" t="str">
        <f>IF('TERM 1'!O109=0," ",'TERM 1'!O109)</f>
        <v xml:space="preserve"> </v>
      </c>
      <c r="BA110" s="61" t="str">
        <f>IF('TERM 2'!O109=0," ",'TERM 2'!O109)</f>
        <v xml:space="preserve"> </v>
      </c>
      <c r="BB110" s="506" t="str">
        <f>IF('TERM 3'!O109=0," ",'TERM 3'!O109)</f>
        <v xml:space="preserve"> </v>
      </c>
      <c r="BC110" s="60" t="str">
        <f t="shared" si="32"/>
        <v/>
      </c>
      <c r="BD110" s="27" t="str" cm="1">
        <f t="array" ref="BD110">IFERROR(ROUND(SUM(D110,H110,L110,P110,T110,X110,AB110,AF110,AR110,AV110,AZ110) / INDEX(FREQUENCY((D110,H110,L110,P110,T110,X110,AB110,AF110,AR110,AV110,AZ110), 0), 2), 0)," ")</f>
        <v xml:space="preserve"> </v>
      </c>
      <c r="BE110" s="27" t="str" cm="1">
        <f t="array" ref="BE110">IFERROR(ROUND(SUM(E110,I110,M110,Q110,U110,Y110,AC110,AG110,AS110,AW110,BA110) / INDEX(FREQUENCY((E110,I110,M110,Q110,U110,Y110,AC110,AG110,AS110,AW110,BA110), 0), 2), 0)," ")</f>
        <v xml:space="preserve"> </v>
      </c>
      <c r="BF110" s="27" t="str" cm="1">
        <f t="array" ref="BF110">IFERROR(ROUND(SUM(F110,J110,N110,R110,V110,Z110,AD110,AH110,AT110,AX110,BB110) / INDEX(FREQUENCY((F110,J110,N110,R110,V110,Z110,AD110,AH110,AT110,AX110,BB110), 0), 2), 0)," ")</f>
        <v xml:space="preserve"> </v>
      </c>
      <c r="BG110" s="27" t="str" cm="1">
        <f t="array" ref="BG110">IFERROR(ROUND(SUM(G110,K110,O110,S110,W110,AA110,AE110,AI110,AU110,AY110,BC110) / INDEX(FREQUENCY((G110,K110,O110,S110,W110,AA110,AE110,AI110,AU110,AY110,BC110), 0), 2), 0)," ")</f>
        <v xml:space="preserve"> </v>
      </c>
      <c r="BH110" s="28" t="str">
        <f t="shared" si="33"/>
        <v/>
      </c>
      <c r="BI110" s="28" t="str">
        <f t="shared" si="18"/>
        <v/>
      </c>
      <c r="BJ110" s="28" t="str">
        <f>IFERROR('TERM 1'!S109," ")</f>
        <v xml:space="preserve"> </v>
      </c>
      <c r="BK110" s="28" t="str">
        <f>IFERROR('TERM 2'!S109," ")</f>
        <v xml:space="preserve"> </v>
      </c>
      <c r="BL110" s="28" t="str">
        <f>IFERROR('TERM 3'!S109," ")</f>
        <v xml:space="preserve"> </v>
      </c>
      <c r="BM110" s="765" t="str">
        <f t="shared" si="34"/>
        <v/>
      </c>
      <c r="BN110" s="6" t="e">
        <f>_xlfn.XLOOKUP(B110,masterlist!$M:$M,masterlist!R:R)</f>
        <v>#N/A</v>
      </c>
    </row>
    <row r="111" spans="1:66" ht="18" customHeight="1">
      <c r="A111" s="23">
        <v>44</v>
      </c>
      <c r="B111" s="57" t="str">
        <f>'INPUT DATA'!P52</f>
        <v xml:space="preserve">,  </v>
      </c>
      <c r="C111" s="6" t="str">
        <f t="shared" si="19"/>
        <v/>
      </c>
      <c r="D111" s="60">
        <f>'TERM 1'!C110</f>
        <v>0</v>
      </c>
      <c r="E111" s="60">
        <f>'TERM 2'!C110</f>
        <v>0</v>
      </c>
      <c r="F111" s="60" t="str">
        <f>'TERM 3'!C110</f>
        <v/>
      </c>
      <c r="G111" s="60" t="str">
        <f t="shared" si="20"/>
        <v/>
      </c>
      <c r="H111" s="60">
        <f>'TERM 1'!D110</f>
        <v>0</v>
      </c>
      <c r="I111" s="60">
        <f>'TERM 2'!D110</f>
        <v>0</v>
      </c>
      <c r="J111" s="60" t="str">
        <f>'TERM 3'!D110</f>
        <v/>
      </c>
      <c r="K111" s="60" t="str">
        <f t="shared" si="21"/>
        <v/>
      </c>
      <c r="L111" s="60">
        <f>'TERM 1'!E110</f>
        <v>0</v>
      </c>
      <c r="M111" s="60">
        <f>'TERM 2'!E110</f>
        <v>0</v>
      </c>
      <c r="N111" s="60" t="str">
        <f>'TERM 3'!E110</f>
        <v/>
      </c>
      <c r="O111" s="60" t="str">
        <f t="shared" si="22"/>
        <v/>
      </c>
      <c r="P111" s="60">
        <f>'TERM 1'!F110</f>
        <v>0</v>
      </c>
      <c r="Q111" s="60">
        <f>'TERM 2'!F110</f>
        <v>0</v>
      </c>
      <c r="R111" s="60" t="str">
        <f>'TERM 3'!F110</f>
        <v/>
      </c>
      <c r="S111" s="60" t="str">
        <f t="shared" si="23"/>
        <v/>
      </c>
      <c r="T111" s="60">
        <f>'TERM 1'!G110</f>
        <v>0</v>
      </c>
      <c r="U111" s="60">
        <f>'TERM 2'!G110</f>
        <v>0</v>
      </c>
      <c r="V111" s="60" t="str">
        <f>'TERM 3'!G110</f>
        <v/>
      </c>
      <c r="W111" s="60" t="str">
        <f t="shared" si="24"/>
        <v/>
      </c>
      <c r="X111" s="60">
        <f>'TERM 1'!H110</f>
        <v>0</v>
      </c>
      <c r="Y111" s="60">
        <f>'TERM 2'!H110</f>
        <v>0</v>
      </c>
      <c r="Z111" s="60" t="str">
        <f>'TERM 3'!H110</f>
        <v/>
      </c>
      <c r="AA111" s="60" t="str">
        <f t="shared" si="25"/>
        <v/>
      </c>
      <c r="AB111" s="60">
        <f>'TERM 1'!I110</f>
        <v>0</v>
      </c>
      <c r="AC111" s="60">
        <f>'TERM 2'!I110</f>
        <v>0</v>
      </c>
      <c r="AD111" s="60" t="str">
        <f>'TERM 3'!I110</f>
        <v/>
      </c>
      <c r="AE111" s="60" t="str">
        <f t="shared" si="26"/>
        <v/>
      </c>
      <c r="AF111" s="25" t="str">
        <f>'TERM 1'!J110</f>
        <v/>
      </c>
      <c r="AG111" s="25" t="str">
        <f>'TERM 2'!J110</f>
        <v/>
      </c>
      <c r="AH111" s="25" t="str">
        <f>'TERM 3'!J110</f>
        <v/>
      </c>
      <c r="AI111" s="60" t="str">
        <f t="shared" si="27"/>
        <v/>
      </c>
      <c r="AJ111" s="61" t="str">
        <f>'TERM 1'!K110</f>
        <v/>
      </c>
      <c r="AK111" s="61" t="str">
        <f>'TERM 2'!K110</f>
        <v/>
      </c>
      <c r="AL111" s="61">
        <f>'TERM 3'!K110</f>
        <v>0</v>
      </c>
      <c r="AM111" s="60" t="str">
        <f t="shared" si="28"/>
        <v/>
      </c>
      <c r="AN111" s="61" t="str">
        <f>'TERM 1'!L110</f>
        <v/>
      </c>
      <c r="AO111" s="61" t="str">
        <f>'TERM 2'!L110</f>
        <v/>
      </c>
      <c r="AP111" s="61">
        <f>'TERM 3'!L110</f>
        <v>0</v>
      </c>
      <c r="AQ111" s="60" t="str">
        <f t="shared" si="29"/>
        <v/>
      </c>
      <c r="AR111" s="61">
        <f>'TERM 1'!M110</f>
        <v>0</v>
      </c>
      <c r="AS111" s="61">
        <f>'TERM 2'!M110</f>
        <v>0</v>
      </c>
      <c r="AT111" s="61">
        <f>'TERM 3'!M110</f>
        <v>0</v>
      </c>
      <c r="AU111" s="60">
        <f t="shared" si="30"/>
        <v>0</v>
      </c>
      <c r="AV111" s="507" t="str">
        <f>IF('TERM 1'!N110=0," ",'TERM 1'!N110)</f>
        <v xml:space="preserve"> </v>
      </c>
      <c r="AW111" s="61" t="str">
        <f>IF('TERM 2'!N110=0," ",'TERM 2'!N110)</f>
        <v xml:space="preserve"> </v>
      </c>
      <c r="AX111" s="61" t="str">
        <f>IF('TERM 3'!N110=0," ",'TERM 3'!N110)</f>
        <v xml:space="preserve"> </v>
      </c>
      <c r="AY111" s="60" t="str">
        <f t="shared" si="31"/>
        <v/>
      </c>
      <c r="AZ111" s="61" t="str">
        <f>IF('TERM 1'!O110=0," ",'TERM 1'!O110)</f>
        <v xml:space="preserve"> </v>
      </c>
      <c r="BA111" s="61" t="str">
        <f>IF('TERM 2'!O110=0," ",'TERM 2'!O110)</f>
        <v xml:space="preserve"> </v>
      </c>
      <c r="BB111" s="506" t="str">
        <f>IF('TERM 3'!O110=0," ",'TERM 3'!O110)</f>
        <v xml:space="preserve"> </v>
      </c>
      <c r="BC111" s="60" t="str">
        <f t="shared" si="32"/>
        <v/>
      </c>
      <c r="BD111" s="27" t="str" cm="1">
        <f t="array" ref="BD111">IFERROR(ROUND(SUM(D111,H111,L111,P111,T111,X111,AB111,AF111,AR111,AV111,AZ111) / INDEX(FREQUENCY((D111,H111,L111,P111,T111,X111,AB111,AF111,AR111,AV111,AZ111), 0), 2), 0)," ")</f>
        <v xml:space="preserve"> </v>
      </c>
      <c r="BE111" s="27" t="str" cm="1">
        <f t="array" ref="BE111">IFERROR(ROUND(SUM(E111,I111,M111,Q111,U111,Y111,AC111,AG111,AS111,AW111,BA111) / INDEX(FREQUENCY((E111,I111,M111,Q111,U111,Y111,AC111,AG111,AS111,AW111,BA111), 0), 2), 0)," ")</f>
        <v xml:space="preserve"> </v>
      </c>
      <c r="BF111" s="27" t="str" cm="1">
        <f t="array" ref="BF111">IFERROR(ROUND(SUM(F111,J111,N111,R111,V111,Z111,AD111,AH111,AT111,AX111,BB111) / INDEX(FREQUENCY((F111,J111,N111,R111,V111,Z111,AD111,AH111,AT111,AX111,BB111), 0), 2), 0)," ")</f>
        <v xml:space="preserve"> </v>
      </c>
      <c r="BG111" s="27" t="str" cm="1">
        <f t="array" ref="BG111">IFERROR(ROUND(SUM(G111,K111,O111,S111,W111,AA111,AE111,AI111,AU111,AY111,BC111) / INDEX(FREQUENCY((G111,K111,O111,S111,W111,AA111,AE111,AI111,AU111,AY111,BC111), 0), 2), 0)," ")</f>
        <v xml:space="preserve"> </v>
      </c>
      <c r="BH111" s="28" t="str">
        <f t="shared" si="33"/>
        <v/>
      </c>
      <c r="BI111" s="28" t="str">
        <f t="shared" si="18"/>
        <v/>
      </c>
      <c r="BJ111" s="28" t="str">
        <f>IFERROR('TERM 1'!S110," ")</f>
        <v xml:space="preserve"> </v>
      </c>
      <c r="BK111" s="28" t="str">
        <f>IFERROR('TERM 2'!S110," ")</f>
        <v xml:space="preserve"> </v>
      </c>
      <c r="BL111" s="28" t="str">
        <f>IFERROR('TERM 3'!S110," ")</f>
        <v xml:space="preserve"> </v>
      </c>
      <c r="BM111" s="765" t="str">
        <f t="shared" si="34"/>
        <v/>
      </c>
      <c r="BN111" s="6" t="e">
        <f>_xlfn.XLOOKUP(B111,masterlist!$M:$M,masterlist!R:R)</f>
        <v>#N/A</v>
      </c>
    </row>
    <row r="112" spans="1:66" ht="18" customHeight="1">
      <c r="A112" s="23">
        <v>45</v>
      </c>
      <c r="B112" s="57" t="str">
        <f>'INPUT DATA'!P53</f>
        <v xml:space="preserve">,  </v>
      </c>
      <c r="C112" s="6" t="str">
        <f t="shared" si="19"/>
        <v/>
      </c>
      <c r="D112" s="60">
        <f>'TERM 1'!C111</f>
        <v>0</v>
      </c>
      <c r="E112" s="60">
        <f>'TERM 2'!C111</f>
        <v>0</v>
      </c>
      <c r="F112" s="60" t="str">
        <f>'TERM 3'!C111</f>
        <v/>
      </c>
      <c r="G112" s="60" t="str">
        <f t="shared" si="20"/>
        <v/>
      </c>
      <c r="H112" s="60">
        <f>'TERM 1'!D111</f>
        <v>0</v>
      </c>
      <c r="I112" s="60">
        <f>'TERM 2'!D111</f>
        <v>0</v>
      </c>
      <c r="J112" s="60" t="str">
        <f>'TERM 3'!D111</f>
        <v/>
      </c>
      <c r="K112" s="60" t="str">
        <f t="shared" si="21"/>
        <v/>
      </c>
      <c r="L112" s="60">
        <f>'TERM 1'!E111</f>
        <v>0</v>
      </c>
      <c r="M112" s="60">
        <f>'TERM 2'!E111</f>
        <v>0</v>
      </c>
      <c r="N112" s="60" t="str">
        <f>'TERM 3'!E111</f>
        <v/>
      </c>
      <c r="O112" s="60" t="str">
        <f t="shared" si="22"/>
        <v/>
      </c>
      <c r="P112" s="60">
        <f>'TERM 1'!F111</f>
        <v>0</v>
      </c>
      <c r="Q112" s="60">
        <f>'TERM 2'!F111</f>
        <v>0</v>
      </c>
      <c r="R112" s="60" t="str">
        <f>'TERM 3'!F111</f>
        <v/>
      </c>
      <c r="S112" s="60" t="str">
        <f t="shared" si="23"/>
        <v/>
      </c>
      <c r="T112" s="60">
        <f>'TERM 1'!G111</f>
        <v>0</v>
      </c>
      <c r="U112" s="60">
        <f>'TERM 2'!G111</f>
        <v>0</v>
      </c>
      <c r="V112" s="60" t="str">
        <f>'TERM 3'!G111</f>
        <v/>
      </c>
      <c r="W112" s="60" t="str">
        <f t="shared" si="24"/>
        <v/>
      </c>
      <c r="X112" s="60">
        <f>'TERM 1'!H111</f>
        <v>0</v>
      </c>
      <c r="Y112" s="60">
        <f>'TERM 2'!H111</f>
        <v>0</v>
      </c>
      <c r="Z112" s="60" t="str">
        <f>'TERM 3'!H111</f>
        <v/>
      </c>
      <c r="AA112" s="60" t="str">
        <f t="shared" si="25"/>
        <v/>
      </c>
      <c r="AB112" s="60">
        <f>'TERM 1'!I111</f>
        <v>0</v>
      </c>
      <c r="AC112" s="60">
        <f>'TERM 2'!I111</f>
        <v>0</v>
      </c>
      <c r="AD112" s="60" t="str">
        <f>'TERM 3'!I111</f>
        <v/>
      </c>
      <c r="AE112" s="60" t="str">
        <f t="shared" si="26"/>
        <v/>
      </c>
      <c r="AF112" s="25" t="str">
        <f>'TERM 1'!J111</f>
        <v/>
      </c>
      <c r="AG112" s="25" t="str">
        <f>'TERM 2'!J111</f>
        <v/>
      </c>
      <c r="AH112" s="25" t="str">
        <f>'TERM 3'!J111</f>
        <v/>
      </c>
      <c r="AI112" s="60" t="str">
        <f t="shared" si="27"/>
        <v/>
      </c>
      <c r="AJ112" s="61" t="str">
        <f>'TERM 1'!K111</f>
        <v/>
      </c>
      <c r="AK112" s="61" t="str">
        <f>'TERM 2'!K111</f>
        <v/>
      </c>
      <c r="AL112" s="61">
        <f>'TERM 3'!K111</f>
        <v>0</v>
      </c>
      <c r="AM112" s="60" t="str">
        <f t="shared" si="28"/>
        <v/>
      </c>
      <c r="AN112" s="61" t="str">
        <f>'TERM 1'!L111</f>
        <v/>
      </c>
      <c r="AO112" s="61" t="str">
        <f>'TERM 2'!L111</f>
        <v/>
      </c>
      <c r="AP112" s="61">
        <f>'TERM 3'!L111</f>
        <v>0</v>
      </c>
      <c r="AQ112" s="60" t="str">
        <f t="shared" si="29"/>
        <v/>
      </c>
      <c r="AR112" s="61">
        <f>'TERM 1'!M111</f>
        <v>0</v>
      </c>
      <c r="AS112" s="61">
        <f>'TERM 2'!M111</f>
        <v>0</v>
      </c>
      <c r="AT112" s="61">
        <f>'TERM 3'!M111</f>
        <v>0</v>
      </c>
      <c r="AU112" s="60">
        <f t="shared" si="30"/>
        <v>0</v>
      </c>
      <c r="AV112" s="507" t="str">
        <f>IF('TERM 1'!N111=0," ",'TERM 1'!N111)</f>
        <v xml:space="preserve"> </v>
      </c>
      <c r="AW112" s="61" t="str">
        <f>IF('TERM 2'!N111=0," ",'TERM 2'!N111)</f>
        <v xml:space="preserve"> </v>
      </c>
      <c r="AX112" s="61" t="str">
        <f>IF('TERM 3'!N111=0," ",'TERM 3'!N111)</f>
        <v xml:space="preserve"> </v>
      </c>
      <c r="AY112" s="60" t="str">
        <f t="shared" si="31"/>
        <v/>
      </c>
      <c r="AZ112" s="61" t="str">
        <f>IF('TERM 1'!O111=0," ",'TERM 1'!O111)</f>
        <v xml:space="preserve"> </v>
      </c>
      <c r="BA112" s="61" t="str">
        <f>IF('TERM 2'!O111=0," ",'TERM 2'!O111)</f>
        <v xml:space="preserve"> </v>
      </c>
      <c r="BB112" s="506" t="str">
        <f>IF('TERM 3'!O111=0," ",'TERM 3'!O111)</f>
        <v xml:space="preserve"> </v>
      </c>
      <c r="BC112" s="60" t="str">
        <f t="shared" si="32"/>
        <v/>
      </c>
      <c r="BD112" s="27" t="str" cm="1">
        <f t="array" ref="BD112">IFERROR(ROUND(SUM(D112,H112,L112,P112,T112,X112,AB112,AF112,AR112,AV112,AZ112) / INDEX(FREQUENCY((D112,H112,L112,P112,T112,X112,AB112,AF112,AR112,AV112,AZ112), 0), 2), 0)," ")</f>
        <v xml:space="preserve"> </v>
      </c>
      <c r="BE112" s="27" t="str" cm="1">
        <f t="array" ref="BE112">IFERROR(ROUND(SUM(E112,I112,M112,Q112,U112,Y112,AC112,AG112,AS112,AW112,BA112) / INDEX(FREQUENCY((E112,I112,M112,Q112,U112,Y112,AC112,AG112,AS112,AW112,BA112), 0), 2), 0)," ")</f>
        <v xml:space="preserve"> </v>
      </c>
      <c r="BF112" s="27" t="str" cm="1">
        <f t="array" ref="BF112">IFERROR(ROUND(SUM(F112,J112,N112,R112,V112,Z112,AD112,AH112,AT112,AX112,BB112) / INDEX(FREQUENCY((F112,J112,N112,R112,V112,Z112,AD112,AH112,AT112,AX112,BB112), 0), 2), 0)," ")</f>
        <v xml:space="preserve"> </v>
      </c>
      <c r="BG112" s="27" t="str" cm="1">
        <f t="array" ref="BG112">IFERROR(ROUND(SUM(G112,K112,O112,S112,W112,AA112,AE112,AI112,AU112,AY112,BC112) / INDEX(FREQUENCY((G112,K112,O112,S112,W112,AA112,AE112,AI112,AU112,AY112,BC112), 0), 2), 0)," ")</f>
        <v xml:space="preserve"> </v>
      </c>
      <c r="BH112" s="28" t="str">
        <f t="shared" si="33"/>
        <v/>
      </c>
      <c r="BI112" s="28" t="str">
        <f t="shared" si="18"/>
        <v/>
      </c>
      <c r="BJ112" s="28" t="str">
        <f>IFERROR('TERM 1'!S111," ")</f>
        <v xml:space="preserve"> </v>
      </c>
      <c r="BK112" s="28" t="str">
        <f>IFERROR('TERM 2'!S111," ")</f>
        <v xml:space="preserve"> </v>
      </c>
      <c r="BL112" s="28" t="str">
        <f>IFERROR('TERM 3'!S111," ")</f>
        <v xml:space="preserve"> </v>
      </c>
      <c r="BM112" s="765" t="str">
        <f t="shared" si="34"/>
        <v/>
      </c>
      <c r="BN112" s="6" t="e">
        <f>_xlfn.XLOOKUP(B112,masterlist!$M:$M,masterlist!R:R)</f>
        <v>#N/A</v>
      </c>
    </row>
    <row r="113" spans="1:66" ht="18" customHeight="1">
      <c r="A113" s="23">
        <v>46</v>
      </c>
      <c r="B113" s="57" t="str">
        <f>'INPUT DATA'!P54</f>
        <v xml:space="preserve">,  </v>
      </c>
      <c r="C113" s="6" t="str">
        <f t="shared" ref="C113:C117" si="35">LEFT(B113, FIND(",", B113) - 1)</f>
        <v/>
      </c>
      <c r="D113" s="60">
        <f>'TERM 1'!C112</f>
        <v>0</v>
      </c>
      <c r="E113" s="60">
        <f>'TERM 2'!C112</f>
        <v>0</v>
      </c>
      <c r="F113" s="60" t="str">
        <f>'TERM 3'!C112</f>
        <v/>
      </c>
      <c r="G113" s="60" t="str">
        <f t="shared" si="20"/>
        <v/>
      </c>
      <c r="H113" s="60">
        <f>'TERM 1'!D112</f>
        <v>0</v>
      </c>
      <c r="I113" s="60">
        <f>'TERM 2'!D112</f>
        <v>0</v>
      </c>
      <c r="J113" s="60" t="str">
        <f>'TERM 3'!D112</f>
        <v/>
      </c>
      <c r="K113" s="60" t="str">
        <f t="shared" si="21"/>
        <v/>
      </c>
      <c r="L113" s="60">
        <f>'TERM 1'!E112</f>
        <v>0</v>
      </c>
      <c r="M113" s="60">
        <f>'TERM 2'!E112</f>
        <v>0</v>
      </c>
      <c r="N113" s="60" t="str">
        <f>'TERM 3'!E112</f>
        <v/>
      </c>
      <c r="O113" s="60" t="str">
        <f t="shared" si="22"/>
        <v/>
      </c>
      <c r="P113" s="60">
        <f>'TERM 1'!F112</f>
        <v>0</v>
      </c>
      <c r="Q113" s="60">
        <f>'TERM 2'!F112</f>
        <v>0</v>
      </c>
      <c r="R113" s="60" t="str">
        <f>'TERM 3'!F112</f>
        <v/>
      </c>
      <c r="S113" s="60" t="str">
        <f t="shared" si="23"/>
        <v/>
      </c>
      <c r="T113" s="60">
        <f>'TERM 1'!G112</f>
        <v>0</v>
      </c>
      <c r="U113" s="60">
        <f>'TERM 2'!G112</f>
        <v>0</v>
      </c>
      <c r="V113" s="60" t="str">
        <f>'TERM 3'!G112</f>
        <v/>
      </c>
      <c r="W113" s="60" t="str">
        <f t="shared" si="24"/>
        <v/>
      </c>
      <c r="X113" s="60">
        <f>'TERM 1'!H112</f>
        <v>0</v>
      </c>
      <c r="Y113" s="60">
        <f>'TERM 2'!H112</f>
        <v>0</v>
      </c>
      <c r="Z113" s="60" t="str">
        <f>'TERM 3'!H112</f>
        <v/>
      </c>
      <c r="AA113" s="60" t="str">
        <f t="shared" si="25"/>
        <v/>
      </c>
      <c r="AB113" s="60">
        <f>'TERM 1'!I112</f>
        <v>0</v>
      </c>
      <c r="AC113" s="60">
        <f>'TERM 2'!I112</f>
        <v>0</v>
      </c>
      <c r="AD113" s="60" t="str">
        <f>'TERM 3'!I112</f>
        <v/>
      </c>
      <c r="AE113" s="60" t="str">
        <f t="shared" si="26"/>
        <v/>
      </c>
      <c r="AF113" s="25" t="str">
        <f>'TERM 1'!J112</f>
        <v/>
      </c>
      <c r="AG113" s="25" t="str">
        <f>'TERM 2'!J112</f>
        <v/>
      </c>
      <c r="AH113" s="25" t="str">
        <f>'TERM 3'!J112</f>
        <v/>
      </c>
      <c r="AI113" s="60" t="str">
        <f t="shared" si="27"/>
        <v/>
      </c>
      <c r="AJ113" s="61" t="str">
        <f>'TERM 1'!K112</f>
        <v/>
      </c>
      <c r="AK113" s="61" t="str">
        <f>'TERM 2'!K112</f>
        <v/>
      </c>
      <c r="AL113" s="61">
        <f>'TERM 3'!K112</f>
        <v>0</v>
      </c>
      <c r="AM113" s="60" t="str">
        <f t="shared" si="28"/>
        <v/>
      </c>
      <c r="AN113" s="61" t="str">
        <f>'TERM 1'!L112</f>
        <v/>
      </c>
      <c r="AO113" s="61" t="str">
        <f>'TERM 2'!L112</f>
        <v/>
      </c>
      <c r="AP113" s="61">
        <f>'TERM 3'!L112</f>
        <v>0</v>
      </c>
      <c r="AQ113" s="60" t="str">
        <f t="shared" si="29"/>
        <v/>
      </c>
      <c r="AR113" s="61">
        <f>'TERM 1'!M112</f>
        <v>0</v>
      </c>
      <c r="AS113" s="61">
        <f>'TERM 2'!M112</f>
        <v>0</v>
      </c>
      <c r="AT113" s="61">
        <f>'TERM 3'!M112</f>
        <v>0</v>
      </c>
      <c r="AU113" s="60">
        <f t="shared" si="30"/>
        <v>0</v>
      </c>
      <c r="AV113" s="507" t="str">
        <f>IF('TERM 1'!N112=0," ",'TERM 1'!N112)</f>
        <v xml:space="preserve"> </v>
      </c>
      <c r="AW113" s="61" t="str">
        <f>IF('TERM 2'!N112=0," ",'TERM 2'!N112)</f>
        <v xml:space="preserve"> </v>
      </c>
      <c r="AX113" s="61" t="str">
        <f>IF('TERM 3'!N112=0," ",'TERM 3'!N112)</f>
        <v xml:space="preserve"> </v>
      </c>
      <c r="AY113" s="60" t="str">
        <f t="shared" si="31"/>
        <v/>
      </c>
      <c r="AZ113" s="61" t="str">
        <f>IF('TERM 1'!O112=0," ",'TERM 1'!O112)</f>
        <v xml:space="preserve"> </v>
      </c>
      <c r="BA113" s="61" t="str">
        <f>IF('TERM 2'!O112=0," ",'TERM 2'!O112)</f>
        <v xml:space="preserve"> </v>
      </c>
      <c r="BB113" s="506" t="str">
        <f>IF('TERM 3'!O112=0," ",'TERM 3'!O112)</f>
        <v xml:space="preserve"> </v>
      </c>
      <c r="BC113" s="60" t="str">
        <f t="shared" si="32"/>
        <v/>
      </c>
      <c r="BD113" s="27" t="str" cm="1">
        <f t="array" ref="BD113">IFERROR(ROUND(SUM(D113,H113,L113,P113,T113,X113,AB113,AF113,AR113,AV113,AZ113) / INDEX(FREQUENCY((D113,H113,L113,P113,T113,X113,AB113,AF113,AR113,AV113,AZ113), 0), 2), 0)," ")</f>
        <v xml:space="preserve"> </v>
      </c>
      <c r="BE113" s="27" t="str" cm="1">
        <f t="array" ref="BE113">IFERROR(ROUND(SUM(E113,I113,M113,Q113,U113,Y113,AC113,AG113,AS113,AW113,BA113) / INDEX(FREQUENCY((E113,I113,M113,Q113,U113,Y113,AC113,AG113,AS113,AW113,BA113), 0), 2), 0)," ")</f>
        <v xml:space="preserve"> </v>
      </c>
      <c r="BF113" s="27" t="str" cm="1">
        <f t="array" ref="BF113">IFERROR(ROUND(SUM(F113,J113,N113,R113,V113,Z113,AD113,AH113,AT113,AX113,BB113) / INDEX(FREQUENCY((F113,J113,N113,R113,V113,Z113,AD113,AH113,AT113,AX113,BB113), 0), 2), 0)," ")</f>
        <v xml:space="preserve"> </v>
      </c>
      <c r="BG113" s="27" t="str" cm="1">
        <f t="array" ref="BG113">IFERROR(ROUND(SUM(G113,K113,O113,S113,W113,AA113,AE113,AI113,AU113,AY113,BC113) / INDEX(FREQUENCY((G113,K113,O113,S113,W113,AA113,AE113,AI113,AU113,AY113,BC113), 0), 2), 0)," ")</f>
        <v xml:space="preserve"> </v>
      </c>
      <c r="BH113" s="28" t="str">
        <f t="shared" si="33"/>
        <v/>
      </c>
      <c r="BI113" s="28" t="str">
        <f t="shared" si="18"/>
        <v/>
      </c>
      <c r="BJ113" s="28" t="str">
        <f>IFERROR('TERM 1'!S112," ")</f>
        <v xml:space="preserve"> </v>
      </c>
      <c r="BK113" s="28" t="str">
        <f>IFERROR('TERM 2'!S112," ")</f>
        <v xml:space="preserve"> </v>
      </c>
      <c r="BL113" s="28" t="str">
        <f>IFERROR('TERM 3'!S112," ")</f>
        <v xml:space="preserve"> </v>
      </c>
      <c r="BM113" s="765" t="str">
        <f t="shared" si="34"/>
        <v/>
      </c>
      <c r="BN113" s="6" t="e">
        <f>_xlfn.XLOOKUP(B113,masterlist!$M:$M,masterlist!R:R)</f>
        <v>#N/A</v>
      </c>
    </row>
    <row r="114" spans="1:66" ht="18" customHeight="1">
      <c r="A114" s="23">
        <v>47</v>
      </c>
      <c r="B114" s="57" t="str">
        <f>'INPUT DATA'!P55</f>
        <v xml:space="preserve">,  </v>
      </c>
      <c r="C114" s="6" t="str">
        <f t="shared" si="35"/>
        <v/>
      </c>
      <c r="D114" s="60">
        <f>'TERM 1'!C113</f>
        <v>0</v>
      </c>
      <c r="E114" s="60">
        <f>'TERM 2'!C113</f>
        <v>0</v>
      </c>
      <c r="F114" s="60" t="str">
        <f>'TERM 3'!C113</f>
        <v/>
      </c>
      <c r="G114" s="60" t="str">
        <f t="shared" si="20"/>
        <v/>
      </c>
      <c r="H114" s="60">
        <f>'TERM 1'!D113</f>
        <v>0</v>
      </c>
      <c r="I114" s="60">
        <f>'TERM 2'!D113</f>
        <v>0</v>
      </c>
      <c r="J114" s="60" t="str">
        <f>'TERM 3'!D113</f>
        <v/>
      </c>
      <c r="K114" s="60" t="str">
        <f t="shared" si="21"/>
        <v/>
      </c>
      <c r="L114" s="60">
        <f>'TERM 1'!E113</f>
        <v>0</v>
      </c>
      <c r="M114" s="60">
        <f>'TERM 2'!E113</f>
        <v>0</v>
      </c>
      <c r="N114" s="60" t="str">
        <f>'TERM 3'!E113</f>
        <v/>
      </c>
      <c r="O114" s="60" t="str">
        <f t="shared" si="22"/>
        <v/>
      </c>
      <c r="P114" s="60">
        <f>'TERM 1'!F113</f>
        <v>0</v>
      </c>
      <c r="Q114" s="60">
        <f>'TERM 2'!F113</f>
        <v>0</v>
      </c>
      <c r="R114" s="60" t="str">
        <f>'TERM 3'!F113</f>
        <v/>
      </c>
      <c r="S114" s="60" t="str">
        <f t="shared" si="23"/>
        <v/>
      </c>
      <c r="T114" s="60">
        <f>'TERM 1'!G113</f>
        <v>0</v>
      </c>
      <c r="U114" s="60">
        <f>'TERM 2'!G113</f>
        <v>0</v>
      </c>
      <c r="V114" s="60" t="str">
        <f>'TERM 3'!G113</f>
        <v/>
      </c>
      <c r="W114" s="60" t="str">
        <f t="shared" si="24"/>
        <v/>
      </c>
      <c r="X114" s="60">
        <f>'TERM 1'!H113</f>
        <v>0</v>
      </c>
      <c r="Y114" s="60">
        <f>'TERM 2'!H113</f>
        <v>0</v>
      </c>
      <c r="Z114" s="60" t="str">
        <f>'TERM 3'!H113</f>
        <v/>
      </c>
      <c r="AA114" s="60" t="str">
        <f t="shared" si="25"/>
        <v/>
      </c>
      <c r="AB114" s="60">
        <f>'TERM 1'!I113</f>
        <v>0</v>
      </c>
      <c r="AC114" s="60">
        <f>'TERM 2'!I113</f>
        <v>0</v>
      </c>
      <c r="AD114" s="60" t="str">
        <f>'TERM 3'!I113</f>
        <v/>
      </c>
      <c r="AE114" s="60" t="str">
        <f t="shared" si="26"/>
        <v/>
      </c>
      <c r="AF114" s="25" t="str">
        <f>'TERM 1'!J113</f>
        <v/>
      </c>
      <c r="AG114" s="25" t="str">
        <f>'TERM 2'!J113</f>
        <v/>
      </c>
      <c r="AH114" s="25" t="str">
        <f>'TERM 3'!J113</f>
        <v/>
      </c>
      <c r="AI114" s="60" t="str">
        <f t="shared" si="27"/>
        <v/>
      </c>
      <c r="AJ114" s="61" t="str">
        <f>'TERM 1'!K113</f>
        <v/>
      </c>
      <c r="AK114" s="61" t="str">
        <f>'TERM 2'!K113</f>
        <v/>
      </c>
      <c r="AL114" s="61">
        <f>'TERM 3'!K113</f>
        <v>0</v>
      </c>
      <c r="AM114" s="60" t="str">
        <f t="shared" si="28"/>
        <v/>
      </c>
      <c r="AN114" s="61" t="str">
        <f>'TERM 1'!L113</f>
        <v/>
      </c>
      <c r="AO114" s="61" t="str">
        <f>'TERM 2'!L113</f>
        <v/>
      </c>
      <c r="AP114" s="61">
        <f>'TERM 3'!L113</f>
        <v>0</v>
      </c>
      <c r="AQ114" s="60" t="str">
        <f t="shared" si="29"/>
        <v/>
      </c>
      <c r="AR114" s="61">
        <f>'TERM 1'!M113</f>
        <v>0</v>
      </c>
      <c r="AS114" s="61">
        <f>'TERM 2'!M113</f>
        <v>0</v>
      </c>
      <c r="AT114" s="61">
        <f>'TERM 3'!M113</f>
        <v>0</v>
      </c>
      <c r="AU114" s="60">
        <f t="shared" si="30"/>
        <v>0</v>
      </c>
      <c r="AV114" s="507" t="str">
        <f>IF('TERM 1'!N113=0," ",'TERM 1'!N113)</f>
        <v xml:space="preserve"> </v>
      </c>
      <c r="AW114" s="61" t="str">
        <f>IF('TERM 2'!N113=0," ",'TERM 2'!N113)</f>
        <v xml:space="preserve"> </v>
      </c>
      <c r="AX114" s="61" t="str">
        <f>IF('TERM 3'!N113=0," ",'TERM 3'!N113)</f>
        <v xml:space="preserve"> </v>
      </c>
      <c r="AY114" s="60" t="str">
        <f t="shared" si="31"/>
        <v/>
      </c>
      <c r="AZ114" s="61" t="str">
        <f>IF('TERM 1'!O113=0," ",'TERM 1'!O113)</f>
        <v xml:space="preserve"> </v>
      </c>
      <c r="BA114" s="61" t="str">
        <f>IF('TERM 2'!O113=0," ",'TERM 2'!O113)</f>
        <v xml:space="preserve"> </v>
      </c>
      <c r="BB114" s="506" t="str">
        <f>IF('TERM 3'!O113=0," ",'TERM 3'!O113)</f>
        <v xml:space="preserve"> </v>
      </c>
      <c r="BC114" s="60" t="str">
        <f t="shared" si="32"/>
        <v/>
      </c>
      <c r="BD114" s="27" t="str" cm="1">
        <f t="array" ref="BD114">IFERROR(ROUND(SUM(D114,H114,L114,P114,T114,X114,AB114,AF114,AR114,AV114,AZ114) / INDEX(FREQUENCY((D114,H114,L114,P114,T114,X114,AB114,AF114,AR114,AV114,AZ114), 0), 2), 0)," ")</f>
        <v xml:space="preserve"> </v>
      </c>
      <c r="BE114" s="27" t="str" cm="1">
        <f t="array" ref="BE114">IFERROR(ROUND(SUM(E114,I114,M114,Q114,U114,Y114,AC114,AG114,AS114,AW114,BA114) / INDEX(FREQUENCY((E114,I114,M114,Q114,U114,Y114,AC114,AG114,AS114,AW114,BA114), 0), 2), 0)," ")</f>
        <v xml:space="preserve"> </v>
      </c>
      <c r="BF114" s="27" t="str" cm="1">
        <f t="array" ref="BF114">IFERROR(ROUND(SUM(F114,J114,N114,R114,V114,Z114,AD114,AH114,AT114,AX114,BB114) / INDEX(FREQUENCY((F114,J114,N114,R114,V114,Z114,AD114,AH114,AT114,AX114,BB114), 0), 2), 0)," ")</f>
        <v xml:space="preserve"> </v>
      </c>
      <c r="BG114" s="27" t="str" cm="1">
        <f t="array" ref="BG114">IFERROR(ROUND(SUM(G114,K114,O114,S114,W114,AA114,AE114,AI114,AU114,AY114,BC114) / INDEX(FREQUENCY((G114,K114,O114,S114,W114,AA114,AE114,AI114,AU114,AY114,BC114), 0), 2), 0)," ")</f>
        <v xml:space="preserve"> </v>
      </c>
      <c r="BH114" s="28" t="str">
        <f t="shared" si="33"/>
        <v/>
      </c>
      <c r="BI114" s="28" t="str">
        <f t="shared" si="18"/>
        <v/>
      </c>
      <c r="BJ114" s="28" t="str">
        <f>IFERROR('TERM 1'!S113," ")</f>
        <v xml:space="preserve"> </v>
      </c>
      <c r="BK114" s="28" t="str">
        <f>IFERROR('TERM 2'!S113," ")</f>
        <v xml:space="preserve"> </v>
      </c>
      <c r="BL114" s="28" t="str">
        <f>IFERROR('TERM 3'!S113," ")</f>
        <v xml:space="preserve"> </v>
      </c>
      <c r="BM114" s="765" t="str">
        <f t="shared" si="34"/>
        <v/>
      </c>
      <c r="BN114" s="6" t="e">
        <f>_xlfn.XLOOKUP(B114,masterlist!$M:$M,masterlist!R:R)</f>
        <v>#N/A</v>
      </c>
    </row>
    <row r="115" spans="1:66" ht="18" customHeight="1">
      <c r="A115" s="23">
        <v>48</v>
      </c>
      <c r="B115" s="57" t="str">
        <f>'INPUT DATA'!P56</f>
        <v xml:space="preserve">,  </v>
      </c>
      <c r="C115" s="6" t="str">
        <f t="shared" si="35"/>
        <v/>
      </c>
      <c r="D115" s="60">
        <f>'TERM 1'!C114</f>
        <v>0</v>
      </c>
      <c r="E115" s="60">
        <f>'TERM 2'!C114</f>
        <v>0</v>
      </c>
      <c r="F115" s="60" t="str">
        <f>'TERM 3'!C114</f>
        <v/>
      </c>
      <c r="G115" s="60" t="str">
        <f t="shared" si="20"/>
        <v/>
      </c>
      <c r="H115" s="60">
        <f>'TERM 1'!D114</f>
        <v>0</v>
      </c>
      <c r="I115" s="60">
        <f>'TERM 2'!D114</f>
        <v>0</v>
      </c>
      <c r="J115" s="60" t="str">
        <f>'TERM 3'!D114</f>
        <v/>
      </c>
      <c r="K115" s="60" t="str">
        <f t="shared" si="21"/>
        <v/>
      </c>
      <c r="L115" s="60">
        <f>'TERM 1'!E114</f>
        <v>0</v>
      </c>
      <c r="M115" s="60">
        <f>'TERM 2'!E114</f>
        <v>0</v>
      </c>
      <c r="N115" s="60" t="str">
        <f>'TERM 3'!E114</f>
        <v/>
      </c>
      <c r="O115" s="60" t="str">
        <f t="shared" si="22"/>
        <v/>
      </c>
      <c r="P115" s="60">
        <f>'TERM 1'!F114</f>
        <v>0</v>
      </c>
      <c r="Q115" s="60">
        <f>'TERM 2'!F114</f>
        <v>0</v>
      </c>
      <c r="R115" s="60" t="str">
        <f>'TERM 3'!F114</f>
        <v/>
      </c>
      <c r="S115" s="60" t="str">
        <f t="shared" si="23"/>
        <v/>
      </c>
      <c r="T115" s="60">
        <f>'TERM 1'!G114</f>
        <v>0</v>
      </c>
      <c r="U115" s="60">
        <f>'TERM 2'!G114</f>
        <v>0</v>
      </c>
      <c r="V115" s="60" t="str">
        <f>'TERM 3'!G114</f>
        <v/>
      </c>
      <c r="W115" s="60" t="str">
        <f t="shared" si="24"/>
        <v/>
      </c>
      <c r="X115" s="60">
        <f>'TERM 1'!H114</f>
        <v>0</v>
      </c>
      <c r="Y115" s="60">
        <f>'TERM 2'!H114</f>
        <v>0</v>
      </c>
      <c r="Z115" s="60" t="str">
        <f>'TERM 3'!H114</f>
        <v/>
      </c>
      <c r="AA115" s="60" t="str">
        <f t="shared" si="25"/>
        <v/>
      </c>
      <c r="AB115" s="60">
        <f>'TERM 1'!I114</f>
        <v>0</v>
      </c>
      <c r="AC115" s="60">
        <f>'TERM 2'!I114</f>
        <v>0</v>
      </c>
      <c r="AD115" s="60" t="str">
        <f>'TERM 3'!I114</f>
        <v/>
      </c>
      <c r="AE115" s="60" t="str">
        <f t="shared" si="26"/>
        <v/>
      </c>
      <c r="AF115" s="25" t="str">
        <f>'TERM 1'!J114</f>
        <v/>
      </c>
      <c r="AG115" s="25" t="str">
        <f>'TERM 2'!J114</f>
        <v/>
      </c>
      <c r="AH115" s="25" t="str">
        <f>'TERM 3'!J114</f>
        <v/>
      </c>
      <c r="AI115" s="60" t="str">
        <f t="shared" si="27"/>
        <v/>
      </c>
      <c r="AJ115" s="61" t="str">
        <f>'TERM 1'!K114</f>
        <v/>
      </c>
      <c r="AK115" s="61" t="str">
        <f>'TERM 2'!K114</f>
        <v/>
      </c>
      <c r="AL115" s="61">
        <f>'TERM 3'!K114</f>
        <v>0</v>
      </c>
      <c r="AM115" s="60" t="str">
        <f t="shared" si="28"/>
        <v/>
      </c>
      <c r="AN115" s="61" t="str">
        <f>'TERM 1'!L114</f>
        <v/>
      </c>
      <c r="AO115" s="61" t="str">
        <f>'TERM 2'!L114</f>
        <v/>
      </c>
      <c r="AP115" s="61">
        <f>'TERM 3'!L114</f>
        <v>0</v>
      </c>
      <c r="AQ115" s="60" t="str">
        <f t="shared" si="29"/>
        <v/>
      </c>
      <c r="AR115" s="61">
        <f>'TERM 1'!M114</f>
        <v>0</v>
      </c>
      <c r="AS115" s="61">
        <f>'TERM 2'!M114</f>
        <v>0</v>
      </c>
      <c r="AT115" s="61">
        <f>'TERM 3'!M114</f>
        <v>0</v>
      </c>
      <c r="AU115" s="60">
        <f t="shared" si="30"/>
        <v>0</v>
      </c>
      <c r="AV115" s="507" t="str">
        <f>IF('TERM 1'!N114=0," ",'TERM 1'!N114)</f>
        <v xml:space="preserve"> </v>
      </c>
      <c r="AW115" s="61" t="str">
        <f>IF('TERM 2'!N114=0," ",'TERM 2'!N114)</f>
        <v xml:space="preserve"> </v>
      </c>
      <c r="AX115" s="61" t="str">
        <f>IF('TERM 3'!N114=0," ",'TERM 3'!N114)</f>
        <v xml:space="preserve"> </v>
      </c>
      <c r="AY115" s="60" t="str">
        <f t="shared" si="31"/>
        <v/>
      </c>
      <c r="AZ115" s="61" t="str">
        <f>IF('TERM 1'!O114=0," ",'TERM 1'!O114)</f>
        <v xml:space="preserve"> </v>
      </c>
      <c r="BA115" s="61" t="str">
        <f>IF('TERM 2'!O114=0," ",'TERM 2'!O114)</f>
        <v xml:space="preserve"> </v>
      </c>
      <c r="BB115" s="506" t="str">
        <f>IF('TERM 3'!O114=0," ",'TERM 3'!O114)</f>
        <v xml:space="preserve"> </v>
      </c>
      <c r="BC115" s="60" t="str">
        <f t="shared" si="32"/>
        <v/>
      </c>
      <c r="BD115" s="27" t="str" cm="1">
        <f t="array" ref="BD115">IFERROR(ROUND(SUM(D115,H115,L115,P115,T115,X115,AB115,AF115,AR115,AV115,AZ115) / INDEX(FREQUENCY((D115,H115,L115,P115,T115,X115,AB115,AF115,AR115,AV115,AZ115), 0), 2), 0)," ")</f>
        <v xml:space="preserve"> </v>
      </c>
      <c r="BE115" s="27" t="str" cm="1">
        <f t="array" ref="BE115">IFERROR(ROUND(SUM(E115,I115,M115,Q115,U115,Y115,AC115,AG115,AS115,AW115,BA115) / INDEX(FREQUENCY((E115,I115,M115,Q115,U115,Y115,AC115,AG115,AS115,AW115,BA115), 0), 2), 0)," ")</f>
        <v xml:space="preserve"> </v>
      </c>
      <c r="BF115" s="27" t="str" cm="1">
        <f t="array" ref="BF115">IFERROR(ROUND(SUM(F115,J115,N115,R115,V115,Z115,AD115,AH115,AT115,AX115,BB115) / INDEX(FREQUENCY((F115,J115,N115,R115,V115,Z115,AD115,AH115,AT115,AX115,BB115), 0), 2), 0)," ")</f>
        <v xml:space="preserve"> </v>
      </c>
      <c r="BG115" s="27" t="str" cm="1">
        <f t="array" ref="BG115">IFERROR(ROUND(SUM(G115,K115,O115,S115,W115,AA115,AE115,AI115,AU115,AY115,BC115) / INDEX(FREQUENCY((G115,K115,O115,S115,W115,AA115,AE115,AI115,AU115,AY115,BC115), 0), 2), 0)," ")</f>
        <v xml:space="preserve"> </v>
      </c>
      <c r="BH115" s="28" t="str">
        <f t="shared" si="33"/>
        <v/>
      </c>
      <c r="BI115" s="28" t="str">
        <f t="shared" si="18"/>
        <v/>
      </c>
      <c r="BJ115" s="28" t="str">
        <f>IFERROR('TERM 1'!S114," ")</f>
        <v xml:space="preserve"> </v>
      </c>
      <c r="BK115" s="28" t="str">
        <f>IFERROR('TERM 2'!S114," ")</f>
        <v xml:space="preserve"> </v>
      </c>
      <c r="BL115" s="28" t="str">
        <f>IFERROR('TERM 3'!S114," ")</f>
        <v xml:space="preserve"> </v>
      </c>
      <c r="BM115" s="765" t="str">
        <f t="shared" si="34"/>
        <v/>
      </c>
      <c r="BN115" s="6" t="e">
        <f>_xlfn.XLOOKUP(B115,masterlist!$M:$M,masterlist!R:R)</f>
        <v>#N/A</v>
      </c>
    </row>
    <row r="116" spans="1:66" ht="18" customHeight="1">
      <c r="A116" s="23">
        <v>49</v>
      </c>
      <c r="B116" s="57" t="str">
        <f>'INPUT DATA'!P57</f>
        <v xml:space="preserve">,  </v>
      </c>
      <c r="C116" s="6" t="str">
        <f t="shared" si="35"/>
        <v/>
      </c>
      <c r="D116" s="60">
        <f>'TERM 1'!C115</f>
        <v>0</v>
      </c>
      <c r="E116" s="60">
        <f>'TERM 2'!C115</f>
        <v>0</v>
      </c>
      <c r="F116" s="60" t="str">
        <f>'TERM 3'!C115</f>
        <v/>
      </c>
      <c r="G116" s="60" t="str">
        <f t="shared" si="20"/>
        <v/>
      </c>
      <c r="H116" s="60">
        <f>'TERM 1'!D115</f>
        <v>0</v>
      </c>
      <c r="I116" s="60">
        <f>'TERM 2'!D115</f>
        <v>0</v>
      </c>
      <c r="J116" s="60" t="str">
        <f>'TERM 3'!D115</f>
        <v/>
      </c>
      <c r="K116" s="60" t="str">
        <f t="shared" si="21"/>
        <v/>
      </c>
      <c r="L116" s="60">
        <f>'TERM 1'!E115</f>
        <v>0</v>
      </c>
      <c r="M116" s="60">
        <f>'TERM 2'!E115</f>
        <v>0</v>
      </c>
      <c r="N116" s="60" t="str">
        <f>'TERM 3'!E115</f>
        <v/>
      </c>
      <c r="O116" s="60" t="str">
        <f t="shared" si="22"/>
        <v/>
      </c>
      <c r="P116" s="60">
        <f>'TERM 1'!F115</f>
        <v>0</v>
      </c>
      <c r="Q116" s="60">
        <f>'TERM 2'!F115</f>
        <v>0</v>
      </c>
      <c r="R116" s="60" t="str">
        <f>'TERM 3'!F115</f>
        <v/>
      </c>
      <c r="S116" s="60" t="str">
        <f t="shared" si="23"/>
        <v/>
      </c>
      <c r="T116" s="60">
        <f>'TERM 1'!G115</f>
        <v>0</v>
      </c>
      <c r="U116" s="60">
        <f>'TERM 2'!G115</f>
        <v>0</v>
      </c>
      <c r="V116" s="60" t="str">
        <f>'TERM 3'!G115</f>
        <v/>
      </c>
      <c r="W116" s="60" t="str">
        <f t="shared" si="24"/>
        <v/>
      </c>
      <c r="X116" s="60">
        <f>'TERM 1'!H115</f>
        <v>0</v>
      </c>
      <c r="Y116" s="60">
        <f>'TERM 2'!H115</f>
        <v>0</v>
      </c>
      <c r="Z116" s="60" t="str">
        <f>'TERM 3'!H115</f>
        <v/>
      </c>
      <c r="AA116" s="60" t="str">
        <f t="shared" si="25"/>
        <v/>
      </c>
      <c r="AB116" s="60">
        <f>'TERM 1'!I115</f>
        <v>0</v>
      </c>
      <c r="AC116" s="60">
        <f>'TERM 2'!I115</f>
        <v>0</v>
      </c>
      <c r="AD116" s="60" t="str">
        <f>'TERM 3'!I115</f>
        <v/>
      </c>
      <c r="AE116" s="60" t="str">
        <f t="shared" si="26"/>
        <v/>
      </c>
      <c r="AF116" s="25" t="str">
        <f>'TERM 1'!J115</f>
        <v/>
      </c>
      <c r="AG116" s="25" t="str">
        <f>'TERM 2'!J115</f>
        <v/>
      </c>
      <c r="AH116" s="25" t="str">
        <f>'TERM 3'!J115</f>
        <v/>
      </c>
      <c r="AI116" s="60" t="str">
        <f t="shared" si="27"/>
        <v/>
      </c>
      <c r="AJ116" s="61" t="str">
        <f>'TERM 1'!K115</f>
        <v/>
      </c>
      <c r="AK116" s="61" t="str">
        <f>'TERM 2'!K115</f>
        <v/>
      </c>
      <c r="AL116" s="61">
        <f>'TERM 3'!K115</f>
        <v>0</v>
      </c>
      <c r="AM116" s="60" t="str">
        <f t="shared" si="28"/>
        <v/>
      </c>
      <c r="AN116" s="61" t="str">
        <f>'TERM 1'!L115</f>
        <v/>
      </c>
      <c r="AO116" s="61" t="str">
        <f>'TERM 2'!L115</f>
        <v/>
      </c>
      <c r="AP116" s="61">
        <f>'TERM 3'!L115</f>
        <v>0</v>
      </c>
      <c r="AQ116" s="60" t="str">
        <f t="shared" si="29"/>
        <v/>
      </c>
      <c r="AR116" s="61">
        <f>'TERM 1'!M115</f>
        <v>0</v>
      </c>
      <c r="AS116" s="61">
        <f>'TERM 2'!M115</f>
        <v>0</v>
      </c>
      <c r="AT116" s="61">
        <f>'TERM 3'!M115</f>
        <v>0</v>
      </c>
      <c r="AU116" s="60">
        <f t="shared" si="30"/>
        <v>0</v>
      </c>
      <c r="AV116" s="507" t="str">
        <f>IF('TERM 1'!N115=0," ",'TERM 1'!N115)</f>
        <v xml:space="preserve"> </v>
      </c>
      <c r="AW116" s="61" t="str">
        <f>IF('TERM 2'!N115=0," ",'TERM 2'!N115)</f>
        <v xml:space="preserve"> </v>
      </c>
      <c r="AX116" s="61" t="str">
        <f>IF('TERM 3'!N115=0," ",'TERM 3'!N115)</f>
        <v xml:space="preserve"> </v>
      </c>
      <c r="AY116" s="60" t="str">
        <f t="shared" si="31"/>
        <v/>
      </c>
      <c r="AZ116" s="61" t="str">
        <f>IF('TERM 1'!O115=0," ",'TERM 1'!O115)</f>
        <v xml:space="preserve"> </v>
      </c>
      <c r="BA116" s="61" t="str">
        <f>IF('TERM 2'!O115=0," ",'TERM 2'!O115)</f>
        <v xml:space="preserve"> </v>
      </c>
      <c r="BB116" s="506" t="str">
        <f>IF('TERM 3'!O115=0," ",'TERM 3'!O115)</f>
        <v xml:space="preserve"> </v>
      </c>
      <c r="BC116" s="60" t="str">
        <f t="shared" si="32"/>
        <v/>
      </c>
      <c r="BD116" s="27" t="str" cm="1">
        <f t="array" ref="BD116">IFERROR(ROUND(SUM(D116,H116,L116,P116,T116,X116,AB116,AF116,AR116,AV116,AZ116) / INDEX(FREQUENCY((D116,H116,L116,P116,T116,X116,AB116,AF116,AR116,AV116,AZ116), 0), 2), 0)," ")</f>
        <v xml:space="preserve"> </v>
      </c>
      <c r="BE116" s="27" t="str" cm="1">
        <f t="array" ref="BE116">IFERROR(ROUND(SUM(E116,I116,M116,Q116,U116,Y116,AC116,AG116,AS116,AW116,BA116) / INDEX(FREQUENCY((E116,I116,M116,Q116,U116,Y116,AC116,AG116,AS116,AW116,BA116), 0), 2), 0)," ")</f>
        <v xml:space="preserve"> </v>
      </c>
      <c r="BF116" s="27" t="str" cm="1">
        <f t="array" ref="BF116">IFERROR(ROUND(SUM(F116,J116,N116,R116,V116,Z116,AD116,AH116,AT116,AX116,BB116) / INDEX(FREQUENCY((F116,J116,N116,R116,V116,Z116,AD116,AH116,AT116,AX116,BB116), 0), 2), 0)," ")</f>
        <v xml:space="preserve"> </v>
      </c>
      <c r="BG116" s="27" t="str" cm="1">
        <f t="array" ref="BG116">IFERROR(ROUND(SUM(G116,K116,O116,S116,W116,AA116,AE116,AI116,AU116,AY116,BC116) / INDEX(FREQUENCY((G116,K116,O116,S116,W116,AA116,AE116,AI116,AU116,AY116,BC116), 0), 2), 0)," ")</f>
        <v xml:space="preserve"> </v>
      </c>
      <c r="BH116" s="28" t="str">
        <f t="shared" si="33"/>
        <v/>
      </c>
      <c r="BI116" s="28" t="str">
        <f t="shared" si="18"/>
        <v/>
      </c>
      <c r="BJ116" s="28" t="str">
        <f>IFERROR('TERM 1'!S115," ")</f>
        <v xml:space="preserve"> </v>
      </c>
      <c r="BK116" s="28" t="str">
        <f>IFERROR('TERM 2'!S115," ")</f>
        <v xml:space="preserve"> </v>
      </c>
      <c r="BL116" s="28" t="str">
        <f>IFERROR('TERM 3'!S115," ")</f>
        <v xml:space="preserve"> </v>
      </c>
      <c r="BM116" s="765" t="str">
        <f t="shared" si="34"/>
        <v/>
      </c>
      <c r="BN116" s="6" t="e">
        <f>_xlfn.XLOOKUP(B116,masterlist!$M:$M,masterlist!R:R)</f>
        <v>#N/A</v>
      </c>
    </row>
    <row r="117" spans="1:66" ht="14.5">
      <c r="A117" s="23">
        <v>50</v>
      </c>
      <c r="B117" s="57" t="str">
        <f>'INPUT DATA'!P58</f>
        <v xml:space="preserve">,  </v>
      </c>
      <c r="C117" s="6" t="str">
        <f t="shared" si="35"/>
        <v/>
      </c>
      <c r="D117" s="60">
        <f>'TERM 1'!C116</f>
        <v>0</v>
      </c>
      <c r="E117" s="60">
        <f>'TERM 2'!C116</f>
        <v>0</v>
      </c>
      <c r="F117" s="60" t="str">
        <f>'TERM 3'!C116</f>
        <v/>
      </c>
      <c r="G117" s="60" t="str">
        <f t="shared" si="20"/>
        <v/>
      </c>
      <c r="H117" s="60">
        <f>'TERM 1'!D116</f>
        <v>0</v>
      </c>
      <c r="I117" s="60">
        <f>'TERM 2'!D116</f>
        <v>0</v>
      </c>
      <c r="J117" s="60" t="str">
        <f>'TERM 3'!D116</f>
        <v/>
      </c>
      <c r="K117" s="60" t="str">
        <f t="shared" si="21"/>
        <v/>
      </c>
      <c r="L117" s="60">
        <f>'TERM 1'!E116</f>
        <v>0</v>
      </c>
      <c r="M117" s="60">
        <f>'TERM 2'!E116</f>
        <v>0</v>
      </c>
      <c r="N117" s="60" t="str">
        <f>'TERM 3'!E116</f>
        <v/>
      </c>
      <c r="O117" s="60" t="str">
        <f t="shared" si="22"/>
        <v/>
      </c>
      <c r="P117" s="60">
        <f>'TERM 1'!F116</f>
        <v>0</v>
      </c>
      <c r="Q117" s="60">
        <f>'TERM 2'!F116</f>
        <v>0</v>
      </c>
      <c r="R117" s="60" t="str">
        <f>'TERM 3'!F116</f>
        <v/>
      </c>
      <c r="S117" s="60" t="str">
        <f t="shared" si="23"/>
        <v/>
      </c>
      <c r="T117" s="60">
        <f>'TERM 1'!G116</f>
        <v>0</v>
      </c>
      <c r="U117" s="60">
        <f>'TERM 2'!G116</f>
        <v>0</v>
      </c>
      <c r="V117" s="60" t="str">
        <f>'TERM 3'!G116</f>
        <v/>
      </c>
      <c r="W117" s="60" t="str">
        <f t="shared" si="24"/>
        <v/>
      </c>
      <c r="X117" s="60">
        <f>'TERM 1'!H116</f>
        <v>0</v>
      </c>
      <c r="Y117" s="60">
        <f>'TERM 2'!H116</f>
        <v>0</v>
      </c>
      <c r="Z117" s="60" t="str">
        <f>'TERM 3'!H116</f>
        <v/>
      </c>
      <c r="AA117" s="60" t="str">
        <f t="shared" si="25"/>
        <v/>
      </c>
      <c r="AB117" s="60">
        <f>'TERM 1'!I116</f>
        <v>0</v>
      </c>
      <c r="AC117" s="60">
        <f>'TERM 2'!I116</f>
        <v>0</v>
      </c>
      <c r="AD117" s="60" t="str">
        <f>'TERM 3'!I116</f>
        <v/>
      </c>
      <c r="AE117" s="60" t="str">
        <f t="shared" si="26"/>
        <v/>
      </c>
      <c r="AF117" s="25" t="str">
        <f>'TERM 1'!J116</f>
        <v/>
      </c>
      <c r="AG117" s="25" t="str">
        <f>'TERM 2'!J116</f>
        <v/>
      </c>
      <c r="AH117" s="25" t="str">
        <f>'TERM 3'!J116</f>
        <v/>
      </c>
      <c r="AI117" s="60" t="str">
        <f t="shared" si="27"/>
        <v/>
      </c>
      <c r="AJ117" s="61" t="str">
        <f>'TERM 1'!K116</f>
        <v/>
      </c>
      <c r="AK117" s="61" t="str">
        <f>'TERM 2'!K116</f>
        <v/>
      </c>
      <c r="AL117" s="61">
        <f>'TERM 3'!K116</f>
        <v>0</v>
      </c>
      <c r="AM117" s="60" t="str">
        <f t="shared" si="28"/>
        <v/>
      </c>
      <c r="AN117" s="61" t="str">
        <f>'TERM 1'!L116</f>
        <v/>
      </c>
      <c r="AO117" s="61" t="str">
        <f>'TERM 2'!L116</f>
        <v/>
      </c>
      <c r="AP117" s="61">
        <f>'TERM 3'!L116</f>
        <v>0</v>
      </c>
      <c r="AQ117" s="60" t="str">
        <f t="shared" si="29"/>
        <v/>
      </c>
      <c r="AR117" s="61">
        <f>'TERM 1'!M116</f>
        <v>0</v>
      </c>
      <c r="AS117" s="61">
        <f>'TERM 2'!M116</f>
        <v>0</v>
      </c>
      <c r="AT117" s="61">
        <f>'TERM 3'!M116</f>
        <v>0</v>
      </c>
      <c r="AU117" s="60">
        <f t="shared" si="30"/>
        <v>0</v>
      </c>
      <c r="AV117" s="507" t="str">
        <f>IF('TERM 1'!N116=0," ",'TERM 1'!N116)</f>
        <v xml:space="preserve"> </v>
      </c>
      <c r="AW117" s="61" t="str">
        <f>IF('TERM 2'!N116=0," ",'TERM 2'!N116)</f>
        <v xml:space="preserve"> </v>
      </c>
      <c r="AX117" s="61" t="str">
        <f>IF('TERM 3'!N116=0," ",'TERM 3'!N116)</f>
        <v xml:space="preserve"> </v>
      </c>
      <c r="AY117" s="60" t="str">
        <f t="shared" si="31"/>
        <v/>
      </c>
      <c r="AZ117" s="61" t="str">
        <f>IF('TERM 1'!O116=0," ",'TERM 1'!O116)</f>
        <v xml:space="preserve"> </v>
      </c>
      <c r="BA117" s="61" t="str">
        <f>IF('TERM 2'!O116=0," ",'TERM 2'!O116)</f>
        <v xml:space="preserve"> </v>
      </c>
      <c r="BB117" s="506" t="str">
        <f>IF('TERM 3'!O116=0," ",'TERM 3'!O116)</f>
        <v xml:space="preserve"> </v>
      </c>
      <c r="BC117" s="60" t="str">
        <f t="shared" si="32"/>
        <v/>
      </c>
      <c r="BD117" s="27" t="str" cm="1">
        <f t="array" ref="BD117">IFERROR(ROUND(SUM(D117,H117,L117,P117,T117,X117,AB117,AF117,AR117,AV117,AZ117) / INDEX(FREQUENCY((D117,H117,L117,P117,T117,X117,AB117,AF117,AR117,AV117,AZ117), 0), 2), 0)," ")</f>
        <v xml:space="preserve"> </v>
      </c>
      <c r="BE117" s="27" t="str" cm="1">
        <f t="array" ref="BE117">IFERROR(ROUND(SUM(E117,I117,M117,Q117,U117,Y117,AC117,AG117,AS117,AW117,BA117) / INDEX(FREQUENCY((E117,I117,M117,Q117,U117,Y117,AC117,AG117,AS117,AW117,BA117), 0), 2), 0)," ")</f>
        <v xml:space="preserve"> </v>
      </c>
      <c r="BF117" s="27" t="str" cm="1">
        <f t="array" ref="BF117">IFERROR(ROUND(SUM(F117,J117,N117,R117,V117,Z117,AD117,AH117,AT117,AX117,BB117) / INDEX(FREQUENCY((F117,J117,N117,R117,V117,Z117,AD117,AH117,AT117,AX117,BB117), 0), 2), 0)," ")</f>
        <v xml:space="preserve"> </v>
      </c>
      <c r="BG117" s="27" t="str" cm="1">
        <f t="array" ref="BG117">IFERROR(ROUND(SUM(G117,K117,O117,S117,W117,AA117,AE117,AI117,AU117,AY117,BC117) / INDEX(FREQUENCY((G117,K117,O117,S117,W117,AA117,AE117,AI117,AU117,AY117,BC117), 0), 2), 0)," ")</f>
        <v xml:space="preserve"> </v>
      </c>
      <c r="BH117" s="28" t="str">
        <f t="shared" si="33"/>
        <v/>
      </c>
      <c r="BI117" s="28" t="str">
        <f t="shared" si="18"/>
        <v/>
      </c>
      <c r="BJ117" s="28" t="str">
        <f>IFERROR('TERM 1'!S116," ")</f>
        <v xml:space="preserve"> </v>
      </c>
      <c r="BK117" s="28" t="str">
        <f>IFERROR('TERM 2'!S116," ")</f>
        <v xml:space="preserve"> </v>
      </c>
      <c r="BL117" s="28" t="str">
        <f>IFERROR('TERM 3'!S116," ")</f>
        <v xml:space="preserve"> </v>
      </c>
      <c r="BM117" s="765" t="str">
        <f t="shared" si="34"/>
        <v/>
      </c>
      <c r="BN117" s="6" t="e">
        <f>_xlfn.XLOOKUP(B117,masterlist!$M:$M,masterlist!R:R)</f>
        <v>#N/A</v>
      </c>
    </row>
    <row r="119" spans="1:66" s="33" customFormat="1" ht="24.65" customHeight="1">
      <c r="A119" s="1019" t="s">
        <v>16</v>
      </c>
      <c r="B119" s="1019"/>
      <c r="C119" s="1019"/>
      <c r="D119" s="1019"/>
      <c r="E119" s="1019"/>
      <c r="F119" s="1019"/>
      <c r="G119" s="1019"/>
      <c r="H119" s="1019"/>
      <c r="I119" s="1019"/>
      <c r="J119" s="1019"/>
      <c r="K119" s="1019"/>
      <c r="L119" s="1019"/>
      <c r="M119" s="1019"/>
      <c r="N119" s="1019"/>
      <c r="O119" s="1019"/>
      <c r="P119" s="1019"/>
      <c r="Q119" s="1019"/>
      <c r="R119" s="1019"/>
      <c r="S119" s="1019"/>
      <c r="T119" s="1019"/>
      <c r="U119" s="1019"/>
      <c r="V119" s="1019"/>
      <c r="W119" s="1019"/>
      <c r="X119" s="1019"/>
      <c r="Y119" s="106"/>
      <c r="Z119" s="106"/>
      <c r="AA119" s="10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32"/>
    </row>
    <row r="120" spans="1:66" s="33" customFormat="1" ht="18" customHeight="1">
      <c r="A120" s="1020" t="s">
        <v>17</v>
      </c>
      <c r="B120" s="1020"/>
      <c r="C120" s="341"/>
      <c r="D120" s="1021" t="s">
        <v>18</v>
      </c>
      <c r="E120" s="1021"/>
      <c r="F120" s="1021"/>
      <c r="G120" s="1021"/>
      <c r="H120" s="1021"/>
      <c r="I120" s="65"/>
      <c r="J120" s="65"/>
      <c r="K120" s="65"/>
      <c r="L120" s="1021" t="s">
        <v>19</v>
      </c>
      <c r="M120" s="1021"/>
      <c r="N120" s="1021"/>
      <c r="O120" s="1021"/>
      <c r="P120" s="1021"/>
      <c r="Q120" s="65"/>
      <c r="R120" s="65"/>
      <c r="S120" s="65"/>
      <c r="T120" s="1021" t="s">
        <v>20</v>
      </c>
      <c r="U120" s="1021"/>
      <c r="V120" s="1021"/>
      <c r="W120" s="1021"/>
      <c r="X120" s="1021"/>
      <c r="Y120" s="107"/>
      <c r="Z120" s="107"/>
      <c r="AA120" s="107"/>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32"/>
    </row>
    <row r="121" spans="1:66" s="33" customFormat="1" ht="18" customHeight="1">
      <c r="A121" s="1018" t="s">
        <v>31</v>
      </c>
      <c r="B121" s="1018"/>
      <c r="C121" s="340"/>
      <c r="D121" s="839">
        <f>COUNTIF($BI$17:$BI$66,"ADVANCING")</f>
        <v>0</v>
      </c>
      <c r="E121" s="839"/>
      <c r="F121" s="839"/>
      <c r="G121" s="839"/>
      <c r="H121" s="839"/>
      <c r="I121" s="64"/>
      <c r="J121" s="64"/>
      <c r="K121" s="64"/>
      <c r="L121" s="839">
        <f>COUNTIF($BI$68:$BI$117,"ADVANCING")</f>
        <v>0</v>
      </c>
      <c r="M121" s="839"/>
      <c r="N121" s="839"/>
      <c r="O121" s="839"/>
      <c r="P121" s="839"/>
      <c r="Q121" s="64"/>
      <c r="R121" s="64"/>
      <c r="S121" s="64"/>
      <c r="T121" s="840">
        <f>D121+L121</f>
        <v>0</v>
      </c>
      <c r="U121" s="840"/>
      <c r="V121" s="840"/>
      <c r="W121" s="840"/>
      <c r="X121" s="840"/>
      <c r="Y121" s="108"/>
      <c r="Z121" s="108"/>
      <c r="AA121" s="108"/>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row>
    <row r="122" spans="1:66" s="33" customFormat="1" ht="18" customHeight="1">
      <c r="A122" s="1018" t="s">
        <v>32</v>
      </c>
      <c r="B122" s="1018"/>
      <c r="C122" s="340"/>
      <c r="D122" s="839">
        <f>COUNTIF($BI$17:$BI$66,"BENCHMARKING")</f>
        <v>0</v>
      </c>
      <c r="E122" s="839"/>
      <c r="F122" s="839"/>
      <c r="G122" s="839"/>
      <c r="H122" s="839"/>
      <c r="I122" s="64"/>
      <c r="J122" s="64"/>
      <c r="K122" s="64"/>
      <c r="L122" s="839">
        <f>COUNTIF($BI$68:$BI$117,"BENCHMARKING")</f>
        <v>0</v>
      </c>
      <c r="M122" s="839"/>
      <c r="N122" s="839"/>
      <c r="O122" s="839"/>
      <c r="P122" s="839"/>
      <c r="Q122" s="64"/>
      <c r="R122" s="64"/>
      <c r="S122" s="64"/>
      <c r="T122" s="840">
        <f t="shared" ref="T122:T126" si="36">D122+L122</f>
        <v>0</v>
      </c>
      <c r="U122" s="840"/>
      <c r="V122" s="840"/>
      <c r="W122" s="840"/>
      <c r="X122" s="840"/>
      <c r="Y122" s="108"/>
      <c r="Z122" s="108"/>
      <c r="AA122" s="108"/>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row>
    <row r="123" spans="1:66" s="33" customFormat="1" ht="18" customHeight="1">
      <c r="A123" s="1018" t="s">
        <v>33</v>
      </c>
      <c r="B123" s="1018"/>
      <c r="C123" s="340"/>
      <c r="D123" s="839">
        <f>COUNTIF($BI$17:$BI$66,"CONNECTING")</f>
        <v>0</v>
      </c>
      <c r="E123" s="839"/>
      <c r="F123" s="839"/>
      <c r="G123" s="839"/>
      <c r="H123" s="839"/>
      <c r="I123" s="64"/>
      <c r="J123" s="64"/>
      <c r="K123" s="64"/>
      <c r="L123" s="839">
        <f>COUNTIF($BI$68:$BI$117,"CONNECTING")</f>
        <v>0</v>
      </c>
      <c r="M123" s="839"/>
      <c r="N123" s="839"/>
      <c r="O123" s="839"/>
      <c r="P123" s="839"/>
      <c r="Q123" s="64"/>
      <c r="R123" s="64"/>
      <c r="S123" s="64"/>
      <c r="T123" s="840">
        <f t="shared" si="36"/>
        <v>0</v>
      </c>
      <c r="U123" s="840"/>
      <c r="V123" s="840"/>
      <c r="W123" s="840"/>
      <c r="X123" s="840"/>
      <c r="Y123" s="108"/>
      <c r="Z123" s="108"/>
      <c r="AA123" s="108"/>
      <c r="AB123" s="32"/>
      <c r="AC123" s="32"/>
      <c r="AD123" s="32"/>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32"/>
      <c r="BD123" s="32"/>
      <c r="BE123" s="32"/>
      <c r="BF123" s="32"/>
      <c r="BG123" s="32"/>
    </row>
    <row r="124" spans="1:66" s="33" customFormat="1" ht="18" customHeight="1">
      <c r="A124" s="1018" t="s">
        <v>34</v>
      </c>
      <c r="B124" s="1018"/>
      <c r="C124" s="340"/>
      <c r="D124" s="839">
        <f>COUNTIF($BI$17:$BI$66,"DEVELOPING")</f>
        <v>0</v>
      </c>
      <c r="E124" s="839"/>
      <c r="F124" s="839"/>
      <c r="G124" s="839"/>
      <c r="H124" s="839"/>
      <c r="I124" s="64"/>
      <c r="J124" s="64"/>
      <c r="K124" s="64"/>
      <c r="L124" s="839">
        <f>COUNTIF($BI$68:$BI$117,"DEVELOPING")</f>
        <v>0</v>
      </c>
      <c r="M124" s="839"/>
      <c r="N124" s="839"/>
      <c r="O124" s="839"/>
      <c r="P124" s="839"/>
      <c r="Q124" s="64"/>
      <c r="R124" s="64"/>
      <c r="S124" s="64"/>
      <c r="T124" s="840">
        <f t="shared" si="36"/>
        <v>0</v>
      </c>
      <c r="U124" s="840"/>
      <c r="V124" s="840"/>
      <c r="W124" s="840"/>
      <c r="X124" s="840"/>
      <c r="Y124" s="108"/>
      <c r="Z124" s="108"/>
      <c r="AA124" s="108"/>
      <c r="AB124" s="32"/>
      <c r="AC124" s="32"/>
      <c r="AD124" s="32"/>
      <c r="AE124" s="32"/>
      <c r="AF124" s="32"/>
      <c r="AG124" s="32"/>
      <c r="AH124" s="32"/>
      <c r="AI124" s="32"/>
      <c r="AJ124" s="32"/>
      <c r="AK124" s="32"/>
      <c r="AL124" s="32"/>
      <c r="AM124" s="32"/>
      <c r="AN124" s="32"/>
      <c r="AO124" s="32"/>
      <c r="AP124" s="32"/>
      <c r="AQ124" s="32"/>
      <c r="AR124" s="32"/>
      <c r="AS124" s="32"/>
      <c r="AT124" s="32"/>
      <c r="AU124" s="32"/>
      <c r="AV124" s="32"/>
      <c r="AW124" s="32"/>
      <c r="AX124" s="32"/>
      <c r="AY124" s="32"/>
      <c r="AZ124" s="32"/>
      <c r="BA124" s="32"/>
      <c r="BB124" s="32"/>
      <c r="BC124" s="32"/>
      <c r="BD124" s="32"/>
      <c r="BE124" s="32"/>
      <c r="BF124" s="32"/>
      <c r="BG124" s="32"/>
    </row>
    <row r="125" spans="1:66" s="33" customFormat="1" ht="18" customHeight="1">
      <c r="A125" s="1018" t="s">
        <v>35</v>
      </c>
      <c r="B125" s="1018"/>
      <c r="C125" s="340"/>
      <c r="D125" s="839">
        <f>COUNTIF($BI$17:$BI$66,"EMERGING")</f>
        <v>20</v>
      </c>
      <c r="E125" s="839"/>
      <c r="F125" s="839"/>
      <c r="G125" s="839"/>
      <c r="H125" s="839"/>
      <c r="I125" s="64"/>
      <c r="J125" s="64"/>
      <c r="K125" s="64"/>
      <c r="L125" s="839">
        <f>COUNTIF($BI$68:$BI$117,"EMERGING")</f>
        <v>19</v>
      </c>
      <c r="M125" s="839"/>
      <c r="N125" s="839"/>
      <c r="O125" s="839"/>
      <c r="P125" s="839"/>
      <c r="Q125" s="64"/>
      <c r="R125" s="64"/>
      <c r="S125" s="64"/>
      <c r="T125" s="840">
        <f t="shared" si="36"/>
        <v>39</v>
      </c>
      <c r="U125" s="840"/>
      <c r="V125" s="840"/>
      <c r="W125" s="840"/>
      <c r="X125" s="840"/>
      <c r="Y125" s="108"/>
      <c r="Z125" s="108"/>
      <c r="AA125" s="108"/>
      <c r="AB125" s="32"/>
      <c r="AC125" s="32"/>
      <c r="AD125" s="32"/>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32"/>
      <c r="BD125" s="32"/>
      <c r="BE125" s="32"/>
      <c r="BF125" s="32"/>
      <c r="BG125" s="32"/>
    </row>
    <row r="126" spans="1:66" ht="18" customHeight="1">
      <c r="A126" s="1018" t="s">
        <v>20</v>
      </c>
      <c r="B126" s="1018"/>
      <c r="C126" s="340"/>
      <c r="D126" s="840">
        <f>SUM(D121:H125)</f>
        <v>20</v>
      </c>
      <c r="E126" s="840"/>
      <c r="F126" s="840"/>
      <c r="G126" s="840"/>
      <c r="H126" s="840"/>
      <c r="I126" s="28"/>
      <c r="J126" s="28"/>
      <c r="K126" s="28"/>
      <c r="L126" s="840">
        <f>SUM(L121:P125)</f>
        <v>19</v>
      </c>
      <c r="M126" s="840"/>
      <c r="N126" s="840"/>
      <c r="O126" s="840"/>
      <c r="P126" s="840"/>
      <c r="Q126" s="28"/>
      <c r="R126" s="28"/>
      <c r="S126" s="28"/>
      <c r="T126" s="840">
        <f t="shared" si="36"/>
        <v>39</v>
      </c>
      <c r="U126" s="840"/>
      <c r="V126" s="840"/>
      <c r="W126" s="840"/>
      <c r="X126" s="840"/>
      <c r="Y126" s="108"/>
      <c r="Z126" s="108"/>
      <c r="AA126" s="108"/>
    </row>
    <row r="127" spans="1:66" ht="10.75" customHeight="1"/>
    <row r="128" spans="1:66" ht="10.75" customHeight="1"/>
    <row r="129" spans="1:59" ht="18" customHeight="1">
      <c r="A129" s="34" t="s">
        <v>21</v>
      </c>
      <c r="B129" s="34"/>
      <c r="C129" s="34"/>
      <c r="D129" s="34" t="s">
        <v>22</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t="s">
        <v>23</v>
      </c>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row>
    <row r="130" spans="1:59" ht="18" customHeight="1">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row>
    <row r="131" spans="1:59" ht="18" customHeight="1">
      <c r="A131" s="34"/>
      <c r="B131" s="35" t="str">
        <f>'INPUT DATA'!E17</f>
        <v>KATHY A. GARCIA</v>
      </c>
      <c r="C131" s="35"/>
      <c r="D131" s="34"/>
      <c r="E131" s="34"/>
      <c r="F131" s="34"/>
      <c r="G131" s="34"/>
      <c r="H131" s="849" t="str">
        <f>'INPUT DATA'!E20</f>
        <v>MARK ANTHONY M. OCAMPO</v>
      </c>
      <c r="I131" s="849"/>
      <c r="J131" s="849"/>
      <c r="K131" s="849"/>
      <c r="L131" s="849"/>
      <c r="M131" s="849"/>
      <c r="N131" s="849"/>
      <c r="O131" s="849"/>
      <c r="P131" s="849"/>
      <c r="Q131" s="849"/>
      <c r="R131" s="849"/>
      <c r="S131" s="849"/>
      <c r="T131" s="849"/>
      <c r="U131" s="849"/>
      <c r="V131" s="849"/>
      <c r="W131" s="849"/>
      <c r="X131" s="849"/>
      <c r="Y131" s="849"/>
      <c r="Z131" s="849"/>
      <c r="AA131" s="849"/>
      <c r="AB131" s="849"/>
      <c r="AC131" s="63"/>
      <c r="AD131" s="63"/>
      <c r="AE131" s="63"/>
      <c r="AF131" s="34"/>
      <c r="AG131" s="34"/>
      <c r="AH131" s="34"/>
      <c r="AI131" s="34"/>
      <c r="AJ131" s="850" t="str">
        <f>'INPUT DATA'!E23</f>
        <v>MA. FE LITA S. YPARRAGUIRRE</v>
      </c>
      <c r="AK131" s="850"/>
      <c r="AL131" s="850"/>
      <c r="AM131" s="850"/>
      <c r="AN131" s="850"/>
      <c r="AO131" s="850"/>
      <c r="AP131" s="850"/>
      <c r="AQ131" s="850"/>
      <c r="AR131" s="850"/>
      <c r="AS131" s="850"/>
      <c r="AT131" s="850"/>
      <c r="AU131" s="850"/>
      <c r="AV131" s="850"/>
      <c r="AW131" s="850"/>
      <c r="AX131" s="850"/>
      <c r="AY131" s="850"/>
      <c r="AZ131" s="850"/>
      <c r="BA131" s="850"/>
      <c r="BB131" s="850"/>
      <c r="BC131" s="850"/>
      <c r="BD131" s="850"/>
      <c r="BE131" s="850"/>
      <c r="BF131" s="850"/>
      <c r="BG131" s="850"/>
    </row>
    <row r="132" spans="1:59" ht="18" customHeight="1">
      <c r="A132" s="34"/>
      <c r="B132" s="36" t="s">
        <v>24</v>
      </c>
      <c r="C132" s="36"/>
      <c r="D132" s="34"/>
      <c r="E132" s="34"/>
      <c r="F132" s="34"/>
      <c r="G132" s="34"/>
      <c r="H132" s="843" t="str">
        <f>'INPUT DATA'!E21</f>
        <v>OIC, ARALING PANLIPUNAN DEPT. HEAD</v>
      </c>
      <c r="I132" s="843"/>
      <c r="J132" s="843"/>
      <c r="K132" s="843"/>
      <c r="L132" s="843"/>
      <c r="M132" s="843"/>
      <c r="N132" s="843"/>
      <c r="O132" s="843"/>
      <c r="P132" s="843"/>
      <c r="Q132" s="843"/>
      <c r="R132" s="843"/>
      <c r="S132" s="843"/>
      <c r="T132" s="843"/>
      <c r="U132" s="843"/>
      <c r="V132" s="843"/>
      <c r="W132" s="843"/>
      <c r="X132" s="843"/>
      <c r="Y132" s="843"/>
      <c r="Z132" s="843"/>
      <c r="AA132" s="843"/>
      <c r="AB132" s="843"/>
      <c r="AC132" s="36"/>
      <c r="AD132" s="36"/>
      <c r="AE132" s="36"/>
      <c r="AF132" s="34"/>
      <c r="AG132" s="34"/>
      <c r="AH132" s="34"/>
      <c r="AI132" s="34"/>
      <c r="AJ132" s="843" t="str">
        <f>'INPUT DATA'!E24</f>
        <v>PRINCIPAL IV</v>
      </c>
      <c r="AK132" s="843"/>
      <c r="AL132" s="843"/>
      <c r="AM132" s="843"/>
      <c r="AN132" s="843"/>
      <c r="AO132" s="843"/>
      <c r="AP132" s="843"/>
      <c r="AQ132" s="843"/>
      <c r="AR132" s="843"/>
      <c r="AS132" s="843"/>
      <c r="AT132" s="843"/>
      <c r="AU132" s="843"/>
      <c r="AV132" s="843"/>
      <c r="AW132" s="843"/>
      <c r="AX132" s="843"/>
      <c r="AY132" s="843"/>
      <c r="AZ132" s="843"/>
      <c r="BA132" s="843"/>
      <c r="BB132" s="843"/>
      <c r="BC132" s="843"/>
      <c r="BD132" s="843"/>
      <c r="BE132" s="843"/>
      <c r="BF132" s="843"/>
      <c r="BG132" s="843"/>
    </row>
    <row r="133" spans="1:59" ht="18" customHeight="1">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row>
    <row r="134" spans="1:59" ht="18" customHeight="1">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row>
    <row r="135" spans="1:59" ht="18" customHeight="1">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row>
    <row r="136" spans="1:59" ht="18" customHeight="1">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row>
    <row r="137" spans="1:59" ht="18" customHeight="1">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row>
    <row r="138" spans="1:59" ht="18" customHeight="1">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row>
    <row r="139" spans="1:59" ht="18" customHeight="1">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row>
    <row r="140" spans="1:59" ht="18" customHeight="1">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row>
    <row r="141" spans="1:59" ht="18" customHeight="1">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row>
    <row r="142" spans="1:59" ht="18" customHeight="1">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row>
    <row r="143" spans="1:59" ht="18" customHeight="1">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row>
    <row r="144" spans="1:59" ht="18" customHeight="1">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row>
    <row r="145" spans="1:59" ht="18" customHeight="1">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row>
    <row r="146" spans="1:59" ht="14.5">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row>
    <row r="147" spans="1:59" ht="14.5">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row>
    <row r="148" spans="1:59" ht="14.5">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row>
    <row r="149" spans="1:59" ht="14.5">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row>
    <row r="150" spans="1:59" ht="14.5">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row>
    <row r="151" spans="1:59" ht="14.5">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row>
    <row r="152" spans="1:59" ht="14.5">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row>
    <row r="153" spans="1:59" ht="14.5">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row>
    <row r="154" spans="1:59" ht="14.5">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row>
    <row r="155" spans="1:59" ht="14.5">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row>
    <row r="156" spans="1:59" ht="14.5">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row>
    <row r="157" spans="1:59" ht="14.5">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row>
    <row r="158" spans="1:59" ht="14.5">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row>
    <row r="159" spans="1:59" ht="14.5">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row>
    <row r="160" spans="1:59" ht="14.5">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row>
    <row r="161" spans="1:59" ht="14.5">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row>
    <row r="162" spans="1:59" ht="14.5">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row>
    <row r="163" spans="1:59" ht="14.5">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row>
    <row r="164" spans="1:59" ht="14.5">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row>
    <row r="165" spans="1:59" ht="14.5">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row>
    <row r="166" spans="1:59" ht="14.5">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row>
    <row r="167" spans="1:59" ht="14.5">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row>
    <row r="168" spans="1:59" ht="14.5">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row>
    <row r="169" spans="1:59" ht="14.5">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row>
    <row r="170" spans="1:59" ht="14.5">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row>
    <row r="171" spans="1:59" ht="14.5">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row>
    <row r="172" spans="1:59" ht="14.5">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row>
    <row r="173" spans="1:59" ht="14.5">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row>
    <row r="174" spans="1:59" ht="14.5">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row>
    <row r="175" spans="1:59" ht="14.5">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row>
    <row r="176" spans="1:59" ht="14.5">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row>
    <row r="177" spans="1:59" ht="14.5">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row>
    <row r="178" spans="1:59" ht="14.5">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row>
    <row r="179" spans="1:59" ht="14.5">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row>
    <row r="180" spans="1:59" ht="14.5">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row>
    <row r="181" spans="1:59" ht="14.5">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row>
    <row r="182" spans="1:59" ht="14.5">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row>
    <row r="183" spans="1:59" ht="14.5">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row>
    <row r="184" spans="1:59" ht="14.5">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row>
    <row r="185" spans="1:59" ht="15.5">
      <c r="A185" s="37"/>
      <c r="B185" s="37"/>
      <c r="C185" s="37"/>
      <c r="D185" s="37"/>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row>
    <row r="186" spans="1:59" ht="15.5">
      <c r="A186" s="37"/>
      <c r="B186" s="37"/>
      <c r="C186" s="37"/>
      <c r="D186" s="37"/>
      <c r="E186" s="37"/>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37"/>
      <c r="AK186" s="37"/>
      <c r="AL186" s="37"/>
      <c r="AM186" s="37"/>
      <c r="AN186" s="37"/>
      <c r="AO186" s="37"/>
      <c r="AP186" s="37"/>
      <c r="AQ186" s="37"/>
      <c r="AR186" s="37"/>
      <c r="AS186" s="37"/>
      <c r="AT186" s="37"/>
      <c r="AU186" s="37"/>
      <c r="AV186" s="37"/>
      <c r="AW186" s="37"/>
      <c r="AX186" s="37"/>
      <c r="AY186" s="37"/>
      <c r="AZ186" s="37"/>
      <c r="BA186" s="37"/>
      <c r="BB186" s="37"/>
      <c r="BC186" s="37"/>
      <c r="BD186" s="37"/>
      <c r="BE186" s="37"/>
      <c r="BF186" s="37"/>
      <c r="BG186" s="37"/>
    </row>
    <row r="187" spans="1:59" ht="15.5">
      <c r="A187" s="37"/>
      <c r="B187" s="37"/>
      <c r="C187" s="37"/>
      <c r="D187" s="37"/>
      <c r="E187" s="37"/>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37"/>
      <c r="AK187" s="37"/>
      <c r="AL187" s="37"/>
      <c r="AM187" s="37"/>
      <c r="AN187" s="37"/>
      <c r="AO187" s="37"/>
      <c r="AP187" s="37"/>
      <c r="AQ187" s="37"/>
      <c r="AR187" s="37"/>
      <c r="AS187" s="37"/>
      <c r="AT187" s="37"/>
      <c r="AU187" s="37"/>
      <c r="AV187" s="37"/>
      <c r="AW187" s="37"/>
      <c r="AX187" s="37"/>
      <c r="AY187" s="37"/>
      <c r="AZ187" s="37"/>
      <c r="BA187" s="37"/>
      <c r="BB187" s="37"/>
      <c r="BC187" s="37"/>
      <c r="BD187" s="37"/>
      <c r="BE187" s="37"/>
      <c r="BF187" s="37"/>
      <c r="BG187" s="37"/>
    </row>
    <row r="188" spans="1:59" ht="15.5">
      <c r="A188" s="37"/>
      <c r="B188" s="37"/>
      <c r="C188" s="37"/>
      <c r="D188" s="37"/>
      <c r="E188" s="37"/>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37"/>
      <c r="AK188" s="37"/>
      <c r="AL188" s="37"/>
      <c r="AM188" s="37"/>
      <c r="AN188" s="37"/>
      <c r="AO188" s="37"/>
      <c r="AP188" s="37"/>
      <c r="AQ188" s="37"/>
      <c r="AR188" s="37"/>
      <c r="AS188" s="37"/>
      <c r="AT188" s="37"/>
      <c r="AU188" s="37"/>
      <c r="AV188" s="37"/>
      <c r="AW188" s="37"/>
      <c r="AX188" s="37"/>
      <c r="AY188" s="37"/>
      <c r="AZ188" s="37"/>
      <c r="BA188" s="37"/>
      <c r="BB188" s="37"/>
      <c r="BC188" s="37"/>
      <c r="BD188" s="37"/>
      <c r="BE188" s="37"/>
      <c r="BF188" s="37"/>
      <c r="BG188" s="37"/>
    </row>
    <row r="189" spans="1:59" ht="15.5">
      <c r="A189" s="37"/>
      <c r="B189" s="37"/>
      <c r="C189" s="37"/>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row>
    <row r="190" spans="1:59" ht="15.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row>
    <row r="191" spans="1:59" ht="15.5">
      <c r="A191" s="37"/>
      <c r="B191" s="37"/>
      <c r="C191" s="37"/>
      <c r="D191" s="37"/>
      <c r="E191" s="37"/>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row>
    <row r="192" spans="1:59" ht="15.5">
      <c r="A192" s="37"/>
      <c r="B192" s="37"/>
      <c r="C192" s="37"/>
      <c r="D192" s="37"/>
      <c r="E192" s="37"/>
      <c r="F192" s="37"/>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37"/>
      <c r="AK192" s="37"/>
      <c r="AL192" s="37"/>
      <c r="AM192" s="37"/>
      <c r="AN192" s="37"/>
      <c r="AO192" s="37"/>
      <c r="AP192" s="37"/>
      <c r="AQ192" s="37"/>
      <c r="AR192" s="37"/>
      <c r="AS192" s="37"/>
      <c r="AT192" s="37"/>
      <c r="AU192" s="37"/>
      <c r="AV192" s="37"/>
      <c r="AW192" s="37"/>
      <c r="AX192" s="37"/>
      <c r="AY192" s="37"/>
      <c r="AZ192" s="37"/>
      <c r="BA192" s="37"/>
      <c r="BB192" s="37"/>
      <c r="BC192" s="37"/>
      <c r="BD192" s="37"/>
      <c r="BE192" s="37"/>
      <c r="BF192" s="37"/>
      <c r="BG192" s="37"/>
    </row>
    <row r="193" spans="1:59" ht="15.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row>
  </sheetData>
  <sheetProtection algorithmName="SHA-512" hashValue="yNqO09QS1pfimSKPHWvhNx5I8y3oS4CFgGEdEpMpg05e5rz9AwAQ5LZ0X8v75evC56nol3cODrsfirf7yFv3VA==" saltValue="V4/47CR0+nlbCCc0Hlt7+g==" spinCount="100000" sheet="1" autoFilter="0"/>
  <autoFilter ref="B16:B117" xr:uid="{3FDCCCA8-DBD9-448C-A671-6CF83689E648}"/>
  <mergeCells count="77">
    <mergeCell ref="BD14:BF14"/>
    <mergeCell ref="BJ14:BL14"/>
    <mergeCell ref="AJ13:AM13"/>
    <mergeCell ref="P13:S13"/>
    <mergeCell ref="T13:W13"/>
    <mergeCell ref="X13:AA13"/>
    <mergeCell ref="AB13:AE13"/>
    <mergeCell ref="AF13:AI13"/>
    <mergeCell ref="H132:AB132"/>
    <mergeCell ref="AJ132:BG132"/>
    <mergeCell ref="D14:F14"/>
    <mergeCell ref="D13:G13"/>
    <mergeCell ref="H14:J14"/>
    <mergeCell ref="L14:N14"/>
    <mergeCell ref="P14:R14"/>
    <mergeCell ref="T14:V14"/>
    <mergeCell ref="X14:Z14"/>
    <mergeCell ref="AJ131:BG131"/>
    <mergeCell ref="A119:X119"/>
    <mergeCell ref="A120:B120"/>
    <mergeCell ref="D120:H120"/>
    <mergeCell ref="L120:P120"/>
    <mergeCell ref="T120:X120"/>
    <mergeCell ref="A121:B121"/>
    <mergeCell ref="A126:B126"/>
    <mergeCell ref="D126:H126"/>
    <mergeCell ref="L126:P126"/>
    <mergeCell ref="T126:X126"/>
    <mergeCell ref="H131:AB131"/>
    <mergeCell ref="A124:B124"/>
    <mergeCell ref="D124:H124"/>
    <mergeCell ref="L124:P124"/>
    <mergeCell ref="T124:X124"/>
    <mergeCell ref="A125:B125"/>
    <mergeCell ref="D125:H125"/>
    <mergeCell ref="L125:P125"/>
    <mergeCell ref="T125:X125"/>
    <mergeCell ref="A122:B122"/>
    <mergeCell ref="D122:H122"/>
    <mergeCell ref="L122:P122"/>
    <mergeCell ref="T122:X122"/>
    <mergeCell ref="A123:B123"/>
    <mergeCell ref="D123:H123"/>
    <mergeCell ref="L123:P123"/>
    <mergeCell ref="T123:X123"/>
    <mergeCell ref="D121:H121"/>
    <mergeCell ref="L121:P121"/>
    <mergeCell ref="T121:X121"/>
    <mergeCell ref="A8:BM8"/>
    <mergeCell ref="BO8:BP8"/>
    <mergeCell ref="A9:BM9"/>
    <mergeCell ref="A10:BM10"/>
    <mergeCell ref="BG13:BG15"/>
    <mergeCell ref="BH13:BH15"/>
    <mergeCell ref="BI13:BI15"/>
    <mergeCell ref="BM13:BM15"/>
    <mergeCell ref="AB14:AD14"/>
    <mergeCell ref="AF14:AH14"/>
    <mergeCell ref="AN13:AQ13"/>
    <mergeCell ref="AZ13:BC13"/>
    <mergeCell ref="AZ14:BB14"/>
    <mergeCell ref="BN13:BN16"/>
    <mergeCell ref="A6:BM6"/>
    <mergeCell ref="A1:BM1"/>
    <mergeCell ref="A2:BM2"/>
    <mergeCell ref="A3:BM3"/>
    <mergeCell ref="A4:BM4"/>
    <mergeCell ref="A5:BI5"/>
    <mergeCell ref="AR13:AU13"/>
    <mergeCell ref="AR14:AT14"/>
    <mergeCell ref="AV13:AY13"/>
    <mergeCell ref="AV14:AX14"/>
    <mergeCell ref="B13:B15"/>
    <mergeCell ref="AJ14:AL14"/>
    <mergeCell ref="AN14:AP14"/>
    <mergeCell ref="H13:K13"/>
    <mergeCell ref="L13:O13"/>
  </mergeCells>
  <conditionalFormatting sqref="AJ17:AL66 AN68:AP117 AJ68:AL117 AN17:AP66">
    <cfRule type="expression" dxfId="88" priority="17">
      <formula>$BQ$8="Yes"</formula>
    </cfRule>
  </conditionalFormatting>
  <conditionalFormatting sqref="BI17:BL17 BI18:BI87 BJ18:BL117">
    <cfRule type="containsText" dxfId="87" priority="18" operator="containsText" text="DEVELOPING">
      <formula>NOT(ISERROR(SEARCH("DEVELOPING",BI17)))</formula>
    </cfRule>
    <cfRule type="containsText" dxfId="86" priority="19" operator="containsText" text="EMERGING">
      <formula>NOT(ISERROR(SEARCH("EMERGING",BI17)))</formula>
    </cfRule>
  </conditionalFormatting>
  <conditionalFormatting sqref="AR17:AT66">
    <cfRule type="expression" dxfId="85" priority="16">
      <formula>$BQ$8="Yes"</formula>
    </cfRule>
  </conditionalFormatting>
  <conditionalFormatting sqref="AV17:AV66 AV68:AV117">
    <cfRule type="expression" dxfId="84" priority="15">
      <formula>$BQ$8="Yes"</formula>
    </cfRule>
  </conditionalFormatting>
  <conditionalFormatting sqref="AZ17:AZ66 AZ68:AZ117">
    <cfRule type="expression" dxfId="83" priority="14">
      <formula>$BQ$8="Yes"</formula>
    </cfRule>
  </conditionalFormatting>
  <conditionalFormatting sqref="AW17:AW66 AW68:AW117">
    <cfRule type="expression" dxfId="82" priority="13">
      <formula>$BQ$8="Yes"</formula>
    </cfRule>
  </conditionalFormatting>
  <conditionalFormatting sqref="BA17:BA66 BA68:BA117">
    <cfRule type="expression" dxfId="81" priority="12">
      <formula>$BQ$8="Yes"</formula>
    </cfRule>
  </conditionalFormatting>
  <conditionalFormatting sqref="AX17:AX66 AX68:AX117">
    <cfRule type="expression" dxfId="80" priority="11">
      <formula>$BQ$8="Yes"</formula>
    </cfRule>
  </conditionalFormatting>
  <conditionalFormatting sqref="BB17:BB66 BB68:BB117">
    <cfRule type="expression" dxfId="79" priority="10">
      <formula>$BQ$8="Yes"</formula>
    </cfRule>
  </conditionalFormatting>
  <conditionalFormatting sqref="AR68:AT117">
    <cfRule type="expression" dxfId="78" priority="9">
      <formula>$BQ$8="Yes"</formula>
    </cfRule>
  </conditionalFormatting>
  <conditionalFormatting sqref="BM67">
    <cfRule type="containsText" dxfId="77" priority="1" operator="containsText" text="DEVELOPING">
      <formula>NOT(ISERROR(SEARCH("DEVELOPING",BM67)))</formula>
    </cfRule>
    <cfRule type="containsText" dxfId="76" priority="2" operator="containsText" text="EMERGING">
      <formula>NOT(ISERROR(SEARCH("EMERGING",BM67)))</formula>
    </cfRule>
  </conditionalFormatting>
  <dataValidations count="3">
    <dataValidation type="list" allowBlank="1" showInputMessage="1" showErrorMessage="1" sqref="BQ8" xr:uid="{08B04956-3A20-4423-8F60-37580CEBD161}">
      <formula1>"Yes, No"</formula1>
    </dataValidation>
    <dataValidation allowBlank="1" showInputMessage="1" showErrorMessage="1" prompt="TYPE IN INPUT INFOS" sqref="KR17:KR117 B917531:C917631 B851995:C852095 B786459:C786559 B720923:C721023 B655387:C655487 B589851:C589951 B524315:C524415 B458779:C458879 B393243:C393343 B327707:C327807 B262171:C262271 B196635:C196735 B131099:C131199 B65563:C65663 B983067:C983167 UN17:UN117 AEJ17:AEJ117 AOF17:AOF117 AYB17:AYB117 BHX17:BHX117 BRT17:BRT117 CBP17:CBP117 CLL17:CLL117 CVH17:CVH117 DFD17:DFD117 DOZ17:DOZ117 DYV17:DYV117 EIR17:EIR117 ESN17:ESN117 FCJ17:FCJ117 FMF17:FMF117 FWB17:FWB117 GFX17:GFX117 GPT17:GPT117 GZP17:GZP117 HJL17:HJL117 HTH17:HTH117 IDD17:IDD117 IMZ17:IMZ117 IWV17:IWV117 JGR17:JGR117 JQN17:JQN117 KAJ17:KAJ117 KKF17:KKF117 KUB17:KUB117 LDX17:LDX117 LNT17:LNT117 LXP17:LXP117 MHL17:MHL117 MRH17:MRH117 NBD17:NBD117 NKZ17:NKZ117 NUV17:NUV117 OER17:OER117 OON17:OON117 OYJ17:OYJ117 PIF17:PIF117 PSB17:PSB117 QBX17:QBX117 QLT17:QLT117 QVP17:QVP117 RFL17:RFL117 RPH17:RPH117 RZD17:RZD117 SIZ17:SIZ117 SSV17:SSV117 TCR17:TCR117 TMN17:TMN117 TWJ17:TWJ117 UGF17:UGF117 UQB17:UQB117 UZX17:UZX117 VJT17:VJT117 VTP17:VTP117 WDL17:WDL117 WNH17:WNH117 WXD17:WXD117 KR65563:KR65663 UN65563:UN65663 AEJ65563:AEJ65663 AOF65563:AOF65663 AYB65563:AYB65663 BHX65563:BHX65663 BRT65563:BRT65663 CBP65563:CBP65663 CLL65563:CLL65663 CVH65563:CVH65663 DFD65563:DFD65663 DOZ65563:DOZ65663 DYV65563:DYV65663 EIR65563:EIR65663 ESN65563:ESN65663 FCJ65563:FCJ65663 FMF65563:FMF65663 FWB65563:FWB65663 GFX65563:GFX65663 GPT65563:GPT65663 GZP65563:GZP65663 HJL65563:HJL65663 HTH65563:HTH65663 IDD65563:IDD65663 IMZ65563:IMZ65663 IWV65563:IWV65663 JGR65563:JGR65663 JQN65563:JQN65663 KAJ65563:KAJ65663 KKF65563:KKF65663 KUB65563:KUB65663 LDX65563:LDX65663 LNT65563:LNT65663 LXP65563:LXP65663 MHL65563:MHL65663 MRH65563:MRH65663 NBD65563:NBD65663 NKZ65563:NKZ65663 NUV65563:NUV65663 OER65563:OER65663 OON65563:OON65663 OYJ65563:OYJ65663 PIF65563:PIF65663 PSB65563:PSB65663 QBX65563:QBX65663 QLT65563:QLT65663 QVP65563:QVP65663 RFL65563:RFL65663 RPH65563:RPH65663 RZD65563:RZD65663 SIZ65563:SIZ65663 SSV65563:SSV65663 TCR65563:TCR65663 TMN65563:TMN65663 TWJ65563:TWJ65663 UGF65563:UGF65663 UQB65563:UQB65663 UZX65563:UZX65663 VJT65563:VJT65663 VTP65563:VTP65663 WDL65563:WDL65663 WNH65563:WNH65663 WXD65563:WXD65663 KR131099:KR131199 UN131099:UN131199 AEJ131099:AEJ131199 AOF131099:AOF131199 AYB131099:AYB131199 BHX131099:BHX131199 BRT131099:BRT131199 CBP131099:CBP131199 CLL131099:CLL131199 CVH131099:CVH131199 DFD131099:DFD131199 DOZ131099:DOZ131199 DYV131099:DYV131199 EIR131099:EIR131199 ESN131099:ESN131199 FCJ131099:FCJ131199 FMF131099:FMF131199 FWB131099:FWB131199 GFX131099:GFX131199 GPT131099:GPT131199 GZP131099:GZP131199 HJL131099:HJL131199 HTH131099:HTH131199 IDD131099:IDD131199 IMZ131099:IMZ131199 IWV131099:IWV131199 JGR131099:JGR131199 JQN131099:JQN131199 KAJ131099:KAJ131199 KKF131099:KKF131199 KUB131099:KUB131199 LDX131099:LDX131199 LNT131099:LNT131199 LXP131099:LXP131199 MHL131099:MHL131199 MRH131099:MRH131199 NBD131099:NBD131199 NKZ131099:NKZ131199 NUV131099:NUV131199 OER131099:OER131199 OON131099:OON131199 OYJ131099:OYJ131199 PIF131099:PIF131199 PSB131099:PSB131199 QBX131099:QBX131199 QLT131099:QLT131199 QVP131099:QVP131199 RFL131099:RFL131199 RPH131099:RPH131199 RZD131099:RZD131199 SIZ131099:SIZ131199 SSV131099:SSV131199 TCR131099:TCR131199 TMN131099:TMN131199 TWJ131099:TWJ131199 UGF131099:UGF131199 UQB131099:UQB131199 UZX131099:UZX131199 VJT131099:VJT131199 VTP131099:VTP131199 WDL131099:WDL131199 WNH131099:WNH131199 WXD131099:WXD131199 KR196635:KR196735 UN196635:UN196735 AEJ196635:AEJ196735 AOF196635:AOF196735 AYB196635:AYB196735 BHX196635:BHX196735 BRT196635:BRT196735 CBP196635:CBP196735 CLL196635:CLL196735 CVH196635:CVH196735 DFD196635:DFD196735 DOZ196635:DOZ196735 DYV196635:DYV196735 EIR196635:EIR196735 ESN196635:ESN196735 FCJ196635:FCJ196735 FMF196635:FMF196735 FWB196635:FWB196735 GFX196635:GFX196735 GPT196635:GPT196735 GZP196635:GZP196735 HJL196635:HJL196735 HTH196635:HTH196735 IDD196635:IDD196735 IMZ196635:IMZ196735 IWV196635:IWV196735 JGR196635:JGR196735 JQN196635:JQN196735 KAJ196635:KAJ196735 KKF196635:KKF196735 KUB196635:KUB196735 LDX196635:LDX196735 LNT196635:LNT196735 LXP196635:LXP196735 MHL196635:MHL196735 MRH196635:MRH196735 NBD196635:NBD196735 NKZ196635:NKZ196735 NUV196635:NUV196735 OER196635:OER196735 OON196635:OON196735 OYJ196635:OYJ196735 PIF196635:PIF196735 PSB196635:PSB196735 QBX196635:QBX196735 QLT196635:QLT196735 QVP196635:QVP196735 RFL196635:RFL196735 RPH196635:RPH196735 RZD196635:RZD196735 SIZ196635:SIZ196735 SSV196635:SSV196735 TCR196635:TCR196735 TMN196635:TMN196735 TWJ196635:TWJ196735 UGF196635:UGF196735 UQB196635:UQB196735 UZX196635:UZX196735 VJT196635:VJT196735 VTP196635:VTP196735 WDL196635:WDL196735 WNH196635:WNH196735 WXD196635:WXD196735 KR262171:KR262271 UN262171:UN262271 AEJ262171:AEJ262271 AOF262171:AOF262271 AYB262171:AYB262271 BHX262171:BHX262271 BRT262171:BRT262271 CBP262171:CBP262271 CLL262171:CLL262271 CVH262171:CVH262271 DFD262171:DFD262271 DOZ262171:DOZ262271 DYV262171:DYV262271 EIR262171:EIR262271 ESN262171:ESN262271 FCJ262171:FCJ262271 FMF262171:FMF262271 FWB262171:FWB262271 GFX262171:GFX262271 GPT262171:GPT262271 GZP262171:GZP262271 HJL262171:HJL262271 HTH262171:HTH262271 IDD262171:IDD262271 IMZ262171:IMZ262271 IWV262171:IWV262271 JGR262171:JGR262271 JQN262171:JQN262271 KAJ262171:KAJ262271 KKF262171:KKF262271 KUB262171:KUB262271 LDX262171:LDX262271 LNT262171:LNT262271 LXP262171:LXP262271 MHL262171:MHL262271 MRH262171:MRH262271 NBD262171:NBD262271 NKZ262171:NKZ262271 NUV262171:NUV262271 OER262171:OER262271 OON262171:OON262271 OYJ262171:OYJ262271 PIF262171:PIF262271 PSB262171:PSB262271 QBX262171:QBX262271 QLT262171:QLT262271 QVP262171:QVP262271 RFL262171:RFL262271 RPH262171:RPH262271 RZD262171:RZD262271 SIZ262171:SIZ262271 SSV262171:SSV262271 TCR262171:TCR262271 TMN262171:TMN262271 TWJ262171:TWJ262271 UGF262171:UGF262271 UQB262171:UQB262271 UZX262171:UZX262271 VJT262171:VJT262271 VTP262171:VTP262271 WDL262171:WDL262271 WNH262171:WNH262271 WXD262171:WXD262271 KR327707:KR327807 UN327707:UN327807 AEJ327707:AEJ327807 AOF327707:AOF327807 AYB327707:AYB327807 BHX327707:BHX327807 BRT327707:BRT327807 CBP327707:CBP327807 CLL327707:CLL327807 CVH327707:CVH327807 DFD327707:DFD327807 DOZ327707:DOZ327807 DYV327707:DYV327807 EIR327707:EIR327807 ESN327707:ESN327807 FCJ327707:FCJ327807 FMF327707:FMF327807 FWB327707:FWB327807 GFX327707:GFX327807 GPT327707:GPT327807 GZP327707:GZP327807 HJL327707:HJL327807 HTH327707:HTH327807 IDD327707:IDD327807 IMZ327707:IMZ327807 IWV327707:IWV327807 JGR327707:JGR327807 JQN327707:JQN327807 KAJ327707:KAJ327807 KKF327707:KKF327807 KUB327707:KUB327807 LDX327707:LDX327807 LNT327707:LNT327807 LXP327707:LXP327807 MHL327707:MHL327807 MRH327707:MRH327807 NBD327707:NBD327807 NKZ327707:NKZ327807 NUV327707:NUV327807 OER327707:OER327807 OON327707:OON327807 OYJ327707:OYJ327807 PIF327707:PIF327807 PSB327707:PSB327807 QBX327707:QBX327807 QLT327707:QLT327807 QVP327707:QVP327807 RFL327707:RFL327807 RPH327707:RPH327807 RZD327707:RZD327807 SIZ327707:SIZ327807 SSV327707:SSV327807 TCR327707:TCR327807 TMN327707:TMN327807 TWJ327707:TWJ327807 UGF327707:UGF327807 UQB327707:UQB327807 UZX327707:UZX327807 VJT327707:VJT327807 VTP327707:VTP327807 WDL327707:WDL327807 WNH327707:WNH327807 WXD327707:WXD327807 KR393243:KR393343 UN393243:UN393343 AEJ393243:AEJ393343 AOF393243:AOF393343 AYB393243:AYB393343 BHX393243:BHX393343 BRT393243:BRT393343 CBP393243:CBP393343 CLL393243:CLL393343 CVH393243:CVH393343 DFD393243:DFD393343 DOZ393243:DOZ393343 DYV393243:DYV393343 EIR393243:EIR393343 ESN393243:ESN393343 FCJ393243:FCJ393343 FMF393243:FMF393343 FWB393243:FWB393343 GFX393243:GFX393343 GPT393243:GPT393343 GZP393243:GZP393343 HJL393243:HJL393343 HTH393243:HTH393343 IDD393243:IDD393343 IMZ393243:IMZ393343 IWV393243:IWV393343 JGR393243:JGR393343 JQN393243:JQN393343 KAJ393243:KAJ393343 KKF393243:KKF393343 KUB393243:KUB393343 LDX393243:LDX393343 LNT393243:LNT393343 LXP393243:LXP393343 MHL393243:MHL393343 MRH393243:MRH393343 NBD393243:NBD393343 NKZ393243:NKZ393343 NUV393243:NUV393343 OER393243:OER393343 OON393243:OON393343 OYJ393243:OYJ393343 PIF393243:PIF393343 PSB393243:PSB393343 QBX393243:QBX393343 QLT393243:QLT393343 QVP393243:QVP393343 RFL393243:RFL393343 RPH393243:RPH393343 RZD393243:RZD393343 SIZ393243:SIZ393343 SSV393243:SSV393343 TCR393243:TCR393343 TMN393243:TMN393343 TWJ393243:TWJ393343 UGF393243:UGF393343 UQB393243:UQB393343 UZX393243:UZX393343 VJT393243:VJT393343 VTP393243:VTP393343 WDL393243:WDL393343 WNH393243:WNH393343 WXD393243:WXD393343 KR458779:KR458879 UN458779:UN458879 AEJ458779:AEJ458879 AOF458779:AOF458879 AYB458779:AYB458879 BHX458779:BHX458879 BRT458779:BRT458879 CBP458779:CBP458879 CLL458779:CLL458879 CVH458779:CVH458879 DFD458779:DFD458879 DOZ458779:DOZ458879 DYV458779:DYV458879 EIR458779:EIR458879 ESN458779:ESN458879 FCJ458779:FCJ458879 FMF458779:FMF458879 FWB458779:FWB458879 GFX458779:GFX458879 GPT458779:GPT458879 GZP458779:GZP458879 HJL458779:HJL458879 HTH458779:HTH458879 IDD458779:IDD458879 IMZ458779:IMZ458879 IWV458779:IWV458879 JGR458779:JGR458879 JQN458779:JQN458879 KAJ458779:KAJ458879 KKF458779:KKF458879 KUB458779:KUB458879 LDX458779:LDX458879 LNT458779:LNT458879 LXP458779:LXP458879 MHL458779:MHL458879 MRH458779:MRH458879 NBD458779:NBD458879 NKZ458779:NKZ458879 NUV458779:NUV458879 OER458779:OER458879 OON458779:OON458879 OYJ458779:OYJ458879 PIF458779:PIF458879 PSB458779:PSB458879 QBX458779:QBX458879 QLT458779:QLT458879 QVP458779:QVP458879 RFL458779:RFL458879 RPH458779:RPH458879 RZD458779:RZD458879 SIZ458779:SIZ458879 SSV458779:SSV458879 TCR458779:TCR458879 TMN458779:TMN458879 TWJ458779:TWJ458879 UGF458779:UGF458879 UQB458779:UQB458879 UZX458779:UZX458879 VJT458779:VJT458879 VTP458779:VTP458879 WDL458779:WDL458879 WNH458779:WNH458879 WXD458779:WXD458879 KR524315:KR524415 UN524315:UN524415 AEJ524315:AEJ524415 AOF524315:AOF524415 AYB524315:AYB524415 BHX524315:BHX524415 BRT524315:BRT524415 CBP524315:CBP524415 CLL524315:CLL524415 CVH524315:CVH524415 DFD524315:DFD524415 DOZ524315:DOZ524415 DYV524315:DYV524415 EIR524315:EIR524415 ESN524315:ESN524415 FCJ524315:FCJ524415 FMF524315:FMF524415 FWB524315:FWB524415 GFX524315:GFX524415 GPT524315:GPT524415 GZP524315:GZP524415 HJL524315:HJL524415 HTH524315:HTH524415 IDD524315:IDD524415 IMZ524315:IMZ524415 IWV524315:IWV524415 JGR524315:JGR524415 JQN524315:JQN524415 KAJ524315:KAJ524415 KKF524315:KKF524415 KUB524315:KUB524415 LDX524315:LDX524415 LNT524315:LNT524415 LXP524315:LXP524415 MHL524315:MHL524415 MRH524315:MRH524415 NBD524315:NBD524415 NKZ524315:NKZ524415 NUV524315:NUV524415 OER524315:OER524415 OON524315:OON524415 OYJ524315:OYJ524415 PIF524315:PIF524415 PSB524315:PSB524415 QBX524315:QBX524415 QLT524315:QLT524415 QVP524315:QVP524415 RFL524315:RFL524415 RPH524315:RPH524415 RZD524315:RZD524415 SIZ524315:SIZ524415 SSV524315:SSV524415 TCR524315:TCR524415 TMN524315:TMN524415 TWJ524315:TWJ524415 UGF524315:UGF524415 UQB524315:UQB524415 UZX524315:UZX524415 VJT524315:VJT524415 VTP524315:VTP524415 WDL524315:WDL524415 WNH524315:WNH524415 WXD524315:WXD524415 KR589851:KR589951 UN589851:UN589951 AEJ589851:AEJ589951 AOF589851:AOF589951 AYB589851:AYB589951 BHX589851:BHX589951 BRT589851:BRT589951 CBP589851:CBP589951 CLL589851:CLL589951 CVH589851:CVH589951 DFD589851:DFD589951 DOZ589851:DOZ589951 DYV589851:DYV589951 EIR589851:EIR589951 ESN589851:ESN589951 FCJ589851:FCJ589951 FMF589851:FMF589951 FWB589851:FWB589951 GFX589851:GFX589951 GPT589851:GPT589951 GZP589851:GZP589951 HJL589851:HJL589951 HTH589851:HTH589951 IDD589851:IDD589951 IMZ589851:IMZ589951 IWV589851:IWV589951 JGR589851:JGR589951 JQN589851:JQN589951 KAJ589851:KAJ589951 KKF589851:KKF589951 KUB589851:KUB589951 LDX589851:LDX589951 LNT589851:LNT589951 LXP589851:LXP589951 MHL589851:MHL589951 MRH589851:MRH589951 NBD589851:NBD589951 NKZ589851:NKZ589951 NUV589851:NUV589951 OER589851:OER589951 OON589851:OON589951 OYJ589851:OYJ589951 PIF589851:PIF589951 PSB589851:PSB589951 QBX589851:QBX589951 QLT589851:QLT589951 QVP589851:QVP589951 RFL589851:RFL589951 RPH589851:RPH589951 RZD589851:RZD589951 SIZ589851:SIZ589951 SSV589851:SSV589951 TCR589851:TCR589951 TMN589851:TMN589951 TWJ589851:TWJ589951 UGF589851:UGF589951 UQB589851:UQB589951 UZX589851:UZX589951 VJT589851:VJT589951 VTP589851:VTP589951 WDL589851:WDL589951 WNH589851:WNH589951 WXD589851:WXD589951 KR655387:KR655487 UN655387:UN655487 AEJ655387:AEJ655487 AOF655387:AOF655487 AYB655387:AYB655487 BHX655387:BHX655487 BRT655387:BRT655487 CBP655387:CBP655487 CLL655387:CLL655487 CVH655387:CVH655487 DFD655387:DFD655487 DOZ655387:DOZ655487 DYV655387:DYV655487 EIR655387:EIR655487 ESN655387:ESN655487 FCJ655387:FCJ655487 FMF655387:FMF655487 FWB655387:FWB655487 GFX655387:GFX655487 GPT655387:GPT655487 GZP655387:GZP655487 HJL655387:HJL655487 HTH655387:HTH655487 IDD655387:IDD655487 IMZ655387:IMZ655487 IWV655387:IWV655487 JGR655387:JGR655487 JQN655387:JQN655487 KAJ655387:KAJ655487 KKF655387:KKF655487 KUB655387:KUB655487 LDX655387:LDX655487 LNT655387:LNT655487 LXP655387:LXP655487 MHL655387:MHL655487 MRH655387:MRH655487 NBD655387:NBD655487 NKZ655387:NKZ655487 NUV655387:NUV655487 OER655387:OER655487 OON655387:OON655487 OYJ655387:OYJ655487 PIF655387:PIF655487 PSB655387:PSB655487 QBX655387:QBX655487 QLT655387:QLT655487 QVP655387:QVP655487 RFL655387:RFL655487 RPH655387:RPH655487 RZD655387:RZD655487 SIZ655387:SIZ655487 SSV655387:SSV655487 TCR655387:TCR655487 TMN655387:TMN655487 TWJ655387:TWJ655487 UGF655387:UGF655487 UQB655387:UQB655487 UZX655387:UZX655487 VJT655387:VJT655487 VTP655387:VTP655487 WDL655387:WDL655487 WNH655387:WNH655487 WXD655387:WXD655487 KR720923:KR721023 UN720923:UN721023 AEJ720923:AEJ721023 AOF720923:AOF721023 AYB720923:AYB721023 BHX720923:BHX721023 BRT720923:BRT721023 CBP720923:CBP721023 CLL720923:CLL721023 CVH720923:CVH721023 DFD720923:DFD721023 DOZ720923:DOZ721023 DYV720923:DYV721023 EIR720923:EIR721023 ESN720923:ESN721023 FCJ720923:FCJ721023 FMF720923:FMF721023 FWB720923:FWB721023 GFX720923:GFX721023 GPT720923:GPT721023 GZP720923:GZP721023 HJL720923:HJL721023 HTH720923:HTH721023 IDD720923:IDD721023 IMZ720923:IMZ721023 IWV720923:IWV721023 JGR720923:JGR721023 JQN720923:JQN721023 KAJ720923:KAJ721023 KKF720923:KKF721023 KUB720923:KUB721023 LDX720923:LDX721023 LNT720923:LNT721023 LXP720923:LXP721023 MHL720923:MHL721023 MRH720923:MRH721023 NBD720923:NBD721023 NKZ720923:NKZ721023 NUV720923:NUV721023 OER720923:OER721023 OON720923:OON721023 OYJ720923:OYJ721023 PIF720923:PIF721023 PSB720923:PSB721023 QBX720923:QBX721023 QLT720923:QLT721023 QVP720923:QVP721023 RFL720923:RFL721023 RPH720923:RPH721023 RZD720923:RZD721023 SIZ720923:SIZ721023 SSV720923:SSV721023 TCR720923:TCR721023 TMN720923:TMN721023 TWJ720923:TWJ721023 UGF720923:UGF721023 UQB720923:UQB721023 UZX720923:UZX721023 VJT720923:VJT721023 VTP720923:VTP721023 WDL720923:WDL721023 WNH720923:WNH721023 WXD720923:WXD721023 KR786459:KR786559 UN786459:UN786559 AEJ786459:AEJ786559 AOF786459:AOF786559 AYB786459:AYB786559 BHX786459:BHX786559 BRT786459:BRT786559 CBP786459:CBP786559 CLL786459:CLL786559 CVH786459:CVH786559 DFD786459:DFD786559 DOZ786459:DOZ786559 DYV786459:DYV786559 EIR786459:EIR786559 ESN786459:ESN786559 FCJ786459:FCJ786559 FMF786459:FMF786559 FWB786459:FWB786559 GFX786459:GFX786559 GPT786459:GPT786559 GZP786459:GZP786559 HJL786459:HJL786559 HTH786459:HTH786559 IDD786459:IDD786559 IMZ786459:IMZ786559 IWV786459:IWV786559 JGR786459:JGR786559 JQN786459:JQN786559 KAJ786459:KAJ786559 KKF786459:KKF786559 KUB786459:KUB786559 LDX786459:LDX786559 LNT786459:LNT786559 LXP786459:LXP786559 MHL786459:MHL786559 MRH786459:MRH786559 NBD786459:NBD786559 NKZ786459:NKZ786559 NUV786459:NUV786559 OER786459:OER786559 OON786459:OON786559 OYJ786459:OYJ786559 PIF786459:PIF786559 PSB786459:PSB786559 QBX786459:QBX786559 QLT786459:QLT786559 QVP786459:QVP786559 RFL786459:RFL786559 RPH786459:RPH786559 RZD786459:RZD786559 SIZ786459:SIZ786559 SSV786459:SSV786559 TCR786459:TCR786559 TMN786459:TMN786559 TWJ786459:TWJ786559 UGF786459:UGF786559 UQB786459:UQB786559 UZX786459:UZX786559 VJT786459:VJT786559 VTP786459:VTP786559 WDL786459:WDL786559 WNH786459:WNH786559 WXD786459:WXD786559 KR851995:KR852095 UN851995:UN852095 AEJ851995:AEJ852095 AOF851995:AOF852095 AYB851995:AYB852095 BHX851995:BHX852095 BRT851995:BRT852095 CBP851995:CBP852095 CLL851995:CLL852095 CVH851995:CVH852095 DFD851995:DFD852095 DOZ851995:DOZ852095 DYV851995:DYV852095 EIR851995:EIR852095 ESN851995:ESN852095 FCJ851995:FCJ852095 FMF851995:FMF852095 FWB851995:FWB852095 GFX851995:GFX852095 GPT851995:GPT852095 GZP851995:GZP852095 HJL851995:HJL852095 HTH851995:HTH852095 IDD851995:IDD852095 IMZ851995:IMZ852095 IWV851995:IWV852095 JGR851995:JGR852095 JQN851995:JQN852095 KAJ851995:KAJ852095 KKF851995:KKF852095 KUB851995:KUB852095 LDX851995:LDX852095 LNT851995:LNT852095 LXP851995:LXP852095 MHL851995:MHL852095 MRH851995:MRH852095 NBD851995:NBD852095 NKZ851995:NKZ852095 NUV851995:NUV852095 OER851995:OER852095 OON851995:OON852095 OYJ851995:OYJ852095 PIF851995:PIF852095 PSB851995:PSB852095 QBX851995:QBX852095 QLT851995:QLT852095 QVP851995:QVP852095 RFL851995:RFL852095 RPH851995:RPH852095 RZD851995:RZD852095 SIZ851995:SIZ852095 SSV851995:SSV852095 TCR851995:TCR852095 TMN851995:TMN852095 TWJ851995:TWJ852095 UGF851995:UGF852095 UQB851995:UQB852095 UZX851995:UZX852095 VJT851995:VJT852095 VTP851995:VTP852095 WDL851995:WDL852095 WNH851995:WNH852095 WXD851995:WXD852095 KR917531:KR917631 UN917531:UN917631 AEJ917531:AEJ917631 AOF917531:AOF917631 AYB917531:AYB917631 BHX917531:BHX917631 BRT917531:BRT917631 CBP917531:CBP917631 CLL917531:CLL917631 CVH917531:CVH917631 DFD917531:DFD917631 DOZ917531:DOZ917631 DYV917531:DYV917631 EIR917531:EIR917631 ESN917531:ESN917631 FCJ917531:FCJ917631 FMF917531:FMF917631 FWB917531:FWB917631 GFX917531:GFX917631 GPT917531:GPT917631 GZP917531:GZP917631 HJL917531:HJL917631 HTH917531:HTH917631 IDD917531:IDD917631 IMZ917531:IMZ917631 IWV917531:IWV917631 JGR917531:JGR917631 JQN917531:JQN917631 KAJ917531:KAJ917631 KKF917531:KKF917631 KUB917531:KUB917631 LDX917531:LDX917631 LNT917531:LNT917631 LXP917531:LXP917631 MHL917531:MHL917631 MRH917531:MRH917631 NBD917531:NBD917631 NKZ917531:NKZ917631 NUV917531:NUV917631 OER917531:OER917631 OON917531:OON917631 OYJ917531:OYJ917631 PIF917531:PIF917631 PSB917531:PSB917631 QBX917531:QBX917631 QLT917531:QLT917631 QVP917531:QVP917631 RFL917531:RFL917631 RPH917531:RPH917631 RZD917531:RZD917631 SIZ917531:SIZ917631 SSV917531:SSV917631 TCR917531:TCR917631 TMN917531:TMN917631 TWJ917531:TWJ917631 UGF917531:UGF917631 UQB917531:UQB917631 UZX917531:UZX917631 VJT917531:VJT917631 VTP917531:VTP917631 WDL917531:WDL917631 WNH917531:WNH917631 WXD917531:WXD917631 KR983067:KR983167 UN983067:UN983167 AEJ983067:AEJ983167 AOF983067:AOF983167 AYB983067:AYB983167 BHX983067:BHX983167 BRT983067:BRT983167 CBP983067:CBP983167 CLL983067:CLL983167 CVH983067:CVH983167 DFD983067:DFD983167 DOZ983067:DOZ983167 DYV983067:DYV983167 EIR983067:EIR983167 ESN983067:ESN983167 FCJ983067:FCJ983167 FMF983067:FMF983167 FWB983067:FWB983167 GFX983067:GFX983167 GPT983067:GPT983167 GZP983067:GZP983167 HJL983067:HJL983167 HTH983067:HTH983167 IDD983067:IDD983167 IMZ983067:IMZ983167 IWV983067:IWV983167 JGR983067:JGR983167 JQN983067:JQN983167 KAJ983067:KAJ983167 KKF983067:KKF983167 KUB983067:KUB983167 LDX983067:LDX983167 LNT983067:LNT983167 LXP983067:LXP983167 MHL983067:MHL983167 MRH983067:MRH983167 NBD983067:NBD983167 NKZ983067:NKZ983167 NUV983067:NUV983167 OER983067:OER983167 OON983067:OON983167 OYJ983067:OYJ983167 PIF983067:PIF983167 PSB983067:PSB983167 QBX983067:QBX983167 QLT983067:QLT983167 QVP983067:QVP983167 RFL983067:RFL983167 RPH983067:RPH983167 RZD983067:RZD983167 SIZ983067:SIZ983167 SSV983067:SSV983167 TCR983067:TCR983167 TMN983067:TMN983167 TWJ983067:TWJ983167 UGF983067:UGF983167 UQB983067:UQB983167 UZX983067:UZX983167 VJT983067:VJT983167 VTP983067:VTP983167 WDL983067:WDL983167 WNH983067:WNH983167 WXD983067:WXD983167" xr:uid="{C5A36F3F-8D61-412E-AD99-CA5E0BD5A4BD}"/>
    <dataValidation allowBlank="1" showInputMessage="1" showErrorMessage="1" prompt="TYPE OR PASTE LEARNER'S NAME HERE" sqref="WXE983168:WXG983170 WNI983168:WNK983170 KS65664:KU65666 UO65664:UQ65666 AEK65664:AEM65666 AOG65664:AOI65666 AYC65664:AYE65666 BHY65664:BIA65666 BRU65664:BRW65666 CBQ65664:CBS65666 CLM65664:CLO65666 CVI65664:CVK65666 DFE65664:DFG65666 DPA65664:DPC65666 DYW65664:DYY65666 EIS65664:EIU65666 ESO65664:ESQ65666 FCK65664:FCM65666 FMG65664:FMI65666 FWC65664:FWE65666 GFY65664:GGA65666 GPU65664:GPW65666 GZQ65664:GZS65666 HJM65664:HJO65666 HTI65664:HTK65666 IDE65664:IDG65666 INA65664:INC65666 IWW65664:IWY65666 JGS65664:JGU65666 JQO65664:JQQ65666 KAK65664:KAM65666 KKG65664:KKI65666 KUC65664:KUE65666 LDY65664:LEA65666 LNU65664:LNW65666 LXQ65664:LXS65666 MHM65664:MHO65666 MRI65664:MRK65666 NBE65664:NBG65666 NLA65664:NLC65666 NUW65664:NUY65666 OES65664:OEU65666 OOO65664:OOQ65666 OYK65664:OYM65666 PIG65664:PII65666 PSC65664:PSE65666 QBY65664:QCA65666 QLU65664:QLW65666 QVQ65664:QVS65666 RFM65664:RFO65666 RPI65664:RPK65666 RZE65664:RZG65666 SJA65664:SJC65666 SSW65664:SSY65666 TCS65664:TCU65666 TMO65664:TMQ65666 TWK65664:TWM65666 UGG65664:UGI65666 UQC65664:UQE65666 UZY65664:VAA65666 VJU65664:VJW65666 VTQ65664:VTS65666 WDM65664:WDO65666 WNI65664:WNK65666 WXE65664:WXG65666 KS131200:KU131202 UO131200:UQ131202 AEK131200:AEM131202 AOG131200:AOI131202 AYC131200:AYE131202 BHY131200:BIA131202 BRU131200:BRW131202 CBQ131200:CBS131202 CLM131200:CLO131202 CVI131200:CVK131202 DFE131200:DFG131202 DPA131200:DPC131202 DYW131200:DYY131202 EIS131200:EIU131202 ESO131200:ESQ131202 FCK131200:FCM131202 FMG131200:FMI131202 FWC131200:FWE131202 GFY131200:GGA131202 GPU131200:GPW131202 GZQ131200:GZS131202 HJM131200:HJO131202 HTI131200:HTK131202 IDE131200:IDG131202 INA131200:INC131202 IWW131200:IWY131202 JGS131200:JGU131202 JQO131200:JQQ131202 KAK131200:KAM131202 KKG131200:KKI131202 KUC131200:KUE131202 LDY131200:LEA131202 LNU131200:LNW131202 LXQ131200:LXS131202 MHM131200:MHO131202 MRI131200:MRK131202 NBE131200:NBG131202 NLA131200:NLC131202 NUW131200:NUY131202 OES131200:OEU131202 OOO131200:OOQ131202 OYK131200:OYM131202 PIG131200:PII131202 PSC131200:PSE131202 QBY131200:QCA131202 QLU131200:QLW131202 QVQ131200:QVS131202 RFM131200:RFO131202 RPI131200:RPK131202 RZE131200:RZG131202 SJA131200:SJC131202 SSW131200:SSY131202 TCS131200:TCU131202 TMO131200:TMQ131202 TWK131200:TWM131202 UGG131200:UGI131202 UQC131200:UQE131202 UZY131200:VAA131202 VJU131200:VJW131202 VTQ131200:VTS131202 WDM131200:WDO131202 WNI131200:WNK131202 WXE131200:WXG131202 KS196736:KU196738 UO196736:UQ196738 AEK196736:AEM196738 AOG196736:AOI196738 AYC196736:AYE196738 BHY196736:BIA196738 BRU196736:BRW196738 CBQ196736:CBS196738 CLM196736:CLO196738 CVI196736:CVK196738 DFE196736:DFG196738 DPA196736:DPC196738 DYW196736:DYY196738 EIS196736:EIU196738 ESO196736:ESQ196738 FCK196736:FCM196738 FMG196736:FMI196738 FWC196736:FWE196738 GFY196736:GGA196738 GPU196736:GPW196738 GZQ196736:GZS196738 HJM196736:HJO196738 HTI196736:HTK196738 IDE196736:IDG196738 INA196736:INC196738 IWW196736:IWY196738 JGS196736:JGU196738 JQO196736:JQQ196738 KAK196736:KAM196738 KKG196736:KKI196738 KUC196736:KUE196738 LDY196736:LEA196738 LNU196736:LNW196738 LXQ196736:LXS196738 MHM196736:MHO196738 MRI196736:MRK196738 NBE196736:NBG196738 NLA196736:NLC196738 NUW196736:NUY196738 OES196736:OEU196738 OOO196736:OOQ196738 OYK196736:OYM196738 PIG196736:PII196738 PSC196736:PSE196738 QBY196736:QCA196738 QLU196736:QLW196738 QVQ196736:QVS196738 RFM196736:RFO196738 RPI196736:RPK196738 RZE196736:RZG196738 SJA196736:SJC196738 SSW196736:SSY196738 TCS196736:TCU196738 TMO196736:TMQ196738 TWK196736:TWM196738 UGG196736:UGI196738 UQC196736:UQE196738 UZY196736:VAA196738 VJU196736:VJW196738 VTQ196736:VTS196738 WDM196736:WDO196738 WNI196736:WNK196738 WXE196736:WXG196738 KS262272:KU262274 UO262272:UQ262274 AEK262272:AEM262274 AOG262272:AOI262274 AYC262272:AYE262274 BHY262272:BIA262274 BRU262272:BRW262274 CBQ262272:CBS262274 CLM262272:CLO262274 CVI262272:CVK262274 DFE262272:DFG262274 DPA262272:DPC262274 DYW262272:DYY262274 EIS262272:EIU262274 ESO262272:ESQ262274 FCK262272:FCM262274 FMG262272:FMI262274 FWC262272:FWE262274 GFY262272:GGA262274 GPU262272:GPW262274 GZQ262272:GZS262274 HJM262272:HJO262274 HTI262272:HTK262274 IDE262272:IDG262274 INA262272:INC262274 IWW262272:IWY262274 JGS262272:JGU262274 JQO262272:JQQ262274 KAK262272:KAM262274 KKG262272:KKI262274 KUC262272:KUE262274 LDY262272:LEA262274 LNU262272:LNW262274 LXQ262272:LXS262274 MHM262272:MHO262274 MRI262272:MRK262274 NBE262272:NBG262274 NLA262272:NLC262274 NUW262272:NUY262274 OES262272:OEU262274 OOO262272:OOQ262274 OYK262272:OYM262274 PIG262272:PII262274 PSC262272:PSE262274 QBY262272:QCA262274 QLU262272:QLW262274 QVQ262272:QVS262274 RFM262272:RFO262274 RPI262272:RPK262274 RZE262272:RZG262274 SJA262272:SJC262274 SSW262272:SSY262274 TCS262272:TCU262274 TMO262272:TMQ262274 TWK262272:TWM262274 UGG262272:UGI262274 UQC262272:UQE262274 UZY262272:VAA262274 VJU262272:VJW262274 VTQ262272:VTS262274 WDM262272:WDO262274 WNI262272:WNK262274 WXE262272:WXG262274 KS327808:KU327810 UO327808:UQ327810 AEK327808:AEM327810 AOG327808:AOI327810 AYC327808:AYE327810 BHY327808:BIA327810 BRU327808:BRW327810 CBQ327808:CBS327810 CLM327808:CLO327810 CVI327808:CVK327810 DFE327808:DFG327810 DPA327808:DPC327810 DYW327808:DYY327810 EIS327808:EIU327810 ESO327808:ESQ327810 FCK327808:FCM327810 FMG327808:FMI327810 FWC327808:FWE327810 GFY327808:GGA327810 GPU327808:GPW327810 GZQ327808:GZS327810 HJM327808:HJO327810 HTI327808:HTK327810 IDE327808:IDG327810 INA327808:INC327810 IWW327808:IWY327810 JGS327808:JGU327810 JQO327808:JQQ327810 KAK327808:KAM327810 KKG327808:KKI327810 KUC327808:KUE327810 LDY327808:LEA327810 LNU327808:LNW327810 LXQ327808:LXS327810 MHM327808:MHO327810 MRI327808:MRK327810 NBE327808:NBG327810 NLA327808:NLC327810 NUW327808:NUY327810 OES327808:OEU327810 OOO327808:OOQ327810 OYK327808:OYM327810 PIG327808:PII327810 PSC327808:PSE327810 QBY327808:QCA327810 QLU327808:QLW327810 QVQ327808:QVS327810 RFM327808:RFO327810 RPI327808:RPK327810 RZE327808:RZG327810 SJA327808:SJC327810 SSW327808:SSY327810 TCS327808:TCU327810 TMO327808:TMQ327810 TWK327808:TWM327810 UGG327808:UGI327810 UQC327808:UQE327810 UZY327808:VAA327810 VJU327808:VJW327810 VTQ327808:VTS327810 WDM327808:WDO327810 WNI327808:WNK327810 WXE327808:WXG327810 KS393344:KU393346 UO393344:UQ393346 AEK393344:AEM393346 AOG393344:AOI393346 AYC393344:AYE393346 BHY393344:BIA393346 BRU393344:BRW393346 CBQ393344:CBS393346 CLM393344:CLO393346 CVI393344:CVK393346 DFE393344:DFG393346 DPA393344:DPC393346 DYW393344:DYY393346 EIS393344:EIU393346 ESO393344:ESQ393346 FCK393344:FCM393346 FMG393344:FMI393346 FWC393344:FWE393346 GFY393344:GGA393346 GPU393344:GPW393346 GZQ393344:GZS393346 HJM393344:HJO393346 HTI393344:HTK393346 IDE393344:IDG393346 INA393344:INC393346 IWW393344:IWY393346 JGS393344:JGU393346 JQO393344:JQQ393346 KAK393344:KAM393346 KKG393344:KKI393346 KUC393344:KUE393346 LDY393344:LEA393346 LNU393344:LNW393346 LXQ393344:LXS393346 MHM393344:MHO393346 MRI393344:MRK393346 NBE393344:NBG393346 NLA393344:NLC393346 NUW393344:NUY393346 OES393344:OEU393346 OOO393344:OOQ393346 OYK393344:OYM393346 PIG393344:PII393346 PSC393344:PSE393346 QBY393344:QCA393346 QLU393344:QLW393346 QVQ393344:QVS393346 RFM393344:RFO393346 RPI393344:RPK393346 RZE393344:RZG393346 SJA393344:SJC393346 SSW393344:SSY393346 TCS393344:TCU393346 TMO393344:TMQ393346 TWK393344:TWM393346 UGG393344:UGI393346 UQC393344:UQE393346 UZY393344:VAA393346 VJU393344:VJW393346 VTQ393344:VTS393346 WDM393344:WDO393346 WNI393344:WNK393346 WXE393344:WXG393346 KS458880:KU458882 UO458880:UQ458882 AEK458880:AEM458882 AOG458880:AOI458882 AYC458880:AYE458882 BHY458880:BIA458882 BRU458880:BRW458882 CBQ458880:CBS458882 CLM458880:CLO458882 CVI458880:CVK458882 DFE458880:DFG458882 DPA458880:DPC458882 DYW458880:DYY458882 EIS458880:EIU458882 ESO458880:ESQ458882 FCK458880:FCM458882 FMG458880:FMI458882 FWC458880:FWE458882 GFY458880:GGA458882 GPU458880:GPW458882 GZQ458880:GZS458882 HJM458880:HJO458882 HTI458880:HTK458882 IDE458880:IDG458882 INA458880:INC458882 IWW458880:IWY458882 JGS458880:JGU458882 JQO458880:JQQ458882 KAK458880:KAM458882 KKG458880:KKI458882 KUC458880:KUE458882 LDY458880:LEA458882 LNU458880:LNW458882 LXQ458880:LXS458882 MHM458880:MHO458882 MRI458880:MRK458882 NBE458880:NBG458882 NLA458880:NLC458882 NUW458880:NUY458882 OES458880:OEU458882 OOO458880:OOQ458882 OYK458880:OYM458882 PIG458880:PII458882 PSC458880:PSE458882 QBY458880:QCA458882 QLU458880:QLW458882 QVQ458880:QVS458882 RFM458880:RFO458882 RPI458880:RPK458882 RZE458880:RZG458882 SJA458880:SJC458882 SSW458880:SSY458882 TCS458880:TCU458882 TMO458880:TMQ458882 TWK458880:TWM458882 UGG458880:UGI458882 UQC458880:UQE458882 UZY458880:VAA458882 VJU458880:VJW458882 VTQ458880:VTS458882 WDM458880:WDO458882 WNI458880:WNK458882 WXE458880:WXG458882 KS524416:KU524418 UO524416:UQ524418 AEK524416:AEM524418 AOG524416:AOI524418 AYC524416:AYE524418 BHY524416:BIA524418 BRU524416:BRW524418 CBQ524416:CBS524418 CLM524416:CLO524418 CVI524416:CVK524418 DFE524416:DFG524418 DPA524416:DPC524418 DYW524416:DYY524418 EIS524416:EIU524418 ESO524416:ESQ524418 FCK524416:FCM524418 FMG524416:FMI524418 FWC524416:FWE524418 GFY524416:GGA524418 GPU524416:GPW524418 GZQ524416:GZS524418 HJM524416:HJO524418 HTI524416:HTK524418 IDE524416:IDG524418 INA524416:INC524418 IWW524416:IWY524418 JGS524416:JGU524418 JQO524416:JQQ524418 KAK524416:KAM524418 KKG524416:KKI524418 KUC524416:KUE524418 LDY524416:LEA524418 LNU524416:LNW524418 LXQ524416:LXS524418 MHM524416:MHO524418 MRI524416:MRK524418 NBE524416:NBG524418 NLA524416:NLC524418 NUW524416:NUY524418 OES524416:OEU524418 OOO524416:OOQ524418 OYK524416:OYM524418 PIG524416:PII524418 PSC524416:PSE524418 QBY524416:QCA524418 QLU524416:QLW524418 QVQ524416:QVS524418 RFM524416:RFO524418 RPI524416:RPK524418 RZE524416:RZG524418 SJA524416:SJC524418 SSW524416:SSY524418 TCS524416:TCU524418 TMO524416:TMQ524418 TWK524416:TWM524418 UGG524416:UGI524418 UQC524416:UQE524418 UZY524416:VAA524418 VJU524416:VJW524418 VTQ524416:VTS524418 WDM524416:WDO524418 WNI524416:WNK524418 WXE524416:WXG524418 KS589952:KU589954 UO589952:UQ589954 AEK589952:AEM589954 AOG589952:AOI589954 AYC589952:AYE589954 BHY589952:BIA589954 BRU589952:BRW589954 CBQ589952:CBS589954 CLM589952:CLO589954 CVI589952:CVK589954 DFE589952:DFG589954 DPA589952:DPC589954 DYW589952:DYY589954 EIS589952:EIU589954 ESO589952:ESQ589954 FCK589952:FCM589954 FMG589952:FMI589954 FWC589952:FWE589954 GFY589952:GGA589954 GPU589952:GPW589954 GZQ589952:GZS589954 HJM589952:HJO589954 HTI589952:HTK589954 IDE589952:IDG589954 INA589952:INC589954 IWW589952:IWY589954 JGS589952:JGU589954 JQO589952:JQQ589954 KAK589952:KAM589954 KKG589952:KKI589954 KUC589952:KUE589954 LDY589952:LEA589954 LNU589952:LNW589954 LXQ589952:LXS589954 MHM589952:MHO589954 MRI589952:MRK589954 NBE589952:NBG589954 NLA589952:NLC589954 NUW589952:NUY589954 OES589952:OEU589954 OOO589952:OOQ589954 OYK589952:OYM589954 PIG589952:PII589954 PSC589952:PSE589954 QBY589952:QCA589954 QLU589952:QLW589954 QVQ589952:QVS589954 RFM589952:RFO589954 RPI589952:RPK589954 RZE589952:RZG589954 SJA589952:SJC589954 SSW589952:SSY589954 TCS589952:TCU589954 TMO589952:TMQ589954 TWK589952:TWM589954 UGG589952:UGI589954 UQC589952:UQE589954 UZY589952:VAA589954 VJU589952:VJW589954 VTQ589952:VTS589954 WDM589952:WDO589954 WNI589952:WNK589954 WXE589952:WXG589954 KS655488:KU655490 UO655488:UQ655490 AEK655488:AEM655490 AOG655488:AOI655490 AYC655488:AYE655490 BHY655488:BIA655490 BRU655488:BRW655490 CBQ655488:CBS655490 CLM655488:CLO655490 CVI655488:CVK655490 DFE655488:DFG655490 DPA655488:DPC655490 DYW655488:DYY655490 EIS655488:EIU655490 ESO655488:ESQ655490 FCK655488:FCM655490 FMG655488:FMI655490 FWC655488:FWE655490 GFY655488:GGA655490 GPU655488:GPW655490 GZQ655488:GZS655490 HJM655488:HJO655490 HTI655488:HTK655490 IDE655488:IDG655490 INA655488:INC655490 IWW655488:IWY655490 JGS655488:JGU655490 JQO655488:JQQ655490 KAK655488:KAM655490 KKG655488:KKI655490 KUC655488:KUE655490 LDY655488:LEA655490 LNU655488:LNW655490 LXQ655488:LXS655490 MHM655488:MHO655490 MRI655488:MRK655490 NBE655488:NBG655490 NLA655488:NLC655490 NUW655488:NUY655490 OES655488:OEU655490 OOO655488:OOQ655490 OYK655488:OYM655490 PIG655488:PII655490 PSC655488:PSE655490 QBY655488:QCA655490 QLU655488:QLW655490 QVQ655488:QVS655490 RFM655488:RFO655490 RPI655488:RPK655490 RZE655488:RZG655490 SJA655488:SJC655490 SSW655488:SSY655490 TCS655488:TCU655490 TMO655488:TMQ655490 TWK655488:TWM655490 UGG655488:UGI655490 UQC655488:UQE655490 UZY655488:VAA655490 VJU655488:VJW655490 VTQ655488:VTS655490 WDM655488:WDO655490 WNI655488:WNK655490 WXE655488:WXG655490 KS721024:KU721026 UO721024:UQ721026 AEK721024:AEM721026 AOG721024:AOI721026 AYC721024:AYE721026 BHY721024:BIA721026 BRU721024:BRW721026 CBQ721024:CBS721026 CLM721024:CLO721026 CVI721024:CVK721026 DFE721024:DFG721026 DPA721024:DPC721026 DYW721024:DYY721026 EIS721024:EIU721026 ESO721024:ESQ721026 FCK721024:FCM721026 FMG721024:FMI721026 FWC721024:FWE721026 GFY721024:GGA721026 GPU721024:GPW721026 GZQ721024:GZS721026 HJM721024:HJO721026 HTI721024:HTK721026 IDE721024:IDG721026 INA721024:INC721026 IWW721024:IWY721026 JGS721024:JGU721026 JQO721024:JQQ721026 KAK721024:KAM721026 KKG721024:KKI721026 KUC721024:KUE721026 LDY721024:LEA721026 LNU721024:LNW721026 LXQ721024:LXS721026 MHM721024:MHO721026 MRI721024:MRK721026 NBE721024:NBG721026 NLA721024:NLC721026 NUW721024:NUY721026 OES721024:OEU721026 OOO721024:OOQ721026 OYK721024:OYM721026 PIG721024:PII721026 PSC721024:PSE721026 QBY721024:QCA721026 QLU721024:QLW721026 QVQ721024:QVS721026 RFM721024:RFO721026 RPI721024:RPK721026 RZE721024:RZG721026 SJA721024:SJC721026 SSW721024:SSY721026 TCS721024:TCU721026 TMO721024:TMQ721026 TWK721024:TWM721026 UGG721024:UGI721026 UQC721024:UQE721026 UZY721024:VAA721026 VJU721024:VJW721026 VTQ721024:VTS721026 WDM721024:WDO721026 WNI721024:WNK721026 WXE721024:WXG721026 KS786560:KU786562 UO786560:UQ786562 AEK786560:AEM786562 AOG786560:AOI786562 AYC786560:AYE786562 BHY786560:BIA786562 BRU786560:BRW786562 CBQ786560:CBS786562 CLM786560:CLO786562 CVI786560:CVK786562 DFE786560:DFG786562 DPA786560:DPC786562 DYW786560:DYY786562 EIS786560:EIU786562 ESO786560:ESQ786562 FCK786560:FCM786562 FMG786560:FMI786562 FWC786560:FWE786562 GFY786560:GGA786562 GPU786560:GPW786562 GZQ786560:GZS786562 HJM786560:HJO786562 HTI786560:HTK786562 IDE786560:IDG786562 INA786560:INC786562 IWW786560:IWY786562 JGS786560:JGU786562 JQO786560:JQQ786562 KAK786560:KAM786562 KKG786560:KKI786562 KUC786560:KUE786562 LDY786560:LEA786562 LNU786560:LNW786562 LXQ786560:LXS786562 MHM786560:MHO786562 MRI786560:MRK786562 NBE786560:NBG786562 NLA786560:NLC786562 NUW786560:NUY786562 OES786560:OEU786562 OOO786560:OOQ786562 OYK786560:OYM786562 PIG786560:PII786562 PSC786560:PSE786562 QBY786560:QCA786562 QLU786560:QLW786562 QVQ786560:QVS786562 RFM786560:RFO786562 RPI786560:RPK786562 RZE786560:RZG786562 SJA786560:SJC786562 SSW786560:SSY786562 TCS786560:TCU786562 TMO786560:TMQ786562 TWK786560:TWM786562 UGG786560:UGI786562 UQC786560:UQE786562 UZY786560:VAA786562 VJU786560:VJW786562 VTQ786560:VTS786562 WDM786560:WDO786562 WNI786560:WNK786562 WXE786560:WXG786562 KS852096:KU852098 UO852096:UQ852098 AEK852096:AEM852098 AOG852096:AOI852098 AYC852096:AYE852098 BHY852096:BIA852098 BRU852096:BRW852098 CBQ852096:CBS852098 CLM852096:CLO852098 CVI852096:CVK852098 DFE852096:DFG852098 DPA852096:DPC852098 DYW852096:DYY852098 EIS852096:EIU852098 ESO852096:ESQ852098 FCK852096:FCM852098 FMG852096:FMI852098 FWC852096:FWE852098 GFY852096:GGA852098 GPU852096:GPW852098 GZQ852096:GZS852098 HJM852096:HJO852098 HTI852096:HTK852098 IDE852096:IDG852098 INA852096:INC852098 IWW852096:IWY852098 JGS852096:JGU852098 JQO852096:JQQ852098 KAK852096:KAM852098 KKG852096:KKI852098 KUC852096:KUE852098 LDY852096:LEA852098 LNU852096:LNW852098 LXQ852096:LXS852098 MHM852096:MHO852098 MRI852096:MRK852098 NBE852096:NBG852098 NLA852096:NLC852098 NUW852096:NUY852098 OES852096:OEU852098 OOO852096:OOQ852098 OYK852096:OYM852098 PIG852096:PII852098 PSC852096:PSE852098 QBY852096:QCA852098 QLU852096:QLW852098 QVQ852096:QVS852098 RFM852096:RFO852098 RPI852096:RPK852098 RZE852096:RZG852098 SJA852096:SJC852098 SSW852096:SSY852098 TCS852096:TCU852098 TMO852096:TMQ852098 TWK852096:TWM852098 UGG852096:UGI852098 UQC852096:UQE852098 UZY852096:VAA852098 VJU852096:VJW852098 VTQ852096:VTS852098 WDM852096:WDO852098 WNI852096:WNK852098 WXE852096:WXG852098 KS917632:KU917634 UO917632:UQ917634 AEK917632:AEM917634 AOG917632:AOI917634 AYC917632:AYE917634 BHY917632:BIA917634 BRU917632:BRW917634 CBQ917632:CBS917634 CLM917632:CLO917634 CVI917632:CVK917634 DFE917632:DFG917634 DPA917632:DPC917634 DYW917632:DYY917634 EIS917632:EIU917634 ESO917632:ESQ917634 FCK917632:FCM917634 FMG917632:FMI917634 FWC917632:FWE917634 GFY917632:GGA917634 GPU917632:GPW917634 GZQ917632:GZS917634 HJM917632:HJO917634 HTI917632:HTK917634 IDE917632:IDG917634 INA917632:INC917634 IWW917632:IWY917634 JGS917632:JGU917634 JQO917632:JQQ917634 KAK917632:KAM917634 KKG917632:KKI917634 KUC917632:KUE917634 LDY917632:LEA917634 LNU917632:LNW917634 LXQ917632:LXS917634 MHM917632:MHO917634 MRI917632:MRK917634 NBE917632:NBG917634 NLA917632:NLC917634 NUW917632:NUY917634 OES917632:OEU917634 OOO917632:OOQ917634 OYK917632:OYM917634 PIG917632:PII917634 PSC917632:PSE917634 QBY917632:QCA917634 QLU917632:QLW917634 QVQ917632:QVS917634 RFM917632:RFO917634 RPI917632:RPK917634 RZE917632:RZG917634 SJA917632:SJC917634 SSW917632:SSY917634 TCS917632:TCU917634 TMO917632:TMQ917634 TWK917632:TWM917634 UGG917632:UGI917634 UQC917632:UQE917634 UZY917632:VAA917634 VJU917632:VJW917634 VTQ917632:VTS917634 WDM917632:WDO917634 WNI917632:WNK917634 WXE917632:WXG917634 KS983168:KU983170 UO983168:UQ983170 AEK983168:AEM983170 AOG983168:AOI983170 AYC983168:AYE983170 BHY983168:BIA983170 BRU983168:BRW983170 CBQ983168:CBS983170 CLM983168:CLO983170 CVI983168:CVK983170 DFE983168:DFG983170 DPA983168:DPC983170 DYW983168:DYY983170 EIS983168:EIU983170 ESO983168:ESQ983170 FCK983168:FCM983170 FMG983168:FMI983170 FWC983168:FWE983170 GFY983168:GGA983170 GPU983168:GPW983170 GZQ983168:GZS983170 HJM983168:HJO983170 HTI983168:HTK983170 IDE983168:IDG983170 INA983168:INC983170 IWW983168:IWY983170 JGS983168:JGU983170 JQO983168:JQQ983170 KAK983168:KAM983170 KKG983168:KKI983170 KUC983168:KUE983170 LDY983168:LEA983170 LNU983168:LNW983170 LXQ983168:LXS983170 MHM983168:MHO983170 MRI983168:MRK983170 NBE983168:NBG983170 NLA983168:NLC983170 NUW983168:NUY983170 OES983168:OEU983170 OOO983168:OOQ983170 OYK983168:OYM983170 PIG983168:PII983170 PSC983168:PSE983170 QBY983168:QCA983170 QLU983168:QLW983170 QVQ983168:QVS983170 RFM983168:RFO983170 RPI983168:RPK983170 RZE983168:RZG983170 SJA983168:SJC983170 SSW983168:SSY983170 TCS983168:TCU983170 TMO983168:TMQ983170 TWK983168:TWM983170 UGG983168:UGI983170 UQC983168:UQE983170 UZY983168:VAA983170 VJU983168:VJW983170 VTQ983168:VTS983170 WDM983168:WDO983170 KS118:KU119 UO118:UQ119 AEK118:AEM119 AOG118:AOI119 AYC118:AYE119 BHY118:BIA119 BRU118:BRW119 CBQ118:CBS119 CLM118:CLO119 CVI118:CVK119 DFE118:DFG119 DPA118:DPC119 DYW118:DYY119 EIS118:EIU119 ESO118:ESQ119 FCK118:FCM119 FMG118:FMI119 FWC118:FWE119 GFY118:GGA119 GPU118:GPW119 GZQ118:GZS119 HJM118:HJO119 HTI118:HTK119 IDE118:IDG119 INA118:INC119 IWW118:IWY119 JGS118:JGU119 JQO118:JQQ119 KAK118:KAM119 KKG118:KKI119 KUC118:KUE119 LDY118:LEA119 LNU118:LNW119 LXQ118:LXS119 MHM118:MHO119 MRI118:MRK119 NBE118:NBG119 NLA118:NLC119 NUW118:NUY119 OES118:OEU119 OOO118:OOQ119 OYK118:OYM119 PIG118:PII119 PSC118:PSE119 QBY118:QCA119 QLU118:QLW119 QVQ118:QVS119 RFM118:RFO119 RPI118:RPK119 RZE118:RZG119 SJA118:SJC119 SSW118:SSY119 TCS118:TCU119 TMO118:TMQ119 TWK118:TWM119 UGG118:UGI119 UQC118:UQE119 UZY118:VAA119 VJU118:VJW119 VTQ118:VTS119 WDM118:WDO119 WNI118:WNK119 WXE118:WXG119 WXE125:WXG130 WNI125:WNK130 WDM125:WDO130 VTQ125:VTS130 VJU125:VJW130 UZY125:VAA130 UQC125:UQE130 UGG125:UGI130 TWK125:TWM130 TMO125:TMQ130 TCS125:TCU130 SSW125:SSY130 SJA125:SJC130 RZE125:RZG130 RPI125:RPK130 RFM125:RFO130 QVQ125:QVS130 QLU125:QLW130 QBY125:QCA130 PSC125:PSE130 PIG125:PII130 OYK125:OYM130 OOO125:OOQ130 OES125:OEU130 NUW125:NUY130 NLA125:NLC130 NBE125:NBG130 MRI125:MRK130 MHM125:MHO130 LXQ125:LXS130 LNU125:LNW130 LDY125:LEA130 KUC125:KUE130 KKG125:KKI130 KAK125:KAM130 JQO125:JQQ130 JGS125:JGU130 IWW125:IWY130 INA125:INC130 IDE125:IDG130 HTI125:HTK130 HJM125:HJO130 GZQ125:GZS130 GPU125:GPW130 GFY125:GGA130 FWC125:FWE130 FMG125:FMI130 FCK125:FCM130 ESO125:ESQ130 EIS125:EIU130 DYW125:DYY130 DPA125:DPC130 DFE125:DFG130 CVI125:CVK130 CLM125:CLO130 CBQ125:CBS130 BRU125:BRW130 BHY125:BIA130 AYC125:AYE130 AOG125:AOI130 AEK125:AEM130 UO125:UQ130 KS125:KU130" xr:uid="{A96CECFA-50C3-4A9E-A7A2-3514036576D5}"/>
  </dataValidations>
  <printOptions horizontalCentered="1" verticalCentered="1"/>
  <pageMargins left="0.25" right="0.25" top="0.25" bottom="0.25" header="0.3" footer="0.3"/>
  <pageSetup paperSize="9" scale="21"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BC789-D3E9-4D74-A342-0DEB23FA2E45}">
  <sheetPr codeName="Sheet25">
    <pageSetUpPr fitToPage="1"/>
  </sheetPr>
  <dimension ref="C1:AK952"/>
  <sheetViews>
    <sheetView showGridLines="0" showRowColHeaders="0" view="pageBreakPreview" zoomScale="56" zoomScaleNormal="56" zoomScaleSheetLayoutView="56" workbookViewId="0"/>
  </sheetViews>
  <sheetFormatPr defaultColWidth="9.4140625" defaultRowHeight="15.5"/>
  <cols>
    <col min="1" max="1" width="9.4140625" style="68"/>
    <col min="2" max="2" width="1.9140625" style="68" customWidth="1"/>
    <col min="3" max="3" width="7.6640625" style="68" customWidth="1"/>
    <col min="4" max="4" width="5.5" style="68" customWidth="1"/>
    <col min="5" max="5" width="3.5" customWidth="1"/>
    <col min="6" max="6" width="13.33203125" customWidth="1"/>
    <col min="7" max="17" width="5.83203125" customWidth="1"/>
    <col min="18" max="18" width="11.4140625"/>
    <col min="19" max="19" width="3.5" customWidth="1"/>
    <col min="20" max="22" width="3.58203125" style="68" customWidth="1"/>
    <col min="23" max="23" width="3.5" customWidth="1"/>
    <col min="24" max="24" width="13.33203125" customWidth="1"/>
    <col min="25" max="35" width="5.83203125" customWidth="1"/>
    <col min="37" max="37" width="3.5" customWidth="1"/>
    <col min="38" max="16384" width="9.4140625" style="68"/>
  </cols>
  <sheetData>
    <row r="1" spans="3:37" ht="16" thickBot="1">
      <c r="E1" s="1077" t="str">
        <f>'new sf9 front'!U15</f>
        <v>CANSON, ALJANNE D.</v>
      </c>
      <c r="F1" s="1077"/>
      <c r="G1" s="1077"/>
      <c r="H1" s="1077"/>
      <c r="I1" s="1077"/>
      <c r="J1" s="1077"/>
      <c r="K1" s="702"/>
      <c r="L1" s="702" t="s">
        <v>574</v>
      </c>
      <c r="M1" s="702"/>
      <c r="N1" s="702"/>
      <c r="O1" s="702"/>
      <c r="P1" s="702"/>
      <c r="Q1" s="702"/>
      <c r="R1" s="702"/>
      <c r="S1" s="702"/>
      <c r="W1" s="1077" t="str">
        <f>'new sf9 front'!F15</f>
        <v>ACIBAR, LOUIE JR. L.</v>
      </c>
      <c r="X1" s="1077"/>
      <c r="Y1" s="1077"/>
      <c r="Z1" s="1077"/>
      <c r="AA1" s="1077"/>
      <c r="AB1" s="1077"/>
      <c r="AC1" s="702"/>
      <c r="AD1" s="702" t="s">
        <v>575</v>
      </c>
      <c r="AE1" s="702"/>
      <c r="AF1" s="702"/>
      <c r="AG1" s="702"/>
      <c r="AH1" s="702"/>
      <c r="AI1" s="702"/>
      <c r="AJ1" s="702"/>
      <c r="AK1" s="702"/>
    </row>
    <row r="2" spans="3:37">
      <c r="E2" s="703"/>
      <c r="F2" s="704"/>
      <c r="G2" s="704"/>
      <c r="H2" s="704"/>
      <c r="I2" s="704"/>
      <c r="J2" s="704"/>
      <c r="K2" s="704"/>
      <c r="L2" s="704"/>
      <c r="M2" s="704"/>
      <c r="N2" s="704"/>
      <c r="O2" s="704"/>
      <c r="P2" s="704"/>
      <c r="Q2" s="704"/>
      <c r="R2" s="704"/>
      <c r="S2" s="705"/>
      <c r="W2" s="703"/>
      <c r="X2" s="704"/>
      <c r="Y2" s="704"/>
      <c r="Z2" s="704"/>
      <c r="AA2" s="704"/>
      <c r="AB2" s="704"/>
      <c r="AC2" s="704"/>
      <c r="AD2" s="704"/>
      <c r="AE2" s="704"/>
      <c r="AF2" s="704"/>
      <c r="AG2" s="704"/>
      <c r="AH2" s="704"/>
      <c r="AI2" s="704"/>
      <c r="AJ2" s="704"/>
      <c r="AK2" s="705"/>
    </row>
    <row r="3" spans="3:37">
      <c r="E3" s="706"/>
      <c r="F3" s="707"/>
      <c r="G3" s="707"/>
      <c r="H3" s="707"/>
      <c r="I3" s="702"/>
      <c r="J3" s="702"/>
      <c r="K3" s="702"/>
      <c r="L3" s="702"/>
      <c r="M3" s="702"/>
      <c r="N3" s="702"/>
      <c r="O3" s="702"/>
      <c r="P3" s="702"/>
      <c r="Q3" s="702"/>
      <c r="R3" s="702"/>
      <c r="S3" s="708"/>
      <c r="W3" s="706"/>
      <c r="X3" s="707"/>
      <c r="Y3" s="707"/>
      <c r="Z3" s="707"/>
      <c r="AA3" s="702"/>
      <c r="AB3" s="702"/>
      <c r="AC3" s="702"/>
      <c r="AD3" s="702"/>
      <c r="AE3" s="702"/>
      <c r="AF3" s="702"/>
      <c r="AG3" s="702"/>
      <c r="AH3" s="702"/>
      <c r="AI3" s="702"/>
      <c r="AJ3" s="702"/>
      <c r="AK3" s="708"/>
    </row>
    <row r="4" spans="3:37">
      <c r="E4" s="709"/>
      <c r="F4" s="710" t="s">
        <v>544</v>
      </c>
      <c r="G4" s="710" t="s">
        <v>545</v>
      </c>
      <c r="H4" s="710" t="s">
        <v>546</v>
      </c>
      <c r="I4" s="710" t="s">
        <v>183</v>
      </c>
      <c r="J4" s="710" t="s">
        <v>547</v>
      </c>
      <c r="K4" s="710" t="s">
        <v>185</v>
      </c>
      <c r="L4" s="710" t="s">
        <v>186</v>
      </c>
      <c r="M4" s="710" t="s">
        <v>187</v>
      </c>
      <c r="N4" s="710" t="s">
        <v>188</v>
      </c>
      <c r="O4" s="710" t="s">
        <v>189</v>
      </c>
      <c r="P4" s="710" t="s">
        <v>190</v>
      </c>
      <c r="Q4" s="710" t="s">
        <v>516</v>
      </c>
      <c r="R4" s="710" t="s">
        <v>20</v>
      </c>
      <c r="S4" s="708"/>
      <c r="W4" s="709"/>
      <c r="X4" s="710" t="s">
        <v>544</v>
      </c>
      <c r="Y4" s="710" t="s">
        <v>545</v>
      </c>
      <c r="Z4" s="710" t="s">
        <v>546</v>
      </c>
      <c r="AA4" s="710" t="s">
        <v>183</v>
      </c>
      <c r="AB4" s="710" t="s">
        <v>547</v>
      </c>
      <c r="AC4" s="710" t="s">
        <v>185</v>
      </c>
      <c r="AD4" s="710" t="s">
        <v>186</v>
      </c>
      <c r="AE4" s="710" t="s">
        <v>187</v>
      </c>
      <c r="AF4" s="710" t="s">
        <v>188</v>
      </c>
      <c r="AG4" s="710" t="s">
        <v>189</v>
      </c>
      <c r="AH4" s="710" t="s">
        <v>190</v>
      </c>
      <c r="AI4" s="710" t="s">
        <v>516</v>
      </c>
      <c r="AJ4" s="710" t="s">
        <v>20</v>
      </c>
      <c r="AK4" s="708"/>
    </row>
    <row r="5" spans="3:37">
      <c r="E5" s="711"/>
      <c r="F5" s="1054" t="s">
        <v>548</v>
      </c>
      <c r="G5" s="1045">
        <v>16</v>
      </c>
      <c r="H5" s="1045">
        <v>23</v>
      </c>
      <c r="I5" s="1045">
        <v>20</v>
      </c>
      <c r="J5" s="1049">
        <v>22</v>
      </c>
      <c r="K5" s="1049">
        <v>22</v>
      </c>
      <c r="L5" s="1049">
        <v>20</v>
      </c>
      <c r="M5" s="1049">
        <v>14</v>
      </c>
      <c r="N5" s="1049">
        <v>20</v>
      </c>
      <c r="O5" s="1049">
        <v>20</v>
      </c>
      <c r="P5" s="1049">
        <v>21</v>
      </c>
      <c r="Q5" s="1049">
        <v>6</v>
      </c>
      <c r="R5" s="1051">
        <f>SUM(G5:Q6)</f>
        <v>204</v>
      </c>
      <c r="S5" s="708"/>
      <c r="W5" s="711"/>
      <c r="X5" s="1054" t="s">
        <v>548</v>
      </c>
      <c r="Y5" s="1045">
        <v>16</v>
      </c>
      <c r="Z5" s="1045">
        <v>23</v>
      </c>
      <c r="AA5" s="1045">
        <v>20</v>
      </c>
      <c r="AB5" s="1049">
        <v>22</v>
      </c>
      <c r="AC5" s="1049">
        <v>22</v>
      </c>
      <c r="AD5" s="1049">
        <v>20</v>
      </c>
      <c r="AE5" s="1049">
        <v>14</v>
      </c>
      <c r="AF5" s="1049">
        <v>20</v>
      </c>
      <c r="AG5" s="1049">
        <v>20</v>
      </c>
      <c r="AH5" s="1049">
        <v>21</v>
      </c>
      <c r="AI5" s="1049">
        <v>6</v>
      </c>
      <c r="AJ5" s="1051">
        <f>SUM(Y5:AI6)</f>
        <v>204</v>
      </c>
      <c r="AK5" s="708"/>
    </row>
    <row r="6" spans="3:37">
      <c r="E6" s="709"/>
      <c r="F6" s="1055"/>
      <c r="G6" s="1046"/>
      <c r="H6" s="1046"/>
      <c r="I6" s="1046"/>
      <c r="J6" s="1050"/>
      <c r="K6" s="1050"/>
      <c r="L6" s="1050"/>
      <c r="M6" s="1050"/>
      <c r="N6" s="1050"/>
      <c r="O6" s="1050"/>
      <c r="P6" s="1050"/>
      <c r="Q6" s="1050"/>
      <c r="R6" s="1052"/>
      <c r="S6" s="708"/>
      <c r="W6" s="709"/>
      <c r="X6" s="1055"/>
      <c r="Y6" s="1046"/>
      <c r="Z6" s="1046"/>
      <c r="AA6" s="1046"/>
      <c r="AB6" s="1050"/>
      <c r="AC6" s="1050"/>
      <c r="AD6" s="1050"/>
      <c r="AE6" s="1050"/>
      <c r="AF6" s="1050"/>
      <c r="AG6" s="1050"/>
      <c r="AH6" s="1050"/>
      <c r="AI6" s="1050"/>
      <c r="AJ6" s="1052"/>
      <c r="AK6" s="708"/>
    </row>
    <row r="7" spans="3:37" ht="18.5">
      <c r="C7" s="1053"/>
      <c r="D7" s="1053"/>
      <c r="E7" s="709"/>
      <c r="F7" s="1054" t="s">
        <v>549</v>
      </c>
      <c r="G7" s="1056">
        <f>G5-G9</f>
        <v>16</v>
      </c>
      <c r="H7" s="1056">
        <f t="shared" ref="H7:Q7" si="0">H5-H9</f>
        <v>21</v>
      </c>
      <c r="I7" s="1056">
        <f t="shared" si="0"/>
        <v>19</v>
      </c>
      <c r="J7" s="1047">
        <f t="shared" si="0"/>
        <v>21</v>
      </c>
      <c r="K7" s="1047">
        <f t="shared" si="0"/>
        <v>21</v>
      </c>
      <c r="L7" s="1047">
        <f t="shared" si="0"/>
        <v>20</v>
      </c>
      <c r="M7" s="1047">
        <f t="shared" si="0"/>
        <v>14</v>
      </c>
      <c r="N7" s="1047">
        <f t="shared" si="0"/>
        <v>20</v>
      </c>
      <c r="O7" s="1047">
        <f t="shared" si="0"/>
        <v>20</v>
      </c>
      <c r="P7" s="1047">
        <f t="shared" si="0"/>
        <v>21</v>
      </c>
      <c r="Q7" s="1047">
        <f t="shared" si="0"/>
        <v>6</v>
      </c>
      <c r="R7" s="1051">
        <f>SUM(G7:Q8)</f>
        <v>199</v>
      </c>
      <c r="S7" s="708"/>
      <c r="W7" s="709"/>
      <c r="X7" s="1054" t="s">
        <v>549</v>
      </c>
      <c r="Y7" s="1056">
        <f>Y5-Y9</f>
        <v>16</v>
      </c>
      <c r="Z7" s="1056">
        <f t="shared" ref="Z7:AI7" si="1">Z5-Z9</f>
        <v>23</v>
      </c>
      <c r="AA7" s="1056">
        <f t="shared" si="1"/>
        <v>20</v>
      </c>
      <c r="AB7" s="1047">
        <f t="shared" si="1"/>
        <v>22</v>
      </c>
      <c r="AC7" s="1047">
        <f t="shared" si="1"/>
        <v>22</v>
      </c>
      <c r="AD7" s="1047">
        <f t="shared" si="1"/>
        <v>20</v>
      </c>
      <c r="AE7" s="1047">
        <f t="shared" si="1"/>
        <v>14</v>
      </c>
      <c r="AF7" s="1047">
        <f t="shared" si="1"/>
        <v>20</v>
      </c>
      <c r="AG7" s="1047">
        <f t="shared" si="1"/>
        <v>20</v>
      </c>
      <c r="AH7" s="1047">
        <f t="shared" si="1"/>
        <v>21</v>
      </c>
      <c r="AI7" s="1047">
        <f t="shared" si="1"/>
        <v>6</v>
      </c>
      <c r="AJ7" s="1051">
        <f>SUM(Y7:AI8)</f>
        <v>204</v>
      </c>
      <c r="AK7" s="708"/>
    </row>
    <row r="8" spans="3:37">
      <c r="E8" s="709"/>
      <c r="F8" s="1055"/>
      <c r="G8" s="1057"/>
      <c r="H8" s="1057"/>
      <c r="I8" s="1057"/>
      <c r="J8" s="1048"/>
      <c r="K8" s="1048"/>
      <c r="L8" s="1048"/>
      <c r="M8" s="1048"/>
      <c r="N8" s="1048"/>
      <c r="O8" s="1048"/>
      <c r="P8" s="1048"/>
      <c r="Q8" s="1048"/>
      <c r="R8" s="1085"/>
      <c r="S8" s="708"/>
      <c r="W8" s="709"/>
      <c r="X8" s="1055"/>
      <c r="Y8" s="1057"/>
      <c r="Z8" s="1057"/>
      <c r="AA8" s="1057"/>
      <c r="AB8" s="1048"/>
      <c r="AC8" s="1048"/>
      <c r="AD8" s="1048"/>
      <c r="AE8" s="1048"/>
      <c r="AF8" s="1048"/>
      <c r="AG8" s="1048"/>
      <c r="AH8" s="1048"/>
      <c r="AI8" s="1048"/>
      <c r="AJ8" s="1085"/>
      <c r="AK8" s="708"/>
    </row>
    <row r="9" spans="3:37">
      <c r="C9" s="72"/>
      <c r="D9" s="728"/>
      <c r="E9" s="709"/>
      <c r="F9" s="1054" t="s">
        <v>199</v>
      </c>
      <c r="G9" s="1056">
        <f>_xlfn.XLOOKUP($E$1,SoAtt!A:A,SoAtt!B:B)</f>
        <v>0</v>
      </c>
      <c r="H9" s="1056">
        <f>_xlfn.XLOOKUP($E$1,SoAtt!A:A,SoAtt!C:C)</f>
        <v>2</v>
      </c>
      <c r="I9" s="1056">
        <f>_xlfn.XLOOKUP($E$1,SoAtt!A:A,SoAtt!D:D)</f>
        <v>1</v>
      </c>
      <c r="J9" s="1047">
        <f>_xlfn.XLOOKUP($E$1,SoAtt!A:A,SoAtt!E:E)</f>
        <v>1</v>
      </c>
      <c r="K9" s="1047">
        <f>_xlfn.XLOOKUP($E$1,SoAtt!A:A,SoAtt!H:H)</f>
        <v>1</v>
      </c>
      <c r="L9" s="1047">
        <f>_xlfn.XLOOKUP($E$1,SoAtt!A:A,SoAtt!I:I)</f>
        <v>0</v>
      </c>
      <c r="M9" s="1047">
        <f>_xlfn.XLOOKUP($E$1,SoAtt!A:A,SoAtt!J:J)</f>
        <v>0</v>
      </c>
      <c r="N9" s="1047">
        <f>_xlfn.XLOOKUP($E$1,SoAtt!A:A,SoAtt!K:K)</f>
        <v>0</v>
      </c>
      <c r="O9" s="1047">
        <f>_xlfn.XLOOKUP($E$1,SoAtt!A:A,SoAtt!L:L)</f>
        <v>0</v>
      </c>
      <c r="P9" s="1047">
        <f>_xlfn.XLOOKUP($E$1,SoAtt!A:A,SoAtt!M:M)</f>
        <v>0</v>
      </c>
      <c r="Q9" s="1047">
        <f>_xlfn.XLOOKUP($E$1,SoAtt!A:A,SoAtt!N:N)</f>
        <v>0</v>
      </c>
      <c r="R9" s="1051">
        <f t="shared" ref="R9" si="2">ABS(R5-R7)</f>
        <v>5</v>
      </c>
      <c r="S9" s="708"/>
      <c r="W9" s="709"/>
      <c r="X9" s="1054" t="s">
        <v>199</v>
      </c>
      <c r="Y9" s="1087">
        <f>_xlfn.XLOOKUP($W$1,SoAtt!A:A,SoAtt!B:B)</f>
        <v>0</v>
      </c>
      <c r="Z9" s="1087">
        <f>_xlfn.XLOOKUP($W$1,SoAtt!A:A,SoAtt!C:C)</f>
        <v>0</v>
      </c>
      <c r="AA9" s="1087">
        <f>_xlfn.XLOOKUP($W$1,SoAtt!A:A,SoAtt!D:D)</f>
        <v>0</v>
      </c>
      <c r="AB9" s="1047">
        <f>_xlfn.XLOOKUP($W$1,SoAtt!A:A,SoAtt!E:E)</f>
        <v>0</v>
      </c>
      <c r="AC9" s="1047">
        <f>_xlfn.XLOOKUP($W$1,SoAtt!A:A,SoAtt!H:H)</f>
        <v>0</v>
      </c>
      <c r="AD9" s="1047">
        <f>_xlfn.XLOOKUP($W$1,SoAtt!A:A,SoAtt!I:I)</f>
        <v>0</v>
      </c>
      <c r="AE9" s="1047">
        <f>_xlfn.XLOOKUP($W$1,SoAtt!A:A,SoAtt!J:J)</f>
        <v>0</v>
      </c>
      <c r="AF9" s="1047">
        <f>_xlfn.XLOOKUP($W$1,SoAtt!A:A,SoAtt!K:K)</f>
        <v>0</v>
      </c>
      <c r="AG9" s="1047">
        <f>_xlfn.XLOOKUP($W$1,SoAtt!A:A,SoAtt!L:L)</f>
        <v>0</v>
      </c>
      <c r="AH9" s="1047">
        <f>_xlfn.XLOOKUP($W$1,SoAtt!A:A,SoAtt!M:M)</f>
        <v>0</v>
      </c>
      <c r="AI9" s="1047">
        <f>_xlfn.XLOOKUP($W$1,SoAtt!A:A,SoAtt!N:N)</f>
        <v>0</v>
      </c>
      <c r="AJ9" s="1051">
        <f t="shared" ref="AJ9" si="3">ABS(AJ5-AJ7)</f>
        <v>0</v>
      </c>
      <c r="AK9" s="708"/>
    </row>
    <row r="10" spans="3:37" ht="18.75" customHeight="1">
      <c r="C10" s="1058"/>
      <c r="D10" s="87"/>
      <c r="E10" s="709"/>
      <c r="F10" s="1055"/>
      <c r="G10" s="1057"/>
      <c r="H10" s="1057"/>
      <c r="I10" s="1057"/>
      <c r="J10" s="1048"/>
      <c r="K10" s="1048"/>
      <c r="L10" s="1048"/>
      <c r="M10" s="1048"/>
      <c r="N10" s="1048"/>
      <c r="O10" s="1048"/>
      <c r="P10" s="1048"/>
      <c r="Q10" s="1048"/>
      <c r="R10" s="1085"/>
      <c r="S10" s="708"/>
      <c r="W10" s="709"/>
      <c r="X10" s="1055"/>
      <c r="Y10" s="1088"/>
      <c r="Z10" s="1088"/>
      <c r="AA10" s="1088"/>
      <c r="AB10" s="1048"/>
      <c r="AC10" s="1048"/>
      <c r="AD10" s="1048"/>
      <c r="AE10" s="1048"/>
      <c r="AF10" s="1048"/>
      <c r="AG10" s="1048"/>
      <c r="AH10" s="1048"/>
      <c r="AI10" s="1048"/>
      <c r="AJ10" s="1085"/>
      <c r="AK10" s="708"/>
    </row>
    <row r="11" spans="3:37" ht="15.65" customHeight="1">
      <c r="C11" s="1058"/>
      <c r="D11" s="730"/>
      <c r="E11" s="706"/>
      <c r="F11" s="707"/>
      <c r="G11" s="707"/>
      <c r="H11" s="707"/>
      <c r="I11" s="702"/>
      <c r="J11" s="702"/>
      <c r="K11" s="702"/>
      <c r="L11" s="702"/>
      <c r="M11" s="702"/>
      <c r="N11" s="702"/>
      <c r="O11" s="702"/>
      <c r="P11" s="702"/>
      <c r="Q11" s="702"/>
      <c r="R11" s="702"/>
      <c r="S11" s="708"/>
      <c r="W11" s="706"/>
      <c r="X11" s="707"/>
      <c r="Y11" s="707"/>
      <c r="Z11" s="707"/>
      <c r="AA11" s="702"/>
      <c r="AB11" s="702"/>
      <c r="AC11" s="702"/>
      <c r="AD11" s="702"/>
      <c r="AE11" s="702"/>
      <c r="AF11" s="702"/>
      <c r="AG11" s="702"/>
      <c r="AH11" s="702"/>
      <c r="AI11" s="702"/>
      <c r="AJ11" s="702"/>
      <c r="AK11" s="708"/>
    </row>
    <row r="12" spans="3:37">
      <c r="C12" s="1058"/>
      <c r="D12" s="732"/>
      <c r="E12" s="712"/>
      <c r="F12" s="713"/>
      <c r="G12" s="714"/>
      <c r="H12" s="714"/>
      <c r="I12" s="702"/>
      <c r="J12" s="702"/>
      <c r="K12" s="702"/>
      <c r="L12" s="702"/>
      <c r="M12" s="702"/>
      <c r="N12" s="702"/>
      <c r="O12" s="702"/>
      <c r="P12" s="702"/>
      <c r="Q12" s="702"/>
      <c r="R12" s="702"/>
      <c r="S12" s="708"/>
      <c r="W12" s="712"/>
      <c r="X12" s="713"/>
      <c r="Y12" s="714"/>
      <c r="Z12" s="714"/>
      <c r="AA12" s="702"/>
      <c r="AB12" s="702"/>
      <c r="AC12" s="702"/>
      <c r="AD12" s="702"/>
      <c r="AE12" s="702"/>
      <c r="AF12" s="702"/>
      <c r="AG12" s="702"/>
      <c r="AH12" s="702"/>
      <c r="AI12" s="702"/>
      <c r="AJ12" s="702"/>
      <c r="AK12" s="708"/>
    </row>
    <row r="13" spans="3:37" ht="18.75" customHeight="1">
      <c r="C13" s="1058"/>
      <c r="D13" s="731"/>
      <c r="E13" s="706"/>
      <c r="F13" s="707"/>
      <c r="G13" s="707"/>
      <c r="H13" s="707"/>
      <c r="I13" s="702"/>
      <c r="J13" s="702"/>
      <c r="K13" s="702"/>
      <c r="L13" s="702"/>
      <c r="M13" s="702"/>
      <c r="N13" s="702"/>
      <c r="O13" s="702"/>
      <c r="P13" s="702"/>
      <c r="Q13" s="702"/>
      <c r="R13" s="702"/>
      <c r="S13" s="708"/>
      <c r="W13" s="706"/>
      <c r="X13" s="707"/>
      <c r="Y13" s="707"/>
      <c r="Z13" s="707"/>
      <c r="AA13" s="702"/>
      <c r="AB13" s="702"/>
      <c r="AC13" s="702"/>
      <c r="AD13" s="702"/>
      <c r="AE13" s="702"/>
      <c r="AF13" s="702"/>
      <c r="AG13" s="702"/>
      <c r="AH13" s="702"/>
      <c r="AI13" s="702"/>
      <c r="AJ13" s="702"/>
      <c r="AK13" s="708"/>
    </row>
    <row r="14" spans="3:37">
      <c r="C14" s="1058"/>
      <c r="D14" s="728"/>
      <c r="E14" s="715"/>
      <c r="F14" s="1086" t="s">
        <v>550</v>
      </c>
      <c r="G14" s="1063"/>
      <c r="H14" s="1063"/>
      <c r="I14" s="1063"/>
      <c r="J14" s="1063"/>
      <c r="K14" s="1063"/>
      <c r="L14" s="1063"/>
      <c r="M14" s="1063"/>
      <c r="N14" s="1063"/>
      <c r="O14" s="1063"/>
      <c r="P14" s="1063"/>
      <c r="Q14" s="1063"/>
      <c r="R14" s="1063"/>
      <c r="S14" s="708"/>
      <c r="W14" s="715"/>
      <c r="X14" s="1086" t="s">
        <v>550</v>
      </c>
      <c r="Y14" s="1063"/>
      <c r="Z14" s="1063"/>
      <c r="AA14" s="1063"/>
      <c r="AB14" s="1063"/>
      <c r="AC14" s="1063"/>
      <c r="AD14" s="1063"/>
      <c r="AE14" s="1063"/>
      <c r="AF14" s="1063"/>
      <c r="AG14" s="1063"/>
      <c r="AH14" s="1063"/>
      <c r="AI14" s="1063"/>
      <c r="AJ14" s="1063"/>
      <c r="AK14" s="708"/>
    </row>
    <row r="15" spans="3:37" ht="16.5" customHeight="1">
      <c r="C15" s="1058"/>
      <c r="D15" s="729"/>
      <c r="E15" s="709"/>
      <c r="F15" s="813" t="s">
        <v>222</v>
      </c>
      <c r="G15" s="717"/>
      <c r="H15" s="717"/>
      <c r="I15" s="717"/>
      <c r="J15" s="717"/>
      <c r="K15" s="717"/>
      <c r="L15" s="717"/>
      <c r="M15" s="717"/>
      <c r="N15" s="717"/>
      <c r="O15" s="717"/>
      <c r="P15" s="717"/>
      <c r="Q15" s="717"/>
      <c r="R15" s="812"/>
      <c r="S15" s="708"/>
      <c r="W15" s="709"/>
      <c r="X15" s="813" t="s">
        <v>222</v>
      </c>
      <c r="Y15" s="717"/>
      <c r="Z15" s="717"/>
      <c r="AA15" s="717"/>
      <c r="AB15" s="717"/>
      <c r="AC15" s="717"/>
      <c r="AD15" s="717"/>
      <c r="AE15" s="717"/>
      <c r="AF15" s="717"/>
      <c r="AG15" s="717"/>
      <c r="AH15" s="717"/>
      <c r="AI15" s="717"/>
      <c r="AJ15" s="812"/>
      <c r="AK15" s="708"/>
    </row>
    <row r="16" spans="3:37" ht="17.149999999999999" customHeight="1">
      <c r="C16" s="1058"/>
      <c r="D16" s="729"/>
      <c r="E16" s="709"/>
      <c r="F16" s="1068" t="str">
        <f>_xlfn.XLOOKUP(E1,'TERM 1'!B:B,'TERM 1'!AB:AB)</f>
        <v>Has made good progress this term. More independent study and regular practice are encouraged.</v>
      </c>
      <c r="G16" s="1069"/>
      <c r="H16" s="1069"/>
      <c r="I16" s="1069"/>
      <c r="J16" s="1069"/>
      <c r="K16" s="1069"/>
      <c r="L16" s="1069"/>
      <c r="M16" s="1069"/>
      <c r="N16" s="1069"/>
      <c r="O16" s="1069"/>
      <c r="P16" s="1069"/>
      <c r="Q16" s="1069"/>
      <c r="R16" s="1070"/>
      <c r="S16" s="708"/>
      <c r="W16" s="709"/>
      <c r="X16" s="1068" t="str">
        <f>_xlfn.XLOOKUP(W1,'TERM 1'!B:B,'TERM 1'!AB:AB)</f>
        <v>The student is capable of achieving better results but needs to demonstrate greater effort and consistency.</v>
      </c>
      <c r="Y16" s="1069"/>
      <c r="Z16" s="1069"/>
      <c r="AA16" s="1069"/>
      <c r="AB16" s="1069"/>
      <c r="AC16" s="1069"/>
      <c r="AD16" s="1069"/>
      <c r="AE16" s="1069"/>
      <c r="AF16" s="1069"/>
      <c r="AG16" s="1069"/>
      <c r="AH16" s="1069"/>
      <c r="AI16" s="1069"/>
      <c r="AJ16" s="1070"/>
      <c r="AK16" s="708"/>
    </row>
    <row r="17" spans="3:37" ht="17.149999999999999" customHeight="1">
      <c r="C17" s="1058"/>
      <c r="D17" s="728"/>
      <c r="E17" s="709"/>
      <c r="F17" s="1068"/>
      <c r="G17" s="1069"/>
      <c r="H17" s="1069"/>
      <c r="I17" s="1069"/>
      <c r="J17" s="1069"/>
      <c r="K17" s="1069"/>
      <c r="L17" s="1069"/>
      <c r="M17" s="1069"/>
      <c r="N17" s="1069"/>
      <c r="O17" s="1069"/>
      <c r="P17" s="1069"/>
      <c r="Q17" s="1069"/>
      <c r="R17" s="1070"/>
      <c r="S17" s="708"/>
      <c r="W17" s="709"/>
      <c r="X17" s="1068"/>
      <c r="Y17" s="1069"/>
      <c r="Z17" s="1069"/>
      <c r="AA17" s="1069"/>
      <c r="AB17" s="1069"/>
      <c r="AC17" s="1069"/>
      <c r="AD17" s="1069"/>
      <c r="AE17" s="1069"/>
      <c r="AF17" s="1069"/>
      <c r="AG17" s="1069"/>
      <c r="AH17" s="1069"/>
      <c r="AI17" s="1069"/>
      <c r="AJ17" s="1070"/>
      <c r="AK17" s="708"/>
    </row>
    <row r="18" spans="3:37" ht="17.149999999999999" customHeight="1">
      <c r="C18" s="1058"/>
      <c r="D18" s="729"/>
      <c r="E18" s="709"/>
      <c r="F18" s="1071"/>
      <c r="G18" s="1072"/>
      <c r="H18" s="1072"/>
      <c r="I18" s="1072"/>
      <c r="J18" s="1072"/>
      <c r="K18" s="1072"/>
      <c r="L18" s="1072"/>
      <c r="M18" s="1072"/>
      <c r="N18" s="1072"/>
      <c r="O18" s="1072"/>
      <c r="P18" s="1072"/>
      <c r="Q18" s="1072"/>
      <c r="R18" s="1073"/>
      <c r="S18" s="708"/>
      <c r="W18" s="709"/>
      <c r="X18" s="1071"/>
      <c r="Y18" s="1072"/>
      <c r="Z18" s="1072"/>
      <c r="AA18" s="1072"/>
      <c r="AB18" s="1072"/>
      <c r="AC18" s="1072"/>
      <c r="AD18" s="1072"/>
      <c r="AE18" s="1072"/>
      <c r="AF18" s="1072"/>
      <c r="AG18" s="1072"/>
      <c r="AH18" s="1072"/>
      <c r="AI18" s="1072"/>
      <c r="AJ18" s="1073"/>
      <c r="AK18" s="708"/>
    </row>
    <row r="19" spans="3:37" ht="17.149999999999999" customHeight="1">
      <c r="E19" s="706"/>
      <c r="F19" s="1059" t="s">
        <v>223</v>
      </c>
      <c r="G19" s="1060"/>
      <c r="H19" s="1060"/>
      <c r="I19" s="1060"/>
      <c r="J19" s="1060"/>
      <c r="K19" s="1060"/>
      <c r="L19" s="1060"/>
      <c r="M19" s="1060"/>
      <c r="N19" s="1060"/>
      <c r="O19" s="1060"/>
      <c r="P19" s="1060"/>
      <c r="Q19" s="1060"/>
      <c r="R19" s="1061"/>
      <c r="S19" s="708"/>
      <c r="W19" s="706"/>
      <c r="X19" s="1059" t="s">
        <v>223</v>
      </c>
      <c r="Y19" s="1060"/>
      <c r="Z19" s="1060"/>
      <c r="AA19" s="1060"/>
      <c r="AB19" s="1060"/>
      <c r="AC19" s="1060"/>
      <c r="AD19" s="1060"/>
      <c r="AE19" s="1060"/>
      <c r="AF19" s="1060"/>
      <c r="AG19" s="1060"/>
      <c r="AH19" s="1060"/>
      <c r="AI19" s="1060"/>
      <c r="AJ19" s="1061"/>
      <c r="AK19" s="708"/>
    </row>
    <row r="20" spans="3:37" ht="17.149999999999999" customHeight="1">
      <c r="E20" s="706"/>
      <c r="F20" s="1062"/>
      <c r="G20" s="1063"/>
      <c r="H20" s="1063"/>
      <c r="I20" s="1063"/>
      <c r="J20" s="1063"/>
      <c r="K20" s="1063"/>
      <c r="L20" s="1063"/>
      <c r="M20" s="1063"/>
      <c r="N20" s="1063"/>
      <c r="O20" s="1063"/>
      <c r="P20" s="1063"/>
      <c r="Q20" s="1063"/>
      <c r="R20" s="1064"/>
      <c r="S20" s="708"/>
      <c r="W20" s="706"/>
      <c r="X20" s="1062"/>
      <c r="Y20" s="1063"/>
      <c r="Z20" s="1063"/>
      <c r="AA20" s="1063"/>
      <c r="AB20" s="1063"/>
      <c r="AC20" s="1063"/>
      <c r="AD20" s="1063"/>
      <c r="AE20" s="1063"/>
      <c r="AF20" s="1063"/>
      <c r="AG20" s="1063"/>
      <c r="AH20" s="1063"/>
      <c r="AI20" s="1063"/>
      <c r="AJ20" s="1064"/>
      <c r="AK20" s="708"/>
    </row>
    <row r="21" spans="3:37" ht="17.149999999999999" customHeight="1">
      <c r="C21" s="1053"/>
      <c r="D21" s="1053"/>
      <c r="E21" s="718"/>
      <c r="F21" s="1062"/>
      <c r="G21" s="1063"/>
      <c r="H21" s="1063"/>
      <c r="I21" s="1063"/>
      <c r="J21" s="1063"/>
      <c r="K21" s="1063"/>
      <c r="L21" s="1063"/>
      <c r="M21" s="1063"/>
      <c r="N21" s="1063"/>
      <c r="O21" s="1063"/>
      <c r="P21" s="1063"/>
      <c r="Q21" s="1063"/>
      <c r="R21" s="1064"/>
      <c r="S21" s="708"/>
      <c r="W21" s="718"/>
      <c r="X21" s="1062"/>
      <c r="Y21" s="1063"/>
      <c r="Z21" s="1063"/>
      <c r="AA21" s="1063"/>
      <c r="AB21" s="1063"/>
      <c r="AC21" s="1063"/>
      <c r="AD21" s="1063"/>
      <c r="AE21" s="1063"/>
      <c r="AF21" s="1063"/>
      <c r="AG21" s="1063"/>
      <c r="AH21" s="1063"/>
      <c r="AI21" s="1063"/>
      <c r="AJ21" s="1064"/>
      <c r="AK21" s="708"/>
    </row>
    <row r="22" spans="3:37" ht="17.149999999999999" customHeight="1">
      <c r="E22" s="706"/>
      <c r="F22" s="1065"/>
      <c r="G22" s="1066"/>
      <c r="H22" s="1066"/>
      <c r="I22" s="1066"/>
      <c r="J22" s="1066"/>
      <c r="K22" s="1066"/>
      <c r="L22" s="1066"/>
      <c r="M22" s="1066"/>
      <c r="N22" s="1066"/>
      <c r="O22" s="1066"/>
      <c r="P22" s="1066"/>
      <c r="Q22" s="1066"/>
      <c r="R22" s="1067"/>
      <c r="S22" s="708"/>
      <c r="W22" s="706"/>
      <c r="X22" s="1065"/>
      <c r="Y22" s="1066"/>
      <c r="Z22" s="1066"/>
      <c r="AA22" s="1066"/>
      <c r="AB22" s="1066"/>
      <c r="AC22" s="1066"/>
      <c r="AD22" s="1066"/>
      <c r="AE22" s="1066"/>
      <c r="AF22" s="1066"/>
      <c r="AG22" s="1066"/>
      <c r="AH22" s="1066"/>
      <c r="AI22" s="1066"/>
      <c r="AJ22" s="1067"/>
      <c r="AK22" s="708"/>
    </row>
    <row r="23" spans="3:37" ht="17.149999999999999" customHeight="1">
      <c r="E23" s="706"/>
      <c r="F23" s="1059" t="s">
        <v>224</v>
      </c>
      <c r="G23" s="1060"/>
      <c r="H23" s="1060"/>
      <c r="I23" s="1060"/>
      <c r="J23" s="1060"/>
      <c r="K23" s="1060"/>
      <c r="L23" s="1060"/>
      <c r="M23" s="1060"/>
      <c r="N23" s="1060"/>
      <c r="O23" s="1060"/>
      <c r="P23" s="1060"/>
      <c r="Q23" s="1060"/>
      <c r="R23" s="1061"/>
      <c r="S23" s="708"/>
      <c r="W23" s="706"/>
      <c r="X23" s="1059" t="s">
        <v>224</v>
      </c>
      <c r="Y23" s="1060"/>
      <c r="Z23" s="1060"/>
      <c r="AA23" s="1060"/>
      <c r="AB23" s="1060"/>
      <c r="AC23" s="1060"/>
      <c r="AD23" s="1060"/>
      <c r="AE23" s="1060"/>
      <c r="AF23" s="1060"/>
      <c r="AG23" s="1060"/>
      <c r="AH23" s="1060"/>
      <c r="AI23" s="1060"/>
      <c r="AJ23" s="1061"/>
      <c r="AK23" s="708"/>
    </row>
    <row r="24" spans="3:37" ht="17.149999999999999" customHeight="1">
      <c r="E24" s="706"/>
      <c r="F24" s="1062"/>
      <c r="G24" s="1063"/>
      <c r="H24" s="1063"/>
      <c r="I24" s="1063"/>
      <c r="J24" s="1063"/>
      <c r="K24" s="1063"/>
      <c r="L24" s="1063"/>
      <c r="M24" s="1063"/>
      <c r="N24" s="1063"/>
      <c r="O24" s="1063"/>
      <c r="P24" s="1063"/>
      <c r="Q24" s="1063"/>
      <c r="R24" s="1064"/>
      <c r="S24" s="708"/>
      <c r="W24" s="706"/>
      <c r="X24" s="1062"/>
      <c r="Y24" s="1063"/>
      <c r="Z24" s="1063"/>
      <c r="AA24" s="1063"/>
      <c r="AB24" s="1063"/>
      <c r="AC24" s="1063"/>
      <c r="AD24" s="1063"/>
      <c r="AE24" s="1063"/>
      <c r="AF24" s="1063"/>
      <c r="AG24" s="1063"/>
      <c r="AH24" s="1063"/>
      <c r="AI24" s="1063"/>
      <c r="AJ24" s="1064"/>
      <c r="AK24" s="708"/>
    </row>
    <row r="25" spans="3:37" ht="17.149999999999999" customHeight="1">
      <c r="E25" s="706"/>
      <c r="F25" s="1062"/>
      <c r="G25" s="1063"/>
      <c r="H25" s="1063"/>
      <c r="I25" s="1063"/>
      <c r="J25" s="1063"/>
      <c r="K25" s="1063"/>
      <c r="L25" s="1063"/>
      <c r="M25" s="1063"/>
      <c r="N25" s="1063"/>
      <c r="O25" s="1063"/>
      <c r="P25" s="1063"/>
      <c r="Q25" s="1063"/>
      <c r="R25" s="1064"/>
      <c r="S25" s="708"/>
      <c r="W25" s="706"/>
      <c r="X25" s="1062"/>
      <c r="Y25" s="1063"/>
      <c r="Z25" s="1063"/>
      <c r="AA25" s="1063"/>
      <c r="AB25" s="1063"/>
      <c r="AC25" s="1063"/>
      <c r="AD25" s="1063"/>
      <c r="AE25" s="1063"/>
      <c r="AF25" s="1063"/>
      <c r="AG25" s="1063"/>
      <c r="AH25" s="1063"/>
      <c r="AI25" s="1063"/>
      <c r="AJ25" s="1064"/>
      <c r="AK25" s="708"/>
    </row>
    <row r="26" spans="3:37" ht="17.149999999999999" customHeight="1">
      <c r="E26" s="711"/>
      <c r="F26" s="1065"/>
      <c r="G26" s="1066"/>
      <c r="H26" s="1066"/>
      <c r="I26" s="1066"/>
      <c r="J26" s="1066"/>
      <c r="K26" s="1066"/>
      <c r="L26" s="1066"/>
      <c r="M26" s="1066"/>
      <c r="N26" s="1066"/>
      <c r="O26" s="1066"/>
      <c r="P26" s="1066"/>
      <c r="Q26" s="1066"/>
      <c r="R26" s="1067"/>
      <c r="S26" s="708"/>
      <c r="W26" s="711"/>
      <c r="X26" s="1065"/>
      <c r="Y26" s="1066"/>
      <c r="Z26" s="1066"/>
      <c r="AA26" s="1066"/>
      <c r="AB26" s="1066"/>
      <c r="AC26" s="1066"/>
      <c r="AD26" s="1066"/>
      <c r="AE26" s="1066"/>
      <c r="AF26" s="1066"/>
      <c r="AG26" s="1066"/>
      <c r="AH26" s="1066"/>
      <c r="AI26" s="1066"/>
      <c r="AJ26" s="1067"/>
      <c r="AK26" s="708"/>
    </row>
    <row r="27" spans="3:37" ht="17.149999999999999" customHeight="1">
      <c r="E27" s="715"/>
      <c r="F27" s="716"/>
      <c r="G27" s="716"/>
      <c r="H27" s="702"/>
      <c r="I27" s="702"/>
      <c r="J27" s="702"/>
      <c r="K27" s="702"/>
      <c r="L27" s="702"/>
      <c r="M27" s="702"/>
      <c r="N27" s="702"/>
      <c r="O27" s="702"/>
      <c r="P27" s="702"/>
      <c r="Q27" s="702"/>
      <c r="R27" s="702"/>
      <c r="S27" s="708"/>
      <c r="W27" s="715"/>
      <c r="X27" s="716"/>
      <c r="Y27" s="716"/>
      <c r="Z27" s="702"/>
      <c r="AA27" s="702"/>
      <c r="AB27" s="702"/>
      <c r="AC27" s="702"/>
      <c r="AD27" s="702"/>
      <c r="AE27" s="702"/>
      <c r="AF27" s="702"/>
      <c r="AG27" s="702"/>
      <c r="AH27" s="702"/>
      <c r="AI27" s="702"/>
      <c r="AJ27" s="702"/>
      <c r="AK27" s="708"/>
    </row>
    <row r="28" spans="3:37" ht="17.149999999999999" customHeight="1">
      <c r="E28" s="711"/>
      <c r="F28" s="1074" t="s">
        <v>551</v>
      </c>
      <c r="G28" s="1063"/>
      <c r="H28" s="1063"/>
      <c r="I28" s="1063"/>
      <c r="J28" s="1063"/>
      <c r="K28" s="1063"/>
      <c r="L28" s="1063"/>
      <c r="M28" s="1063"/>
      <c r="N28" s="1063"/>
      <c r="O28" s="1063"/>
      <c r="P28" s="1063"/>
      <c r="Q28" s="1063"/>
      <c r="R28" s="1063"/>
      <c r="S28" s="708"/>
      <c r="W28" s="711"/>
      <c r="X28" s="1074" t="s">
        <v>551</v>
      </c>
      <c r="Y28" s="1063"/>
      <c r="Z28" s="1063"/>
      <c r="AA28" s="1063"/>
      <c r="AB28" s="1063"/>
      <c r="AC28" s="1063"/>
      <c r="AD28" s="1063"/>
      <c r="AE28" s="1063"/>
      <c r="AF28" s="1063"/>
      <c r="AG28" s="1063"/>
      <c r="AH28" s="1063"/>
      <c r="AI28" s="1063"/>
      <c r="AJ28" s="1063"/>
      <c r="AK28" s="708"/>
    </row>
    <row r="29" spans="3:37" ht="17.149999999999999" customHeight="1">
      <c r="E29" s="719"/>
      <c r="F29" s="707"/>
      <c r="G29" s="1081" t="s">
        <v>222</v>
      </c>
      <c r="H29" s="1063"/>
      <c r="I29" s="720"/>
      <c r="J29" s="720"/>
      <c r="K29" s="720"/>
      <c r="L29" s="720"/>
      <c r="M29" s="720"/>
      <c r="N29" s="720"/>
      <c r="O29" s="720"/>
      <c r="P29" s="720"/>
      <c r="Q29" s="720"/>
      <c r="R29" s="702"/>
      <c r="S29" s="708"/>
      <c r="W29" s="719"/>
      <c r="X29" s="707"/>
      <c r="Y29" s="1081" t="s">
        <v>222</v>
      </c>
      <c r="Z29" s="1063"/>
      <c r="AA29" s="720"/>
      <c r="AB29" s="720"/>
      <c r="AC29" s="720"/>
      <c r="AD29" s="720"/>
      <c r="AE29" s="720"/>
      <c r="AF29" s="720"/>
      <c r="AG29" s="720"/>
      <c r="AH29" s="720"/>
      <c r="AI29" s="720"/>
      <c r="AJ29" s="702"/>
      <c r="AK29" s="708"/>
    </row>
    <row r="30" spans="3:37" ht="17.149999999999999" customHeight="1">
      <c r="E30" s="719"/>
      <c r="F30" s="707"/>
      <c r="G30" s="1081" t="s">
        <v>223</v>
      </c>
      <c r="H30" s="1063"/>
      <c r="I30" s="720"/>
      <c r="J30" s="720"/>
      <c r="K30" s="720"/>
      <c r="L30" s="720"/>
      <c r="M30" s="720"/>
      <c r="N30" s="720"/>
      <c r="O30" s="720"/>
      <c r="P30" s="720"/>
      <c r="Q30" s="720"/>
      <c r="R30" s="702"/>
      <c r="S30" s="708"/>
      <c r="W30" s="719"/>
      <c r="X30" s="707"/>
      <c r="Y30" s="1081" t="s">
        <v>223</v>
      </c>
      <c r="Z30" s="1063"/>
      <c r="AA30" s="720"/>
      <c r="AB30" s="720"/>
      <c r="AC30" s="720"/>
      <c r="AD30" s="720"/>
      <c r="AE30" s="720"/>
      <c r="AF30" s="720"/>
      <c r="AG30" s="720"/>
      <c r="AH30" s="720"/>
      <c r="AI30" s="720"/>
      <c r="AJ30" s="702"/>
      <c r="AK30" s="708"/>
    </row>
    <row r="31" spans="3:37" ht="17.149999999999999" customHeight="1">
      <c r="E31" s="706"/>
      <c r="F31" s="707"/>
      <c r="G31" s="1081" t="s">
        <v>224</v>
      </c>
      <c r="H31" s="1063"/>
      <c r="I31" s="720"/>
      <c r="J31" s="720"/>
      <c r="K31" s="720"/>
      <c r="L31" s="720"/>
      <c r="M31" s="720"/>
      <c r="N31" s="720"/>
      <c r="O31" s="720"/>
      <c r="P31" s="720"/>
      <c r="Q31" s="720"/>
      <c r="R31" s="702"/>
      <c r="S31" s="708"/>
      <c r="W31" s="706"/>
      <c r="X31" s="707"/>
      <c r="Y31" s="1081" t="s">
        <v>224</v>
      </c>
      <c r="Z31" s="1063"/>
      <c r="AA31" s="720"/>
      <c r="AB31" s="720"/>
      <c r="AC31" s="720"/>
      <c r="AD31" s="720"/>
      <c r="AE31" s="720"/>
      <c r="AF31" s="720"/>
      <c r="AG31" s="720"/>
      <c r="AH31" s="720"/>
      <c r="AI31" s="720"/>
      <c r="AJ31" s="702"/>
      <c r="AK31" s="708"/>
    </row>
    <row r="32" spans="3:37" ht="17.149999999999999" customHeight="1">
      <c r="E32" s="706"/>
      <c r="F32" s="707"/>
      <c r="R32" s="702"/>
      <c r="S32" s="708"/>
      <c r="W32" s="706"/>
      <c r="X32" s="707"/>
      <c r="AJ32" s="702"/>
      <c r="AK32" s="708"/>
    </row>
    <row r="33" spans="5:37" ht="17.149999999999999" customHeight="1">
      <c r="E33" s="706"/>
      <c r="F33" s="1074" t="s">
        <v>211</v>
      </c>
      <c r="G33" s="1063"/>
      <c r="H33" s="1063"/>
      <c r="I33" s="1063"/>
      <c r="J33" s="1063"/>
      <c r="K33" s="1063"/>
      <c r="L33" s="1063"/>
      <c r="M33" s="1063"/>
      <c r="N33" s="1063"/>
      <c r="O33" s="1063"/>
      <c r="P33" s="1063"/>
      <c r="Q33" s="1063"/>
      <c r="R33" s="1063"/>
      <c r="S33" s="708"/>
      <c r="W33" s="706"/>
      <c r="X33" s="1074" t="s">
        <v>211</v>
      </c>
      <c r="Y33" s="1063"/>
      <c r="Z33" s="1063"/>
      <c r="AA33" s="1063"/>
      <c r="AB33" s="1063"/>
      <c r="AC33" s="1063"/>
      <c r="AD33" s="1063"/>
      <c r="AE33" s="1063"/>
      <c r="AF33" s="1063"/>
      <c r="AG33" s="1063"/>
      <c r="AH33" s="1063"/>
      <c r="AI33" s="1063"/>
      <c r="AJ33" s="1063"/>
      <c r="AK33" s="708"/>
    </row>
    <row r="34" spans="5:37" ht="17.149999999999999" customHeight="1">
      <c r="E34" s="706"/>
      <c r="F34" s="707" t="s">
        <v>552</v>
      </c>
      <c r="G34" s="707"/>
      <c r="H34" s="707"/>
      <c r="I34" s="707"/>
      <c r="J34" s="707"/>
      <c r="K34" s="707"/>
      <c r="L34" s="707"/>
      <c r="M34" s="707"/>
      <c r="N34" s="707"/>
      <c r="O34" s="707"/>
      <c r="P34" s="707"/>
      <c r="Q34" s="707"/>
      <c r="R34" s="707"/>
      <c r="S34" s="708"/>
      <c r="W34" s="706"/>
      <c r="X34" s="707" t="s">
        <v>552</v>
      </c>
      <c r="Y34" s="707"/>
      <c r="Z34" s="707"/>
      <c r="AA34" s="707"/>
      <c r="AB34" s="707"/>
      <c r="AC34" s="707"/>
      <c r="AD34" s="707"/>
      <c r="AE34" s="707"/>
      <c r="AF34" s="707"/>
      <c r="AG34" s="707"/>
      <c r="AH34" s="707"/>
      <c r="AI34" s="707"/>
      <c r="AJ34" s="707"/>
      <c r="AK34" s="708"/>
    </row>
    <row r="35" spans="5:37" ht="17.149999999999999" customHeight="1">
      <c r="E35" s="706"/>
      <c r="F35" s="707" t="s">
        <v>553</v>
      </c>
      <c r="G35" s="707"/>
      <c r="H35" s="707"/>
      <c r="I35" s="707"/>
      <c r="J35" s="707"/>
      <c r="K35" s="707"/>
      <c r="L35" s="707"/>
      <c r="M35" s="707"/>
      <c r="N35" s="707"/>
      <c r="O35" s="707"/>
      <c r="P35" s="707"/>
      <c r="Q35" s="707"/>
      <c r="R35" s="707"/>
      <c r="S35" s="708"/>
      <c r="W35" s="706"/>
      <c r="X35" s="707" t="s">
        <v>553</v>
      </c>
      <c r="Y35" s="707"/>
      <c r="Z35" s="707"/>
      <c r="AA35" s="707"/>
      <c r="AB35" s="707"/>
      <c r="AC35" s="707"/>
      <c r="AD35" s="707"/>
      <c r="AE35" s="707"/>
      <c r="AF35" s="707"/>
      <c r="AG35" s="707"/>
      <c r="AH35" s="707"/>
      <c r="AI35" s="707"/>
      <c r="AJ35" s="707"/>
      <c r="AK35" s="708"/>
    </row>
    <row r="36" spans="5:37" ht="17.149999999999999" customHeight="1">
      <c r="E36" s="706"/>
      <c r="F36" s="707"/>
      <c r="G36" s="707"/>
      <c r="H36" s="707"/>
      <c r="I36" s="707"/>
      <c r="J36" s="707"/>
      <c r="K36" s="707"/>
      <c r="L36" s="707"/>
      <c r="M36" s="707"/>
      <c r="N36" s="707"/>
      <c r="O36" s="707"/>
      <c r="P36" s="707"/>
      <c r="Q36" s="707"/>
      <c r="R36" s="707"/>
      <c r="S36" s="708"/>
      <c r="W36" s="706"/>
      <c r="X36" s="707"/>
      <c r="Y36" s="707"/>
      <c r="Z36" s="707"/>
      <c r="AA36" s="707"/>
      <c r="AB36" s="707"/>
      <c r="AC36" s="707"/>
      <c r="AD36" s="707"/>
      <c r="AE36" s="707"/>
      <c r="AF36" s="707"/>
      <c r="AG36" s="707"/>
      <c r="AH36" s="707"/>
      <c r="AI36" s="707"/>
      <c r="AJ36" s="707"/>
      <c r="AK36" s="708"/>
    </row>
    <row r="37" spans="5:37" ht="17.149999999999999" customHeight="1">
      <c r="E37" s="706"/>
      <c r="F37" s="707" t="s">
        <v>212</v>
      </c>
      <c r="G37" s="707"/>
      <c r="H37" s="721"/>
      <c r="I37" s="721"/>
      <c r="J37" s="707"/>
      <c r="K37" s="707"/>
      <c r="L37" s="707"/>
      <c r="M37" s="707"/>
      <c r="N37" s="707"/>
      <c r="O37" s="707"/>
      <c r="P37" s="707"/>
      <c r="Q37" s="707"/>
      <c r="R37" s="707"/>
      <c r="S37" s="708"/>
      <c r="W37" s="706"/>
      <c r="X37" s="707" t="s">
        <v>212</v>
      </c>
      <c r="Y37" s="707"/>
      <c r="Z37" s="721"/>
      <c r="AA37" s="721"/>
      <c r="AB37" s="707"/>
      <c r="AC37" s="707"/>
      <c r="AD37" s="707"/>
      <c r="AE37" s="707"/>
      <c r="AF37" s="707"/>
      <c r="AG37" s="707"/>
      <c r="AH37" s="707"/>
      <c r="AI37" s="707"/>
      <c r="AJ37" s="707"/>
      <c r="AK37" s="708"/>
    </row>
    <row r="38" spans="5:37" ht="17.149999999999999" customHeight="1">
      <c r="E38" s="706"/>
      <c r="F38" s="707" t="s">
        <v>554</v>
      </c>
      <c r="G38" s="707"/>
      <c r="H38" s="707"/>
      <c r="I38" s="707"/>
      <c r="J38" s="721"/>
      <c r="K38" s="721"/>
      <c r="L38" s="721"/>
      <c r="M38" s="722"/>
      <c r="N38" s="723"/>
      <c r="O38" s="723"/>
      <c r="P38" s="723"/>
      <c r="Q38" s="723"/>
      <c r="R38" s="707"/>
      <c r="S38" s="708"/>
      <c r="W38" s="706"/>
      <c r="X38" s="707" t="s">
        <v>554</v>
      </c>
      <c r="Y38" s="707"/>
      <c r="Z38" s="707"/>
      <c r="AA38" s="707"/>
      <c r="AB38" s="721"/>
      <c r="AC38" s="721"/>
      <c r="AD38" s="721"/>
      <c r="AE38" s="722"/>
      <c r="AF38" s="723"/>
      <c r="AG38" s="723"/>
      <c r="AH38" s="723"/>
      <c r="AI38" s="723"/>
      <c r="AJ38" s="707"/>
      <c r="AK38" s="708"/>
    </row>
    <row r="39" spans="5:37" ht="17.149999999999999" customHeight="1">
      <c r="E39" s="711"/>
      <c r="F39" s="707"/>
      <c r="G39" s="707"/>
      <c r="H39" s="707"/>
      <c r="I39" s="707"/>
      <c r="J39" s="707"/>
      <c r="K39" s="707"/>
      <c r="L39" s="707"/>
      <c r="M39" s="1082"/>
      <c r="N39" s="1083"/>
      <c r="O39" s="1083"/>
      <c r="P39" s="1083"/>
      <c r="Q39" s="1083"/>
      <c r="R39" s="707"/>
      <c r="S39" s="708"/>
      <c r="W39" s="711"/>
      <c r="X39" s="707"/>
      <c r="Y39" s="707"/>
      <c r="Z39" s="707"/>
      <c r="AA39" s="707"/>
      <c r="AB39" s="707"/>
      <c r="AC39" s="707"/>
      <c r="AD39" s="707"/>
      <c r="AE39" s="1082"/>
      <c r="AF39" s="1083"/>
      <c r="AG39" s="1083"/>
      <c r="AH39" s="1083"/>
      <c r="AI39" s="1083"/>
      <c r="AJ39" s="707"/>
      <c r="AK39" s="708"/>
    </row>
    <row r="40" spans="5:37" ht="17.149999999999999" customHeight="1">
      <c r="E40" s="711"/>
      <c r="F40" s="707" t="s">
        <v>555</v>
      </c>
      <c r="G40" s="1082"/>
      <c r="H40" s="1084"/>
      <c r="I40" s="1084"/>
      <c r="J40" s="1084"/>
      <c r="K40" s="707"/>
      <c r="L40" s="707"/>
      <c r="M40" s="1075" t="str">
        <f>'INPUT DATA'!$E$17</f>
        <v>KATHY A. GARCIA</v>
      </c>
      <c r="N40" s="1075"/>
      <c r="O40" s="1075"/>
      <c r="P40" s="1075"/>
      <c r="Q40" s="1075"/>
      <c r="R40" s="1075"/>
      <c r="S40" s="708"/>
      <c r="W40" s="711"/>
      <c r="X40" s="707" t="s">
        <v>555</v>
      </c>
      <c r="Y40" s="1082"/>
      <c r="Z40" s="1084"/>
      <c r="AA40" s="1084"/>
      <c r="AB40" s="1084"/>
      <c r="AC40" s="707"/>
      <c r="AD40" s="707"/>
      <c r="AE40" s="1075" t="str">
        <f>'INPUT DATA'!$E$17</f>
        <v>KATHY A. GARCIA</v>
      </c>
      <c r="AF40" s="1075"/>
      <c r="AG40" s="1075"/>
      <c r="AH40" s="1075"/>
      <c r="AI40" s="1075"/>
      <c r="AJ40" s="1075"/>
      <c r="AK40" s="708"/>
    </row>
    <row r="41" spans="5:37" ht="17.149999999999999" customHeight="1">
      <c r="E41" s="711"/>
      <c r="F41" s="1078" t="str">
        <f>'INPUT DATA'!$E$23</f>
        <v>MA. FE LITA S. YPARRAGUIRRE</v>
      </c>
      <c r="G41" s="1078"/>
      <c r="H41" s="1078"/>
      <c r="I41" s="1078"/>
      <c r="J41" s="1078"/>
      <c r="K41" s="1078"/>
      <c r="L41" s="707"/>
      <c r="M41" s="1080" t="s">
        <v>24</v>
      </c>
      <c r="N41" s="1080"/>
      <c r="O41" s="1080"/>
      <c r="P41" s="1080"/>
      <c r="Q41" s="1080"/>
      <c r="R41" s="1080"/>
      <c r="S41" s="708"/>
      <c r="W41" s="711"/>
      <c r="X41" s="1078" t="str">
        <f>'INPUT DATA'!$E$23</f>
        <v>MA. FE LITA S. YPARRAGUIRRE</v>
      </c>
      <c r="Y41" s="1078"/>
      <c r="Z41" s="1078"/>
      <c r="AA41" s="1078"/>
      <c r="AB41" s="1078"/>
      <c r="AC41" s="1078"/>
      <c r="AD41" s="707"/>
      <c r="AE41" s="1080" t="s">
        <v>24</v>
      </c>
      <c r="AF41" s="1080"/>
      <c r="AG41" s="1080"/>
      <c r="AH41" s="1080"/>
      <c r="AI41" s="1080"/>
      <c r="AJ41" s="1080"/>
      <c r="AK41" s="708"/>
    </row>
    <row r="42" spans="5:37" ht="17.149999999999999" customHeight="1">
      <c r="E42" s="711"/>
      <c r="F42" s="1079"/>
      <c r="G42" s="1079"/>
      <c r="H42" s="1079"/>
      <c r="I42" s="1079"/>
      <c r="J42" s="1079"/>
      <c r="K42" s="1079"/>
      <c r="M42" s="1076"/>
      <c r="N42" s="1076"/>
      <c r="O42" s="1076"/>
      <c r="P42" s="1076"/>
      <c r="Q42" s="1076"/>
      <c r="R42" s="1076"/>
      <c r="S42" s="708"/>
      <c r="W42" s="711"/>
      <c r="X42" s="1079"/>
      <c r="Y42" s="1079"/>
      <c r="Z42" s="1079"/>
      <c r="AA42" s="1079"/>
      <c r="AB42" s="1079"/>
      <c r="AC42" s="1079"/>
      <c r="AE42" s="1076"/>
      <c r="AF42" s="1076"/>
      <c r="AG42" s="1076"/>
      <c r="AH42" s="1076"/>
      <c r="AI42" s="1076"/>
      <c r="AJ42" s="1076"/>
      <c r="AK42" s="708"/>
    </row>
    <row r="43" spans="5:37" ht="17.149999999999999" customHeight="1">
      <c r="E43" s="711"/>
      <c r="F43" s="1076" t="s">
        <v>556</v>
      </c>
      <c r="G43" s="1076"/>
      <c r="H43" s="1076"/>
      <c r="I43" s="1076"/>
      <c r="J43" s="1076"/>
      <c r="K43" s="1076"/>
      <c r="L43" s="707"/>
      <c r="M43" s="1076"/>
      <c r="N43" s="1076"/>
      <c r="O43" s="1076"/>
      <c r="P43" s="1076"/>
      <c r="Q43" s="1076"/>
      <c r="R43" s="1076"/>
      <c r="S43" s="708"/>
      <c r="W43" s="711"/>
      <c r="X43" s="1076" t="s">
        <v>556</v>
      </c>
      <c r="Y43" s="1076"/>
      <c r="Z43" s="1076"/>
      <c r="AA43" s="1076"/>
      <c r="AB43" s="1076"/>
      <c r="AC43" s="1076"/>
      <c r="AD43" s="707"/>
      <c r="AE43" s="1076"/>
      <c r="AF43" s="1076"/>
      <c r="AG43" s="1076"/>
      <c r="AH43" s="1076"/>
      <c r="AI43" s="1076"/>
      <c r="AJ43" s="1076"/>
      <c r="AK43" s="708"/>
    </row>
    <row r="44" spans="5:37" ht="17.149999999999999" customHeight="1">
      <c r="E44" s="711"/>
      <c r="F44" s="1074"/>
      <c r="G44" s="1063"/>
      <c r="H44" s="1063"/>
      <c r="I44" s="1063"/>
      <c r="J44" s="1063"/>
      <c r="K44" s="1063"/>
      <c r="L44" s="1063"/>
      <c r="M44" s="1063"/>
      <c r="N44" s="1063"/>
      <c r="O44" s="1063"/>
      <c r="P44" s="1063"/>
      <c r="Q44" s="1063"/>
      <c r="R44" s="1063"/>
      <c r="S44" s="708"/>
      <c r="W44" s="711"/>
      <c r="X44" s="1074"/>
      <c r="Y44" s="1063"/>
      <c r="Z44" s="1063"/>
      <c r="AA44" s="1063"/>
      <c r="AB44" s="1063"/>
      <c r="AC44" s="1063"/>
      <c r="AD44" s="1063"/>
      <c r="AE44" s="1063"/>
      <c r="AF44" s="1063"/>
      <c r="AG44" s="1063"/>
      <c r="AH44" s="1063"/>
      <c r="AI44" s="1063"/>
      <c r="AJ44" s="1063"/>
      <c r="AK44" s="708"/>
    </row>
    <row r="45" spans="5:37" ht="17.149999999999999" customHeight="1">
      <c r="E45" s="711"/>
      <c r="F45" s="1074" t="s">
        <v>214</v>
      </c>
      <c r="G45" s="1063"/>
      <c r="H45" s="1063"/>
      <c r="I45" s="1063"/>
      <c r="J45" s="1063"/>
      <c r="K45" s="1063"/>
      <c r="L45" s="1063"/>
      <c r="M45" s="1063"/>
      <c r="N45" s="1063"/>
      <c r="O45" s="1063"/>
      <c r="P45" s="1063"/>
      <c r="Q45" s="1063"/>
      <c r="R45" s="1063"/>
      <c r="S45" s="708"/>
      <c r="W45" s="711"/>
      <c r="X45" s="1074" t="s">
        <v>214</v>
      </c>
      <c r="Y45" s="1063"/>
      <c r="Z45" s="1063"/>
      <c r="AA45" s="1063"/>
      <c r="AB45" s="1063"/>
      <c r="AC45" s="1063"/>
      <c r="AD45" s="1063"/>
      <c r="AE45" s="1063"/>
      <c r="AF45" s="1063"/>
      <c r="AG45" s="1063"/>
      <c r="AH45" s="1063"/>
      <c r="AI45" s="1063"/>
      <c r="AJ45" s="1063"/>
      <c r="AK45" s="708"/>
    </row>
    <row r="46" spans="5:37" ht="17.149999999999999" customHeight="1">
      <c r="E46" s="711"/>
      <c r="F46" s="707" t="s">
        <v>215</v>
      </c>
      <c r="G46" s="721"/>
      <c r="H46" s="721"/>
      <c r="I46" s="721"/>
      <c r="J46" s="721"/>
      <c r="K46" s="721"/>
      <c r="L46" s="721"/>
      <c r="M46" s="707" t="s">
        <v>216</v>
      </c>
      <c r="N46" s="721"/>
      <c r="O46" s="721"/>
      <c r="P46" s="721"/>
      <c r="Q46" s="721"/>
      <c r="S46" s="708"/>
      <c r="W46" s="711"/>
      <c r="X46" s="707" t="s">
        <v>215</v>
      </c>
      <c r="Y46" s="721"/>
      <c r="Z46" s="721"/>
      <c r="AA46" s="721"/>
      <c r="AB46" s="721"/>
      <c r="AC46" s="721"/>
      <c r="AD46" s="721"/>
      <c r="AE46" s="707" t="s">
        <v>216</v>
      </c>
      <c r="AF46" s="721"/>
      <c r="AG46" s="721"/>
      <c r="AH46" s="721"/>
      <c r="AI46" s="721"/>
      <c r="AK46" s="708"/>
    </row>
    <row r="47" spans="5:37">
      <c r="E47" s="711"/>
      <c r="R47" s="707"/>
      <c r="S47" s="708"/>
      <c r="W47" s="711"/>
      <c r="AJ47" s="707"/>
      <c r="AK47" s="708"/>
    </row>
    <row r="48" spans="5:37" s="103" customFormat="1">
      <c r="E48" s="711"/>
      <c r="F48" s="707"/>
      <c r="G48" s="707"/>
      <c r="H48" s="707"/>
      <c r="I48" s="707"/>
      <c r="J48" s="707"/>
      <c r="K48" s="707"/>
      <c r="L48" s="707"/>
      <c r="M48" s="707"/>
      <c r="N48" s="707"/>
      <c r="O48" s="707"/>
      <c r="P48" s="707"/>
      <c r="Q48" s="707"/>
      <c r="R48" s="707"/>
      <c r="S48" s="708"/>
      <c r="W48" s="711"/>
      <c r="X48" s="707"/>
      <c r="Y48" s="707"/>
      <c r="Z48" s="707"/>
      <c r="AA48" s="707"/>
      <c r="AB48" s="707"/>
      <c r="AC48" s="707"/>
      <c r="AD48" s="707"/>
      <c r="AE48" s="707"/>
      <c r="AF48" s="707"/>
      <c r="AG48" s="707"/>
      <c r="AH48" s="707"/>
      <c r="AI48" s="707"/>
      <c r="AJ48" s="707"/>
      <c r="AK48" s="708"/>
    </row>
    <row r="49" spans="5:37" s="103" customFormat="1">
      <c r="E49" s="711"/>
      <c r="F49" s="1075" t="str">
        <f>F41</f>
        <v>MA. FE LITA S. YPARRAGUIRRE</v>
      </c>
      <c r="G49" s="1075"/>
      <c r="H49" s="1075"/>
      <c r="I49" s="1075"/>
      <c r="J49" s="1075"/>
      <c r="K49" s="1075"/>
      <c r="L49" s="707"/>
      <c r="M49" s="707"/>
      <c r="N49" s="707"/>
      <c r="O49" s="707"/>
      <c r="P49" s="707"/>
      <c r="Q49" s="707"/>
      <c r="R49" s="707"/>
      <c r="S49" s="708"/>
      <c r="W49" s="711"/>
      <c r="X49" s="1075" t="str">
        <f>X41</f>
        <v>MA. FE LITA S. YPARRAGUIRRE</v>
      </c>
      <c r="Y49" s="1075"/>
      <c r="Z49" s="1075"/>
      <c r="AA49" s="1075"/>
      <c r="AB49" s="1075"/>
      <c r="AC49" s="1075"/>
      <c r="AD49" s="707"/>
      <c r="AE49" s="707"/>
      <c r="AF49" s="707"/>
      <c r="AG49" s="707"/>
      <c r="AH49" s="707"/>
      <c r="AI49" s="707"/>
      <c r="AJ49" s="707"/>
      <c r="AK49" s="708"/>
    </row>
    <row r="50" spans="5:37" s="103" customFormat="1">
      <c r="E50" s="711"/>
      <c r="F50" s="1076" t="s">
        <v>557</v>
      </c>
      <c r="G50" s="1076"/>
      <c r="H50" s="1076"/>
      <c r="I50" s="1076"/>
      <c r="J50" s="1076"/>
      <c r="K50" s="1076"/>
      <c r="L50" s="707"/>
      <c r="M50" s="707"/>
      <c r="N50" s="707"/>
      <c r="O50" s="707"/>
      <c r="P50" s="707"/>
      <c r="Q50" s="707"/>
      <c r="R50" s="707"/>
      <c r="S50" s="708"/>
      <c r="W50" s="711"/>
      <c r="X50" s="1076" t="s">
        <v>557</v>
      </c>
      <c r="Y50" s="1076"/>
      <c r="Z50" s="1076"/>
      <c r="AA50" s="1076"/>
      <c r="AB50" s="1076"/>
      <c r="AC50" s="1076"/>
      <c r="AD50" s="707"/>
      <c r="AE50" s="707"/>
      <c r="AF50" s="707"/>
      <c r="AG50" s="707"/>
      <c r="AH50" s="707"/>
      <c r="AI50" s="707"/>
      <c r="AJ50" s="707"/>
      <c r="AK50" s="708"/>
    </row>
    <row r="51" spans="5:37">
      <c r="E51" s="711"/>
      <c r="F51" s="707"/>
      <c r="G51" s="707"/>
      <c r="H51" s="707"/>
      <c r="I51" s="707"/>
      <c r="J51" s="707"/>
      <c r="K51" s="707"/>
      <c r="L51" s="707"/>
      <c r="M51" s="707"/>
      <c r="N51" s="707"/>
      <c r="O51" s="707"/>
      <c r="P51" s="707"/>
      <c r="Q51" s="707"/>
      <c r="R51" s="707"/>
      <c r="S51" s="708"/>
      <c r="W51" s="711"/>
      <c r="X51" s="707"/>
      <c r="Y51" s="707"/>
      <c r="Z51" s="707"/>
      <c r="AA51" s="707"/>
      <c r="AB51" s="707"/>
      <c r="AC51" s="707"/>
      <c r="AD51" s="707"/>
      <c r="AE51" s="707"/>
      <c r="AF51" s="707"/>
      <c r="AG51" s="707"/>
      <c r="AH51" s="707"/>
      <c r="AI51" s="707"/>
      <c r="AJ51" s="707"/>
      <c r="AK51" s="708"/>
    </row>
    <row r="52" spans="5:37" ht="16" thickBot="1">
      <c r="E52" s="725"/>
      <c r="F52" s="726"/>
      <c r="G52" s="726"/>
      <c r="H52" s="726"/>
      <c r="I52" s="726"/>
      <c r="J52" s="726"/>
      <c r="K52" s="726"/>
      <c r="L52" s="726"/>
      <c r="M52" s="726"/>
      <c r="N52" s="726"/>
      <c r="O52" s="726"/>
      <c r="P52" s="726"/>
      <c r="Q52" s="726"/>
      <c r="R52" s="726"/>
      <c r="S52" s="727"/>
      <c r="W52" s="725"/>
      <c r="X52" s="726"/>
      <c r="Y52" s="726"/>
      <c r="Z52" s="726"/>
      <c r="AA52" s="726"/>
      <c r="AB52" s="726"/>
      <c r="AC52" s="726"/>
      <c r="AD52" s="726"/>
      <c r="AE52" s="726"/>
      <c r="AF52" s="726"/>
      <c r="AG52" s="726"/>
      <c r="AH52" s="726"/>
      <c r="AI52" s="726"/>
      <c r="AJ52" s="726"/>
      <c r="AK52" s="727"/>
    </row>
    <row r="53" spans="5:37">
      <c r="E53" s="702"/>
      <c r="F53" s="702"/>
      <c r="G53" s="702"/>
      <c r="H53" s="702"/>
      <c r="I53" s="702"/>
      <c r="J53" s="702"/>
      <c r="K53" s="702"/>
      <c r="L53" s="702"/>
      <c r="M53" s="702"/>
      <c r="N53" s="702"/>
      <c r="O53" s="702"/>
      <c r="P53" s="702"/>
      <c r="Q53" s="702"/>
      <c r="R53" s="702"/>
      <c r="S53" s="702"/>
      <c r="W53" s="702"/>
      <c r="X53" s="702"/>
      <c r="Y53" s="702"/>
      <c r="Z53" s="702"/>
      <c r="AA53" s="702"/>
      <c r="AB53" s="702"/>
      <c r="AC53" s="702"/>
      <c r="AD53" s="702"/>
      <c r="AE53" s="702"/>
      <c r="AF53" s="702"/>
      <c r="AG53" s="702"/>
      <c r="AH53" s="702"/>
      <c r="AI53" s="702"/>
      <c r="AJ53" s="702"/>
      <c r="AK53" s="702"/>
    </row>
    <row r="54" spans="5:37">
      <c r="E54" s="702"/>
      <c r="F54" s="702"/>
      <c r="G54" s="702"/>
      <c r="H54" s="702"/>
      <c r="I54" s="702"/>
      <c r="J54" s="702"/>
      <c r="K54" s="702"/>
      <c r="L54" s="702"/>
      <c r="M54" s="702"/>
      <c r="N54" s="702"/>
      <c r="O54" s="702"/>
      <c r="P54" s="702"/>
      <c r="Q54" s="702"/>
      <c r="R54" s="702"/>
      <c r="S54" s="702"/>
      <c r="W54" s="702"/>
      <c r="X54" s="702"/>
      <c r="Y54" s="702"/>
      <c r="Z54" s="702"/>
      <c r="AA54" s="702"/>
      <c r="AB54" s="702"/>
      <c r="AC54" s="702"/>
      <c r="AD54" s="702"/>
      <c r="AE54" s="702"/>
      <c r="AF54" s="702"/>
      <c r="AG54" s="702"/>
      <c r="AH54" s="702"/>
      <c r="AI54" s="702"/>
      <c r="AJ54" s="702"/>
      <c r="AK54" s="702"/>
    </row>
    <row r="55" spans="5:37">
      <c r="E55" s="702"/>
      <c r="F55" s="702"/>
      <c r="G55" s="702"/>
      <c r="H55" s="702"/>
      <c r="I55" s="702"/>
      <c r="J55" s="702"/>
      <c r="K55" s="702"/>
      <c r="L55" s="702"/>
      <c r="M55" s="702"/>
      <c r="N55" s="702"/>
      <c r="O55" s="702"/>
      <c r="P55" s="702"/>
      <c r="Q55" s="702"/>
      <c r="R55" s="702"/>
      <c r="S55" s="702"/>
      <c r="W55" s="702"/>
      <c r="X55" s="702"/>
      <c r="Y55" s="702"/>
      <c r="Z55" s="702"/>
      <c r="AA55" s="702"/>
      <c r="AB55" s="702"/>
      <c r="AC55" s="702"/>
      <c r="AD55" s="702"/>
      <c r="AE55" s="702"/>
      <c r="AF55" s="702"/>
      <c r="AG55" s="702"/>
      <c r="AH55" s="702"/>
      <c r="AI55" s="702"/>
      <c r="AJ55" s="702"/>
      <c r="AK55" s="702"/>
    </row>
    <row r="56" spans="5:37">
      <c r="E56" s="702"/>
      <c r="F56" s="702"/>
      <c r="G56" s="702"/>
      <c r="H56" s="702"/>
      <c r="I56" s="702"/>
      <c r="J56" s="702"/>
      <c r="K56" s="702"/>
      <c r="L56" s="702"/>
      <c r="M56" s="702"/>
      <c r="N56" s="702"/>
      <c r="O56" s="702"/>
      <c r="P56" s="702"/>
      <c r="Q56" s="702"/>
      <c r="R56" s="702"/>
      <c r="S56" s="702"/>
      <c r="W56" s="702"/>
      <c r="X56" s="702"/>
      <c r="Y56" s="702"/>
      <c r="Z56" s="702"/>
      <c r="AA56" s="702"/>
      <c r="AB56" s="702"/>
      <c r="AC56" s="702"/>
      <c r="AD56" s="702"/>
      <c r="AE56" s="702"/>
      <c r="AF56" s="702"/>
      <c r="AG56" s="702"/>
      <c r="AH56" s="702"/>
      <c r="AI56" s="702"/>
      <c r="AJ56" s="702"/>
      <c r="AK56" s="702"/>
    </row>
    <row r="57" spans="5:37">
      <c r="E57" s="702"/>
      <c r="F57" s="702"/>
      <c r="G57" s="702"/>
      <c r="H57" s="702"/>
      <c r="I57" s="702"/>
      <c r="J57" s="702"/>
      <c r="K57" s="702"/>
      <c r="L57" s="702"/>
      <c r="M57" s="702"/>
      <c r="N57" s="702"/>
      <c r="O57" s="702"/>
      <c r="P57" s="702"/>
      <c r="Q57" s="702"/>
      <c r="R57" s="702"/>
      <c r="S57" s="702"/>
      <c r="W57" s="702"/>
      <c r="X57" s="702"/>
      <c r="Y57" s="702"/>
      <c r="Z57" s="702"/>
      <c r="AA57" s="702"/>
      <c r="AB57" s="702"/>
      <c r="AC57" s="702"/>
      <c r="AD57" s="702"/>
      <c r="AE57" s="702"/>
      <c r="AF57" s="702"/>
      <c r="AG57" s="702"/>
      <c r="AH57" s="702"/>
      <c r="AI57" s="702"/>
      <c r="AJ57" s="702"/>
      <c r="AK57" s="702"/>
    </row>
    <row r="58" spans="5:37">
      <c r="E58" s="702"/>
      <c r="F58" s="702"/>
      <c r="G58" s="702"/>
      <c r="H58" s="702"/>
      <c r="I58" s="702"/>
      <c r="J58" s="702"/>
      <c r="K58" s="702"/>
      <c r="L58" s="702"/>
      <c r="M58" s="702"/>
      <c r="N58" s="702"/>
      <c r="O58" s="702"/>
      <c r="P58" s="702"/>
      <c r="Q58" s="702"/>
      <c r="R58" s="702"/>
      <c r="S58" s="702"/>
      <c r="W58" s="702"/>
      <c r="X58" s="702"/>
      <c r="Y58" s="702"/>
      <c r="Z58" s="702"/>
      <c r="AA58" s="702"/>
      <c r="AB58" s="702"/>
      <c r="AC58" s="702"/>
      <c r="AD58" s="702"/>
      <c r="AE58" s="702"/>
      <c r="AF58" s="702"/>
      <c r="AG58" s="702"/>
      <c r="AH58" s="702"/>
      <c r="AI58" s="702"/>
      <c r="AJ58" s="702"/>
      <c r="AK58" s="702"/>
    </row>
    <row r="59" spans="5:37">
      <c r="E59" s="702"/>
      <c r="F59" s="702"/>
      <c r="G59" s="702"/>
      <c r="H59" s="702"/>
      <c r="I59" s="702"/>
      <c r="J59" s="702"/>
      <c r="K59" s="702"/>
      <c r="L59" s="702"/>
      <c r="M59" s="702"/>
      <c r="N59" s="702"/>
      <c r="O59" s="702"/>
      <c r="P59" s="702"/>
      <c r="Q59" s="702"/>
      <c r="R59" s="702"/>
      <c r="S59" s="702"/>
      <c r="W59" s="702"/>
      <c r="X59" s="702"/>
      <c r="Y59" s="702"/>
      <c r="Z59" s="702"/>
      <c r="AA59" s="702"/>
      <c r="AB59" s="702"/>
      <c r="AC59" s="702"/>
      <c r="AD59" s="702"/>
      <c r="AE59" s="702"/>
      <c r="AF59" s="702"/>
      <c r="AG59" s="702"/>
      <c r="AH59" s="702"/>
      <c r="AI59" s="702"/>
      <c r="AJ59" s="702"/>
      <c r="AK59" s="702"/>
    </row>
    <row r="60" spans="5:37">
      <c r="E60" s="702"/>
      <c r="F60" s="702"/>
      <c r="G60" s="702"/>
      <c r="H60" s="702"/>
      <c r="I60" s="702"/>
      <c r="J60" s="702"/>
      <c r="K60" s="702"/>
      <c r="L60" s="702"/>
      <c r="M60" s="702"/>
      <c r="N60" s="702"/>
      <c r="O60" s="702"/>
      <c r="P60" s="702"/>
      <c r="Q60" s="702"/>
      <c r="R60" s="702"/>
      <c r="S60" s="702"/>
      <c r="W60" s="702"/>
      <c r="X60" s="702"/>
      <c r="Y60" s="702"/>
      <c r="Z60" s="702"/>
      <c r="AA60" s="702"/>
      <c r="AB60" s="702"/>
      <c r="AC60" s="702"/>
      <c r="AD60" s="702"/>
      <c r="AE60" s="702"/>
      <c r="AF60" s="702"/>
      <c r="AG60" s="702"/>
      <c r="AH60" s="702"/>
      <c r="AI60" s="702"/>
      <c r="AJ60" s="702"/>
      <c r="AK60" s="702"/>
    </row>
    <row r="61" spans="5:37">
      <c r="E61" s="702"/>
      <c r="F61" s="702"/>
      <c r="G61" s="702"/>
      <c r="H61" s="702"/>
      <c r="I61" s="702"/>
      <c r="J61" s="702"/>
      <c r="K61" s="702"/>
      <c r="L61" s="702"/>
      <c r="M61" s="702"/>
      <c r="N61" s="702"/>
      <c r="O61" s="702"/>
      <c r="P61" s="702"/>
      <c r="Q61" s="702"/>
      <c r="R61" s="702"/>
      <c r="S61" s="702"/>
      <c r="W61" s="702"/>
      <c r="X61" s="702"/>
      <c r="Y61" s="702"/>
      <c r="Z61" s="702"/>
      <c r="AA61" s="702"/>
      <c r="AB61" s="702"/>
      <c r="AC61" s="702"/>
      <c r="AD61" s="702"/>
      <c r="AE61" s="702"/>
      <c r="AF61" s="702"/>
      <c r="AG61" s="702"/>
      <c r="AH61" s="702"/>
      <c r="AI61" s="702"/>
      <c r="AJ61" s="702"/>
      <c r="AK61" s="702"/>
    </row>
    <row r="62" spans="5:37">
      <c r="E62" s="702"/>
      <c r="F62" s="702"/>
      <c r="G62" s="702"/>
      <c r="H62" s="702"/>
      <c r="I62" s="702"/>
      <c r="J62" s="702"/>
      <c r="K62" s="702"/>
      <c r="L62" s="702"/>
      <c r="M62" s="702"/>
      <c r="N62" s="702"/>
      <c r="O62" s="702"/>
      <c r="P62" s="702"/>
      <c r="Q62" s="702"/>
      <c r="R62" s="702"/>
      <c r="S62" s="702"/>
      <c r="W62" s="702"/>
      <c r="X62" s="702"/>
      <c r="Y62" s="702"/>
      <c r="Z62" s="702"/>
      <c r="AA62" s="702"/>
      <c r="AB62" s="702"/>
      <c r="AC62" s="702"/>
      <c r="AD62" s="702"/>
      <c r="AE62" s="702"/>
      <c r="AF62" s="702"/>
      <c r="AG62" s="702"/>
      <c r="AH62" s="702"/>
      <c r="AI62" s="702"/>
      <c r="AJ62" s="702"/>
      <c r="AK62" s="702"/>
    </row>
    <row r="63" spans="5:37">
      <c r="E63" s="702"/>
      <c r="F63" s="702"/>
      <c r="G63" s="702"/>
      <c r="H63" s="702"/>
      <c r="I63" s="702"/>
      <c r="J63" s="702"/>
      <c r="K63" s="702"/>
      <c r="L63" s="702"/>
      <c r="M63" s="702"/>
      <c r="N63" s="702"/>
      <c r="O63" s="702"/>
      <c r="P63" s="702"/>
      <c r="Q63" s="702"/>
      <c r="R63" s="702"/>
      <c r="S63" s="702"/>
      <c r="W63" s="702"/>
      <c r="X63" s="702"/>
      <c r="Y63" s="702"/>
      <c r="Z63" s="702"/>
      <c r="AA63" s="702"/>
      <c r="AB63" s="702"/>
      <c r="AC63" s="702"/>
      <c r="AD63" s="702"/>
      <c r="AE63" s="702"/>
      <c r="AF63" s="702"/>
      <c r="AG63" s="702"/>
      <c r="AH63" s="702"/>
      <c r="AI63" s="702"/>
      <c r="AJ63" s="702"/>
      <c r="AK63" s="702"/>
    </row>
    <row r="64" spans="5:37">
      <c r="E64" s="702"/>
      <c r="F64" s="702"/>
      <c r="G64" s="702"/>
      <c r="H64" s="702"/>
      <c r="I64" s="702"/>
      <c r="J64" s="702"/>
      <c r="K64" s="702"/>
      <c r="L64" s="702"/>
      <c r="M64" s="702"/>
      <c r="N64" s="702"/>
      <c r="O64" s="702"/>
      <c r="P64" s="702"/>
      <c r="Q64" s="702"/>
      <c r="R64" s="702"/>
      <c r="S64" s="702"/>
      <c r="W64" s="702"/>
      <c r="X64" s="702"/>
      <c r="Y64" s="702"/>
      <c r="Z64" s="702"/>
      <c r="AA64" s="702"/>
      <c r="AB64" s="702"/>
      <c r="AC64" s="702"/>
      <c r="AD64" s="702"/>
      <c r="AE64" s="702"/>
      <c r="AF64" s="702"/>
      <c r="AG64" s="702"/>
      <c r="AH64" s="702"/>
      <c r="AI64" s="702"/>
      <c r="AJ64" s="702"/>
      <c r="AK64" s="702"/>
    </row>
    <row r="65" spans="5:37">
      <c r="E65" s="702"/>
      <c r="F65" s="702"/>
      <c r="G65" s="702"/>
      <c r="H65" s="702"/>
      <c r="I65" s="702"/>
      <c r="J65" s="702"/>
      <c r="K65" s="702"/>
      <c r="L65" s="702"/>
      <c r="M65" s="702"/>
      <c r="N65" s="702"/>
      <c r="O65" s="702"/>
      <c r="P65" s="702"/>
      <c r="Q65" s="702"/>
      <c r="R65" s="702"/>
      <c r="S65" s="702"/>
      <c r="W65" s="702"/>
      <c r="X65" s="702"/>
      <c r="Y65" s="702"/>
      <c r="Z65" s="702"/>
      <c r="AA65" s="702"/>
      <c r="AB65" s="702"/>
      <c r="AC65" s="702"/>
      <c r="AD65" s="702"/>
      <c r="AE65" s="702"/>
      <c r="AF65" s="702"/>
      <c r="AG65" s="702"/>
      <c r="AH65" s="702"/>
      <c r="AI65" s="702"/>
      <c r="AJ65" s="702"/>
      <c r="AK65" s="702"/>
    </row>
    <row r="66" spans="5:37">
      <c r="E66" s="702"/>
      <c r="F66" s="702"/>
      <c r="G66" s="702"/>
      <c r="H66" s="702"/>
      <c r="I66" s="702"/>
      <c r="J66" s="702"/>
      <c r="K66" s="702"/>
      <c r="L66" s="702"/>
      <c r="M66" s="702"/>
      <c r="N66" s="702"/>
      <c r="O66" s="702"/>
      <c r="P66" s="702"/>
      <c r="Q66" s="702"/>
      <c r="R66" s="702"/>
      <c r="S66" s="702"/>
      <c r="W66" s="702"/>
      <c r="X66" s="702"/>
      <c r="Y66" s="702"/>
      <c r="Z66" s="702"/>
      <c r="AA66" s="702"/>
      <c r="AB66" s="702"/>
      <c r="AC66" s="702"/>
      <c r="AD66" s="702"/>
      <c r="AE66" s="702"/>
      <c r="AF66" s="702"/>
      <c r="AG66" s="702"/>
      <c r="AH66" s="702"/>
      <c r="AI66" s="702"/>
      <c r="AJ66" s="702"/>
      <c r="AK66" s="702"/>
    </row>
    <row r="67" spans="5:37">
      <c r="E67" s="702"/>
      <c r="F67" s="702"/>
      <c r="G67" s="702"/>
      <c r="H67" s="702"/>
      <c r="I67" s="702"/>
      <c r="J67" s="702"/>
      <c r="K67" s="702"/>
      <c r="L67" s="702"/>
      <c r="M67" s="702"/>
      <c r="N67" s="702"/>
      <c r="O67" s="702"/>
      <c r="P67" s="702"/>
      <c r="Q67" s="702"/>
      <c r="R67" s="702"/>
      <c r="S67" s="702"/>
      <c r="W67" s="702"/>
      <c r="X67" s="702"/>
      <c r="Y67" s="702"/>
      <c r="Z67" s="702"/>
      <c r="AA67" s="702"/>
      <c r="AB67" s="702"/>
      <c r="AC67" s="702"/>
      <c r="AD67" s="702"/>
      <c r="AE67" s="702"/>
      <c r="AF67" s="702"/>
      <c r="AG67" s="702"/>
      <c r="AH67" s="702"/>
      <c r="AI67" s="702"/>
      <c r="AJ67" s="702"/>
      <c r="AK67" s="702"/>
    </row>
    <row r="68" spans="5:37">
      <c r="E68" s="702"/>
      <c r="F68" s="702"/>
      <c r="G68" s="702"/>
      <c r="H68" s="702"/>
      <c r="I68" s="702"/>
      <c r="J68" s="702"/>
      <c r="K68" s="702"/>
      <c r="L68" s="702"/>
      <c r="M68" s="702"/>
      <c r="N68" s="702"/>
      <c r="O68" s="702"/>
      <c r="P68" s="702"/>
      <c r="Q68" s="702"/>
      <c r="R68" s="702"/>
      <c r="S68" s="702"/>
      <c r="W68" s="702"/>
      <c r="X68" s="702"/>
      <c r="Y68" s="702"/>
      <c r="Z68" s="702"/>
      <c r="AA68" s="702"/>
      <c r="AB68" s="702"/>
      <c r="AC68" s="702"/>
      <c r="AD68" s="702"/>
      <c r="AE68" s="702"/>
      <c r="AF68" s="702"/>
      <c r="AG68" s="702"/>
      <c r="AH68" s="702"/>
      <c r="AI68" s="702"/>
      <c r="AJ68" s="702"/>
      <c r="AK68" s="702"/>
    </row>
    <row r="69" spans="5:37">
      <c r="E69" s="702"/>
      <c r="F69" s="702"/>
      <c r="G69" s="702"/>
      <c r="H69" s="702"/>
      <c r="I69" s="702"/>
      <c r="J69" s="702"/>
      <c r="K69" s="702"/>
      <c r="L69" s="702"/>
      <c r="M69" s="702"/>
      <c r="N69" s="702"/>
      <c r="O69" s="702"/>
      <c r="P69" s="702"/>
      <c r="Q69" s="702"/>
      <c r="R69" s="702"/>
      <c r="S69" s="702"/>
      <c r="W69" s="702"/>
      <c r="X69" s="702"/>
      <c r="Y69" s="702"/>
      <c r="Z69" s="702"/>
      <c r="AA69" s="702"/>
      <c r="AB69" s="702"/>
      <c r="AC69" s="702"/>
      <c r="AD69" s="702"/>
      <c r="AE69" s="702"/>
      <c r="AF69" s="702"/>
      <c r="AG69" s="702"/>
      <c r="AH69" s="702"/>
      <c r="AI69" s="702"/>
      <c r="AJ69" s="702"/>
      <c r="AK69" s="702"/>
    </row>
    <row r="70" spans="5:37">
      <c r="E70" s="702"/>
      <c r="F70" s="702"/>
      <c r="G70" s="702"/>
      <c r="H70" s="702"/>
      <c r="I70" s="702"/>
      <c r="J70" s="702"/>
      <c r="K70" s="702"/>
      <c r="L70" s="702"/>
      <c r="M70" s="702"/>
      <c r="N70" s="702"/>
      <c r="O70" s="702"/>
      <c r="P70" s="702"/>
      <c r="Q70" s="702"/>
      <c r="R70" s="702"/>
      <c r="S70" s="702"/>
      <c r="W70" s="702"/>
      <c r="X70" s="702"/>
      <c r="Y70" s="702"/>
      <c r="Z70" s="702"/>
      <c r="AA70" s="702"/>
      <c r="AB70" s="702"/>
      <c r="AC70" s="702"/>
      <c r="AD70" s="702"/>
      <c r="AE70" s="702"/>
      <c r="AF70" s="702"/>
      <c r="AG70" s="702"/>
      <c r="AH70" s="702"/>
      <c r="AI70" s="702"/>
      <c r="AJ70" s="702"/>
      <c r="AK70" s="702"/>
    </row>
    <row r="71" spans="5:37">
      <c r="E71" s="702"/>
      <c r="F71" s="702"/>
      <c r="G71" s="702"/>
      <c r="H71" s="702"/>
      <c r="I71" s="702"/>
      <c r="J71" s="702"/>
      <c r="K71" s="702"/>
      <c r="L71" s="702"/>
      <c r="M71" s="702"/>
      <c r="N71" s="702"/>
      <c r="O71" s="702"/>
      <c r="P71" s="702"/>
      <c r="Q71" s="702"/>
      <c r="R71" s="702"/>
      <c r="S71" s="702"/>
      <c r="W71" s="702"/>
      <c r="X71" s="702"/>
      <c r="Y71" s="702"/>
      <c r="Z71" s="702"/>
      <c r="AA71" s="702"/>
      <c r="AB71" s="702"/>
      <c r="AC71" s="702"/>
      <c r="AD71" s="702"/>
      <c r="AE71" s="702"/>
      <c r="AF71" s="702"/>
      <c r="AG71" s="702"/>
      <c r="AH71" s="702"/>
      <c r="AI71" s="702"/>
      <c r="AJ71" s="702"/>
      <c r="AK71" s="702"/>
    </row>
    <row r="72" spans="5:37">
      <c r="E72" s="702"/>
      <c r="F72" s="702"/>
      <c r="G72" s="702"/>
      <c r="H72" s="702"/>
      <c r="I72" s="702"/>
      <c r="J72" s="702"/>
      <c r="K72" s="702"/>
      <c r="L72" s="702"/>
      <c r="M72" s="702"/>
      <c r="N72" s="702"/>
      <c r="O72" s="702"/>
      <c r="P72" s="702"/>
      <c r="Q72" s="702"/>
      <c r="R72" s="702"/>
      <c r="S72" s="702"/>
      <c r="W72" s="702"/>
      <c r="X72" s="702"/>
      <c r="Y72" s="702"/>
      <c r="Z72" s="702"/>
      <c r="AA72" s="702"/>
      <c r="AB72" s="702"/>
      <c r="AC72" s="702"/>
      <c r="AD72" s="702"/>
      <c r="AE72" s="702"/>
      <c r="AF72" s="702"/>
      <c r="AG72" s="702"/>
      <c r="AH72" s="702"/>
      <c r="AI72" s="702"/>
      <c r="AJ72" s="702"/>
      <c r="AK72" s="702"/>
    </row>
    <row r="73" spans="5:37">
      <c r="E73" s="702"/>
      <c r="F73" s="702"/>
      <c r="G73" s="702"/>
      <c r="H73" s="702"/>
      <c r="I73" s="702"/>
      <c r="J73" s="702"/>
      <c r="K73" s="702"/>
      <c r="L73" s="702"/>
      <c r="M73" s="702"/>
      <c r="N73" s="702"/>
      <c r="O73" s="702"/>
      <c r="P73" s="702"/>
      <c r="Q73" s="702"/>
      <c r="R73" s="702"/>
      <c r="S73" s="702"/>
      <c r="W73" s="702"/>
      <c r="X73" s="702"/>
      <c r="Y73" s="702"/>
      <c r="Z73" s="702"/>
      <c r="AA73" s="702"/>
      <c r="AB73" s="702"/>
      <c r="AC73" s="702"/>
      <c r="AD73" s="702"/>
      <c r="AE73" s="702"/>
      <c r="AF73" s="702"/>
      <c r="AG73" s="702"/>
      <c r="AH73" s="702"/>
      <c r="AI73" s="702"/>
      <c r="AJ73" s="702"/>
      <c r="AK73" s="702"/>
    </row>
    <row r="74" spans="5:37">
      <c r="E74" s="702"/>
      <c r="F74" s="702"/>
      <c r="G74" s="702"/>
      <c r="H74" s="702"/>
      <c r="I74" s="702"/>
      <c r="J74" s="702"/>
      <c r="K74" s="702"/>
      <c r="L74" s="702"/>
      <c r="M74" s="702"/>
      <c r="N74" s="702"/>
      <c r="O74" s="702"/>
      <c r="P74" s="702"/>
      <c r="Q74" s="702"/>
      <c r="R74" s="702"/>
      <c r="S74" s="702"/>
      <c r="W74" s="702"/>
      <c r="X74" s="702"/>
      <c r="Y74" s="702"/>
      <c r="Z74" s="702"/>
      <c r="AA74" s="702"/>
      <c r="AB74" s="702"/>
      <c r="AC74" s="702"/>
      <c r="AD74" s="702"/>
      <c r="AE74" s="702"/>
      <c r="AF74" s="702"/>
      <c r="AG74" s="702"/>
      <c r="AH74" s="702"/>
      <c r="AI74" s="702"/>
      <c r="AJ74" s="702"/>
      <c r="AK74" s="702"/>
    </row>
    <row r="75" spans="5:37">
      <c r="E75" s="702"/>
      <c r="F75" s="702"/>
      <c r="G75" s="702"/>
      <c r="H75" s="702"/>
      <c r="I75" s="702"/>
      <c r="J75" s="702"/>
      <c r="K75" s="702"/>
      <c r="L75" s="702"/>
      <c r="M75" s="702"/>
      <c r="N75" s="702"/>
      <c r="O75" s="702"/>
      <c r="P75" s="702"/>
      <c r="Q75" s="702"/>
      <c r="R75" s="702"/>
      <c r="S75" s="702"/>
      <c r="W75" s="702"/>
      <c r="X75" s="702"/>
      <c r="Y75" s="702"/>
      <c r="Z75" s="702"/>
      <c r="AA75" s="702"/>
      <c r="AB75" s="702"/>
      <c r="AC75" s="702"/>
      <c r="AD75" s="702"/>
      <c r="AE75" s="702"/>
      <c r="AF75" s="702"/>
      <c r="AG75" s="702"/>
      <c r="AH75" s="702"/>
      <c r="AI75" s="702"/>
      <c r="AJ75" s="702"/>
      <c r="AK75" s="702"/>
    </row>
    <row r="76" spans="5:37">
      <c r="E76" s="702"/>
      <c r="F76" s="702"/>
      <c r="G76" s="702"/>
      <c r="H76" s="702"/>
      <c r="I76" s="702"/>
      <c r="J76" s="702"/>
      <c r="K76" s="702"/>
      <c r="L76" s="702"/>
      <c r="M76" s="702"/>
      <c r="N76" s="702"/>
      <c r="O76" s="702"/>
      <c r="P76" s="702"/>
      <c r="Q76" s="702"/>
      <c r="R76" s="702"/>
      <c r="S76" s="702"/>
      <c r="W76" s="702"/>
      <c r="X76" s="702"/>
      <c r="Y76" s="702"/>
      <c r="Z76" s="702"/>
      <c r="AA76" s="702"/>
      <c r="AB76" s="702"/>
      <c r="AC76" s="702"/>
      <c r="AD76" s="702"/>
      <c r="AE76" s="702"/>
      <c r="AF76" s="702"/>
      <c r="AG76" s="702"/>
      <c r="AH76" s="702"/>
      <c r="AI76" s="702"/>
      <c r="AJ76" s="702"/>
      <c r="AK76" s="702"/>
    </row>
    <row r="77" spans="5:37">
      <c r="E77" s="702"/>
      <c r="F77" s="702"/>
      <c r="G77" s="702"/>
      <c r="H77" s="702"/>
      <c r="I77" s="702"/>
      <c r="J77" s="702"/>
      <c r="K77" s="702"/>
      <c r="L77" s="702"/>
      <c r="M77" s="702"/>
      <c r="N77" s="702"/>
      <c r="O77" s="702"/>
      <c r="P77" s="702"/>
      <c r="Q77" s="702"/>
      <c r="R77" s="702"/>
      <c r="S77" s="702"/>
      <c r="W77" s="702"/>
      <c r="X77" s="702"/>
      <c r="Y77" s="702"/>
      <c r="Z77" s="702"/>
      <c r="AA77" s="702"/>
      <c r="AB77" s="702"/>
      <c r="AC77" s="702"/>
      <c r="AD77" s="702"/>
      <c r="AE77" s="702"/>
      <c r="AF77" s="702"/>
      <c r="AG77" s="702"/>
      <c r="AH77" s="702"/>
      <c r="AI77" s="702"/>
      <c r="AJ77" s="702"/>
      <c r="AK77" s="702"/>
    </row>
    <row r="78" spans="5:37">
      <c r="E78" s="702"/>
      <c r="F78" s="702"/>
      <c r="G78" s="702"/>
      <c r="H78" s="702"/>
      <c r="I78" s="702"/>
      <c r="J78" s="702"/>
      <c r="K78" s="702"/>
      <c r="L78" s="702"/>
      <c r="M78" s="702"/>
      <c r="N78" s="702"/>
      <c r="O78" s="702"/>
      <c r="P78" s="702"/>
      <c r="Q78" s="702"/>
      <c r="R78" s="702"/>
      <c r="S78" s="702"/>
      <c r="W78" s="702"/>
      <c r="X78" s="702"/>
      <c r="Y78" s="702"/>
      <c r="Z78" s="702"/>
      <c r="AA78" s="702"/>
      <c r="AB78" s="702"/>
      <c r="AC78" s="702"/>
      <c r="AD78" s="702"/>
      <c r="AE78" s="702"/>
      <c r="AF78" s="702"/>
      <c r="AG78" s="702"/>
      <c r="AH78" s="702"/>
      <c r="AI78" s="702"/>
      <c r="AJ78" s="702"/>
      <c r="AK78" s="702"/>
    </row>
    <row r="79" spans="5:37">
      <c r="E79" s="702"/>
      <c r="F79" s="702"/>
      <c r="G79" s="702"/>
      <c r="H79" s="702"/>
      <c r="I79" s="702"/>
      <c r="J79" s="702"/>
      <c r="K79" s="702"/>
      <c r="L79" s="702"/>
      <c r="M79" s="702"/>
      <c r="N79" s="702"/>
      <c r="O79" s="702"/>
      <c r="P79" s="702"/>
      <c r="Q79" s="702"/>
      <c r="R79" s="702"/>
      <c r="S79" s="702"/>
      <c r="W79" s="702"/>
      <c r="X79" s="702"/>
      <c r="Y79" s="702"/>
      <c r="Z79" s="702"/>
      <c r="AA79" s="702"/>
      <c r="AB79" s="702"/>
      <c r="AC79" s="702"/>
      <c r="AD79" s="702"/>
      <c r="AE79" s="702"/>
      <c r="AF79" s="702"/>
      <c r="AG79" s="702"/>
      <c r="AH79" s="702"/>
      <c r="AI79" s="702"/>
      <c r="AJ79" s="702"/>
      <c r="AK79" s="702"/>
    </row>
    <row r="80" spans="5:37">
      <c r="E80" s="702"/>
      <c r="F80" s="702"/>
      <c r="G80" s="702"/>
      <c r="H80" s="702"/>
      <c r="I80" s="702"/>
      <c r="J80" s="702"/>
      <c r="K80" s="702"/>
      <c r="L80" s="702"/>
      <c r="M80" s="702"/>
      <c r="N80" s="702"/>
      <c r="O80" s="702"/>
      <c r="P80" s="702"/>
      <c r="Q80" s="702"/>
      <c r="R80" s="702"/>
      <c r="S80" s="702"/>
      <c r="W80" s="702"/>
      <c r="X80" s="702"/>
      <c r="Y80" s="702"/>
      <c r="Z80" s="702"/>
      <c r="AA80" s="702"/>
      <c r="AB80" s="702"/>
      <c r="AC80" s="702"/>
      <c r="AD80" s="702"/>
      <c r="AE80" s="702"/>
      <c r="AF80" s="702"/>
      <c r="AG80" s="702"/>
      <c r="AH80" s="702"/>
      <c r="AI80" s="702"/>
      <c r="AJ80" s="702"/>
      <c r="AK80" s="702"/>
    </row>
    <row r="81" spans="5:37">
      <c r="E81" s="702"/>
      <c r="F81" s="702"/>
      <c r="G81" s="702"/>
      <c r="H81" s="702"/>
      <c r="I81" s="702"/>
      <c r="J81" s="702"/>
      <c r="K81" s="702"/>
      <c r="L81" s="702"/>
      <c r="M81" s="702"/>
      <c r="N81" s="702"/>
      <c r="O81" s="702"/>
      <c r="P81" s="702"/>
      <c r="Q81" s="702"/>
      <c r="R81" s="702"/>
      <c r="S81" s="702"/>
      <c r="W81" s="702"/>
      <c r="X81" s="702"/>
      <c r="Y81" s="702"/>
      <c r="Z81" s="702"/>
      <c r="AA81" s="702"/>
      <c r="AB81" s="702"/>
      <c r="AC81" s="702"/>
      <c r="AD81" s="702"/>
      <c r="AE81" s="702"/>
      <c r="AF81" s="702"/>
      <c r="AG81" s="702"/>
      <c r="AH81" s="702"/>
      <c r="AI81" s="702"/>
      <c r="AJ81" s="702"/>
      <c r="AK81" s="702"/>
    </row>
    <row r="82" spans="5:37">
      <c r="E82" s="702"/>
      <c r="F82" s="702"/>
      <c r="G82" s="702"/>
      <c r="H82" s="702"/>
      <c r="I82" s="702"/>
      <c r="J82" s="702"/>
      <c r="K82" s="702"/>
      <c r="L82" s="702"/>
      <c r="M82" s="702"/>
      <c r="N82" s="702"/>
      <c r="O82" s="702"/>
      <c r="P82" s="702"/>
      <c r="Q82" s="702"/>
      <c r="R82" s="702"/>
      <c r="S82" s="702"/>
      <c r="W82" s="702"/>
      <c r="X82" s="702"/>
      <c r="Y82" s="702"/>
      <c r="Z82" s="702"/>
      <c r="AA82" s="702"/>
      <c r="AB82" s="702"/>
      <c r="AC82" s="702"/>
      <c r="AD82" s="702"/>
      <c r="AE82" s="702"/>
      <c r="AF82" s="702"/>
      <c r="AG82" s="702"/>
      <c r="AH82" s="702"/>
      <c r="AI82" s="702"/>
      <c r="AJ82" s="702"/>
      <c r="AK82" s="702"/>
    </row>
    <row r="83" spans="5:37">
      <c r="E83" s="702"/>
      <c r="F83" s="702"/>
      <c r="G83" s="702"/>
      <c r="H83" s="702"/>
      <c r="I83" s="702"/>
      <c r="J83" s="702"/>
      <c r="K83" s="702"/>
      <c r="L83" s="702"/>
      <c r="M83" s="702"/>
      <c r="N83" s="702"/>
      <c r="O83" s="702"/>
      <c r="P83" s="702"/>
      <c r="Q83" s="702"/>
      <c r="R83" s="702"/>
      <c r="S83" s="702"/>
      <c r="W83" s="702"/>
      <c r="X83" s="702"/>
      <c r="Y83" s="702"/>
      <c r="Z83" s="702"/>
      <c r="AA83" s="702"/>
      <c r="AB83" s="702"/>
      <c r="AC83" s="702"/>
      <c r="AD83" s="702"/>
      <c r="AE83" s="702"/>
      <c r="AF83" s="702"/>
      <c r="AG83" s="702"/>
      <c r="AH83" s="702"/>
      <c r="AI83" s="702"/>
      <c r="AJ83" s="702"/>
      <c r="AK83" s="702"/>
    </row>
    <row r="84" spans="5:37">
      <c r="E84" s="702"/>
      <c r="F84" s="702"/>
      <c r="G84" s="702"/>
      <c r="H84" s="702"/>
      <c r="I84" s="702"/>
      <c r="J84" s="702"/>
      <c r="K84" s="702"/>
      <c r="L84" s="702"/>
      <c r="M84" s="702"/>
      <c r="N84" s="702"/>
      <c r="O84" s="702"/>
      <c r="P84" s="702"/>
      <c r="Q84" s="702"/>
      <c r="R84" s="702"/>
      <c r="S84" s="702"/>
      <c r="W84" s="702"/>
      <c r="X84" s="702"/>
      <c r="Y84" s="702"/>
      <c r="Z84" s="702"/>
      <c r="AA84" s="702"/>
      <c r="AB84" s="702"/>
      <c r="AC84" s="702"/>
      <c r="AD84" s="702"/>
      <c r="AE84" s="702"/>
      <c r="AF84" s="702"/>
      <c r="AG84" s="702"/>
      <c r="AH84" s="702"/>
      <c r="AI84" s="702"/>
      <c r="AJ84" s="702"/>
      <c r="AK84" s="702"/>
    </row>
    <row r="85" spans="5:37">
      <c r="E85" s="702"/>
      <c r="F85" s="702"/>
      <c r="G85" s="702"/>
      <c r="H85" s="702"/>
      <c r="I85" s="702"/>
      <c r="J85" s="702"/>
      <c r="K85" s="702"/>
      <c r="L85" s="702"/>
      <c r="M85" s="702"/>
      <c r="N85" s="702"/>
      <c r="O85" s="702"/>
      <c r="P85" s="702"/>
      <c r="Q85" s="702"/>
      <c r="R85" s="702"/>
      <c r="S85" s="702"/>
      <c r="W85" s="702"/>
      <c r="X85" s="702"/>
      <c r="Y85" s="702"/>
      <c r="Z85" s="702"/>
      <c r="AA85" s="702"/>
      <c r="AB85" s="702"/>
      <c r="AC85" s="702"/>
      <c r="AD85" s="702"/>
      <c r="AE85" s="702"/>
      <c r="AF85" s="702"/>
      <c r="AG85" s="702"/>
      <c r="AH85" s="702"/>
      <c r="AI85" s="702"/>
      <c r="AJ85" s="702"/>
      <c r="AK85" s="702"/>
    </row>
    <row r="86" spans="5:37">
      <c r="E86" s="702"/>
      <c r="F86" s="702"/>
      <c r="G86" s="702"/>
      <c r="H86" s="702"/>
      <c r="I86" s="702"/>
      <c r="J86" s="702"/>
      <c r="K86" s="702"/>
      <c r="L86" s="702"/>
      <c r="M86" s="702"/>
      <c r="N86" s="702"/>
      <c r="O86" s="702"/>
      <c r="P86" s="702"/>
      <c r="Q86" s="702"/>
      <c r="R86" s="702"/>
      <c r="S86" s="702"/>
      <c r="W86" s="702"/>
      <c r="X86" s="702"/>
      <c r="Y86" s="702"/>
      <c r="Z86" s="702"/>
      <c r="AA86" s="702"/>
      <c r="AB86" s="702"/>
      <c r="AC86" s="702"/>
      <c r="AD86" s="702"/>
      <c r="AE86" s="702"/>
      <c r="AF86" s="702"/>
      <c r="AG86" s="702"/>
      <c r="AH86" s="702"/>
      <c r="AI86" s="702"/>
      <c r="AJ86" s="702"/>
      <c r="AK86" s="702"/>
    </row>
    <row r="87" spans="5:37">
      <c r="E87" s="702"/>
      <c r="F87" s="702"/>
      <c r="G87" s="702"/>
      <c r="H87" s="702"/>
      <c r="I87" s="702"/>
      <c r="J87" s="702"/>
      <c r="K87" s="702"/>
      <c r="L87" s="702"/>
      <c r="M87" s="702"/>
      <c r="N87" s="702"/>
      <c r="O87" s="702"/>
      <c r="P87" s="702"/>
      <c r="Q87" s="702"/>
      <c r="R87" s="702"/>
      <c r="S87" s="702"/>
      <c r="W87" s="702"/>
      <c r="X87" s="702"/>
      <c r="Y87" s="702"/>
      <c r="Z87" s="702"/>
      <c r="AA87" s="702"/>
      <c r="AB87" s="702"/>
      <c r="AC87" s="702"/>
      <c r="AD87" s="702"/>
      <c r="AE87" s="702"/>
      <c r="AF87" s="702"/>
      <c r="AG87" s="702"/>
      <c r="AH87" s="702"/>
      <c r="AI87" s="702"/>
      <c r="AJ87" s="702"/>
      <c r="AK87" s="702"/>
    </row>
    <row r="88" spans="5:37">
      <c r="E88" s="702"/>
      <c r="F88" s="702"/>
      <c r="G88" s="702"/>
      <c r="H88" s="702"/>
      <c r="I88" s="702"/>
      <c r="J88" s="702"/>
      <c r="K88" s="702"/>
      <c r="L88" s="702"/>
      <c r="M88" s="702"/>
      <c r="N88" s="702"/>
      <c r="O88" s="702"/>
      <c r="P88" s="702"/>
      <c r="Q88" s="702"/>
      <c r="R88" s="702"/>
      <c r="S88" s="702"/>
      <c r="W88" s="702"/>
      <c r="X88" s="702"/>
      <c r="Y88" s="702"/>
      <c r="Z88" s="702"/>
      <c r="AA88" s="702"/>
      <c r="AB88" s="702"/>
      <c r="AC88" s="702"/>
      <c r="AD88" s="702"/>
      <c r="AE88" s="702"/>
      <c r="AF88" s="702"/>
      <c r="AG88" s="702"/>
      <c r="AH88" s="702"/>
      <c r="AI88" s="702"/>
      <c r="AJ88" s="702"/>
      <c r="AK88" s="702"/>
    </row>
    <row r="89" spans="5:37">
      <c r="E89" s="702"/>
      <c r="F89" s="702"/>
      <c r="G89" s="702"/>
      <c r="H89" s="702"/>
      <c r="I89" s="702"/>
      <c r="J89" s="702"/>
      <c r="K89" s="702"/>
      <c r="L89" s="702"/>
      <c r="M89" s="702"/>
      <c r="N89" s="702"/>
      <c r="O89" s="702"/>
      <c r="P89" s="702"/>
      <c r="Q89" s="702"/>
      <c r="R89" s="702"/>
      <c r="S89" s="702"/>
      <c r="W89" s="702"/>
      <c r="X89" s="702"/>
      <c r="Y89" s="702"/>
      <c r="Z89" s="702"/>
      <c r="AA89" s="702"/>
      <c r="AB89" s="702"/>
      <c r="AC89" s="702"/>
      <c r="AD89" s="702"/>
      <c r="AE89" s="702"/>
      <c r="AF89" s="702"/>
      <c r="AG89" s="702"/>
      <c r="AH89" s="702"/>
      <c r="AI89" s="702"/>
      <c r="AJ89" s="702"/>
      <c r="AK89" s="702"/>
    </row>
    <row r="90" spans="5:37">
      <c r="E90" s="702"/>
      <c r="F90" s="702"/>
      <c r="G90" s="702"/>
      <c r="H90" s="702"/>
      <c r="I90" s="702"/>
      <c r="J90" s="702"/>
      <c r="K90" s="702"/>
      <c r="L90" s="702"/>
      <c r="M90" s="702"/>
      <c r="N90" s="702"/>
      <c r="O90" s="702"/>
      <c r="P90" s="702"/>
      <c r="Q90" s="702"/>
      <c r="R90" s="702"/>
      <c r="S90" s="702"/>
      <c r="W90" s="702"/>
      <c r="X90" s="702"/>
      <c r="Y90" s="702"/>
      <c r="Z90" s="702"/>
      <c r="AA90" s="702"/>
      <c r="AB90" s="702"/>
      <c r="AC90" s="702"/>
      <c r="AD90" s="702"/>
      <c r="AE90" s="702"/>
      <c r="AF90" s="702"/>
      <c r="AG90" s="702"/>
      <c r="AH90" s="702"/>
      <c r="AI90" s="702"/>
      <c r="AJ90" s="702"/>
      <c r="AK90" s="702"/>
    </row>
    <row r="91" spans="5:37">
      <c r="E91" s="702"/>
      <c r="F91" s="702"/>
      <c r="G91" s="702"/>
      <c r="H91" s="702"/>
      <c r="I91" s="702"/>
      <c r="J91" s="702"/>
      <c r="K91" s="702"/>
      <c r="L91" s="702"/>
      <c r="M91" s="702"/>
      <c r="N91" s="702"/>
      <c r="O91" s="702"/>
      <c r="P91" s="702"/>
      <c r="Q91" s="702"/>
      <c r="R91" s="702"/>
      <c r="S91" s="702"/>
      <c r="W91" s="702"/>
      <c r="X91" s="702"/>
      <c r="Y91" s="702"/>
      <c r="Z91" s="702"/>
      <c r="AA91" s="702"/>
      <c r="AB91" s="702"/>
      <c r="AC91" s="702"/>
      <c r="AD91" s="702"/>
      <c r="AE91" s="702"/>
      <c r="AF91" s="702"/>
      <c r="AG91" s="702"/>
      <c r="AH91" s="702"/>
      <c r="AI91" s="702"/>
      <c r="AJ91" s="702"/>
      <c r="AK91" s="702"/>
    </row>
    <row r="92" spans="5:37">
      <c r="E92" s="702"/>
      <c r="F92" s="702"/>
      <c r="G92" s="702"/>
      <c r="H92" s="702"/>
      <c r="I92" s="702"/>
      <c r="J92" s="702"/>
      <c r="K92" s="702"/>
      <c r="L92" s="702"/>
      <c r="M92" s="702"/>
      <c r="N92" s="702"/>
      <c r="O92" s="702"/>
      <c r="P92" s="702"/>
      <c r="Q92" s="702"/>
      <c r="R92" s="702"/>
      <c r="S92" s="702"/>
      <c r="W92" s="702"/>
      <c r="X92" s="702"/>
      <c r="Y92" s="702"/>
      <c r="Z92" s="702"/>
      <c r="AA92" s="702"/>
      <c r="AB92" s="702"/>
      <c r="AC92" s="702"/>
      <c r="AD92" s="702"/>
      <c r="AE92" s="702"/>
      <c r="AF92" s="702"/>
      <c r="AG92" s="702"/>
      <c r="AH92" s="702"/>
      <c r="AI92" s="702"/>
      <c r="AJ92" s="702"/>
      <c r="AK92" s="702"/>
    </row>
    <row r="93" spans="5:37">
      <c r="E93" s="702"/>
      <c r="F93" s="702"/>
      <c r="G93" s="702"/>
      <c r="H93" s="702"/>
      <c r="I93" s="702"/>
      <c r="J93" s="702"/>
      <c r="K93" s="702"/>
      <c r="L93" s="702"/>
      <c r="M93" s="702"/>
      <c r="N93" s="702"/>
      <c r="O93" s="702"/>
      <c r="P93" s="702"/>
      <c r="Q93" s="702"/>
      <c r="R93" s="702"/>
      <c r="S93" s="702"/>
      <c r="W93" s="702"/>
      <c r="X93" s="702"/>
      <c r="Y93" s="702"/>
      <c r="Z93" s="702"/>
      <c r="AA93" s="702"/>
      <c r="AB93" s="702"/>
      <c r="AC93" s="702"/>
      <c r="AD93" s="702"/>
      <c r="AE93" s="702"/>
      <c r="AF93" s="702"/>
      <c r="AG93" s="702"/>
      <c r="AH93" s="702"/>
      <c r="AI93" s="702"/>
      <c r="AJ93" s="702"/>
      <c r="AK93" s="702"/>
    </row>
    <row r="94" spans="5:37">
      <c r="E94" s="702"/>
      <c r="F94" s="702"/>
      <c r="G94" s="702"/>
      <c r="H94" s="702"/>
      <c r="I94" s="702"/>
      <c r="J94" s="702"/>
      <c r="K94" s="702"/>
      <c r="L94" s="702"/>
      <c r="M94" s="702"/>
      <c r="N94" s="702"/>
      <c r="O94" s="702"/>
      <c r="P94" s="702"/>
      <c r="Q94" s="702"/>
      <c r="R94" s="702"/>
      <c r="S94" s="702"/>
      <c r="W94" s="702"/>
      <c r="X94" s="702"/>
      <c r="Y94" s="702"/>
      <c r="Z94" s="702"/>
      <c r="AA94" s="702"/>
      <c r="AB94" s="702"/>
      <c r="AC94" s="702"/>
      <c r="AD94" s="702"/>
      <c r="AE94" s="702"/>
      <c r="AF94" s="702"/>
      <c r="AG94" s="702"/>
      <c r="AH94" s="702"/>
      <c r="AI94" s="702"/>
      <c r="AJ94" s="702"/>
      <c r="AK94" s="702"/>
    </row>
    <row r="95" spans="5:37">
      <c r="E95" s="702"/>
      <c r="F95" s="702"/>
      <c r="G95" s="702"/>
      <c r="H95" s="702"/>
      <c r="I95" s="702"/>
      <c r="J95" s="702"/>
      <c r="K95" s="702"/>
      <c r="L95" s="702"/>
      <c r="M95" s="702"/>
      <c r="N95" s="702"/>
      <c r="O95" s="702"/>
      <c r="P95" s="702"/>
      <c r="Q95" s="702"/>
      <c r="R95" s="702"/>
      <c r="S95" s="702"/>
      <c r="W95" s="702"/>
      <c r="X95" s="702"/>
      <c r="Y95" s="702"/>
      <c r="Z95" s="702"/>
      <c r="AA95" s="702"/>
      <c r="AB95" s="702"/>
      <c r="AC95" s="702"/>
      <c r="AD95" s="702"/>
      <c r="AE95" s="702"/>
      <c r="AF95" s="702"/>
      <c r="AG95" s="702"/>
      <c r="AH95" s="702"/>
      <c r="AI95" s="702"/>
      <c r="AJ95" s="702"/>
      <c r="AK95" s="702"/>
    </row>
    <row r="96" spans="5:37">
      <c r="E96" s="702"/>
      <c r="F96" s="702"/>
      <c r="G96" s="702"/>
      <c r="H96" s="702"/>
      <c r="I96" s="702"/>
      <c r="J96" s="702"/>
      <c r="K96" s="702"/>
      <c r="L96" s="702"/>
      <c r="M96" s="702"/>
      <c r="N96" s="702"/>
      <c r="O96" s="702"/>
      <c r="P96" s="702"/>
      <c r="Q96" s="702"/>
      <c r="R96" s="702"/>
      <c r="S96" s="702"/>
      <c r="W96" s="702"/>
      <c r="X96" s="702"/>
      <c r="Y96" s="702"/>
      <c r="Z96" s="702"/>
      <c r="AA96" s="702"/>
      <c r="AB96" s="702"/>
      <c r="AC96" s="702"/>
      <c r="AD96" s="702"/>
      <c r="AE96" s="702"/>
      <c r="AF96" s="702"/>
      <c r="AG96" s="702"/>
      <c r="AH96" s="702"/>
      <c r="AI96" s="702"/>
      <c r="AJ96" s="702"/>
      <c r="AK96" s="702"/>
    </row>
    <row r="97" spans="5:37">
      <c r="E97" s="702"/>
      <c r="F97" s="702"/>
      <c r="G97" s="702"/>
      <c r="H97" s="702"/>
      <c r="I97" s="702"/>
      <c r="J97" s="702"/>
      <c r="K97" s="702"/>
      <c r="L97" s="702"/>
      <c r="M97" s="702"/>
      <c r="N97" s="702"/>
      <c r="O97" s="702"/>
      <c r="P97" s="702"/>
      <c r="Q97" s="702"/>
      <c r="R97" s="702"/>
      <c r="S97" s="702"/>
      <c r="W97" s="702"/>
      <c r="X97" s="702"/>
      <c r="Y97" s="702"/>
      <c r="Z97" s="702"/>
      <c r="AA97" s="702"/>
      <c r="AB97" s="702"/>
      <c r="AC97" s="702"/>
      <c r="AD97" s="702"/>
      <c r="AE97" s="702"/>
      <c r="AF97" s="702"/>
      <c r="AG97" s="702"/>
      <c r="AH97" s="702"/>
      <c r="AI97" s="702"/>
      <c r="AJ97" s="702"/>
      <c r="AK97" s="702"/>
    </row>
    <row r="98" spans="5:37">
      <c r="E98" s="702"/>
      <c r="F98" s="702"/>
      <c r="G98" s="702"/>
      <c r="H98" s="702"/>
      <c r="I98" s="702"/>
      <c r="J98" s="702"/>
      <c r="K98" s="702"/>
      <c r="L98" s="702"/>
      <c r="M98" s="702"/>
      <c r="N98" s="702"/>
      <c r="O98" s="702"/>
      <c r="P98" s="702"/>
      <c r="Q98" s="702"/>
      <c r="R98" s="702"/>
      <c r="S98" s="702"/>
      <c r="W98" s="702"/>
      <c r="X98" s="702"/>
      <c r="Y98" s="702"/>
      <c r="Z98" s="702"/>
      <c r="AA98" s="702"/>
      <c r="AB98" s="702"/>
      <c r="AC98" s="702"/>
      <c r="AD98" s="702"/>
      <c r="AE98" s="702"/>
      <c r="AF98" s="702"/>
      <c r="AG98" s="702"/>
      <c r="AH98" s="702"/>
      <c r="AI98" s="702"/>
      <c r="AJ98" s="702"/>
      <c r="AK98" s="702"/>
    </row>
    <row r="99" spans="5:37">
      <c r="E99" s="702"/>
      <c r="F99" s="702"/>
      <c r="G99" s="702"/>
      <c r="H99" s="702"/>
      <c r="I99" s="702"/>
      <c r="J99" s="702"/>
      <c r="K99" s="702"/>
      <c r="L99" s="702"/>
      <c r="M99" s="702"/>
      <c r="N99" s="702"/>
      <c r="O99" s="702"/>
      <c r="P99" s="702"/>
      <c r="Q99" s="702"/>
      <c r="R99" s="702"/>
      <c r="S99" s="702"/>
      <c r="W99" s="702"/>
      <c r="X99" s="702"/>
      <c r="Y99" s="702"/>
      <c r="Z99" s="702"/>
      <c r="AA99" s="702"/>
      <c r="AB99" s="702"/>
      <c r="AC99" s="702"/>
      <c r="AD99" s="702"/>
      <c r="AE99" s="702"/>
      <c r="AF99" s="702"/>
      <c r="AG99" s="702"/>
      <c r="AH99" s="702"/>
      <c r="AI99" s="702"/>
      <c r="AJ99" s="702"/>
      <c r="AK99" s="702"/>
    </row>
    <row r="100" spans="5:37">
      <c r="E100" s="702"/>
      <c r="F100" s="702"/>
      <c r="G100" s="702"/>
      <c r="H100" s="702"/>
      <c r="I100" s="702"/>
      <c r="J100" s="702"/>
      <c r="K100" s="702"/>
      <c r="L100" s="702"/>
      <c r="M100" s="702"/>
      <c r="N100" s="702"/>
      <c r="O100" s="702"/>
      <c r="P100" s="702"/>
      <c r="Q100" s="702"/>
      <c r="R100" s="702"/>
      <c r="S100" s="702"/>
      <c r="W100" s="702"/>
      <c r="X100" s="702"/>
      <c r="Y100" s="702"/>
      <c r="Z100" s="702"/>
      <c r="AA100" s="702"/>
      <c r="AB100" s="702"/>
      <c r="AC100" s="702"/>
      <c r="AD100" s="702"/>
      <c r="AE100" s="702"/>
      <c r="AF100" s="702"/>
      <c r="AG100" s="702"/>
      <c r="AH100" s="702"/>
      <c r="AI100" s="702"/>
      <c r="AJ100" s="702"/>
      <c r="AK100" s="702"/>
    </row>
    <row r="101" spans="5:37">
      <c r="E101" s="702"/>
      <c r="F101" s="702"/>
      <c r="G101" s="702"/>
      <c r="H101" s="702"/>
      <c r="I101" s="702"/>
      <c r="J101" s="702"/>
      <c r="K101" s="702"/>
      <c r="L101" s="702"/>
      <c r="M101" s="702"/>
      <c r="N101" s="702"/>
      <c r="O101" s="702"/>
      <c r="P101" s="702"/>
      <c r="Q101" s="702"/>
      <c r="R101" s="702"/>
      <c r="S101" s="702"/>
      <c r="W101" s="702"/>
      <c r="X101" s="702"/>
      <c r="Y101" s="702"/>
      <c r="Z101" s="702"/>
      <c r="AA101" s="702"/>
      <c r="AB101" s="702"/>
      <c r="AC101" s="702"/>
      <c r="AD101" s="702"/>
      <c r="AE101" s="702"/>
      <c r="AF101" s="702"/>
      <c r="AG101" s="702"/>
      <c r="AH101" s="702"/>
      <c r="AI101" s="702"/>
      <c r="AJ101" s="702"/>
      <c r="AK101" s="702"/>
    </row>
    <row r="102" spans="5:37">
      <c r="E102" s="702"/>
      <c r="F102" s="702"/>
      <c r="G102" s="702"/>
      <c r="H102" s="702"/>
      <c r="I102" s="702"/>
      <c r="J102" s="702"/>
      <c r="K102" s="702"/>
      <c r="L102" s="702"/>
      <c r="M102" s="702"/>
      <c r="N102" s="702"/>
      <c r="O102" s="702"/>
      <c r="P102" s="702"/>
      <c r="Q102" s="702"/>
      <c r="R102" s="702"/>
      <c r="S102" s="702"/>
      <c r="W102" s="702"/>
      <c r="X102" s="702"/>
      <c r="Y102" s="702"/>
      <c r="Z102" s="702"/>
      <c r="AA102" s="702"/>
      <c r="AB102" s="702"/>
      <c r="AC102" s="702"/>
      <c r="AD102" s="702"/>
      <c r="AE102" s="702"/>
      <c r="AF102" s="702"/>
      <c r="AG102" s="702"/>
      <c r="AH102" s="702"/>
      <c r="AI102" s="702"/>
      <c r="AJ102" s="702"/>
      <c r="AK102" s="702"/>
    </row>
    <row r="103" spans="5:37">
      <c r="E103" s="702"/>
      <c r="F103" s="702"/>
      <c r="G103" s="702"/>
      <c r="H103" s="702"/>
      <c r="I103" s="702"/>
      <c r="J103" s="702"/>
      <c r="K103" s="702"/>
      <c r="L103" s="702"/>
      <c r="M103" s="702"/>
      <c r="N103" s="702"/>
      <c r="O103" s="702"/>
      <c r="P103" s="702"/>
      <c r="Q103" s="702"/>
      <c r="R103" s="702"/>
      <c r="S103" s="702"/>
      <c r="W103" s="702"/>
      <c r="X103" s="702"/>
      <c r="Y103" s="702"/>
      <c r="Z103" s="702"/>
      <c r="AA103" s="702"/>
      <c r="AB103" s="702"/>
      <c r="AC103" s="702"/>
      <c r="AD103" s="702"/>
      <c r="AE103" s="702"/>
      <c r="AF103" s="702"/>
      <c r="AG103" s="702"/>
      <c r="AH103" s="702"/>
      <c r="AI103" s="702"/>
      <c r="AJ103" s="702"/>
      <c r="AK103" s="702"/>
    </row>
    <row r="104" spans="5:37">
      <c r="E104" s="702"/>
      <c r="F104" s="702"/>
      <c r="G104" s="702"/>
      <c r="H104" s="702"/>
      <c r="I104" s="702"/>
      <c r="J104" s="702"/>
      <c r="K104" s="702"/>
      <c r="L104" s="702"/>
      <c r="M104" s="702"/>
      <c r="N104" s="702"/>
      <c r="O104" s="702"/>
      <c r="P104" s="702"/>
      <c r="Q104" s="702"/>
      <c r="R104" s="702"/>
      <c r="S104" s="702"/>
      <c r="W104" s="702"/>
      <c r="X104" s="702"/>
      <c r="Y104" s="702"/>
      <c r="Z104" s="702"/>
      <c r="AA104" s="702"/>
      <c r="AB104" s="702"/>
      <c r="AC104" s="702"/>
      <c r="AD104" s="702"/>
      <c r="AE104" s="702"/>
      <c r="AF104" s="702"/>
      <c r="AG104" s="702"/>
      <c r="AH104" s="702"/>
      <c r="AI104" s="702"/>
      <c r="AJ104" s="702"/>
      <c r="AK104" s="702"/>
    </row>
    <row r="105" spans="5:37">
      <c r="E105" s="702"/>
      <c r="F105" s="702"/>
      <c r="G105" s="702"/>
      <c r="H105" s="702"/>
      <c r="I105" s="702"/>
      <c r="J105" s="702"/>
      <c r="K105" s="702"/>
      <c r="L105" s="702"/>
      <c r="M105" s="702"/>
      <c r="N105" s="702"/>
      <c r="O105" s="702"/>
      <c r="P105" s="702"/>
      <c r="Q105" s="702"/>
      <c r="R105" s="702"/>
      <c r="S105" s="702"/>
      <c r="W105" s="702"/>
      <c r="X105" s="702"/>
      <c r="Y105" s="702"/>
      <c r="Z105" s="702"/>
      <c r="AA105" s="702"/>
      <c r="AB105" s="702"/>
      <c r="AC105" s="702"/>
      <c r="AD105" s="702"/>
      <c r="AE105" s="702"/>
      <c r="AF105" s="702"/>
      <c r="AG105" s="702"/>
      <c r="AH105" s="702"/>
      <c r="AI105" s="702"/>
      <c r="AJ105" s="702"/>
      <c r="AK105" s="702"/>
    </row>
    <row r="106" spans="5:37">
      <c r="E106" s="702"/>
      <c r="F106" s="702"/>
      <c r="G106" s="702"/>
      <c r="H106" s="702"/>
      <c r="I106" s="702"/>
      <c r="J106" s="702"/>
      <c r="K106" s="702"/>
      <c r="L106" s="702"/>
      <c r="M106" s="702"/>
      <c r="N106" s="702"/>
      <c r="O106" s="702"/>
      <c r="P106" s="702"/>
      <c r="Q106" s="702"/>
      <c r="R106" s="702"/>
      <c r="S106" s="702"/>
      <c r="W106" s="702"/>
      <c r="X106" s="702"/>
      <c r="Y106" s="702"/>
      <c r="Z106" s="702"/>
      <c r="AA106" s="702"/>
      <c r="AB106" s="702"/>
      <c r="AC106" s="702"/>
      <c r="AD106" s="702"/>
      <c r="AE106" s="702"/>
      <c r="AF106" s="702"/>
      <c r="AG106" s="702"/>
      <c r="AH106" s="702"/>
      <c r="AI106" s="702"/>
      <c r="AJ106" s="702"/>
      <c r="AK106" s="702"/>
    </row>
    <row r="107" spans="5:37">
      <c r="E107" s="702"/>
      <c r="F107" s="702"/>
      <c r="G107" s="702"/>
      <c r="H107" s="702"/>
      <c r="I107" s="702"/>
      <c r="J107" s="702"/>
      <c r="K107" s="702"/>
      <c r="L107" s="702"/>
      <c r="M107" s="702"/>
      <c r="N107" s="702"/>
      <c r="O107" s="702"/>
      <c r="P107" s="702"/>
      <c r="Q107" s="702"/>
      <c r="R107" s="702"/>
      <c r="S107" s="702"/>
      <c r="W107" s="702"/>
      <c r="X107" s="702"/>
      <c r="Y107" s="702"/>
      <c r="Z107" s="702"/>
      <c r="AA107" s="702"/>
      <c r="AB107" s="702"/>
      <c r="AC107" s="702"/>
      <c r="AD107" s="702"/>
      <c r="AE107" s="702"/>
      <c r="AF107" s="702"/>
      <c r="AG107" s="702"/>
      <c r="AH107" s="702"/>
      <c r="AI107" s="702"/>
      <c r="AJ107" s="702"/>
      <c r="AK107" s="702"/>
    </row>
    <row r="108" spans="5:37">
      <c r="E108" s="702"/>
      <c r="F108" s="702"/>
      <c r="G108" s="702"/>
      <c r="H108" s="702"/>
      <c r="I108" s="702"/>
      <c r="J108" s="702"/>
      <c r="K108" s="702"/>
      <c r="L108" s="702"/>
      <c r="M108" s="702"/>
      <c r="N108" s="702"/>
      <c r="O108" s="702"/>
      <c r="P108" s="702"/>
      <c r="Q108" s="702"/>
      <c r="R108" s="702"/>
      <c r="S108" s="702"/>
      <c r="W108" s="702"/>
      <c r="X108" s="702"/>
      <c r="Y108" s="702"/>
      <c r="Z108" s="702"/>
      <c r="AA108" s="702"/>
      <c r="AB108" s="702"/>
      <c r="AC108" s="702"/>
      <c r="AD108" s="702"/>
      <c r="AE108" s="702"/>
      <c r="AF108" s="702"/>
      <c r="AG108" s="702"/>
      <c r="AH108" s="702"/>
      <c r="AI108" s="702"/>
      <c r="AJ108" s="702"/>
      <c r="AK108" s="702"/>
    </row>
    <row r="109" spans="5:37">
      <c r="E109" s="702"/>
      <c r="F109" s="702"/>
      <c r="G109" s="702"/>
      <c r="H109" s="702"/>
      <c r="I109" s="702"/>
      <c r="J109" s="702"/>
      <c r="K109" s="702"/>
      <c r="L109" s="702"/>
      <c r="M109" s="702"/>
      <c r="N109" s="702"/>
      <c r="O109" s="702"/>
      <c r="P109" s="702"/>
      <c r="Q109" s="702"/>
      <c r="R109" s="702"/>
      <c r="S109" s="702"/>
      <c r="W109" s="702"/>
      <c r="X109" s="702"/>
      <c r="Y109" s="702"/>
      <c r="Z109" s="702"/>
      <c r="AA109" s="702"/>
      <c r="AB109" s="702"/>
      <c r="AC109" s="702"/>
      <c r="AD109" s="702"/>
      <c r="AE109" s="702"/>
      <c r="AF109" s="702"/>
      <c r="AG109" s="702"/>
      <c r="AH109" s="702"/>
      <c r="AI109" s="702"/>
      <c r="AJ109" s="702"/>
      <c r="AK109" s="702"/>
    </row>
    <row r="110" spans="5:37">
      <c r="E110" s="702"/>
      <c r="F110" s="702"/>
      <c r="G110" s="702"/>
      <c r="H110" s="702"/>
      <c r="I110" s="702"/>
      <c r="J110" s="702"/>
      <c r="K110" s="702"/>
      <c r="L110" s="702"/>
      <c r="M110" s="702"/>
      <c r="N110" s="702"/>
      <c r="O110" s="702"/>
      <c r="P110" s="702"/>
      <c r="Q110" s="702"/>
      <c r="R110" s="702"/>
      <c r="S110" s="702"/>
      <c r="W110" s="702"/>
      <c r="X110" s="702"/>
      <c r="Y110" s="702"/>
      <c r="Z110" s="702"/>
      <c r="AA110" s="702"/>
      <c r="AB110" s="702"/>
      <c r="AC110" s="702"/>
      <c r="AD110" s="702"/>
      <c r="AE110" s="702"/>
      <c r="AF110" s="702"/>
      <c r="AG110" s="702"/>
      <c r="AH110" s="702"/>
      <c r="AI110" s="702"/>
      <c r="AJ110" s="702"/>
      <c r="AK110" s="702"/>
    </row>
    <row r="111" spans="5:37">
      <c r="E111" s="702"/>
      <c r="F111" s="702"/>
      <c r="G111" s="702"/>
      <c r="H111" s="702"/>
      <c r="I111" s="702"/>
      <c r="J111" s="702"/>
      <c r="K111" s="702"/>
      <c r="L111" s="702"/>
      <c r="M111" s="702"/>
      <c r="N111" s="702"/>
      <c r="O111" s="702"/>
      <c r="P111" s="702"/>
      <c r="Q111" s="702"/>
      <c r="R111" s="702"/>
      <c r="S111" s="702"/>
      <c r="W111" s="702"/>
      <c r="X111" s="702"/>
      <c r="Y111" s="702"/>
      <c r="Z111" s="702"/>
      <c r="AA111" s="702"/>
      <c r="AB111" s="702"/>
      <c r="AC111" s="702"/>
      <c r="AD111" s="702"/>
      <c r="AE111" s="702"/>
      <c r="AF111" s="702"/>
      <c r="AG111" s="702"/>
      <c r="AH111" s="702"/>
      <c r="AI111" s="702"/>
      <c r="AJ111" s="702"/>
      <c r="AK111" s="702"/>
    </row>
    <row r="112" spans="5:37">
      <c r="E112" s="702"/>
      <c r="F112" s="702"/>
      <c r="G112" s="702"/>
      <c r="H112" s="702"/>
      <c r="I112" s="702"/>
      <c r="J112" s="702"/>
      <c r="K112" s="702"/>
      <c r="L112" s="702"/>
      <c r="M112" s="702"/>
      <c r="N112" s="702"/>
      <c r="O112" s="702"/>
      <c r="P112" s="702"/>
      <c r="Q112" s="702"/>
      <c r="R112" s="702"/>
      <c r="S112" s="702"/>
      <c r="W112" s="702"/>
      <c r="X112" s="702"/>
      <c r="Y112" s="702"/>
      <c r="Z112" s="702"/>
      <c r="AA112" s="702"/>
      <c r="AB112" s="702"/>
      <c r="AC112" s="702"/>
      <c r="AD112" s="702"/>
      <c r="AE112" s="702"/>
      <c r="AF112" s="702"/>
      <c r="AG112" s="702"/>
      <c r="AH112" s="702"/>
      <c r="AI112" s="702"/>
      <c r="AJ112" s="702"/>
      <c r="AK112" s="702"/>
    </row>
    <row r="113" spans="5:37">
      <c r="E113" s="702"/>
      <c r="F113" s="702"/>
      <c r="G113" s="702"/>
      <c r="H113" s="702"/>
      <c r="I113" s="702"/>
      <c r="J113" s="702"/>
      <c r="K113" s="702"/>
      <c r="L113" s="702"/>
      <c r="M113" s="702"/>
      <c r="N113" s="702"/>
      <c r="O113" s="702"/>
      <c r="P113" s="702"/>
      <c r="Q113" s="702"/>
      <c r="R113" s="702"/>
      <c r="S113" s="702"/>
      <c r="W113" s="702"/>
      <c r="X113" s="702"/>
      <c r="Y113" s="702"/>
      <c r="Z113" s="702"/>
      <c r="AA113" s="702"/>
      <c r="AB113" s="702"/>
      <c r="AC113" s="702"/>
      <c r="AD113" s="702"/>
      <c r="AE113" s="702"/>
      <c r="AF113" s="702"/>
      <c r="AG113" s="702"/>
      <c r="AH113" s="702"/>
      <c r="AI113" s="702"/>
      <c r="AJ113" s="702"/>
      <c r="AK113" s="702"/>
    </row>
    <row r="114" spans="5:37">
      <c r="E114" s="702"/>
      <c r="F114" s="702"/>
      <c r="G114" s="702"/>
      <c r="H114" s="702"/>
      <c r="I114" s="702"/>
      <c r="J114" s="702"/>
      <c r="K114" s="702"/>
      <c r="L114" s="702"/>
      <c r="M114" s="702"/>
      <c r="N114" s="702"/>
      <c r="O114" s="702"/>
      <c r="P114" s="702"/>
      <c r="Q114" s="702"/>
      <c r="R114" s="702"/>
      <c r="S114" s="702"/>
      <c r="W114" s="702"/>
      <c r="X114" s="702"/>
      <c r="Y114" s="702"/>
      <c r="Z114" s="702"/>
      <c r="AA114" s="702"/>
      <c r="AB114" s="702"/>
      <c r="AC114" s="702"/>
      <c r="AD114" s="702"/>
      <c r="AE114" s="702"/>
      <c r="AF114" s="702"/>
      <c r="AG114" s="702"/>
      <c r="AH114" s="702"/>
      <c r="AI114" s="702"/>
      <c r="AJ114" s="702"/>
      <c r="AK114" s="702"/>
    </row>
    <row r="115" spans="5:37">
      <c r="E115" s="702"/>
      <c r="F115" s="702"/>
      <c r="G115" s="702"/>
      <c r="H115" s="702"/>
      <c r="I115" s="702"/>
      <c r="J115" s="702"/>
      <c r="K115" s="702"/>
      <c r="L115" s="702"/>
      <c r="M115" s="702"/>
      <c r="N115" s="702"/>
      <c r="O115" s="702"/>
      <c r="P115" s="702"/>
      <c r="Q115" s="702"/>
      <c r="R115" s="702"/>
      <c r="S115" s="702"/>
      <c r="W115" s="702"/>
      <c r="X115" s="702"/>
      <c r="Y115" s="702"/>
      <c r="Z115" s="702"/>
      <c r="AA115" s="702"/>
      <c r="AB115" s="702"/>
      <c r="AC115" s="702"/>
      <c r="AD115" s="702"/>
      <c r="AE115" s="702"/>
      <c r="AF115" s="702"/>
      <c r="AG115" s="702"/>
      <c r="AH115" s="702"/>
      <c r="AI115" s="702"/>
      <c r="AJ115" s="702"/>
      <c r="AK115" s="702"/>
    </row>
    <row r="116" spans="5:37">
      <c r="E116" s="702"/>
      <c r="F116" s="702"/>
      <c r="G116" s="702"/>
      <c r="H116" s="702"/>
      <c r="I116" s="702"/>
      <c r="J116" s="702"/>
      <c r="K116" s="702"/>
      <c r="L116" s="702"/>
      <c r="M116" s="702"/>
      <c r="N116" s="702"/>
      <c r="O116" s="702"/>
      <c r="P116" s="702"/>
      <c r="Q116" s="702"/>
      <c r="R116" s="702"/>
      <c r="S116" s="702"/>
      <c r="W116" s="702"/>
      <c r="X116" s="702"/>
      <c r="Y116" s="702"/>
      <c r="Z116" s="702"/>
      <c r="AA116" s="702"/>
      <c r="AB116" s="702"/>
      <c r="AC116" s="702"/>
      <c r="AD116" s="702"/>
      <c r="AE116" s="702"/>
      <c r="AF116" s="702"/>
      <c r="AG116" s="702"/>
      <c r="AH116" s="702"/>
      <c r="AI116" s="702"/>
      <c r="AJ116" s="702"/>
      <c r="AK116" s="702"/>
    </row>
    <row r="117" spans="5:37">
      <c r="E117" s="702"/>
      <c r="F117" s="702"/>
      <c r="G117" s="702"/>
      <c r="H117" s="702"/>
      <c r="I117" s="702"/>
      <c r="J117" s="702"/>
      <c r="K117" s="702"/>
      <c r="L117" s="702"/>
      <c r="M117" s="702"/>
      <c r="N117" s="702"/>
      <c r="O117" s="702"/>
      <c r="P117" s="702"/>
      <c r="Q117" s="702"/>
      <c r="R117" s="702"/>
      <c r="S117" s="702"/>
      <c r="W117" s="702"/>
      <c r="X117" s="702"/>
      <c r="Y117" s="702"/>
      <c r="Z117" s="702"/>
      <c r="AA117" s="702"/>
      <c r="AB117" s="702"/>
      <c r="AC117" s="702"/>
      <c r="AD117" s="702"/>
      <c r="AE117" s="702"/>
      <c r="AF117" s="702"/>
      <c r="AG117" s="702"/>
      <c r="AH117" s="702"/>
      <c r="AI117" s="702"/>
      <c r="AJ117" s="702"/>
      <c r="AK117" s="702"/>
    </row>
    <row r="118" spans="5:37">
      <c r="E118" s="702"/>
      <c r="F118" s="702"/>
      <c r="G118" s="702"/>
      <c r="H118" s="702"/>
      <c r="I118" s="702"/>
      <c r="J118" s="702"/>
      <c r="K118" s="702"/>
      <c r="L118" s="702"/>
      <c r="M118" s="702"/>
      <c r="N118" s="702"/>
      <c r="O118" s="702"/>
      <c r="P118" s="702"/>
      <c r="Q118" s="702"/>
      <c r="R118" s="702"/>
      <c r="S118" s="702"/>
      <c r="W118" s="702"/>
      <c r="X118" s="702"/>
      <c r="Y118" s="702"/>
      <c r="Z118" s="702"/>
      <c r="AA118" s="702"/>
      <c r="AB118" s="702"/>
      <c r="AC118" s="702"/>
      <c r="AD118" s="702"/>
      <c r="AE118" s="702"/>
      <c r="AF118" s="702"/>
      <c r="AG118" s="702"/>
      <c r="AH118" s="702"/>
      <c r="AI118" s="702"/>
      <c r="AJ118" s="702"/>
      <c r="AK118" s="702"/>
    </row>
    <row r="119" spans="5:37">
      <c r="E119" s="702"/>
      <c r="F119" s="702"/>
      <c r="G119" s="702"/>
      <c r="H119" s="702"/>
      <c r="I119" s="702"/>
      <c r="J119" s="702"/>
      <c r="K119" s="702"/>
      <c r="L119" s="702"/>
      <c r="M119" s="702"/>
      <c r="N119" s="702"/>
      <c r="O119" s="702"/>
      <c r="P119" s="702"/>
      <c r="Q119" s="702"/>
      <c r="R119" s="702"/>
      <c r="S119" s="702"/>
      <c r="W119" s="702"/>
      <c r="X119" s="702"/>
      <c r="Y119" s="702"/>
      <c r="Z119" s="702"/>
      <c r="AA119" s="702"/>
      <c r="AB119" s="702"/>
      <c r="AC119" s="702"/>
      <c r="AD119" s="702"/>
      <c r="AE119" s="702"/>
      <c r="AF119" s="702"/>
      <c r="AG119" s="702"/>
      <c r="AH119" s="702"/>
      <c r="AI119" s="702"/>
      <c r="AJ119" s="702"/>
      <c r="AK119" s="702"/>
    </row>
    <row r="120" spans="5:37">
      <c r="E120" s="702"/>
      <c r="F120" s="702"/>
      <c r="G120" s="702"/>
      <c r="H120" s="702"/>
      <c r="I120" s="702"/>
      <c r="J120" s="702"/>
      <c r="K120" s="702"/>
      <c r="L120" s="702"/>
      <c r="M120" s="702"/>
      <c r="N120" s="702"/>
      <c r="O120" s="702"/>
      <c r="P120" s="702"/>
      <c r="Q120" s="702"/>
      <c r="R120" s="702"/>
      <c r="S120" s="702"/>
      <c r="W120" s="702"/>
      <c r="X120" s="702"/>
      <c r="Y120" s="702"/>
      <c r="Z120" s="702"/>
      <c r="AA120" s="702"/>
      <c r="AB120" s="702"/>
      <c r="AC120" s="702"/>
      <c r="AD120" s="702"/>
      <c r="AE120" s="702"/>
      <c r="AF120" s="702"/>
      <c r="AG120" s="702"/>
      <c r="AH120" s="702"/>
      <c r="AI120" s="702"/>
      <c r="AJ120" s="702"/>
      <c r="AK120" s="702"/>
    </row>
    <row r="121" spans="5:37">
      <c r="E121" s="702"/>
      <c r="F121" s="702"/>
      <c r="G121" s="702"/>
      <c r="H121" s="702"/>
      <c r="I121" s="702"/>
      <c r="J121" s="702"/>
      <c r="K121" s="702"/>
      <c r="L121" s="702"/>
      <c r="M121" s="702"/>
      <c r="N121" s="702"/>
      <c r="O121" s="702"/>
      <c r="P121" s="702"/>
      <c r="Q121" s="702"/>
      <c r="R121" s="702"/>
      <c r="S121" s="702"/>
      <c r="W121" s="702"/>
      <c r="X121" s="702"/>
      <c r="Y121" s="702"/>
      <c r="Z121" s="702"/>
      <c r="AA121" s="702"/>
      <c r="AB121" s="702"/>
      <c r="AC121" s="702"/>
      <c r="AD121" s="702"/>
      <c r="AE121" s="702"/>
      <c r="AF121" s="702"/>
      <c r="AG121" s="702"/>
      <c r="AH121" s="702"/>
      <c r="AI121" s="702"/>
      <c r="AJ121" s="702"/>
      <c r="AK121" s="702"/>
    </row>
    <row r="122" spans="5:37">
      <c r="E122" s="702"/>
      <c r="F122" s="702"/>
      <c r="G122" s="702"/>
      <c r="H122" s="702"/>
      <c r="I122" s="702"/>
      <c r="J122" s="702"/>
      <c r="K122" s="702"/>
      <c r="L122" s="702"/>
      <c r="M122" s="702"/>
      <c r="N122" s="702"/>
      <c r="O122" s="702"/>
      <c r="P122" s="702"/>
      <c r="Q122" s="702"/>
      <c r="R122" s="702"/>
      <c r="S122" s="702"/>
      <c r="W122" s="702"/>
      <c r="X122" s="702"/>
      <c r="Y122" s="702"/>
      <c r="Z122" s="702"/>
      <c r="AA122" s="702"/>
      <c r="AB122" s="702"/>
      <c r="AC122" s="702"/>
      <c r="AD122" s="702"/>
      <c r="AE122" s="702"/>
      <c r="AF122" s="702"/>
      <c r="AG122" s="702"/>
      <c r="AH122" s="702"/>
      <c r="AI122" s="702"/>
      <c r="AJ122" s="702"/>
      <c r="AK122" s="702"/>
    </row>
    <row r="123" spans="5:37">
      <c r="E123" s="702"/>
      <c r="F123" s="702"/>
      <c r="G123" s="702"/>
      <c r="H123" s="702"/>
      <c r="I123" s="702"/>
      <c r="J123" s="702"/>
      <c r="K123" s="702"/>
      <c r="L123" s="702"/>
      <c r="M123" s="702"/>
      <c r="N123" s="702"/>
      <c r="O123" s="702"/>
      <c r="P123" s="702"/>
      <c r="Q123" s="702"/>
      <c r="R123" s="702"/>
      <c r="S123" s="702"/>
      <c r="W123" s="702"/>
      <c r="X123" s="702"/>
      <c r="Y123" s="702"/>
      <c r="Z123" s="702"/>
      <c r="AA123" s="702"/>
      <c r="AB123" s="702"/>
      <c r="AC123" s="702"/>
      <c r="AD123" s="702"/>
      <c r="AE123" s="702"/>
      <c r="AF123" s="702"/>
      <c r="AG123" s="702"/>
      <c r="AH123" s="702"/>
      <c r="AI123" s="702"/>
      <c r="AJ123" s="702"/>
      <c r="AK123" s="702"/>
    </row>
    <row r="124" spans="5:37">
      <c r="E124" s="702"/>
      <c r="F124" s="702"/>
      <c r="G124" s="702"/>
      <c r="H124" s="702"/>
      <c r="I124" s="702"/>
      <c r="J124" s="702"/>
      <c r="K124" s="702"/>
      <c r="L124" s="702"/>
      <c r="M124" s="702"/>
      <c r="N124" s="702"/>
      <c r="O124" s="702"/>
      <c r="P124" s="702"/>
      <c r="Q124" s="702"/>
      <c r="R124" s="702"/>
      <c r="S124" s="702"/>
      <c r="W124" s="702"/>
      <c r="X124" s="702"/>
      <c r="Y124" s="702"/>
      <c r="Z124" s="702"/>
      <c r="AA124" s="702"/>
      <c r="AB124" s="702"/>
      <c r="AC124" s="702"/>
      <c r="AD124" s="702"/>
      <c r="AE124" s="702"/>
      <c r="AF124" s="702"/>
      <c r="AG124" s="702"/>
      <c r="AH124" s="702"/>
      <c r="AI124" s="702"/>
      <c r="AJ124" s="702"/>
      <c r="AK124" s="702"/>
    </row>
    <row r="125" spans="5:37">
      <c r="E125" s="702"/>
      <c r="F125" s="702"/>
      <c r="G125" s="702"/>
      <c r="H125" s="702"/>
      <c r="I125" s="702"/>
      <c r="J125" s="702"/>
      <c r="K125" s="702"/>
      <c r="L125" s="702"/>
      <c r="M125" s="702"/>
      <c r="N125" s="702"/>
      <c r="O125" s="702"/>
      <c r="P125" s="702"/>
      <c r="Q125" s="702"/>
      <c r="R125" s="702"/>
      <c r="S125" s="702"/>
      <c r="W125" s="702"/>
      <c r="X125" s="702"/>
      <c r="Y125" s="702"/>
      <c r="Z125" s="702"/>
      <c r="AA125" s="702"/>
      <c r="AB125" s="702"/>
      <c r="AC125" s="702"/>
      <c r="AD125" s="702"/>
      <c r="AE125" s="702"/>
      <c r="AF125" s="702"/>
      <c r="AG125" s="702"/>
      <c r="AH125" s="702"/>
      <c r="AI125" s="702"/>
      <c r="AJ125" s="702"/>
      <c r="AK125" s="702"/>
    </row>
    <row r="126" spans="5:37">
      <c r="E126" s="702"/>
      <c r="F126" s="702"/>
      <c r="G126" s="702"/>
      <c r="H126" s="702"/>
      <c r="I126" s="702"/>
      <c r="J126" s="702"/>
      <c r="K126" s="702"/>
      <c r="L126" s="702"/>
      <c r="M126" s="702"/>
      <c r="N126" s="702"/>
      <c r="O126" s="702"/>
      <c r="P126" s="702"/>
      <c r="Q126" s="702"/>
      <c r="R126" s="702"/>
      <c r="S126" s="702"/>
      <c r="W126" s="702"/>
      <c r="X126" s="702"/>
      <c r="Y126" s="702"/>
      <c r="Z126" s="702"/>
      <c r="AA126" s="702"/>
      <c r="AB126" s="702"/>
      <c r="AC126" s="702"/>
      <c r="AD126" s="702"/>
      <c r="AE126" s="702"/>
      <c r="AF126" s="702"/>
      <c r="AG126" s="702"/>
      <c r="AH126" s="702"/>
      <c r="AI126" s="702"/>
      <c r="AJ126" s="702"/>
      <c r="AK126" s="702"/>
    </row>
    <row r="127" spans="5:37">
      <c r="E127" s="702"/>
      <c r="F127" s="702"/>
      <c r="G127" s="702"/>
      <c r="H127" s="702"/>
      <c r="I127" s="702"/>
      <c r="J127" s="702"/>
      <c r="K127" s="702"/>
      <c r="L127" s="702"/>
      <c r="M127" s="702"/>
      <c r="N127" s="702"/>
      <c r="O127" s="702"/>
      <c r="P127" s="702"/>
      <c r="Q127" s="702"/>
      <c r="R127" s="702"/>
      <c r="S127" s="702"/>
      <c r="W127" s="702"/>
      <c r="X127" s="702"/>
      <c r="Y127" s="702"/>
      <c r="Z127" s="702"/>
      <c r="AA127" s="702"/>
      <c r="AB127" s="702"/>
      <c r="AC127" s="702"/>
      <c r="AD127" s="702"/>
      <c r="AE127" s="702"/>
      <c r="AF127" s="702"/>
      <c r="AG127" s="702"/>
      <c r="AH127" s="702"/>
      <c r="AI127" s="702"/>
      <c r="AJ127" s="702"/>
      <c r="AK127" s="702"/>
    </row>
    <row r="128" spans="5:37">
      <c r="E128" s="702"/>
      <c r="F128" s="702"/>
      <c r="G128" s="702"/>
      <c r="H128" s="702"/>
      <c r="I128" s="702"/>
      <c r="J128" s="702"/>
      <c r="K128" s="702"/>
      <c r="L128" s="702"/>
      <c r="M128" s="702"/>
      <c r="N128" s="702"/>
      <c r="O128" s="702"/>
      <c r="P128" s="702"/>
      <c r="Q128" s="702"/>
      <c r="R128" s="702"/>
      <c r="S128" s="702"/>
      <c r="W128" s="702"/>
      <c r="X128" s="702"/>
      <c r="Y128" s="702"/>
      <c r="Z128" s="702"/>
      <c r="AA128" s="702"/>
      <c r="AB128" s="702"/>
      <c r="AC128" s="702"/>
      <c r="AD128" s="702"/>
      <c r="AE128" s="702"/>
      <c r="AF128" s="702"/>
      <c r="AG128" s="702"/>
      <c r="AH128" s="702"/>
      <c r="AI128" s="702"/>
      <c r="AJ128" s="702"/>
      <c r="AK128" s="702"/>
    </row>
    <row r="129" spans="5:37">
      <c r="E129" s="702"/>
      <c r="F129" s="702"/>
      <c r="G129" s="702"/>
      <c r="H129" s="702"/>
      <c r="I129" s="702"/>
      <c r="J129" s="702"/>
      <c r="K129" s="702"/>
      <c r="L129" s="702"/>
      <c r="M129" s="702"/>
      <c r="N129" s="702"/>
      <c r="O129" s="702"/>
      <c r="P129" s="702"/>
      <c r="Q129" s="702"/>
      <c r="R129" s="702"/>
      <c r="S129" s="702"/>
      <c r="W129" s="702"/>
      <c r="X129" s="702"/>
      <c r="Y129" s="702"/>
      <c r="Z129" s="702"/>
      <c r="AA129" s="702"/>
      <c r="AB129" s="702"/>
      <c r="AC129" s="702"/>
      <c r="AD129" s="702"/>
      <c r="AE129" s="702"/>
      <c r="AF129" s="702"/>
      <c r="AG129" s="702"/>
      <c r="AH129" s="702"/>
      <c r="AI129" s="702"/>
      <c r="AJ129" s="702"/>
      <c r="AK129" s="702"/>
    </row>
    <row r="130" spans="5:37">
      <c r="E130" s="702"/>
      <c r="F130" s="702"/>
      <c r="G130" s="702"/>
      <c r="H130" s="702"/>
      <c r="I130" s="702"/>
      <c r="J130" s="702"/>
      <c r="K130" s="702"/>
      <c r="L130" s="702"/>
      <c r="M130" s="702"/>
      <c r="N130" s="702"/>
      <c r="O130" s="702"/>
      <c r="P130" s="702"/>
      <c r="Q130" s="702"/>
      <c r="R130" s="702"/>
      <c r="S130" s="702"/>
      <c r="W130" s="702"/>
      <c r="X130" s="702"/>
      <c r="Y130" s="702"/>
      <c r="Z130" s="702"/>
      <c r="AA130" s="702"/>
      <c r="AB130" s="702"/>
      <c r="AC130" s="702"/>
      <c r="AD130" s="702"/>
      <c r="AE130" s="702"/>
      <c r="AF130" s="702"/>
      <c r="AG130" s="702"/>
      <c r="AH130" s="702"/>
      <c r="AI130" s="702"/>
      <c r="AJ130" s="702"/>
      <c r="AK130" s="702"/>
    </row>
    <row r="131" spans="5:37">
      <c r="E131" s="702"/>
      <c r="F131" s="702"/>
      <c r="G131" s="702"/>
      <c r="H131" s="702"/>
      <c r="I131" s="702"/>
      <c r="J131" s="702"/>
      <c r="K131" s="702"/>
      <c r="L131" s="702"/>
      <c r="M131" s="702"/>
      <c r="N131" s="702"/>
      <c r="O131" s="702"/>
      <c r="P131" s="702"/>
      <c r="Q131" s="702"/>
      <c r="R131" s="702"/>
      <c r="S131" s="702"/>
      <c r="W131" s="702"/>
      <c r="X131" s="702"/>
      <c r="Y131" s="702"/>
      <c r="Z131" s="702"/>
      <c r="AA131" s="702"/>
      <c r="AB131" s="702"/>
      <c r="AC131" s="702"/>
      <c r="AD131" s="702"/>
      <c r="AE131" s="702"/>
      <c r="AF131" s="702"/>
      <c r="AG131" s="702"/>
      <c r="AH131" s="702"/>
      <c r="AI131" s="702"/>
      <c r="AJ131" s="702"/>
      <c r="AK131" s="702"/>
    </row>
    <row r="132" spans="5:37">
      <c r="E132" s="702"/>
      <c r="F132" s="702"/>
      <c r="G132" s="702"/>
      <c r="H132" s="702"/>
      <c r="I132" s="702"/>
      <c r="J132" s="702"/>
      <c r="K132" s="702"/>
      <c r="L132" s="702"/>
      <c r="M132" s="702"/>
      <c r="N132" s="702"/>
      <c r="O132" s="702"/>
      <c r="P132" s="702"/>
      <c r="Q132" s="702"/>
      <c r="R132" s="702"/>
      <c r="S132" s="702"/>
      <c r="W132" s="702"/>
      <c r="X132" s="702"/>
      <c r="Y132" s="702"/>
      <c r="Z132" s="702"/>
      <c r="AA132" s="702"/>
      <c r="AB132" s="702"/>
      <c r="AC132" s="702"/>
      <c r="AD132" s="702"/>
      <c r="AE132" s="702"/>
      <c r="AF132" s="702"/>
      <c r="AG132" s="702"/>
      <c r="AH132" s="702"/>
      <c r="AI132" s="702"/>
      <c r="AJ132" s="702"/>
      <c r="AK132" s="702"/>
    </row>
    <row r="133" spans="5:37">
      <c r="E133" s="702"/>
      <c r="F133" s="702"/>
      <c r="G133" s="702"/>
      <c r="H133" s="702"/>
      <c r="I133" s="702"/>
      <c r="J133" s="702"/>
      <c r="K133" s="702"/>
      <c r="L133" s="702"/>
      <c r="M133" s="702"/>
      <c r="N133" s="702"/>
      <c r="O133" s="702"/>
      <c r="P133" s="702"/>
      <c r="Q133" s="702"/>
      <c r="R133" s="702"/>
      <c r="S133" s="702"/>
      <c r="W133" s="702"/>
      <c r="X133" s="702"/>
      <c r="Y133" s="702"/>
      <c r="Z133" s="702"/>
      <c r="AA133" s="702"/>
      <c r="AB133" s="702"/>
      <c r="AC133" s="702"/>
      <c r="AD133" s="702"/>
      <c r="AE133" s="702"/>
      <c r="AF133" s="702"/>
      <c r="AG133" s="702"/>
      <c r="AH133" s="702"/>
      <c r="AI133" s="702"/>
      <c r="AJ133" s="702"/>
      <c r="AK133" s="702"/>
    </row>
    <row r="134" spans="5:37">
      <c r="E134" s="702"/>
      <c r="F134" s="702"/>
      <c r="G134" s="702"/>
      <c r="H134" s="702"/>
      <c r="I134" s="702"/>
      <c r="J134" s="702"/>
      <c r="K134" s="702"/>
      <c r="L134" s="702"/>
      <c r="M134" s="702"/>
      <c r="N134" s="702"/>
      <c r="O134" s="702"/>
      <c r="P134" s="702"/>
      <c r="Q134" s="702"/>
      <c r="R134" s="702"/>
      <c r="S134" s="702"/>
      <c r="W134" s="702"/>
      <c r="X134" s="702"/>
      <c r="Y134" s="702"/>
      <c r="Z134" s="702"/>
      <c r="AA134" s="702"/>
      <c r="AB134" s="702"/>
      <c r="AC134" s="702"/>
      <c r="AD134" s="702"/>
      <c r="AE134" s="702"/>
      <c r="AF134" s="702"/>
      <c r="AG134" s="702"/>
      <c r="AH134" s="702"/>
      <c r="AI134" s="702"/>
      <c r="AJ134" s="702"/>
      <c r="AK134" s="702"/>
    </row>
    <row r="135" spans="5:37">
      <c r="E135" s="702"/>
      <c r="F135" s="702"/>
      <c r="G135" s="702"/>
      <c r="H135" s="702"/>
      <c r="I135" s="702"/>
      <c r="J135" s="702"/>
      <c r="K135" s="702"/>
      <c r="L135" s="702"/>
      <c r="M135" s="702"/>
      <c r="N135" s="702"/>
      <c r="O135" s="702"/>
      <c r="P135" s="702"/>
      <c r="Q135" s="702"/>
      <c r="R135" s="702"/>
      <c r="S135" s="702"/>
      <c r="W135" s="702"/>
      <c r="X135" s="702"/>
      <c r="Y135" s="702"/>
      <c r="Z135" s="702"/>
      <c r="AA135" s="702"/>
      <c r="AB135" s="702"/>
      <c r="AC135" s="702"/>
      <c r="AD135" s="702"/>
      <c r="AE135" s="702"/>
      <c r="AF135" s="702"/>
      <c r="AG135" s="702"/>
      <c r="AH135" s="702"/>
      <c r="AI135" s="702"/>
      <c r="AJ135" s="702"/>
      <c r="AK135" s="702"/>
    </row>
    <row r="136" spans="5:37">
      <c r="E136" s="702"/>
      <c r="F136" s="702"/>
      <c r="G136" s="702"/>
      <c r="H136" s="702"/>
      <c r="I136" s="702"/>
      <c r="J136" s="702"/>
      <c r="K136" s="702"/>
      <c r="L136" s="702"/>
      <c r="M136" s="702"/>
      <c r="N136" s="702"/>
      <c r="O136" s="702"/>
      <c r="P136" s="702"/>
      <c r="Q136" s="702"/>
      <c r="R136" s="702"/>
      <c r="S136" s="702"/>
      <c r="W136" s="702"/>
      <c r="X136" s="702"/>
      <c r="Y136" s="702"/>
      <c r="Z136" s="702"/>
      <c r="AA136" s="702"/>
      <c r="AB136" s="702"/>
      <c r="AC136" s="702"/>
      <c r="AD136" s="702"/>
      <c r="AE136" s="702"/>
      <c r="AF136" s="702"/>
      <c r="AG136" s="702"/>
      <c r="AH136" s="702"/>
      <c r="AI136" s="702"/>
      <c r="AJ136" s="702"/>
      <c r="AK136" s="702"/>
    </row>
    <row r="137" spans="5:37">
      <c r="E137" s="702"/>
      <c r="F137" s="702"/>
      <c r="G137" s="702"/>
      <c r="H137" s="702"/>
      <c r="I137" s="702"/>
      <c r="J137" s="702"/>
      <c r="K137" s="702"/>
      <c r="L137" s="702"/>
      <c r="M137" s="702"/>
      <c r="N137" s="702"/>
      <c r="O137" s="702"/>
      <c r="P137" s="702"/>
      <c r="Q137" s="702"/>
      <c r="R137" s="702"/>
      <c r="S137" s="702"/>
      <c r="W137" s="702"/>
      <c r="X137" s="702"/>
      <c r="Y137" s="702"/>
      <c r="Z137" s="702"/>
      <c r="AA137" s="702"/>
      <c r="AB137" s="702"/>
      <c r="AC137" s="702"/>
      <c r="AD137" s="702"/>
      <c r="AE137" s="702"/>
      <c r="AF137" s="702"/>
      <c r="AG137" s="702"/>
      <c r="AH137" s="702"/>
      <c r="AI137" s="702"/>
      <c r="AJ137" s="702"/>
      <c r="AK137" s="702"/>
    </row>
    <row r="138" spans="5:37">
      <c r="E138" s="702"/>
      <c r="F138" s="702"/>
      <c r="G138" s="702"/>
      <c r="H138" s="702"/>
      <c r="I138" s="702"/>
      <c r="J138" s="702"/>
      <c r="K138" s="702"/>
      <c r="L138" s="702"/>
      <c r="M138" s="702"/>
      <c r="N138" s="702"/>
      <c r="O138" s="702"/>
      <c r="P138" s="702"/>
      <c r="Q138" s="702"/>
      <c r="R138" s="702"/>
      <c r="S138" s="702"/>
      <c r="W138" s="702"/>
      <c r="X138" s="702"/>
      <c r="Y138" s="702"/>
      <c r="Z138" s="702"/>
      <c r="AA138" s="702"/>
      <c r="AB138" s="702"/>
      <c r="AC138" s="702"/>
      <c r="AD138" s="702"/>
      <c r="AE138" s="702"/>
      <c r="AF138" s="702"/>
      <c r="AG138" s="702"/>
      <c r="AH138" s="702"/>
      <c r="AI138" s="702"/>
      <c r="AJ138" s="702"/>
      <c r="AK138" s="702"/>
    </row>
    <row r="139" spans="5:37">
      <c r="E139" s="702"/>
      <c r="F139" s="702"/>
      <c r="G139" s="702"/>
      <c r="H139" s="702"/>
      <c r="I139" s="702"/>
      <c r="J139" s="702"/>
      <c r="K139" s="702"/>
      <c r="L139" s="702"/>
      <c r="M139" s="702"/>
      <c r="N139" s="702"/>
      <c r="O139" s="702"/>
      <c r="P139" s="702"/>
      <c r="Q139" s="702"/>
      <c r="R139" s="702"/>
      <c r="S139" s="702"/>
      <c r="W139" s="702"/>
      <c r="X139" s="702"/>
      <c r="Y139" s="702"/>
      <c r="Z139" s="702"/>
      <c r="AA139" s="702"/>
      <c r="AB139" s="702"/>
      <c r="AC139" s="702"/>
      <c r="AD139" s="702"/>
      <c r="AE139" s="702"/>
      <c r="AF139" s="702"/>
      <c r="AG139" s="702"/>
      <c r="AH139" s="702"/>
      <c r="AI139" s="702"/>
      <c r="AJ139" s="702"/>
      <c r="AK139" s="702"/>
    </row>
    <row r="140" spans="5:37">
      <c r="E140" s="702"/>
      <c r="F140" s="702"/>
      <c r="G140" s="702"/>
      <c r="H140" s="702"/>
      <c r="I140" s="702"/>
      <c r="J140" s="702"/>
      <c r="K140" s="702"/>
      <c r="L140" s="702"/>
      <c r="M140" s="702"/>
      <c r="N140" s="702"/>
      <c r="O140" s="702"/>
      <c r="P140" s="702"/>
      <c r="Q140" s="702"/>
      <c r="R140" s="702"/>
      <c r="S140" s="702"/>
      <c r="W140" s="702"/>
      <c r="X140" s="702"/>
      <c r="Y140" s="702"/>
      <c r="Z140" s="702"/>
      <c r="AA140" s="702"/>
      <c r="AB140" s="702"/>
      <c r="AC140" s="702"/>
      <c r="AD140" s="702"/>
      <c r="AE140" s="702"/>
      <c r="AF140" s="702"/>
      <c r="AG140" s="702"/>
      <c r="AH140" s="702"/>
      <c r="AI140" s="702"/>
      <c r="AJ140" s="702"/>
      <c r="AK140" s="702"/>
    </row>
    <row r="141" spans="5:37">
      <c r="E141" s="702"/>
      <c r="F141" s="702"/>
      <c r="G141" s="702"/>
      <c r="H141" s="702"/>
      <c r="I141" s="702"/>
      <c r="J141" s="702"/>
      <c r="K141" s="702"/>
      <c r="L141" s="702"/>
      <c r="M141" s="702"/>
      <c r="N141" s="702"/>
      <c r="O141" s="702"/>
      <c r="P141" s="702"/>
      <c r="Q141" s="702"/>
      <c r="R141" s="702"/>
      <c r="S141" s="702"/>
      <c r="W141" s="702"/>
      <c r="X141" s="702"/>
      <c r="Y141" s="702"/>
      <c r="Z141" s="702"/>
      <c r="AA141" s="702"/>
      <c r="AB141" s="702"/>
      <c r="AC141" s="702"/>
      <c r="AD141" s="702"/>
      <c r="AE141" s="702"/>
      <c r="AF141" s="702"/>
      <c r="AG141" s="702"/>
      <c r="AH141" s="702"/>
      <c r="AI141" s="702"/>
      <c r="AJ141" s="702"/>
      <c r="AK141" s="702"/>
    </row>
    <row r="142" spans="5:37">
      <c r="E142" s="702"/>
      <c r="F142" s="702"/>
      <c r="G142" s="702"/>
      <c r="H142" s="702"/>
      <c r="I142" s="702"/>
      <c r="J142" s="702"/>
      <c r="K142" s="702"/>
      <c r="L142" s="702"/>
      <c r="M142" s="702"/>
      <c r="N142" s="702"/>
      <c r="O142" s="702"/>
      <c r="P142" s="702"/>
      <c r="Q142" s="702"/>
      <c r="R142" s="702"/>
      <c r="S142" s="702"/>
      <c r="W142" s="702"/>
      <c r="X142" s="702"/>
      <c r="Y142" s="702"/>
      <c r="Z142" s="702"/>
      <c r="AA142" s="702"/>
      <c r="AB142" s="702"/>
      <c r="AC142" s="702"/>
      <c r="AD142" s="702"/>
      <c r="AE142" s="702"/>
      <c r="AF142" s="702"/>
      <c r="AG142" s="702"/>
      <c r="AH142" s="702"/>
      <c r="AI142" s="702"/>
      <c r="AJ142" s="702"/>
      <c r="AK142" s="702"/>
    </row>
    <row r="143" spans="5:37">
      <c r="E143" s="702"/>
      <c r="F143" s="702"/>
      <c r="G143" s="702"/>
      <c r="H143" s="702"/>
      <c r="I143" s="702"/>
      <c r="J143" s="702"/>
      <c r="K143" s="702"/>
      <c r="L143" s="702"/>
      <c r="M143" s="702"/>
      <c r="N143" s="702"/>
      <c r="O143" s="702"/>
      <c r="P143" s="702"/>
      <c r="Q143" s="702"/>
      <c r="R143" s="702"/>
      <c r="S143" s="702"/>
      <c r="W143" s="702"/>
      <c r="X143" s="702"/>
      <c r="Y143" s="702"/>
      <c r="Z143" s="702"/>
      <c r="AA143" s="702"/>
      <c r="AB143" s="702"/>
      <c r="AC143" s="702"/>
      <c r="AD143" s="702"/>
      <c r="AE143" s="702"/>
      <c r="AF143" s="702"/>
      <c r="AG143" s="702"/>
      <c r="AH143" s="702"/>
      <c r="AI143" s="702"/>
      <c r="AJ143" s="702"/>
      <c r="AK143" s="702"/>
    </row>
    <row r="144" spans="5:37">
      <c r="E144" s="702"/>
      <c r="F144" s="702"/>
      <c r="G144" s="702"/>
      <c r="H144" s="702"/>
      <c r="I144" s="702"/>
      <c r="J144" s="702"/>
      <c r="K144" s="702"/>
      <c r="L144" s="702"/>
      <c r="M144" s="702"/>
      <c r="N144" s="702"/>
      <c r="O144" s="702"/>
      <c r="P144" s="702"/>
      <c r="Q144" s="702"/>
      <c r="R144" s="702"/>
      <c r="S144" s="702"/>
      <c r="W144" s="702"/>
      <c r="X144" s="702"/>
      <c r="Y144" s="702"/>
      <c r="Z144" s="702"/>
      <c r="AA144" s="702"/>
      <c r="AB144" s="702"/>
      <c r="AC144" s="702"/>
      <c r="AD144" s="702"/>
      <c r="AE144" s="702"/>
      <c r="AF144" s="702"/>
      <c r="AG144" s="702"/>
      <c r="AH144" s="702"/>
      <c r="AI144" s="702"/>
      <c r="AJ144" s="702"/>
      <c r="AK144" s="702"/>
    </row>
    <row r="145" spans="5:37">
      <c r="E145" s="702"/>
      <c r="F145" s="702"/>
      <c r="G145" s="702"/>
      <c r="H145" s="702"/>
      <c r="I145" s="702"/>
      <c r="J145" s="702"/>
      <c r="K145" s="702"/>
      <c r="L145" s="702"/>
      <c r="M145" s="702"/>
      <c r="N145" s="702"/>
      <c r="O145" s="702"/>
      <c r="P145" s="702"/>
      <c r="Q145" s="702"/>
      <c r="R145" s="702"/>
      <c r="S145" s="702"/>
      <c r="W145" s="702"/>
      <c r="X145" s="702"/>
      <c r="Y145" s="702"/>
      <c r="Z145" s="702"/>
      <c r="AA145" s="702"/>
      <c r="AB145" s="702"/>
      <c r="AC145" s="702"/>
      <c r="AD145" s="702"/>
      <c r="AE145" s="702"/>
      <c r="AF145" s="702"/>
      <c r="AG145" s="702"/>
      <c r="AH145" s="702"/>
      <c r="AI145" s="702"/>
      <c r="AJ145" s="702"/>
      <c r="AK145" s="702"/>
    </row>
    <row r="146" spans="5:37">
      <c r="E146" s="702"/>
      <c r="F146" s="702"/>
      <c r="G146" s="702"/>
      <c r="H146" s="702"/>
      <c r="I146" s="702"/>
      <c r="J146" s="702"/>
      <c r="K146" s="702"/>
      <c r="L146" s="702"/>
      <c r="M146" s="702"/>
      <c r="N146" s="702"/>
      <c r="O146" s="702"/>
      <c r="P146" s="702"/>
      <c r="Q146" s="702"/>
      <c r="R146" s="702"/>
      <c r="S146" s="702"/>
      <c r="W146" s="702"/>
      <c r="X146" s="702"/>
      <c r="Y146" s="702"/>
      <c r="Z146" s="702"/>
      <c r="AA146" s="702"/>
      <c r="AB146" s="702"/>
      <c r="AC146" s="702"/>
      <c r="AD146" s="702"/>
      <c r="AE146" s="702"/>
      <c r="AF146" s="702"/>
      <c r="AG146" s="702"/>
      <c r="AH146" s="702"/>
      <c r="AI146" s="702"/>
      <c r="AJ146" s="702"/>
      <c r="AK146" s="702"/>
    </row>
    <row r="147" spans="5:37">
      <c r="E147" s="702"/>
      <c r="F147" s="702"/>
      <c r="G147" s="702"/>
      <c r="H147" s="702"/>
      <c r="I147" s="702"/>
      <c r="J147" s="702"/>
      <c r="K147" s="702"/>
      <c r="L147" s="702"/>
      <c r="M147" s="702"/>
      <c r="N147" s="702"/>
      <c r="O147" s="702"/>
      <c r="P147" s="702"/>
      <c r="Q147" s="702"/>
      <c r="R147" s="702"/>
      <c r="S147" s="702"/>
      <c r="W147" s="702"/>
      <c r="X147" s="702"/>
      <c r="Y147" s="702"/>
      <c r="Z147" s="702"/>
      <c r="AA147" s="702"/>
      <c r="AB147" s="702"/>
      <c r="AC147" s="702"/>
      <c r="AD147" s="702"/>
      <c r="AE147" s="702"/>
      <c r="AF147" s="702"/>
      <c r="AG147" s="702"/>
      <c r="AH147" s="702"/>
      <c r="AI147" s="702"/>
      <c r="AJ147" s="702"/>
      <c r="AK147" s="702"/>
    </row>
    <row r="148" spans="5:37">
      <c r="E148" s="702"/>
      <c r="F148" s="702"/>
      <c r="G148" s="702"/>
      <c r="H148" s="702"/>
      <c r="I148" s="702"/>
      <c r="J148" s="702"/>
      <c r="K148" s="702"/>
      <c r="L148" s="702"/>
      <c r="M148" s="702"/>
      <c r="N148" s="702"/>
      <c r="O148" s="702"/>
      <c r="P148" s="702"/>
      <c r="Q148" s="702"/>
      <c r="R148" s="702"/>
      <c r="S148" s="702"/>
      <c r="W148" s="702"/>
      <c r="X148" s="702"/>
      <c r="Y148" s="702"/>
      <c r="Z148" s="702"/>
      <c r="AA148" s="702"/>
      <c r="AB148" s="702"/>
      <c r="AC148" s="702"/>
      <c r="AD148" s="702"/>
      <c r="AE148" s="702"/>
      <c r="AF148" s="702"/>
      <c r="AG148" s="702"/>
      <c r="AH148" s="702"/>
      <c r="AI148" s="702"/>
      <c r="AJ148" s="702"/>
      <c r="AK148" s="702"/>
    </row>
    <row r="149" spans="5:37">
      <c r="E149" s="702"/>
      <c r="F149" s="702"/>
      <c r="G149" s="702"/>
      <c r="H149" s="702"/>
      <c r="I149" s="702"/>
      <c r="J149" s="702"/>
      <c r="K149" s="702"/>
      <c r="L149" s="702"/>
      <c r="M149" s="702"/>
      <c r="N149" s="702"/>
      <c r="O149" s="702"/>
      <c r="P149" s="702"/>
      <c r="Q149" s="702"/>
      <c r="R149" s="702"/>
      <c r="S149" s="702"/>
      <c r="W149" s="702"/>
      <c r="X149" s="702"/>
      <c r="Y149" s="702"/>
      <c r="Z149" s="702"/>
      <c r="AA149" s="702"/>
      <c r="AB149" s="702"/>
      <c r="AC149" s="702"/>
      <c r="AD149" s="702"/>
      <c r="AE149" s="702"/>
      <c r="AF149" s="702"/>
      <c r="AG149" s="702"/>
      <c r="AH149" s="702"/>
      <c r="AI149" s="702"/>
      <c r="AJ149" s="702"/>
      <c r="AK149" s="702"/>
    </row>
    <row r="150" spans="5:37">
      <c r="E150" s="702"/>
      <c r="F150" s="702"/>
      <c r="G150" s="702"/>
      <c r="H150" s="702"/>
      <c r="I150" s="702"/>
      <c r="J150" s="702"/>
      <c r="K150" s="702"/>
      <c r="L150" s="702"/>
      <c r="M150" s="702"/>
      <c r="N150" s="702"/>
      <c r="O150" s="702"/>
      <c r="P150" s="702"/>
      <c r="Q150" s="702"/>
      <c r="R150" s="702"/>
      <c r="S150" s="702"/>
      <c r="W150" s="702"/>
      <c r="X150" s="702"/>
      <c r="Y150" s="702"/>
      <c r="Z150" s="702"/>
      <c r="AA150" s="702"/>
      <c r="AB150" s="702"/>
      <c r="AC150" s="702"/>
      <c r="AD150" s="702"/>
      <c r="AE150" s="702"/>
      <c r="AF150" s="702"/>
      <c r="AG150" s="702"/>
      <c r="AH150" s="702"/>
      <c r="AI150" s="702"/>
      <c r="AJ150" s="702"/>
      <c r="AK150" s="702"/>
    </row>
    <row r="151" spans="5:37">
      <c r="E151" s="702"/>
      <c r="F151" s="702"/>
      <c r="G151" s="702"/>
      <c r="H151" s="702"/>
      <c r="I151" s="702"/>
      <c r="J151" s="702"/>
      <c r="K151" s="702"/>
      <c r="L151" s="702"/>
      <c r="M151" s="702"/>
      <c r="N151" s="702"/>
      <c r="O151" s="702"/>
      <c r="P151" s="702"/>
      <c r="Q151" s="702"/>
      <c r="R151" s="702"/>
      <c r="S151" s="702"/>
      <c r="W151" s="702"/>
      <c r="X151" s="702"/>
      <c r="Y151" s="702"/>
      <c r="Z151" s="702"/>
      <c r="AA151" s="702"/>
      <c r="AB151" s="702"/>
      <c r="AC151" s="702"/>
      <c r="AD151" s="702"/>
      <c r="AE151" s="702"/>
      <c r="AF151" s="702"/>
      <c r="AG151" s="702"/>
      <c r="AH151" s="702"/>
      <c r="AI151" s="702"/>
      <c r="AJ151" s="702"/>
      <c r="AK151" s="702"/>
    </row>
    <row r="152" spans="5:37">
      <c r="E152" s="702"/>
      <c r="F152" s="702"/>
      <c r="G152" s="702"/>
      <c r="H152" s="702"/>
      <c r="I152" s="702"/>
      <c r="J152" s="702"/>
      <c r="K152" s="702"/>
      <c r="L152" s="702"/>
      <c r="M152" s="702"/>
      <c r="N152" s="702"/>
      <c r="O152" s="702"/>
      <c r="P152" s="702"/>
      <c r="Q152" s="702"/>
      <c r="R152" s="702"/>
      <c r="S152" s="702"/>
      <c r="W152" s="702"/>
      <c r="X152" s="702"/>
      <c r="Y152" s="702"/>
      <c r="Z152" s="702"/>
      <c r="AA152" s="702"/>
      <c r="AB152" s="702"/>
      <c r="AC152" s="702"/>
      <c r="AD152" s="702"/>
      <c r="AE152" s="702"/>
      <c r="AF152" s="702"/>
      <c r="AG152" s="702"/>
      <c r="AH152" s="702"/>
      <c r="AI152" s="702"/>
      <c r="AJ152" s="702"/>
      <c r="AK152" s="702"/>
    </row>
    <row r="153" spans="5:37">
      <c r="E153" s="702"/>
      <c r="F153" s="702"/>
      <c r="G153" s="702"/>
      <c r="H153" s="702"/>
      <c r="I153" s="702"/>
      <c r="J153" s="702"/>
      <c r="K153" s="702"/>
      <c r="L153" s="702"/>
      <c r="M153" s="702"/>
      <c r="N153" s="702"/>
      <c r="O153" s="702"/>
      <c r="P153" s="702"/>
      <c r="Q153" s="702"/>
      <c r="R153" s="702"/>
      <c r="S153" s="702"/>
      <c r="W153" s="702"/>
      <c r="X153" s="702"/>
      <c r="Y153" s="702"/>
      <c r="Z153" s="702"/>
      <c r="AA153" s="702"/>
      <c r="AB153" s="702"/>
      <c r="AC153" s="702"/>
      <c r="AD153" s="702"/>
      <c r="AE153" s="702"/>
      <c r="AF153" s="702"/>
      <c r="AG153" s="702"/>
      <c r="AH153" s="702"/>
      <c r="AI153" s="702"/>
      <c r="AJ153" s="702"/>
      <c r="AK153" s="702"/>
    </row>
    <row r="154" spans="5:37">
      <c r="E154" s="702"/>
      <c r="F154" s="702"/>
      <c r="G154" s="702"/>
      <c r="H154" s="702"/>
      <c r="I154" s="702"/>
      <c r="J154" s="702"/>
      <c r="K154" s="702"/>
      <c r="L154" s="702"/>
      <c r="M154" s="702"/>
      <c r="N154" s="702"/>
      <c r="O154" s="702"/>
      <c r="P154" s="702"/>
      <c r="Q154" s="702"/>
      <c r="R154" s="702"/>
      <c r="S154" s="702"/>
      <c r="W154" s="702"/>
      <c r="X154" s="702"/>
      <c r="Y154" s="702"/>
      <c r="Z154" s="702"/>
      <c r="AA154" s="702"/>
      <c r="AB154" s="702"/>
      <c r="AC154" s="702"/>
      <c r="AD154" s="702"/>
      <c r="AE154" s="702"/>
      <c r="AF154" s="702"/>
      <c r="AG154" s="702"/>
      <c r="AH154" s="702"/>
      <c r="AI154" s="702"/>
      <c r="AJ154" s="702"/>
      <c r="AK154" s="702"/>
    </row>
    <row r="155" spans="5:37">
      <c r="E155" s="702"/>
      <c r="F155" s="702"/>
      <c r="G155" s="702"/>
      <c r="H155" s="702"/>
      <c r="I155" s="702"/>
      <c r="J155" s="702"/>
      <c r="K155" s="702"/>
      <c r="L155" s="702"/>
      <c r="M155" s="702"/>
      <c r="N155" s="702"/>
      <c r="O155" s="702"/>
      <c r="P155" s="702"/>
      <c r="Q155" s="702"/>
      <c r="R155" s="702"/>
      <c r="S155" s="702"/>
      <c r="W155" s="702"/>
      <c r="X155" s="702"/>
      <c r="Y155" s="702"/>
      <c r="Z155" s="702"/>
      <c r="AA155" s="702"/>
      <c r="AB155" s="702"/>
      <c r="AC155" s="702"/>
      <c r="AD155" s="702"/>
      <c r="AE155" s="702"/>
      <c r="AF155" s="702"/>
      <c r="AG155" s="702"/>
      <c r="AH155" s="702"/>
      <c r="AI155" s="702"/>
      <c r="AJ155" s="702"/>
      <c r="AK155" s="702"/>
    </row>
    <row r="156" spans="5:37">
      <c r="E156" s="702"/>
      <c r="F156" s="702"/>
      <c r="G156" s="702"/>
      <c r="H156" s="702"/>
      <c r="I156" s="702"/>
      <c r="J156" s="702"/>
      <c r="K156" s="702"/>
      <c r="L156" s="702"/>
      <c r="M156" s="702"/>
      <c r="N156" s="702"/>
      <c r="O156" s="702"/>
      <c r="P156" s="702"/>
      <c r="Q156" s="702"/>
      <c r="R156" s="702"/>
      <c r="S156" s="702"/>
      <c r="W156" s="702"/>
      <c r="X156" s="702"/>
      <c r="Y156" s="702"/>
      <c r="Z156" s="702"/>
      <c r="AA156" s="702"/>
      <c r="AB156" s="702"/>
      <c r="AC156" s="702"/>
      <c r="AD156" s="702"/>
      <c r="AE156" s="702"/>
      <c r="AF156" s="702"/>
      <c r="AG156" s="702"/>
      <c r="AH156" s="702"/>
      <c r="AI156" s="702"/>
      <c r="AJ156" s="702"/>
      <c r="AK156" s="702"/>
    </row>
    <row r="157" spans="5:37">
      <c r="E157" s="702"/>
      <c r="F157" s="702"/>
      <c r="G157" s="702"/>
      <c r="H157" s="702"/>
      <c r="I157" s="702"/>
      <c r="J157" s="702"/>
      <c r="K157" s="702"/>
      <c r="L157" s="702"/>
      <c r="M157" s="702"/>
      <c r="N157" s="702"/>
      <c r="O157" s="702"/>
      <c r="P157" s="702"/>
      <c r="Q157" s="702"/>
      <c r="R157" s="702"/>
      <c r="S157" s="702"/>
      <c r="W157" s="702"/>
      <c r="X157" s="702"/>
      <c r="Y157" s="702"/>
      <c r="Z157" s="702"/>
      <c r="AA157" s="702"/>
      <c r="AB157" s="702"/>
      <c r="AC157" s="702"/>
      <c r="AD157" s="702"/>
      <c r="AE157" s="702"/>
      <c r="AF157" s="702"/>
      <c r="AG157" s="702"/>
      <c r="AH157" s="702"/>
      <c r="AI157" s="702"/>
      <c r="AJ157" s="702"/>
      <c r="AK157" s="702"/>
    </row>
    <row r="158" spans="5:37">
      <c r="E158" s="702"/>
      <c r="F158" s="702"/>
      <c r="G158" s="702"/>
      <c r="H158" s="702"/>
      <c r="I158" s="702"/>
      <c r="J158" s="702"/>
      <c r="K158" s="702"/>
      <c r="L158" s="702"/>
      <c r="M158" s="702"/>
      <c r="N158" s="702"/>
      <c r="O158" s="702"/>
      <c r="P158" s="702"/>
      <c r="Q158" s="702"/>
      <c r="R158" s="702"/>
      <c r="S158" s="702"/>
      <c r="W158" s="702"/>
      <c r="X158" s="702"/>
      <c r="Y158" s="702"/>
      <c r="Z158" s="702"/>
      <c r="AA158" s="702"/>
      <c r="AB158" s="702"/>
      <c r="AC158" s="702"/>
      <c r="AD158" s="702"/>
      <c r="AE158" s="702"/>
      <c r="AF158" s="702"/>
      <c r="AG158" s="702"/>
      <c r="AH158" s="702"/>
      <c r="AI158" s="702"/>
      <c r="AJ158" s="702"/>
      <c r="AK158" s="702"/>
    </row>
    <row r="159" spans="5:37">
      <c r="E159" s="702"/>
      <c r="F159" s="702"/>
      <c r="G159" s="702"/>
      <c r="H159" s="702"/>
      <c r="I159" s="702"/>
      <c r="J159" s="702"/>
      <c r="K159" s="702"/>
      <c r="L159" s="702"/>
      <c r="M159" s="702"/>
      <c r="N159" s="702"/>
      <c r="O159" s="702"/>
      <c r="P159" s="702"/>
      <c r="Q159" s="702"/>
      <c r="R159" s="702"/>
      <c r="S159" s="702"/>
      <c r="W159" s="702"/>
      <c r="X159" s="702"/>
      <c r="Y159" s="702"/>
      <c r="Z159" s="702"/>
      <c r="AA159" s="702"/>
      <c r="AB159" s="702"/>
      <c r="AC159" s="702"/>
      <c r="AD159" s="702"/>
      <c r="AE159" s="702"/>
      <c r="AF159" s="702"/>
      <c r="AG159" s="702"/>
      <c r="AH159" s="702"/>
      <c r="AI159" s="702"/>
      <c r="AJ159" s="702"/>
      <c r="AK159" s="702"/>
    </row>
    <row r="160" spans="5:37">
      <c r="E160" s="702"/>
      <c r="F160" s="702"/>
      <c r="G160" s="702"/>
      <c r="H160" s="702"/>
      <c r="I160" s="702"/>
      <c r="J160" s="702"/>
      <c r="K160" s="702"/>
      <c r="L160" s="702"/>
      <c r="M160" s="702"/>
      <c r="N160" s="702"/>
      <c r="O160" s="702"/>
      <c r="P160" s="702"/>
      <c r="Q160" s="702"/>
      <c r="R160" s="702"/>
      <c r="S160" s="702"/>
      <c r="W160" s="702"/>
      <c r="X160" s="702"/>
      <c r="Y160" s="702"/>
      <c r="Z160" s="702"/>
      <c r="AA160" s="702"/>
      <c r="AB160" s="702"/>
      <c r="AC160" s="702"/>
      <c r="AD160" s="702"/>
      <c r="AE160" s="702"/>
      <c r="AF160" s="702"/>
      <c r="AG160" s="702"/>
      <c r="AH160" s="702"/>
      <c r="AI160" s="702"/>
      <c r="AJ160" s="702"/>
      <c r="AK160" s="702"/>
    </row>
    <row r="161" spans="5:37">
      <c r="E161" s="702"/>
      <c r="F161" s="702"/>
      <c r="G161" s="702"/>
      <c r="H161" s="702"/>
      <c r="I161" s="702"/>
      <c r="J161" s="702"/>
      <c r="K161" s="702"/>
      <c r="L161" s="702"/>
      <c r="M161" s="702"/>
      <c r="N161" s="702"/>
      <c r="O161" s="702"/>
      <c r="P161" s="702"/>
      <c r="Q161" s="702"/>
      <c r="R161" s="702"/>
      <c r="S161" s="702"/>
      <c r="W161" s="702"/>
      <c r="X161" s="702"/>
      <c r="Y161" s="702"/>
      <c r="Z161" s="702"/>
      <c r="AA161" s="702"/>
      <c r="AB161" s="702"/>
      <c r="AC161" s="702"/>
      <c r="AD161" s="702"/>
      <c r="AE161" s="702"/>
      <c r="AF161" s="702"/>
      <c r="AG161" s="702"/>
      <c r="AH161" s="702"/>
      <c r="AI161" s="702"/>
      <c r="AJ161" s="702"/>
      <c r="AK161" s="702"/>
    </row>
    <row r="162" spans="5:37">
      <c r="E162" s="702"/>
      <c r="F162" s="702"/>
      <c r="G162" s="702"/>
      <c r="H162" s="702"/>
      <c r="I162" s="702"/>
      <c r="J162" s="702"/>
      <c r="K162" s="702"/>
      <c r="L162" s="702"/>
      <c r="M162" s="702"/>
      <c r="N162" s="702"/>
      <c r="O162" s="702"/>
      <c r="P162" s="702"/>
      <c r="Q162" s="702"/>
      <c r="R162" s="702"/>
      <c r="S162" s="702"/>
      <c r="W162" s="702"/>
      <c r="X162" s="702"/>
      <c r="Y162" s="702"/>
      <c r="Z162" s="702"/>
      <c r="AA162" s="702"/>
      <c r="AB162" s="702"/>
      <c r="AC162" s="702"/>
      <c r="AD162" s="702"/>
      <c r="AE162" s="702"/>
      <c r="AF162" s="702"/>
      <c r="AG162" s="702"/>
      <c r="AH162" s="702"/>
      <c r="AI162" s="702"/>
      <c r="AJ162" s="702"/>
      <c r="AK162" s="702"/>
    </row>
    <row r="163" spans="5:37">
      <c r="E163" s="702"/>
      <c r="F163" s="702"/>
      <c r="G163" s="702"/>
      <c r="H163" s="702"/>
      <c r="I163" s="702"/>
      <c r="J163" s="702"/>
      <c r="K163" s="702"/>
      <c r="L163" s="702"/>
      <c r="M163" s="702"/>
      <c r="N163" s="702"/>
      <c r="O163" s="702"/>
      <c r="P163" s="702"/>
      <c r="Q163" s="702"/>
      <c r="R163" s="702"/>
      <c r="S163" s="702"/>
      <c r="W163" s="702"/>
      <c r="X163" s="702"/>
      <c r="Y163" s="702"/>
      <c r="Z163" s="702"/>
      <c r="AA163" s="702"/>
      <c r="AB163" s="702"/>
      <c r="AC163" s="702"/>
      <c r="AD163" s="702"/>
      <c r="AE163" s="702"/>
      <c r="AF163" s="702"/>
      <c r="AG163" s="702"/>
      <c r="AH163" s="702"/>
      <c r="AI163" s="702"/>
      <c r="AJ163" s="702"/>
      <c r="AK163" s="702"/>
    </row>
    <row r="164" spans="5:37">
      <c r="E164" s="702"/>
      <c r="F164" s="702"/>
      <c r="G164" s="702"/>
      <c r="H164" s="702"/>
      <c r="I164" s="702"/>
      <c r="J164" s="702"/>
      <c r="K164" s="702"/>
      <c r="L164" s="702"/>
      <c r="M164" s="702"/>
      <c r="N164" s="702"/>
      <c r="O164" s="702"/>
      <c r="P164" s="702"/>
      <c r="Q164" s="702"/>
      <c r="R164" s="702"/>
      <c r="S164" s="702"/>
      <c r="W164" s="702"/>
      <c r="X164" s="702"/>
      <c r="Y164" s="702"/>
      <c r="Z164" s="702"/>
      <c r="AA164" s="702"/>
      <c r="AB164" s="702"/>
      <c r="AC164" s="702"/>
      <c r="AD164" s="702"/>
      <c r="AE164" s="702"/>
      <c r="AF164" s="702"/>
      <c r="AG164" s="702"/>
      <c r="AH164" s="702"/>
      <c r="AI164" s="702"/>
      <c r="AJ164" s="702"/>
      <c r="AK164" s="702"/>
    </row>
    <row r="165" spans="5:37">
      <c r="E165" s="702"/>
      <c r="F165" s="702"/>
      <c r="G165" s="702"/>
      <c r="H165" s="702"/>
      <c r="I165" s="702"/>
      <c r="J165" s="702"/>
      <c r="K165" s="702"/>
      <c r="L165" s="702"/>
      <c r="M165" s="702"/>
      <c r="N165" s="702"/>
      <c r="O165" s="702"/>
      <c r="P165" s="702"/>
      <c r="Q165" s="702"/>
      <c r="R165" s="702"/>
      <c r="S165" s="702"/>
      <c r="W165" s="702"/>
      <c r="X165" s="702"/>
      <c r="Y165" s="702"/>
      <c r="Z165" s="702"/>
      <c r="AA165" s="702"/>
      <c r="AB165" s="702"/>
      <c r="AC165" s="702"/>
      <c r="AD165" s="702"/>
      <c r="AE165" s="702"/>
      <c r="AF165" s="702"/>
      <c r="AG165" s="702"/>
      <c r="AH165" s="702"/>
      <c r="AI165" s="702"/>
      <c r="AJ165" s="702"/>
      <c r="AK165" s="702"/>
    </row>
    <row r="166" spans="5:37">
      <c r="E166" s="702"/>
      <c r="F166" s="702"/>
      <c r="G166" s="702"/>
      <c r="H166" s="702"/>
      <c r="I166" s="702"/>
      <c r="J166" s="702"/>
      <c r="K166" s="702"/>
      <c r="L166" s="702"/>
      <c r="M166" s="702"/>
      <c r="N166" s="702"/>
      <c r="O166" s="702"/>
      <c r="P166" s="702"/>
      <c r="Q166" s="702"/>
      <c r="R166" s="702"/>
      <c r="S166" s="702"/>
      <c r="W166" s="702"/>
      <c r="X166" s="702"/>
      <c r="Y166" s="702"/>
      <c r="Z166" s="702"/>
      <c r="AA166" s="702"/>
      <c r="AB166" s="702"/>
      <c r="AC166" s="702"/>
      <c r="AD166" s="702"/>
      <c r="AE166" s="702"/>
      <c r="AF166" s="702"/>
      <c r="AG166" s="702"/>
      <c r="AH166" s="702"/>
      <c r="AI166" s="702"/>
      <c r="AJ166" s="702"/>
      <c r="AK166" s="702"/>
    </row>
    <row r="167" spans="5:37">
      <c r="E167" s="702"/>
      <c r="F167" s="702"/>
      <c r="G167" s="702"/>
      <c r="H167" s="702"/>
      <c r="I167" s="702"/>
      <c r="J167" s="702"/>
      <c r="K167" s="702"/>
      <c r="L167" s="702"/>
      <c r="M167" s="702"/>
      <c r="N167" s="702"/>
      <c r="O167" s="702"/>
      <c r="P167" s="702"/>
      <c r="Q167" s="702"/>
      <c r="R167" s="702"/>
      <c r="S167" s="702"/>
      <c r="W167" s="702"/>
      <c r="X167" s="702"/>
      <c r="Y167" s="702"/>
      <c r="Z167" s="702"/>
      <c r="AA167" s="702"/>
      <c r="AB167" s="702"/>
      <c r="AC167" s="702"/>
      <c r="AD167" s="702"/>
      <c r="AE167" s="702"/>
      <c r="AF167" s="702"/>
      <c r="AG167" s="702"/>
      <c r="AH167" s="702"/>
      <c r="AI167" s="702"/>
      <c r="AJ167" s="702"/>
      <c r="AK167" s="702"/>
    </row>
    <row r="168" spans="5:37">
      <c r="E168" s="702"/>
      <c r="F168" s="702"/>
      <c r="G168" s="702"/>
      <c r="H168" s="702"/>
      <c r="I168" s="702"/>
      <c r="J168" s="702"/>
      <c r="K168" s="702"/>
      <c r="L168" s="702"/>
      <c r="M168" s="702"/>
      <c r="N168" s="702"/>
      <c r="O168" s="702"/>
      <c r="P168" s="702"/>
      <c r="Q168" s="702"/>
      <c r="R168" s="702"/>
      <c r="S168" s="702"/>
      <c r="W168" s="702"/>
      <c r="X168" s="702"/>
      <c r="Y168" s="702"/>
      <c r="Z168" s="702"/>
      <c r="AA168" s="702"/>
      <c r="AB168" s="702"/>
      <c r="AC168" s="702"/>
      <c r="AD168" s="702"/>
      <c r="AE168" s="702"/>
      <c r="AF168" s="702"/>
      <c r="AG168" s="702"/>
      <c r="AH168" s="702"/>
      <c r="AI168" s="702"/>
      <c r="AJ168" s="702"/>
      <c r="AK168" s="702"/>
    </row>
    <row r="169" spans="5:37">
      <c r="E169" s="702"/>
      <c r="F169" s="702"/>
      <c r="G169" s="702"/>
      <c r="H169" s="702"/>
      <c r="I169" s="702"/>
      <c r="J169" s="702"/>
      <c r="K169" s="702"/>
      <c r="L169" s="702"/>
      <c r="M169" s="702"/>
      <c r="N169" s="702"/>
      <c r="O169" s="702"/>
      <c r="P169" s="702"/>
      <c r="Q169" s="702"/>
      <c r="R169" s="702"/>
      <c r="S169" s="702"/>
      <c r="W169" s="702"/>
      <c r="X169" s="702"/>
      <c r="Y169" s="702"/>
      <c r="Z169" s="702"/>
      <c r="AA169" s="702"/>
      <c r="AB169" s="702"/>
      <c r="AC169" s="702"/>
      <c r="AD169" s="702"/>
      <c r="AE169" s="702"/>
      <c r="AF169" s="702"/>
      <c r="AG169" s="702"/>
      <c r="AH169" s="702"/>
      <c r="AI169" s="702"/>
      <c r="AJ169" s="702"/>
      <c r="AK169" s="702"/>
    </row>
    <row r="170" spans="5:37">
      <c r="E170" s="702"/>
      <c r="F170" s="702"/>
      <c r="G170" s="702"/>
      <c r="H170" s="702"/>
      <c r="I170" s="702"/>
      <c r="J170" s="702"/>
      <c r="K170" s="702"/>
      <c r="L170" s="702"/>
      <c r="M170" s="702"/>
      <c r="N170" s="702"/>
      <c r="O170" s="702"/>
      <c r="P170" s="702"/>
      <c r="Q170" s="702"/>
      <c r="R170" s="702"/>
      <c r="S170" s="702"/>
      <c r="W170" s="702"/>
      <c r="X170" s="702"/>
      <c r="Y170" s="702"/>
      <c r="Z170" s="702"/>
      <c r="AA170" s="702"/>
      <c r="AB170" s="702"/>
      <c r="AC170" s="702"/>
      <c r="AD170" s="702"/>
      <c r="AE170" s="702"/>
      <c r="AF170" s="702"/>
      <c r="AG170" s="702"/>
      <c r="AH170" s="702"/>
      <c r="AI170" s="702"/>
      <c r="AJ170" s="702"/>
      <c r="AK170" s="702"/>
    </row>
    <row r="171" spans="5:37">
      <c r="E171" s="702"/>
      <c r="F171" s="702"/>
      <c r="G171" s="702"/>
      <c r="H171" s="702"/>
      <c r="I171" s="702"/>
      <c r="J171" s="702"/>
      <c r="K171" s="702"/>
      <c r="L171" s="702"/>
      <c r="M171" s="702"/>
      <c r="N171" s="702"/>
      <c r="O171" s="702"/>
      <c r="P171" s="702"/>
      <c r="Q171" s="702"/>
      <c r="R171" s="702"/>
      <c r="S171" s="702"/>
      <c r="W171" s="702"/>
      <c r="X171" s="702"/>
      <c r="Y171" s="702"/>
      <c r="Z171" s="702"/>
      <c r="AA171" s="702"/>
      <c r="AB171" s="702"/>
      <c r="AC171" s="702"/>
      <c r="AD171" s="702"/>
      <c r="AE171" s="702"/>
      <c r="AF171" s="702"/>
      <c r="AG171" s="702"/>
      <c r="AH171" s="702"/>
      <c r="AI171" s="702"/>
      <c r="AJ171" s="702"/>
      <c r="AK171" s="702"/>
    </row>
    <row r="172" spans="5:37">
      <c r="E172" s="702"/>
      <c r="F172" s="702"/>
      <c r="G172" s="702"/>
      <c r="H172" s="702"/>
      <c r="I172" s="702"/>
      <c r="J172" s="702"/>
      <c r="K172" s="702"/>
      <c r="L172" s="702"/>
      <c r="M172" s="702"/>
      <c r="N172" s="702"/>
      <c r="O172" s="702"/>
      <c r="P172" s="702"/>
      <c r="Q172" s="702"/>
      <c r="R172" s="702"/>
      <c r="S172" s="702"/>
      <c r="W172" s="702"/>
      <c r="X172" s="702"/>
      <c r="Y172" s="702"/>
      <c r="Z172" s="702"/>
      <c r="AA172" s="702"/>
      <c r="AB172" s="702"/>
      <c r="AC172" s="702"/>
      <c r="AD172" s="702"/>
      <c r="AE172" s="702"/>
      <c r="AF172" s="702"/>
      <c r="AG172" s="702"/>
      <c r="AH172" s="702"/>
      <c r="AI172" s="702"/>
      <c r="AJ172" s="702"/>
      <c r="AK172" s="702"/>
    </row>
    <row r="173" spans="5:37">
      <c r="E173" s="702"/>
      <c r="F173" s="702"/>
      <c r="G173" s="702"/>
      <c r="H173" s="702"/>
      <c r="I173" s="702"/>
      <c r="J173" s="702"/>
      <c r="K173" s="702"/>
      <c r="L173" s="702"/>
      <c r="M173" s="702"/>
      <c r="N173" s="702"/>
      <c r="O173" s="702"/>
      <c r="P173" s="702"/>
      <c r="Q173" s="702"/>
      <c r="R173" s="702"/>
      <c r="S173" s="702"/>
      <c r="W173" s="702"/>
      <c r="X173" s="702"/>
      <c r="Y173" s="702"/>
      <c r="Z173" s="702"/>
      <c r="AA173" s="702"/>
      <c r="AB173" s="702"/>
      <c r="AC173" s="702"/>
      <c r="AD173" s="702"/>
      <c r="AE173" s="702"/>
      <c r="AF173" s="702"/>
      <c r="AG173" s="702"/>
      <c r="AH173" s="702"/>
      <c r="AI173" s="702"/>
      <c r="AJ173" s="702"/>
      <c r="AK173" s="702"/>
    </row>
    <row r="174" spans="5:37">
      <c r="E174" s="702"/>
      <c r="F174" s="702"/>
      <c r="G174" s="702"/>
      <c r="H174" s="702"/>
      <c r="I174" s="702"/>
      <c r="J174" s="702"/>
      <c r="K174" s="702"/>
      <c r="L174" s="702"/>
      <c r="M174" s="702"/>
      <c r="N174" s="702"/>
      <c r="O174" s="702"/>
      <c r="P174" s="702"/>
      <c r="Q174" s="702"/>
      <c r="R174" s="702"/>
      <c r="S174" s="702"/>
      <c r="W174" s="702"/>
      <c r="X174" s="702"/>
      <c r="Y174" s="702"/>
      <c r="Z174" s="702"/>
      <c r="AA174" s="702"/>
      <c r="AB174" s="702"/>
      <c r="AC174" s="702"/>
      <c r="AD174" s="702"/>
      <c r="AE174" s="702"/>
      <c r="AF174" s="702"/>
      <c r="AG174" s="702"/>
      <c r="AH174" s="702"/>
      <c r="AI174" s="702"/>
      <c r="AJ174" s="702"/>
      <c r="AK174" s="702"/>
    </row>
    <row r="175" spans="5:37">
      <c r="E175" s="702"/>
      <c r="F175" s="702"/>
      <c r="G175" s="702"/>
      <c r="H175" s="702"/>
      <c r="I175" s="702"/>
      <c r="J175" s="702"/>
      <c r="K175" s="702"/>
      <c r="L175" s="702"/>
      <c r="M175" s="702"/>
      <c r="N175" s="702"/>
      <c r="O175" s="702"/>
      <c r="P175" s="702"/>
      <c r="Q175" s="702"/>
      <c r="R175" s="702"/>
      <c r="S175" s="702"/>
      <c r="W175" s="702"/>
      <c r="X175" s="702"/>
      <c r="Y175" s="702"/>
      <c r="Z175" s="702"/>
      <c r="AA175" s="702"/>
      <c r="AB175" s="702"/>
      <c r="AC175" s="702"/>
      <c r="AD175" s="702"/>
      <c r="AE175" s="702"/>
      <c r="AF175" s="702"/>
      <c r="AG175" s="702"/>
      <c r="AH175" s="702"/>
      <c r="AI175" s="702"/>
      <c r="AJ175" s="702"/>
      <c r="AK175" s="702"/>
    </row>
    <row r="176" spans="5:37">
      <c r="E176" s="702"/>
      <c r="F176" s="702"/>
      <c r="G176" s="702"/>
      <c r="H176" s="702"/>
      <c r="I176" s="702"/>
      <c r="J176" s="702"/>
      <c r="K176" s="702"/>
      <c r="L176" s="702"/>
      <c r="M176" s="702"/>
      <c r="N176" s="702"/>
      <c r="O176" s="702"/>
      <c r="P176" s="702"/>
      <c r="Q176" s="702"/>
      <c r="R176" s="702"/>
      <c r="S176" s="702"/>
      <c r="W176" s="702"/>
      <c r="X176" s="702"/>
      <c r="Y176" s="702"/>
      <c r="Z176" s="702"/>
      <c r="AA176" s="702"/>
      <c r="AB176" s="702"/>
      <c r="AC176" s="702"/>
      <c r="AD176" s="702"/>
      <c r="AE176" s="702"/>
      <c r="AF176" s="702"/>
      <c r="AG176" s="702"/>
      <c r="AH176" s="702"/>
      <c r="AI176" s="702"/>
      <c r="AJ176" s="702"/>
      <c r="AK176" s="702"/>
    </row>
    <row r="177" spans="5:37">
      <c r="E177" s="702"/>
      <c r="F177" s="702"/>
      <c r="G177" s="702"/>
      <c r="H177" s="702"/>
      <c r="I177" s="702"/>
      <c r="J177" s="702"/>
      <c r="K177" s="702"/>
      <c r="L177" s="702"/>
      <c r="M177" s="702"/>
      <c r="N177" s="702"/>
      <c r="O177" s="702"/>
      <c r="P177" s="702"/>
      <c r="Q177" s="702"/>
      <c r="R177" s="702"/>
      <c r="S177" s="702"/>
      <c r="W177" s="702"/>
      <c r="X177" s="702"/>
      <c r="Y177" s="702"/>
      <c r="Z177" s="702"/>
      <c r="AA177" s="702"/>
      <c r="AB177" s="702"/>
      <c r="AC177" s="702"/>
      <c r="AD177" s="702"/>
      <c r="AE177" s="702"/>
      <c r="AF177" s="702"/>
      <c r="AG177" s="702"/>
      <c r="AH177" s="702"/>
      <c r="AI177" s="702"/>
      <c r="AJ177" s="702"/>
      <c r="AK177" s="702"/>
    </row>
    <row r="178" spans="5:37">
      <c r="E178" s="702"/>
      <c r="F178" s="702"/>
      <c r="G178" s="702"/>
      <c r="H178" s="702"/>
      <c r="I178" s="702"/>
      <c r="J178" s="702"/>
      <c r="K178" s="702"/>
      <c r="L178" s="702"/>
      <c r="M178" s="702"/>
      <c r="N178" s="702"/>
      <c r="O178" s="702"/>
      <c r="P178" s="702"/>
      <c r="Q178" s="702"/>
      <c r="R178" s="702"/>
      <c r="S178" s="702"/>
      <c r="W178" s="702"/>
      <c r="X178" s="702"/>
      <c r="Y178" s="702"/>
      <c r="Z178" s="702"/>
      <c r="AA178" s="702"/>
      <c r="AB178" s="702"/>
      <c r="AC178" s="702"/>
      <c r="AD178" s="702"/>
      <c r="AE178" s="702"/>
      <c r="AF178" s="702"/>
      <c r="AG178" s="702"/>
      <c r="AH178" s="702"/>
      <c r="AI178" s="702"/>
      <c r="AJ178" s="702"/>
      <c r="AK178" s="702"/>
    </row>
    <row r="179" spans="5:37">
      <c r="E179" s="702"/>
      <c r="F179" s="702"/>
      <c r="G179" s="702"/>
      <c r="H179" s="702"/>
      <c r="I179" s="702"/>
      <c r="J179" s="702"/>
      <c r="K179" s="702"/>
      <c r="L179" s="702"/>
      <c r="M179" s="702"/>
      <c r="N179" s="702"/>
      <c r="O179" s="702"/>
      <c r="P179" s="702"/>
      <c r="Q179" s="702"/>
      <c r="R179" s="702"/>
      <c r="S179" s="702"/>
      <c r="W179" s="702"/>
      <c r="X179" s="702"/>
      <c r="Y179" s="702"/>
      <c r="Z179" s="702"/>
      <c r="AA179" s="702"/>
      <c r="AB179" s="702"/>
      <c r="AC179" s="702"/>
      <c r="AD179" s="702"/>
      <c r="AE179" s="702"/>
      <c r="AF179" s="702"/>
      <c r="AG179" s="702"/>
      <c r="AH179" s="702"/>
      <c r="AI179" s="702"/>
      <c r="AJ179" s="702"/>
      <c r="AK179" s="702"/>
    </row>
    <row r="180" spans="5:37">
      <c r="E180" s="702"/>
      <c r="F180" s="702"/>
      <c r="G180" s="702"/>
      <c r="H180" s="702"/>
      <c r="I180" s="702"/>
      <c r="J180" s="702"/>
      <c r="K180" s="702"/>
      <c r="L180" s="702"/>
      <c r="M180" s="702"/>
      <c r="N180" s="702"/>
      <c r="O180" s="702"/>
      <c r="P180" s="702"/>
      <c r="Q180" s="702"/>
      <c r="R180" s="702"/>
      <c r="S180" s="702"/>
      <c r="W180" s="702"/>
      <c r="X180" s="702"/>
      <c r="Y180" s="702"/>
      <c r="Z180" s="702"/>
      <c r="AA180" s="702"/>
      <c r="AB180" s="702"/>
      <c r="AC180" s="702"/>
      <c r="AD180" s="702"/>
      <c r="AE180" s="702"/>
      <c r="AF180" s="702"/>
      <c r="AG180" s="702"/>
      <c r="AH180" s="702"/>
      <c r="AI180" s="702"/>
      <c r="AJ180" s="702"/>
      <c r="AK180" s="702"/>
    </row>
    <row r="181" spans="5:37">
      <c r="E181" s="702"/>
      <c r="F181" s="702"/>
      <c r="G181" s="702"/>
      <c r="H181" s="702"/>
      <c r="I181" s="702"/>
      <c r="J181" s="702"/>
      <c r="K181" s="702"/>
      <c r="L181" s="702"/>
      <c r="M181" s="702"/>
      <c r="N181" s="702"/>
      <c r="O181" s="702"/>
      <c r="P181" s="702"/>
      <c r="Q181" s="702"/>
      <c r="R181" s="702"/>
      <c r="S181" s="702"/>
      <c r="W181" s="702"/>
      <c r="X181" s="702"/>
      <c r="Y181" s="702"/>
      <c r="Z181" s="702"/>
      <c r="AA181" s="702"/>
      <c r="AB181" s="702"/>
      <c r="AC181" s="702"/>
      <c r="AD181" s="702"/>
      <c r="AE181" s="702"/>
      <c r="AF181" s="702"/>
      <c r="AG181" s="702"/>
      <c r="AH181" s="702"/>
      <c r="AI181" s="702"/>
      <c r="AJ181" s="702"/>
      <c r="AK181" s="702"/>
    </row>
    <row r="182" spans="5:37">
      <c r="E182" s="702"/>
      <c r="F182" s="702"/>
      <c r="G182" s="702"/>
      <c r="H182" s="702"/>
      <c r="I182" s="702"/>
      <c r="J182" s="702"/>
      <c r="K182" s="702"/>
      <c r="L182" s="702"/>
      <c r="M182" s="702"/>
      <c r="N182" s="702"/>
      <c r="O182" s="702"/>
      <c r="P182" s="702"/>
      <c r="Q182" s="702"/>
      <c r="R182" s="702"/>
      <c r="S182" s="702"/>
      <c r="W182" s="702"/>
      <c r="X182" s="702"/>
      <c r="Y182" s="702"/>
      <c r="Z182" s="702"/>
      <c r="AA182" s="702"/>
      <c r="AB182" s="702"/>
      <c r="AC182" s="702"/>
      <c r="AD182" s="702"/>
      <c r="AE182" s="702"/>
      <c r="AF182" s="702"/>
      <c r="AG182" s="702"/>
      <c r="AH182" s="702"/>
      <c r="AI182" s="702"/>
      <c r="AJ182" s="702"/>
      <c r="AK182" s="702"/>
    </row>
    <row r="183" spans="5:37">
      <c r="E183" s="702"/>
      <c r="F183" s="702"/>
      <c r="G183" s="702"/>
      <c r="H183" s="702"/>
      <c r="I183" s="702"/>
      <c r="J183" s="702"/>
      <c r="K183" s="702"/>
      <c r="L183" s="702"/>
      <c r="M183" s="702"/>
      <c r="N183" s="702"/>
      <c r="O183" s="702"/>
      <c r="P183" s="702"/>
      <c r="Q183" s="702"/>
      <c r="R183" s="702"/>
      <c r="S183" s="702"/>
      <c r="W183" s="702"/>
      <c r="X183" s="702"/>
      <c r="Y183" s="702"/>
      <c r="Z183" s="702"/>
      <c r="AA183" s="702"/>
      <c r="AB183" s="702"/>
      <c r="AC183" s="702"/>
      <c r="AD183" s="702"/>
      <c r="AE183" s="702"/>
      <c r="AF183" s="702"/>
      <c r="AG183" s="702"/>
      <c r="AH183" s="702"/>
      <c r="AI183" s="702"/>
      <c r="AJ183" s="702"/>
      <c r="AK183" s="702"/>
    </row>
    <row r="184" spans="5:37">
      <c r="E184" s="702"/>
      <c r="F184" s="702"/>
      <c r="G184" s="702"/>
      <c r="H184" s="702"/>
      <c r="I184" s="702"/>
      <c r="J184" s="702"/>
      <c r="K184" s="702"/>
      <c r="L184" s="702"/>
      <c r="M184" s="702"/>
      <c r="N184" s="702"/>
      <c r="O184" s="702"/>
      <c r="P184" s="702"/>
      <c r="Q184" s="702"/>
      <c r="R184" s="702"/>
      <c r="S184" s="702"/>
      <c r="W184" s="702"/>
      <c r="X184" s="702"/>
      <c r="Y184" s="702"/>
      <c r="Z184" s="702"/>
      <c r="AA184" s="702"/>
      <c r="AB184" s="702"/>
      <c r="AC184" s="702"/>
      <c r="AD184" s="702"/>
      <c r="AE184" s="702"/>
      <c r="AF184" s="702"/>
      <c r="AG184" s="702"/>
      <c r="AH184" s="702"/>
      <c r="AI184" s="702"/>
      <c r="AJ184" s="702"/>
      <c r="AK184" s="702"/>
    </row>
    <row r="185" spans="5:37">
      <c r="E185" s="702"/>
      <c r="F185" s="702"/>
      <c r="G185" s="702"/>
      <c r="H185" s="702"/>
      <c r="I185" s="702"/>
      <c r="J185" s="702"/>
      <c r="K185" s="702"/>
      <c r="L185" s="702"/>
      <c r="M185" s="702"/>
      <c r="N185" s="702"/>
      <c r="O185" s="702"/>
      <c r="P185" s="702"/>
      <c r="Q185" s="702"/>
      <c r="R185" s="702"/>
      <c r="S185" s="702"/>
      <c r="W185" s="702"/>
      <c r="X185" s="702"/>
      <c r="Y185" s="702"/>
      <c r="Z185" s="702"/>
      <c r="AA185" s="702"/>
      <c r="AB185" s="702"/>
      <c r="AC185" s="702"/>
      <c r="AD185" s="702"/>
      <c r="AE185" s="702"/>
      <c r="AF185" s="702"/>
      <c r="AG185" s="702"/>
      <c r="AH185" s="702"/>
      <c r="AI185" s="702"/>
      <c r="AJ185" s="702"/>
      <c r="AK185" s="702"/>
    </row>
    <row r="186" spans="5:37">
      <c r="E186" s="702"/>
      <c r="F186" s="702"/>
      <c r="G186" s="702"/>
      <c r="H186" s="702"/>
      <c r="I186" s="702"/>
      <c r="J186" s="702"/>
      <c r="K186" s="702"/>
      <c r="L186" s="702"/>
      <c r="M186" s="702"/>
      <c r="N186" s="702"/>
      <c r="O186" s="702"/>
      <c r="P186" s="702"/>
      <c r="Q186" s="702"/>
      <c r="R186" s="702"/>
      <c r="S186" s="702"/>
      <c r="W186" s="702"/>
      <c r="X186" s="702"/>
      <c r="Y186" s="702"/>
      <c r="Z186" s="702"/>
      <c r="AA186" s="702"/>
      <c r="AB186" s="702"/>
      <c r="AC186" s="702"/>
      <c r="AD186" s="702"/>
      <c r="AE186" s="702"/>
      <c r="AF186" s="702"/>
      <c r="AG186" s="702"/>
      <c r="AH186" s="702"/>
      <c r="AI186" s="702"/>
      <c r="AJ186" s="702"/>
      <c r="AK186" s="702"/>
    </row>
    <row r="187" spans="5:37">
      <c r="E187" s="702"/>
      <c r="F187" s="702"/>
      <c r="G187" s="702"/>
      <c r="H187" s="702"/>
      <c r="I187" s="702"/>
      <c r="J187" s="702"/>
      <c r="K187" s="702"/>
      <c r="L187" s="702"/>
      <c r="M187" s="702"/>
      <c r="N187" s="702"/>
      <c r="O187" s="702"/>
      <c r="P187" s="702"/>
      <c r="Q187" s="702"/>
      <c r="R187" s="702"/>
      <c r="S187" s="702"/>
      <c r="W187" s="702"/>
      <c r="X187" s="702"/>
      <c r="Y187" s="702"/>
      <c r="Z187" s="702"/>
      <c r="AA187" s="702"/>
      <c r="AB187" s="702"/>
      <c r="AC187" s="702"/>
      <c r="AD187" s="702"/>
      <c r="AE187" s="702"/>
      <c r="AF187" s="702"/>
      <c r="AG187" s="702"/>
      <c r="AH187" s="702"/>
      <c r="AI187" s="702"/>
      <c r="AJ187" s="702"/>
      <c r="AK187" s="702"/>
    </row>
    <row r="188" spans="5:37">
      <c r="E188" s="702"/>
      <c r="F188" s="702"/>
      <c r="G188" s="702"/>
      <c r="H188" s="702"/>
      <c r="I188" s="702"/>
      <c r="J188" s="702"/>
      <c r="K188" s="702"/>
      <c r="L188" s="702"/>
      <c r="M188" s="702"/>
      <c r="N188" s="702"/>
      <c r="O188" s="702"/>
      <c r="P188" s="702"/>
      <c r="Q188" s="702"/>
      <c r="R188" s="702"/>
      <c r="S188" s="702"/>
      <c r="W188" s="702"/>
      <c r="X188" s="702"/>
      <c r="Y188" s="702"/>
      <c r="Z188" s="702"/>
      <c r="AA188" s="702"/>
      <c r="AB188" s="702"/>
      <c r="AC188" s="702"/>
      <c r="AD188" s="702"/>
      <c r="AE188" s="702"/>
      <c r="AF188" s="702"/>
      <c r="AG188" s="702"/>
      <c r="AH188" s="702"/>
      <c r="AI188" s="702"/>
      <c r="AJ188" s="702"/>
      <c r="AK188" s="702"/>
    </row>
    <row r="189" spans="5:37">
      <c r="E189" s="702"/>
      <c r="F189" s="702"/>
      <c r="G189" s="702"/>
      <c r="H189" s="702"/>
      <c r="I189" s="702"/>
      <c r="J189" s="702"/>
      <c r="K189" s="702"/>
      <c r="L189" s="702"/>
      <c r="M189" s="702"/>
      <c r="N189" s="702"/>
      <c r="O189" s="702"/>
      <c r="P189" s="702"/>
      <c r="Q189" s="702"/>
      <c r="R189" s="702"/>
      <c r="S189" s="702"/>
      <c r="W189" s="702"/>
      <c r="X189" s="702"/>
      <c r="Y189" s="702"/>
      <c r="Z189" s="702"/>
      <c r="AA189" s="702"/>
      <c r="AB189" s="702"/>
      <c r="AC189" s="702"/>
      <c r="AD189" s="702"/>
      <c r="AE189" s="702"/>
      <c r="AF189" s="702"/>
      <c r="AG189" s="702"/>
      <c r="AH189" s="702"/>
      <c r="AI189" s="702"/>
      <c r="AJ189" s="702"/>
      <c r="AK189" s="702"/>
    </row>
    <row r="190" spans="5:37">
      <c r="E190" s="702"/>
      <c r="F190" s="702"/>
      <c r="G190" s="702"/>
      <c r="H190" s="702"/>
      <c r="I190" s="702"/>
      <c r="J190" s="702"/>
      <c r="K190" s="702"/>
      <c r="L190" s="702"/>
      <c r="M190" s="702"/>
      <c r="N190" s="702"/>
      <c r="O190" s="702"/>
      <c r="P190" s="702"/>
      <c r="Q190" s="702"/>
      <c r="R190" s="702"/>
      <c r="S190" s="702"/>
      <c r="W190" s="702"/>
      <c r="X190" s="702"/>
      <c r="Y190" s="702"/>
      <c r="Z190" s="702"/>
      <c r="AA190" s="702"/>
      <c r="AB190" s="702"/>
      <c r="AC190" s="702"/>
      <c r="AD190" s="702"/>
      <c r="AE190" s="702"/>
      <c r="AF190" s="702"/>
      <c r="AG190" s="702"/>
      <c r="AH190" s="702"/>
      <c r="AI190" s="702"/>
      <c r="AJ190" s="702"/>
      <c r="AK190" s="702"/>
    </row>
    <row r="191" spans="5:37">
      <c r="E191" s="702"/>
      <c r="F191" s="702"/>
      <c r="G191" s="702"/>
      <c r="H191" s="702"/>
      <c r="I191" s="702"/>
      <c r="J191" s="702"/>
      <c r="K191" s="702"/>
      <c r="L191" s="702"/>
      <c r="M191" s="702"/>
      <c r="N191" s="702"/>
      <c r="O191" s="702"/>
      <c r="P191" s="702"/>
      <c r="Q191" s="702"/>
      <c r="R191" s="702"/>
      <c r="S191" s="702"/>
      <c r="W191" s="702"/>
      <c r="X191" s="702"/>
      <c r="Y191" s="702"/>
      <c r="Z191" s="702"/>
      <c r="AA191" s="702"/>
      <c r="AB191" s="702"/>
      <c r="AC191" s="702"/>
      <c r="AD191" s="702"/>
      <c r="AE191" s="702"/>
      <c r="AF191" s="702"/>
      <c r="AG191" s="702"/>
      <c r="AH191" s="702"/>
      <c r="AI191" s="702"/>
      <c r="AJ191" s="702"/>
      <c r="AK191" s="702"/>
    </row>
    <row r="192" spans="5:37">
      <c r="E192" s="702"/>
      <c r="F192" s="702"/>
      <c r="G192" s="702"/>
      <c r="H192" s="702"/>
      <c r="I192" s="702"/>
      <c r="J192" s="702"/>
      <c r="K192" s="702"/>
      <c r="L192" s="702"/>
      <c r="M192" s="702"/>
      <c r="N192" s="702"/>
      <c r="O192" s="702"/>
      <c r="P192" s="702"/>
      <c r="Q192" s="702"/>
      <c r="R192" s="702"/>
      <c r="S192" s="702"/>
      <c r="W192" s="702"/>
      <c r="X192" s="702"/>
      <c r="Y192" s="702"/>
      <c r="Z192" s="702"/>
      <c r="AA192" s="702"/>
      <c r="AB192" s="702"/>
      <c r="AC192" s="702"/>
      <c r="AD192" s="702"/>
      <c r="AE192" s="702"/>
      <c r="AF192" s="702"/>
      <c r="AG192" s="702"/>
      <c r="AH192" s="702"/>
      <c r="AI192" s="702"/>
      <c r="AJ192" s="702"/>
      <c r="AK192" s="702"/>
    </row>
    <row r="193" spans="5:37">
      <c r="E193" s="702"/>
      <c r="F193" s="702"/>
      <c r="G193" s="702"/>
      <c r="H193" s="702"/>
      <c r="I193" s="702"/>
      <c r="J193" s="702"/>
      <c r="K193" s="702"/>
      <c r="L193" s="702"/>
      <c r="M193" s="702"/>
      <c r="N193" s="702"/>
      <c r="O193" s="702"/>
      <c r="P193" s="702"/>
      <c r="Q193" s="702"/>
      <c r="R193" s="702"/>
      <c r="S193" s="702"/>
      <c r="W193" s="702"/>
      <c r="X193" s="702"/>
      <c r="Y193" s="702"/>
      <c r="Z193" s="702"/>
      <c r="AA193" s="702"/>
      <c r="AB193" s="702"/>
      <c r="AC193" s="702"/>
      <c r="AD193" s="702"/>
      <c r="AE193" s="702"/>
      <c r="AF193" s="702"/>
      <c r="AG193" s="702"/>
      <c r="AH193" s="702"/>
      <c r="AI193" s="702"/>
      <c r="AJ193" s="702"/>
      <c r="AK193" s="702"/>
    </row>
    <row r="194" spans="5:37">
      <c r="E194" s="702"/>
      <c r="F194" s="702"/>
      <c r="G194" s="702"/>
      <c r="H194" s="702"/>
      <c r="I194" s="702"/>
      <c r="J194" s="702"/>
      <c r="K194" s="702"/>
      <c r="L194" s="702"/>
      <c r="M194" s="702"/>
      <c r="N194" s="702"/>
      <c r="O194" s="702"/>
      <c r="P194" s="702"/>
      <c r="Q194" s="702"/>
      <c r="R194" s="702"/>
      <c r="S194" s="702"/>
      <c r="W194" s="702"/>
      <c r="X194" s="702"/>
      <c r="Y194" s="702"/>
      <c r="Z194" s="702"/>
      <c r="AA194" s="702"/>
      <c r="AB194" s="702"/>
      <c r="AC194" s="702"/>
      <c r="AD194" s="702"/>
      <c r="AE194" s="702"/>
      <c r="AF194" s="702"/>
      <c r="AG194" s="702"/>
      <c r="AH194" s="702"/>
      <c r="AI194" s="702"/>
      <c r="AJ194" s="702"/>
      <c r="AK194" s="702"/>
    </row>
    <row r="195" spans="5:37">
      <c r="E195" s="702"/>
      <c r="F195" s="702"/>
      <c r="G195" s="702"/>
      <c r="H195" s="702"/>
      <c r="I195" s="702"/>
      <c r="J195" s="702"/>
      <c r="K195" s="702"/>
      <c r="L195" s="702"/>
      <c r="M195" s="702"/>
      <c r="N195" s="702"/>
      <c r="O195" s="702"/>
      <c r="P195" s="702"/>
      <c r="Q195" s="702"/>
      <c r="R195" s="702"/>
      <c r="S195" s="702"/>
      <c r="W195" s="702"/>
      <c r="X195" s="702"/>
      <c r="Y195" s="702"/>
      <c r="Z195" s="702"/>
      <c r="AA195" s="702"/>
      <c r="AB195" s="702"/>
      <c r="AC195" s="702"/>
      <c r="AD195" s="702"/>
      <c r="AE195" s="702"/>
      <c r="AF195" s="702"/>
      <c r="AG195" s="702"/>
      <c r="AH195" s="702"/>
      <c r="AI195" s="702"/>
      <c r="AJ195" s="702"/>
      <c r="AK195" s="702"/>
    </row>
    <row r="196" spans="5:37">
      <c r="E196" s="702"/>
      <c r="F196" s="702"/>
      <c r="G196" s="702"/>
      <c r="H196" s="702"/>
      <c r="I196" s="702"/>
      <c r="J196" s="702"/>
      <c r="K196" s="702"/>
      <c r="L196" s="702"/>
      <c r="M196" s="702"/>
      <c r="N196" s="702"/>
      <c r="O196" s="702"/>
      <c r="P196" s="702"/>
      <c r="Q196" s="702"/>
      <c r="R196" s="702"/>
      <c r="S196" s="702"/>
      <c r="W196" s="702"/>
      <c r="X196" s="702"/>
      <c r="Y196" s="702"/>
      <c r="Z196" s="702"/>
      <c r="AA196" s="702"/>
      <c r="AB196" s="702"/>
      <c r="AC196" s="702"/>
      <c r="AD196" s="702"/>
      <c r="AE196" s="702"/>
      <c r="AF196" s="702"/>
      <c r="AG196" s="702"/>
      <c r="AH196" s="702"/>
      <c r="AI196" s="702"/>
      <c r="AJ196" s="702"/>
      <c r="AK196" s="702"/>
    </row>
    <row r="197" spans="5:37">
      <c r="E197" s="702"/>
      <c r="F197" s="702"/>
      <c r="G197" s="702"/>
      <c r="H197" s="702"/>
      <c r="I197" s="702"/>
      <c r="J197" s="702"/>
      <c r="K197" s="702"/>
      <c r="L197" s="702"/>
      <c r="M197" s="702"/>
      <c r="N197" s="702"/>
      <c r="O197" s="702"/>
      <c r="P197" s="702"/>
      <c r="Q197" s="702"/>
      <c r="R197" s="702"/>
      <c r="S197" s="702"/>
      <c r="W197" s="702"/>
      <c r="X197" s="702"/>
      <c r="Y197" s="702"/>
      <c r="Z197" s="702"/>
      <c r="AA197" s="702"/>
      <c r="AB197" s="702"/>
      <c r="AC197" s="702"/>
      <c r="AD197" s="702"/>
      <c r="AE197" s="702"/>
      <c r="AF197" s="702"/>
      <c r="AG197" s="702"/>
      <c r="AH197" s="702"/>
      <c r="AI197" s="702"/>
      <c r="AJ197" s="702"/>
      <c r="AK197" s="702"/>
    </row>
    <row r="198" spans="5:37">
      <c r="E198" s="702"/>
      <c r="F198" s="702"/>
      <c r="G198" s="702"/>
      <c r="H198" s="702"/>
      <c r="I198" s="702"/>
      <c r="J198" s="702"/>
      <c r="K198" s="702"/>
      <c r="L198" s="702"/>
      <c r="M198" s="702"/>
      <c r="N198" s="702"/>
      <c r="O198" s="702"/>
      <c r="P198" s="702"/>
      <c r="Q198" s="702"/>
      <c r="R198" s="702"/>
      <c r="S198" s="702"/>
      <c r="W198" s="702"/>
      <c r="X198" s="702"/>
      <c r="Y198" s="702"/>
      <c r="Z198" s="702"/>
      <c r="AA198" s="702"/>
      <c r="AB198" s="702"/>
      <c r="AC198" s="702"/>
      <c r="AD198" s="702"/>
      <c r="AE198" s="702"/>
      <c r="AF198" s="702"/>
      <c r="AG198" s="702"/>
      <c r="AH198" s="702"/>
      <c r="AI198" s="702"/>
      <c r="AJ198" s="702"/>
      <c r="AK198" s="702"/>
    </row>
    <row r="199" spans="5:37">
      <c r="E199" s="702"/>
      <c r="F199" s="702"/>
      <c r="G199" s="702"/>
      <c r="H199" s="702"/>
      <c r="I199" s="702"/>
      <c r="J199" s="702"/>
      <c r="K199" s="702"/>
      <c r="L199" s="702"/>
      <c r="M199" s="702"/>
      <c r="N199" s="702"/>
      <c r="O199" s="702"/>
      <c r="P199" s="702"/>
      <c r="Q199" s="702"/>
      <c r="R199" s="702"/>
      <c r="S199" s="702"/>
      <c r="W199" s="702"/>
      <c r="X199" s="702"/>
      <c r="Y199" s="702"/>
      <c r="Z199" s="702"/>
      <c r="AA199" s="702"/>
      <c r="AB199" s="702"/>
      <c r="AC199" s="702"/>
      <c r="AD199" s="702"/>
      <c r="AE199" s="702"/>
      <c r="AF199" s="702"/>
      <c r="AG199" s="702"/>
      <c r="AH199" s="702"/>
      <c r="AI199" s="702"/>
      <c r="AJ199" s="702"/>
      <c r="AK199" s="702"/>
    </row>
    <row r="200" spans="5:37">
      <c r="E200" s="702"/>
      <c r="F200" s="702"/>
      <c r="G200" s="702"/>
      <c r="H200" s="702"/>
      <c r="I200" s="702"/>
      <c r="J200" s="702"/>
      <c r="K200" s="702"/>
      <c r="L200" s="702"/>
      <c r="M200" s="702"/>
      <c r="N200" s="702"/>
      <c r="O200" s="702"/>
      <c r="P200" s="702"/>
      <c r="Q200" s="702"/>
      <c r="R200" s="702"/>
      <c r="S200" s="702"/>
      <c r="W200" s="702"/>
      <c r="X200" s="702"/>
      <c r="Y200" s="702"/>
      <c r="Z200" s="702"/>
      <c r="AA200" s="702"/>
      <c r="AB200" s="702"/>
      <c r="AC200" s="702"/>
      <c r="AD200" s="702"/>
      <c r="AE200" s="702"/>
      <c r="AF200" s="702"/>
      <c r="AG200" s="702"/>
      <c r="AH200" s="702"/>
      <c r="AI200" s="702"/>
      <c r="AJ200" s="702"/>
      <c r="AK200" s="702"/>
    </row>
    <row r="201" spans="5:37">
      <c r="E201" s="702"/>
      <c r="F201" s="702"/>
      <c r="G201" s="702"/>
      <c r="H201" s="702"/>
      <c r="I201" s="702"/>
      <c r="J201" s="702"/>
      <c r="K201" s="702"/>
      <c r="L201" s="702"/>
      <c r="M201" s="702"/>
      <c r="N201" s="702"/>
      <c r="O201" s="702"/>
      <c r="P201" s="702"/>
      <c r="Q201" s="702"/>
      <c r="R201" s="702"/>
      <c r="S201" s="702"/>
      <c r="W201" s="702"/>
      <c r="X201" s="702"/>
      <c r="Y201" s="702"/>
      <c r="Z201" s="702"/>
      <c r="AA201" s="702"/>
      <c r="AB201" s="702"/>
      <c r="AC201" s="702"/>
      <c r="AD201" s="702"/>
      <c r="AE201" s="702"/>
      <c r="AF201" s="702"/>
      <c r="AG201" s="702"/>
      <c r="AH201" s="702"/>
      <c r="AI201" s="702"/>
      <c r="AJ201" s="702"/>
      <c r="AK201" s="702"/>
    </row>
    <row r="202" spans="5:37">
      <c r="E202" s="702"/>
      <c r="F202" s="702"/>
      <c r="G202" s="702"/>
      <c r="H202" s="702"/>
      <c r="I202" s="702"/>
      <c r="J202" s="702"/>
      <c r="K202" s="702"/>
      <c r="L202" s="702"/>
      <c r="M202" s="702"/>
      <c r="N202" s="702"/>
      <c r="O202" s="702"/>
      <c r="P202" s="702"/>
      <c r="Q202" s="702"/>
      <c r="R202" s="702"/>
      <c r="S202" s="702"/>
      <c r="W202" s="702"/>
      <c r="X202" s="702"/>
      <c r="Y202" s="702"/>
      <c r="Z202" s="702"/>
      <c r="AA202" s="702"/>
      <c r="AB202" s="702"/>
      <c r="AC202" s="702"/>
      <c r="AD202" s="702"/>
      <c r="AE202" s="702"/>
      <c r="AF202" s="702"/>
      <c r="AG202" s="702"/>
      <c r="AH202" s="702"/>
      <c r="AI202" s="702"/>
      <c r="AJ202" s="702"/>
      <c r="AK202" s="702"/>
    </row>
    <row r="203" spans="5:37">
      <c r="E203" s="702"/>
      <c r="F203" s="702"/>
      <c r="G203" s="702"/>
      <c r="H203" s="702"/>
      <c r="I203" s="702"/>
      <c r="J203" s="702"/>
      <c r="K203" s="702"/>
      <c r="L203" s="702"/>
      <c r="M203" s="702"/>
      <c r="N203" s="702"/>
      <c r="O203" s="702"/>
      <c r="P203" s="702"/>
      <c r="Q203" s="702"/>
      <c r="R203" s="702"/>
      <c r="S203" s="702"/>
      <c r="W203" s="702"/>
      <c r="X203" s="702"/>
      <c r="Y203" s="702"/>
      <c r="Z203" s="702"/>
      <c r="AA203" s="702"/>
      <c r="AB203" s="702"/>
      <c r="AC203" s="702"/>
      <c r="AD203" s="702"/>
      <c r="AE203" s="702"/>
      <c r="AF203" s="702"/>
      <c r="AG203" s="702"/>
      <c r="AH203" s="702"/>
      <c r="AI203" s="702"/>
      <c r="AJ203" s="702"/>
      <c r="AK203" s="702"/>
    </row>
    <row r="204" spans="5:37">
      <c r="E204" s="702"/>
      <c r="F204" s="702"/>
      <c r="G204" s="702"/>
      <c r="H204" s="702"/>
      <c r="I204" s="702"/>
      <c r="J204" s="702"/>
      <c r="K204" s="702"/>
      <c r="L204" s="702"/>
      <c r="M204" s="702"/>
      <c r="N204" s="702"/>
      <c r="O204" s="702"/>
      <c r="P204" s="702"/>
      <c r="Q204" s="702"/>
      <c r="R204" s="702"/>
      <c r="S204" s="702"/>
      <c r="W204" s="702"/>
      <c r="X204" s="702"/>
      <c r="Y204" s="702"/>
      <c r="Z204" s="702"/>
      <c r="AA204" s="702"/>
      <c r="AB204" s="702"/>
      <c r="AC204" s="702"/>
      <c r="AD204" s="702"/>
      <c r="AE204" s="702"/>
      <c r="AF204" s="702"/>
      <c r="AG204" s="702"/>
      <c r="AH204" s="702"/>
      <c r="AI204" s="702"/>
      <c r="AJ204" s="702"/>
      <c r="AK204" s="702"/>
    </row>
    <row r="205" spans="5:37">
      <c r="E205" s="702"/>
      <c r="F205" s="702"/>
      <c r="G205" s="702"/>
      <c r="H205" s="702"/>
      <c r="I205" s="702"/>
      <c r="J205" s="702"/>
      <c r="K205" s="702"/>
      <c r="L205" s="702"/>
      <c r="M205" s="702"/>
      <c r="N205" s="702"/>
      <c r="O205" s="702"/>
      <c r="P205" s="702"/>
      <c r="Q205" s="702"/>
      <c r="R205" s="702"/>
      <c r="S205" s="702"/>
      <c r="W205" s="702"/>
      <c r="X205" s="702"/>
      <c r="Y205" s="702"/>
      <c r="Z205" s="702"/>
      <c r="AA205" s="702"/>
      <c r="AB205" s="702"/>
      <c r="AC205" s="702"/>
      <c r="AD205" s="702"/>
      <c r="AE205" s="702"/>
      <c r="AF205" s="702"/>
      <c r="AG205" s="702"/>
      <c r="AH205" s="702"/>
      <c r="AI205" s="702"/>
      <c r="AJ205" s="702"/>
      <c r="AK205" s="702"/>
    </row>
    <row r="206" spans="5:37">
      <c r="E206" s="702"/>
      <c r="F206" s="702"/>
      <c r="G206" s="702"/>
      <c r="H206" s="702"/>
      <c r="I206" s="702"/>
      <c r="J206" s="702"/>
      <c r="K206" s="702"/>
      <c r="L206" s="702"/>
      <c r="M206" s="702"/>
      <c r="N206" s="702"/>
      <c r="O206" s="702"/>
      <c r="P206" s="702"/>
      <c r="Q206" s="702"/>
      <c r="R206" s="702"/>
      <c r="S206" s="702"/>
      <c r="W206" s="702"/>
      <c r="X206" s="702"/>
      <c r="Y206" s="702"/>
      <c r="Z206" s="702"/>
      <c r="AA206" s="702"/>
      <c r="AB206" s="702"/>
      <c r="AC206" s="702"/>
      <c r="AD206" s="702"/>
      <c r="AE206" s="702"/>
      <c r="AF206" s="702"/>
      <c r="AG206" s="702"/>
      <c r="AH206" s="702"/>
      <c r="AI206" s="702"/>
      <c r="AJ206" s="702"/>
      <c r="AK206" s="702"/>
    </row>
    <row r="207" spans="5:37">
      <c r="E207" s="702"/>
      <c r="F207" s="702"/>
      <c r="G207" s="702"/>
      <c r="H207" s="702"/>
      <c r="I207" s="702"/>
      <c r="J207" s="702"/>
      <c r="K207" s="702"/>
      <c r="L207" s="702"/>
      <c r="M207" s="702"/>
      <c r="N207" s="702"/>
      <c r="O207" s="702"/>
      <c r="P207" s="702"/>
      <c r="Q207" s="702"/>
      <c r="R207" s="702"/>
      <c r="S207" s="702"/>
      <c r="W207" s="702"/>
      <c r="X207" s="702"/>
      <c r="Y207" s="702"/>
      <c r="Z207" s="702"/>
      <c r="AA207" s="702"/>
      <c r="AB207" s="702"/>
      <c r="AC207" s="702"/>
      <c r="AD207" s="702"/>
      <c r="AE207" s="702"/>
      <c r="AF207" s="702"/>
      <c r="AG207" s="702"/>
      <c r="AH207" s="702"/>
      <c r="AI207" s="702"/>
      <c r="AJ207" s="702"/>
      <c r="AK207" s="702"/>
    </row>
    <row r="208" spans="5:37">
      <c r="E208" s="702"/>
      <c r="F208" s="702"/>
      <c r="G208" s="702"/>
      <c r="H208" s="702"/>
      <c r="I208" s="702"/>
      <c r="J208" s="702"/>
      <c r="K208" s="702"/>
      <c r="L208" s="702"/>
      <c r="M208" s="702"/>
      <c r="N208" s="702"/>
      <c r="O208" s="702"/>
      <c r="P208" s="702"/>
      <c r="Q208" s="702"/>
      <c r="R208" s="702"/>
      <c r="S208" s="702"/>
      <c r="W208" s="702"/>
      <c r="X208" s="702"/>
      <c r="Y208" s="702"/>
      <c r="Z208" s="702"/>
      <c r="AA208" s="702"/>
      <c r="AB208" s="702"/>
      <c r="AC208" s="702"/>
      <c r="AD208" s="702"/>
      <c r="AE208" s="702"/>
      <c r="AF208" s="702"/>
      <c r="AG208" s="702"/>
      <c r="AH208" s="702"/>
      <c r="AI208" s="702"/>
      <c r="AJ208" s="702"/>
      <c r="AK208" s="702"/>
    </row>
    <row r="209" spans="5:37">
      <c r="E209" s="702"/>
      <c r="F209" s="702"/>
      <c r="G209" s="702"/>
      <c r="H209" s="702"/>
      <c r="I209" s="702"/>
      <c r="J209" s="702"/>
      <c r="K209" s="702"/>
      <c r="L209" s="702"/>
      <c r="M209" s="702"/>
      <c r="N209" s="702"/>
      <c r="O209" s="702"/>
      <c r="P209" s="702"/>
      <c r="Q209" s="702"/>
      <c r="R209" s="702"/>
      <c r="S209" s="702"/>
      <c r="W209" s="702"/>
      <c r="X209" s="702"/>
      <c r="Y209" s="702"/>
      <c r="Z209" s="702"/>
      <c r="AA209" s="702"/>
      <c r="AB209" s="702"/>
      <c r="AC209" s="702"/>
      <c r="AD209" s="702"/>
      <c r="AE209" s="702"/>
      <c r="AF209" s="702"/>
      <c r="AG209" s="702"/>
      <c r="AH209" s="702"/>
      <c r="AI209" s="702"/>
      <c r="AJ209" s="702"/>
      <c r="AK209" s="702"/>
    </row>
    <row r="210" spans="5:37">
      <c r="E210" s="702"/>
      <c r="F210" s="702"/>
      <c r="G210" s="702"/>
      <c r="H210" s="702"/>
      <c r="I210" s="702"/>
      <c r="J210" s="702"/>
      <c r="K210" s="702"/>
      <c r="L210" s="702"/>
      <c r="M210" s="702"/>
      <c r="N210" s="702"/>
      <c r="O210" s="702"/>
      <c r="P210" s="702"/>
      <c r="Q210" s="702"/>
      <c r="R210" s="702"/>
      <c r="S210" s="702"/>
      <c r="W210" s="702"/>
      <c r="X210" s="702"/>
      <c r="Y210" s="702"/>
      <c r="Z210" s="702"/>
      <c r="AA210" s="702"/>
      <c r="AB210" s="702"/>
      <c r="AC210" s="702"/>
      <c r="AD210" s="702"/>
      <c r="AE210" s="702"/>
      <c r="AF210" s="702"/>
      <c r="AG210" s="702"/>
      <c r="AH210" s="702"/>
      <c r="AI210" s="702"/>
      <c r="AJ210" s="702"/>
      <c r="AK210" s="702"/>
    </row>
    <row r="211" spans="5:37">
      <c r="E211" s="702"/>
      <c r="F211" s="702"/>
      <c r="G211" s="702"/>
      <c r="H211" s="702"/>
      <c r="I211" s="702"/>
      <c r="J211" s="702"/>
      <c r="K211" s="702"/>
      <c r="L211" s="702"/>
      <c r="M211" s="702"/>
      <c r="N211" s="702"/>
      <c r="O211" s="702"/>
      <c r="P211" s="702"/>
      <c r="Q211" s="702"/>
      <c r="R211" s="702"/>
      <c r="S211" s="702"/>
      <c r="W211" s="702"/>
      <c r="X211" s="702"/>
      <c r="Y211" s="702"/>
      <c r="Z211" s="702"/>
      <c r="AA211" s="702"/>
      <c r="AB211" s="702"/>
      <c r="AC211" s="702"/>
      <c r="AD211" s="702"/>
      <c r="AE211" s="702"/>
      <c r="AF211" s="702"/>
      <c r="AG211" s="702"/>
      <c r="AH211" s="702"/>
      <c r="AI211" s="702"/>
      <c r="AJ211" s="702"/>
      <c r="AK211" s="702"/>
    </row>
    <row r="212" spans="5:37">
      <c r="E212" s="702"/>
      <c r="F212" s="702"/>
      <c r="G212" s="702"/>
      <c r="H212" s="702"/>
      <c r="I212" s="702"/>
      <c r="J212" s="702"/>
      <c r="K212" s="702"/>
      <c r="L212" s="702"/>
      <c r="M212" s="702"/>
      <c r="N212" s="702"/>
      <c r="O212" s="702"/>
      <c r="P212" s="702"/>
      <c r="Q212" s="702"/>
      <c r="R212" s="702"/>
      <c r="S212" s="702"/>
      <c r="W212" s="702"/>
      <c r="X212" s="702"/>
      <c r="Y212" s="702"/>
      <c r="Z212" s="702"/>
      <c r="AA212" s="702"/>
      <c r="AB212" s="702"/>
      <c r="AC212" s="702"/>
      <c r="AD212" s="702"/>
      <c r="AE212" s="702"/>
      <c r="AF212" s="702"/>
      <c r="AG212" s="702"/>
      <c r="AH212" s="702"/>
      <c r="AI212" s="702"/>
      <c r="AJ212" s="702"/>
      <c r="AK212" s="702"/>
    </row>
    <row r="213" spans="5:37">
      <c r="E213" s="702"/>
      <c r="F213" s="702"/>
      <c r="G213" s="702"/>
      <c r="H213" s="702"/>
      <c r="I213" s="702"/>
      <c r="J213" s="702"/>
      <c r="K213" s="702"/>
      <c r="L213" s="702"/>
      <c r="M213" s="702"/>
      <c r="N213" s="702"/>
      <c r="O213" s="702"/>
      <c r="P213" s="702"/>
      <c r="Q213" s="702"/>
      <c r="R213" s="702"/>
      <c r="S213" s="702"/>
      <c r="W213" s="702"/>
      <c r="X213" s="702"/>
      <c r="Y213" s="702"/>
      <c r="Z213" s="702"/>
      <c r="AA213" s="702"/>
      <c r="AB213" s="702"/>
      <c r="AC213" s="702"/>
      <c r="AD213" s="702"/>
      <c r="AE213" s="702"/>
      <c r="AF213" s="702"/>
      <c r="AG213" s="702"/>
      <c r="AH213" s="702"/>
      <c r="AI213" s="702"/>
      <c r="AJ213" s="702"/>
      <c r="AK213" s="702"/>
    </row>
    <row r="214" spans="5:37">
      <c r="E214" s="702"/>
      <c r="F214" s="702"/>
      <c r="G214" s="702"/>
      <c r="H214" s="702"/>
      <c r="I214" s="702"/>
      <c r="J214" s="702"/>
      <c r="K214" s="702"/>
      <c r="L214" s="702"/>
      <c r="M214" s="702"/>
      <c r="N214" s="702"/>
      <c r="O214" s="702"/>
      <c r="P214" s="702"/>
      <c r="Q214" s="702"/>
      <c r="R214" s="702"/>
      <c r="S214" s="702"/>
      <c r="W214" s="702"/>
      <c r="X214" s="702"/>
      <c r="Y214" s="702"/>
      <c r="Z214" s="702"/>
      <c r="AA214" s="702"/>
      <c r="AB214" s="702"/>
      <c r="AC214" s="702"/>
      <c r="AD214" s="702"/>
      <c r="AE214" s="702"/>
      <c r="AF214" s="702"/>
      <c r="AG214" s="702"/>
      <c r="AH214" s="702"/>
      <c r="AI214" s="702"/>
      <c r="AJ214" s="702"/>
      <c r="AK214" s="702"/>
    </row>
    <row r="215" spans="5:37">
      <c r="E215" s="702"/>
      <c r="F215" s="702"/>
      <c r="G215" s="702"/>
      <c r="H215" s="702"/>
      <c r="I215" s="702"/>
      <c r="J215" s="702"/>
      <c r="K215" s="702"/>
      <c r="L215" s="702"/>
      <c r="M215" s="702"/>
      <c r="N215" s="702"/>
      <c r="O215" s="702"/>
      <c r="P215" s="702"/>
      <c r="Q215" s="702"/>
      <c r="R215" s="702"/>
      <c r="S215" s="702"/>
      <c r="W215" s="702"/>
      <c r="X215" s="702"/>
      <c r="Y215" s="702"/>
      <c r="Z215" s="702"/>
      <c r="AA215" s="702"/>
      <c r="AB215" s="702"/>
      <c r="AC215" s="702"/>
      <c r="AD215" s="702"/>
      <c r="AE215" s="702"/>
      <c r="AF215" s="702"/>
      <c r="AG215" s="702"/>
      <c r="AH215" s="702"/>
      <c r="AI215" s="702"/>
      <c r="AJ215" s="702"/>
      <c r="AK215" s="702"/>
    </row>
    <row r="216" spans="5:37">
      <c r="E216" s="702"/>
      <c r="F216" s="702"/>
      <c r="G216" s="702"/>
      <c r="H216" s="702"/>
      <c r="I216" s="702"/>
      <c r="J216" s="702"/>
      <c r="K216" s="702"/>
      <c r="L216" s="702"/>
      <c r="M216" s="702"/>
      <c r="N216" s="702"/>
      <c r="O216" s="702"/>
      <c r="P216" s="702"/>
      <c r="Q216" s="702"/>
      <c r="R216" s="702"/>
      <c r="S216" s="702"/>
      <c r="W216" s="702"/>
      <c r="X216" s="702"/>
      <c r="Y216" s="702"/>
      <c r="Z216" s="702"/>
      <c r="AA216" s="702"/>
      <c r="AB216" s="702"/>
      <c r="AC216" s="702"/>
      <c r="AD216" s="702"/>
      <c r="AE216" s="702"/>
      <c r="AF216" s="702"/>
      <c r="AG216" s="702"/>
      <c r="AH216" s="702"/>
      <c r="AI216" s="702"/>
      <c r="AJ216" s="702"/>
      <c r="AK216" s="702"/>
    </row>
    <row r="217" spans="5:37">
      <c r="E217" s="702"/>
      <c r="F217" s="702"/>
      <c r="G217" s="702"/>
      <c r="H217" s="702"/>
      <c r="I217" s="702"/>
      <c r="J217" s="702"/>
      <c r="K217" s="702"/>
      <c r="L217" s="702"/>
      <c r="M217" s="702"/>
      <c r="N217" s="702"/>
      <c r="O217" s="702"/>
      <c r="P217" s="702"/>
      <c r="Q217" s="702"/>
      <c r="R217" s="702"/>
      <c r="S217" s="702"/>
      <c r="W217" s="702"/>
      <c r="X217" s="702"/>
      <c r="Y217" s="702"/>
      <c r="Z217" s="702"/>
      <c r="AA217" s="702"/>
      <c r="AB217" s="702"/>
      <c r="AC217" s="702"/>
      <c r="AD217" s="702"/>
      <c r="AE217" s="702"/>
      <c r="AF217" s="702"/>
      <c r="AG217" s="702"/>
      <c r="AH217" s="702"/>
      <c r="AI217" s="702"/>
      <c r="AJ217" s="702"/>
      <c r="AK217" s="702"/>
    </row>
    <row r="218" spans="5:37">
      <c r="E218" s="702"/>
      <c r="F218" s="702"/>
      <c r="G218" s="702"/>
      <c r="H218" s="702"/>
      <c r="I218" s="702"/>
      <c r="J218" s="702"/>
      <c r="K218" s="702"/>
      <c r="L218" s="702"/>
      <c r="M218" s="702"/>
      <c r="N218" s="702"/>
      <c r="O218" s="702"/>
      <c r="P218" s="702"/>
      <c r="Q218" s="702"/>
      <c r="R218" s="702"/>
      <c r="S218" s="702"/>
      <c r="W218" s="702"/>
      <c r="X218" s="702"/>
      <c r="Y218" s="702"/>
      <c r="Z218" s="702"/>
      <c r="AA218" s="702"/>
      <c r="AB218" s="702"/>
      <c r="AC218" s="702"/>
      <c r="AD218" s="702"/>
      <c r="AE218" s="702"/>
      <c r="AF218" s="702"/>
      <c r="AG218" s="702"/>
      <c r="AH218" s="702"/>
      <c r="AI218" s="702"/>
      <c r="AJ218" s="702"/>
      <c r="AK218" s="702"/>
    </row>
    <row r="219" spans="5:37">
      <c r="E219" s="702"/>
      <c r="F219" s="702"/>
      <c r="G219" s="702"/>
      <c r="H219" s="702"/>
      <c r="I219" s="702"/>
      <c r="J219" s="702"/>
      <c r="K219" s="702"/>
      <c r="L219" s="702"/>
      <c r="M219" s="702"/>
      <c r="N219" s="702"/>
      <c r="O219" s="702"/>
      <c r="P219" s="702"/>
      <c r="Q219" s="702"/>
      <c r="R219" s="702"/>
      <c r="S219" s="702"/>
      <c r="W219" s="702"/>
      <c r="X219" s="702"/>
      <c r="Y219" s="702"/>
      <c r="Z219" s="702"/>
      <c r="AA219" s="702"/>
      <c r="AB219" s="702"/>
      <c r="AC219" s="702"/>
      <c r="AD219" s="702"/>
      <c r="AE219" s="702"/>
      <c r="AF219" s="702"/>
      <c r="AG219" s="702"/>
      <c r="AH219" s="702"/>
      <c r="AI219" s="702"/>
      <c r="AJ219" s="702"/>
      <c r="AK219" s="702"/>
    </row>
    <row r="220" spans="5:37">
      <c r="E220" s="702"/>
      <c r="F220" s="702"/>
      <c r="G220" s="702"/>
      <c r="H220" s="702"/>
      <c r="I220" s="702"/>
      <c r="J220" s="702"/>
      <c r="K220" s="702"/>
      <c r="L220" s="702"/>
      <c r="M220" s="702"/>
      <c r="N220" s="702"/>
      <c r="O220" s="702"/>
      <c r="P220" s="702"/>
      <c r="Q220" s="702"/>
      <c r="R220" s="702"/>
      <c r="S220" s="702"/>
      <c r="W220" s="702"/>
      <c r="X220" s="702"/>
      <c r="Y220" s="702"/>
      <c r="Z220" s="702"/>
      <c r="AA220" s="702"/>
      <c r="AB220" s="702"/>
      <c r="AC220" s="702"/>
      <c r="AD220" s="702"/>
      <c r="AE220" s="702"/>
      <c r="AF220" s="702"/>
      <c r="AG220" s="702"/>
      <c r="AH220" s="702"/>
      <c r="AI220" s="702"/>
      <c r="AJ220" s="702"/>
      <c r="AK220" s="702"/>
    </row>
    <row r="221" spans="5:37">
      <c r="E221" s="702"/>
      <c r="F221" s="702"/>
      <c r="G221" s="702"/>
      <c r="H221" s="702"/>
      <c r="I221" s="702"/>
      <c r="J221" s="702"/>
      <c r="K221" s="702"/>
      <c r="L221" s="702"/>
      <c r="M221" s="702"/>
      <c r="N221" s="702"/>
      <c r="O221" s="702"/>
      <c r="P221" s="702"/>
      <c r="Q221" s="702"/>
      <c r="R221" s="702"/>
      <c r="S221" s="702"/>
      <c r="W221" s="702"/>
      <c r="X221" s="702"/>
      <c r="Y221" s="702"/>
      <c r="Z221" s="702"/>
      <c r="AA221" s="702"/>
      <c r="AB221" s="702"/>
      <c r="AC221" s="702"/>
      <c r="AD221" s="702"/>
      <c r="AE221" s="702"/>
      <c r="AF221" s="702"/>
      <c r="AG221" s="702"/>
      <c r="AH221" s="702"/>
      <c r="AI221" s="702"/>
      <c r="AJ221" s="702"/>
      <c r="AK221" s="702"/>
    </row>
    <row r="222" spans="5:37">
      <c r="E222" s="702"/>
      <c r="F222" s="702"/>
      <c r="G222" s="702"/>
      <c r="H222" s="702"/>
      <c r="I222" s="702"/>
      <c r="J222" s="702"/>
      <c r="K222" s="702"/>
      <c r="L222" s="702"/>
      <c r="M222" s="702"/>
      <c r="N222" s="702"/>
      <c r="O222" s="702"/>
      <c r="P222" s="702"/>
      <c r="Q222" s="702"/>
      <c r="R222" s="702"/>
      <c r="S222" s="702"/>
      <c r="W222" s="702"/>
      <c r="X222" s="702"/>
      <c r="Y222" s="702"/>
      <c r="Z222" s="702"/>
      <c r="AA222" s="702"/>
      <c r="AB222" s="702"/>
      <c r="AC222" s="702"/>
      <c r="AD222" s="702"/>
      <c r="AE222" s="702"/>
      <c r="AF222" s="702"/>
      <c r="AG222" s="702"/>
      <c r="AH222" s="702"/>
      <c r="AI222" s="702"/>
      <c r="AJ222" s="702"/>
      <c r="AK222" s="702"/>
    </row>
    <row r="223" spans="5:37">
      <c r="E223" s="702"/>
      <c r="F223" s="702"/>
      <c r="G223" s="702"/>
      <c r="H223" s="702"/>
      <c r="I223" s="702"/>
      <c r="J223" s="702"/>
      <c r="K223" s="702"/>
      <c r="L223" s="702"/>
      <c r="M223" s="702"/>
      <c r="N223" s="702"/>
      <c r="O223" s="702"/>
      <c r="P223" s="702"/>
      <c r="Q223" s="702"/>
      <c r="R223" s="702"/>
      <c r="S223" s="702"/>
      <c r="W223" s="702"/>
      <c r="X223" s="702"/>
      <c r="Y223" s="702"/>
      <c r="Z223" s="702"/>
      <c r="AA223" s="702"/>
      <c r="AB223" s="702"/>
      <c r="AC223" s="702"/>
      <c r="AD223" s="702"/>
      <c r="AE223" s="702"/>
      <c r="AF223" s="702"/>
      <c r="AG223" s="702"/>
      <c r="AH223" s="702"/>
      <c r="AI223" s="702"/>
      <c r="AJ223" s="702"/>
      <c r="AK223" s="702"/>
    </row>
    <row r="224" spans="5:37">
      <c r="E224" s="702"/>
      <c r="F224" s="702"/>
      <c r="G224" s="702"/>
      <c r="H224" s="702"/>
      <c r="I224" s="702"/>
      <c r="J224" s="702"/>
      <c r="K224" s="702"/>
      <c r="L224" s="702"/>
      <c r="M224" s="702"/>
      <c r="N224" s="702"/>
      <c r="O224" s="702"/>
      <c r="P224" s="702"/>
      <c r="Q224" s="702"/>
      <c r="R224" s="702"/>
      <c r="S224" s="702"/>
      <c r="W224" s="702"/>
      <c r="X224" s="702"/>
      <c r="Y224" s="702"/>
      <c r="Z224" s="702"/>
      <c r="AA224" s="702"/>
      <c r="AB224" s="702"/>
      <c r="AC224" s="702"/>
      <c r="AD224" s="702"/>
      <c r="AE224" s="702"/>
      <c r="AF224" s="702"/>
      <c r="AG224" s="702"/>
      <c r="AH224" s="702"/>
      <c r="AI224" s="702"/>
      <c r="AJ224" s="702"/>
      <c r="AK224" s="702"/>
    </row>
    <row r="225" spans="5:37">
      <c r="E225" s="702"/>
      <c r="F225" s="702"/>
      <c r="G225" s="702"/>
      <c r="H225" s="702"/>
      <c r="I225" s="702"/>
      <c r="J225" s="702"/>
      <c r="K225" s="702"/>
      <c r="L225" s="702"/>
      <c r="M225" s="702"/>
      <c r="N225" s="702"/>
      <c r="O225" s="702"/>
      <c r="P225" s="702"/>
      <c r="Q225" s="702"/>
      <c r="R225" s="702"/>
      <c r="S225" s="702"/>
      <c r="W225" s="702"/>
      <c r="X225" s="702"/>
      <c r="Y225" s="702"/>
      <c r="Z225" s="702"/>
      <c r="AA225" s="702"/>
      <c r="AB225" s="702"/>
      <c r="AC225" s="702"/>
      <c r="AD225" s="702"/>
      <c r="AE225" s="702"/>
      <c r="AF225" s="702"/>
      <c r="AG225" s="702"/>
      <c r="AH225" s="702"/>
      <c r="AI225" s="702"/>
      <c r="AJ225" s="702"/>
      <c r="AK225" s="702"/>
    </row>
    <row r="226" spans="5:37">
      <c r="E226" s="702"/>
      <c r="F226" s="702"/>
      <c r="G226" s="702"/>
      <c r="H226" s="702"/>
      <c r="I226" s="702"/>
      <c r="J226" s="702"/>
      <c r="K226" s="702"/>
      <c r="L226" s="702"/>
      <c r="M226" s="702"/>
      <c r="N226" s="702"/>
      <c r="O226" s="702"/>
      <c r="P226" s="702"/>
      <c r="Q226" s="702"/>
      <c r="R226" s="702"/>
      <c r="S226" s="702"/>
      <c r="W226" s="702"/>
      <c r="X226" s="702"/>
      <c r="Y226" s="702"/>
      <c r="Z226" s="702"/>
      <c r="AA226" s="702"/>
      <c r="AB226" s="702"/>
      <c r="AC226" s="702"/>
      <c r="AD226" s="702"/>
      <c r="AE226" s="702"/>
      <c r="AF226" s="702"/>
      <c r="AG226" s="702"/>
      <c r="AH226" s="702"/>
      <c r="AI226" s="702"/>
      <c r="AJ226" s="702"/>
      <c r="AK226" s="702"/>
    </row>
    <row r="227" spans="5:37">
      <c r="E227" s="702"/>
      <c r="F227" s="702"/>
      <c r="G227" s="702"/>
      <c r="H227" s="702"/>
      <c r="I227" s="702"/>
      <c r="J227" s="702"/>
      <c r="K227" s="702"/>
      <c r="L227" s="702"/>
      <c r="M227" s="702"/>
      <c r="N227" s="702"/>
      <c r="O227" s="702"/>
      <c r="P227" s="702"/>
      <c r="Q227" s="702"/>
      <c r="R227" s="702"/>
      <c r="S227" s="702"/>
      <c r="W227" s="702"/>
      <c r="X227" s="702"/>
      <c r="Y227" s="702"/>
      <c r="Z227" s="702"/>
      <c r="AA227" s="702"/>
      <c r="AB227" s="702"/>
      <c r="AC227" s="702"/>
      <c r="AD227" s="702"/>
      <c r="AE227" s="702"/>
      <c r="AF227" s="702"/>
      <c r="AG227" s="702"/>
      <c r="AH227" s="702"/>
      <c r="AI227" s="702"/>
      <c r="AJ227" s="702"/>
      <c r="AK227" s="702"/>
    </row>
    <row r="228" spans="5:37">
      <c r="E228" s="702"/>
      <c r="F228" s="702"/>
      <c r="G228" s="702"/>
      <c r="H228" s="702"/>
      <c r="I228" s="702"/>
      <c r="J228" s="702"/>
      <c r="K228" s="702"/>
      <c r="L228" s="702"/>
      <c r="M228" s="702"/>
      <c r="N228" s="702"/>
      <c r="O228" s="702"/>
      <c r="P228" s="702"/>
      <c r="Q228" s="702"/>
      <c r="R228" s="702"/>
      <c r="S228" s="702"/>
      <c r="W228" s="702"/>
      <c r="X228" s="702"/>
      <c r="Y228" s="702"/>
      <c r="Z228" s="702"/>
      <c r="AA228" s="702"/>
      <c r="AB228" s="702"/>
      <c r="AC228" s="702"/>
      <c r="AD228" s="702"/>
      <c r="AE228" s="702"/>
      <c r="AF228" s="702"/>
      <c r="AG228" s="702"/>
      <c r="AH228" s="702"/>
      <c r="AI228" s="702"/>
      <c r="AJ228" s="702"/>
      <c r="AK228" s="702"/>
    </row>
    <row r="229" spans="5:37">
      <c r="E229" s="702"/>
      <c r="F229" s="702"/>
      <c r="G229" s="702"/>
      <c r="H229" s="702"/>
      <c r="I229" s="702"/>
      <c r="J229" s="702"/>
      <c r="K229" s="702"/>
      <c r="L229" s="702"/>
      <c r="M229" s="702"/>
      <c r="N229" s="702"/>
      <c r="O229" s="702"/>
      <c r="P229" s="702"/>
      <c r="Q229" s="702"/>
      <c r="R229" s="702"/>
      <c r="S229" s="702"/>
      <c r="W229" s="702"/>
      <c r="X229" s="702"/>
      <c r="Y229" s="702"/>
      <c r="Z229" s="702"/>
      <c r="AA229" s="702"/>
      <c r="AB229" s="702"/>
      <c r="AC229" s="702"/>
      <c r="AD229" s="702"/>
      <c r="AE229" s="702"/>
      <c r="AF229" s="702"/>
      <c r="AG229" s="702"/>
      <c r="AH229" s="702"/>
      <c r="AI229" s="702"/>
      <c r="AJ229" s="702"/>
      <c r="AK229" s="702"/>
    </row>
    <row r="230" spans="5:37">
      <c r="E230" s="702"/>
      <c r="F230" s="702"/>
      <c r="G230" s="702"/>
      <c r="H230" s="702"/>
      <c r="I230" s="702"/>
      <c r="J230" s="702"/>
      <c r="K230" s="702"/>
      <c r="L230" s="702"/>
      <c r="M230" s="702"/>
      <c r="N230" s="702"/>
      <c r="O230" s="702"/>
      <c r="P230" s="702"/>
      <c r="Q230" s="702"/>
      <c r="R230" s="702"/>
      <c r="S230" s="702"/>
      <c r="W230" s="702"/>
      <c r="X230" s="702"/>
      <c r="Y230" s="702"/>
      <c r="Z230" s="702"/>
      <c r="AA230" s="702"/>
      <c r="AB230" s="702"/>
      <c r="AC230" s="702"/>
      <c r="AD230" s="702"/>
      <c r="AE230" s="702"/>
      <c r="AF230" s="702"/>
      <c r="AG230" s="702"/>
      <c r="AH230" s="702"/>
      <c r="AI230" s="702"/>
      <c r="AJ230" s="702"/>
      <c r="AK230" s="702"/>
    </row>
    <row r="231" spans="5:37">
      <c r="E231" s="702"/>
      <c r="F231" s="702"/>
      <c r="G231" s="702"/>
      <c r="H231" s="702"/>
      <c r="I231" s="702"/>
      <c r="J231" s="702"/>
      <c r="K231" s="702"/>
      <c r="L231" s="702"/>
      <c r="M231" s="702"/>
      <c r="N231" s="702"/>
      <c r="O231" s="702"/>
      <c r="P231" s="702"/>
      <c r="Q231" s="702"/>
      <c r="R231" s="702"/>
      <c r="S231" s="702"/>
      <c r="W231" s="702"/>
      <c r="X231" s="702"/>
      <c r="Y231" s="702"/>
      <c r="Z231" s="702"/>
      <c r="AA231" s="702"/>
      <c r="AB231" s="702"/>
      <c r="AC231" s="702"/>
      <c r="AD231" s="702"/>
      <c r="AE231" s="702"/>
      <c r="AF231" s="702"/>
      <c r="AG231" s="702"/>
      <c r="AH231" s="702"/>
      <c r="AI231" s="702"/>
      <c r="AJ231" s="702"/>
      <c r="AK231" s="702"/>
    </row>
    <row r="232" spans="5:37">
      <c r="E232" s="702"/>
      <c r="F232" s="702"/>
      <c r="G232" s="702"/>
      <c r="H232" s="702"/>
      <c r="I232" s="702"/>
      <c r="J232" s="702"/>
      <c r="K232" s="702"/>
      <c r="L232" s="702"/>
      <c r="M232" s="702"/>
      <c r="N232" s="702"/>
      <c r="O232" s="702"/>
      <c r="P232" s="702"/>
      <c r="Q232" s="702"/>
      <c r="R232" s="702"/>
      <c r="S232" s="702"/>
      <c r="W232" s="702"/>
      <c r="X232" s="702"/>
      <c r="Y232" s="702"/>
      <c r="Z232" s="702"/>
      <c r="AA232" s="702"/>
      <c r="AB232" s="702"/>
      <c r="AC232" s="702"/>
      <c r="AD232" s="702"/>
      <c r="AE232" s="702"/>
      <c r="AF232" s="702"/>
      <c r="AG232" s="702"/>
      <c r="AH232" s="702"/>
      <c r="AI232" s="702"/>
      <c r="AJ232" s="702"/>
      <c r="AK232" s="702"/>
    </row>
    <row r="233" spans="5:37">
      <c r="E233" s="702"/>
      <c r="F233" s="702"/>
      <c r="G233" s="702"/>
      <c r="H233" s="702"/>
      <c r="I233" s="702"/>
      <c r="J233" s="702"/>
      <c r="K233" s="702"/>
      <c r="L233" s="702"/>
      <c r="M233" s="702"/>
      <c r="N233" s="702"/>
      <c r="O233" s="702"/>
      <c r="P233" s="702"/>
      <c r="Q233" s="702"/>
      <c r="R233" s="702"/>
      <c r="S233" s="702"/>
      <c r="W233" s="702"/>
      <c r="X233" s="702"/>
      <c r="Y233" s="702"/>
      <c r="Z233" s="702"/>
      <c r="AA233" s="702"/>
      <c r="AB233" s="702"/>
      <c r="AC233" s="702"/>
      <c r="AD233" s="702"/>
      <c r="AE233" s="702"/>
      <c r="AF233" s="702"/>
      <c r="AG233" s="702"/>
      <c r="AH233" s="702"/>
      <c r="AI233" s="702"/>
      <c r="AJ233" s="702"/>
      <c r="AK233" s="702"/>
    </row>
    <row r="234" spans="5:37">
      <c r="E234" s="702"/>
      <c r="F234" s="702"/>
      <c r="G234" s="702"/>
      <c r="H234" s="702"/>
      <c r="I234" s="702"/>
      <c r="J234" s="702"/>
      <c r="K234" s="702"/>
      <c r="L234" s="702"/>
      <c r="M234" s="702"/>
      <c r="N234" s="702"/>
      <c r="O234" s="702"/>
      <c r="P234" s="702"/>
      <c r="Q234" s="702"/>
      <c r="R234" s="702"/>
      <c r="S234" s="702"/>
      <c r="W234" s="702"/>
      <c r="X234" s="702"/>
      <c r="Y234" s="702"/>
      <c r="Z234" s="702"/>
      <c r="AA234" s="702"/>
      <c r="AB234" s="702"/>
      <c r="AC234" s="702"/>
      <c r="AD234" s="702"/>
      <c r="AE234" s="702"/>
      <c r="AF234" s="702"/>
      <c r="AG234" s="702"/>
      <c r="AH234" s="702"/>
      <c r="AI234" s="702"/>
      <c r="AJ234" s="702"/>
      <c r="AK234" s="702"/>
    </row>
    <row r="235" spans="5:37">
      <c r="E235" s="702"/>
      <c r="F235" s="702"/>
      <c r="G235" s="702"/>
      <c r="H235" s="702"/>
      <c r="I235" s="702"/>
      <c r="J235" s="702"/>
      <c r="K235" s="702"/>
      <c r="L235" s="702"/>
      <c r="M235" s="702"/>
      <c r="N235" s="702"/>
      <c r="O235" s="702"/>
      <c r="P235" s="702"/>
      <c r="Q235" s="702"/>
      <c r="R235" s="702"/>
      <c r="S235" s="702"/>
      <c r="W235" s="702"/>
      <c r="X235" s="702"/>
      <c r="Y235" s="702"/>
      <c r="Z235" s="702"/>
      <c r="AA235" s="702"/>
      <c r="AB235" s="702"/>
      <c r="AC235" s="702"/>
      <c r="AD235" s="702"/>
      <c r="AE235" s="702"/>
      <c r="AF235" s="702"/>
      <c r="AG235" s="702"/>
      <c r="AH235" s="702"/>
      <c r="AI235" s="702"/>
      <c r="AJ235" s="702"/>
      <c r="AK235" s="702"/>
    </row>
    <row r="236" spans="5:37">
      <c r="E236" s="702"/>
      <c r="F236" s="702"/>
      <c r="G236" s="702"/>
      <c r="H236" s="702"/>
      <c r="I236" s="702"/>
      <c r="J236" s="702"/>
      <c r="K236" s="702"/>
      <c r="L236" s="702"/>
      <c r="M236" s="702"/>
      <c r="N236" s="702"/>
      <c r="O236" s="702"/>
      <c r="P236" s="702"/>
      <c r="Q236" s="702"/>
      <c r="R236" s="702"/>
      <c r="S236" s="702"/>
      <c r="W236" s="702"/>
      <c r="X236" s="702"/>
      <c r="Y236" s="702"/>
      <c r="Z236" s="702"/>
      <c r="AA236" s="702"/>
      <c r="AB236" s="702"/>
      <c r="AC236" s="702"/>
      <c r="AD236" s="702"/>
      <c r="AE236" s="702"/>
      <c r="AF236" s="702"/>
      <c r="AG236" s="702"/>
      <c r="AH236" s="702"/>
      <c r="AI236" s="702"/>
      <c r="AJ236" s="702"/>
      <c r="AK236" s="702"/>
    </row>
    <row r="237" spans="5:37">
      <c r="E237" s="702"/>
      <c r="F237" s="702"/>
      <c r="G237" s="702"/>
      <c r="H237" s="702"/>
      <c r="I237" s="702"/>
      <c r="J237" s="702"/>
      <c r="K237" s="702"/>
      <c r="L237" s="702"/>
      <c r="M237" s="702"/>
      <c r="N237" s="702"/>
      <c r="O237" s="702"/>
      <c r="P237" s="702"/>
      <c r="Q237" s="702"/>
      <c r="R237" s="702"/>
      <c r="S237" s="702"/>
      <c r="W237" s="702"/>
      <c r="X237" s="702"/>
      <c r="Y237" s="702"/>
      <c r="Z237" s="702"/>
      <c r="AA237" s="702"/>
      <c r="AB237" s="702"/>
      <c r="AC237" s="702"/>
      <c r="AD237" s="702"/>
      <c r="AE237" s="702"/>
      <c r="AF237" s="702"/>
      <c r="AG237" s="702"/>
      <c r="AH237" s="702"/>
      <c r="AI237" s="702"/>
      <c r="AJ237" s="702"/>
      <c r="AK237" s="702"/>
    </row>
    <row r="238" spans="5:37">
      <c r="E238" s="702"/>
      <c r="F238" s="702"/>
      <c r="G238" s="702"/>
      <c r="H238" s="702"/>
      <c r="I238" s="702"/>
      <c r="J238" s="702"/>
      <c r="K238" s="702"/>
      <c r="L238" s="702"/>
      <c r="M238" s="702"/>
      <c r="N238" s="702"/>
      <c r="O238" s="702"/>
      <c r="P238" s="702"/>
      <c r="Q238" s="702"/>
      <c r="R238" s="702"/>
      <c r="S238" s="702"/>
      <c r="W238" s="702"/>
      <c r="X238" s="702"/>
      <c r="Y238" s="702"/>
      <c r="Z238" s="702"/>
      <c r="AA238" s="702"/>
      <c r="AB238" s="702"/>
      <c r="AC238" s="702"/>
      <c r="AD238" s="702"/>
      <c r="AE238" s="702"/>
      <c r="AF238" s="702"/>
      <c r="AG238" s="702"/>
      <c r="AH238" s="702"/>
      <c r="AI238" s="702"/>
      <c r="AJ238" s="702"/>
      <c r="AK238" s="702"/>
    </row>
    <row r="239" spans="5:37">
      <c r="E239" s="702"/>
      <c r="F239" s="702"/>
      <c r="G239" s="702"/>
      <c r="H239" s="702"/>
      <c r="I239" s="702"/>
      <c r="J239" s="702"/>
      <c r="K239" s="702"/>
      <c r="L239" s="702"/>
      <c r="M239" s="702"/>
      <c r="N239" s="702"/>
      <c r="O239" s="702"/>
      <c r="P239" s="702"/>
      <c r="Q239" s="702"/>
      <c r="R239" s="702"/>
      <c r="S239" s="702"/>
      <c r="W239" s="702"/>
      <c r="X239" s="702"/>
      <c r="Y239" s="702"/>
      <c r="Z239" s="702"/>
      <c r="AA239" s="702"/>
      <c r="AB239" s="702"/>
      <c r="AC239" s="702"/>
      <c r="AD239" s="702"/>
      <c r="AE239" s="702"/>
      <c r="AF239" s="702"/>
      <c r="AG239" s="702"/>
      <c r="AH239" s="702"/>
      <c r="AI239" s="702"/>
      <c r="AJ239" s="702"/>
      <c r="AK239" s="702"/>
    </row>
    <row r="240" spans="5:37">
      <c r="E240" s="702"/>
      <c r="F240" s="702"/>
      <c r="G240" s="702"/>
      <c r="H240" s="702"/>
      <c r="I240" s="702"/>
      <c r="J240" s="702"/>
      <c r="K240" s="702"/>
      <c r="L240" s="702"/>
      <c r="M240" s="702"/>
      <c r="N240" s="702"/>
      <c r="O240" s="702"/>
      <c r="P240" s="702"/>
      <c r="Q240" s="702"/>
      <c r="R240" s="702"/>
      <c r="S240" s="702"/>
      <c r="W240" s="702"/>
      <c r="X240" s="702"/>
      <c r="Y240" s="702"/>
      <c r="Z240" s="702"/>
      <c r="AA240" s="702"/>
      <c r="AB240" s="702"/>
      <c r="AC240" s="702"/>
      <c r="AD240" s="702"/>
      <c r="AE240" s="702"/>
      <c r="AF240" s="702"/>
      <c r="AG240" s="702"/>
      <c r="AH240" s="702"/>
      <c r="AI240" s="702"/>
      <c r="AJ240" s="702"/>
      <c r="AK240" s="702"/>
    </row>
    <row r="241" spans="5:37">
      <c r="E241" s="702"/>
      <c r="F241" s="702"/>
      <c r="G241" s="702"/>
      <c r="H241" s="702"/>
      <c r="I241" s="702"/>
      <c r="J241" s="702"/>
      <c r="K241" s="702"/>
      <c r="L241" s="702"/>
      <c r="M241" s="702"/>
      <c r="N241" s="702"/>
      <c r="O241" s="702"/>
      <c r="P241" s="702"/>
      <c r="Q241" s="702"/>
      <c r="R241" s="702"/>
      <c r="S241" s="702"/>
      <c r="W241" s="702"/>
      <c r="X241" s="702"/>
      <c r="Y241" s="702"/>
      <c r="Z241" s="702"/>
      <c r="AA241" s="702"/>
      <c r="AB241" s="702"/>
      <c r="AC241" s="702"/>
      <c r="AD241" s="702"/>
      <c r="AE241" s="702"/>
      <c r="AF241" s="702"/>
      <c r="AG241" s="702"/>
      <c r="AH241" s="702"/>
      <c r="AI241" s="702"/>
      <c r="AJ241" s="702"/>
      <c r="AK241" s="702"/>
    </row>
    <row r="242" spans="5:37">
      <c r="E242" s="702"/>
      <c r="F242" s="702"/>
      <c r="G242" s="702"/>
      <c r="H242" s="702"/>
      <c r="I242" s="702"/>
      <c r="J242" s="702"/>
      <c r="K242" s="702"/>
      <c r="L242" s="702"/>
      <c r="M242" s="702"/>
      <c r="N242" s="702"/>
      <c r="O242" s="702"/>
      <c r="P242" s="702"/>
      <c r="Q242" s="702"/>
      <c r="R242" s="702"/>
      <c r="S242" s="702"/>
      <c r="W242" s="702"/>
      <c r="X242" s="702"/>
      <c r="Y242" s="702"/>
      <c r="Z242" s="702"/>
      <c r="AA242" s="702"/>
      <c r="AB242" s="702"/>
      <c r="AC242" s="702"/>
      <c r="AD242" s="702"/>
      <c r="AE242" s="702"/>
      <c r="AF242" s="702"/>
      <c r="AG242" s="702"/>
      <c r="AH242" s="702"/>
      <c r="AI242" s="702"/>
      <c r="AJ242" s="702"/>
      <c r="AK242" s="702"/>
    </row>
    <row r="243" spans="5:37">
      <c r="E243" s="702"/>
      <c r="F243" s="702"/>
      <c r="G243" s="702"/>
      <c r="H243" s="702"/>
      <c r="I243" s="702"/>
      <c r="J243" s="702"/>
      <c r="K243" s="702"/>
      <c r="L243" s="702"/>
      <c r="M243" s="702"/>
      <c r="N243" s="702"/>
      <c r="O243" s="702"/>
      <c r="P243" s="702"/>
      <c r="Q243" s="702"/>
      <c r="R243" s="702"/>
      <c r="S243" s="702"/>
      <c r="W243" s="702"/>
      <c r="X243" s="702"/>
      <c r="Y243" s="702"/>
      <c r="Z243" s="702"/>
      <c r="AA243" s="702"/>
      <c r="AB243" s="702"/>
      <c r="AC243" s="702"/>
      <c r="AD243" s="702"/>
      <c r="AE243" s="702"/>
      <c r="AF243" s="702"/>
      <c r="AG243" s="702"/>
      <c r="AH243" s="702"/>
      <c r="AI243" s="702"/>
      <c r="AJ243" s="702"/>
      <c r="AK243" s="702"/>
    </row>
    <row r="244" spans="5:37">
      <c r="E244" s="702"/>
      <c r="F244" s="702"/>
      <c r="G244" s="702"/>
      <c r="H244" s="702"/>
      <c r="I244" s="702"/>
      <c r="J244" s="702"/>
      <c r="K244" s="702"/>
      <c r="L244" s="702"/>
      <c r="M244" s="702"/>
      <c r="N244" s="702"/>
      <c r="O244" s="702"/>
      <c r="P244" s="702"/>
      <c r="Q244" s="702"/>
      <c r="R244" s="702"/>
      <c r="S244" s="702"/>
      <c r="W244" s="702"/>
      <c r="X244" s="702"/>
      <c r="Y244" s="702"/>
      <c r="Z244" s="702"/>
      <c r="AA244" s="702"/>
      <c r="AB244" s="702"/>
      <c r="AC244" s="702"/>
      <c r="AD244" s="702"/>
      <c r="AE244" s="702"/>
      <c r="AF244" s="702"/>
      <c r="AG244" s="702"/>
      <c r="AH244" s="702"/>
      <c r="AI244" s="702"/>
      <c r="AJ244" s="702"/>
      <c r="AK244" s="702"/>
    </row>
    <row r="245" spans="5:37">
      <c r="E245" s="702"/>
      <c r="F245" s="702"/>
      <c r="G245" s="702"/>
      <c r="H245" s="702"/>
      <c r="I245" s="702"/>
      <c r="J245" s="702"/>
      <c r="K245" s="702"/>
      <c r="L245" s="702"/>
      <c r="M245" s="702"/>
      <c r="N245" s="702"/>
      <c r="O245" s="702"/>
      <c r="P245" s="702"/>
      <c r="Q245" s="702"/>
      <c r="R245" s="702"/>
      <c r="S245" s="702"/>
      <c r="W245" s="702"/>
      <c r="X245" s="702"/>
      <c r="Y245" s="702"/>
      <c r="Z245" s="702"/>
      <c r="AA245" s="702"/>
      <c r="AB245" s="702"/>
      <c r="AC245" s="702"/>
      <c r="AD245" s="702"/>
      <c r="AE245" s="702"/>
      <c r="AF245" s="702"/>
      <c r="AG245" s="702"/>
      <c r="AH245" s="702"/>
      <c r="AI245" s="702"/>
      <c r="AJ245" s="702"/>
      <c r="AK245" s="702"/>
    </row>
    <row r="246" spans="5:37">
      <c r="E246" s="702"/>
      <c r="F246" s="702"/>
      <c r="G246" s="702"/>
      <c r="H246" s="702"/>
      <c r="I246" s="702"/>
      <c r="J246" s="702"/>
      <c r="K246" s="702"/>
      <c r="L246" s="702"/>
      <c r="M246" s="702"/>
      <c r="N246" s="702"/>
      <c r="O246" s="702"/>
      <c r="P246" s="702"/>
      <c r="Q246" s="702"/>
      <c r="R246" s="702"/>
      <c r="S246" s="702"/>
      <c r="W246" s="702"/>
      <c r="X246" s="702"/>
      <c r="Y246" s="702"/>
      <c r="Z246" s="702"/>
      <c r="AA246" s="702"/>
      <c r="AB246" s="702"/>
      <c r="AC246" s="702"/>
      <c r="AD246" s="702"/>
      <c r="AE246" s="702"/>
      <c r="AF246" s="702"/>
      <c r="AG246" s="702"/>
      <c r="AH246" s="702"/>
      <c r="AI246" s="702"/>
      <c r="AJ246" s="702"/>
      <c r="AK246" s="702"/>
    </row>
    <row r="247" spans="5:37">
      <c r="E247" s="702"/>
      <c r="F247" s="702"/>
      <c r="G247" s="702"/>
      <c r="H247" s="702"/>
      <c r="I247" s="702"/>
      <c r="J247" s="702"/>
      <c r="K247" s="702"/>
      <c r="L247" s="702"/>
      <c r="M247" s="702"/>
      <c r="N247" s="702"/>
      <c r="O247" s="702"/>
      <c r="P247" s="702"/>
      <c r="Q247" s="702"/>
      <c r="R247" s="702"/>
      <c r="S247" s="702"/>
      <c r="W247" s="702"/>
      <c r="X247" s="702"/>
      <c r="Y247" s="702"/>
      <c r="Z247" s="702"/>
      <c r="AA247" s="702"/>
      <c r="AB247" s="702"/>
      <c r="AC247" s="702"/>
      <c r="AD247" s="702"/>
      <c r="AE247" s="702"/>
      <c r="AF247" s="702"/>
      <c r="AG247" s="702"/>
      <c r="AH247" s="702"/>
      <c r="AI247" s="702"/>
      <c r="AJ247" s="702"/>
      <c r="AK247" s="702"/>
    </row>
    <row r="248" spans="5:37">
      <c r="E248" s="702"/>
      <c r="F248" s="702"/>
      <c r="G248" s="702"/>
      <c r="H248" s="702"/>
      <c r="I248" s="702"/>
      <c r="J248" s="702"/>
      <c r="K248" s="702"/>
      <c r="L248" s="702"/>
      <c r="M248" s="702"/>
      <c r="N248" s="702"/>
      <c r="O248" s="702"/>
      <c r="P248" s="702"/>
      <c r="Q248" s="702"/>
      <c r="R248" s="702"/>
      <c r="S248" s="702"/>
      <c r="W248" s="702"/>
      <c r="X248" s="702"/>
      <c r="Y248" s="702"/>
      <c r="Z248" s="702"/>
      <c r="AA248" s="702"/>
      <c r="AB248" s="702"/>
      <c r="AC248" s="702"/>
      <c r="AD248" s="702"/>
      <c r="AE248" s="702"/>
      <c r="AF248" s="702"/>
      <c r="AG248" s="702"/>
      <c r="AH248" s="702"/>
      <c r="AI248" s="702"/>
      <c r="AJ248" s="702"/>
      <c r="AK248" s="702"/>
    </row>
    <row r="249" spans="5:37">
      <c r="E249" s="702"/>
      <c r="F249" s="702"/>
      <c r="G249" s="702"/>
      <c r="H249" s="702"/>
      <c r="I249" s="702"/>
      <c r="J249" s="702"/>
      <c r="K249" s="702"/>
      <c r="L249" s="702"/>
      <c r="M249" s="702"/>
      <c r="N249" s="702"/>
      <c r="O249" s="702"/>
      <c r="P249" s="702"/>
      <c r="Q249" s="702"/>
      <c r="R249" s="702"/>
      <c r="S249" s="702"/>
      <c r="W249" s="702"/>
      <c r="X249" s="702"/>
      <c r="Y249" s="702"/>
      <c r="Z249" s="702"/>
      <c r="AA249" s="702"/>
      <c r="AB249" s="702"/>
      <c r="AC249" s="702"/>
      <c r="AD249" s="702"/>
      <c r="AE249" s="702"/>
      <c r="AF249" s="702"/>
      <c r="AG249" s="702"/>
      <c r="AH249" s="702"/>
      <c r="AI249" s="702"/>
      <c r="AJ249" s="702"/>
      <c r="AK249" s="702"/>
    </row>
    <row r="250" spans="5:37">
      <c r="E250" s="702"/>
      <c r="F250" s="702"/>
      <c r="G250" s="702"/>
      <c r="H250" s="702"/>
      <c r="I250" s="702"/>
      <c r="J250" s="702"/>
      <c r="K250" s="702"/>
      <c r="L250" s="702"/>
      <c r="M250" s="702"/>
      <c r="N250" s="702"/>
      <c r="O250" s="702"/>
      <c r="P250" s="702"/>
      <c r="Q250" s="702"/>
      <c r="R250" s="702"/>
      <c r="S250" s="702"/>
      <c r="W250" s="702"/>
      <c r="X250" s="702"/>
      <c r="Y250" s="702"/>
      <c r="Z250" s="702"/>
      <c r="AA250" s="702"/>
      <c r="AB250" s="702"/>
      <c r="AC250" s="702"/>
      <c r="AD250" s="702"/>
      <c r="AE250" s="702"/>
      <c r="AF250" s="702"/>
      <c r="AG250" s="702"/>
      <c r="AH250" s="702"/>
      <c r="AI250" s="702"/>
      <c r="AJ250" s="702"/>
      <c r="AK250" s="702"/>
    </row>
    <row r="251" spans="5:37">
      <c r="E251" s="702"/>
      <c r="F251" s="702"/>
      <c r="G251" s="702"/>
      <c r="H251" s="702"/>
      <c r="I251" s="702"/>
      <c r="J251" s="702"/>
      <c r="K251" s="702"/>
      <c r="L251" s="702"/>
      <c r="M251" s="702"/>
      <c r="N251" s="702"/>
      <c r="O251" s="702"/>
      <c r="P251" s="702"/>
      <c r="Q251" s="702"/>
      <c r="R251" s="702"/>
      <c r="S251" s="702"/>
      <c r="W251" s="702"/>
      <c r="X251" s="702"/>
      <c r="Y251" s="702"/>
      <c r="Z251" s="702"/>
      <c r="AA251" s="702"/>
      <c r="AB251" s="702"/>
      <c r="AC251" s="702"/>
      <c r="AD251" s="702"/>
      <c r="AE251" s="702"/>
      <c r="AF251" s="702"/>
      <c r="AG251" s="702"/>
      <c r="AH251" s="702"/>
      <c r="AI251" s="702"/>
      <c r="AJ251" s="702"/>
      <c r="AK251" s="702"/>
    </row>
    <row r="252" spans="5:37">
      <c r="E252" s="702"/>
      <c r="F252" s="702"/>
      <c r="G252" s="702"/>
      <c r="H252" s="702"/>
      <c r="I252" s="702"/>
      <c r="J252" s="702"/>
      <c r="K252" s="702"/>
      <c r="L252" s="702"/>
      <c r="M252" s="702"/>
      <c r="N252" s="702"/>
      <c r="O252" s="702"/>
      <c r="P252" s="702"/>
      <c r="Q252" s="702"/>
      <c r="R252" s="702"/>
      <c r="S252" s="702"/>
      <c r="W252" s="702"/>
      <c r="X252" s="702"/>
      <c r="Y252" s="702"/>
      <c r="Z252" s="702"/>
      <c r="AA252" s="702"/>
      <c r="AB252" s="702"/>
      <c r="AC252" s="702"/>
      <c r="AD252" s="702"/>
      <c r="AE252" s="702"/>
      <c r="AF252" s="702"/>
      <c r="AG252" s="702"/>
      <c r="AH252" s="702"/>
      <c r="AI252" s="702"/>
      <c r="AJ252" s="702"/>
      <c r="AK252" s="702"/>
    </row>
    <row r="253" spans="5:37">
      <c r="E253" s="702"/>
      <c r="F253" s="702"/>
      <c r="G253" s="702"/>
      <c r="H253" s="702"/>
      <c r="I253" s="702"/>
      <c r="J253" s="702"/>
      <c r="K253" s="702"/>
      <c r="L253" s="702"/>
      <c r="M253" s="702"/>
      <c r="N253" s="702"/>
      <c r="O253" s="702"/>
      <c r="P253" s="702"/>
      <c r="Q253" s="702"/>
      <c r="R253" s="702"/>
      <c r="S253" s="702"/>
      <c r="W253" s="702"/>
      <c r="X253" s="702"/>
      <c r="Y253" s="702"/>
      <c r="Z253" s="702"/>
      <c r="AA253" s="702"/>
      <c r="AB253" s="702"/>
      <c r="AC253" s="702"/>
      <c r="AD253" s="702"/>
      <c r="AE253" s="702"/>
      <c r="AF253" s="702"/>
      <c r="AG253" s="702"/>
      <c r="AH253" s="702"/>
      <c r="AI253" s="702"/>
      <c r="AJ253" s="702"/>
      <c r="AK253" s="702"/>
    </row>
    <row r="254" spans="5:37">
      <c r="E254" s="702"/>
      <c r="F254" s="702"/>
      <c r="G254" s="702"/>
      <c r="H254" s="702"/>
      <c r="I254" s="702"/>
      <c r="J254" s="702"/>
      <c r="K254" s="702"/>
      <c r="L254" s="702"/>
      <c r="M254" s="702"/>
      <c r="N254" s="702"/>
      <c r="O254" s="702"/>
      <c r="P254" s="702"/>
      <c r="Q254" s="702"/>
      <c r="R254" s="702"/>
      <c r="S254" s="702"/>
      <c r="W254" s="702"/>
      <c r="X254" s="702"/>
      <c r="Y254" s="702"/>
      <c r="Z254" s="702"/>
      <c r="AA254" s="702"/>
      <c r="AB254" s="702"/>
      <c r="AC254" s="702"/>
      <c r="AD254" s="702"/>
      <c r="AE254" s="702"/>
      <c r="AF254" s="702"/>
      <c r="AG254" s="702"/>
      <c r="AH254" s="702"/>
      <c r="AI254" s="702"/>
      <c r="AJ254" s="702"/>
      <c r="AK254" s="702"/>
    </row>
    <row r="255" spans="5:37">
      <c r="E255" s="702"/>
      <c r="F255" s="702"/>
      <c r="G255" s="702"/>
      <c r="H255" s="702"/>
      <c r="I255" s="702"/>
      <c r="J255" s="702"/>
      <c r="K255" s="702"/>
      <c r="L255" s="702"/>
      <c r="M255" s="702"/>
      <c r="N255" s="702"/>
      <c r="O255" s="702"/>
      <c r="P255" s="702"/>
      <c r="Q255" s="702"/>
      <c r="R255" s="702"/>
      <c r="S255" s="702"/>
      <c r="W255" s="702"/>
      <c r="X255" s="702"/>
      <c r="Y255" s="702"/>
      <c r="Z255" s="702"/>
      <c r="AA255" s="702"/>
      <c r="AB255" s="702"/>
      <c r="AC255" s="702"/>
      <c r="AD255" s="702"/>
      <c r="AE255" s="702"/>
      <c r="AF255" s="702"/>
      <c r="AG255" s="702"/>
      <c r="AH255" s="702"/>
      <c r="AI255" s="702"/>
      <c r="AJ255" s="702"/>
      <c r="AK255" s="702"/>
    </row>
    <row r="256" spans="5:37">
      <c r="E256" s="702"/>
      <c r="F256" s="702"/>
      <c r="G256" s="702"/>
      <c r="H256" s="702"/>
      <c r="I256" s="702"/>
      <c r="J256" s="702"/>
      <c r="K256" s="702"/>
      <c r="L256" s="702"/>
      <c r="M256" s="702"/>
      <c r="N256" s="702"/>
      <c r="O256" s="702"/>
      <c r="P256" s="702"/>
      <c r="Q256" s="702"/>
      <c r="R256" s="702"/>
      <c r="S256" s="702"/>
      <c r="W256" s="702"/>
      <c r="X256" s="702"/>
      <c r="Y256" s="702"/>
      <c r="Z256" s="702"/>
      <c r="AA256" s="702"/>
      <c r="AB256" s="702"/>
      <c r="AC256" s="702"/>
      <c r="AD256" s="702"/>
      <c r="AE256" s="702"/>
      <c r="AF256" s="702"/>
      <c r="AG256" s="702"/>
      <c r="AH256" s="702"/>
      <c r="AI256" s="702"/>
      <c r="AJ256" s="702"/>
      <c r="AK256" s="702"/>
    </row>
    <row r="257" spans="5:37">
      <c r="E257" s="702"/>
      <c r="F257" s="702"/>
      <c r="G257" s="702"/>
      <c r="H257" s="702"/>
      <c r="I257" s="702"/>
      <c r="J257" s="702"/>
      <c r="K257" s="702"/>
      <c r="L257" s="702"/>
      <c r="M257" s="702"/>
      <c r="N257" s="702"/>
      <c r="O257" s="702"/>
      <c r="P257" s="702"/>
      <c r="Q257" s="702"/>
      <c r="R257" s="702"/>
      <c r="S257" s="702"/>
      <c r="W257" s="702"/>
      <c r="X257" s="702"/>
      <c r="Y257" s="702"/>
      <c r="Z257" s="702"/>
      <c r="AA257" s="702"/>
      <c r="AB257" s="702"/>
      <c r="AC257" s="702"/>
      <c r="AD257" s="702"/>
      <c r="AE257" s="702"/>
      <c r="AF257" s="702"/>
      <c r="AG257" s="702"/>
      <c r="AH257" s="702"/>
      <c r="AI257" s="702"/>
      <c r="AJ257" s="702"/>
      <c r="AK257" s="702"/>
    </row>
    <row r="258" spans="5:37">
      <c r="E258" s="702"/>
      <c r="F258" s="702"/>
      <c r="G258" s="702"/>
      <c r="H258" s="702"/>
      <c r="I258" s="702"/>
      <c r="J258" s="702"/>
      <c r="K258" s="702"/>
      <c r="L258" s="702"/>
      <c r="M258" s="702"/>
      <c r="N258" s="702"/>
      <c r="O258" s="702"/>
      <c r="P258" s="702"/>
      <c r="Q258" s="702"/>
      <c r="R258" s="702"/>
      <c r="S258" s="702"/>
      <c r="W258" s="702"/>
      <c r="X258" s="702"/>
      <c r="Y258" s="702"/>
      <c r="Z258" s="702"/>
      <c r="AA258" s="702"/>
      <c r="AB258" s="702"/>
      <c r="AC258" s="702"/>
      <c r="AD258" s="702"/>
      <c r="AE258" s="702"/>
      <c r="AF258" s="702"/>
      <c r="AG258" s="702"/>
      <c r="AH258" s="702"/>
      <c r="AI258" s="702"/>
      <c r="AJ258" s="702"/>
      <c r="AK258" s="702"/>
    </row>
    <row r="259" spans="5:37">
      <c r="E259" s="702"/>
      <c r="F259" s="702"/>
      <c r="G259" s="702"/>
      <c r="H259" s="702"/>
      <c r="I259" s="702"/>
      <c r="J259" s="702"/>
      <c r="K259" s="702"/>
      <c r="L259" s="702"/>
      <c r="M259" s="702"/>
      <c r="N259" s="702"/>
      <c r="O259" s="702"/>
      <c r="P259" s="702"/>
      <c r="Q259" s="702"/>
      <c r="R259" s="702"/>
      <c r="S259" s="702"/>
      <c r="W259" s="702"/>
      <c r="X259" s="702"/>
      <c r="Y259" s="702"/>
      <c r="Z259" s="702"/>
      <c r="AA259" s="702"/>
      <c r="AB259" s="702"/>
      <c r="AC259" s="702"/>
      <c r="AD259" s="702"/>
      <c r="AE259" s="702"/>
      <c r="AF259" s="702"/>
      <c r="AG259" s="702"/>
      <c r="AH259" s="702"/>
      <c r="AI259" s="702"/>
      <c r="AJ259" s="702"/>
      <c r="AK259" s="702"/>
    </row>
    <row r="260" spans="5:37">
      <c r="E260" s="702"/>
      <c r="F260" s="702"/>
      <c r="G260" s="702"/>
      <c r="H260" s="702"/>
      <c r="I260" s="702"/>
      <c r="J260" s="702"/>
      <c r="K260" s="702"/>
      <c r="L260" s="702"/>
      <c r="M260" s="702"/>
      <c r="N260" s="702"/>
      <c r="O260" s="702"/>
      <c r="P260" s="702"/>
      <c r="Q260" s="702"/>
      <c r="R260" s="702"/>
      <c r="S260" s="702"/>
      <c r="W260" s="702"/>
      <c r="X260" s="702"/>
      <c r="Y260" s="702"/>
      <c r="Z260" s="702"/>
      <c r="AA260" s="702"/>
      <c r="AB260" s="702"/>
      <c r="AC260" s="702"/>
      <c r="AD260" s="702"/>
      <c r="AE260" s="702"/>
      <c r="AF260" s="702"/>
      <c r="AG260" s="702"/>
      <c r="AH260" s="702"/>
      <c r="AI260" s="702"/>
      <c r="AJ260" s="702"/>
      <c r="AK260" s="702"/>
    </row>
    <row r="261" spans="5:37">
      <c r="E261" s="702"/>
      <c r="F261" s="702"/>
      <c r="G261" s="702"/>
      <c r="H261" s="702"/>
      <c r="I261" s="702"/>
      <c r="J261" s="702"/>
      <c r="K261" s="702"/>
      <c r="L261" s="702"/>
      <c r="M261" s="702"/>
      <c r="N261" s="702"/>
      <c r="O261" s="702"/>
      <c r="P261" s="702"/>
      <c r="Q261" s="702"/>
      <c r="R261" s="702"/>
      <c r="S261" s="702"/>
      <c r="W261" s="702"/>
      <c r="X261" s="702"/>
      <c r="Y261" s="702"/>
      <c r="Z261" s="702"/>
      <c r="AA261" s="702"/>
      <c r="AB261" s="702"/>
      <c r="AC261" s="702"/>
      <c r="AD261" s="702"/>
      <c r="AE261" s="702"/>
      <c r="AF261" s="702"/>
      <c r="AG261" s="702"/>
      <c r="AH261" s="702"/>
      <c r="AI261" s="702"/>
      <c r="AJ261" s="702"/>
      <c r="AK261" s="702"/>
    </row>
    <row r="262" spans="5:37">
      <c r="E262" s="702"/>
      <c r="F262" s="702"/>
      <c r="G262" s="702"/>
      <c r="H262" s="702"/>
      <c r="I262" s="702"/>
      <c r="J262" s="702"/>
      <c r="K262" s="702"/>
      <c r="L262" s="702"/>
      <c r="M262" s="702"/>
      <c r="N262" s="702"/>
      <c r="O262" s="702"/>
      <c r="P262" s="702"/>
      <c r="Q262" s="702"/>
      <c r="R262" s="702"/>
      <c r="S262" s="702"/>
      <c r="W262" s="702"/>
      <c r="X262" s="702"/>
      <c r="Y262" s="702"/>
      <c r="Z262" s="702"/>
      <c r="AA262" s="702"/>
      <c r="AB262" s="702"/>
      <c r="AC262" s="702"/>
      <c r="AD262" s="702"/>
      <c r="AE262" s="702"/>
      <c r="AF262" s="702"/>
      <c r="AG262" s="702"/>
      <c r="AH262" s="702"/>
      <c r="AI262" s="702"/>
      <c r="AJ262" s="702"/>
      <c r="AK262" s="702"/>
    </row>
    <row r="263" spans="5:37">
      <c r="E263" s="702"/>
      <c r="F263" s="702"/>
      <c r="G263" s="702"/>
      <c r="H263" s="702"/>
      <c r="I263" s="702"/>
      <c r="J263" s="702"/>
      <c r="K263" s="702"/>
      <c r="L263" s="702"/>
      <c r="M263" s="702"/>
      <c r="N263" s="702"/>
      <c r="O263" s="702"/>
      <c r="P263" s="702"/>
      <c r="Q263" s="702"/>
      <c r="R263" s="702"/>
      <c r="S263" s="702"/>
      <c r="W263" s="702"/>
      <c r="X263" s="702"/>
      <c r="Y263" s="702"/>
      <c r="Z263" s="702"/>
      <c r="AA263" s="702"/>
      <c r="AB263" s="702"/>
      <c r="AC263" s="702"/>
      <c r="AD263" s="702"/>
      <c r="AE263" s="702"/>
      <c r="AF263" s="702"/>
      <c r="AG263" s="702"/>
      <c r="AH263" s="702"/>
      <c r="AI263" s="702"/>
      <c r="AJ263" s="702"/>
      <c r="AK263" s="702"/>
    </row>
    <row r="264" spans="5:37">
      <c r="E264" s="702"/>
      <c r="F264" s="702"/>
      <c r="G264" s="702"/>
      <c r="H264" s="702"/>
      <c r="I264" s="702"/>
      <c r="J264" s="702"/>
      <c r="K264" s="702"/>
      <c r="L264" s="702"/>
      <c r="M264" s="702"/>
      <c r="N264" s="702"/>
      <c r="O264" s="702"/>
      <c r="P264" s="702"/>
      <c r="Q264" s="702"/>
      <c r="R264" s="702"/>
      <c r="S264" s="702"/>
      <c r="W264" s="702"/>
      <c r="X264" s="702"/>
      <c r="Y264" s="702"/>
      <c r="Z264" s="702"/>
      <c r="AA264" s="702"/>
      <c r="AB264" s="702"/>
      <c r="AC264" s="702"/>
      <c r="AD264" s="702"/>
      <c r="AE264" s="702"/>
      <c r="AF264" s="702"/>
      <c r="AG264" s="702"/>
      <c r="AH264" s="702"/>
      <c r="AI264" s="702"/>
      <c r="AJ264" s="702"/>
      <c r="AK264" s="702"/>
    </row>
    <row r="265" spans="5:37">
      <c r="E265" s="702"/>
      <c r="F265" s="702"/>
      <c r="G265" s="702"/>
      <c r="H265" s="702"/>
      <c r="I265" s="702"/>
      <c r="J265" s="702"/>
      <c r="K265" s="702"/>
      <c r="L265" s="702"/>
      <c r="M265" s="702"/>
      <c r="N265" s="702"/>
      <c r="O265" s="702"/>
      <c r="P265" s="702"/>
      <c r="Q265" s="702"/>
      <c r="R265" s="702"/>
      <c r="S265" s="702"/>
      <c r="W265" s="702"/>
      <c r="X265" s="702"/>
      <c r="Y265" s="702"/>
      <c r="Z265" s="702"/>
      <c r="AA265" s="702"/>
      <c r="AB265" s="702"/>
      <c r="AC265" s="702"/>
      <c r="AD265" s="702"/>
      <c r="AE265" s="702"/>
      <c r="AF265" s="702"/>
      <c r="AG265" s="702"/>
      <c r="AH265" s="702"/>
      <c r="AI265" s="702"/>
      <c r="AJ265" s="702"/>
      <c r="AK265" s="702"/>
    </row>
    <row r="266" spans="5:37">
      <c r="E266" s="702"/>
      <c r="F266" s="702"/>
      <c r="G266" s="702"/>
      <c r="H266" s="702"/>
      <c r="I266" s="702"/>
      <c r="J266" s="702"/>
      <c r="K266" s="702"/>
      <c r="L266" s="702"/>
      <c r="M266" s="702"/>
      <c r="N266" s="702"/>
      <c r="O266" s="702"/>
      <c r="P266" s="702"/>
      <c r="Q266" s="702"/>
      <c r="R266" s="702"/>
      <c r="S266" s="702"/>
      <c r="W266" s="702"/>
      <c r="X266" s="702"/>
      <c r="Y266" s="702"/>
      <c r="Z266" s="702"/>
      <c r="AA266" s="702"/>
      <c r="AB266" s="702"/>
      <c r="AC266" s="702"/>
      <c r="AD266" s="702"/>
      <c r="AE266" s="702"/>
      <c r="AF266" s="702"/>
      <c r="AG266" s="702"/>
      <c r="AH266" s="702"/>
      <c r="AI266" s="702"/>
      <c r="AJ266" s="702"/>
      <c r="AK266" s="702"/>
    </row>
    <row r="267" spans="5:37">
      <c r="E267" s="702"/>
      <c r="F267" s="702"/>
      <c r="G267" s="702"/>
      <c r="H267" s="702"/>
      <c r="I267" s="702"/>
      <c r="J267" s="702"/>
      <c r="K267" s="702"/>
      <c r="L267" s="702"/>
      <c r="M267" s="702"/>
      <c r="N267" s="702"/>
      <c r="O267" s="702"/>
      <c r="P267" s="702"/>
      <c r="Q267" s="702"/>
      <c r="R267" s="702"/>
      <c r="S267" s="702"/>
      <c r="W267" s="702"/>
      <c r="X267" s="702"/>
      <c r="Y267" s="702"/>
      <c r="Z267" s="702"/>
      <c r="AA267" s="702"/>
      <c r="AB267" s="702"/>
      <c r="AC267" s="702"/>
      <c r="AD267" s="702"/>
      <c r="AE267" s="702"/>
      <c r="AF267" s="702"/>
      <c r="AG267" s="702"/>
      <c r="AH267" s="702"/>
      <c r="AI267" s="702"/>
      <c r="AJ267" s="702"/>
      <c r="AK267" s="702"/>
    </row>
    <row r="268" spans="5:37">
      <c r="E268" s="702"/>
      <c r="F268" s="702"/>
      <c r="G268" s="702"/>
      <c r="H268" s="702"/>
      <c r="I268" s="702"/>
      <c r="J268" s="702"/>
      <c r="K268" s="702"/>
      <c r="L268" s="702"/>
      <c r="M268" s="702"/>
      <c r="N268" s="702"/>
      <c r="O268" s="702"/>
      <c r="P268" s="702"/>
      <c r="Q268" s="702"/>
      <c r="R268" s="702"/>
      <c r="S268" s="702"/>
      <c r="W268" s="702"/>
      <c r="X268" s="702"/>
      <c r="Y268" s="702"/>
      <c r="Z268" s="702"/>
      <c r="AA268" s="702"/>
      <c r="AB268" s="702"/>
      <c r="AC268" s="702"/>
      <c r="AD268" s="702"/>
      <c r="AE268" s="702"/>
      <c r="AF268" s="702"/>
      <c r="AG268" s="702"/>
      <c r="AH268" s="702"/>
      <c r="AI268" s="702"/>
      <c r="AJ268" s="702"/>
      <c r="AK268" s="702"/>
    </row>
    <row r="269" spans="5:37">
      <c r="E269" s="702"/>
      <c r="F269" s="702"/>
      <c r="G269" s="702"/>
      <c r="H269" s="702"/>
      <c r="I269" s="702"/>
      <c r="J269" s="702"/>
      <c r="K269" s="702"/>
      <c r="L269" s="702"/>
      <c r="M269" s="702"/>
      <c r="N269" s="702"/>
      <c r="O269" s="702"/>
      <c r="P269" s="702"/>
      <c r="Q269" s="702"/>
      <c r="R269" s="702"/>
      <c r="S269" s="702"/>
      <c r="W269" s="702"/>
      <c r="X269" s="702"/>
      <c r="Y269" s="702"/>
      <c r="Z269" s="702"/>
      <c r="AA269" s="702"/>
      <c r="AB269" s="702"/>
      <c r="AC269" s="702"/>
      <c r="AD269" s="702"/>
      <c r="AE269" s="702"/>
      <c r="AF269" s="702"/>
      <c r="AG269" s="702"/>
      <c r="AH269" s="702"/>
      <c r="AI269" s="702"/>
      <c r="AJ269" s="702"/>
      <c r="AK269" s="702"/>
    </row>
    <row r="270" spans="5:37">
      <c r="E270" s="702"/>
      <c r="F270" s="702"/>
      <c r="G270" s="702"/>
      <c r="H270" s="702"/>
      <c r="I270" s="702"/>
      <c r="J270" s="702"/>
      <c r="K270" s="702"/>
      <c r="L270" s="702"/>
      <c r="M270" s="702"/>
      <c r="N270" s="702"/>
      <c r="O270" s="702"/>
      <c r="P270" s="702"/>
      <c r="Q270" s="702"/>
      <c r="R270" s="702"/>
      <c r="S270" s="702"/>
      <c r="W270" s="702"/>
      <c r="X270" s="702"/>
      <c r="Y270" s="702"/>
      <c r="Z270" s="702"/>
      <c r="AA270" s="702"/>
      <c r="AB270" s="702"/>
      <c r="AC270" s="702"/>
      <c r="AD270" s="702"/>
      <c r="AE270" s="702"/>
      <c r="AF270" s="702"/>
      <c r="AG270" s="702"/>
      <c r="AH270" s="702"/>
      <c r="AI270" s="702"/>
      <c r="AJ270" s="702"/>
      <c r="AK270" s="702"/>
    </row>
    <row r="271" spans="5:37">
      <c r="E271" s="702"/>
      <c r="F271" s="702"/>
      <c r="G271" s="702"/>
      <c r="H271" s="702"/>
      <c r="I271" s="702"/>
      <c r="J271" s="702"/>
      <c r="K271" s="702"/>
      <c r="L271" s="702"/>
      <c r="M271" s="702"/>
      <c r="N271" s="702"/>
      <c r="O271" s="702"/>
      <c r="P271" s="702"/>
      <c r="Q271" s="702"/>
      <c r="R271" s="702"/>
      <c r="S271" s="702"/>
      <c r="W271" s="702"/>
      <c r="X271" s="702"/>
      <c r="Y271" s="702"/>
      <c r="Z271" s="702"/>
      <c r="AA271" s="702"/>
      <c r="AB271" s="702"/>
      <c r="AC271" s="702"/>
      <c r="AD271" s="702"/>
      <c r="AE271" s="702"/>
      <c r="AF271" s="702"/>
      <c r="AG271" s="702"/>
      <c r="AH271" s="702"/>
      <c r="AI271" s="702"/>
      <c r="AJ271" s="702"/>
      <c r="AK271" s="702"/>
    </row>
    <row r="272" spans="5:37">
      <c r="E272" s="702"/>
      <c r="F272" s="702"/>
      <c r="G272" s="702"/>
      <c r="H272" s="702"/>
      <c r="I272" s="702"/>
      <c r="J272" s="702"/>
      <c r="K272" s="702"/>
      <c r="L272" s="702"/>
      <c r="M272" s="702"/>
      <c r="N272" s="702"/>
      <c r="O272" s="702"/>
      <c r="P272" s="702"/>
      <c r="Q272" s="702"/>
      <c r="R272" s="702"/>
      <c r="S272" s="702"/>
      <c r="W272" s="702"/>
      <c r="X272" s="702"/>
      <c r="Y272" s="702"/>
      <c r="Z272" s="702"/>
      <c r="AA272" s="702"/>
      <c r="AB272" s="702"/>
      <c r="AC272" s="702"/>
      <c r="AD272" s="702"/>
      <c r="AE272" s="702"/>
      <c r="AF272" s="702"/>
      <c r="AG272" s="702"/>
      <c r="AH272" s="702"/>
      <c r="AI272" s="702"/>
      <c r="AJ272" s="702"/>
      <c r="AK272" s="702"/>
    </row>
    <row r="273" spans="5:37">
      <c r="E273" s="702"/>
      <c r="F273" s="702"/>
      <c r="G273" s="702"/>
      <c r="H273" s="702"/>
      <c r="I273" s="702"/>
      <c r="J273" s="702"/>
      <c r="K273" s="702"/>
      <c r="L273" s="702"/>
      <c r="M273" s="702"/>
      <c r="N273" s="702"/>
      <c r="O273" s="702"/>
      <c r="P273" s="702"/>
      <c r="Q273" s="702"/>
      <c r="R273" s="702"/>
      <c r="S273" s="702"/>
      <c r="W273" s="702"/>
      <c r="X273" s="702"/>
      <c r="Y273" s="702"/>
      <c r="Z273" s="702"/>
      <c r="AA273" s="702"/>
      <c r="AB273" s="702"/>
      <c r="AC273" s="702"/>
      <c r="AD273" s="702"/>
      <c r="AE273" s="702"/>
      <c r="AF273" s="702"/>
      <c r="AG273" s="702"/>
      <c r="AH273" s="702"/>
      <c r="AI273" s="702"/>
      <c r="AJ273" s="702"/>
      <c r="AK273" s="702"/>
    </row>
    <row r="274" spans="5:37">
      <c r="E274" s="702"/>
      <c r="F274" s="702"/>
      <c r="G274" s="702"/>
      <c r="H274" s="702"/>
      <c r="I274" s="702"/>
      <c r="J274" s="702"/>
      <c r="K274" s="702"/>
      <c r="L274" s="702"/>
      <c r="M274" s="702"/>
      <c r="N274" s="702"/>
      <c r="O274" s="702"/>
      <c r="P274" s="702"/>
      <c r="Q274" s="702"/>
      <c r="R274" s="702"/>
      <c r="S274" s="702"/>
      <c r="W274" s="702"/>
      <c r="X274" s="702"/>
      <c r="Y274" s="702"/>
      <c r="Z274" s="702"/>
      <c r="AA274" s="702"/>
      <c r="AB274" s="702"/>
      <c r="AC274" s="702"/>
      <c r="AD274" s="702"/>
      <c r="AE274" s="702"/>
      <c r="AF274" s="702"/>
      <c r="AG274" s="702"/>
      <c r="AH274" s="702"/>
      <c r="AI274" s="702"/>
      <c r="AJ274" s="702"/>
      <c r="AK274" s="702"/>
    </row>
    <row r="275" spans="5:37">
      <c r="E275" s="702"/>
      <c r="F275" s="702"/>
      <c r="G275" s="702"/>
      <c r="H275" s="702"/>
      <c r="I275" s="702"/>
      <c r="J275" s="702"/>
      <c r="K275" s="702"/>
      <c r="L275" s="702"/>
      <c r="M275" s="702"/>
      <c r="N275" s="702"/>
      <c r="O275" s="702"/>
      <c r="P275" s="702"/>
      <c r="Q275" s="702"/>
      <c r="R275" s="702"/>
      <c r="S275" s="702"/>
      <c r="W275" s="702"/>
      <c r="X275" s="702"/>
      <c r="Y275" s="702"/>
      <c r="Z275" s="702"/>
      <c r="AA275" s="702"/>
      <c r="AB275" s="702"/>
      <c r="AC275" s="702"/>
      <c r="AD275" s="702"/>
      <c r="AE275" s="702"/>
      <c r="AF275" s="702"/>
      <c r="AG275" s="702"/>
      <c r="AH275" s="702"/>
      <c r="AI275" s="702"/>
      <c r="AJ275" s="702"/>
      <c r="AK275" s="702"/>
    </row>
    <row r="276" spans="5:37">
      <c r="E276" s="702"/>
      <c r="F276" s="702"/>
      <c r="G276" s="702"/>
      <c r="H276" s="702"/>
      <c r="I276" s="702"/>
      <c r="J276" s="702"/>
      <c r="K276" s="702"/>
      <c r="L276" s="702"/>
      <c r="M276" s="702"/>
      <c r="N276" s="702"/>
      <c r="O276" s="702"/>
      <c r="P276" s="702"/>
      <c r="Q276" s="702"/>
      <c r="R276" s="702"/>
      <c r="S276" s="702"/>
      <c r="W276" s="702"/>
      <c r="X276" s="702"/>
      <c r="Y276" s="702"/>
      <c r="Z276" s="702"/>
      <c r="AA276" s="702"/>
      <c r="AB276" s="702"/>
      <c r="AC276" s="702"/>
      <c r="AD276" s="702"/>
      <c r="AE276" s="702"/>
      <c r="AF276" s="702"/>
      <c r="AG276" s="702"/>
      <c r="AH276" s="702"/>
      <c r="AI276" s="702"/>
      <c r="AJ276" s="702"/>
      <c r="AK276" s="702"/>
    </row>
    <row r="277" spans="5:37">
      <c r="E277" s="702"/>
      <c r="F277" s="702"/>
      <c r="G277" s="702"/>
      <c r="H277" s="702"/>
      <c r="I277" s="702"/>
      <c r="J277" s="702"/>
      <c r="K277" s="702"/>
      <c r="L277" s="702"/>
      <c r="M277" s="702"/>
      <c r="N277" s="702"/>
      <c r="O277" s="702"/>
      <c r="P277" s="702"/>
      <c r="Q277" s="702"/>
      <c r="R277" s="702"/>
      <c r="S277" s="702"/>
      <c r="W277" s="702"/>
      <c r="X277" s="702"/>
      <c r="Y277" s="702"/>
      <c r="Z277" s="702"/>
      <c r="AA277" s="702"/>
      <c r="AB277" s="702"/>
      <c r="AC277" s="702"/>
      <c r="AD277" s="702"/>
      <c r="AE277" s="702"/>
      <c r="AF277" s="702"/>
      <c r="AG277" s="702"/>
      <c r="AH277" s="702"/>
      <c r="AI277" s="702"/>
      <c r="AJ277" s="702"/>
      <c r="AK277" s="702"/>
    </row>
    <row r="278" spans="5:37">
      <c r="E278" s="702"/>
      <c r="F278" s="702"/>
      <c r="G278" s="702"/>
      <c r="H278" s="702"/>
      <c r="I278" s="702"/>
      <c r="J278" s="702"/>
      <c r="K278" s="702"/>
      <c r="L278" s="702"/>
      <c r="M278" s="702"/>
      <c r="N278" s="702"/>
      <c r="O278" s="702"/>
      <c r="P278" s="702"/>
      <c r="Q278" s="702"/>
      <c r="R278" s="702"/>
      <c r="S278" s="702"/>
      <c r="W278" s="702"/>
      <c r="X278" s="702"/>
      <c r="Y278" s="702"/>
      <c r="Z278" s="702"/>
      <c r="AA278" s="702"/>
      <c r="AB278" s="702"/>
      <c r="AC278" s="702"/>
      <c r="AD278" s="702"/>
      <c r="AE278" s="702"/>
      <c r="AF278" s="702"/>
      <c r="AG278" s="702"/>
      <c r="AH278" s="702"/>
      <c r="AI278" s="702"/>
      <c r="AJ278" s="702"/>
      <c r="AK278" s="702"/>
    </row>
    <row r="279" spans="5:37">
      <c r="E279" s="702"/>
      <c r="F279" s="702"/>
      <c r="G279" s="702"/>
      <c r="H279" s="702"/>
      <c r="I279" s="702"/>
      <c r="J279" s="702"/>
      <c r="K279" s="702"/>
      <c r="L279" s="702"/>
      <c r="M279" s="702"/>
      <c r="N279" s="702"/>
      <c r="O279" s="702"/>
      <c r="P279" s="702"/>
      <c r="Q279" s="702"/>
      <c r="R279" s="702"/>
      <c r="S279" s="702"/>
      <c r="W279" s="702"/>
      <c r="X279" s="702"/>
      <c r="Y279" s="702"/>
      <c r="Z279" s="702"/>
      <c r="AA279" s="702"/>
      <c r="AB279" s="702"/>
      <c r="AC279" s="702"/>
      <c r="AD279" s="702"/>
      <c r="AE279" s="702"/>
      <c r="AF279" s="702"/>
      <c r="AG279" s="702"/>
      <c r="AH279" s="702"/>
      <c r="AI279" s="702"/>
      <c r="AJ279" s="702"/>
      <c r="AK279" s="702"/>
    </row>
    <row r="280" spans="5:37">
      <c r="E280" s="702"/>
      <c r="F280" s="702"/>
      <c r="G280" s="702"/>
      <c r="H280" s="702"/>
      <c r="I280" s="702"/>
      <c r="J280" s="702"/>
      <c r="K280" s="702"/>
      <c r="L280" s="702"/>
      <c r="M280" s="702"/>
      <c r="N280" s="702"/>
      <c r="O280" s="702"/>
      <c r="P280" s="702"/>
      <c r="Q280" s="702"/>
      <c r="R280" s="702"/>
      <c r="S280" s="702"/>
      <c r="W280" s="702"/>
      <c r="X280" s="702"/>
      <c r="Y280" s="702"/>
      <c r="Z280" s="702"/>
      <c r="AA280" s="702"/>
      <c r="AB280" s="702"/>
      <c r="AC280" s="702"/>
      <c r="AD280" s="702"/>
      <c r="AE280" s="702"/>
      <c r="AF280" s="702"/>
      <c r="AG280" s="702"/>
      <c r="AH280" s="702"/>
      <c r="AI280" s="702"/>
      <c r="AJ280" s="702"/>
      <c r="AK280" s="702"/>
    </row>
    <row r="281" spans="5:37">
      <c r="E281" s="702"/>
      <c r="F281" s="702"/>
      <c r="G281" s="702"/>
      <c r="H281" s="702"/>
      <c r="I281" s="702"/>
      <c r="J281" s="702"/>
      <c r="K281" s="702"/>
      <c r="L281" s="702"/>
      <c r="M281" s="702"/>
      <c r="N281" s="702"/>
      <c r="O281" s="702"/>
      <c r="P281" s="702"/>
      <c r="Q281" s="702"/>
      <c r="R281" s="702"/>
      <c r="S281" s="702"/>
      <c r="W281" s="702"/>
      <c r="X281" s="702"/>
      <c r="Y281" s="702"/>
      <c r="Z281" s="702"/>
      <c r="AA281" s="702"/>
      <c r="AB281" s="702"/>
      <c r="AC281" s="702"/>
      <c r="AD281" s="702"/>
      <c r="AE281" s="702"/>
      <c r="AF281" s="702"/>
      <c r="AG281" s="702"/>
      <c r="AH281" s="702"/>
      <c r="AI281" s="702"/>
      <c r="AJ281" s="702"/>
      <c r="AK281" s="702"/>
    </row>
    <row r="282" spans="5:37">
      <c r="E282" s="702"/>
      <c r="F282" s="702"/>
      <c r="G282" s="702"/>
      <c r="H282" s="702"/>
      <c r="I282" s="702"/>
      <c r="J282" s="702"/>
      <c r="K282" s="702"/>
      <c r="L282" s="702"/>
      <c r="M282" s="702"/>
      <c r="N282" s="702"/>
      <c r="O282" s="702"/>
      <c r="P282" s="702"/>
      <c r="Q282" s="702"/>
      <c r="R282" s="702"/>
      <c r="S282" s="702"/>
      <c r="W282" s="702"/>
      <c r="X282" s="702"/>
      <c r="Y282" s="702"/>
      <c r="Z282" s="702"/>
      <c r="AA282" s="702"/>
      <c r="AB282" s="702"/>
      <c r="AC282" s="702"/>
      <c r="AD282" s="702"/>
      <c r="AE282" s="702"/>
      <c r="AF282" s="702"/>
      <c r="AG282" s="702"/>
      <c r="AH282" s="702"/>
      <c r="AI282" s="702"/>
      <c r="AJ282" s="702"/>
      <c r="AK282" s="702"/>
    </row>
    <row r="283" spans="5:37">
      <c r="E283" s="702"/>
      <c r="F283" s="702"/>
      <c r="G283" s="702"/>
      <c r="H283" s="702"/>
      <c r="I283" s="702"/>
      <c r="J283" s="702"/>
      <c r="K283" s="702"/>
      <c r="L283" s="702"/>
      <c r="M283" s="702"/>
      <c r="N283" s="702"/>
      <c r="O283" s="702"/>
      <c r="P283" s="702"/>
      <c r="Q283" s="702"/>
      <c r="R283" s="702"/>
      <c r="S283" s="702"/>
      <c r="W283" s="702"/>
      <c r="X283" s="702"/>
      <c r="Y283" s="702"/>
      <c r="Z283" s="702"/>
      <c r="AA283" s="702"/>
      <c r="AB283" s="702"/>
      <c r="AC283" s="702"/>
      <c r="AD283" s="702"/>
      <c r="AE283" s="702"/>
      <c r="AF283" s="702"/>
      <c r="AG283" s="702"/>
      <c r="AH283" s="702"/>
      <c r="AI283" s="702"/>
      <c r="AJ283" s="702"/>
      <c r="AK283" s="702"/>
    </row>
    <row r="284" spans="5:37">
      <c r="E284" s="702"/>
      <c r="F284" s="702"/>
      <c r="G284" s="702"/>
      <c r="H284" s="702"/>
      <c r="I284" s="702"/>
      <c r="J284" s="702"/>
      <c r="K284" s="702"/>
      <c r="L284" s="702"/>
      <c r="M284" s="702"/>
      <c r="N284" s="702"/>
      <c r="O284" s="702"/>
      <c r="P284" s="702"/>
      <c r="Q284" s="702"/>
      <c r="R284" s="702"/>
      <c r="S284" s="702"/>
      <c r="W284" s="702"/>
      <c r="X284" s="702"/>
      <c r="Y284" s="702"/>
      <c r="Z284" s="702"/>
      <c r="AA284" s="702"/>
      <c r="AB284" s="702"/>
      <c r="AC284" s="702"/>
      <c r="AD284" s="702"/>
      <c r="AE284" s="702"/>
      <c r="AF284" s="702"/>
      <c r="AG284" s="702"/>
      <c r="AH284" s="702"/>
      <c r="AI284" s="702"/>
      <c r="AJ284" s="702"/>
      <c r="AK284" s="702"/>
    </row>
    <row r="285" spans="5:37">
      <c r="E285" s="702"/>
      <c r="F285" s="702"/>
      <c r="G285" s="702"/>
      <c r="H285" s="702"/>
      <c r="I285" s="702"/>
      <c r="J285" s="702"/>
      <c r="K285" s="702"/>
      <c r="L285" s="702"/>
      <c r="M285" s="702"/>
      <c r="N285" s="702"/>
      <c r="O285" s="702"/>
      <c r="P285" s="702"/>
      <c r="Q285" s="702"/>
      <c r="R285" s="702"/>
      <c r="S285" s="702"/>
      <c r="W285" s="702"/>
      <c r="X285" s="702"/>
      <c r="Y285" s="702"/>
      <c r="Z285" s="702"/>
      <c r="AA285" s="702"/>
      <c r="AB285" s="702"/>
      <c r="AC285" s="702"/>
      <c r="AD285" s="702"/>
      <c r="AE285" s="702"/>
      <c r="AF285" s="702"/>
      <c r="AG285" s="702"/>
      <c r="AH285" s="702"/>
      <c r="AI285" s="702"/>
      <c r="AJ285" s="702"/>
      <c r="AK285" s="702"/>
    </row>
    <row r="286" spans="5:37">
      <c r="E286" s="702"/>
      <c r="F286" s="702"/>
      <c r="G286" s="702"/>
      <c r="H286" s="702"/>
      <c r="I286" s="702"/>
      <c r="J286" s="702"/>
      <c r="K286" s="702"/>
      <c r="L286" s="702"/>
      <c r="M286" s="702"/>
      <c r="N286" s="702"/>
      <c r="O286" s="702"/>
      <c r="P286" s="702"/>
      <c r="Q286" s="702"/>
      <c r="R286" s="702"/>
      <c r="S286" s="702"/>
      <c r="W286" s="702"/>
      <c r="X286" s="702"/>
      <c r="Y286" s="702"/>
      <c r="Z286" s="702"/>
      <c r="AA286" s="702"/>
      <c r="AB286" s="702"/>
      <c r="AC286" s="702"/>
      <c r="AD286" s="702"/>
      <c r="AE286" s="702"/>
      <c r="AF286" s="702"/>
      <c r="AG286" s="702"/>
      <c r="AH286" s="702"/>
      <c r="AI286" s="702"/>
      <c r="AJ286" s="702"/>
      <c r="AK286" s="702"/>
    </row>
    <row r="287" spans="5:37">
      <c r="E287" s="702"/>
      <c r="F287" s="702"/>
      <c r="G287" s="702"/>
      <c r="H287" s="702"/>
      <c r="I287" s="702"/>
      <c r="J287" s="702"/>
      <c r="K287" s="702"/>
      <c r="L287" s="702"/>
      <c r="M287" s="702"/>
      <c r="N287" s="702"/>
      <c r="O287" s="702"/>
      <c r="P287" s="702"/>
      <c r="Q287" s="702"/>
      <c r="R287" s="702"/>
      <c r="S287" s="702"/>
      <c r="W287" s="702"/>
      <c r="X287" s="702"/>
      <c r="Y287" s="702"/>
      <c r="Z287" s="702"/>
      <c r="AA287" s="702"/>
      <c r="AB287" s="702"/>
      <c r="AC287" s="702"/>
      <c r="AD287" s="702"/>
      <c r="AE287" s="702"/>
      <c r="AF287" s="702"/>
      <c r="AG287" s="702"/>
      <c r="AH287" s="702"/>
      <c r="AI287" s="702"/>
      <c r="AJ287" s="702"/>
      <c r="AK287" s="702"/>
    </row>
    <row r="288" spans="5:37">
      <c r="E288" s="702"/>
      <c r="F288" s="702"/>
      <c r="G288" s="702"/>
      <c r="H288" s="702"/>
      <c r="I288" s="702"/>
      <c r="J288" s="702"/>
      <c r="K288" s="702"/>
      <c r="L288" s="702"/>
      <c r="M288" s="702"/>
      <c r="N288" s="702"/>
      <c r="O288" s="702"/>
      <c r="P288" s="702"/>
      <c r="Q288" s="702"/>
      <c r="R288" s="702"/>
      <c r="S288" s="702"/>
      <c r="W288" s="702"/>
      <c r="X288" s="702"/>
      <c r="Y288" s="702"/>
      <c r="Z288" s="702"/>
      <c r="AA288" s="702"/>
      <c r="AB288" s="702"/>
      <c r="AC288" s="702"/>
      <c r="AD288" s="702"/>
      <c r="AE288" s="702"/>
      <c r="AF288" s="702"/>
      <c r="AG288" s="702"/>
      <c r="AH288" s="702"/>
      <c r="AI288" s="702"/>
      <c r="AJ288" s="702"/>
      <c r="AK288" s="702"/>
    </row>
    <row r="289" spans="5:37">
      <c r="E289" s="702"/>
      <c r="F289" s="702"/>
      <c r="G289" s="702"/>
      <c r="H289" s="702"/>
      <c r="I289" s="702"/>
      <c r="J289" s="702"/>
      <c r="K289" s="702"/>
      <c r="L289" s="702"/>
      <c r="M289" s="702"/>
      <c r="N289" s="702"/>
      <c r="O289" s="702"/>
      <c r="P289" s="702"/>
      <c r="Q289" s="702"/>
      <c r="R289" s="702"/>
      <c r="S289" s="702"/>
      <c r="W289" s="702"/>
      <c r="X289" s="702"/>
      <c r="Y289" s="702"/>
      <c r="Z289" s="702"/>
      <c r="AA289" s="702"/>
      <c r="AB289" s="702"/>
      <c r="AC289" s="702"/>
      <c r="AD289" s="702"/>
      <c r="AE289" s="702"/>
      <c r="AF289" s="702"/>
      <c r="AG289" s="702"/>
      <c r="AH289" s="702"/>
      <c r="AI289" s="702"/>
      <c r="AJ289" s="702"/>
      <c r="AK289" s="702"/>
    </row>
    <row r="290" spans="5:37">
      <c r="E290" s="702"/>
      <c r="F290" s="702"/>
      <c r="G290" s="702"/>
      <c r="H290" s="702"/>
      <c r="I290" s="702"/>
      <c r="J290" s="702"/>
      <c r="K290" s="702"/>
      <c r="L290" s="702"/>
      <c r="M290" s="702"/>
      <c r="N290" s="702"/>
      <c r="O290" s="702"/>
      <c r="P290" s="702"/>
      <c r="Q290" s="702"/>
      <c r="R290" s="702"/>
      <c r="S290" s="702"/>
      <c r="W290" s="702"/>
      <c r="X290" s="702"/>
      <c r="Y290" s="702"/>
      <c r="Z290" s="702"/>
      <c r="AA290" s="702"/>
      <c r="AB290" s="702"/>
      <c r="AC290" s="702"/>
      <c r="AD290" s="702"/>
      <c r="AE290" s="702"/>
      <c r="AF290" s="702"/>
      <c r="AG290" s="702"/>
      <c r="AH290" s="702"/>
      <c r="AI290" s="702"/>
      <c r="AJ290" s="702"/>
      <c r="AK290" s="702"/>
    </row>
    <row r="291" spans="5:37">
      <c r="E291" s="702"/>
      <c r="F291" s="702"/>
      <c r="G291" s="702"/>
      <c r="H291" s="702"/>
      <c r="I291" s="702"/>
      <c r="J291" s="702"/>
      <c r="K291" s="702"/>
      <c r="L291" s="702"/>
      <c r="M291" s="702"/>
      <c r="N291" s="702"/>
      <c r="O291" s="702"/>
      <c r="P291" s="702"/>
      <c r="Q291" s="702"/>
      <c r="R291" s="702"/>
      <c r="S291" s="702"/>
      <c r="W291" s="702"/>
      <c r="X291" s="702"/>
      <c r="Y291" s="702"/>
      <c r="Z291" s="702"/>
      <c r="AA291" s="702"/>
      <c r="AB291" s="702"/>
      <c r="AC291" s="702"/>
      <c r="AD291" s="702"/>
      <c r="AE291" s="702"/>
      <c r="AF291" s="702"/>
      <c r="AG291" s="702"/>
      <c r="AH291" s="702"/>
      <c r="AI291" s="702"/>
      <c r="AJ291" s="702"/>
      <c r="AK291" s="702"/>
    </row>
    <row r="292" spans="5:37">
      <c r="E292" s="702"/>
      <c r="F292" s="702"/>
      <c r="G292" s="702"/>
      <c r="H292" s="702"/>
      <c r="I292" s="702"/>
      <c r="J292" s="702"/>
      <c r="K292" s="702"/>
      <c r="L292" s="702"/>
      <c r="M292" s="702"/>
      <c r="N292" s="702"/>
      <c r="O292" s="702"/>
      <c r="P292" s="702"/>
      <c r="Q292" s="702"/>
      <c r="R292" s="702"/>
      <c r="S292" s="702"/>
      <c r="W292" s="702"/>
      <c r="X292" s="702"/>
      <c r="Y292" s="702"/>
      <c r="Z292" s="702"/>
      <c r="AA292" s="702"/>
      <c r="AB292" s="702"/>
      <c r="AC292" s="702"/>
      <c r="AD292" s="702"/>
      <c r="AE292" s="702"/>
      <c r="AF292" s="702"/>
      <c r="AG292" s="702"/>
      <c r="AH292" s="702"/>
      <c r="AI292" s="702"/>
      <c r="AJ292" s="702"/>
      <c r="AK292" s="702"/>
    </row>
    <row r="293" spans="5:37">
      <c r="E293" s="702"/>
      <c r="F293" s="702"/>
      <c r="G293" s="702"/>
      <c r="H293" s="702"/>
      <c r="I293" s="702"/>
      <c r="J293" s="702"/>
      <c r="K293" s="702"/>
      <c r="L293" s="702"/>
      <c r="M293" s="702"/>
      <c r="N293" s="702"/>
      <c r="O293" s="702"/>
      <c r="P293" s="702"/>
      <c r="Q293" s="702"/>
      <c r="R293" s="702"/>
      <c r="S293" s="702"/>
      <c r="W293" s="702"/>
      <c r="X293" s="702"/>
      <c r="Y293" s="702"/>
      <c r="Z293" s="702"/>
      <c r="AA293" s="702"/>
      <c r="AB293" s="702"/>
      <c r="AC293" s="702"/>
      <c r="AD293" s="702"/>
      <c r="AE293" s="702"/>
      <c r="AF293" s="702"/>
      <c r="AG293" s="702"/>
      <c r="AH293" s="702"/>
      <c r="AI293" s="702"/>
      <c r="AJ293" s="702"/>
      <c r="AK293" s="702"/>
    </row>
    <row r="294" spans="5:37">
      <c r="E294" s="702"/>
      <c r="F294" s="702"/>
      <c r="G294" s="702"/>
      <c r="H294" s="702"/>
      <c r="I294" s="702"/>
      <c r="J294" s="702"/>
      <c r="K294" s="702"/>
      <c r="L294" s="702"/>
      <c r="M294" s="702"/>
      <c r="N294" s="702"/>
      <c r="O294" s="702"/>
      <c r="P294" s="702"/>
      <c r="Q294" s="702"/>
      <c r="R294" s="702"/>
      <c r="S294" s="702"/>
      <c r="W294" s="702"/>
      <c r="X294" s="702"/>
      <c r="Y294" s="702"/>
      <c r="Z294" s="702"/>
      <c r="AA294" s="702"/>
      <c r="AB294" s="702"/>
      <c r="AC294" s="702"/>
      <c r="AD294" s="702"/>
      <c r="AE294" s="702"/>
      <c r="AF294" s="702"/>
      <c r="AG294" s="702"/>
      <c r="AH294" s="702"/>
      <c r="AI294" s="702"/>
      <c r="AJ294" s="702"/>
      <c r="AK294" s="702"/>
    </row>
    <row r="295" spans="5:37">
      <c r="E295" s="702"/>
      <c r="F295" s="702"/>
      <c r="G295" s="702"/>
      <c r="H295" s="702"/>
      <c r="I295" s="702"/>
      <c r="J295" s="702"/>
      <c r="K295" s="702"/>
      <c r="L295" s="702"/>
      <c r="M295" s="702"/>
      <c r="N295" s="702"/>
      <c r="O295" s="702"/>
      <c r="P295" s="702"/>
      <c r="Q295" s="702"/>
      <c r="R295" s="702"/>
      <c r="S295" s="702"/>
      <c r="W295" s="702"/>
      <c r="X295" s="702"/>
      <c r="Y295" s="702"/>
      <c r="Z295" s="702"/>
      <c r="AA295" s="702"/>
      <c r="AB295" s="702"/>
      <c r="AC295" s="702"/>
      <c r="AD295" s="702"/>
      <c r="AE295" s="702"/>
      <c r="AF295" s="702"/>
      <c r="AG295" s="702"/>
      <c r="AH295" s="702"/>
      <c r="AI295" s="702"/>
      <c r="AJ295" s="702"/>
      <c r="AK295" s="702"/>
    </row>
    <row r="296" spans="5:37">
      <c r="E296" s="702"/>
      <c r="F296" s="702"/>
      <c r="G296" s="702"/>
      <c r="H296" s="702"/>
      <c r="I296" s="702"/>
      <c r="J296" s="702"/>
      <c r="K296" s="702"/>
      <c r="L296" s="702"/>
      <c r="M296" s="702"/>
      <c r="N296" s="702"/>
      <c r="O296" s="702"/>
      <c r="P296" s="702"/>
      <c r="Q296" s="702"/>
      <c r="R296" s="702"/>
      <c r="S296" s="702"/>
      <c r="W296" s="702"/>
      <c r="X296" s="702"/>
      <c r="Y296" s="702"/>
      <c r="Z296" s="702"/>
      <c r="AA296" s="702"/>
      <c r="AB296" s="702"/>
      <c r="AC296" s="702"/>
      <c r="AD296" s="702"/>
      <c r="AE296" s="702"/>
      <c r="AF296" s="702"/>
      <c r="AG296" s="702"/>
      <c r="AH296" s="702"/>
      <c r="AI296" s="702"/>
      <c r="AJ296" s="702"/>
      <c r="AK296" s="702"/>
    </row>
    <row r="297" spans="5:37">
      <c r="E297" s="702"/>
      <c r="F297" s="702"/>
      <c r="G297" s="702"/>
      <c r="H297" s="702"/>
      <c r="I297" s="702"/>
      <c r="J297" s="702"/>
      <c r="K297" s="702"/>
      <c r="L297" s="702"/>
      <c r="M297" s="702"/>
      <c r="N297" s="702"/>
      <c r="O297" s="702"/>
      <c r="P297" s="702"/>
      <c r="Q297" s="702"/>
      <c r="R297" s="702"/>
      <c r="S297" s="702"/>
      <c r="W297" s="702"/>
      <c r="X297" s="702"/>
      <c r="Y297" s="702"/>
      <c r="Z297" s="702"/>
      <c r="AA297" s="702"/>
      <c r="AB297" s="702"/>
      <c r="AC297" s="702"/>
      <c r="AD297" s="702"/>
      <c r="AE297" s="702"/>
      <c r="AF297" s="702"/>
      <c r="AG297" s="702"/>
      <c r="AH297" s="702"/>
      <c r="AI297" s="702"/>
      <c r="AJ297" s="702"/>
      <c r="AK297" s="702"/>
    </row>
    <row r="298" spans="5:37">
      <c r="E298" s="702"/>
      <c r="F298" s="702"/>
      <c r="G298" s="702"/>
      <c r="H298" s="702"/>
      <c r="I298" s="702"/>
      <c r="J298" s="702"/>
      <c r="K298" s="702"/>
      <c r="L298" s="702"/>
      <c r="M298" s="702"/>
      <c r="N298" s="702"/>
      <c r="O298" s="702"/>
      <c r="P298" s="702"/>
      <c r="Q298" s="702"/>
      <c r="R298" s="702"/>
      <c r="S298" s="702"/>
      <c r="W298" s="702"/>
      <c r="X298" s="702"/>
      <c r="Y298" s="702"/>
      <c r="Z298" s="702"/>
      <c r="AA298" s="702"/>
      <c r="AB298" s="702"/>
      <c r="AC298" s="702"/>
      <c r="AD298" s="702"/>
      <c r="AE298" s="702"/>
      <c r="AF298" s="702"/>
      <c r="AG298" s="702"/>
      <c r="AH298" s="702"/>
      <c r="AI298" s="702"/>
      <c r="AJ298" s="702"/>
      <c r="AK298" s="702"/>
    </row>
    <row r="299" spans="5:37">
      <c r="E299" s="702"/>
      <c r="F299" s="702"/>
      <c r="G299" s="702"/>
      <c r="H299" s="702"/>
      <c r="I299" s="702"/>
      <c r="J299" s="702"/>
      <c r="K299" s="702"/>
      <c r="L299" s="702"/>
      <c r="M299" s="702"/>
      <c r="N299" s="702"/>
      <c r="O299" s="702"/>
      <c r="P299" s="702"/>
      <c r="Q299" s="702"/>
      <c r="R299" s="702"/>
      <c r="S299" s="702"/>
      <c r="W299" s="702"/>
      <c r="X299" s="702"/>
      <c r="Y299" s="702"/>
      <c r="Z299" s="702"/>
      <c r="AA299" s="702"/>
      <c r="AB299" s="702"/>
      <c r="AC299" s="702"/>
      <c r="AD299" s="702"/>
      <c r="AE299" s="702"/>
      <c r="AF299" s="702"/>
      <c r="AG299" s="702"/>
      <c r="AH299" s="702"/>
      <c r="AI299" s="702"/>
      <c r="AJ299" s="702"/>
      <c r="AK299" s="702"/>
    </row>
    <row r="300" spans="5:37">
      <c r="E300" s="702"/>
      <c r="F300" s="702"/>
      <c r="G300" s="702"/>
      <c r="H300" s="702"/>
      <c r="I300" s="702"/>
      <c r="J300" s="702"/>
      <c r="K300" s="702"/>
      <c r="L300" s="702"/>
      <c r="M300" s="702"/>
      <c r="N300" s="702"/>
      <c r="O300" s="702"/>
      <c r="P300" s="702"/>
      <c r="Q300" s="702"/>
      <c r="R300" s="702"/>
      <c r="S300" s="702"/>
      <c r="W300" s="702"/>
      <c r="X300" s="702"/>
      <c r="Y300" s="702"/>
      <c r="Z300" s="702"/>
      <c r="AA300" s="702"/>
      <c r="AB300" s="702"/>
      <c r="AC300" s="702"/>
      <c r="AD300" s="702"/>
      <c r="AE300" s="702"/>
      <c r="AF300" s="702"/>
      <c r="AG300" s="702"/>
      <c r="AH300" s="702"/>
      <c r="AI300" s="702"/>
      <c r="AJ300" s="702"/>
      <c r="AK300" s="702"/>
    </row>
    <row r="301" spans="5:37">
      <c r="E301" s="702"/>
      <c r="F301" s="702"/>
      <c r="G301" s="702"/>
      <c r="H301" s="702"/>
      <c r="I301" s="702"/>
      <c r="J301" s="702"/>
      <c r="K301" s="702"/>
      <c r="L301" s="702"/>
      <c r="M301" s="702"/>
      <c r="N301" s="702"/>
      <c r="O301" s="702"/>
      <c r="P301" s="702"/>
      <c r="Q301" s="702"/>
      <c r="R301" s="702"/>
      <c r="S301" s="702"/>
      <c r="W301" s="702"/>
      <c r="X301" s="702"/>
      <c r="Y301" s="702"/>
      <c r="Z301" s="702"/>
      <c r="AA301" s="702"/>
      <c r="AB301" s="702"/>
      <c r="AC301" s="702"/>
      <c r="AD301" s="702"/>
      <c r="AE301" s="702"/>
      <c r="AF301" s="702"/>
      <c r="AG301" s="702"/>
      <c r="AH301" s="702"/>
      <c r="AI301" s="702"/>
      <c r="AJ301" s="702"/>
      <c r="AK301" s="702"/>
    </row>
    <row r="302" spans="5:37">
      <c r="E302" s="702"/>
      <c r="F302" s="702"/>
      <c r="G302" s="702"/>
      <c r="H302" s="702"/>
      <c r="I302" s="702"/>
      <c r="J302" s="702"/>
      <c r="K302" s="702"/>
      <c r="L302" s="702"/>
      <c r="M302" s="702"/>
      <c r="N302" s="702"/>
      <c r="O302" s="702"/>
      <c r="P302" s="702"/>
      <c r="Q302" s="702"/>
      <c r="R302" s="702"/>
      <c r="S302" s="702"/>
      <c r="W302" s="702"/>
      <c r="X302" s="702"/>
      <c r="Y302" s="702"/>
      <c r="Z302" s="702"/>
      <c r="AA302" s="702"/>
      <c r="AB302" s="702"/>
      <c r="AC302" s="702"/>
      <c r="AD302" s="702"/>
      <c r="AE302" s="702"/>
      <c r="AF302" s="702"/>
      <c r="AG302" s="702"/>
      <c r="AH302" s="702"/>
      <c r="AI302" s="702"/>
      <c r="AJ302" s="702"/>
      <c r="AK302" s="702"/>
    </row>
    <row r="303" spans="5:37">
      <c r="E303" s="702"/>
      <c r="F303" s="702"/>
      <c r="G303" s="702"/>
      <c r="H303" s="702"/>
      <c r="I303" s="702"/>
      <c r="J303" s="702"/>
      <c r="K303" s="702"/>
      <c r="L303" s="702"/>
      <c r="M303" s="702"/>
      <c r="N303" s="702"/>
      <c r="O303" s="702"/>
      <c r="P303" s="702"/>
      <c r="Q303" s="702"/>
      <c r="R303" s="702"/>
      <c r="S303" s="702"/>
      <c r="W303" s="702"/>
      <c r="X303" s="702"/>
      <c r="Y303" s="702"/>
      <c r="Z303" s="702"/>
      <c r="AA303" s="702"/>
      <c r="AB303" s="702"/>
      <c r="AC303" s="702"/>
      <c r="AD303" s="702"/>
      <c r="AE303" s="702"/>
      <c r="AF303" s="702"/>
      <c r="AG303" s="702"/>
      <c r="AH303" s="702"/>
      <c r="AI303" s="702"/>
      <c r="AJ303" s="702"/>
      <c r="AK303" s="702"/>
    </row>
    <row r="304" spans="5:37">
      <c r="E304" s="702"/>
      <c r="F304" s="702"/>
      <c r="G304" s="702"/>
      <c r="H304" s="702"/>
      <c r="I304" s="702"/>
      <c r="J304" s="702"/>
      <c r="K304" s="702"/>
      <c r="L304" s="702"/>
      <c r="M304" s="702"/>
      <c r="N304" s="702"/>
      <c r="O304" s="702"/>
      <c r="P304" s="702"/>
      <c r="Q304" s="702"/>
      <c r="R304" s="702"/>
      <c r="S304" s="702"/>
      <c r="W304" s="702"/>
      <c r="X304" s="702"/>
      <c r="Y304" s="702"/>
      <c r="Z304" s="702"/>
      <c r="AA304" s="702"/>
      <c r="AB304" s="702"/>
      <c r="AC304" s="702"/>
      <c r="AD304" s="702"/>
      <c r="AE304" s="702"/>
      <c r="AF304" s="702"/>
      <c r="AG304" s="702"/>
      <c r="AH304" s="702"/>
      <c r="AI304" s="702"/>
      <c r="AJ304" s="702"/>
      <c r="AK304" s="702"/>
    </row>
    <row r="305" spans="5:37">
      <c r="E305" s="702"/>
      <c r="F305" s="702"/>
      <c r="G305" s="702"/>
      <c r="H305" s="702"/>
      <c r="I305" s="702"/>
      <c r="J305" s="702"/>
      <c r="K305" s="702"/>
      <c r="L305" s="702"/>
      <c r="M305" s="702"/>
      <c r="N305" s="702"/>
      <c r="O305" s="702"/>
      <c r="P305" s="702"/>
      <c r="Q305" s="702"/>
      <c r="R305" s="702"/>
      <c r="S305" s="702"/>
      <c r="W305" s="702"/>
      <c r="X305" s="702"/>
      <c r="Y305" s="702"/>
      <c r="Z305" s="702"/>
      <c r="AA305" s="702"/>
      <c r="AB305" s="702"/>
      <c r="AC305" s="702"/>
      <c r="AD305" s="702"/>
      <c r="AE305" s="702"/>
      <c r="AF305" s="702"/>
      <c r="AG305" s="702"/>
      <c r="AH305" s="702"/>
      <c r="AI305" s="702"/>
      <c r="AJ305" s="702"/>
      <c r="AK305" s="702"/>
    </row>
    <row r="306" spans="5:37">
      <c r="E306" s="702"/>
      <c r="F306" s="702"/>
      <c r="G306" s="702"/>
      <c r="H306" s="702"/>
      <c r="I306" s="702"/>
      <c r="J306" s="702"/>
      <c r="K306" s="702"/>
      <c r="L306" s="702"/>
      <c r="M306" s="702"/>
      <c r="N306" s="702"/>
      <c r="O306" s="702"/>
      <c r="P306" s="702"/>
      <c r="Q306" s="702"/>
      <c r="R306" s="702"/>
      <c r="S306" s="702"/>
      <c r="W306" s="702"/>
      <c r="X306" s="702"/>
      <c r="Y306" s="702"/>
      <c r="Z306" s="702"/>
      <c r="AA306" s="702"/>
      <c r="AB306" s="702"/>
      <c r="AC306" s="702"/>
      <c r="AD306" s="702"/>
      <c r="AE306" s="702"/>
      <c r="AF306" s="702"/>
      <c r="AG306" s="702"/>
      <c r="AH306" s="702"/>
      <c r="AI306" s="702"/>
      <c r="AJ306" s="702"/>
      <c r="AK306" s="702"/>
    </row>
    <row r="307" spans="5:37">
      <c r="E307" s="702"/>
      <c r="F307" s="702"/>
      <c r="G307" s="702"/>
      <c r="H307" s="702"/>
      <c r="I307" s="702"/>
      <c r="J307" s="702"/>
      <c r="K307" s="702"/>
      <c r="L307" s="702"/>
      <c r="M307" s="702"/>
      <c r="N307" s="702"/>
      <c r="O307" s="702"/>
      <c r="P307" s="702"/>
      <c r="Q307" s="702"/>
      <c r="R307" s="702"/>
      <c r="S307" s="702"/>
      <c r="W307" s="702"/>
      <c r="X307" s="702"/>
      <c r="Y307" s="702"/>
      <c r="Z307" s="702"/>
      <c r="AA307" s="702"/>
      <c r="AB307" s="702"/>
      <c r="AC307" s="702"/>
      <c r="AD307" s="702"/>
      <c r="AE307" s="702"/>
      <c r="AF307" s="702"/>
      <c r="AG307" s="702"/>
      <c r="AH307" s="702"/>
      <c r="AI307" s="702"/>
      <c r="AJ307" s="702"/>
      <c r="AK307" s="702"/>
    </row>
    <row r="308" spans="5:37">
      <c r="E308" s="702"/>
      <c r="F308" s="702"/>
      <c r="G308" s="702"/>
      <c r="H308" s="702"/>
      <c r="I308" s="702"/>
      <c r="J308" s="702"/>
      <c r="K308" s="702"/>
      <c r="L308" s="702"/>
      <c r="M308" s="702"/>
      <c r="N308" s="702"/>
      <c r="O308" s="702"/>
      <c r="P308" s="702"/>
      <c r="Q308" s="702"/>
      <c r="R308" s="702"/>
      <c r="S308" s="702"/>
      <c r="W308" s="702"/>
      <c r="X308" s="702"/>
      <c r="Y308" s="702"/>
      <c r="Z308" s="702"/>
      <c r="AA308" s="702"/>
      <c r="AB308" s="702"/>
      <c r="AC308" s="702"/>
      <c r="AD308" s="702"/>
      <c r="AE308" s="702"/>
      <c r="AF308" s="702"/>
      <c r="AG308" s="702"/>
      <c r="AH308" s="702"/>
      <c r="AI308" s="702"/>
      <c r="AJ308" s="702"/>
      <c r="AK308" s="702"/>
    </row>
    <row r="309" spans="5:37">
      <c r="E309" s="702"/>
      <c r="F309" s="702"/>
      <c r="G309" s="702"/>
      <c r="H309" s="702"/>
      <c r="I309" s="702"/>
      <c r="J309" s="702"/>
      <c r="K309" s="702"/>
      <c r="L309" s="702"/>
      <c r="M309" s="702"/>
      <c r="N309" s="702"/>
      <c r="O309" s="702"/>
      <c r="P309" s="702"/>
      <c r="Q309" s="702"/>
      <c r="R309" s="702"/>
      <c r="S309" s="702"/>
      <c r="W309" s="702"/>
      <c r="X309" s="702"/>
      <c r="Y309" s="702"/>
      <c r="Z309" s="702"/>
      <c r="AA309" s="702"/>
      <c r="AB309" s="702"/>
      <c r="AC309" s="702"/>
      <c r="AD309" s="702"/>
      <c r="AE309" s="702"/>
      <c r="AF309" s="702"/>
      <c r="AG309" s="702"/>
      <c r="AH309" s="702"/>
      <c r="AI309" s="702"/>
      <c r="AJ309" s="702"/>
      <c r="AK309" s="702"/>
    </row>
    <row r="310" spans="5:37">
      <c r="E310" s="702"/>
      <c r="F310" s="702"/>
      <c r="G310" s="702"/>
      <c r="H310" s="702"/>
      <c r="I310" s="702"/>
      <c r="J310" s="702"/>
      <c r="K310" s="702"/>
      <c r="L310" s="702"/>
      <c r="M310" s="702"/>
      <c r="N310" s="702"/>
      <c r="O310" s="702"/>
      <c r="P310" s="702"/>
      <c r="Q310" s="702"/>
      <c r="R310" s="702"/>
      <c r="S310" s="702"/>
      <c r="W310" s="702"/>
      <c r="X310" s="702"/>
      <c r="Y310" s="702"/>
      <c r="Z310" s="702"/>
      <c r="AA310" s="702"/>
      <c r="AB310" s="702"/>
      <c r="AC310" s="702"/>
      <c r="AD310" s="702"/>
      <c r="AE310" s="702"/>
      <c r="AF310" s="702"/>
      <c r="AG310" s="702"/>
      <c r="AH310" s="702"/>
      <c r="AI310" s="702"/>
      <c r="AJ310" s="702"/>
      <c r="AK310" s="702"/>
    </row>
    <row r="311" spans="5:37">
      <c r="E311" s="702"/>
      <c r="F311" s="702"/>
      <c r="G311" s="702"/>
      <c r="H311" s="702"/>
      <c r="I311" s="702"/>
      <c r="J311" s="702"/>
      <c r="K311" s="702"/>
      <c r="L311" s="702"/>
      <c r="M311" s="702"/>
      <c r="N311" s="702"/>
      <c r="O311" s="702"/>
      <c r="P311" s="702"/>
      <c r="Q311" s="702"/>
      <c r="R311" s="702"/>
      <c r="S311" s="702"/>
      <c r="W311" s="702"/>
      <c r="X311" s="702"/>
      <c r="Y311" s="702"/>
      <c r="Z311" s="702"/>
      <c r="AA311" s="702"/>
      <c r="AB311" s="702"/>
      <c r="AC311" s="702"/>
      <c r="AD311" s="702"/>
      <c r="AE311" s="702"/>
      <c r="AF311" s="702"/>
      <c r="AG311" s="702"/>
      <c r="AH311" s="702"/>
      <c r="AI311" s="702"/>
      <c r="AJ311" s="702"/>
      <c r="AK311" s="702"/>
    </row>
    <row r="312" spans="5:37">
      <c r="E312" s="702"/>
      <c r="F312" s="702"/>
      <c r="G312" s="702"/>
      <c r="H312" s="702"/>
      <c r="I312" s="702"/>
      <c r="J312" s="702"/>
      <c r="K312" s="702"/>
      <c r="L312" s="702"/>
      <c r="M312" s="702"/>
      <c r="N312" s="702"/>
      <c r="O312" s="702"/>
      <c r="P312" s="702"/>
      <c r="Q312" s="702"/>
      <c r="R312" s="702"/>
      <c r="S312" s="702"/>
      <c r="W312" s="702"/>
      <c r="X312" s="702"/>
      <c r="Y312" s="702"/>
      <c r="Z312" s="702"/>
      <c r="AA312" s="702"/>
      <c r="AB312" s="702"/>
      <c r="AC312" s="702"/>
      <c r="AD312" s="702"/>
      <c r="AE312" s="702"/>
      <c r="AF312" s="702"/>
      <c r="AG312" s="702"/>
      <c r="AH312" s="702"/>
      <c r="AI312" s="702"/>
      <c r="AJ312" s="702"/>
      <c r="AK312" s="702"/>
    </row>
    <row r="313" spans="5:37">
      <c r="E313" s="702"/>
      <c r="F313" s="702"/>
      <c r="G313" s="702"/>
      <c r="H313" s="702"/>
      <c r="I313" s="702"/>
      <c r="J313" s="702"/>
      <c r="K313" s="702"/>
      <c r="L313" s="702"/>
      <c r="M313" s="702"/>
      <c r="N313" s="702"/>
      <c r="O313" s="702"/>
      <c r="P313" s="702"/>
      <c r="Q313" s="702"/>
      <c r="R313" s="702"/>
      <c r="S313" s="702"/>
      <c r="W313" s="702"/>
      <c r="X313" s="702"/>
      <c r="Y313" s="702"/>
      <c r="Z313" s="702"/>
      <c r="AA313" s="702"/>
      <c r="AB313" s="702"/>
      <c r="AC313" s="702"/>
      <c r="AD313" s="702"/>
      <c r="AE313" s="702"/>
      <c r="AF313" s="702"/>
      <c r="AG313" s="702"/>
      <c r="AH313" s="702"/>
      <c r="AI313" s="702"/>
      <c r="AJ313" s="702"/>
      <c r="AK313" s="702"/>
    </row>
    <row r="314" spans="5:37">
      <c r="E314" s="702"/>
      <c r="F314" s="702"/>
      <c r="G314" s="702"/>
      <c r="H314" s="702"/>
      <c r="I314" s="702"/>
      <c r="J314" s="702"/>
      <c r="K314" s="702"/>
      <c r="L314" s="702"/>
      <c r="M314" s="702"/>
      <c r="N314" s="702"/>
      <c r="O314" s="702"/>
      <c r="P314" s="702"/>
      <c r="Q314" s="702"/>
      <c r="R314" s="702"/>
      <c r="S314" s="702"/>
      <c r="W314" s="702"/>
      <c r="X314" s="702"/>
      <c r="Y314" s="702"/>
      <c r="Z314" s="702"/>
      <c r="AA314" s="702"/>
      <c r="AB314" s="702"/>
      <c r="AC314" s="702"/>
      <c r="AD314" s="702"/>
      <c r="AE314" s="702"/>
      <c r="AF314" s="702"/>
      <c r="AG314" s="702"/>
      <c r="AH314" s="702"/>
      <c r="AI314" s="702"/>
      <c r="AJ314" s="702"/>
      <c r="AK314" s="702"/>
    </row>
    <row r="315" spans="5:37">
      <c r="E315" s="702"/>
      <c r="F315" s="702"/>
      <c r="G315" s="702"/>
      <c r="H315" s="702"/>
      <c r="I315" s="702"/>
      <c r="J315" s="702"/>
      <c r="K315" s="702"/>
      <c r="L315" s="702"/>
      <c r="M315" s="702"/>
      <c r="N315" s="702"/>
      <c r="O315" s="702"/>
      <c r="P315" s="702"/>
      <c r="Q315" s="702"/>
      <c r="R315" s="702"/>
      <c r="S315" s="702"/>
      <c r="W315" s="702"/>
      <c r="X315" s="702"/>
      <c r="Y315" s="702"/>
      <c r="Z315" s="702"/>
      <c r="AA315" s="702"/>
      <c r="AB315" s="702"/>
      <c r="AC315" s="702"/>
      <c r="AD315" s="702"/>
      <c r="AE315" s="702"/>
      <c r="AF315" s="702"/>
      <c r="AG315" s="702"/>
      <c r="AH315" s="702"/>
      <c r="AI315" s="702"/>
      <c r="AJ315" s="702"/>
      <c r="AK315" s="702"/>
    </row>
    <row r="316" spans="5:37">
      <c r="E316" s="702"/>
      <c r="F316" s="702"/>
      <c r="G316" s="702"/>
      <c r="H316" s="702"/>
      <c r="I316" s="702"/>
      <c r="J316" s="702"/>
      <c r="K316" s="702"/>
      <c r="L316" s="702"/>
      <c r="M316" s="702"/>
      <c r="N316" s="702"/>
      <c r="O316" s="702"/>
      <c r="P316" s="702"/>
      <c r="Q316" s="702"/>
      <c r="R316" s="702"/>
      <c r="S316" s="702"/>
      <c r="W316" s="702"/>
      <c r="X316" s="702"/>
      <c r="Y316" s="702"/>
      <c r="Z316" s="702"/>
      <c r="AA316" s="702"/>
      <c r="AB316" s="702"/>
      <c r="AC316" s="702"/>
      <c r="AD316" s="702"/>
      <c r="AE316" s="702"/>
      <c r="AF316" s="702"/>
      <c r="AG316" s="702"/>
      <c r="AH316" s="702"/>
      <c r="AI316" s="702"/>
      <c r="AJ316" s="702"/>
      <c r="AK316" s="702"/>
    </row>
    <row r="317" spans="5:37">
      <c r="E317" s="702"/>
      <c r="F317" s="702"/>
      <c r="G317" s="702"/>
      <c r="H317" s="702"/>
      <c r="I317" s="702"/>
      <c r="J317" s="702"/>
      <c r="K317" s="702"/>
      <c r="L317" s="702"/>
      <c r="M317" s="702"/>
      <c r="N317" s="702"/>
      <c r="O317" s="702"/>
      <c r="P317" s="702"/>
      <c r="Q317" s="702"/>
      <c r="R317" s="702"/>
      <c r="S317" s="702"/>
      <c r="W317" s="702"/>
      <c r="X317" s="702"/>
      <c r="Y317" s="702"/>
      <c r="Z317" s="702"/>
      <c r="AA317" s="702"/>
      <c r="AB317" s="702"/>
      <c r="AC317" s="702"/>
      <c r="AD317" s="702"/>
      <c r="AE317" s="702"/>
      <c r="AF317" s="702"/>
      <c r="AG317" s="702"/>
      <c r="AH317" s="702"/>
      <c r="AI317" s="702"/>
      <c r="AJ317" s="702"/>
      <c r="AK317" s="702"/>
    </row>
    <row r="318" spans="5:37">
      <c r="E318" s="702"/>
      <c r="F318" s="702"/>
      <c r="G318" s="702"/>
      <c r="H318" s="702"/>
      <c r="I318" s="702"/>
      <c r="J318" s="702"/>
      <c r="K318" s="702"/>
      <c r="L318" s="702"/>
      <c r="M318" s="702"/>
      <c r="N318" s="702"/>
      <c r="O318" s="702"/>
      <c r="P318" s="702"/>
      <c r="Q318" s="702"/>
      <c r="R318" s="702"/>
      <c r="S318" s="702"/>
      <c r="W318" s="702"/>
      <c r="X318" s="702"/>
      <c r="Y318" s="702"/>
      <c r="Z318" s="702"/>
      <c r="AA318" s="702"/>
      <c r="AB318" s="702"/>
      <c r="AC318" s="702"/>
      <c r="AD318" s="702"/>
      <c r="AE318" s="702"/>
      <c r="AF318" s="702"/>
      <c r="AG318" s="702"/>
      <c r="AH318" s="702"/>
      <c r="AI318" s="702"/>
      <c r="AJ318" s="702"/>
      <c r="AK318" s="702"/>
    </row>
    <row r="319" spans="5:37">
      <c r="E319" s="702"/>
      <c r="F319" s="702"/>
      <c r="G319" s="702"/>
      <c r="H319" s="702"/>
      <c r="I319" s="702"/>
      <c r="J319" s="702"/>
      <c r="K319" s="702"/>
      <c r="L319" s="702"/>
      <c r="M319" s="702"/>
      <c r="N319" s="702"/>
      <c r="O319" s="702"/>
      <c r="P319" s="702"/>
      <c r="Q319" s="702"/>
      <c r="R319" s="702"/>
      <c r="S319" s="702"/>
      <c r="W319" s="702"/>
      <c r="X319" s="702"/>
      <c r="Y319" s="702"/>
      <c r="Z319" s="702"/>
      <c r="AA319" s="702"/>
      <c r="AB319" s="702"/>
      <c r="AC319" s="702"/>
      <c r="AD319" s="702"/>
      <c r="AE319" s="702"/>
      <c r="AF319" s="702"/>
      <c r="AG319" s="702"/>
      <c r="AH319" s="702"/>
      <c r="AI319" s="702"/>
      <c r="AJ319" s="702"/>
      <c r="AK319" s="702"/>
    </row>
    <row r="320" spans="5:37">
      <c r="E320" s="702"/>
      <c r="F320" s="702"/>
      <c r="G320" s="702"/>
      <c r="H320" s="702"/>
      <c r="I320" s="702"/>
      <c r="J320" s="702"/>
      <c r="K320" s="702"/>
      <c r="L320" s="702"/>
      <c r="M320" s="702"/>
      <c r="N320" s="702"/>
      <c r="O320" s="702"/>
      <c r="P320" s="702"/>
      <c r="Q320" s="702"/>
      <c r="R320" s="702"/>
      <c r="S320" s="702"/>
      <c r="W320" s="702"/>
      <c r="X320" s="702"/>
      <c r="Y320" s="702"/>
      <c r="Z320" s="702"/>
      <c r="AA320" s="702"/>
      <c r="AB320" s="702"/>
      <c r="AC320" s="702"/>
      <c r="AD320" s="702"/>
      <c r="AE320" s="702"/>
      <c r="AF320" s="702"/>
      <c r="AG320" s="702"/>
      <c r="AH320" s="702"/>
      <c r="AI320" s="702"/>
      <c r="AJ320" s="702"/>
      <c r="AK320" s="702"/>
    </row>
    <row r="321" spans="5:37">
      <c r="E321" s="702"/>
      <c r="F321" s="702"/>
      <c r="G321" s="702"/>
      <c r="H321" s="702"/>
      <c r="I321" s="702"/>
      <c r="J321" s="702"/>
      <c r="K321" s="702"/>
      <c r="L321" s="702"/>
      <c r="M321" s="702"/>
      <c r="N321" s="702"/>
      <c r="O321" s="702"/>
      <c r="P321" s="702"/>
      <c r="Q321" s="702"/>
      <c r="R321" s="702"/>
      <c r="S321" s="702"/>
      <c r="W321" s="702"/>
      <c r="X321" s="702"/>
      <c r="Y321" s="702"/>
      <c r="Z321" s="702"/>
      <c r="AA321" s="702"/>
      <c r="AB321" s="702"/>
      <c r="AC321" s="702"/>
      <c r="AD321" s="702"/>
      <c r="AE321" s="702"/>
      <c r="AF321" s="702"/>
      <c r="AG321" s="702"/>
      <c r="AH321" s="702"/>
      <c r="AI321" s="702"/>
      <c r="AJ321" s="702"/>
      <c r="AK321" s="702"/>
    </row>
    <row r="322" spans="5:37">
      <c r="E322" s="702"/>
      <c r="F322" s="702"/>
      <c r="G322" s="702"/>
      <c r="H322" s="702"/>
      <c r="I322" s="702"/>
      <c r="J322" s="702"/>
      <c r="K322" s="702"/>
      <c r="L322" s="702"/>
      <c r="M322" s="702"/>
      <c r="N322" s="702"/>
      <c r="O322" s="702"/>
      <c r="P322" s="702"/>
      <c r="Q322" s="702"/>
      <c r="R322" s="702"/>
      <c r="S322" s="702"/>
      <c r="W322" s="702"/>
      <c r="X322" s="702"/>
      <c r="Y322" s="702"/>
      <c r="Z322" s="702"/>
      <c r="AA322" s="702"/>
      <c r="AB322" s="702"/>
      <c r="AC322" s="702"/>
      <c r="AD322" s="702"/>
      <c r="AE322" s="702"/>
      <c r="AF322" s="702"/>
      <c r="AG322" s="702"/>
      <c r="AH322" s="702"/>
      <c r="AI322" s="702"/>
      <c r="AJ322" s="702"/>
      <c r="AK322" s="702"/>
    </row>
    <row r="323" spans="5:37">
      <c r="E323" s="702"/>
      <c r="F323" s="702"/>
      <c r="G323" s="702"/>
      <c r="H323" s="702"/>
      <c r="I323" s="702"/>
      <c r="J323" s="702"/>
      <c r="K323" s="702"/>
      <c r="L323" s="702"/>
      <c r="M323" s="702"/>
      <c r="N323" s="702"/>
      <c r="O323" s="702"/>
      <c r="P323" s="702"/>
      <c r="Q323" s="702"/>
      <c r="R323" s="702"/>
      <c r="S323" s="702"/>
      <c r="W323" s="702"/>
      <c r="X323" s="702"/>
      <c r="Y323" s="702"/>
      <c r="Z323" s="702"/>
      <c r="AA323" s="702"/>
      <c r="AB323" s="702"/>
      <c r="AC323" s="702"/>
      <c r="AD323" s="702"/>
      <c r="AE323" s="702"/>
      <c r="AF323" s="702"/>
      <c r="AG323" s="702"/>
      <c r="AH323" s="702"/>
      <c r="AI323" s="702"/>
      <c r="AJ323" s="702"/>
      <c r="AK323" s="702"/>
    </row>
    <row r="324" spans="5:37">
      <c r="E324" s="702"/>
      <c r="F324" s="702"/>
      <c r="G324" s="702"/>
      <c r="H324" s="702"/>
      <c r="I324" s="702"/>
      <c r="J324" s="702"/>
      <c r="K324" s="702"/>
      <c r="L324" s="702"/>
      <c r="M324" s="702"/>
      <c r="N324" s="702"/>
      <c r="O324" s="702"/>
      <c r="P324" s="702"/>
      <c r="Q324" s="702"/>
      <c r="R324" s="702"/>
      <c r="S324" s="702"/>
      <c r="W324" s="702"/>
      <c r="X324" s="702"/>
      <c r="Y324" s="702"/>
      <c r="Z324" s="702"/>
      <c r="AA324" s="702"/>
      <c r="AB324" s="702"/>
      <c r="AC324" s="702"/>
      <c r="AD324" s="702"/>
      <c r="AE324" s="702"/>
      <c r="AF324" s="702"/>
      <c r="AG324" s="702"/>
      <c r="AH324" s="702"/>
      <c r="AI324" s="702"/>
      <c r="AJ324" s="702"/>
      <c r="AK324" s="702"/>
    </row>
    <row r="325" spans="5:37">
      <c r="E325" s="702"/>
      <c r="F325" s="702"/>
      <c r="G325" s="702"/>
      <c r="H325" s="702"/>
      <c r="I325" s="702"/>
      <c r="J325" s="702"/>
      <c r="K325" s="702"/>
      <c r="L325" s="702"/>
      <c r="M325" s="702"/>
      <c r="N325" s="702"/>
      <c r="O325" s="702"/>
      <c r="P325" s="702"/>
      <c r="Q325" s="702"/>
      <c r="R325" s="702"/>
      <c r="S325" s="702"/>
      <c r="W325" s="702"/>
      <c r="X325" s="702"/>
      <c r="Y325" s="702"/>
      <c r="Z325" s="702"/>
      <c r="AA325" s="702"/>
      <c r="AB325" s="702"/>
      <c r="AC325" s="702"/>
      <c r="AD325" s="702"/>
      <c r="AE325" s="702"/>
      <c r="AF325" s="702"/>
      <c r="AG325" s="702"/>
      <c r="AH325" s="702"/>
      <c r="AI325" s="702"/>
      <c r="AJ325" s="702"/>
      <c r="AK325" s="702"/>
    </row>
    <row r="326" spans="5:37">
      <c r="E326" s="702"/>
      <c r="F326" s="702"/>
      <c r="G326" s="702"/>
      <c r="H326" s="702"/>
      <c r="I326" s="702"/>
      <c r="J326" s="702"/>
      <c r="K326" s="702"/>
      <c r="L326" s="702"/>
      <c r="M326" s="702"/>
      <c r="N326" s="702"/>
      <c r="O326" s="702"/>
      <c r="P326" s="702"/>
      <c r="Q326" s="702"/>
      <c r="R326" s="702"/>
      <c r="S326" s="702"/>
      <c r="W326" s="702"/>
      <c r="X326" s="702"/>
      <c r="Y326" s="702"/>
      <c r="Z326" s="702"/>
      <c r="AA326" s="702"/>
      <c r="AB326" s="702"/>
      <c r="AC326" s="702"/>
      <c r="AD326" s="702"/>
      <c r="AE326" s="702"/>
      <c r="AF326" s="702"/>
      <c r="AG326" s="702"/>
      <c r="AH326" s="702"/>
      <c r="AI326" s="702"/>
      <c r="AJ326" s="702"/>
      <c r="AK326" s="702"/>
    </row>
    <row r="327" spans="5:37">
      <c r="E327" s="702"/>
      <c r="F327" s="702"/>
      <c r="G327" s="702"/>
      <c r="H327" s="702"/>
      <c r="I327" s="702"/>
      <c r="J327" s="702"/>
      <c r="K327" s="702"/>
      <c r="L327" s="702"/>
      <c r="M327" s="702"/>
      <c r="N327" s="702"/>
      <c r="O327" s="702"/>
      <c r="P327" s="702"/>
      <c r="Q327" s="702"/>
      <c r="R327" s="702"/>
      <c r="S327" s="702"/>
      <c r="W327" s="702"/>
      <c r="X327" s="702"/>
      <c r="Y327" s="702"/>
      <c r="Z327" s="702"/>
      <c r="AA327" s="702"/>
      <c r="AB327" s="702"/>
      <c r="AC327" s="702"/>
      <c r="AD327" s="702"/>
      <c r="AE327" s="702"/>
      <c r="AF327" s="702"/>
      <c r="AG327" s="702"/>
      <c r="AH327" s="702"/>
      <c r="AI327" s="702"/>
      <c r="AJ327" s="702"/>
      <c r="AK327" s="702"/>
    </row>
    <row r="328" spans="5:37">
      <c r="E328" s="702"/>
      <c r="F328" s="702"/>
      <c r="G328" s="702"/>
      <c r="H328" s="702"/>
      <c r="I328" s="702"/>
      <c r="J328" s="702"/>
      <c r="K328" s="702"/>
      <c r="L328" s="702"/>
      <c r="M328" s="702"/>
      <c r="N328" s="702"/>
      <c r="O328" s="702"/>
      <c r="P328" s="702"/>
      <c r="Q328" s="702"/>
      <c r="R328" s="702"/>
      <c r="S328" s="702"/>
      <c r="W328" s="702"/>
      <c r="X328" s="702"/>
      <c r="Y328" s="702"/>
      <c r="Z328" s="702"/>
      <c r="AA328" s="702"/>
      <c r="AB328" s="702"/>
      <c r="AC328" s="702"/>
      <c r="AD328" s="702"/>
      <c r="AE328" s="702"/>
      <c r="AF328" s="702"/>
      <c r="AG328" s="702"/>
      <c r="AH328" s="702"/>
      <c r="AI328" s="702"/>
      <c r="AJ328" s="702"/>
      <c r="AK328" s="702"/>
    </row>
    <row r="329" spans="5:37">
      <c r="E329" s="702"/>
      <c r="F329" s="702"/>
      <c r="G329" s="702"/>
      <c r="H329" s="702"/>
      <c r="I329" s="702"/>
      <c r="J329" s="702"/>
      <c r="K329" s="702"/>
      <c r="L329" s="702"/>
      <c r="M329" s="702"/>
      <c r="N329" s="702"/>
      <c r="O329" s="702"/>
      <c r="P329" s="702"/>
      <c r="Q329" s="702"/>
      <c r="R329" s="702"/>
      <c r="S329" s="702"/>
      <c r="W329" s="702"/>
      <c r="X329" s="702"/>
      <c r="Y329" s="702"/>
      <c r="Z329" s="702"/>
      <c r="AA329" s="702"/>
      <c r="AB329" s="702"/>
      <c r="AC329" s="702"/>
      <c r="AD329" s="702"/>
      <c r="AE329" s="702"/>
      <c r="AF329" s="702"/>
      <c r="AG329" s="702"/>
      <c r="AH329" s="702"/>
      <c r="AI329" s="702"/>
      <c r="AJ329" s="702"/>
      <c r="AK329" s="702"/>
    </row>
    <row r="330" spans="5:37">
      <c r="E330" s="702"/>
      <c r="F330" s="702"/>
      <c r="G330" s="702"/>
      <c r="H330" s="702"/>
      <c r="I330" s="702"/>
      <c r="J330" s="702"/>
      <c r="K330" s="702"/>
      <c r="L330" s="702"/>
      <c r="M330" s="702"/>
      <c r="N330" s="702"/>
      <c r="O330" s="702"/>
      <c r="P330" s="702"/>
      <c r="Q330" s="702"/>
      <c r="R330" s="702"/>
      <c r="S330" s="702"/>
      <c r="W330" s="702"/>
      <c r="X330" s="702"/>
      <c r="Y330" s="702"/>
      <c r="Z330" s="702"/>
      <c r="AA330" s="702"/>
      <c r="AB330" s="702"/>
      <c r="AC330" s="702"/>
      <c r="AD330" s="702"/>
      <c r="AE330" s="702"/>
      <c r="AF330" s="702"/>
      <c r="AG330" s="702"/>
      <c r="AH330" s="702"/>
      <c r="AI330" s="702"/>
      <c r="AJ330" s="702"/>
      <c r="AK330" s="702"/>
    </row>
    <row r="331" spans="5:37">
      <c r="E331" s="702"/>
      <c r="F331" s="702"/>
      <c r="G331" s="702"/>
      <c r="H331" s="702"/>
      <c r="I331" s="702"/>
      <c r="J331" s="702"/>
      <c r="K331" s="702"/>
      <c r="L331" s="702"/>
      <c r="M331" s="702"/>
      <c r="N331" s="702"/>
      <c r="O331" s="702"/>
      <c r="P331" s="702"/>
      <c r="Q331" s="702"/>
      <c r="R331" s="702"/>
      <c r="S331" s="702"/>
      <c r="W331" s="702"/>
      <c r="X331" s="702"/>
      <c r="Y331" s="702"/>
      <c r="Z331" s="702"/>
      <c r="AA331" s="702"/>
      <c r="AB331" s="702"/>
      <c r="AC331" s="702"/>
      <c r="AD331" s="702"/>
      <c r="AE331" s="702"/>
      <c r="AF331" s="702"/>
      <c r="AG331" s="702"/>
      <c r="AH331" s="702"/>
      <c r="AI331" s="702"/>
      <c r="AJ331" s="702"/>
      <c r="AK331" s="702"/>
    </row>
    <row r="332" spans="5:37">
      <c r="E332" s="702"/>
      <c r="F332" s="702"/>
      <c r="G332" s="702"/>
      <c r="H332" s="702"/>
      <c r="I332" s="702"/>
      <c r="J332" s="702"/>
      <c r="K332" s="702"/>
      <c r="L332" s="702"/>
      <c r="M332" s="702"/>
      <c r="N332" s="702"/>
      <c r="O332" s="702"/>
      <c r="P332" s="702"/>
      <c r="Q332" s="702"/>
      <c r="R332" s="702"/>
      <c r="S332" s="702"/>
      <c r="W332" s="702"/>
      <c r="X332" s="702"/>
      <c r="Y332" s="702"/>
      <c r="Z332" s="702"/>
      <c r="AA332" s="702"/>
      <c r="AB332" s="702"/>
      <c r="AC332" s="702"/>
      <c r="AD332" s="702"/>
      <c r="AE332" s="702"/>
      <c r="AF332" s="702"/>
      <c r="AG332" s="702"/>
      <c r="AH332" s="702"/>
      <c r="AI332" s="702"/>
      <c r="AJ332" s="702"/>
      <c r="AK332" s="702"/>
    </row>
    <row r="333" spans="5:37">
      <c r="E333" s="702"/>
      <c r="F333" s="702"/>
      <c r="G333" s="702"/>
      <c r="H333" s="702"/>
      <c r="I333" s="702"/>
      <c r="J333" s="702"/>
      <c r="K333" s="702"/>
      <c r="L333" s="702"/>
      <c r="M333" s="702"/>
      <c r="N333" s="702"/>
      <c r="O333" s="702"/>
      <c r="P333" s="702"/>
      <c r="Q333" s="702"/>
      <c r="R333" s="702"/>
      <c r="S333" s="702"/>
      <c r="W333" s="702"/>
      <c r="X333" s="702"/>
      <c r="Y333" s="702"/>
      <c r="Z333" s="702"/>
      <c r="AA333" s="702"/>
      <c r="AB333" s="702"/>
      <c r="AC333" s="702"/>
      <c r="AD333" s="702"/>
      <c r="AE333" s="702"/>
      <c r="AF333" s="702"/>
      <c r="AG333" s="702"/>
      <c r="AH333" s="702"/>
      <c r="AI333" s="702"/>
      <c r="AJ333" s="702"/>
      <c r="AK333" s="702"/>
    </row>
    <row r="334" spans="5:37">
      <c r="E334" s="702"/>
      <c r="F334" s="702"/>
      <c r="G334" s="702"/>
      <c r="H334" s="702"/>
      <c r="I334" s="702"/>
      <c r="J334" s="702"/>
      <c r="K334" s="702"/>
      <c r="L334" s="702"/>
      <c r="M334" s="702"/>
      <c r="N334" s="702"/>
      <c r="O334" s="702"/>
      <c r="P334" s="702"/>
      <c r="Q334" s="702"/>
      <c r="R334" s="702"/>
      <c r="S334" s="702"/>
      <c r="W334" s="702"/>
      <c r="X334" s="702"/>
      <c r="Y334" s="702"/>
      <c r="Z334" s="702"/>
      <c r="AA334" s="702"/>
      <c r="AB334" s="702"/>
      <c r="AC334" s="702"/>
      <c r="AD334" s="702"/>
      <c r="AE334" s="702"/>
      <c r="AF334" s="702"/>
      <c r="AG334" s="702"/>
      <c r="AH334" s="702"/>
      <c r="AI334" s="702"/>
      <c r="AJ334" s="702"/>
      <c r="AK334" s="702"/>
    </row>
    <row r="335" spans="5:37">
      <c r="E335" s="702"/>
      <c r="F335" s="702"/>
      <c r="G335" s="702"/>
      <c r="H335" s="702"/>
      <c r="I335" s="702"/>
      <c r="J335" s="702"/>
      <c r="K335" s="702"/>
      <c r="L335" s="702"/>
      <c r="M335" s="702"/>
      <c r="N335" s="702"/>
      <c r="O335" s="702"/>
      <c r="P335" s="702"/>
      <c r="Q335" s="702"/>
      <c r="R335" s="702"/>
      <c r="S335" s="702"/>
      <c r="W335" s="702"/>
      <c r="X335" s="702"/>
      <c r="Y335" s="702"/>
      <c r="Z335" s="702"/>
      <c r="AA335" s="702"/>
      <c r="AB335" s="702"/>
      <c r="AC335" s="702"/>
      <c r="AD335" s="702"/>
      <c r="AE335" s="702"/>
      <c r="AF335" s="702"/>
      <c r="AG335" s="702"/>
      <c r="AH335" s="702"/>
      <c r="AI335" s="702"/>
      <c r="AJ335" s="702"/>
      <c r="AK335" s="702"/>
    </row>
    <row r="336" spans="5:37">
      <c r="E336" s="702"/>
      <c r="F336" s="702"/>
      <c r="G336" s="702"/>
      <c r="H336" s="702"/>
      <c r="I336" s="702"/>
      <c r="J336" s="702"/>
      <c r="K336" s="702"/>
      <c r="L336" s="702"/>
      <c r="M336" s="702"/>
      <c r="N336" s="702"/>
      <c r="O336" s="702"/>
      <c r="P336" s="702"/>
      <c r="Q336" s="702"/>
      <c r="R336" s="702"/>
      <c r="S336" s="702"/>
      <c r="W336" s="702"/>
      <c r="X336" s="702"/>
      <c r="Y336" s="702"/>
      <c r="Z336" s="702"/>
      <c r="AA336" s="702"/>
      <c r="AB336" s="702"/>
      <c r="AC336" s="702"/>
      <c r="AD336" s="702"/>
      <c r="AE336" s="702"/>
      <c r="AF336" s="702"/>
      <c r="AG336" s="702"/>
      <c r="AH336" s="702"/>
      <c r="AI336" s="702"/>
      <c r="AJ336" s="702"/>
      <c r="AK336" s="702"/>
    </row>
    <row r="337" spans="5:37">
      <c r="E337" s="702"/>
      <c r="F337" s="702"/>
      <c r="G337" s="702"/>
      <c r="H337" s="702"/>
      <c r="I337" s="702"/>
      <c r="J337" s="702"/>
      <c r="K337" s="702"/>
      <c r="L337" s="702"/>
      <c r="M337" s="702"/>
      <c r="N337" s="702"/>
      <c r="O337" s="702"/>
      <c r="P337" s="702"/>
      <c r="Q337" s="702"/>
      <c r="R337" s="702"/>
      <c r="S337" s="702"/>
      <c r="W337" s="702"/>
      <c r="X337" s="702"/>
      <c r="Y337" s="702"/>
      <c r="Z337" s="702"/>
      <c r="AA337" s="702"/>
      <c r="AB337" s="702"/>
      <c r="AC337" s="702"/>
      <c r="AD337" s="702"/>
      <c r="AE337" s="702"/>
      <c r="AF337" s="702"/>
      <c r="AG337" s="702"/>
      <c r="AH337" s="702"/>
      <c r="AI337" s="702"/>
      <c r="AJ337" s="702"/>
      <c r="AK337" s="702"/>
    </row>
    <row r="338" spans="5:37">
      <c r="E338" s="702"/>
      <c r="F338" s="702"/>
      <c r="G338" s="702"/>
      <c r="H338" s="702"/>
      <c r="I338" s="702"/>
      <c r="J338" s="702"/>
      <c r="K338" s="702"/>
      <c r="L338" s="702"/>
      <c r="M338" s="702"/>
      <c r="N338" s="702"/>
      <c r="O338" s="702"/>
      <c r="P338" s="702"/>
      <c r="Q338" s="702"/>
      <c r="R338" s="702"/>
      <c r="S338" s="702"/>
      <c r="W338" s="702"/>
      <c r="X338" s="702"/>
      <c r="Y338" s="702"/>
      <c r="Z338" s="702"/>
      <c r="AA338" s="702"/>
      <c r="AB338" s="702"/>
      <c r="AC338" s="702"/>
      <c r="AD338" s="702"/>
      <c r="AE338" s="702"/>
      <c r="AF338" s="702"/>
      <c r="AG338" s="702"/>
      <c r="AH338" s="702"/>
      <c r="AI338" s="702"/>
      <c r="AJ338" s="702"/>
      <c r="AK338" s="702"/>
    </row>
    <row r="339" spans="5:37">
      <c r="E339" s="702"/>
      <c r="F339" s="702"/>
      <c r="G339" s="702"/>
      <c r="H339" s="702"/>
      <c r="I339" s="702"/>
      <c r="J339" s="702"/>
      <c r="K339" s="702"/>
      <c r="L339" s="702"/>
      <c r="M339" s="702"/>
      <c r="N339" s="702"/>
      <c r="O339" s="702"/>
      <c r="P339" s="702"/>
      <c r="Q339" s="702"/>
      <c r="R339" s="702"/>
      <c r="S339" s="702"/>
      <c r="W339" s="702"/>
      <c r="X339" s="702"/>
      <c r="Y339" s="702"/>
      <c r="Z339" s="702"/>
      <c r="AA339" s="702"/>
      <c r="AB339" s="702"/>
      <c r="AC339" s="702"/>
      <c r="AD339" s="702"/>
      <c r="AE339" s="702"/>
      <c r="AF339" s="702"/>
      <c r="AG339" s="702"/>
      <c r="AH339" s="702"/>
      <c r="AI339" s="702"/>
      <c r="AJ339" s="702"/>
      <c r="AK339" s="702"/>
    </row>
    <row r="340" spans="5:37">
      <c r="E340" s="702"/>
      <c r="F340" s="702"/>
      <c r="G340" s="702"/>
      <c r="H340" s="702"/>
      <c r="I340" s="702"/>
      <c r="J340" s="702"/>
      <c r="K340" s="702"/>
      <c r="L340" s="702"/>
      <c r="M340" s="702"/>
      <c r="N340" s="702"/>
      <c r="O340" s="702"/>
      <c r="P340" s="702"/>
      <c r="Q340" s="702"/>
      <c r="R340" s="702"/>
      <c r="S340" s="702"/>
      <c r="W340" s="702"/>
      <c r="X340" s="702"/>
      <c r="Y340" s="702"/>
      <c r="Z340" s="702"/>
      <c r="AA340" s="702"/>
      <c r="AB340" s="702"/>
      <c r="AC340" s="702"/>
      <c r="AD340" s="702"/>
      <c r="AE340" s="702"/>
      <c r="AF340" s="702"/>
      <c r="AG340" s="702"/>
      <c r="AH340" s="702"/>
      <c r="AI340" s="702"/>
      <c r="AJ340" s="702"/>
      <c r="AK340" s="702"/>
    </row>
    <row r="341" spans="5:37">
      <c r="E341" s="702"/>
      <c r="F341" s="702"/>
      <c r="G341" s="702"/>
      <c r="H341" s="702"/>
      <c r="I341" s="702"/>
      <c r="J341" s="702"/>
      <c r="K341" s="702"/>
      <c r="L341" s="702"/>
      <c r="M341" s="702"/>
      <c r="N341" s="702"/>
      <c r="O341" s="702"/>
      <c r="P341" s="702"/>
      <c r="Q341" s="702"/>
      <c r="R341" s="702"/>
      <c r="S341" s="702"/>
      <c r="W341" s="702"/>
      <c r="X341" s="702"/>
      <c r="Y341" s="702"/>
      <c r="Z341" s="702"/>
      <c r="AA341" s="702"/>
      <c r="AB341" s="702"/>
      <c r="AC341" s="702"/>
      <c r="AD341" s="702"/>
      <c r="AE341" s="702"/>
      <c r="AF341" s="702"/>
      <c r="AG341" s="702"/>
      <c r="AH341" s="702"/>
      <c r="AI341" s="702"/>
      <c r="AJ341" s="702"/>
      <c r="AK341" s="702"/>
    </row>
    <row r="342" spans="5:37">
      <c r="E342" s="702"/>
      <c r="F342" s="702"/>
      <c r="G342" s="702"/>
      <c r="H342" s="702"/>
      <c r="I342" s="702"/>
      <c r="J342" s="702"/>
      <c r="K342" s="702"/>
      <c r="L342" s="702"/>
      <c r="M342" s="702"/>
      <c r="N342" s="702"/>
      <c r="O342" s="702"/>
      <c r="P342" s="702"/>
      <c r="Q342" s="702"/>
      <c r="R342" s="702"/>
      <c r="S342" s="702"/>
      <c r="W342" s="702"/>
      <c r="X342" s="702"/>
      <c r="Y342" s="702"/>
      <c r="Z342" s="702"/>
      <c r="AA342" s="702"/>
      <c r="AB342" s="702"/>
      <c r="AC342" s="702"/>
      <c r="AD342" s="702"/>
      <c r="AE342" s="702"/>
      <c r="AF342" s="702"/>
      <c r="AG342" s="702"/>
      <c r="AH342" s="702"/>
      <c r="AI342" s="702"/>
      <c r="AJ342" s="702"/>
      <c r="AK342" s="702"/>
    </row>
    <row r="343" spans="5:37">
      <c r="E343" s="702"/>
      <c r="F343" s="702"/>
      <c r="G343" s="702"/>
      <c r="H343" s="702"/>
      <c r="I343" s="702"/>
      <c r="J343" s="702"/>
      <c r="K343" s="702"/>
      <c r="L343" s="702"/>
      <c r="M343" s="702"/>
      <c r="N343" s="702"/>
      <c r="O343" s="702"/>
      <c r="P343" s="702"/>
      <c r="Q343" s="702"/>
      <c r="R343" s="702"/>
      <c r="S343" s="702"/>
      <c r="W343" s="702"/>
      <c r="X343" s="702"/>
      <c r="Y343" s="702"/>
      <c r="Z343" s="702"/>
      <c r="AA343" s="702"/>
      <c r="AB343" s="702"/>
      <c r="AC343" s="702"/>
      <c r="AD343" s="702"/>
      <c r="AE343" s="702"/>
      <c r="AF343" s="702"/>
      <c r="AG343" s="702"/>
      <c r="AH343" s="702"/>
      <c r="AI343" s="702"/>
      <c r="AJ343" s="702"/>
      <c r="AK343" s="702"/>
    </row>
    <row r="344" spans="5:37">
      <c r="E344" s="702"/>
      <c r="F344" s="702"/>
      <c r="G344" s="702"/>
      <c r="H344" s="702"/>
      <c r="I344" s="702"/>
      <c r="J344" s="702"/>
      <c r="K344" s="702"/>
      <c r="L344" s="702"/>
      <c r="M344" s="702"/>
      <c r="N344" s="702"/>
      <c r="O344" s="702"/>
      <c r="P344" s="702"/>
      <c r="Q344" s="702"/>
      <c r="R344" s="702"/>
      <c r="S344" s="702"/>
      <c r="W344" s="702"/>
      <c r="X344" s="702"/>
      <c r="Y344" s="702"/>
      <c r="Z344" s="702"/>
      <c r="AA344" s="702"/>
      <c r="AB344" s="702"/>
      <c r="AC344" s="702"/>
      <c r="AD344" s="702"/>
      <c r="AE344" s="702"/>
      <c r="AF344" s="702"/>
      <c r="AG344" s="702"/>
      <c r="AH344" s="702"/>
      <c r="AI344" s="702"/>
      <c r="AJ344" s="702"/>
      <c r="AK344" s="702"/>
    </row>
    <row r="345" spans="5:37">
      <c r="E345" s="702"/>
      <c r="F345" s="702"/>
      <c r="G345" s="702"/>
      <c r="H345" s="702"/>
      <c r="I345" s="702"/>
      <c r="J345" s="702"/>
      <c r="K345" s="702"/>
      <c r="L345" s="702"/>
      <c r="M345" s="702"/>
      <c r="N345" s="702"/>
      <c r="O345" s="702"/>
      <c r="P345" s="702"/>
      <c r="Q345" s="702"/>
      <c r="R345" s="702"/>
      <c r="S345" s="702"/>
      <c r="W345" s="702"/>
      <c r="X345" s="702"/>
      <c r="Y345" s="702"/>
      <c r="Z345" s="702"/>
      <c r="AA345" s="702"/>
      <c r="AB345" s="702"/>
      <c r="AC345" s="702"/>
      <c r="AD345" s="702"/>
      <c r="AE345" s="702"/>
      <c r="AF345" s="702"/>
      <c r="AG345" s="702"/>
      <c r="AH345" s="702"/>
      <c r="AI345" s="702"/>
      <c r="AJ345" s="702"/>
      <c r="AK345" s="702"/>
    </row>
    <row r="346" spans="5:37">
      <c r="E346" s="702"/>
      <c r="F346" s="702"/>
      <c r="G346" s="702"/>
      <c r="H346" s="702"/>
      <c r="I346" s="702"/>
      <c r="J346" s="702"/>
      <c r="K346" s="702"/>
      <c r="L346" s="702"/>
      <c r="M346" s="702"/>
      <c r="N346" s="702"/>
      <c r="O346" s="702"/>
      <c r="P346" s="702"/>
      <c r="Q346" s="702"/>
      <c r="R346" s="702"/>
      <c r="S346" s="702"/>
      <c r="W346" s="702"/>
      <c r="X346" s="702"/>
      <c r="Y346" s="702"/>
      <c r="Z346" s="702"/>
      <c r="AA346" s="702"/>
      <c r="AB346" s="702"/>
      <c r="AC346" s="702"/>
      <c r="AD346" s="702"/>
      <c r="AE346" s="702"/>
      <c r="AF346" s="702"/>
      <c r="AG346" s="702"/>
      <c r="AH346" s="702"/>
      <c r="AI346" s="702"/>
      <c r="AJ346" s="702"/>
      <c r="AK346" s="702"/>
    </row>
    <row r="347" spans="5:37">
      <c r="E347" s="702"/>
      <c r="F347" s="702"/>
      <c r="G347" s="702"/>
      <c r="H347" s="702"/>
      <c r="I347" s="702"/>
      <c r="J347" s="702"/>
      <c r="K347" s="702"/>
      <c r="L347" s="702"/>
      <c r="M347" s="702"/>
      <c r="N347" s="702"/>
      <c r="O347" s="702"/>
      <c r="P347" s="702"/>
      <c r="Q347" s="702"/>
      <c r="R347" s="702"/>
      <c r="S347" s="702"/>
      <c r="W347" s="702"/>
      <c r="X347" s="702"/>
      <c r="Y347" s="702"/>
      <c r="Z347" s="702"/>
      <c r="AA347" s="702"/>
      <c r="AB347" s="702"/>
      <c r="AC347" s="702"/>
      <c r="AD347" s="702"/>
      <c r="AE347" s="702"/>
      <c r="AF347" s="702"/>
      <c r="AG347" s="702"/>
      <c r="AH347" s="702"/>
      <c r="AI347" s="702"/>
      <c r="AJ347" s="702"/>
      <c r="AK347" s="702"/>
    </row>
    <row r="348" spans="5:37">
      <c r="E348" s="702"/>
      <c r="F348" s="702"/>
      <c r="G348" s="702"/>
      <c r="H348" s="702"/>
      <c r="I348" s="702"/>
      <c r="J348" s="702"/>
      <c r="K348" s="702"/>
      <c r="L348" s="702"/>
      <c r="M348" s="702"/>
      <c r="N348" s="702"/>
      <c r="O348" s="702"/>
      <c r="P348" s="702"/>
      <c r="Q348" s="702"/>
      <c r="R348" s="702"/>
      <c r="S348" s="702"/>
      <c r="W348" s="702"/>
      <c r="X348" s="702"/>
      <c r="Y348" s="702"/>
      <c r="Z348" s="702"/>
      <c r="AA348" s="702"/>
      <c r="AB348" s="702"/>
      <c r="AC348" s="702"/>
      <c r="AD348" s="702"/>
      <c r="AE348" s="702"/>
      <c r="AF348" s="702"/>
      <c r="AG348" s="702"/>
      <c r="AH348" s="702"/>
      <c r="AI348" s="702"/>
      <c r="AJ348" s="702"/>
      <c r="AK348" s="702"/>
    </row>
    <row r="349" spans="5:37">
      <c r="E349" s="702"/>
      <c r="F349" s="702"/>
      <c r="G349" s="702"/>
      <c r="H349" s="702"/>
      <c r="I349" s="702"/>
      <c r="J349" s="702"/>
      <c r="K349" s="702"/>
      <c r="L349" s="702"/>
      <c r="M349" s="702"/>
      <c r="N349" s="702"/>
      <c r="O349" s="702"/>
      <c r="P349" s="702"/>
      <c r="Q349" s="702"/>
      <c r="R349" s="702"/>
      <c r="S349" s="702"/>
      <c r="W349" s="702"/>
      <c r="X349" s="702"/>
      <c r="Y349" s="702"/>
      <c r="Z349" s="702"/>
      <c r="AA349" s="702"/>
      <c r="AB349" s="702"/>
      <c r="AC349" s="702"/>
      <c r="AD349" s="702"/>
      <c r="AE349" s="702"/>
      <c r="AF349" s="702"/>
      <c r="AG349" s="702"/>
      <c r="AH349" s="702"/>
      <c r="AI349" s="702"/>
      <c r="AJ349" s="702"/>
      <c r="AK349" s="702"/>
    </row>
    <row r="350" spans="5:37">
      <c r="E350" s="702"/>
      <c r="F350" s="702"/>
      <c r="G350" s="702"/>
      <c r="H350" s="702"/>
      <c r="I350" s="702"/>
      <c r="J350" s="702"/>
      <c r="K350" s="702"/>
      <c r="L350" s="702"/>
      <c r="M350" s="702"/>
      <c r="N350" s="702"/>
      <c r="O350" s="702"/>
      <c r="P350" s="702"/>
      <c r="Q350" s="702"/>
      <c r="R350" s="702"/>
      <c r="S350" s="702"/>
      <c r="W350" s="702"/>
      <c r="X350" s="702"/>
      <c r="Y350" s="702"/>
      <c r="Z350" s="702"/>
      <c r="AA350" s="702"/>
      <c r="AB350" s="702"/>
      <c r="AC350" s="702"/>
      <c r="AD350" s="702"/>
      <c r="AE350" s="702"/>
      <c r="AF350" s="702"/>
      <c r="AG350" s="702"/>
      <c r="AH350" s="702"/>
      <c r="AI350" s="702"/>
      <c r="AJ350" s="702"/>
      <c r="AK350" s="702"/>
    </row>
    <row r="351" spans="5:37">
      <c r="E351" s="702"/>
      <c r="F351" s="702"/>
      <c r="G351" s="702"/>
      <c r="H351" s="702"/>
      <c r="I351" s="702"/>
      <c r="J351" s="702"/>
      <c r="K351" s="702"/>
      <c r="L351" s="702"/>
      <c r="M351" s="702"/>
      <c r="N351" s="702"/>
      <c r="O351" s="702"/>
      <c r="P351" s="702"/>
      <c r="Q351" s="702"/>
      <c r="R351" s="702"/>
      <c r="S351" s="702"/>
      <c r="W351" s="702"/>
      <c r="X351" s="702"/>
      <c r="Y351" s="702"/>
      <c r="Z351" s="702"/>
      <c r="AA351" s="702"/>
      <c r="AB351" s="702"/>
      <c r="AC351" s="702"/>
      <c r="AD351" s="702"/>
      <c r="AE351" s="702"/>
      <c r="AF351" s="702"/>
      <c r="AG351" s="702"/>
      <c r="AH351" s="702"/>
      <c r="AI351" s="702"/>
      <c r="AJ351" s="702"/>
      <c r="AK351" s="702"/>
    </row>
    <row r="352" spans="5:37">
      <c r="E352" s="702"/>
      <c r="F352" s="702"/>
      <c r="G352" s="702"/>
      <c r="H352" s="702"/>
      <c r="I352" s="702"/>
      <c r="J352" s="702"/>
      <c r="K352" s="702"/>
      <c r="L352" s="702"/>
      <c r="M352" s="702"/>
      <c r="N352" s="702"/>
      <c r="O352" s="702"/>
      <c r="P352" s="702"/>
      <c r="Q352" s="702"/>
      <c r="R352" s="702"/>
      <c r="S352" s="702"/>
      <c r="W352" s="702"/>
      <c r="X352" s="702"/>
      <c r="Y352" s="702"/>
      <c r="Z352" s="702"/>
      <c r="AA352" s="702"/>
      <c r="AB352" s="702"/>
      <c r="AC352" s="702"/>
      <c r="AD352" s="702"/>
      <c r="AE352" s="702"/>
      <c r="AF352" s="702"/>
      <c r="AG352" s="702"/>
      <c r="AH352" s="702"/>
      <c r="AI352" s="702"/>
      <c r="AJ352" s="702"/>
      <c r="AK352" s="702"/>
    </row>
    <row r="353" spans="5:37">
      <c r="E353" s="702"/>
      <c r="F353" s="702"/>
      <c r="G353" s="702"/>
      <c r="H353" s="702"/>
      <c r="I353" s="702"/>
      <c r="J353" s="702"/>
      <c r="K353" s="702"/>
      <c r="L353" s="702"/>
      <c r="M353" s="702"/>
      <c r="N353" s="702"/>
      <c r="O353" s="702"/>
      <c r="P353" s="702"/>
      <c r="Q353" s="702"/>
      <c r="R353" s="702"/>
      <c r="S353" s="702"/>
      <c r="W353" s="702"/>
      <c r="X353" s="702"/>
      <c r="Y353" s="702"/>
      <c r="Z353" s="702"/>
      <c r="AA353" s="702"/>
      <c r="AB353" s="702"/>
      <c r="AC353" s="702"/>
      <c r="AD353" s="702"/>
      <c r="AE353" s="702"/>
      <c r="AF353" s="702"/>
      <c r="AG353" s="702"/>
      <c r="AH353" s="702"/>
      <c r="AI353" s="702"/>
      <c r="AJ353" s="702"/>
      <c r="AK353" s="702"/>
    </row>
    <row r="354" spans="5:37">
      <c r="E354" s="702"/>
      <c r="F354" s="702"/>
      <c r="G354" s="702"/>
      <c r="H354" s="702"/>
      <c r="I354" s="702"/>
      <c r="J354" s="702"/>
      <c r="K354" s="702"/>
      <c r="L354" s="702"/>
      <c r="M354" s="702"/>
      <c r="N354" s="702"/>
      <c r="O354" s="702"/>
      <c r="P354" s="702"/>
      <c r="Q354" s="702"/>
      <c r="R354" s="702"/>
      <c r="S354" s="702"/>
      <c r="W354" s="702"/>
      <c r="X354" s="702"/>
      <c r="Y354" s="702"/>
      <c r="Z354" s="702"/>
      <c r="AA354" s="702"/>
      <c r="AB354" s="702"/>
      <c r="AC354" s="702"/>
      <c r="AD354" s="702"/>
      <c r="AE354" s="702"/>
      <c r="AF354" s="702"/>
      <c r="AG354" s="702"/>
      <c r="AH354" s="702"/>
      <c r="AI354" s="702"/>
      <c r="AJ354" s="702"/>
      <c r="AK354" s="702"/>
    </row>
    <row r="355" spans="5:37">
      <c r="E355" s="702"/>
      <c r="F355" s="702"/>
      <c r="G355" s="702"/>
      <c r="H355" s="702"/>
      <c r="I355" s="702"/>
      <c r="J355" s="702"/>
      <c r="K355" s="702"/>
      <c r="L355" s="702"/>
      <c r="M355" s="702"/>
      <c r="N355" s="702"/>
      <c r="O355" s="702"/>
      <c r="P355" s="702"/>
      <c r="Q355" s="702"/>
      <c r="R355" s="702"/>
      <c r="S355" s="702"/>
      <c r="W355" s="702"/>
      <c r="X355" s="702"/>
      <c r="Y355" s="702"/>
      <c r="Z355" s="702"/>
      <c r="AA355" s="702"/>
      <c r="AB355" s="702"/>
      <c r="AC355" s="702"/>
      <c r="AD355" s="702"/>
      <c r="AE355" s="702"/>
      <c r="AF355" s="702"/>
      <c r="AG355" s="702"/>
      <c r="AH355" s="702"/>
      <c r="AI355" s="702"/>
      <c r="AJ355" s="702"/>
      <c r="AK355" s="702"/>
    </row>
    <row r="356" spans="5:37">
      <c r="E356" s="702"/>
      <c r="F356" s="702"/>
      <c r="G356" s="702"/>
      <c r="H356" s="702"/>
      <c r="I356" s="702"/>
      <c r="J356" s="702"/>
      <c r="K356" s="702"/>
      <c r="L356" s="702"/>
      <c r="M356" s="702"/>
      <c r="N356" s="702"/>
      <c r="O356" s="702"/>
      <c r="P356" s="702"/>
      <c r="Q356" s="702"/>
      <c r="R356" s="702"/>
      <c r="S356" s="702"/>
      <c r="W356" s="702"/>
      <c r="X356" s="702"/>
      <c r="Y356" s="702"/>
      <c r="Z356" s="702"/>
      <c r="AA356" s="702"/>
      <c r="AB356" s="702"/>
      <c r="AC356" s="702"/>
      <c r="AD356" s="702"/>
      <c r="AE356" s="702"/>
      <c r="AF356" s="702"/>
      <c r="AG356" s="702"/>
      <c r="AH356" s="702"/>
      <c r="AI356" s="702"/>
      <c r="AJ356" s="702"/>
      <c r="AK356" s="702"/>
    </row>
    <row r="357" spans="5:37">
      <c r="E357" s="702"/>
      <c r="F357" s="702"/>
      <c r="G357" s="702"/>
      <c r="H357" s="702"/>
      <c r="I357" s="702"/>
      <c r="J357" s="702"/>
      <c r="K357" s="702"/>
      <c r="L357" s="702"/>
      <c r="M357" s="702"/>
      <c r="N357" s="702"/>
      <c r="O357" s="702"/>
      <c r="P357" s="702"/>
      <c r="Q357" s="702"/>
      <c r="R357" s="702"/>
      <c r="S357" s="702"/>
      <c r="W357" s="702"/>
      <c r="X357" s="702"/>
      <c r="Y357" s="702"/>
      <c r="Z357" s="702"/>
      <c r="AA357" s="702"/>
      <c r="AB357" s="702"/>
      <c r="AC357" s="702"/>
      <c r="AD357" s="702"/>
      <c r="AE357" s="702"/>
      <c r="AF357" s="702"/>
      <c r="AG357" s="702"/>
      <c r="AH357" s="702"/>
      <c r="AI357" s="702"/>
      <c r="AJ357" s="702"/>
      <c r="AK357" s="702"/>
    </row>
    <row r="358" spans="5:37">
      <c r="E358" s="702"/>
      <c r="F358" s="702"/>
      <c r="G358" s="702"/>
      <c r="H358" s="702"/>
      <c r="I358" s="702"/>
      <c r="J358" s="702"/>
      <c r="K358" s="702"/>
      <c r="L358" s="702"/>
      <c r="M358" s="702"/>
      <c r="N358" s="702"/>
      <c r="O358" s="702"/>
      <c r="P358" s="702"/>
      <c r="Q358" s="702"/>
      <c r="R358" s="702"/>
      <c r="S358" s="702"/>
      <c r="W358" s="702"/>
      <c r="X358" s="702"/>
      <c r="Y358" s="702"/>
      <c r="Z358" s="702"/>
      <c r="AA358" s="702"/>
      <c r="AB358" s="702"/>
      <c r="AC358" s="702"/>
      <c r="AD358" s="702"/>
      <c r="AE358" s="702"/>
      <c r="AF358" s="702"/>
      <c r="AG358" s="702"/>
      <c r="AH358" s="702"/>
      <c r="AI358" s="702"/>
      <c r="AJ358" s="702"/>
      <c r="AK358" s="702"/>
    </row>
    <row r="359" spans="5:37">
      <c r="E359" s="702"/>
      <c r="F359" s="702"/>
      <c r="G359" s="702"/>
      <c r="H359" s="702"/>
      <c r="I359" s="702"/>
      <c r="J359" s="702"/>
      <c r="K359" s="702"/>
      <c r="L359" s="702"/>
      <c r="M359" s="702"/>
      <c r="N359" s="702"/>
      <c r="O359" s="702"/>
      <c r="P359" s="702"/>
      <c r="Q359" s="702"/>
      <c r="R359" s="702"/>
      <c r="S359" s="702"/>
      <c r="W359" s="702"/>
      <c r="X359" s="702"/>
      <c r="Y359" s="702"/>
      <c r="Z359" s="702"/>
      <c r="AA359" s="702"/>
      <c r="AB359" s="702"/>
      <c r="AC359" s="702"/>
      <c r="AD359" s="702"/>
      <c r="AE359" s="702"/>
      <c r="AF359" s="702"/>
      <c r="AG359" s="702"/>
      <c r="AH359" s="702"/>
      <c r="AI359" s="702"/>
      <c r="AJ359" s="702"/>
      <c r="AK359" s="702"/>
    </row>
    <row r="360" spans="5:37">
      <c r="E360" s="702"/>
      <c r="F360" s="702"/>
      <c r="G360" s="702"/>
      <c r="H360" s="702"/>
      <c r="I360" s="702"/>
      <c r="J360" s="702"/>
      <c r="K360" s="702"/>
      <c r="L360" s="702"/>
      <c r="M360" s="702"/>
      <c r="N360" s="702"/>
      <c r="O360" s="702"/>
      <c r="P360" s="702"/>
      <c r="Q360" s="702"/>
      <c r="R360" s="702"/>
      <c r="S360" s="702"/>
      <c r="W360" s="702"/>
      <c r="X360" s="702"/>
      <c r="Y360" s="702"/>
      <c r="Z360" s="702"/>
      <c r="AA360" s="702"/>
      <c r="AB360" s="702"/>
      <c r="AC360" s="702"/>
      <c r="AD360" s="702"/>
      <c r="AE360" s="702"/>
      <c r="AF360" s="702"/>
      <c r="AG360" s="702"/>
      <c r="AH360" s="702"/>
      <c r="AI360" s="702"/>
      <c r="AJ360" s="702"/>
      <c r="AK360" s="702"/>
    </row>
    <row r="361" spans="5:37">
      <c r="E361" s="702"/>
      <c r="F361" s="702"/>
      <c r="G361" s="702"/>
      <c r="H361" s="702"/>
      <c r="I361" s="702"/>
      <c r="J361" s="702"/>
      <c r="K361" s="702"/>
      <c r="L361" s="702"/>
      <c r="M361" s="702"/>
      <c r="N361" s="702"/>
      <c r="O361" s="702"/>
      <c r="P361" s="702"/>
      <c r="Q361" s="702"/>
      <c r="R361" s="702"/>
      <c r="S361" s="702"/>
      <c r="W361" s="702"/>
      <c r="X361" s="702"/>
      <c r="Y361" s="702"/>
      <c r="Z361" s="702"/>
      <c r="AA361" s="702"/>
      <c r="AB361" s="702"/>
      <c r="AC361" s="702"/>
      <c r="AD361" s="702"/>
      <c r="AE361" s="702"/>
      <c r="AF361" s="702"/>
      <c r="AG361" s="702"/>
      <c r="AH361" s="702"/>
      <c r="AI361" s="702"/>
      <c r="AJ361" s="702"/>
      <c r="AK361" s="702"/>
    </row>
    <row r="362" spans="5:37">
      <c r="E362" s="702"/>
      <c r="F362" s="702"/>
      <c r="G362" s="702"/>
      <c r="H362" s="702"/>
      <c r="I362" s="702"/>
      <c r="J362" s="702"/>
      <c r="K362" s="702"/>
      <c r="L362" s="702"/>
      <c r="M362" s="702"/>
      <c r="N362" s="702"/>
      <c r="O362" s="702"/>
      <c r="P362" s="702"/>
      <c r="Q362" s="702"/>
      <c r="R362" s="702"/>
      <c r="S362" s="702"/>
      <c r="W362" s="702"/>
      <c r="X362" s="702"/>
      <c r="Y362" s="702"/>
      <c r="Z362" s="702"/>
      <c r="AA362" s="702"/>
      <c r="AB362" s="702"/>
      <c r="AC362" s="702"/>
      <c r="AD362" s="702"/>
      <c r="AE362" s="702"/>
      <c r="AF362" s="702"/>
      <c r="AG362" s="702"/>
      <c r="AH362" s="702"/>
      <c r="AI362" s="702"/>
      <c r="AJ362" s="702"/>
      <c r="AK362" s="702"/>
    </row>
    <row r="363" spans="5:37">
      <c r="E363" s="702"/>
      <c r="F363" s="702"/>
      <c r="G363" s="702"/>
      <c r="H363" s="702"/>
      <c r="I363" s="702"/>
      <c r="J363" s="702"/>
      <c r="K363" s="702"/>
      <c r="L363" s="702"/>
      <c r="M363" s="702"/>
      <c r="N363" s="702"/>
      <c r="O363" s="702"/>
      <c r="P363" s="702"/>
      <c r="Q363" s="702"/>
      <c r="R363" s="702"/>
      <c r="S363" s="702"/>
      <c r="W363" s="702"/>
      <c r="X363" s="702"/>
      <c r="Y363" s="702"/>
      <c r="Z363" s="702"/>
      <c r="AA363" s="702"/>
      <c r="AB363" s="702"/>
      <c r="AC363" s="702"/>
      <c r="AD363" s="702"/>
      <c r="AE363" s="702"/>
      <c r="AF363" s="702"/>
      <c r="AG363" s="702"/>
      <c r="AH363" s="702"/>
      <c r="AI363" s="702"/>
      <c r="AJ363" s="702"/>
      <c r="AK363" s="702"/>
    </row>
    <row r="364" spans="5:37">
      <c r="E364" s="702"/>
      <c r="F364" s="702"/>
      <c r="G364" s="702"/>
      <c r="H364" s="702"/>
      <c r="I364" s="702"/>
      <c r="J364" s="702"/>
      <c r="K364" s="702"/>
      <c r="L364" s="702"/>
      <c r="M364" s="702"/>
      <c r="N364" s="702"/>
      <c r="O364" s="702"/>
      <c r="P364" s="702"/>
      <c r="Q364" s="702"/>
      <c r="R364" s="702"/>
      <c r="S364" s="702"/>
      <c r="W364" s="702"/>
      <c r="X364" s="702"/>
      <c r="Y364" s="702"/>
      <c r="Z364" s="702"/>
      <c r="AA364" s="702"/>
      <c r="AB364" s="702"/>
      <c r="AC364" s="702"/>
      <c r="AD364" s="702"/>
      <c r="AE364" s="702"/>
      <c r="AF364" s="702"/>
      <c r="AG364" s="702"/>
      <c r="AH364" s="702"/>
      <c r="AI364" s="702"/>
      <c r="AJ364" s="702"/>
      <c r="AK364" s="702"/>
    </row>
    <row r="365" spans="5:37">
      <c r="E365" s="702"/>
      <c r="F365" s="702"/>
      <c r="G365" s="702"/>
      <c r="H365" s="702"/>
      <c r="I365" s="702"/>
      <c r="J365" s="702"/>
      <c r="K365" s="702"/>
      <c r="L365" s="702"/>
      <c r="M365" s="702"/>
      <c r="N365" s="702"/>
      <c r="O365" s="702"/>
      <c r="P365" s="702"/>
      <c r="Q365" s="702"/>
      <c r="R365" s="702"/>
      <c r="S365" s="702"/>
      <c r="W365" s="702"/>
      <c r="X365" s="702"/>
      <c r="Y365" s="702"/>
      <c r="Z365" s="702"/>
      <c r="AA365" s="702"/>
      <c r="AB365" s="702"/>
      <c r="AC365" s="702"/>
      <c r="AD365" s="702"/>
      <c r="AE365" s="702"/>
      <c r="AF365" s="702"/>
      <c r="AG365" s="702"/>
      <c r="AH365" s="702"/>
      <c r="AI365" s="702"/>
      <c r="AJ365" s="702"/>
      <c r="AK365" s="702"/>
    </row>
    <row r="366" spans="5:37">
      <c r="E366" s="702"/>
      <c r="F366" s="702"/>
      <c r="G366" s="702"/>
      <c r="H366" s="702"/>
      <c r="I366" s="702"/>
      <c r="J366" s="702"/>
      <c r="K366" s="702"/>
      <c r="L366" s="702"/>
      <c r="M366" s="702"/>
      <c r="N366" s="702"/>
      <c r="O366" s="702"/>
      <c r="P366" s="702"/>
      <c r="Q366" s="702"/>
      <c r="R366" s="702"/>
      <c r="S366" s="702"/>
      <c r="W366" s="702"/>
      <c r="X366" s="702"/>
      <c r="Y366" s="702"/>
      <c r="Z366" s="702"/>
      <c r="AA366" s="702"/>
      <c r="AB366" s="702"/>
      <c r="AC366" s="702"/>
      <c r="AD366" s="702"/>
      <c r="AE366" s="702"/>
      <c r="AF366" s="702"/>
      <c r="AG366" s="702"/>
      <c r="AH366" s="702"/>
      <c r="AI366" s="702"/>
      <c r="AJ366" s="702"/>
      <c r="AK366" s="702"/>
    </row>
    <row r="367" spans="5:37">
      <c r="E367" s="702"/>
      <c r="F367" s="702"/>
      <c r="G367" s="702"/>
      <c r="H367" s="702"/>
      <c r="I367" s="702"/>
      <c r="J367" s="702"/>
      <c r="K367" s="702"/>
      <c r="L367" s="702"/>
      <c r="M367" s="702"/>
      <c r="N367" s="702"/>
      <c r="O367" s="702"/>
      <c r="P367" s="702"/>
      <c r="Q367" s="702"/>
      <c r="R367" s="702"/>
      <c r="S367" s="702"/>
      <c r="W367" s="702"/>
      <c r="X367" s="702"/>
      <c r="Y367" s="702"/>
      <c r="Z367" s="702"/>
      <c r="AA367" s="702"/>
      <c r="AB367" s="702"/>
      <c r="AC367" s="702"/>
      <c r="AD367" s="702"/>
      <c r="AE367" s="702"/>
      <c r="AF367" s="702"/>
      <c r="AG367" s="702"/>
      <c r="AH367" s="702"/>
      <c r="AI367" s="702"/>
      <c r="AJ367" s="702"/>
      <c r="AK367" s="702"/>
    </row>
    <row r="368" spans="5:37">
      <c r="E368" s="702"/>
      <c r="F368" s="702"/>
      <c r="G368" s="702"/>
      <c r="H368" s="702"/>
      <c r="I368" s="702"/>
      <c r="J368" s="702"/>
      <c r="K368" s="702"/>
      <c r="L368" s="702"/>
      <c r="M368" s="702"/>
      <c r="N368" s="702"/>
      <c r="O368" s="702"/>
      <c r="P368" s="702"/>
      <c r="Q368" s="702"/>
      <c r="R368" s="702"/>
      <c r="S368" s="702"/>
      <c r="W368" s="702"/>
      <c r="X368" s="702"/>
      <c r="Y368" s="702"/>
      <c r="Z368" s="702"/>
      <c r="AA368" s="702"/>
      <c r="AB368" s="702"/>
      <c r="AC368" s="702"/>
      <c r="AD368" s="702"/>
      <c r="AE368" s="702"/>
      <c r="AF368" s="702"/>
      <c r="AG368" s="702"/>
      <c r="AH368" s="702"/>
      <c r="AI368" s="702"/>
      <c r="AJ368" s="702"/>
      <c r="AK368" s="702"/>
    </row>
    <row r="369" spans="5:37">
      <c r="E369" s="702"/>
      <c r="F369" s="702"/>
      <c r="G369" s="702"/>
      <c r="H369" s="702"/>
      <c r="I369" s="702"/>
      <c r="J369" s="702"/>
      <c r="K369" s="702"/>
      <c r="L369" s="702"/>
      <c r="M369" s="702"/>
      <c r="N369" s="702"/>
      <c r="O369" s="702"/>
      <c r="P369" s="702"/>
      <c r="Q369" s="702"/>
      <c r="R369" s="702"/>
      <c r="S369" s="702"/>
      <c r="W369" s="702"/>
      <c r="X369" s="702"/>
      <c r="Y369" s="702"/>
      <c r="Z369" s="702"/>
      <c r="AA369" s="702"/>
      <c r="AB369" s="702"/>
      <c r="AC369" s="702"/>
      <c r="AD369" s="702"/>
      <c r="AE369" s="702"/>
      <c r="AF369" s="702"/>
      <c r="AG369" s="702"/>
      <c r="AH369" s="702"/>
      <c r="AI369" s="702"/>
      <c r="AJ369" s="702"/>
      <c r="AK369" s="702"/>
    </row>
    <row r="370" spans="5:37">
      <c r="E370" s="702"/>
      <c r="F370" s="702"/>
      <c r="G370" s="702"/>
      <c r="H370" s="702"/>
      <c r="I370" s="702"/>
      <c r="J370" s="702"/>
      <c r="K370" s="702"/>
      <c r="L370" s="702"/>
      <c r="M370" s="702"/>
      <c r="N370" s="702"/>
      <c r="O370" s="702"/>
      <c r="P370" s="702"/>
      <c r="Q370" s="702"/>
      <c r="R370" s="702"/>
      <c r="S370" s="702"/>
      <c r="W370" s="702"/>
      <c r="X370" s="702"/>
      <c r="Y370" s="702"/>
      <c r="Z370" s="702"/>
      <c r="AA370" s="702"/>
      <c r="AB370" s="702"/>
      <c r="AC370" s="702"/>
      <c r="AD370" s="702"/>
      <c r="AE370" s="702"/>
      <c r="AF370" s="702"/>
      <c r="AG370" s="702"/>
      <c r="AH370" s="702"/>
      <c r="AI370" s="702"/>
      <c r="AJ370" s="702"/>
      <c r="AK370" s="702"/>
    </row>
    <row r="371" spans="5:37">
      <c r="E371" s="702"/>
      <c r="F371" s="702"/>
      <c r="G371" s="702"/>
      <c r="H371" s="702"/>
      <c r="I371" s="702"/>
      <c r="J371" s="702"/>
      <c r="K371" s="702"/>
      <c r="L371" s="702"/>
      <c r="M371" s="702"/>
      <c r="N371" s="702"/>
      <c r="O371" s="702"/>
      <c r="P371" s="702"/>
      <c r="Q371" s="702"/>
      <c r="R371" s="702"/>
      <c r="S371" s="702"/>
      <c r="W371" s="702"/>
      <c r="X371" s="702"/>
      <c r="Y371" s="702"/>
      <c r="Z371" s="702"/>
      <c r="AA371" s="702"/>
      <c r="AB371" s="702"/>
      <c r="AC371" s="702"/>
      <c r="AD371" s="702"/>
      <c r="AE371" s="702"/>
      <c r="AF371" s="702"/>
      <c r="AG371" s="702"/>
      <c r="AH371" s="702"/>
      <c r="AI371" s="702"/>
      <c r="AJ371" s="702"/>
      <c r="AK371" s="702"/>
    </row>
    <row r="372" spans="5:37">
      <c r="E372" s="702"/>
      <c r="F372" s="702"/>
      <c r="G372" s="702"/>
      <c r="H372" s="702"/>
      <c r="I372" s="702"/>
      <c r="J372" s="702"/>
      <c r="K372" s="702"/>
      <c r="L372" s="702"/>
      <c r="M372" s="702"/>
      <c r="N372" s="702"/>
      <c r="O372" s="702"/>
      <c r="P372" s="702"/>
      <c r="Q372" s="702"/>
      <c r="R372" s="702"/>
      <c r="S372" s="702"/>
      <c r="W372" s="702"/>
      <c r="X372" s="702"/>
      <c r="Y372" s="702"/>
      <c r="Z372" s="702"/>
      <c r="AA372" s="702"/>
      <c r="AB372" s="702"/>
      <c r="AC372" s="702"/>
      <c r="AD372" s="702"/>
      <c r="AE372" s="702"/>
      <c r="AF372" s="702"/>
      <c r="AG372" s="702"/>
      <c r="AH372" s="702"/>
      <c r="AI372" s="702"/>
      <c r="AJ372" s="702"/>
      <c r="AK372" s="702"/>
    </row>
    <row r="373" spans="5:37">
      <c r="E373" s="702"/>
      <c r="F373" s="702"/>
      <c r="G373" s="702"/>
      <c r="H373" s="702"/>
      <c r="I373" s="702"/>
      <c r="J373" s="702"/>
      <c r="K373" s="702"/>
      <c r="L373" s="702"/>
      <c r="M373" s="702"/>
      <c r="N373" s="702"/>
      <c r="O373" s="702"/>
      <c r="P373" s="702"/>
      <c r="Q373" s="702"/>
      <c r="R373" s="702"/>
      <c r="S373" s="702"/>
      <c r="W373" s="702"/>
      <c r="X373" s="702"/>
      <c r="Y373" s="702"/>
      <c r="Z373" s="702"/>
      <c r="AA373" s="702"/>
      <c r="AB373" s="702"/>
      <c r="AC373" s="702"/>
      <c r="AD373" s="702"/>
      <c r="AE373" s="702"/>
      <c r="AF373" s="702"/>
      <c r="AG373" s="702"/>
      <c r="AH373" s="702"/>
      <c r="AI373" s="702"/>
      <c r="AJ373" s="702"/>
      <c r="AK373" s="702"/>
    </row>
    <row r="374" spans="5:37">
      <c r="E374" s="702"/>
      <c r="F374" s="702"/>
      <c r="G374" s="702"/>
      <c r="H374" s="702"/>
      <c r="I374" s="702"/>
      <c r="J374" s="702"/>
      <c r="K374" s="702"/>
      <c r="L374" s="702"/>
      <c r="M374" s="702"/>
      <c r="N374" s="702"/>
      <c r="O374" s="702"/>
      <c r="P374" s="702"/>
      <c r="Q374" s="702"/>
      <c r="R374" s="702"/>
      <c r="S374" s="702"/>
      <c r="W374" s="702"/>
      <c r="X374" s="702"/>
      <c r="Y374" s="702"/>
      <c r="Z374" s="702"/>
      <c r="AA374" s="702"/>
      <c r="AB374" s="702"/>
      <c r="AC374" s="702"/>
      <c r="AD374" s="702"/>
      <c r="AE374" s="702"/>
      <c r="AF374" s="702"/>
      <c r="AG374" s="702"/>
      <c r="AH374" s="702"/>
      <c r="AI374" s="702"/>
      <c r="AJ374" s="702"/>
      <c r="AK374" s="702"/>
    </row>
    <row r="375" spans="5:37">
      <c r="E375" s="702"/>
      <c r="F375" s="702"/>
      <c r="G375" s="702"/>
      <c r="H375" s="702"/>
      <c r="I375" s="702"/>
      <c r="J375" s="702"/>
      <c r="K375" s="702"/>
      <c r="L375" s="702"/>
      <c r="M375" s="702"/>
      <c r="N375" s="702"/>
      <c r="O375" s="702"/>
      <c r="P375" s="702"/>
      <c r="Q375" s="702"/>
      <c r="R375" s="702"/>
      <c r="S375" s="702"/>
      <c r="W375" s="702"/>
      <c r="X375" s="702"/>
      <c r="Y375" s="702"/>
      <c r="Z375" s="702"/>
      <c r="AA375" s="702"/>
      <c r="AB375" s="702"/>
      <c r="AC375" s="702"/>
      <c r="AD375" s="702"/>
      <c r="AE375" s="702"/>
      <c r="AF375" s="702"/>
      <c r="AG375" s="702"/>
      <c r="AH375" s="702"/>
      <c r="AI375" s="702"/>
      <c r="AJ375" s="702"/>
      <c r="AK375" s="702"/>
    </row>
    <row r="376" spans="5:37">
      <c r="E376" s="702"/>
      <c r="F376" s="702"/>
      <c r="G376" s="702"/>
      <c r="H376" s="702"/>
      <c r="I376" s="702"/>
      <c r="J376" s="702"/>
      <c r="K376" s="702"/>
      <c r="L376" s="702"/>
      <c r="M376" s="702"/>
      <c r="N376" s="702"/>
      <c r="O376" s="702"/>
      <c r="P376" s="702"/>
      <c r="Q376" s="702"/>
      <c r="R376" s="702"/>
      <c r="S376" s="702"/>
      <c r="W376" s="702"/>
      <c r="X376" s="702"/>
      <c r="Y376" s="702"/>
      <c r="Z376" s="702"/>
      <c r="AA376" s="702"/>
      <c r="AB376" s="702"/>
      <c r="AC376" s="702"/>
      <c r="AD376" s="702"/>
      <c r="AE376" s="702"/>
      <c r="AF376" s="702"/>
      <c r="AG376" s="702"/>
      <c r="AH376" s="702"/>
      <c r="AI376" s="702"/>
      <c r="AJ376" s="702"/>
      <c r="AK376" s="702"/>
    </row>
    <row r="377" spans="5:37">
      <c r="E377" s="702"/>
      <c r="F377" s="702"/>
      <c r="G377" s="702"/>
      <c r="H377" s="702"/>
      <c r="I377" s="702"/>
      <c r="J377" s="702"/>
      <c r="K377" s="702"/>
      <c r="L377" s="702"/>
      <c r="M377" s="702"/>
      <c r="N377" s="702"/>
      <c r="O377" s="702"/>
      <c r="P377" s="702"/>
      <c r="Q377" s="702"/>
      <c r="R377" s="702"/>
      <c r="S377" s="702"/>
      <c r="W377" s="702"/>
      <c r="X377" s="702"/>
      <c r="Y377" s="702"/>
      <c r="Z377" s="702"/>
      <c r="AA377" s="702"/>
      <c r="AB377" s="702"/>
      <c r="AC377" s="702"/>
      <c r="AD377" s="702"/>
      <c r="AE377" s="702"/>
      <c r="AF377" s="702"/>
      <c r="AG377" s="702"/>
      <c r="AH377" s="702"/>
      <c r="AI377" s="702"/>
      <c r="AJ377" s="702"/>
      <c r="AK377" s="702"/>
    </row>
    <row r="378" spans="5:37">
      <c r="E378" s="702"/>
      <c r="F378" s="702"/>
      <c r="G378" s="702"/>
      <c r="H378" s="702"/>
      <c r="I378" s="702"/>
      <c r="J378" s="702"/>
      <c r="K378" s="702"/>
      <c r="L378" s="702"/>
      <c r="M378" s="702"/>
      <c r="N378" s="702"/>
      <c r="O378" s="702"/>
      <c r="P378" s="702"/>
      <c r="Q378" s="702"/>
      <c r="R378" s="702"/>
      <c r="S378" s="702"/>
      <c r="W378" s="702"/>
      <c r="X378" s="702"/>
      <c r="Y378" s="702"/>
      <c r="Z378" s="702"/>
      <c r="AA378" s="702"/>
      <c r="AB378" s="702"/>
      <c r="AC378" s="702"/>
      <c r="AD378" s="702"/>
      <c r="AE378" s="702"/>
      <c r="AF378" s="702"/>
      <c r="AG378" s="702"/>
      <c r="AH378" s="702"/>
      <c r="AI378" s="702"/>
      <c r="AJ378" s="702"/>
      <c r="AK378" s="702"/>
    </row>
    <row r="379" spans="5:37">
      <c r="E379" s="702"/>
      <c r="F379" s="702"/>
      <c r="G379" s="702"/>
      <c r="H379" s="702"/>
      <c r="I379" s="702"/>
      <c r="J379" s="702"/>
      <c r="K379" s="702"/>
      <c r="L379" s="702"/>
      <c r="M379" s="702"/>
      <c r="N379" s="702"/>
      <c r="O379" s="702"/>
      <c r="P379" s="702"/>
      <c r="Q379" s="702"/>
      <c r="R379" s="702"/>
      <c r="S379" s="702"/>
      <c r="W379" s="702"/>
      <c r="X379" s="702"/>
      <c r="Y379" s="702"/>
      <c r="Z379" s="702"/>
      <c r="AA379" s="702"/>
      <c r="AB379" s="702"/>
      <c r="AC379" s="702"/>
      <c r="AD379" s="702"/>
      <c r="AE379" s="702"/>
      <c r="AF379" s="702"/>
      <c r="AG379" s="702"/>
      <c r="AH379" s="702"/>
      <c r="AI379" s="702"/>
      <c r="AJ379" s="702"/>
      <c r="AK379" s="702"/>
    </row>
    <row r="380" spans="5:37">
      <c r="E380" s="702"/>
      <c r="F380" s="702"/>
      <c r="G380" s="702"/>
      <c r="H380" s="702"/>
      <c r="I380" s="702"/>
      <c r="J380" s="702"/>
      <c r="K380" s="702"/>
      <c r="L380" s="702"/>
      <c r="M380" s="702"/>
      <c r="N380" s="702"/>
      <c r="O380" s="702"/>
      <c r="P380" s="702"/>
      <c r="Q380" s="702"/>
      <c r="R380" s="702"/>
      <c r="S380" s="702"/>
      <c r="W380" s="702"/>
      <c r="X380" s="702"/>
      <c r="Y380" s="702"/>
      <c r="Z380" s="702"/>
      <c r="AA380" s="702"/>
      <c r="AB380" s="702"/>
      <c r="AC380" s="702"/>
      <c r="AD380" s="702"/>
      <c r="AE380" s="702"/>
      <c r="AF380" s="702"/>
      <c r="AG380" s="702"/>
      <c r="AH380" s="702"/>
      <c r="AI380" s="702"/>
      <c r="AJ380" s="702"/>
      <c r="AK380" s="702"/>
    </row>
    <row r="381" spans="5:37">
      <c r="E381" s="702"/>
      <c r="F381" s="702"/>
      <c r="G381" s="702"/>
      <c r="H381" s="702"/>
      <c r="I381" s="702"/>
      <c r="J381" s="702"/>
      <c r="K381" s="702"/>
      <c r="L381" s="702"/>
      <c r="M381" s="702"/>
      <c r="N381" s="702"/>
      <c r="O381" s="702"/>
      <c r="P381" s="702"/>
      <c r="Q381" s="702"/>
      <c r="R381" s="702"/>
      <c r="S381" s="702"/>
      <c r="W381" s="702"/>
      <c r="X381" s="702"/>
      <c r="Y381" s="702"/>
      <c r="Z381" s="702"/>
      <c r="AA381" s="702"/>
      <c r="AB381" s="702"/>
      <c r="AC381" s="702"/>
      <c r="AD381" s="702"/>
      <c r="AE381" s="702"/>
      <c r="AF381" s="702"/>
      <c r="AG381" s="702"/>
      <c r="AH381" s="702"/>
      <c r="AI381" s="702"/>
      <c r="AJ381" s="702"/>
      <c r="AK381" s="702"/>
    </row>
    <row r="382" spans="5:37">
      <c r="E382" s="702"/>
      <c r="F382" s="702"/>
      <c r="G382" s="702"/>
      <c r="H382" s="702"/>
      <c r="I382" s="702"/>
      <c r="J382" s="702"/>
      <c r="K382" s="702"/>
      <c r="L382" s="702"/>
      <c r="M382" s="702"/>
      <c r="N382" s="702"/>
      <c r="O382" s="702"/>
      <c r="P382" s="702"/>
      <c r="Q382" s="702"/>
      <c r="R382" s="702"/>
      <c r="S382" s="702"/>
      <c r="W382" s="702"/>
      <c r="X382" s="702"/>
      <c r="Y382" s="702"/>
      <c r="Z382" s="702"/>
      <c r="AA382" s="702"/>
      <c r="AB382" s="702"/>
      <c r="AC382" s="702"/>
      <c r="AD382" s="702"/>
      <c r="AE382" s="702"/>
      <c r="AF382" s="702"/>
      <c r="AG382" s="702"/>
      <c r="AH382" s="702"/>
      <c r="AI382" s="702"/>
      <c r="AJ382" s="702"/>
      <c r="AK382" s="702"/>
    </row>
    <row r="383" spans="5:37">
      <c r="E383" s="702"/>
      <c r="F383" s="702"/>
      <c r="G383" s="702"/>
      <c r="H383" s="702"/>
      <c r="I383" s="702"/>
      <c r="J383" s="702"/>
      <c r="K383" s="702"/>
      <c r="L383" s="702"/>
      <c r="M383" s="702"/>
      <c r="N383" s="702"/>
      <c r="O383" s="702"/>
      <c r="P383" s="702"/>
      <c r="Q383" s="702"/>
      <c r="R383" s="702"/>
      <c r="S383" s="702"/>
      <c r="W383" s="702"/>
      <c r="X383" s="702"/>
      <c r="Y383" s="702"/>
      <c r="Z383" s="702"/>
      <c r="AA383" s="702"/>
      <c r="AB383" s="702"/>
      <c r="AC383" s="702"/>
      <c r="AD383" s="702"/>
      <c r="AE383" s="702"/>
      <c r="AF383" s="702"/>
      <c r="AG383" s="702"/>
      <c r="AH383" s="702"/>
      <c r="AI383" s="702"/>
      <c r="AJ383" s="702"/>
      <c r="AK383" s="702"/>
    </row>
    <row r="384" spans="5:37">
      <c r="E384" s="702"/>
      <c r="F384" s="702"/>
      <c r="G384" s="702"/>
      <c r="H384" s="702"/>
      <c r="I384" s="702"/>
      <c r="J384" s="702"/>
      <c r="K384" s="702"/>
      <c r="L384" s="702"/>
      <c r="M384" s="702"/>
      <c r="N384" s="702"/>
      <c r="O384" s="702"/>
      <c r="P384" s="702"/>
      <c r="Q384" s="702"/>
      <c r="R384" s="702"/>
      <c r="S384" s="702"/>
      <c r="W384" s="702"/>
      <c r="X384" s="702"/>
      <c r="Y384" s="702"/>
      <c r="Z384" s="702"/>
      <c r="AA384" s="702"/>
      <c r="AB384" s="702"/>
      <c r="AC384" s="702"/>
      <c r="AD384" s="702"/>
      <c r="AE384" s="702"/>
      <c r="AF384" s="702"/>
      <c r="AG384" s="702"/>
      <c r="AH384" s="702"/>
      <c r="AI384" s="702"/>
      <c r="AJ384" s="702"/>
      <c r="AK384" s="702"/>
    </row>
    <row r="385" spans="5:37">
      <c r="E385" s="702"/>
      <c r="F385" s="702"/>
      <c r="G385" s="702"/>
      <c r="H385" s="702"/>
      <c r="I385" s="702"/>
      <c r="J385" s="702"/>
      <c r="K385" s="702"/>
      <c r="L385" s="702"/>
      <c r="M385" s="702"/>
      <c r="N385" s="702"/>
      <c r="O385" s="702"/>
      <c r="P385" s="702"/>
      <c r="Q385" s="702"/>
      <c r="R385" s="702"/>
      <c r="S385" s="702"/>
      <c r="W385" s="702"/>
      <c r="X385" s="702"/>
      <c r="Y385" s="702"/>
      <c r="Z385" s="702"/>
      <c r="AA385" s="702"/>
      <c r="AB385" s="702"/>
      <c r="AC385" s="702"/>
      <c r="AD385" s="702"/>
      <c r="AE385" s="702"/>
      <c r="AF385" s="702"/>
      <c r="AG385" s="702"/>
      <c r="AH385" s="702"/>
      <c r="AI385" s="702"/>
      <c r="AJ385" s="702"/>
      <c r="AK385" s="702"/>
    </row>
    <row r="386" spans="5:37">
      <c r="E386" s="702"/>
      <c r="F386" s="702"/>
      <c r="G386" s="702"/>
      <c r="H386" s="702"/>
      <c r="I386" s="702"/>
      <c r="J386" s="702"/>
      <c r="K386" s="702"/>
      <c r="L386" s="702"/>
      <c r="M386" s="702"/>
      <c r="N386" s="702"/>
      <c r="O386" s="702"/>
      <c r="P386" s="702"/>
      <c r="Q386" s="702"/>
      <c r="R386" s="702"/>
      <c r="S386" s="702"/>
      <c r="W386" s="702"/>
      <c r="X386" s="702"/>
      <c r="Y386" s="702"/>
      <c r="Z386" s="702"/>
      <c r="AA386" s="702"/>
      <c r="AB386" s="702"/>
      <c r="AC386" s="702"/>
      <c r="AD386" s="702"/>
      <c r="AE386" s="702"/>
      <c r="AF386" s="702"/>
      <c r="AG386" s="702"/>
      <c r="AH386" s="702"/>
      <c r="AI386" s="702"/>
      <c r="AJ386" s="702"/>
      <c r="AK386" s="702"/>
    </row>
    <row r="387" spans="5:37">
      <c r="E387" s="702"/>
      <c r="F387" s="702"/>
      <c r="G387" s="702"/>
      <c r="H387" s="702"/>
      <c r="I387" s="702"/>
      <c r="J387" s="702"/>
      <c r="K387" s="702"/>
      <c r="L387" s="702"/>
      <c r="M387" s="702"/>
      <c r="N387" s="702"/>
      <c r="O387" s="702"/>
      <c r="P387" s="702"/>
      <c r="Q387" s="702"/>
      <c r="R387" s="702"/>
      <c r="S387" s="702"/>
      <c r="W387" s="702"/>
      <c r="X387" s="702"/>
      <c r="Y387" s="702"/>
      <c r="Z387" s="702"/>
      <c r="AA387" s="702"/>
      <c r="AB387" s="702"/>
      <c r="AC387" s="702"/>
      <c r="AD387" s="702"/>
      <c r="AE387" s="702"/>
      <c r="AF387" s="702"/>
      <c r="AG387" s="702"/>
      <c r="AH387" s="702"/>
      <c r="AI387" s="702"/>
      <c r="AJ387" s="702"/>
      <c r="AK387" s="702"/>
    </row>
    <row r="388" spans="5:37">
      <c r="E388" s="702"/>
      <c r="F388" s="702"/>
      <c r="G388" s="702"/>
      <c r="H388" s="702"/>
      <c r="I388" s="702"/>
      <c r="J388" s="702"/>
      <c r="K388" s="702"/>
      <c r="L388" s="702"/>
      <c r="M388" s="702"/>
      <c r="N388" s="702"/>
      <c r="O388" s="702"/>
      <c r="P388" s="702"/>
      <c r="Q388" s="702"/>
      <c r="R388" s="702"/>
      <c r="S388" s="702"/>
      <c r="W388" s="702"/>
      <c r="X388" s="702"/>
      <c r="Y388" s="702"/>
      <c r="Z388" s="702"/>
      <c r="AA388" s="702"/>
      <c r="AB388" s="702"/>
      <c r="AC388" s="702"/>
      <c r="AD388" s="702"/>
      <c r="AE388" s="702"/>
      <c r="AF388" s="702"/>
      <c r="AG388" s="702"/>
      <c r="AH388" s="702"/>
      <c r="AI388" s="702"/>
      <c r="AJ388" s="702"/>
      <c r="AK388" s="702"/>
    </row>
    <row r="389" spans="5:37">
      <c r="E389" s="702"/>
      <c r="F389" s="702"/>
      <c r="G389" s="702"/>
      <c r="H389" s="702"/>
      <c r="I389" s="702"/>
      <c r="J389" s="702"/>
      <c r="K389" s="702"/>
      <c r="L389" s="702"/>
      <c r="M389" s="702"/>
      <c r="N389" s="702"/>
      <c r="O389" s="702"/>
      <c r="P389" s="702"/>
      <c r="Q389" s="702"/>
      <c r="R389" s="702"/>
      <c r="S389" s="702"/>
      <c r="W389" s="702"/>
      <c r="X389" s="702"/>
      <c r="Y389" s="702"/>
      <c r="Z389" s="702"/>
      <c r="AA389" s="702"/>
      <c r="AB389" s="702"/>
      <c r="AC389" s="702"/>
      <c r="AD389" s="702"/>
      <c r="AE389" s="702"/>
      <c r="AF389" s="702"/>
      <c r="AG389" s="702"/>
      <c r="AH389" s="702"/>
      <c r="AI389" s="702"/>
      <c r="AJ389" s="702"/>
      <c r="AK389" s="702"/>
    </row>
    <row r="390" spans="5:37">
      <c r="E390" s="702"/>
      <c r="F390" s="702"/>
      <c r="G390" s="702"/>
      <c r="H390" s="702"/>
      <c r="I390" s="702"/>
      <c r="J390" s="702"/>
      <c r="K390" s="702"/>
      <c r="L390" s="702"/>
      <c r="M390" s="702"/>
      <c r="N390" s="702"/>
      <c r="O390" s="702"/>
      <c r="P390" s="702"/>
      <c r="Q390" s="702"/>
      <c r="R390" s="702"/>
      <c r="S390" s="702"/>
      <c r="W390" s="702"/>
      <c r="X390" s="702"/>
      <c r="Y390" s="702"/>
      <c r="Z390" s="702"/>
      <c r="AA390" s="702"/>
      <c r="AB390" s="702"/>
      <c r="AC390" s="702"/>
      <c r="AD390" s="702"/>
      <c r="AE390" s="702"/>
      <c r="AF390" s="702"/>
      <c r="AG390" s="702"/>
      <c r="AH390" s="702"/>
      <c r="AI390" s="702"/>
      <c r="AJ390" s="702"/>
      <c r="AK390" s="702"/>
    </row>
    <row r="391" spans="5:37">
      <c r="E391" s="702"/>
      <c r="F391" s="702"/>
      <c r="G391" s="702"/>
      <c r="H391" s="702"/>
      <c r="I391" s="702"/>
      <c r="J391" s="702"/>
      <c r="K391" s="702"/>
      <c r="L391" s="702"/>
      <c r="M391" s="702"/>
      <c r="N391" s="702"/>
      <c r="O391" s="702"/>
      <c r="P391" s="702"/>
      <c r="Q391" s="702"/>
      <c r="R391" s="702"/>
      <c r="S391" s="702"/>
      <c r="W391" s="702"/>
      <c r="X391" s="702"/>
      <c r="Y391" s="702"/>
      <c r="Z391" s="702"/>
      <c r="AA391" s="702"/>
      <c r="AB391" s="702"/>
      <c r="AC391" s="702"/>
      <c r="AD391" s="702"/>
      <c r="AE391" s="702"/>
      <c r="AF391" s="702"/>
      <c r="AG391" s="702"/>
      <c r="AH391" s="702"/>
      <c r="AI391" s="702"/>
      <c r="AJ391" s="702"/>
      <c r="AK391" s="702"/>
    </row>
    <row r="392" spans="5:37">
      <c r="E392" s="702"/>
      <c r="F392" s="702"/>
      <c r="G392" s="702"/>
      <c r="H392" s="702"/>
      <c r="I392" s="702"/>
      <c r="J392" s="702"/>
      <c r="K392" s="702"/>
      <c r="L392" s="702"/>
      <c r="M392" s="702"/>
      <c r="N392" s="702"/>
      <c r="O392" s="702"/>
      <c r="P392" s="702"/>
      <c r="Q392" s="702"/>
      <c r="R392" s="702"/>
      <c r="S392" s="702"/>
      <c r="W392" s="702"/>
      <c r="X392" s="702"/>
      <c r="Y392" s="702"/>
      <c r="Z392" s="702"/>
      <c r="AA392" s="702"/>
      <c r="AB392" s="702"/>
      <c r="AC392" s="702"/>
      <c r="AD392" s="702"/>
      <c r="AE392" s="702"/>
      <c r="AF392" s="702"/>
      <c r="AG392" s="702"/>
      <c r="AH392" s="702"/>
      <c r="AI392" s="702"/>
      <c r="AJ392" s="702"/>
      <c r="AK392" s="702"/>
    </row>
    <row r="393" spans="5:37">
      <c r="E393" s="702"/>
      <c r="F393" s="702"/>
      <c r="G393" s="702"/>
      <c r="H393" s="702"/>
      <c r="I393" s="702"/>
      <c r="J393" s="702"/>
      <c r="K393" s="702"/>
      <c r="L393" s="702"/>
      <c r="M393" s="702"/>
      <c r="N393" s="702"/>
      <c r="O393" s="702"/>
      <c r="P393" s="702"/>
      <c r="Q393" s="702"/>
      <c r="R393" s="702"/>
      <c r="S393" s="702"/>
      <c r="W393" s="702"/>
      <c r="X393" s="702"/>
      <c r="Y393" s="702"/>
      <c r="Z393" s="702"/>
      <c r="AA393" s="702"/>
      <c r="AB393" s="702"/>
      <c r="AC393" s="702"/>
      <c r="AD393" s="702"/>
      <c r="AE393" s="702"/>
      <c r="AF393" s="702"/>
      <c r="AG393" s="702"/>
      <c r="AH393" s="702"/>
      <c r="AI393" s="702"/>
      <c r="AJ393" s="702"/>
      <c r="AK393" s="702"/>
    </row>
    <row r="394" spans="5:37">
      <c r="E394" s="702"/>
      <c r="F394" s="702"/>
      <c r="G394" s="702"/>
      <c r="H394" s="702"/>
      <c r="I394" s="702"/>
      <c r="J394" s="702"/>
      <c r="K394" s="702"/>
      <c r="L394" s="702"/>
      <c r="M394" s="702"/>
      <c r="N394" s="702"/>
      <c r="O394" s="702"/>
      <c r="P394" s="702"/>
      <c r="Q394" s="702"/>
      <c r="R394" s="702"/>
      <c r="S394" s="702"/>
      <c r="W394" s="702"/>
      <c r="X394" s="702"/>
      <c r="Y394" s="702"/>
      <c r="Z394" s="702"/>
      <c r="AA394" s="702"/>
      <c r="AB394" s="702"/>
      <c r="AC394" s="702"/>
      <c r="AD394" s="702"/>
      <c r="AE394" s="702"/>
      <c r="AF394" s="702"/>
      <c r="AG394" s="702"/>
      <c r="AH394" s="702"/>
      <c r="AI394" s="702"/>
      <c r="AJ394" s="702"/>
      <c r="AK394" s="702"/>
    </row>
    <row r="395" spans="5:37">
      <c r="E395" s="702"/>
      <c r="F395" s="702"/>
      <c r="G395" s="702"/>
      <c r="H395" s="702"/>
      <c r="I395" s="702"/>
      <c r="J395" s="702"/>
      <c r="K395" s="702"/>
      <c r="L395" s="702"/>
      <c r="M395" s="702"/>
      <c r="N395" s="702"/>
      <c r="O395" s="702"/>
      <c r="P395" s="702"/>
      <c r="Q395" s="702"/>
      <c r="R395" s="702"/>
      <c r="S395" s="702"/>
      <c r="W395" s="702"/>
      <c r="X395" s="702"/>
      <c r="Y395" s="702"/>
      <c r="Z395" s="702"/>
      <c r="AA395" s="702"/>
      <c r="AB395" s="702"/>
      <c r="AC395" s="702"/>
      <c r="AD395" s="702"/>
      <c r="AE395" s="702"/>
      <c r="AF395" s="702"/>
      <c r="AG395" s="702"/>
      <c r="AH395" s="702"/>
      <c r="AI395" s="702"/>
      <c r="AJ395" s="702"/>
      <c r="AK395" s="702"/>
    </row>
    <row r="396" spans="5:37">
      <c r="E396" s="702"/>
      <c r="F396" s="702"/>
      <c r="G396" s="702"/>
      <c r="H396" s="702"/>
      <c r="I396" s="702"/>
      <c r="J396" s="702"/>
      <c r="K396" s="702"/>
      <c r="L396" s="702"/>
      <c r="M396" s="702"/>
      <c r="N396" s="702"/>
      <c r="O396" s="702"/>
      <c r="P396" s="702"/>
      <c r="Q396" s="702"/>
      <c r="R396" s="702"/>
      <c r="S396" s="702"/>
      <c r="W396" s="702"/>
      <c r="X396" s="702"/>
      <c r="Y396" s="702"/>
      <c r="Z396" s="702"/>
      <c r="AA396" s="702"/>
      <c r="AB396" s="702"/>
      <c r="AC396" s="702"/>
      <c r="AD396" s="702"/>
      <c r="AE396" s="702"/>
      <c r="AF396" s="702"/>
      <c r="AG396" s="702"/>
      <c r="AH396" s="702"/>
      <c r="AI396" s="702"/>
      <c r="AJ396" s="702"/>
      <c r="AK396" s="702"/>
    </row>
    <row r="397" spans="5:37">
      <c r="E397" s="702"/>
      <c r="F397" s="702"/>
      <c r="G397" s="702"/>
      <c r="H397" s="702"/>
      <c r="I397" s="702"/>
      <c r="J397" s="702"/>
      <c r="K397" s="702"/>
      <c r="L397" s="702"/>
      <c r="M397" s="702"/>
      <c r="N397" s="702"/>
      <c r="O397" s="702"/>
      <c r="P397" s="702"/>
      <c r="Q397" s="702"/>
      <c r="R397" s="702"/>
      <c r="S397" s="702"/>
      <c r="W397" s="702"/>
      <c r="X397" s="702"/>
      <c r="Y397" s="702"/>
      <c r="Z397" s="702"/>
      <c r="AA397" s="702"/>
      <c r="AB397" s="702"/>
      <c r="AC397" s="702"/>
      <c r="AD397" s="702"/>
      <c r="AE397" s="702"/>
      <c r="AF397" s="702"/>
      <c r="AG397" s="702"/>
      <c r="AH397" s="702"/>
      <c r="AI397" s="702"/>
      <c r="AJ397" s="702"/>
      <c r="AK397" s="702"/>
    </row>
    <row r="398" spans="5:37">
      <c r="E398" s="702"/>
      <c r="F398" s="702"/>
      <c r="G398" s="702"/>
      <c r="H398" s="702"/>
      <c r="I398" s="702"/>
      <c r="J398" s="702"/>
      <c r="K398" s="702"/>
      <c r="L398" s="702"/>
      <c r="M398" s="702"/>
      <c r="N398" s="702"/>
      <c r="O398" s="702"/>
      <c r="P398" s="702"/>
      <c r="Q398" s="702"/>
      <c r="R398" s="702"/>
      <c r="S398" s="702"/>
      <c r="W398" s="702"/>
      <c r="X398" s="702"/>
      <c r="Y398" s="702"/>
      <c r="Z398" s="702"/>
      <c r="AA398" s="702"/>
      <c r="AB398" s="702"/>
      <c r="AC398" s="702"/>
      <c r="AD398" s="702"/>
      <c r="AE398" s="702"/>
      <c r="AF398" s="702"/>
      <c r="AG398" s="702"/>
      <c r="AH398" s="702"/>
      <c r="AI398" s="702"/>
      <c r="AJ398" s="702"/>
      <c r="AK398" s="702"/>
    </row>
    <row r="399" spans="5:37">
      <c r="E399" s="702"/>
      <c r="F399" s="702"/>
      <c r="G399" s="702"/>
      <c r="H399" s="702"/>
      <c r="I399" s="702"/>
      <c r="J399" s="702"/>
      <c r="K399" s="702"/>
      <c r="L399" s="702"/>
      <c r="M399" s="702"/>
      <c r="N399" s="702"/>
      <c r="O399" s="702"/>
      <c r="P399" s="702"/>
      <c r="Q399" s="702"/>
      <c r="R399" s="702"/>
      <c r="S399" s="702"/>
      <c r="W399" s="702"/>
      <c r="X399" s="702"/>
      <c r="Y399" s="702"/>
      <c r="Z399" s="702"/>
      <c r="AA399" s="702"/>
      <c r="AB399" s="702"/>
      <c r="AC399" s="702"/>
      <c r="AD399" s="702"/>
      <c r="AE399" s="702"/>
      <c r="AF399" s="702"/>
      <c r="AG399" s="702"/>
      <c r="AH399" s="702"/>
      <c r="AI399" s="702"/>
      <c r="AJ399" s="702"/>
      <c r="AK399" s="702"/>
    </row>
    <row r="400" spans="5:37">
      <c r="E400" s="702"/>
      <c r="F400" s="702"/>
      <c r="G400" s="702"/>
      <c r="H400" s="702"/>
      <c r="I400" s="702"/>
      <c r="J400" s="702"/>
      <c r="K400" s="702"/>
      <c r="L400" s="702"/>
      <c r="M400" s="702"/>
      <c r="N400" s="702"/>
      <c r="O400" s="702"/>
      <c r="P400" s="702"/>
      <c r="Q400" s="702"/>
      <c r="R400" s="702"/>
      <c r="S400" s="702"/>
      <c r="W400" s="702"/>
      <c r="X400" s="702"/>
      <c r="Y400" s="702"/>
      <c r="Z400" s="702"/>
      <c r="AA400" s="702"/>
      <c r="AB400" s="702"/>
      <c r="AC400" s="702"/>
      <c r="AD400" s="702"/>
      <c r="AE400" s="702"/>
      <c r="AF400" s="702"/>
      <c r="AG400" s="702"/>
      <c r="AH400" s="702"/>
      <c r="AI400" s="702"/>
      <c r="AJ400" s="702"/>
      <c r="AK400" s="702"/>
    </row>
    <row r="401" spans="5:37">
      <c r="E401" s="702"/>
      <c r="F401" s="702"/>
      <c r="G401" s="702"/>
      <c r="H401" s="702"/>
      <c r="I401" s="702"/>
      <c r="J401" s="702"/>
      <c r="K401" s="702"/>
      <c r="L401" s="702"/>
      <c r="M401" s="702"/>
      <c r="N401" s="702"/>
      <c r="O401" s="702"/>
      <c r="P401" s="702"/>
      <c r="Q401" s="702"/>
      <c r="R401" s="702"/>
      <c r="S401" s="702"/>
      <c r="W401" s="702"/>
      <c r="X401" s="702"/>
      <c r="Y401" s="702"/>
      <c r="Z401" s="702"/>
      <c r="AA401" s="702"/>
      <c r="AB401" s="702"/>
      <c r="AC401" s="702"/>
      <c r="AD401" s="702"/>
      <c r="AE401" s="702"/>
      <c r="AF401" s="702"/>
      <c r="AG401" s="702"/>
      <c r="AH401" s="702"/>
      <c r="AI401" s="702"/>
      <c r="AJ401" s="702"/>
      <c r="AK401" s="702"/>
    </row>
    <row r="402" spans="5:37">
      <c r="E402" s="702"/>
      <c r="F402" s="702"/>
      <c r="G402" s="702"/>
      <c r="H402" s="702"/>
      <c r="I402" s="702"/>
      <c r="J402" s="702"/>
      <c r="K402" s="702"/>
      <c r="L402" s="702"/>
      <c r="M402" s="702"/>
      <c r="N402" s="702"/>
      <c r="O402" s="702"/>
      <c r="P402" s="702"/>
      <c r="Q402" s="702"/>
      <c r="R402" s="702"/>
      <c r="S402" s="702"/>
      <c r="W402" s="702"/>
      <c r="X402" s="702"/>
      <c r="Y402" s="702"/>
      <c r="Z402" s="702"/>
      <c r="AA402" s="702"/>
      <c r="AB402" s="702"/>
      <c r="AC402" s="702"/>
      <c r="AD402" s="702"/>
      <c r="AE402" s="702"/>
      <c r="AF402" s="702"/>
      <c r="AG402" s="702"/>
      <c r="AH402" s="702"/>
      <c r="AI402" s="702"/>
      <c r="AJ402" s="702"/>
      <c r="AK402" s="702"/>
    </row>
    <row r="403" spans="5:37">
      <c r="E403" s="702"/>
      <c r="F403" s="702"/>
      <c r="G403" s="702"/>
      <c r="H403" s="702"/>
      <c r="I403" s="702"/>
      <c r="J403" s="702"/>
      <c r="K403" s="702"/>
      <c r="L403" s="702"/>
      <c r="M403" s="702"/>
      <c r="N403" s="702"/>
      <c r="O403" s="702"/>
      <c r="P403" s="702"/>
      <c r="Q403" s="702"/>
      <c r="R403" s="702"/>
      <c r="S403" s="702"/>
      <c r="W403" s="702"/>
      <c r="X403" s="702"/>
      <c r="Y403" s="702"/>
      <c r="Z403" s="702"/>
      <c r="AA403" s="702"/>
      <c r="AB403" s="702"/>
      <c r="AC403" s="702"/>
      <c r="AD403" s="702"/>
      <c r="AE403" s="702"/>
      <c r="AF403" s="702"/>
      <c r="AG403" s="702"/>
      <c r="AH403" s="702"/>
      <c r="AI403" s="702"/>
      <c r="AJ403" s="702"/>
      <c r="AK403" s="702"/>
    </row>
    <row r="404" spans="5:37">
      <c r="E404" s="702"/>
      <c r="F404" s="702"/>
      <c r="G404" s="702"/>
      <c r="H404" s="702"/>
      <c r="I404" s="702"/>
      <c r="J404" s="702"/>
      <c r="K404" s="702"/>
      <c r="L404" s="702"/>
      <c r="M404" s="702"/>
      <c r="N404" s="702"/>
      <c r="O404" s="702"/>
      <c r="P404" s="702"/>
      <c r="Q404" s="702"/>
      <c r="R404" s="702"/>
      <c r="S404" s="702"/>
      <c r="W404" s="702"/>
      <c r="X404" s="702"/>
      <c r="Y404" s="702"/>
      <c r="Z404" s="702"/>
      <c r="AA404" s="702"/>
      <c r="AB404" s="702"/>
      <c r="AC404" s="702"/>
      <c r="AD404" s="702"/>
      <c r="AE404" s="702"/>
      <c r="AF404" s="702"/>
      <c r="AG404" s="702"/>
      <c r="AH404" s="702"/>
      <c r="AI404" s="702"/>
      <c r="AJ404" s="702"/>
      <c r="AK404" s="702"/>
    </row>
    <row r="405" spans="5:37">
      <c r="E405" s="702"/>
      <c r="F405" s="702"/>
      <c r="G405" s="702"/>
      <c r="H405" s="702"/>
      <c r="I405" s="702"/>
      <c r="J405" s="702"/>
      <c r="K405" s="702"/>
      <c r="L405" s="702"/>
      <c r="M405" s="702"/>
      <c r="N405" s="702"/>
      <c r="O405" s="702"/>
      <c r="P405" s="702"/>
      <c r="Q405" s="702"/>
      <c r="R405" s="702"/>
      <c r="S405" s="702"/>
      <c r="W405" s="702"/>
      <c r="X405" s="702"/>
      <c r="Y405" s="702"/>
      <c r="Z405" s="702"/>
      <c r="AA405" s="702"/>
      <c r="AB405" s="702"/>
      <c r="AC405" s="702"/>
      <c r="AD405" s="702"/>
      <c r="AE405" s="702"/>
      <c r="AF405" s="702"/>
      <c r="AG405" s="702"/>
      <c r="AH405" s="702"/>
      <c r="AI405" s="702"/>
      <c r="AJ405" s="702"/>
      <c r="AK405" s="702"/>
    </row>
    <row r="406" spans="5:37">
      <c r="E406" s="702"/>
      <c r="F406" s="702"/>
      <c r="G406" s="702"/>
      <c r="H406" s="702"/>
      <c r="I406" s="702"/>
      <c r="J406" s="702"/>
      <c r="K406" s="702"/>
      <c r="L406" s="702"/>
      <c r="M406" s="702"/>
      <c r="N406" s="702"/>
      <c r="O406" s="702"/>
      <c r="P406" s="702"/>
      <c r="Q406" s="702"/>
      <c r="R406" s="702"/>
      <c r="S406" s="702"/>
      <c r="W406" s="702"/>
      <c r="X406" s="702"/>
      <c r="Y406" s="702"/>
      <c r="Z406" s="702"/>
      <c r="AA406" s="702"/>
      <c r="AB406" s="702"/>
      <c r="AC406" s="702"/>
      <c r="AD406" s="702"/>
      <c r="AE406" s="702"/>
      <c r="AF406" s="702"/>
      <c r="AG406" s="702"/>
      <c r="AH406" s="702"/>
      <c r="AI406" s="702"/>
      <c r="AJ406" s="702"/>
      <c r="AK406" s="702"/>
    </row>
    <row r="407" spans="5:37">
      <c r="E407" s="702"/>
      <c r="F407" s="702"/>
      <c r="G407" s="702"/>
      <c r="H407" s="702"/>
      <c r="I407" s="702"/>
      <c r="J407" s="702"/>
      <c r="K407" s="702"/>
      <c r="L407" s="702"/>
      <c r="M407" s="702"/>
      <c r="N407" s="702"/>
      <c r="O407" s="702"/>
      <c r="P407" s="702"/>
      <c r="Q407" s="702"/>
      <c r="R407" s="702"/>
      <c r="S407" s="702"/>
      <c r="W407" s="702"/>
      <c r="X407" s="702"/>
      <c r="Y407" s="702"/>
      <c r="Z407" s="702"/>
      <c r="AA407" s="702"/>
      <c r="AB407" s="702"/>
      <c r="AC407" s="702"/>
      <c r="AD407" s="702"/>
      <c r="AE407" s="702"/>
      <c r="AF407" s="702"/>
      <c r="AG407" s="702"/>
      <c r="AH407" s="702"/>
      <c r="AI407" s="702"/>
      <c r="AJ407" s="702"/>
      <c r="AK407" s="702"/>
    </row>
    <row r="408" spans="5:37">
      <c r="E408" s="702"/>
      <c r="F408" s="702"/>
      <c r="G408" s="702"/>
      <c r="H408" s="702"/>
      <c r="I408" s="702"/>
      <c r="J408" s="702"/>
      <c r="K408" s="702"/>
      <c r="L408" s="702"/>
      <c r="M408" s="702"/>
      <c r="N408" s="702"/>
      <c r="O408" s="702"/>
      <c r="P408" s="702"/>
      <c r="Q408" s="702"/>
      <c r="R408" s="702"/>
      <c r="S408" s="702"/>
      <c r="W408" s="702"/>
      <c r="X408" s="702"/>
      <c r="Y408" s="702"/>
      <c r="Z408" s="702"/>
      <c r="AA408" s="702"/>
      <c r="AB408" s="702"/>
      <c r="AC408" s="702"/>
      <c r="AD408" s="702"/>
      <c r="AE408" s="702"/>
      <c r="AF408" s="702"/>
      <c r="AG408" s="702"/>
      <c r="AH408" s="702"/>
      <c r="AI408" s="702"/>
      <c r="AJ408" s="702"/>
      <c r="AK408" s="702"/>
    </row>
    <row r="409" spans="5:37">
      <c r="E409" s="702"/>
      <c r="F409" s="702"/>
      <c r="G409" s="702"/>
      <c r="H409" s="702"/>
      <c r="I409" s="702"/>
      <c r="J409" s="702"/>
      <c r="K409" s="702"/>
      <c r="L409" s="702"/>
      <c r="M409" s="702"/>
      <c r="N409" s="702"/>
      <c r="O409" s="702"/>
      <c r="P409" s="702"/>
      <c r="Q409" s="702"/>
      <c r="R409" s="702"/>
      <c r="S409" s="702"/>
      <c r="W409" s="702"/>
      <c r="X409" s="702"/>
      <c r="Y409" s="702"/>
      <c r="Z409" s="702"/>
      <c r="AA409" s="702"/>
      <c r="AB409" s="702"/>
      <c r="AC409" s="702"/>
      <c r="AD409" s="702"/>
      <c r="AE409" s="702"/>
      <c r="AF409" s="702"/>
      <c r="AG409" s="702"/>
      <c r="AH409" s="702"/>
      <c r="AI409" s="702"/>
      <c r="AJ409" s="702"/>
      <c r="AK409" s="702"/>
    </row>
    <row r="410" spans="5:37">
      <c r="E410" s="702"/>
      <c r="F410" s="702"/>
      <c r="G410" s="702"/>
      <c r="H410" s="702"/>
      <c r="I410" s="702"/>
      <c r="J410" s="702"/>
      <c r="K410" s="702"/>
      <c r="L410" s="702"/>
      <c r="M410" s="702"/>
      <c r="N410" s="702"/>
      <c r="O410" s="702"/>
      <c r="P410" s="702"/>
      <c r="Q410" s="702"/>
      <c r="R410" s="702"/>
      <c r="S410" s="702"/>
      <c r="W410" s="702"/>
      <c r="X410" s="702"/>
      <c r="Y410" s="702"/>
      <c r="Z410" s="702"/>
      <c r="AA410" s="702"/>
      <c r="AB410" s="702"/>
      <c r="AC410" s="702"/>
      <c r="AD410" s="702"/>
      <c r="AE410" s="702"/>
      <c r="AF410" s="702"/>
      <c r="AG410" s="702"/>
      <c r="AH410" s="702"/>
      <c r="AI410" s="702"/>
      <c r="AJ410" s="702"/>
      <c r="AK410" s="702"/>
    </row>
    <row r="411" spans="5:37">
      <c r="E411" s="702"/>
      <c r="F411" s="702"/>
      <c r="G411" s="702"/>
      <c r="H411" s="702"/>
      <c r="I411" s="702"/>
      <c r="J411" s="702"/>
      <c r="K411" s="702"/>
      <c r="L411" s="702"/>
      <c r="M411" s="702"/>
      <c r="N411" s="702"/>
      <c r="O411" s="702"/>
      <c r="P411" s="702"/>
      <c r="Q411" s="702"/>
      <c r="R411" s="702"/>
      <c r="S411" s="702"/>
      <c r="W411" s="702"/>
      <c r="X411" s="702"/>
      <c r="Y411" s="702"/>
      <c r="Z411" s="702"/>
      <c r="AA411" s="702"/>
      <c r="AB411" s="702"/>
      <c r="AC411" s="702"/>
      <c r="AD411" s="702"/>
      <c r="AE411" s="702"/>
      <c r="AF411" s="702"/>
      <c r="AG411" s="702"/>
      <c r="AH411" s="702"/>
      <c r="AI411" s="702"/>
      <c r="AJ411" s="702"/>
      <c r="AK411" s="702"/>
    </row>
    <row r="412" spans="5:37">
      <c r="E412" s="702"/>
      <c r="F412" s="702"/>
      <c r="G412" s="702"/>
      <c r="H412" s="702"/>
      <c r="I412" s="702"/>
      <c r="J412" s="702"/>
      <c r="K412" s="702"/>
      <c r="L412" s="702"/>
      <c r="M412" s="702"/>
      <c r="N412" s="702"/>
      <c r="O412" s="702"/>
      <c r="P412" s="702"/>
      <c r="Q412" s="702"/>
      <c r="R412" s="702"/>
      <c r="S412" s="702"/>
      <c r="W412" s="702"/>
      <c r="X412" s="702"/>
      <c r="Y412" s="702"/>
      <c r="Z412" s="702"/>
      <c r="AA412" s="702"/>
      <c r="AB412" s="702"/>
      <c r="AC412" s="702"/>
      <c r="AD412" s="702"/>
      <c r="AE412" s="702"/>
      <c r="AF412" s="702"/>
      <c r="AG412" s="702"/>
      <c r="AH412" s="702"/>
      <c r="AI412" s="702"/>
      <c r="AJ412" s="702"/>
      <c r="AK412" s="702"/>
    </row>
    <row r="413" spans="5:37">
      <c r="E413" s="702"/>
      <c r="F413" s="702"/>
      <c r="G413" s="702"/>
      <c r="H413" s="702"/>
      <c r="I413" s="702"/>
      <c r="J413" s="702"/>
      <c r="K413" s="702"/>
      <c r="L413" s="702"/>
      <c r="M413" s="702"/>
      <c r="N413" s="702"/>
      <c r="O413" s="702"/>
      <c r="P413" s="702"/>
      <c r="Q413" s="702"/>
      <c r="R413" s="702"/>
      <c r="S413" s="702"/>
      <c r="W413" s="702"/>
      <c r="X413" s="702"/>
      <c r="Y413" s="702"/>
      <c r="Z413" s="702"/>
      <c r="AA413" s="702"/>
      <c r="AB413" s="702"/>
      <c r="AC413" s="702"/>
      <c r="AD413" s="702"/>
      <c r="AE413" s="702"/>
      <c r="AF413" s="702"/>
      <c r="AG413" s="702"/>
      <c r="AH413" s="702"/>
      <c r="AI413" s="702"/>
      <c r="AJ413" s="702"/>
      <c r="AK413" s="702"/>
    </row>
    <row r="414" spans="5:37">
      <c r="E414" s="702"/>
      <c r="F414" s="702"/>
      <c r="G414" s="702"/>
      <c r="H414" s="702"/>
      <c r="I414" s="702"/>
      <c r="J414" s="702"/>
      <c r="K414" s="702"/>
      <c r="L414" s="702"/>
      <c r="M414" s="702"/>
      <c r="N414" s="702"/>
      <c r="O414" s="702"/>
      <c r="P414" s="702"/>
      <c r="Q414" s="702"/>
      <c r="R414" s="702"/>
      <c r="S414" s="702"/>
      <c r="W414" s="702"/>
      <c r="X414" s="702"/>
      <c r="Y414" s="702"/>
      <c r="Z414" s="702"/>
      <c r="AA414" s="702"/>
      <c r="AB414" s="702"/>
      <c r="AC414" s="702"/>
      <c r="AD414" s="702"/>
      <c r="AE414" s="702"/>
      <c r="AF414" s="702"/>
      <c r="AG414" s="702"/>
      <c r="AH414" s="702"/>
      <c r="AI414" s="702"/>
      <c r="AJ414" s="702"/>
      <c r="AK414" s="702"/>
    </row>
    <row r="415" spans="5:37">
      <c r="E415" s="702"/>
      <c r="F415" s="702"/>
      <c r="G415" s="702"/>
      <c r="H415" s="702"/>
      <c r="I415" s="702"/>
      <c r="J415" s="702"/>
      <c r="K415" s="702"/>
      <c r="L415" s="702"/>
      <c r="M415" s="702"/>
      <c r="N415" s="702"/>
      <c r="O415" s="702"/>
      <c r="P415" s="702"/>
      <c r="Q415" s="702"/>
      <c r="R415" s="702"/>
      <c r="S415" s="702"/>
      <c r="W415" s="702"/>
      <c r="X415" s="702"/>
      <c r="Y415" s="702"/>
      <c r="Z415" s="702"/>
      <c r="AA415" s="702"/>
      <c r="AB415" s="702"/>
      <c r="AC415" s="702"/>
      <c r="AD415" s="702"/>
      <c r="AE415" s="702"/>
      <c r="AF415" s="702"/>
      <c r="AG415" s="702"/>
      <c r="AH415" s="702"/>
      <c r="AI415" s="702"/>
      <c r="AJ415" s="702"/>
      <c r="AK415" s="702"/>
    </row>
    <row r="416" spans="5:37">
      <c r="E416" s="702"/>
      <c r="F416" s="702"/>
      <c r="G416" s="702"/>
      <c r="H416" s="702"/>
      <c r="I416" s="702"/>
      <c r="J416" s="702"/>
      <c r="K416" s="702"/>
      <c r="L416" s="702"/>
      <c r="M416" s="702"/>
      <c r="N416" s="702"/>
      <c r="O416" s="702"/>
      <c r="P416" s="702"/>
      <c r="Q416" s="702"/>
      <c r="R416" s="702"/>
      <c r="S416" s="702"/>
      <c r="W416" s="702"/>
      <c r="X416" s="702"/>
      <c r="Y416" s="702"/>
      <c r="Z416" s="702"/>
      <c r="AA416" s="702"/>
      <c r="AB416" s="702"/>
      <c r="AC416" s="702"/>
      <c r="AD416" s="702"/>
      <c r="AE416" s="702"/>
      <c r="AF416" s="702"/>
      <c r="AG416" s="702"/>
      <c r="AH416" s="702"/>
      <c r="AI416" s="702"/>
      <c r="AJ416" s="702"/>
      <c r="AK416" s="702"/>
    </row>
    <row r="417" spans="5:37">
      <c r="E417" s="702"/>
      <c r="F417" s="702"/>
      <c r="G417" s="702"/>
      <c r="H417" s="702"/>
      <c r="I417" s="702"/>
      <c r="J417" s="702"/>
      <c r="K417" s="702"/>
      <c r="L417" s="702"/>
      <c r="M417" s="702"/>
      <c r="N417" s="702"/>
      <c r="O417" s="702"/>
      <c r="P417" s="702"/>
      <c r="Q417" s="702"/>
      <c r="R417" s="702"/>
      <c r="S417" s="702"/>
      <c r="W417" s="702"/>
      <c r="X417" s="702"/>
      <c r="Y417" s="702"/>
      <c r="Z417" s="702"/>
      <c r="AA417" s="702"/>
      <c r="AB417" s="702"/>
      <c r="AC417" s="702"/>
      <c r="AD417" s="702"/>
      <c r="AE417" s="702"/>
      <c r="AF417" s="702"/>
      <c r="AG417" s="702"/>
      <c r="AH417" s="702"/>
      <c r="AI417" s="702"/>
      <c r="AJ417" s="702"/>
      <c r="AK417" s="702"/>
    </row>
    <row r="418" spans="5:37">
      <c r="E418" s="702"/>
      <c r="F418" s="702"/>
      <c r="G418" s="702"/>
      <c r="H418" s="702"/>
      <c r="I418" s="702"/>
      <c r="J418" s="702"/>
      <c r="K418" s="702"/>
      <c r="L418" s="702"/>
      <c r="M418" s="702"/>
      <c r="N418" s="702"/>
      <c r="O418" s="702"/>
      <c r="P418" s="702"/>
      <c r="Q418" s="702"/>
      <c r="R418" s="702"/>
      <c r="S418" s="702"/>
      <c r="W418" s="702"/>
      <c r="X418" s="702"/>
      <c r="Y418" s="702"/>
      <c r="Z418" s="702"/>
      <c r="AA418" s="702"/>
      <c r="AB418" s="702"/>
      <c r="AC418" s="702"/>
      <c r="AD418" s="702"/>
      <c r="AE418" s="702"/>
      <c r="AF418" s="702"/>
      <c r="AG418" s="702"/>
      <c r="AH418" s="702"/>
      <c r="AI418" s="702"/>
      <c r="AJ418" s="702"/>
      <c r="AK418" s="702"/>
    </row>
    <row r="419" spans="5:37">
      <c r="E419" s="702"/>
      <c r="F419" s="702"/>
      <c r="G419" s="702"/>
      <c r="H419" s="702"/>
      <c r="I419" s="702"/>
      <c r="J419" s="702"/>
      <c r="K419" s="702"/>
      <c r="L419" s="702"/>
      <c r="M419" s="702"/>
      <c r="N419" s="702"/>
      <c r="O419" s="702"/>
      <c r="P419" s="702"/>
      <c r="Q419" s="702"/>
      <c r="R419" s="702"/>
      <c r="S419" s="702"/>
      <c r="W419" s="702"/>
      <c r="X419" s="702"/>
      <c r="Y419" s="702"/>
      <c r="Z419" s="702"/>
      <c r="AA419" s="702"/>
      <c r="AB419" s="702"/>
      <c r="AC419" s="702"/>
      <c r="AD419" s="702"/>
      <c r="AE419" s="702"/>
      <c r="AF419" s="702"/>
      <c r="AG419" s="702"/>
      <c r="AH419" s="702"/>
      <c r="AI419" s="702"/>
      <c r="AJ419" s="702"/>
      <c r="AK419" s="702"/>
    </row>
    <row r="420" spans="5:37">
      <c r="E420" s="702"/>
      <c r="F420" s="702"/>
      <c r="G420" s="702"/>
      <c r="H420" s="702"/>
      <c r="I420" s="702"/>
      <c r="J420" s="702"/>
      <c r="K420" s="702"/>
      <c r="L420" s="702"/>
      <c r="M420" s="702"/>
      <c r="N420" s="702"/>
      <c r="O420" s="702"/>
      <c r="P420" s="702"/>
      <c r="Q420" s="702"/>
      <c r="R420" s="702"/>
      <c r="S420" s="702"/>
      <c r="W420" s="702"/>
      <c r="X420" s="702"/>
      <c r="Y420" s="702"/>
      <c r="Z420" s="702"/>
      <c r="AA420" s="702"/>
      <c r="AB420" s="702"/>
      <c r="AC420" s="702"/>
      <c r="AD420" s="702"/>
      <c r="AE420" s="702"/>
      <c r="AF420" s="702"/>
      <c r="AG420" s="702"/>
      <c r="AH420" s="702"/>
      <c r="AI420" s="702"/>
      <c r="AJ420" s="702"/>
      <c r="AK420" s="702"/>
    </row>
    <row r="421" spans="5:37">
      <c r="E421" s="702"/>
      <c r="F421" s="702"/>
      <c r="G421" s="702"/>
      <c r="H421" s="702"/>
      <c r="I421" s="702"/>
      <c r="J421" s="702"/>
      <c r="K421" s="702"/>
      <c r="L421" s="702"/>
      <c r="M421" s="702"/>
      <c r="N421" s="702"/>
      <c r="O421" s="702"/>
      <c r="P421" s="702"/>
      <c r="Q421" s="702"/>
      <c r="R421" s="702"/>
      <c r="S421" s="702"/>
      <c r="W421" s="702"/>
      <c r="X421" s="702"/>
      <c r="Y421" s="702"/>
      <c r="Z421" s="702"/>
      <c r="AA421" s="702"/>
      <c r="AB421" s="702"/>
      <c r="AC421" s="702"/>
      <c r="AD421" s="702"/>
      <c r="AE421" s="702"/>
      <c r="AF421" s="702"/>
      <c r="AG421" s="702"/>
      <c r="AH421" s="702"/>
      <c r="AI421" s="702"/>
      <c r="AJ421" s="702"/>
      <c r="AK421" s="702"/>
    </row>
    <row r="422" spans="5:37">
      <c r="E422" s="702"/>
      <c r="F422" s="702"/>
      <c r="G422" s="702"/>
      <c r="H422" s="702"/>
      <c r="I422" s="702"/>
      <c r="J422" s="702"/>
      <c r="K422" s="702"/>
      <c r="L422" s="702"/>
      <c r="M422" s="702"/>
      <c r="N422" s="702"/>
      <c r="O422" s="702"/>
      <c r="P422" s="702"/>
      <c r="Q422" s="702"/>
      <c r="R422" s="702"/>
      <c r="S422" s="702"/>
      <c r="W422" s="702"/>
      <c r="X422" s="702"/>
      <c r="Y422" s="702"/>
      <c r="Z422" s="702"/>
      <c r="AA422" s="702"/>
      <c r="AB422" s="702"/>
      <c r="AC422" s="702"/>
      <c r="AD422" s="702"/>
      <c r="AE422" s="702"/>
      <c r="AF422" s="702"/>
      <c r="AG422" s="702"/>
      <c r="AH422" s="702"/>
      <c r="AI422" s="702"/>
      <c r="AJ422" s="702"/>
      <c r="AK422" s="702"/>
    </row>
    <row r="423" spans="5:37">
      <c r="E423" s="702"/>
      <c r="F423" s="702"/>
      <c r="G423" s="702"/>
      <c r="H423" s="702"/>
      <c r="I423" s="702"/>
      <c r="J423" s="702"/>
      <c r="K423" s="702"/>
      <c r="L423" s="702"/>
      <c r="M423" s="702"/>
      <c r="N423" s="702"/>
      <c r="O423" s="702"/>
      <c r="P423" s="702"/>
      <c r="Q423" s="702"/>
      <c r="R423" s="702"/>
      <c r="S423" s="702"/>
      <c r="W423" s="702"/>
      <c r="X423" s="702"/>
      <c r="Y423" s="702"/>
      <c r="Z423" s="702"/>
      <c r="AA423" s="702"/>
      <c r="AB423" s="702"/>
      <c r="AC423" s="702"/>
      <c r="AD423" s="702"/>
      <c r="AE423" s="702"/>
      <c r="AF423" s="702"/>
      <c r="AG423" s="702"/>
      <c r="AH423" s="702"/>
      <c r="AI423" s="702"/>
      <c r="AJ423" s="702"/>
      <c r="AK423" s="702"/>
    </row>
    <row r="424" spans="5:37">
      <c r="E424" s="702"/>
      <c r="F424" s="702"/>
      <c r="G424" s="702"/>
      <c r="H424" s="702"/>
      <c r="I424" s="702"/>
      <c r="J424" s="702"/>
      <c r="K424" s="702"/>
      <c r="L424" s="702"/>
      <c r="M424" s="702"/>
      <c r="N424" s="702"/>
      <c r="O424" s="702"/>
      <c r="P424" s="702"/>
      <c r="Q424" s="702"/>
      <c r="R424" s="702"/>
      <c r="S424" s="702"/>
      <c r="W424" s="702"/>
      <c r="X424" s="702"/>
      <c r="Y424" s="702"/>
      <c r="Z424" s="702"/>
      <c r="AA424" s="702"/>
      <c r="AB424" s="702"/>
      <c r="AC424" s="702"/>
      <c r="AD424" s="702"/>
      <c r="AE424" s="702"/>
      <c r="AF424" s="702"/>
      <c r="AG424" s="702"/>
      <c r="AH424" s="702"/>
      <c r="AI424" s="702"/>
      <c r="AJ424" s="702"/>
      <c r="AK424" s="702"/>
    </row>
    <row r="425" spans="5:37">
      <c r="E425" s="702"/>
      <c r="F425" s="702"/>
      <c r="G425" s="702"/>
      <c r="H425" s="702"/>
      <c r="I425" s="702"/>
      <c r="J425" s="702"/>
      <c r="K425" s="702"/>
      <c r="L425" s="702"/>
      <c r="M425" s="702"/>
      <c r="N425" s="702"/>
      <c r="O425" s="702"/>
      <c r="P425" s="702"/>
      <c r="Q425" s="702"/>
      <c r="R425" s="702"/>
      <c r="S425" s="702"/>
      <c r="W425" s="702"/>
      <c r="X425" s="702"/>
      <c r="Y425" s="702"/>
      <c r="Z425" s="702"/>
      <c r="AA425" s="702"/>
      <c r="AB425" s="702"/>
      <c r="AC425" s="702"/>
      <c r="AD425" s="702"/>
      <c r="AE425" s="702"/>
      <c r="AF425" s="702"/>
      <c r="AG425" s="702"/>
      <c r="AH425" s="702"/>
      <c r="AI425" s="702"/>
      <c r="AJ425" s="702"/>
      <c r="AK425" s="702"/>
    </row>
    <row r="426" spans="5:37">
      <c r="E426" s="702"/>
      <c r="F426" s="702"/>
      <c r="G426" s="702"/>
      <c r="H426" s="702"/>
      <c r="I426" s="702"/>
      <c r="J426" s="702"/>
      <c r="K426" s="702"/>
      <c r="L426" s="702"/>
      <c r="M426" s="702"/>
      <c r="N426" s="702"/>
      <c r="O426" s="702"/>
      <c r="P426" s="702"/>
      <c r="Q426" s="702"/>
      <c r="R426" s="702"/>
      <c r="S426" s="702"/>
      <c r="W426" s="702"/>
      <c r="X426" s="702"/>
      <c r="Y426" s="702"/>
      <c r="Z426" s="702"/>
      <c r="AA426" s="702"/>
      <c r="AB426" s="702"/>
      <c r="AC426" s="702"/>
      <c r="AD426" s="702"/>
      <c r="AE426" s="702"/>
      <c r="AF426" s="702"/>
      <c r="AG426" s="702"/>
      <c r="AH426" s="702"/>
      <c r="AI426" s="702"/>
      <c r="AJ426" s="702"/>
      <c r="AK426" s="702"/>
    </row>
    <row r="427" spans="5:37">
      <c r="E427" s="702"/>
      <c r="F427" s="702"/>
      <c r="G427" s="702"/>
      <c r="H427" s="702"/>
      <c r="I427" s="702"/>
      <c r="J427" s="702"/>
      <c r="K427" s="702"/>
      <c r="L427" s="702"/>
      <c r="M427" s="702"/>
      <c r="N427" s="702"/>
      <c r="O427" s="702"/>
      <c r="P427" s="702"/>
      <c r="Q427" s="702"/>
      <c r="R427" s="702"/>
      <c r="S427" s="702"/>
      <c r="W427" s="702"/>
      <c r="X427" s="702"/>
      <c r="Y427" s="702"/>
      <c r="Z427" s="702"/>
      <c r="AA427" s="702"/>
      <c r="AB427" s="702"/>
      <c r="AC427" s="702"/>
      <c r="AD427" s="702"/>
      <c r="AE427" s="702"/>
      <c r="AF427" s="702"/>
      <c r="AG427" s="702"/>
      <c r="AH427" s="702"/>
      <c r="AI427" s="702"/>
      <c r="AJ427" s="702"/>
      <c r="AK427" s="702"/>
    </row>
    <row r="428" spans="5:37">
      <c r="E428" s="702"/>
      <c r="F428" s="702"/>
      <c r="G428" s="702"/>
      <c r="H428" s="702"/>
      <c r="I428" s="702"/>
      <c r="J428" s="702"/>
      <c r="K428" s="702"/>
      <c r="L428" s="702"/>
      <c r="M428" s="702"/>
      <c r="N428" s="702"/>
      <c r="O428" s="702"/>
      <c r="P428" s="702"/>
      <c r="Q428" s="702"/>
      <c r="R428" s="702"/>
      <c r="S428" s="702"/>
      <c r="W428" s="702"/>
      <c r="X428" s="702"/>
      <c r="Y428" s="702"/>
      <c r="Z428" s="702"/>
      <c r="AA428" s="702"/>
      <c r="AB428" s="702"/>
      <c r="AC428" s="702"/>
      <c r="AD428" s="702"/>
      <c r="AE428" s="702"/>
      <c r="AF428" s="702"/>
      <c r="AG428" s="702"/>
      <c r="AH428" s="702"/>
      <c r="AI428" s="702"/>
      <c r="AJ428" s="702"/>
      <c r="AK428" s="702"/>
    </row>
    <row r="429" spans="5:37">
      <c r="E429" s="702"/>
      <c r="F429" s="702"/>
      <c r="G429" s="702"/>
      <c r="H429" s="702"/>
      <c r="I429" s="702"/>
      <c r="J429" s="702"/>
      <c r="K429" s="702"/>
      <c r="L429" s="702"/>
      <c r="M429" s="702"/>
      <c r="N429" s="702"/>
      <c r="O429" s="702"/>
      <c r="P429" s="702"/>
      <c r="Q429" s="702"/>
      <c r="R429" s="702"/>
      <c r="S429" s="702"/>
      <c r="W429" s="702"/>
      <c r="X429" s="702"/>
      <c r="Y429" s="702"/>
      <c r="Z429" s="702"/>
      <c r="AA429" s="702"/>
      <c r="AB429" s="702"/>
      <c r="AC429" s="702"/>
      <c r="AD429" s="702"/>
      <c r="AE429" s="702"/>
      <c r="AF429" s="702"/>
      <c r="AG429" s="702"/>
      <c r="AH429" s="702"/>
      <c r="AI429" s="702"/>
      <c r="AJ429" s="702"/>
      <c r="AK429" s="702"/>
    </row>
    <row r="430" spans="5:37">
      <c r="E430" s="702"/>
      <c r="F430" s="702"/>
      <c r="G430" s="702"/>
      <c r="H430" s="702"/>
      <c r="I430" s="702"/>
      <c r="J430" s="702"/>
      <c r="K430" s="702"/>
      <c r="L430" s="702"/>
      <c r="M430" s="702"/>
      <c r="N430" s="702"/>
      <c r="O430" s="702"/>
      <c r="P430" s="702"/>
      <c r="Q430" s="702"/>
      <c r="R430" s="702"/>
      <c r="S430" s="702"/>
      <c r="W430" s="702"/>
      <c r="X430" s="702"/>
      <c r="Y430" s="702"/>
      <c r="Z430" s="702"/>
      <c r="AA430" s="702"/>
      <c r="AB430" s="702"/>
      <c r="AC430" s="702"/>
      <c r="AD430" s="702"/>
      <c r="AE430" s="702"/>
      <c r="AF430" s="702"/>
      <c r="AG430" s="702"/>
      <c r="AH430" s="702"/>
      <c r="AI430" s="702"/>
      <c r="AJ430" s="702"/>
      <c r="AK430" s="702"/>
    </row>
    <row r="431" spans="5:37">
      <c r="E431" s="702"/>
      <c r="F431" s="702"/>
      <c r="G431" s="702"/>
      <c r="H431" s="702"/>
      <c r="I431" s="702"/>
      <c r="J431" s="702"/>
      <c r="K431" s="702"/>
      <c r="L431" s="702"/>
      <c r="M431" s="702"/>
      <c r="N431" s="702"/>
      <c r="O431" s="702"/>
      <c r="P431" s="702"/>
      <c r="Q431" s="702"/>
      <c r="R431" s="702"/>
      <c r="S431" s="702"/>
      <c r="W431" s="702"/>
      <c r="X431" s="702"/>
      <c r="Y431" s="702"/>
      <c r="Z431" s="702"/>
      <c r="AA431" s="702"/>
      <c r="AB431" s="702"/>
      <c r="AC431" s="702"/>
      <c r="AD431" s="702"/>
      <c r="AE431" s="702"/>
      <c r="AF431" s="702"/>
      <c r="AG431" s="702"/>
      <c r="AH431" s="702"/>
      <c r="AI431" s="702"/>
      <c r="AJ431" s="702"/>
      <c r="AK431" s="702"/>
    </row>
    <row r="432" spans="5:37">
      <c r="E432" s="702"/>
      <c r="F432" s="702"/>
      <c r="G432" s="702"/>
      <c r="H432" s="702"/>
      <c r="I432" s="702"/>
      <c r="J432" s="702"/>
      <c r="K432" s="702"/>
      <c r="L432" s="702"/>
      <c r="M432" s="702"/>
      <c r="N432" s="702"/>
      <c r="O432" s="702"/>
      <c r="P432" s="702"/>
      <c r="Q432" s="702"/>
      <c r="R432" s="702"/>
      <c r="S432" s="702"/>
      <c r="W432" s="702"/>
      <c r="X432" s="702"/>
      <c r="Y432" s="702"/>
      <c r="Z432" s="702"/>
      <c r="AA432" s="702"/>
      <c r="AB432" s="702"/>
      <c r="AC432" s="702"/>
      <c r="AD432" s="702"/>
      <c r="AE432" s="702"/>
      <c r="AF432" s="702"/>
      <c r="AG432" s="702"/>
      <c r="AH432" s="702"/>
      <c r="AI432" s="702"/>
      <c r="AJ432" s="702"/>
      <c r="AK432" s="702"/>
    </row>
    <row r="433" spans="5:37">
      <c r="E433" s="702"/>
      <c r="F433" s="702"/>
      <c r="G433" s="702"/>
      <c r="H433" s="702"/>
      <c r="I433" s="702"/>
      <c r="J433" s="702"/>
      <c r="K433" s="702"/>
      <c r="L433" s="702"/>
      <c r="M433" s="702"/>
      <c r="N433" s="702"/>
      <c r="O433" s="702"/>
      <c r="P433" s="702"/>
      <c r="Q433" s="702"/>
      <c r="R433" s="702"/>
      <c r="S433" s="702"/>
      <c r="W433" s="702"/>
      <c r="X433" s="702"/>
      <c r="Y433" s="702"/>
      <c r="Z433" s="702"/>
      <c r="AA433" s="702"/>
      <c r="AB433" s="702"/>
      <c r="AC433" s="702"/>
      <c r="AD433" s="702"/>
      <c r="AE433" s="702"/>
      <c r="AF433" s="702"/>
      <c r="AG433" s="702"/>
      <c r="AH433" s="702"/>
      <c r="AI433" s="702"/>
      <c r="AJ433" s="702"/>
      <c r="AK433" s="702"/>
    </row>
    <row r="434" spans="5:37">
      <c r="E434" s="702"/>
      <c r="F434" s="702"/>
      <c r="G434" s="702"/>
      <c r="H434" s="702"/>
      <c r="I434" s="702"/>
      <c r="J434" s="702"/>
      <c r="K434" s="702"/>
      <c r="L434" s="702"/>
      <c r="M434" s="702"/>
      <c r="N434" s="702"/>
      <c r="O434" s="702"/>
      <c r="P434" s="702"/>
      <c r="Q434" s="702"/>
      <c r="R434" s="702"/>
      <c r="S434" s="702"/>
      <c r="W434" s="702"/>
      <c r="X434" s="702"/>
      <c r="Y434" s="702"/>
      <c r="Z434" s="702"/>
      <c r="AA434" s="702"/>
      <c r="AB434" s="702"/>
      <c r="AC434" s="702"/>
      <c r="AD434" s="702"/>
      <c r="AE434" s="702"/>
      <c r="AF434" s="702"/>
      <c r="AG434" s="702"/>
      <c r="AH434" s="702"/>
      <c r="AI434" s="702"/>
      <c r="AJ434" s="702"/>
      <c r="AK434" s="702"/>
    </row>
    <row r="435" spans="5:37">
      <c r="E435" s="702"/>
      <c r="F435" s="702"/>
      <c r="G435" s="702"/>
      <c r="H435" s="702"/>
      <c r="I435" s="702"/>
      <c r="J435" s="702"/>
      <c r="K435" s="702"/>
      <c r="L435" s="702"/>
      <c r="M435" s="702"/>
      <c r="N435" s="702"/>
      <c r="O435" s="702"/>
      <c r="P435" s="702"/>
      <c r="Q435" s="702"/>
      <c r="R435" s="702"/>
      <c r="S435" s="702"/>
      <c r="W435" s="702"/>
      <c r="X435" s="702"/>
      <c r="Y435" s="702"/>
      <c r="Z435" s="702"/>
      <c r="AA435" s="702"/>
      <c r="AB435" s="702"/>
      <c r="AC435" s="702"/>
      <c r="AD435" s="702"/>
      <c r="AE435" s="702"/>
      <c r="AF435" s="702"/>
      <c r="AG435" s="702"/>
      <c r="AH435" s="702"/>
      <c r="AI435" s="702"/>
      <c r="AJ435" s="702"/>
      <c r="AK435" s="702"/>
    </row>
    <row r="436" spans="5:37">
      <c r="E436" s="702"/>
      <c r="F436" s="702"/>
      <c r="G436" s="702"/>
      <c r="H436" s="702"/>
      <c r="I436" s="702"/>
      <c r="J436" s="702"/>
      <c r="K436" s="702"/>
      <c r="L436" s="702"/>
      <c r="M436" s="702"/>
      <c r="N436" s="702"/>
      <c r="O436" s="702"/>
      <c r="P436" s="702"/>
      <c r="Q436" s="702"/>
      <c r="R436" s="702"/>
      <c r="S436" s="702"/>
      <c r="W436" s="702"/>
      <c r="X436" s="702"/>
      <c r="Y436" s="702"/>
      <c r="Z436" s="702"/>
      <c r="AA436" s="702"/>
      <c r="AB436" s="702"/>
      <c r="AC436" s="702"/>
      <c r="AD436" s="702"/>
      <c r="AE436" s="702"/>
      <c r="AF436" s="702"/>
      <c r="AG436" s="702"/>
      <c r="AH436" s="702"/>
      <c r="AI436" s="702"/>
      <c r="AJ436" s="702"/>
      <c r="AK436" s="702"/>
    </row>
    <row r="437" spans="5:37">
      <c r="E437" s="702"/>
      <c r="F437" s="702"/>
      <c r="G437" s="702"/>
      <c r="H437" s="702"/>
      <c r="I437" s="702"/>
      <c r="J437" s="702"/>
      <c r="K437" s="702"/>
      <c r="L437" s="702"/>
      <c r="M437" s="702"/>
      <c r="N437" s="702"/>
      <c r="O437" s="702"/>
      <c r="P437" s="702"/>
      <c r="Q437" s="702"/>
      <c r="R437" s="702"/>
      <c r="S437" s="702"/>
      <c r="W437" s="702"/>
      <c r="X437" s="702"/>
      <c r="Y437" s="702"/>
      <c r="Z437" s="702"/>
      <c r="AA437" s="702"/>
      <c r="AB437" s="702"/>
      <c r="AC437" s="702"/>
      <c r="AD437" s="702"/>
      <c r="AE437" s="702"/>
      <c r="AF437" s="702"/>
      <c r="AG437" s="702"/>
      <c r="AH437" s="702"/>
      <c r="AI437" s="702"/>
      <c r="AJ437" s="702"/>
      <c r="AK437" s="702"/>
    </row>
    <row r="438" spans="5:37">
      <c r="E438" s="702"/>
      <c r="F438" s="702"/>
      <c r="G438" s="702"/>
      <c r="H438" s="702"/>
      <c r="I438" s="702"/>
      <c r="J438" s="702"/>
      <c r="K438" s="702"/>
      <c r="L438" s="702"/>
      <c r="M438" s="702"/>
      <c r="N438" s="702"/>
      <c r="O438" s="702"/>
      <c r="P438" s="702"/>
      <c r="Q438" s="702"/>
      <c r="R438" s="702"/>
      <c r="S438" s="702"/>
      <c r="W438" s="702"/>
      <c r="X438" s="702"/>
      <c r="Y438" s="702"/>
      <c r="Z438" s="702"/>
      <c r="AA438" s="702"/>
      <c r="AB438" s="702"/>
      <c r="AC438" s="702"/>
      <c r="AD438" s="702"/>
      <c r="AE438" s="702"/>
      <c r="AF438" s="702"/>
      <c r="AG438" s="702"/>
      <c r="AH438" s="702"/>
      <c r="AI438" s="702"/>
      <c r="AJ438" s="702"/>
      <c r="AK438" s="702"/>
    </row>
    <row r="439" spans="5:37">
      <c r="E439" s="702"/>
      <c r="F439" s="702"/>
      <c r="G439" s="702"/>
      <c r="H439" s="702"/>
      <c r="I439" s="702"/>
      <c r="J439" s="702"/>
      <c r="K439" s="702"/>
      <c r="L439" s="702"/>
      <c r="M439" s="702"/>
      <c r="N439" s="702"/>
      <c r="O439" s="702"/>
      <c r="P439" s="702"/>
      <c r="Q439" s="702"/>
      <c r="R439" s="702"/>
      <c r="S439" s="702"/>
      <c r="W439" s="702"/>
      <c r="X439" s="702"/>
      <c r="Y439" s="702"/>
      <c r="Z439" s="702"/>
      <c r="AA439" s="702"/>
      <c r="AB439" s="702"/>
      <c r="AC439" s="702"/>
      <c r="AD439" s="702"/>
      <c r="AE439" s="702"/>
      <c r="AF439" s="702"/>
      <c r="AG439" s="702"/>
      <c r="AH439" s="702"/>
      <c r="AI439" s="702"/>
      <c r="AJ439" s="702"/>
      <c r="AK439" s="702"/>
    </row>
    <row r="440" spans="5:37">
      <c r="E440" s="702"/>
      <c r="F440" s="702"/>
      <c r="G440" s="702"/>
      <c r="H440" s="702"/>
      <c r="I440" s="702"/>
      <c r="J440" s="702"/>
      <c r="K440" s="702"/>
      <c r="L440" s="702"/>
      <c r="M440" s="702"/>
      <c r="N440" s="702"/>
      <c r="O440" s="702"/>
      <c r="P440" s="702"/>
      <c r="Q440" s="702"/>
      <c r="R440" s="702"/>
      <c r="S440" s="702"/>
      <c r="W440" s="702"/>
      <c r="X440" s="702"/>
      <c r="Y440" s="702"/>
      <c r="Z440" s="702"/>
      <c r="AA440" s="702"/>
      <c r="AB440" s="702"/>
      <c r="AC440" s="702"/>
      <c r="AD440" s="702"/>
      <c r="AE440" s="702"/>
      <c r="AF440" s="702"/>
      <c r="AG440" s="702"/>
      <c r="AH440" s="702"/>
      <c r="AI440" s="702"/>
      <c r="AJ440" s="702"/>
      <c r="AK440" s="702"/>
    </row>
    <row r="441" spans="5:37">
      <c r="E441" s="702"/>
      <c r="F441" s="702"/>
      <c r="G441" s="702"/>
      <c r="H441" s="702"/>
      <c r="I441" s="702"/>
      <c r="J441" s="702"/>
      <c r="K441" s="702"/>
      <c r="L441" s="702"/>
      <c r="M441" s="702"/>
      <c r="N441" s="702"/>
      <c r="O441" s="702"/>
      <c r="P441" s="702"/>
      <c r="Q441" s="702"/>
      <c r="R441" s="702"/>
      <c r="S441" s="702"/>
      <c r="W441" s="702"/>
      <c r="X441" s="702"/>
      <c r="Y441" s="702"/>
      <c r="Z441" s="702"/>
      <c r="AA441" s="702"/>
      <c r="AB441" s="702"/>
      <c r="AC441" s="702"/>
      <c r="AD441" s="702"/>
      <c r="AE441" s="702"/>
      <c r="AF441" s="702"/>
      <c r="AG441" s="702"/>
      <c r="AH441" s="702"/>
      <c r="AI441" s="702"/>
      <c r="AJ441" s="702"/>
      <c r="AK441" s="702"/>
    </row>
    <row r="442" spans="5:37">
      <c r="E442" s="702"/>
      <c r="F442" s="702"/>
      <c r="G442" s="702"/>
      <c r="H442" s="702"/>
      <c r="I442" s="702"/>
      <c r="J442" s="702"/>
      <c r="K442" s="702"/>
      <c r="L442" s="702"/>
      <c r="M442" s="702"/>
      <c r="N442" s="702"/>
      <c r="O442" s="702"/>
      <c r="P442" s="702"/>
      <c r="Q442" s="702"/>
      <c r="R442" s="702"/>
      <c r="S442" s="702"/>
      <c r="W442" s="702"/>
      <c r="X442" s="702"/>
      <c r="Y442" s="702"/>
      <c r="Z442" s="702"/>
      <c r="AA442" s="702"/>
      <c r="AB442" s="702"/>
      <c r="AC442" s="702"/>
      <c r="AD442" s="702"/>
      <c r="AE442" s="702"/>
      <c r="AF442" s="702"/>
      <c r="AG442" s="702"/>
      <c r="AH442" s="702"/>
      <c r="AI442" s="702"/>
      <c r="AJ442" s="702"/>
      <c r="AK442" s="702"/>
    </row>
    <row r="443" spans="5:37">
      <c r="E443" s="702"/>
      <c r="F443" s="702"/>
      <c r="G443" s="702"/>
      <c r="H443" s="702"/>
      <c r="I443" s="702"/>
      <c r="J443" s="702"/>
      <c r="K443" s="702"/>
      <c r="L443" s="702"/>
      <c r="M443" s="702"/>
      <c r="N443" s="702"/>
      <c r="O443" s="702"/>
      <c r="P443" s="702"/>
      <c r="Q443" s="702"/>
      <c r="R443" s="702"/>
      <c r="S443" s="702"/>
      <c r="W443" s="702"/>
      <c r="X443" s="702"/>
      <c r="Y443" s="702"/>
      <c r="Z443" s="702"/>
      <c r="AA443" s="702"/>
      <c r="AB443" s="702"/>
      <c r="AC443" s="702"/>
      <c r="AD443" s="702"/>
      <c r="AE443" s="702"/>
      <c r="AF443" s="702"/>
      <c r="AG443" s="702"/>
      <c r="AH443" s="702"/>
      <c r="AI443" s="702"/>
      <c r="AJ443" s="702"/>
      <c r="AK443" s="702"/>
    </row>
    <row r="444" spans="5:37">
      <c r="E444" s="702"/>
      <c r="F444" s="702"/>
      <c r="G444" s="702"/>
      <c r="H444" s="702"/>
      <c r="I444" s="702"/>
      <c r="J444" s="702"/>
      <c r="K444" s="702"/>
      <c r="L444" s="702"/>
      <c r="M444" s="702"/>
      <c r="N444" s="702"/>
      <c r="O444" s="702"/>
      <c r="P444" s="702"/>
      <c r="Q444" s="702"/>
      <c r="R444" s="702"/>
      <c r="S444" s="702"/>
      <c r="W444" s="702"/>
      <c r="X444" s="702"/>
      <c r="Y444" s="702"/>
      <c r="Z444" s="702"/>
      <c r="AA444" s="702"/>
      <c r="AB444" s="702"/>
      <c r="AC444" s="702"/>
      <c r="AD444" s="702"/>
      <c r="AE444" s="702"/>
      <c r="AF444" s="702"/>
      <c r="AG444" s="702"/>
      <c r="AH444" s="702"/>
      <c r="AI444" s="702"/>
      <c r="AJ444" s="702"/>
      <c r="AK444" s="702"/>
    </row>
    <row r="445" spans="5:37">
      <c r="E445" s="702"/>
      <c r="F445" s="702"/>
      <c r="G445" s="702"/>
      <c r="H445" s="702"/>
      <c r="I445" s="702"/>
      <c r="J445" s="702"/>
      <c r="K445" s="702"/>
      <c r="L445" s="702"/>
      <c r="M445" s="702"/>
      <c r="N445" s="702"/>
      <c r="O445" s="702"/>
      <c r="P445" s="702"/>
      <c r="Q445" s="702"/>
      <c r="R445" s="702"/>
      <c r="S445" s="702"/>
      <c r="W445" s="702"/>
      <c r="X445" s="702"/>
      <c r="Y445" s="702"/>
      <c r="Z445" s="702"/>
      <c r="AA445" s="702"/>
      <c r="AB445" s="702"/>
      <c r="AC445" s="702"/>
      <c r="AD445" s="702"/>
      <c r="AE445" s="702"/>
      <c r="AF445" s="702"/>
      <c r="AG445" s="702"/>
      <c r="AH445" s="702"/>
      <c r="AI445" s="702"/>
      <c r="AJ445" s="702"/>
      <c r="AK445" s="702"/>
    </row>
    <row r="446" spans="5:37">
      <c r="E446" s="702"/>
      <c r="F446" s="702"/>
      <c r="G446" s="702"/>
      <c r="H446" s="702"/>
      <c r="I446" s="702"/>
      <c r="J446" s="702"/>
      <c r="K446" s="702"/>
      <c r="L446" s="702"/>
      <c r="M446" s="702"/>
      <c r="N446" s="702"/>
      <c r="O446" s="702"/>
      <c r="P446" s="702"/>
      <c r="Q446" s="702"/>
      <c r="R446" s="702"/>
      <c r="S446" s="702"/>
      <c r="W446" s="702"/>
      <c r="X446" s="702"/>
      <c r="Y446" s="702"/>
      <c r="Z446" s="702"/>
      <c r="AA446" s="702"/>
      <c r="AB446" s="702"/>
      <c r="AC446" s="702"/>
      <c r="AD446" s="702"/>
      <c r="AE446" s="702"/>
      <c r="AF446" s="702"/>
      <c r="AG446" s="702"/>
      <c r="AH446" s="702"/>
      <c r="AI446" s="702"/>
      <c r="AJ446" s="702"/>
      <c r="AK446" s="702"/>
    </row>
    <row r="447" spans="5:37">
      <c r="E447" s="702"/>
      <c r="F447" s="702"/>
      <c r="G447" s="702"/>
      <c r="H447" s="702"/>
      <c r="I447" s="702"/>
      <c r="J447" s="702"/>
      <c r="K447" s="702"/>
      <c r="L447" s="702"/>
      <c r="M447" s="702"/>
      <c r="N447" s="702"/>
      <c r="O447" s="702"/>
      <c r="P447" s="702"/>
      <c r="Q447" s="702"/>
      <c r="R447" s="702"/>
      <c r="S447" s="702"/>
      <c r="W447" s="702"/>
      <c r="X447" s="702"/>
      <c r="Y447" s="702"/>
      <c r="Z447" s="702"/>
      <c r="AA447" s="702"/>
      <c r="AB447" s="702"/>
      <c r="AC447" s="702"/>
      <c r="AD447" s="702"/>
      <c r="AE447" s="702"/>
      <c r="AF447" s="702"/>
      <c r="AG447" s="702"/>
      <c r="AH447" s="702"/>
      <c r="AI447" s="702"/>
      <c r="AJ447" s="702"/>
      <c r="AK447" s="702"/>
    </row>
    <row r="448" spans="5:37">
      <c r="E448" s="702"/>
      <c r="F448" s="702"/>
      <c r="G448" s="702"/>
      <c r="H448" s="702"/>
      <c r="I448" s="702"/>
      <c r="J448" s="702"/>
      <c r="K448" s="702"/>
      <c r="L448" s="702"/>
      <c r="M448" s="702"/>
      <c r="N448" s="702"/>
      <c r="O448" s="702"/>
      <c r="P448" s="702"/>
      <c r="Q448" s="702"/>
      <c r="R448" s="702"/>
      <c r="S448" s="702"/>
      <c r="W448" s="702"/>
      <c r="X448" s="702"/>
      <c r="Y448" s="702"/>
      <c r="Z448" s="702"/>
      <c r="AA448" s="702"/>
      <c r="AB448" s="702"/>
      <c r="AC448" s="702"/>
      <c r="AD448" s="702"/>
      <c r="AE448" s="702"/>
      <c r="AF448" s="702"/>
      <c r="AG448" s="702"/>
      <c r="AH448" s="702"/>
      <c r="AI448" s="702"/>
      <c r="AJ448" s="702"/>
      <c r="AK448" s="702"/>
    </row>
    <row r="449" spans="5:37">
      <c r="E449" s="702"/>
      <c r="F449" s="702"/>
      <c r="G449" s="702"/>
      <c r="H449" s="702"/>
      <c r="I449" s="702"/>
      <c r="J449" s="702"/>
      <c r="K449" s="702"/>
      <c r="L449" s="702"/>
      <c r="M449" s="702"/>
      <c r="N449" s="702"/>
      <c r="O449" s="702"/>
      <c r="P449" s="702"/>
      <c r="Q449" s="702"/>
      <c r="R449" s="702"/>
      <c r="S449" s="702"/>
      <c r="W449" s="702"/>
      <c r="X449" s="702"/>
      <c r="Y449" s="702"/>
      <c r="Z449" s="702"/>
      <c r="AA449" s="702"/>
      <c r="AB449" s="702"/>
      <c r="AC449" s="702"/>
      <c r="AD449" s="702"/>
      <c r="AE449" s="702"/>
      <c r="AF449" s="702"/>
      <c r="AG449" s="702"/>
      <c r="AH449" s="702"/>
      <c r="AI449" s="702"/>
      <c r="AJ449" s="702"/>
      <c r="AK449" s="702"/>
    </row>
    <row r="450" spans="5:37">
      <c r="E450" s="702"/>
      <c r="F450" s="702"/>
      <c r="G450" s="702"/>
      <c r="H450" s="702"/>
      <c r="I450" s="702"/>
      <c r="J450" s="702"/>
      <c r="K450" s="702"/>
      <c r="L450" s="702"/>
      <c r="M450" s="702"/>
      <c r="N450" s="702"/>
      <c r="O450" s="702"/>
      <c r="P450" s="702"/>
      <c r="Q450" s="702"/>
      <c r="R450" s="702"/>
      <c r="S450" s="702"/>
      <c r="W450" s="702"/>
      <c r="X450" s="702"/>
      <c r="Y450" s="702"/>
      <c r="Z450" s="702"/>
      <c r="AA450" s="702"/>
      <c r="AB450" s="702"/>
      <c r="AC450" s="702"/>
      <c r="AD450" s="702"/>
      <c r="AE450" s="702"/>
      <c r="AF450" s="702"/>
      <c r="AG450" s="702"/>
      <c r="AH450" s="702"/>
      <c r="AI450" s="702"/>
      <c r="AJ450" s="702"/>
      <c r="AK450" s="702"/>
    </row>
    <row r="451" spans="5:37">
      <c r="E451" s="702"/>
      <c r="F451" s="702"/>
      <c r="G451" s="702"/>
      <c r="H451" s="702"/>
      <c r="I451" s="702"/>
      <c r="J451" s="702"/>
      <c r="K451" s="702"/>
      <c r="L451" s="702"/>
      <c r="M451" s="702"/>
      <c r="N451" s="702"/>
      <c r="O451" s="702"/>
      <c r="P451" s="702"/>
      <c r="Q451" s="702"/>
      <c r="R451" s="702"/>
      <c r="S451" s="702"/>
      <c r="W451" s="702"/>
      <c r="X451" s="702"/>
      <c r="Y451" s="702"/>
      <c r="Z451" s="702"/>
      <c r="AA451" s="702"/>
      <c r="AB451" s="702"/>
      <c r="AC451" s="702"/>
      <c r="AD451" s="702"/>
      <c r="AE451" s="702"/>
      <c r="AF451" s="702"/>
      <c r="AG451" s="702"/>
      <c r="AH451" s="702"/>
      <c r="AI451" s="702"/>
      <c r="AJ451" s="702"/>
      <c r="AK451" s="702"/>
    </row>
    <row r="452" spans="5:37">
      <c r="E452" s="702"/>
      <c r="F452" s="702"/>
      <c r="G452" s="702"/>
      <c r="H452" s="702"/>
      <c r="I452" s="702"/>
      <c r="J452" s="702"/>
      <c r="K452" s="702"/>
      <c r="L452" s="702"/>
      <c r="M452" s="702"/>
      <c r="N452" s="702"/>
      <c r="O452" s="702"/>
      <c r="P452" s="702"/>
      <c r="Q452" s="702"/>
      <c r="R452" s="702"/>
      <c r="S452" s="702"/>
      <c r="W452" s="702"/>
      <c r="X452" s="702"/>
      <c r="Y452" s="702"/>
      <c r="Z452" s="702"/>
      <c r="AA452" s="702"/>
      <c r="AB452" s="702"/>
      <c r="AC452" s="702"/>
      <c r="AD452" s="702"/>
      <c r="AE452" s="702"/>
      <c r="AF452" s="702"/>
      <c r="AG452" s="702"/>
      <c r="AH452" s="702"/>
      <c r="AI452" s="702"/>
      <c r="AJ452" s="702"/>
      <c r="AK452" s="702"/>
    </row>
    <row r="453" spans="5:37">
      <c r="E453" s="702"/>
      <c r="F453" s="702"/>
      <c r="G453" s="702"/>
      <c r="H453" s="702"/>
      <c r="I453" s="702"/>
      <c r="J453" s="702"/>
      <c r="K453" s="702"/>
      <c r="L453" s="702"/>
      <c r="M453" s="702"/>
      <c r="N453" s="702"/>
      <c r="O453" s="702"/>
      <c r="P453" s="702"/>
      <c r="Q453" s="702"/>
      <c r="R453" s="702"/>
      <c r="S453" s="702"/>
      <c r="W453" s="702"/>
      <c r="X453" s="702"/>
      <c r="Y453" s="702"/>
      <c r="Z453" s="702"/>
      <c r="AA453" s="702"/>
      <c r="AB453" s="702"/>
      <c r="AC453" s="702"/>
      <c r="AD453" s="702"/>
      <c r="AE453" s="702"/>
      <c r="AF453" s="702"/>
      <c r="AG453" s="702"/>
      <c r="AH453" s="702"/>
      <c r="AI453" s="702"/>
      <c r="AJ453" s="702"/>
      <c r="AK453" s="702"/>
    </row>
    <row r="454" spans="5:37">
      <c r="E454" s="702"/>
      <c r="F454" s="702"/>
      <c r="G454" s="702"/>
      <c r="H454" s="702"/>
      <c r="I454" s="702"/>
      <c r="J454" s="702"/>
      <c r="K454" s="702"/>
      <c r="L454" s="702"/>
      <c r="M454" s="702"/>
      <c r="N454" s="702"/>
      <c r="O454" s="702"/>
      <c r="P454" s="702"/>
      <c r="Q454" s="702"/>
      <c r="R454" s="702"/>
      <c r="S454" s="702"/>
      <c r="W454" s="702"/>
      <c r="X454" s="702"/>
      <c r="Y454" s="702"/>
      <c r="Z454" s="702"/>
      <c r="AA454" s="702"/>
      <c r="AB454" s="702"/>
      <c r="AC454" s="702"/>
      <c r="AD454" s="702"/>
      <c r="AE454" s="702"/>
      <c r="AF454" s="702"/>
      <c r="AG454" s="702"/>
      <c r="AH454" s="702"/>
      <c r="AI454" s="702"/>
      <c r="AJ454" s="702"/>
      <c r="AK454" s="702"/>
    </row>
    <row r="455" spans="5:37">
      <c r="E455" s="702"/>
      <c r="F455" s="702"/>
      <c r="G455" s="702"/>
      <c r="H455" s="702"/>
      <c r="I455" s="702"/>
      <c r="J455" s="702"/>
      <c r="K455" s="702"/>
      <c r="L455" s="702"/>
      <c r="M455" s="702"/>
      <c r="N455" s="702"/>
      <c r="O455" s="702"/>
      <c r="P455" s="702"/>
      <c r="Q455" s="702"/>
      <c r="R455" s="702"/>
      <c r="S455" s="702"/>
      <c r="W455" s="702"/>
      <c r="X455" s="702"/>
      <c r="Y455" s="702"/>
      <c r="Z455" s="702"/>
      <c r="AA455" s="702"/>
      <c r="AB455" s="702"/>
      <c r="AC455" s="702"/>
      <c r="AD455" s="702"/>
      <c r="AE455" s="702"/>
      <c r="AF455" s="702"/>
      <c r="AG455" s="702"/>
      <c r="AH455" s="702"/>
      <c r="AI455" s="702"/>
      <c r="AJ455" s="702"/>
      <c r="AK455" s="702"/>
    </row>
    <row r="456" spans="5:37">
      <c r="E456" s="702"/>
      <c r="F456" s="702"/>
      <c r="G456" s="702"/>
      <c r="H456" s="702"/>
      <c r="I456" s="702"/>
      <c r="J456" s="702"/>
      <c r="K456" s="702"/>
      <c r="L456" s="702"/>
      <c r="M456" s="702"/>
      <c r="N456" s="702"/>
      <c r="O456" s="702"/>
      <c r="P456" s="702"/>
      <c r="Q456" s="702"/>
      <c r="R456" s="702"/>
      <c r="S456" s="702"/>
      <c r="W456" s="702"/>
      <c r="X456" s="702"/>
      <c r="Y456" s="702"/>
      <c r="Z456" s="702"/>
      <c r="AA456" s="702"/>
      <c r="AB456" s="702"/>
      <c r="AC456" s="702"/>
      <c r="AD456" s="702"/>
      <c r="AE456" s="702"/>
      <c r="AF456" s="702"/>
      <c r="AG456" s="702"/>
      <c r="AH456" s="702"/>
      <c r="AI456" s="702"/>
      <c r="AJ456" s="702"/>
      <c r="AK456" s="702"/>
    </row>
    <row r="457" spans="5:37">
      <c r="E457" s="702"/>
      <c r="F457" s="702"/>
      <c r="G457" s="702"/>
      <c r="H457" s="702"/>
      <c r="I457" s="702"/>
      <c r="J457" s="702"/>
      <c r="K457" s="702"/>
      <c r="L457" s="702"/>
      <c r="M457" s="702"/>
      <c r="N457" s="702"/>
      <c r="O457" s="702"/>
      <c r="P457" s="702"/>
      <c r="Q457" s="702"/>
      <c r="R457" s="702"/>
      <c r="S457" s="702"/>
      <c r="W457" s="702"/>
      <c r="X457" s="702"/>
      <c r="Y457" s="702"/>
      <c r="Z457" s="702"/>
      <c r="AA457" s="702"/>
      <c r="AB457" s="702"/>
      <c r="AC457" s="702"/>
      <c r="AD457" s="702"/>
      <c r="AE457" s="702"/>
      <c r="AF457" s="702"/>
      <c r="AG457" s="702"/>
      <c r="AH457" s="702"/>
      <c r="AI457" s="702"/>
      <c r="AJ457" s="702"/>
      <c r="AK457" s="702"/>
    </row>
    <row r="458" spans="5:37">
      <c r="E458" s="702"/>
      <c r="F458" s="702"/>
      <c r="G458" s="702"/>
      <c r="H458" s="702"/>
      <c r="I458" s="702"/>
      <c r="J458" s="702"/>
      <c r="K458" s="702"/>
      <c r="L458" s="702"/>
      <c r="M458" s="702"/>
      <c r="N458" s="702"/>
      <c r="O458" s="702"/>
      <c r="P458" s="702"/>
      <c r="Q458" s="702"/>
      <c r="R458" s="702"/>
      <c r="S458" s="702"/>
      <c r="W458" s="702"/>
      <c r="X458" s="702"/>
      <c r="Y458" s="702"/>
      <c r="Z458" s="702"/>
      <c r="AA458" s="702"/>
      <c r="AB458" s="702"/>
      <c r="AC458" s="702"/>
      <c r="AD458" s="702"/>
      <c r="AE458" s="702"/>
      <c r="AF458" s="702"/>
      <c r="AG458" s="702"/>
      <c r="AH458" s="702"/>
      <c r="AI458" s="702"/>
      <c r="AJ458" s="702"/>
      <c r="AK458" s="702"/>
    </row>
    <row r="459" spans="5:37">
      <c r="E459" s="702"/>
      <c r="F459" s="702"/>
      <c r="G459" s="702"/>
      <c r="H459" s="702"/>
      <c r="I459" s="702"/>
      <c r="J459" s="702"/>
      <c r="K459" s="702"/>
      <c r="L459" s="702"/>
      <c r="M459" s="702"/>
      <c r="N459" s="702"/>
      <c r="O459" s="702"/>
      <c r="P459" s="702"/>
      <c r="Q459" s="702"/>
      <c r="R459" s="702"/>
      <c r="S459" s="702"/>
      <c r="W459" s="702"/>
      <c r="X459" s="702"/>
      <c r="Y459" s="702"/>
      <c r="Z459" s="702"/>
      <c r="AA459" s="702"/>
      <c r="AB459" s="702"/>
      <c r="AC459" s="702"/>
      <c r="AD459" s="702"/>
      <c r="AE459" s="702"/>
      <c r="AF459" s="702"/>
      <c r="AG459" s="702"/>
      <c r="AH459" s="702"/>
      <c r="AI459" s="702"/>
      <c r="AJ459" s="702"/>
      <c r="AK459" s="702"/>
    </row>
    <row r="460" spans="5:37">
      <c r="E460" s="702"/>
      <c r="F460" s="702"/>
      <c r="G460" s="702"/>
      <c r="H460" s="702"/>
      <c r="I460" s="702"/>
      <c r="J460" s="702"/>
      <c r="K460" s="702"/>
      <c r="L460" s="702"/>
      <c r="M460" s="702"/>
      <c r="N460" s="702"/>
      <c r="O460" s="702"/>
      <c r="P460" s="702"/>
      <c r="Q460" s="702"/>
      <c r="R460" s="702"/>
      <c r="S460" s="702"/>
      <c r="W460" s="702"/>
      <c r="X460" s="702"/>
      <c r="Y460" s="702"/>
      <c r="Z460" s="702"/>
      <c r="AA460" s="702"/>
      <c r="AB460" s="702"/>
      <c r="AC460" s="702"/>
      <c r="AD460" s="702"/>
      <c r="AE460" s="702"/>
      <c r="AF460" s="702"/>
      <c r="AG460" s="702"/>
      <c r="AH460" s="702"/>
      <c r="AI460" s="702"/>
      <c r="AJ460" s="702"/>
      <c r="AK460" s="702"/>
    </row>
    <row r="461" spans="5:37">
      <c r="E461" s="702"/>
      <c r="F461" s="702"/>
      <c r="G461" s="702"/>
      <c r="H461" s="702"/>
      <c r="I461" s="702"/>
      <c r="J461" s="702"/>
      <c r="K461" s="702"/>
      <c r="L461" s="702"/>
      <c r="M461" s="702"/>
      <c r="N461" s="702"/>
      <c r="O461" s="702"/>
      <c r="P461" s="702"/>
      <c r="Q461" s="702"/>
      <c r="R461" s="702"/>
      <c r="S461" s="702"/>
      <c r="W461" s="702"/>
      <c r="X461" s="702"/>
      <c r="Y461" s="702"/>
      <c r="Z461" s="702"/>
      <c r="AA461" s="702"/>
      <c r="AB461" s="702"/>
      <c r="AC461" s="702"/>
      <c r="AD461" s="702"/>
      <c r="AE461" s="702"/>
      <c r="AF461" s="702"/>
      <c r="AG461" s="702"/>
      <c r="AH461" s="702"/>
      <c r="AI461" s="702"/>
      <c r="AJ461" s="702"/>
      <c r="AK461" s="702"/>
    </row>
    <row r="462" spans="5:37">
      <c r="E462" s="702"/>
      <c r="F462" s="702"/>
      <c r="G462" s="702"/>
      <c r="H462" s="702"/>
      <c r="I462" s="702"/>
      <c r="J462" s="702"/>
      <c r="K462" s="702"/>
      <c r="L462" s="702"/>
      <c r="M462" s="702"/>
      <c r="N462" s="702"/>
      <c r="O462" s="702"/>
      <c r="P462" s="702"/>
      <c r="Q462" s="702"/>
      <c r="R462" s="702"/>
      <c r="S462" s="702"/>
      <c r="W462" s="702"/>
      <c r="X462" s="702"/>
      <c r="Y462" s="702"/>
      <c r="Z462" s="702"/>
      <c r="AA462" s="702"/>
      <c r="AB462" s="702"/>
      <c r="AC462" s="702"/>
      <c r="AD462" s="702"/>
      <c r="AE462" s="702"/>
      <c r="AF462" s="702"/>
      <c r="AG462" s="702"/>
      <c r="AH462" s="702"/>
      <c r="AI462" s="702"/>
      <c r="AJ462" s="702"/>
      <c r="AK462" s="702"/>
    </row>
    <row r="463" spans="5:37">
      <c r="E463" s="702"/>
      <c r="F463" s="702"/>
      <c r="G463" s="702"/>
      <c r="H463" s="702"/>
      <c r="I463" s="702"/>
      <c r="J463" s="702"/>
      <c r="K463" s="702"/>
      <c r="L463" s="702"/>
      <c r="M463" s="702"/>
      <c r="N463" s="702"/>
      <c r="O463" s="702"/>
      <c r="P463" s="702"/>
      <c r="Q463" s="702"/>
      <c r="R463" s="702"/>
      <c r="S463" s="702"/>
      <c r="W463" s="702"/>
      <c r="X463" s="702"/>
      <c r="Y463" s="702"/>
      <c r="Z463" s="702"/>
      <c r="AA463" s="702"/>
      <c r="AB463" s="702"/>
      <c r="AC463" s="702"/>
      <c r="AD463" s="702"/>
      <c r="AE463" s="702"/>
      <c r="AF463" s="702"/>
      <c r="AG463" s="702"/>
      <c r="AH463" s="702"/>
      <c r="AI463" s="702"/>
      <c r="AJ463" s="702"/>
      <c r="AK463" s="702"/>
    </row>
    <row r="464" spans="5:37">
      <c r="E464" s="702"/>
      <c r="F464" s="702"/>
      <c r="G464" s="702"/>
      <c r="H464" s="702"/>
      <c r="I464" s="702"/>
      <c r="J464" s="702"/>
      <c r="K464" s="702"/>
      <c r="L464" s="702"/>
      <c r="M464" s="702"/>
      <c r="N464" s="702"/>
      <c r="O464" s="702"/>
      <c r="P464" s="702"/>
      <c r="Q464" s="702"/>
      <c r="R464" s="702"/>
      <c r="S464" s="702"/>
      <c r="W464" s="702"/>
      <c r="X464" s="702"/>
      <c r="Y464" s="702"/>
      <c r="Z464" s="702"/>
      <c r="AA464" s="702"/>
      <c r="AB464" s="702"/>
      <c r="AC464" s="702"/>
      <c r="AD464" s="702"/>
      <c r="AE464" s="702"/>
      <c r="AF464" s="702"/>
      <c r="AG464" s="702"/>
      <c r="AH464" s="702"/>
      <c r="AI464" s="702"/>
      <c r="AJ464" s="702"/>
      <c r="AK464" s="702"/>
    </row>
    <row r="465" spans="5:37">
      <c r="E465" s="702"/>
      <c r="F465" s="702"/>
      <c r="G465" s="702"/>
      <c r="H465" s="702"/>
      <c r="I465" s="702"/>
      <c r="J465" s="702"/>
      <c r="K465" s="702"/>
      <c r="L465" s="702"/>
      <c r="M465" s="702"/>
      <c r="N465" s="702"/>
      <c r="O465" s="702"/>
      <c r="P465" s="702"/>
      <c r="Q465" s="702"/>
      <c r="R465" s="702"/>
      <c r="S465" s="702"/>
      <c r="W465" s="702"/>
      <c r="X465" s="702"/>
      <c r="Y465" s="702"/>
      <c r="Z465" s="702"/>
      <c r="AA465" s="702"/>
      <c r="AB465" s="702"/>
      <c r="AC465" s="702"/>
      <c r="AD465" s="702"/>
      <c r="AE465" s="702"/>
      <c r="AF465" s="702"/>
      <c r="AG465" s="702"/>
      <c r="AH465" s="702"/>
      <c r="AI465" s="702"/>
      <c r="AJ465" s="702"/>
      <c r="AK465" s="702"/>
    </row>
    <row r="466" spans="5:37">
      <c r="E466" s="702"/>
      <c r="F466" s="702"/>
      <c r="G466" s="702"/>
      <c r="H466" s="702"/>
      <c r="I466" s="702"/>
      <c r="J466" s="702"/>
      <c r="K466" s="702"/>
      <c r="L466" s="702"/>
      <c r="M466" s="702"/>
      <c r="N466" s="702"/>
      <c r="O466" s="702"/>
      <c r="P466" s="702"/>
      <c r="Q466" s="702"/>
      <c r="R466" s="702"/>
      <c r="S466" s="702"/>
      <c r="W466" s="702"/>
      <c r="X466" s="702"/>
      <c r="Y466" s="702"/>
      <c r="Z466" s="702"/>
      <c r="AA466" s="702"/>
      <c r="AB466" s="702"/>
      <c r="AC466" s="702"/>
      <c r="AD466" s="702"/>
      <c r="AE466" s="702"/>
      <c r="AF466" s="702"/>
      <c r="AG466" s="702"/>
      <c r="AH466" s="702"/>
      <c r="AI466" s="702"/>
      <c r="AJ466" s="702"/>
      <c r="AK466" s="702"/>
    </row>
    <row r="467" spans="5:37">
      <c r="E467" s="702"/>
      <c r="F467" s="702"/>
      <c r="G467" s="702"/>
      <c r="H467" s="702"/>
      <c r="I467" s="702"/>
      <c r="J467" s="702"/>
      <c r="K467" s="702"/>
      <c r="L467" s="702"/>
      <c r="M467" s="702"/>
      <c r="N467" s="702"/>
      <c r="O467" s="702"/>
      <c r="P467" s="702"/>
      <c r="Q467" s="702"/>
      <c r="R467" s="702"/>
      <c r="S467" s="702"/>
      <c r="W467" s="702"/>
      <c r="X467" s="702"/>
      <c r="Y467" s="702"/>
      <c r="Z467" s="702"/>
      <c r="AA467" s="702"/>
      <c r="AB467" s="702"/>
      <c r="AC467" s="702"/>
      <c r="AD467" s="702"/>
      <c r="AE467" s="702"/>
      <c r="AF467" s="702"/>
      <c r="AG467" s="702"/>
      <c r="AH467" s="702"/>
      <c r="AI467" s="702"/>
      <c r="AJ467" s="702"/>
      <c r="AK467" s="702"/>
    </row>
    <row r="468" spans="5:37">
      <c r="E468" s="702"/>
      <c r="F468" s="702"/>
      <c r="G468" s="702"/>
      <c r="H468" s="702"/>
      <c r="I468" s="702"/>
      <c r="J468" s="702"/>
      <c r="K468" s="702"/>
      <c r="L468" s="702"/>
      <c r="M468" s="702"/>
      <c r="N468" s="702"/>
      <c r="O468" s="702"/>
      <c r="P468" s="702"/>
      <c r="Q468" s="702"/>
      <c r="R468" s="702"/>
      <c r="S468" s="702"/>
      <c r="W468" s="702"/>
      <c r="X468" s="702"/>
      <c r="Y468" s="702"/>
      <c r="Z468" s="702"/>
      <c r="AA468" s="702"/>
      <c r="AB468" s="702"/>
      <c r="AC468" s="702"/>
      <c r="AD468" s="702"/>
      <c r="AE468" s="702"/>
      <c r="AF468" s="702"/>
      <c r="AG468" s="702"/>
      <c r="AH468" s="702"/>
      <c r="AI468" s="702"/>
      <c r="AJ468" s="702"/>
      <c r="AK468" s="702"/>
    </row>
    <row r="469" spans="5:37">
      <c r="E469" s="702"/>
      <c r="F469" s="702"/>
      <c r="G469" s="702"/>
      <c r="H469" s="702"/>
      <c r="I469" s="702"/>
      <c r="J469" s="702"/>
      <c r="K469" s="702"/>
      <c r="L469" s="702"/>
      <c r="M469" s="702"/>
      <c r="N469" s="702"/>
      <c r="O469" s="702"/>
      <c r="P469" s="702"/>
      <c r="Q469" s="702"/>
      <c r="R469" s="702"/>
      <c r="S469" s="702"/>
      <c r="W469" s="702"/>
      <c r="X469" s="702"/>
      <c r="Y469" s="702"/>
      <c r="Z469" s="702"/>
      <c r="AA469" s="702"/>
      <c r="AB469" s="702"/>
      <c r="AC469" s="702"/>
      <c r="AD469" s="702"/>
      <c r="AE469" s="702"/>
      <c r="AF469" s="702"/>
      <c r="AG469" s="702"/>
      <c r="AH469" s="702"/>
      <c r="AI469" s="702"/>
      <c r="AJ469" s="702"/>
      <c r="AK469" s="702"/>
    </row>
    <row r="470" spans="5:37">
      <c r="E470" s="702"/>
      <c r="F470" s="702"/>
      <c r="G470" s="702"/>
      <c r="H470" s="702"/>
      <c r="I470" s="702"/>
      <c r="J470" s="702"/>
      <c r="K470" s="702"/>
      <c r="L470" s="702"/>
      <c r="M470" s="702"/>
      <c r="N470" s="702"/>
      <c r="O470" s="702"/>
      <c r="P470" s="702"/>
      <c r="Q470" s="702"/>
      <c r="R470" s="702"/>
      <c r="S470" s="702"/>
      <c r="W470" s="702"/>
      <c r="X470" s="702"/>
      <c r="Y470" s="702"/>
      <c r="Z470" s="702"/>
      <c r="AA470" s="702"/>
      <c r="AB470" s="702"/>
      <c r="AC470" s="702"/>
      <c r="AD470" s="702"/>
      <c r="AE470" s="702"/>
      <c r="AF470" s="702"/>
      <c r="AG470" s="702"/>
      <c r="AH470" s="702"/>
      <c r="AI470" s="702"/>
      <c r="AJ470" s="702"/>
      <c r="AK470" s="702"/>
    </row>
    <row r="471" spans="5:37">
      <c r="E471" s="702"/>
      <c r="F471" s="702"/>
      <c r="G471" s="702"/>
      <c r="H471" s="702"/>
      <c r="I471" s="702"/>
      <c r="J471" s="702"/>
      <c r="K471" s="702"/>
      <c r="L471" s="702"/>
      <c r="M471" s="702"/>
      <c r="N471" s="702"/>
      <c r="O471" s="702"/>
      <c r="P471" s="702"/>
      <c r="Q471" s="702"/>
      <c r="R471" s="702"/>
      <c r="S471" s="702"/>
      <c r="W471" s="702"/>
      <c r="X471" s="702"/>
      <c r="Y471" s="702"/>
      <c r="Z471" s="702"/>
      <c r="AA471" s="702"/>
      <c r="AB471" s="702"/>
      <c r="AC471" s="702"/>
      <c r="AD471" s="702"/>
      <c r="AE471" s="702"/>
      <c r="AF471" s="702"/>
      <c r="AG471" s="702"/>
      <c r="AH471" s="702"/>
      <c r="AI471" s="702"/>
      <c r="AJ471" s="702"/>
      <c r="AK471" s="702"/>
    </row>
    <row r="472" spans="5:37">
      <c r="E472" s="702"/>
      <c r="F472" s="702"/>
      <c r="G472" s="702"/>
      <c r="H472" s="702"/>
      <c r="I472" s="702"/>
      <c r="J472" s="702"/>
      <c r="K472" s="702"/>
      <c r="L472" s="702"/>
      <c r="M472" s="702"/>
      <c r="N472" s="702"/>
      <c r="O472" s="702"/>
      <c r="P472" s="702"/>
      <c r="Q472" s="702"/>
      <c r="R472" s="702"/>
      <c r="S472" s="702"/>
      <c r="W472" s="702"/>
      <c r="X472" s="702"/>
      <c r="Y472" s="702"/>
      <c r="Z472" s="702"/>
      <c r="AA472" s="702"/>
      <c r="AB472" s="702"/>
      <c r="AC472" s="702"/>
      <c r="AD472" s="702"/>
      <c r="AE472" s="702"/>
      <c r="AF472" s="702"/>
      <c r="AG472" s="702"/>
      <c r="AH472" s="702"/>
      <c r="AI472" s="702"/>
      <c r="AJ472" s="702"/>
      <c r="AK472" s="702"/>
    </row>
    <row r="473" spans="5:37">
      <c r="E473" s="702"/>
      <c r="F473" s="702"/>
      <c r="G473" s="702"/>
      <c r="H473" s="702"/>
      <c r="I473" s="702"/>
      <c r="J473" s="702"/>
      <c r="K473" s="702"/>
      <c r="L473" s="702"/>
      <c r="M473" s="702"/>
      <c r="N473" s="702"/>
      <c r="O473" s="702"/>
      <c r="P473" s="702"/>
      <c r="Q473" s="702"/>
      <c r="R473" s="702"/>
      <c r="S473" s="702"/>
      <c r="W473" s="702"/>
      <c r="X473" s="702"/>
      <c r="Y473" s="702"/>
      <c r="Z473" s="702"/>
      <c r="AA473" s="702"/>
      <c r="AB473" s="702"/>
      <c r="AC473" s="702"/>
      <c r="AD473" s="702"/>
      <c r="AE473" s="702"/>
      <c r="AF473" s="702"/>
      <c r="AG473" s="702"/>
      <c r="AH473" s="702"/>
      <c r="AI473" s="702"/>
      <c r="AJ473" s="702"/>
      <c r="AK473" s="702"/>
    </row>
    <row r="474" spans="5:37">
      <c r="E474" s="702"/>
      <c r="F474" s="702"/>
      <c r="G474" s="702"/>
      <c r="H474" s="702"/>
      <c r="I474" s="702"/>
      <c r="J474" s="702"/>
      <c r="K474" s="702"/>
      <c r="L474" s="702"/>
      <c r="M474" s="702"/>
      <c r="N474" s="702"/>
      <c r="O474" s="702"/>
      <c r="P474" s="702"/>
      <c r="Q474" s="702"/>
      <c r="R474" s="702"/>
      <c r="S474" s="702"/>
      <c r="W474" s="702"/>
      <c r="X474" s="702"/>
      <c r="Y474" s="702"/>
      <c r="Z474" s="702"/>
      <c r="AA474" s="702"/>
      <c r="AB474" s="702"/>
      <c r="AC474" s="702"/>
      <c r="AD474" s="702"/>
      <c r="AE474" s="702"/>
      <c r="AF474" s="702"/>
      <c r="AG474" s="702"/>
      <c r="AH474" s="702"/>
      <c r="AI474" s="702"/>
      <c r="AJ474" s="702"/>
      <c r="AK474" s="702"/>
    </row>
    <row r="475" spans="5:37">
      <c r="E475" s="702"/>
      <c r="F475" s="702"/>
      <c r="G475" s="702"/>
      <c r="H475" s="702"/>
      <c r="I475" s="702"/>
      <c r="J475" s="702"/>
      <c r="K475" s="702"/>
      <c r="L475" s="702"/>
      <c r="M475" s="702"/>
      <c r="N475" s="702"/>
      <c r="O475" s="702"/>
      <c r="P475" s="702"/>
      <c r="Q475" s="702"/>
      <c r="R475" s="702"/>
      <c r="S475" s="702"/>
      <c r="W475" s="702"/>
      <c r="X475" s="702"/>
      <c r="Y475" s="702"/>
      <c r="Z475" s="702"/>
      <c r="AA475" s="702"/>
      <c r="AB475" s="702"/>
      <c r="AC475" s="702"/>
      <c r="AD475" s="702"/>
      <c r="AE475" s="702"/>
      <c r="AF475" s="702"/>
      <c r="AG475" s="702"/>
      <c r="AH475" s="702"/>
      <c r="AI475" s="702"/>
      <c r="AJ475" s="702"/>
      <c r="AK475" s="702"/>
    </row>
    <row r="476" spans="5:37">
      <c r="E476" s="702"/>
      <c r="F476" s="702"/>
      <c r="G476" s="702"/>
      <c r="H476" s="702"/>
      <c r="I476" s="702"/>
      <c r="J476" s="702"/>
      <c r="K476" s="702"/>
      <c r="L476" s="702"/>
      <c r="M476" s="702"/>
      <c r="N476" s="702"/>
      <c r="O476" s="702"/>
      <c r="P476" s="702"/>
      <c r="Q476" s="702"/>
      <c r="R476" s="702"/>
      <c r="S476" s="702"/>
      <c r="W476" s="702"/>
      <c r="X476" s="702"/>
      <c r="Y476" s="702"/>
      <c r="Z476" s="702"/>
      <c r="AA476" s="702"/>
      <c r="AB476" s="702"/>
      <c r="AC476" s="702"/>
      <c r="AD476" s="702"/>
      <c r="AE476" s="702"/>
      <c r="AF476" s="702"/>
      <c r="AG476" s="702"/>
      <c r="AH476" s="702"/>
      <c r="AI476" s="702"/>
      <c r="AJ476" s="702"/>
      <c r="AK476" s="702"/>
    </row>
    <row r="477" spans="5:37">
      <c r="E477" s="702"/>
      <c r="F477" s="702"/>
      <c r="G477" s="702"/>
      <c r="H477" s="702"/>
      <c r="I477" s="702"/>
      <c r="J477" s="702"/>
      <c r="K477" s="702"/>
      <c r="L477" s="702"/>
      <c r="M477" s="702"/>
      <c r="N477" s="702"/>
      <c r="O477" s="702"/>
      <c r="P477" s="702"/>
      <c r="Q477" s="702"/>
      <c r="R477" s="702"/>
      <c r="S477" s="702"/>
      <c r="W477" s="702"/>
      <c r="X477" s="702"/>
      <c r="Y477" s="702"/>
      <c r="Z477" s="702"/>
      <c r="AA477" s="702"/>
      <c r="AB477" s="702"/>
      <c r="AC477" s="702"/>
      <c r="AD477" s="702"/>
      <c r="AE477" s="702"/>
      <c r="AF477" s="702"/>
      <c r="AG477" s="702"/>
      <c r="AH477" s="702"/>
      <c r="AI477" s="702"/>
      <c r="AJ477" s="702"/>
      <c r="AK477" s="702"/>
    </row>
    <row r="478" spans="5:37">
      <c r="E478" s="702"/>
      <c r="F478" s="702"/>
      <c r="G478" s="702"/>
      <c r="H478" s="702"/>
      <c r="I478" s="702"/>
      <c r="J478" s="702"/>
      <c r="K478" s="702"/>
      <c r="L478" s="702"/>
      <c r="M478" s="702"/>
      <c r="N478" s="702"/>
      <c r="O478" s="702"/>
      <c r="P478" s="702"/>
      <c r="Q478" s="702"/>
      <c r="R478" s="702"/>
      <c r="S478" s="702"/>
      <c r="W478" s="702"/>
      <c r="X478" s="702"/>
      <c r="Y478" s="702"/>
      <c r="Z478" s="702"/>
      <c r="AA478" s="702"/>
      <c r="AB478" s="702"/>
      <c r="AC478" s="702"/>
      <c r="AD478" s="702"/>
      <c r="AE478" s="702"/>
      <c r="AF478" s="702"/>
      <c r="AG478" s="702"/>
      <c r="AH478" s="702"/>
      <c r="AI478" s="702"/>
      <c r="AJ478" s="702"/>
      <c r="AK478" s="702"/>
    </row>
    <row r="479" spans="5:37">
      <c r="E479" s="702"/>
      <c r="F479" s="702"/>
      <c r="G479" s="702"/>
      <c r="H479" s="702"/>
      <c r="I479" s="702"/>
      <c r="J479" s="702"/>
      <c r="K479" s="702"/>
      <c r="L479" s="702"/>
      <c r="M479" s="702"/>
      <c r="N479" s="702"/>
      <c r="O479" s="702"/>
      <c r="P479" s="702"/>
      <c r="Q479" s="702"/>
      <c r="R479" s="702"/>
      <c r="S479" s="702"/>
      <c r="W479" s="702"/>
      <c r="X479" s="702"/>
      <c r="Y479" s="702"/>
      <c r="Z479" s="702"/>
      <c r="AA479" s="702"/>
      <c r="AB479" s="702"/>
      <c r="AC479" s="702"/>
      <c r="AD479" s="702"/>
      <c r="AE479" s="702"/>
      <c r="AF479" s="702"/>
      <c r="AG479" s="702"/>
      <c r="AH479" s="702"/>
      <c r="AI479" s="702"/>
      <c r="AJ479" s="702"/>
      <c r="AK479" s="702"/>
    </row>
    <row r="480" spans="5:37">
      <c r="E480" s="702"/>
      <c r="F480" s="702"/>
      <c r="G480" s="702"/>
      <c r="H480" s="702"/>
      <c r="I480" s="702"/>
      <c r="J480" s="702"/>
      <c r="K480" s="702"/>
      <c r="L480" s="702"/>
      <c r="M480" s="702"/>
      <c r="N480" s="702"/>
      <c r="O480" s="702"/>
      <c r="P480" s="702"/>
      <c r="Q480" s="702"/>
      <c r="R480" s="702"/>
      <c r="S480" s="702"/>
      <c r="W480" s="702"/>
      <c r="X480" s="702"/>
      <c r="Y480" s="702"/>
      <c r="Z480" s="702"/>
      <c r="AA480" s="702"/>
      <c r="AB480" s="702"/>
      <c r="AC480" s="702"/>
      <c r="AD480" s="702"/>
      <c r="AE480" s="702"/>
      <c r="AF480" s="702"/>
      <c r="AG480" s="702"/>
      <c r="AH480" s="702"/>
      <c r="AI480" s="702"/>
      <c r="AJ480" s="702"/>
      <c r="AK480" s="702"/>
    </row>
    <row r="481" spans="5:37">
      <c r="E481" s="702"/>
      <c r="F481" s="702"/>
      <c r="G481" s="702"/>
      <c r="H481" s="702"/>
      <c r="I481" s="702"/>
      <c r="J481" s="702"/>
      <c r="K481" s="702"/>
      <c r="L481" s="702"/>
      <c r="M481" s="702"/>
      <c r="N481" s="702"/>
      <c r="O481" s="702"/>
      <c r="P481" s="702"/>
      <c r="Q481" s="702"/>
      <c r="R481" s="702"/>
      <c r="S481" s="702"/>
      <c r="W481" s="702"/>
      <c r="X481" s="702"/>
      <c r="Y481" s="702"/>
      <c r="Z481" s="702"/>
      <c r="AA481" s="702"/>
      <c r="AB481" s="702"/>
      <c r="AC481" s="702"/>
      <c r="AD481" s="702"/>
      <c r="AE481" s="702"/>
      <c r="AF481" s="702"/>
      <c r="AG481" s="702"/>
      <c r="AH481" s="702"/>
      <c r="AI481" s="702"/>
      <c r="AJ481" s="702"/>
      <c r="AK481" s="702"/>
    </row>
    <row r="482" spans="5:37">
      <c r="E482" s="702"/>
      <c r="F482" s="702"/>
      <c r="G482" s="702"/>
      <c r="H482" s="702"/>
      <c r="I482" s="702"/>
      <c r="J482" s="702"/>
      <c r="K482" s="702"/>
      <c r="L482" s="702"/>
      <c r="M482" s="702"/>
      <c r="N482" s="702"/>
      <c r="O482" s="702"/>
      <c r="P482" s="702"/>
      <c r="Q482" s="702"/>
      <c r="R482" s="702"/>
      <c r="S482" s="702"/>
      <c r="W482" s="702"/>
      <c r="X482" s="702"/>
      <c r="Y482" s="702"/>
      <c r="Z482" s="702"/>
      <c r="AA482" s="702"/>
      <c r="AB482" s="702"/>
      <c r="AC482" s="702"/>
      <c r="AD482" s="702"/>
      <c r="AE482" s="702"/>
      <c r="AF482" s="702"/>
      <c r="AG482" s="702"/>
      <c r="AH482" s="702"/>
      <c r="AI482" s="702"/>
      <c r="AJ482" s="702"/>
      <c r="AK482" s="702"/>
    </row>
    <row r="483" spans="5:37">
      <c r="E483" s="702"/>
      <c r="F483" s="702"/>
      <c r="G483" s="702"/>
      <c r="H483" s="702"/>
      <c r="I483" s="702"/>
      <c r="J483" s="702"/>
      <c r="K483" s="702"/>
      <c r="L483" s="702"/>
      <c r="M483" s="702"/>
      <c r="N483" s="702"/>
      <c r="O483" s="702"/>
      <c r="P483" s="702"/>
      <c r="Q483" s="702"/>
      <c r="R483" s="702"/>
      <c r="S483" s="702"/>
      <c r="W483" s="702"/>
      <c r="X483" s="702"/>
      <c r="Y483" s="702"/>
      <c r="Z483" s="702"/>
      <c r="AA483" s="702"/>
      <c r="AB483" s="702"/>
      <c r="AC483" s="702"/>
      <c r="AD483" s="702"/>
      <c r="AE483" s="702"/>
      <c r="AF483" s="702"/>
      <c r="AG483" s="702"/>
      <c r="AH483" s="702"/>
      <c r="AI483" s="702"/>
      <c r="AJ483" s="702"/>
      <c r="AK483" s="702"/>
    </row>
    <row r="484" spans="5:37">
      <c r="E484" s="702"/>
      <c r="F484" s="702"/>
      <c r="G484" s="702"/>
      <c r="H484" s="702"/>
      <c r="I484" s="702"/>
      <c r="J484" s="702"/>
      <c r="K484" s="702"/>
      <c r="L484" s="702"/>
      <c r="M484" s="702"/>
      <c r="N484" s="702"/>
      <c r="O484" s="702"/>
      <c r="P484" s="702"/>
      <c r="Q484" s="702"/>
      <c r="R484" s="702"/>
      <c r="S484" s="702"/>
      <c r="W484" s="702"/>
      <c r="X484" s="702"/>
      <c r="Y484" s="702"/>
      <c r="Z484" s="702"/>
      <c r="AA484" s="702"/>
      <c r="AB484" s="702"/>
      <c r="AC484" s="702"/>
      <c r="AD484" s="702"/>
      <c r="AE484" s="702"/>
      <c r="AF484" s="702"/>
      <c r="AG484" s="702"/>
      <c r="AH484" s="702"/>
      <c r="AI484" s="702"/>
      <c r="AJ484" s="702"/>
      <c r="AK484" s="702"/>
    </row>
    <row r="485" spans="5:37">
      <c r="E485" s="702"/>
      <c r="F485" s="702"/>
      <c r="G485" s="702"/>
      <c r="H485" s="702"/>
      <c r="I485" s="702"/>
      <c r="J485" s="702"/>
      <c r="K485" s="702"/>
      <c r="L485" s="702"/>
      <c r="M485" s="702"/>
      <c r="N485" s="702"/>
      <c r="O485" s="702"/>
      <c r="P485" s="702"/>
      <c r="Q485" s="702"/>
      <c r="R485" s="702"/>
      <c r="S485" s="702"/>
      <c r="W485" s="702"/>
      <c r="X485" s="702"/>
      <c r="Y485" s="702"/>
      <c r="Z485" s="702"/>
      <c r="AA485" s="702"/>
      <c r="AB485" s="702"/>
      <c r="AC485" s="702"/>
      <c r="AD485" s="702"/>
      <c r="AE485" s="702"/>
      <c r="AF485" s="702"/>
      <c r="AG485" s="702"/>
      <c r="AH485" s="702"/>
      <c r="AI485" s="702"/>
      <c r="AJ485" s="702"/>
      <c r="AK485" s="702"/>
    </row>
    <row r="486" spans="5:37">
      <c r="E486" s="702"/>
      <c r="F486" s="702"/>
      <c r="G486" s="702"/>
      <c r="H486" s="702"/>
      <c r="I486" s="702"/>
      <c r="J486" s="702"/>
      <c r="K486" s="702"/>
      <c r="L486" s="702"/>
      <c r="M486" s="702"/>
      <c r="N486" s="702"/>
      <c r="O486" s="702"/>
      <c r="P486" s="702"/>
      <c r="Q486" s="702"/>
      <c r="R486" s="702"/>
      <c r="S486" s="702"/>
      <c r="W486" s="702"/>
      <c r="X486" s="702"/>
      <c r="Y486" s="702"/>
      <c r="Z486" s="702"/>
      <c r="AA486" s="702"/>
      <c r="AB486" s="702"/>
      <c r="AC486" s="702"/>
      <c r="AD486" s="702"/>
      <c r="AE486" s="702"/>
      <c r="AF486" s="702"/>
      <c r="AG486" s="702"/>
      <c r="AH486" s="702"/>
      <c r="AI486" s="702"/>
      <c r="AJ486" s="702"/>
      <c r="AK486" s="702"/>
    </row>
    <row r="487" spans="5:37">
      <c r="E487" s="702"/>
      <c r="F487" s="702"/>
      <c r="G487" s="702"/>
      <c r="H487" s="702"/>
      <c r="I487" s="702"/>
      <c r="J487" s="702"/>
      <c r="K487" s="702"/>
      <c r="L487" s="702"/>
      <c r="M487" s="702"/>
      <c r="N487" s="702"/>
      <c r="O487" s="702"/>
      <c r="P487" s="702"/>
      <c r="Q487" s="702"/>
      <c r="R487" s="702"/>
      <c r="S487" s="702"/>
      <c r="W487" s="702"/>
      <c r="X487" s="702"/>
      <c r="Y487" s="702"/>
      <c r="Z487" s="702"/>
      <c r="AA487" s="702"/>
      <c r="AB487" s="702"/>
      <c r="AC487" s="702"/>
      <c r="AD487" s="702"/>
      <c r="AE487" s="702"/>
      <c r="AF487" s="702"/>
      <c r="AG487" s="702"/>
      <c r="AH487" s="702"/>
      <c r="AI487" s="702"/>
      <c r="AJ487" s="702"/>
      <c r="AK487" s="702"/>
    </row>
    <row r="488" spans="5:37">
      <c r="E488" s="702"/>
      <c r="F488" s="702"/>
      <c r="G488" s="702"/>
      <c r="H488" s="702"/>
      <c r="I488" s="702"/>
      <c r="J488" s="702"/>
      <c r="K488" s="702"/>
      <c r="L488" s="702"/>
      <c r="M488" s="702"/>
      <c r="N488" s="702"/>
      <c r="O488" s="702"/>
      <c r="P488" s="702"/>
      <c r="Q488" s="702"/>
      <c r="R488" s="702"/>
      <c r="S488" s="702"/>
      <c r="W488" s="702"/>
      <c r="X488" s="702"/>
      <c r="Y488" s="702"/>
      <c r="Z488" s="702"/>
      <c r="AA488" s="702"/>
      <c r="AB488" s="702"/>
      <c r="AC488" s="702"/>
      <c r="AD488" s="702"/>
      <c r="AE488" s="702"/>
      <c r="AF488" s="702"/>
      <c r="AG488" s="702"/>
      <c r="AH488" s="702"/>
      <c r="AI488" s="702"/>
      <c r="AJ488" s="702"/>
      <c r="AK488" s="702"/>
    </row>
    <row r="489" spans="5:37">
      <c r="E489" s="702"/>
      <c r="F489" s="702"/>
      <c r="G489" s="702"/>
      <c r="H489" s="702"/>
      <c r="I489" s="702"/>
      <c r="J489" s="702"/>
      <c r="K489" s="702"/>
      <c r="L489" s="702"/>
      <c r="M489" s="702"/>
      <c r="N489" s="702"/>
      <c r="O489" s="702"/>
      <c r="P489" s="702"/>
      <c r="Q489" s="702"/>
      <c r="R489" s="702"/>
      <c r="S489" s="702"/>
      <c r="W489" s="702"/>
      <c r="X489" s="702"/>
      <c r="Y489" s="702"/>
      <c r="Z489" s="702"/>
      <c r="AA489" s="702"/>
      <c r="AB489" s="702"/>
      <c r="AC489" s="702"/>
      <c r="AD489" s="702"/>
      <c r="AE489" s="702"/>
      <c r="AF489" s="702"/>
      <c r="AG489" s="702"/>
      <c r="AH489" s="702"/>
      <c r="AI489" s="702"/>
      <c r="AJ489" s="702"/>
      <c r="AK489" s="702"/>
    </row>
    <row r="490" spans="5:37">
      <c r="E490" s="702"/>
      <c r="F490" s="702"/>
      <c r="G490" s="702"/>
      <c r="H490" s="702"/>
      <c r="I490" s="702"/>
      <c r="J490" s="702"/>
      <c r="K490" s="702"/>
      <c r="L490" s="702"/>
      <c r="M490" s="702"/>
      <c r="N490" s="702"/>
      <c r="O490" s="702"/>
      <c r="P490" s="702"/>
      <c r="Q490" s="702"/>
      <c r="R490" s="702"/>
      <c r="S490" s="702"/>
      <c r="W490" s="702"/>
      <c r="X490" s="702"/>
      <c r="Y490" s="702"/>
      <c r="Z490" s="702"/>
      <c r="AA490" s="702"/>
      <c r="AB490" s="702"/>
      <c r="AC490" s="702"/>
      <c r="AD490" s="702"/>
      <c r="AE490" s="702"/>
      <c r="AF490" s="702"/>
      <c r="AG490" s="702"/>
      <c r="AH490" s="702"/>
      <c r="AI490" s="702"/>
      <c r="AJ490" s="702"/>
      <c r="AK490" s="702"/>
    </row>
    <row r="491" spans="5:37">
      <c r="E491" s="702"/>
      <c r="F491" s="702"/>
      <c r="G491" s="702"/>
      <c r="H491" s="702"/>
      <c r="I491" s="702"/>
      <c r="J491" s="702"/>
      <c r="K491" s="702"/>
      <c r="L491" s="702"/>
      <c r="M491" s="702"/>
      <c r="N491" s="702"/>
      <c r="O491" s="702"/>
      <c r="P491" s="702"/>
      <c r="Q491" s="702"/>
      <c r="R491" s="702"/>
      <c r="S491" s="702"/>
      <c r="W491" s="702"/>
      <c r="X491" s="702"/>
      <c r="Y491" s="702"/>
      <c r="Z491" s="702"/>
      <c r="AA491" s="702"/>
      <c r="AB491" s="702"/>
      <c r="AC491" s="702"/>
      <c r="AD491" s="702"/>
      <c r="AE491" s="702"/>
      <c r="AF491" s="702"/>
      <c r="AG491" s="702"/>
      <c r="AH491" s="702"/>
      <c r="AI491" s="702"/>
      <c r="AJ491" s="702"/>
      <c r="AK491" s="702"/>
    </row>
    <row r="492" spans="5:37">
      <c r="E492" s="702"/>
      <c r="F492" s="702"/>
      <c r="G492" s="702"/>
      <c r="H492" s="702"/>
      <c r="I492" s="702"/>
      <c r="J492" s="702"/>
      <c r="K492" s="702"/>
      <c r="L492" s="702"/>
      <c r="M492" s="702"/>
      <c r="N492" s="702"/>
      <c r="O492" s="702"/>
      <c r="P492" s="702"/>
      <c r="Q492" s="702"/>
      <c r="R492" s="702"/>
      <c r="S492" s="702"/>
      <c r="W492" s="702"/>
      <c r="X492" s="702"/>
      <c r="Y492" s="702"/>
      <c r="Z492" s="702"/>
      <c r="AA492" s="702"/>
      <c r="AB492" s="702"/>
      <c r="AC492" s="702"/>
      <c r="AD492" s="702"/>
      <c r="AE492" s="702"/>
      <c r="AF492" s="702"/>
      <c r="AG492" s="702"/>
      <c r="AH492" s="702"/>
      <c r="AI492" s="702"/>
      <c r="AJ492" s="702"/>
      <c r="AK492" s="702"/>
    </row>
    <row r="493" spans="5:37">
      <c r="E493" s="702"/>
      <c r="F493" s="702"/>
      <c r="G493" s="702"/>
      <c r="H493" s="702"/>
      <c r="I493" s="702"/>
      <c r="J493" s="702"/>
      <c r="K493" s="702"/>
      <c r="L493" s="702"/>
      <c r="M493" s="702"/>
      <c r="N493" s="702"/>
      <c r="O493" s="702"/>
      <c r="P493" s="702"/>
      <c r="Q493" s="702"/>
      <c r="R493" s="702"/>
      <c r="S493" s="702"/>
      <c r="W493" s="702"/>
      <c r="X493" s="702"/>
      <c r="Y493" s="702"/>
      <c r="Z493" s="702"/>
      <c r="AA493" s="702"/>
      <c r="AB493" s="702"/>
      <c r="AC493" s="702"/>
      <c r="AD493" s="702"/>
      <c r="AE493" s="702"/>
      <c r="AF493" s="702"/>
      <c r="AG493" s="702"/>
      <c r="AH493" s="702"/>
      <c r="AI493" s="702"/>
      <c r="AJ493" s="702"/>
      <c r="AK493" s="702"/>
    </row>
    <row r="494" spans="5:37">
      <c r="E494" s="702"/>
      <c r="F494" s="702"/>
      <c r="G494" s="702"/>
      <c r="H494" s="702"/>
      <c r="I494" s="702"/>
      <c r="J494" s="702"/>
      <c r="K494" s="702"/>
      <c r="L494" s="702"/>
      <c r="M494" s="702"/>
      <c r="N494" s="702"/>
      <c r="O494" s="702"/>
      <c r="P494" s="702"/>
      <c r="Q494" s="702"/>
      <c r="R494" s="702"/>
      <c r="S494" s="702"/>
      <c r="W494" s="702"/>
      <c r="X494" s="702"/>
      <c r="Y494" s="702"/>
      <c r="Z494" s="702"/>
      <c r="AA494" s="702"/>
      <c r="AB494" s="702"/>
      <c r="AC494" s="702"/>
      <c r="AD494" s="702"/>
      <c r="AE494" s="702"/>
      <c r="AF494" s="702"/>
      <c r="AG494" s="702"/>
      <c r="AH494" s="702"/>
      <c r="AI494" s="702"/>
      <c r="AJ494" s="702"/>
      <c r="AK494" s="702"/>
    </row>
    <row r="495" spans="5:37">
      <c r="E495" s="702"/>
      <c r="F495" s="702"/>
      <c r="G495" s="702"/>
      <c r="H495" s="702"/>
      <c r="I495" s="702"/>
      <c r="J495" s="702"/>
      <c r="K495" s="702"/>
      <c r="L495" s="702"/>
      <c r="M495" s="702"/>
      <c r="N495" s="702"/>
      <c r="O495" s="702"/>
      <c r="P495" s="702"/>
      <c r="Q495" s="702"/>
      <c r="R495" s="702"/>
      <c r="S495" s="702"/>
      <c r="W495" s="702"/>
      <c r="X495" s="702"/>
      <c r="Y495" s="702"/>
      <c r="Z495" s="702"/>
      <c r="AA495" s="702"/>
      <c r="AB495" s="702"/>
      <c r="AC495" s="702"/>
      <c r="AD495" s="702"/>
      <c r="AE495" s="702"/>
      <c r="AF495" s="702"/>
      <c r="AG495" s="702"/>
      <c r="AH495" s="702"/>
      <c r="AI495" s="702"/>
      <c r="AJ495" s="702"/>
      <c r="AK495" s="702"/>
    </row>
    <row r="496" spans="5:37">
      <c r="E496" s="702"/>
      <c r="F496" s="702"/>
      <c r="G496" s="702"/>
      <c r="H496" s="702"/>
      <c r="I496" s="702"/>
      <c r="J496" s="702"/>
      <c r="K496" s="702"/>
      <c r="L496" s="702"/>
      <c r="M496" s="702"/>
      <c r="N496" s="702"/>
      <c r="O496" s="702"/>
      <c r="P496" s="702"/>
      <c r="Q496" s="702"/>
      <c r="R496" s="702"/>
      <c r="S496" s="702"/>
      <c r="W496" s="702"/>
      <c r="X496" s="702"/>
      <c r="Y496" s="702"/>
      <c r="Z496" s="702"/>
      <c r="AA496" s="702"/>
      <c r="AB496" s="702"/>
      <c r="AC496" s="702"/>
      <c r="AD496" s="702"/>
      <c r="AE496" s="702"/>
      <c r="AF496" s="702"/>
      <c r="AG496" s="702"/>
      <c r="AH496" s="702"/>
      <c r="AI496" s="702"/>
      <c r="AJ496" s="702"/>
      <c r="AK496" s="702"/>
    </row>
    <row r="497" spans="5:37">
      <c r="E497" s="702"/>
      <c r="F497" s="702"/>
      <c r="G497" s="702"/>
      <c r="H497" s="702"/>
      <c r="I497" s="702"/>
      <c r="J497" s="702"/>
      <c r="K497" s="702"/>
      <c r="L497" s="702"/>
      <c r="M497" s="702"/>
      <c r="N497" s="702"/>
      <c r="O497" s="702"/>
      <c r="P497" s="702"/>
      <c r="Q497" s="702"/>
      <c r="R497" s="702"/>
      <c r="S497" s="702"/>
      <c r="W497" s="702"/>
      <c r="X497" s="702"/>
      <c r="Y497" s="702"/>
      <c r="Z497" s="702"/>
      <c r="AA497" s="702"/>
      <c r="AB497" s="702"/>
      <c r="AC497" s="702"/>
      <c r="AD497" s="702"/>
      <c r="AE497" s="702"/>
      <c r="AF497" s="702"/>
      <c r="AG497" s="702"/>
      <c r="AH497" s="702"/>
      <c r="AI497" s="702"/>
      <c r="AJ497" s="702"/>
      <c r="AK497" s="702"/>
    </row>
    <row r="498" spans="5:37">
      <c r="E498" s="702"/>
      <c r="F498" s="702"/>
      <c r="G498" s="702"/>
      <c r="H498" s="702"/>
      <c r="I498" s="702"/>
      <c r="J498" s="702"/>
      <c r="K498" s="702"/>
      <c r="L498" s="702"/>
      <c r="M498" s="702"/>
      <c r="N498" s="702"/>
      <c r="O498" s="702"/>
      <c r="P498" s="702"/>
      <c r="Q498" s="702"/>
      <c r="R498" s="702"/>
      <c r="S498" s="702"/>
      <c r="W498" s="702"/>
      <c r="X498" s="702"/>
      <c r="Y498" s="702"/>
      <c r="Z498" s="702"/>
      <c r="AA498" s="702"/>
      <c r="AB498" s="702"/>
      <c r="AC498" s="702"/>
      <c r="AD498" s="702"/>
      <c r="AE498" s="702"/>
      <c r="AF498" s="702"/>
      <c r="AG498" s="702"/>
      <c r="AH498" s="702"/>
      <c r="AI498" s="702"/>
      <c r="AJ498" s="702"/>
      <c r="AK498" s="702"/>
    </row>
    <row r="499" spans="5:37">
      <c r="E499" s="702"/>
      <c r="F499" s="702"/>
      <c r="G499" s="702"/>
      <c r="H499" s="702"/>
      <c r="I499" s="702"/>
      <c r="J499" s="702"/>
      <c r="K499" s="702"/>
      <c r="L499" s="702"/>
      <c r="M499" s="702"/>
      <c r="N499" s="702"/>
      <c r="O499" s="702"/>
      <c r="P499" s="702"/>
      <c r="Q499" s="702"/>
      <c r="R499" s="702"/>
      <c r="S499" s="702"/>
      <c r="W499" s="702"/>
      <c r="X499" s="702"/>
      <c r="Y499" s="702"/>
      <c r="Z499" s="702"/>
      <c r="AA499" s="702"/>
      <c r="AB499" s="702"/>
      <c r="AC499" s="702"/>
      <c r="AD499" s="702"/>
      <c r="AE499" s="702"/>
      <c r="AF499" s="702"/>
      <c r="AG499" s="702"/>
      <c r="AH499" s="702"/>
      <c r="AI499" s="702"/>
      <c r="AJ499" s="702"/>
      <c r="AK499" s="702"/>
    </row>
    <row r="500" spans="5:37">
      <c r="E500" s="702"/>
      <c r="F500" s="702"/>
      <c r="G500" s="702"/>
      <c r="H500" s="702"/>
      <c r="I500" s="702"/>
      <c r="J500" s="702"/>
      <c r="K500" s="702"/>
      <c r="L500" s="702"/>
      <c r="M500" s="702"/>
      <c r="N500" s="702"/>
      <c r="O500" s="702"/>
      <c r="P500" s="702"/>
      <c r="Q500" s="702"/>
      <c r="R500" s="702"/>
      <c r="S500" s="702"/>
      <c r="W500" s="702"/>
      <c r="X500" s="702"/>
      <c r="Y500" s="702"/>
      <c r="Z500" s="702"/>
      <c r="AA500" s="702"/>
      <c r="AB500" s="702"/>
      <c r="AC500" s="702"/>
      <c r="AD500" s="702"/>
      <c r="AE500" s="702"/>
      <c r="AF500" s="702"/>
      <c r="AG500" s="702"/>
      <c r="AH500" s="702"/>
      <c r="AI500" s="702"/>
      <c r="AJ500" s="702"/>
      <c r="AK500" s="702"/>
    </row>
    <row r="501" spans="5:37">
      <c r="E501" s="702"/>
      <c r="F501" s="702"/>
      <c r="G501" s="702"/>
      <c r="H501" s="702"/>
      <c r="I501" s="702"/>
      <c r="J501" s="702"/>
      <c r="K501" s="702"/>
      <c r="L501" s="702"/>
      <c r="M501" s="702"/>
      <c r="N501" s="702"/>
      <c r="O501" s="702"/>
      <c r="P501" s="702"/>
      <c r="Q501" s="702"/>
      <c r="R501" s="702"/>
      <c r="S501" s="702"/>
      <c r="W501" s="702"/>
      <c r="X501" s="702"/>
      <c r="Y501" s="702"/>
      <c r="Z501" s="702"/>
      <c r="AA501" s="702"/>
      <c r="AB501" s="702"/>
      <c r="AC501" s="702"/>
      <c r="AD501" s="702"/>
      <c r="AE501" s="702"/>
      <c r="AF501" s="702"/>
      <c r="AG501" s="702"/>
      <c r="AH501" s="702"/>
      <c r="AI501" s="702"/>
      <c r="AJ501" s="702"/>
      <c r="AK501" s="702"/>
    </row>
    <row r="502" spans="5:37">
      <c r="E502" s="702"/>
      <c r="F502" s="702"/>
      <c r="G502" s="702"/>
      <c r="H502" s="702"/>
      <c r="I502" s="702"/>
      <c r="J502" s="702"/>
      <c r="K502" s="702"/>
      <c r="L502" s="702"/>
      <c r="M502" s="702"/>
      <c r="N502" s="702"/>
      <c r="O502" s="702"/>
      <c r="P502" s="702"/>
      <c r="Q502" s="702"/>
      <c r="R502" s="702"/>
      <c r="S502" s="702"/>
      <c r="W502" s="702"/>
      <c r="X502" s="702"/>
      <c r="Y502" s="702"/>
      <c r="Z502" s="702"/>
      <c r="AA502" s="702"/>
      <c r="AB502" s="702"/>
      <c r="AC502" s="702"/>
      <c r="AD502" s="702"/>
      <c r="AE502" s="702"/>
      <c r="AF502" s="702"/>
      <c r="AG502" s="702"/>
      <c r="AH502" s="702"/>
      <c r="AI502" s="702"/>
      <c r="AJ502" s="702"/>
      <c r="AK502" s="702"/>
    </row>
    <row r="503" spans="5:37">
      <c r="E503" s="702"/>
      <c r="F503" s="702"/>
      <c r="G503" s="702"/>
      <c r="H503" s="702"/>
      <c r="I503" s="702"/>
      <c r="J503" s="702"/>
      <c r="K503" s="702"/>
      <c r="L503" s="702"/>
      <c r="M503" s="702"/>
      <c r="N503" s="702"/>
      <c r="O503" s="702"/>
      <c r="P503" s="702"/>
      <c r="Q503" s="702"/>
      <c r="R503" s="702"/>
      <c r="S503" s="702"/>
      <c r="W503" s="702"/>
      <c r="X503" s="702"/>
      <c r="Y503" s="702"/>
      <c r="Z503" s="702"/>
      <c r="AA503" s="702"/>
      <c r="AB503" s="702"/>
      <c r="AC503" s="702"/>
      <c r="AD503" s="702"/>
      <c r="AE503" s="702"/>
      <c r="AF503" s="702"/>
      <c r="AG503" s="702"/>
      <c r="AH503" s="702"/>
      <c r="AI503" s="702"/>
      <c r="AJ503" s="702"/>
      <c r="AK503" s="702"/>
    </row>
    <row r="504" spans="5:37">
      <c r="E504" s="702"/>
      <c r="F504" s="702"/>
      <c r="G504" s="702"/>
      <c r="H504" s="702"/>
      <c r="I504" s="702"/>
      <c r="J504" s="702"/>
      <c r="K504" s="702"/>
      <c r="L504" s="702"/>
      <c r="M504" s="702"/>
      <c r="N504" s="702"/>
      <c r="O504" s="702"/>
      <c r="P504" s="702"/>
      <c r="Q504" s="702"/>
      <c r="R504" s="702"/>
      <c r="S504" s="702"/>
      <c r="W504" s="702"/>
      <c r="X504" s="702"/>
      <c r="Y504" s="702"/>
      <c r="Z504" s="702"/>
      <c r="AA504" s="702"/>
      <c r="AB504" s="702"/>
      <c r="AC504" s="702"/>
      <c r="AD504" s="702"/>
      <c r="AE504" s="702"/>
      <c r="AF504" s="702"/>
      <c r="AG504" s="702"/>
      <c r="AH504" s="702"/>
      <c r="AI504" s="702"/>
      <c r="AJ504" s="702"/>
      <c r="AK504" s="702"/>
    </row>
    <row r="505" spans="5:37">
      <c r="E505" s="702"/>
      <c r="F505" s="702"/>
      <c r="G505" s="702"/>
      <c r="H505" s="702"/>
      <c r="I505" s="702"/>
      <c r="J505" s="702"/>
      <c r="K505" s="702"/>
      <c r="L505" s="702"/>
      <c r="M505" s="702"/>
      <c r="N505" s="702"/>
      <c r="O505" s="702"/>
      <c r="P505" s="702"/>
      <c r="Q505" s="702"/>
      <c r="R505" s="702"/>
      <c r="S505" s="702"/>
      <c r="W505" s="702"/>
      <c r="X505" s="702"/>
      <c r="Y505" s="702"/>
      <c r="Z505" s="702"/>
      <c r="AA505" s="702"/>
      <c r="AB505" s="702"/>
      <c r="AC505" s="702"/>
      <c r="AD505" s="702"/>
      <c r="AE505" s="702"/>
      <c r="AF505" s="702"/>
      <c r="AG505" s="702"/>
      <c r="AH505" s="702"/>
      <c r="AI505" s="702"/>
      <c r="AJ505" s="702"/>
      <c r="AK505" s="702"/>
    </row>
    <row r="506" spans="5:37">
      <c r="E506" s="702"/>
      <c r="F506" s="702"/>
      <c r="G506" s="702"/>
      <c r="H506" s="702"/>
      <c r="I506" s="702"/>
      <c r="J506" s="702"/>
      <c r="K506" s="702"/>
      <c r="L506" s="702"/>
      <c r="M506" s="702"/>
      <c r="N506" s="702"/>
      <c r="O506" s="702"/>
      <c r="P506" s="702"/>
      <c r="Q506" s="702"/>
      <c r="R506" s="702"/>
      <c r="S506" s="702"/>
      <c r="W506" s="702"/>
      <c r="X506" s="702"/>
      <c r="Y506" s="702"/>
      <c r="Z506" s="702"/>
      <c r="AA506" s="702"/>
      <c r="AB506" s="702"/>
      <c r="AC506" s="702"/>
      <c r="AD506" s="702"/>
      <c r="AE506" s="702"/>
      <c r="AF506" s="702"/>
      <c r="AG506" s="702"/>
      <c r="AH506" s="702"/>
      <c r="AI506" s="702"/>
      <c r="AJ506" s="702"/>
      <c r="AK506" s="702"/>
    </row>
    <row r="507" spans="5:37">
      <c r="E507" s="702"/>
      <c r="F507" s="702"/>
      <c r="G507" s="702"/>
      <c r="H507" s="702"/>
      <c r="I507" s="702"/>
      <c r="J507" s="702"/>
      <c r="K507" s="702"/>
      <c r="L507" s="702"/>
      <c r="M507" s="702"/>
      <c r="N507" s="702"/>
      <c r="O507" s="702"/>
      <c r="P507" s="702"/>
      <c r="Q507" s="702"/>
      <c r="R507" s="702"/>
      <c r="S507" s="702"/>
      <c r="W507" s="702"/>
      <c r="X507" s="702"/>
      <c r="Y507" s="702"/>
      <c r="Z507" s="702"/>
      <c r="AA507" s="702"/>
      <c r="AB507" s="702"/>
      <c r="AC507" s="702"/>
      <c r="AD507" s="702"/>
      <c r="AE507" s="702"/>
      <c r="AF507" s="702"/>
      <c r="AG507" s="702"/>
      <c r="AH507" s="702"/>
      <c r="AI507" s="702"/>
      <c r="AJ507" s="702"/>
      <c r="AK507" s="702"/>
    </row>
    <row r="508" spans="5:37">
      <c r="E508" s="702"/>
      <c r="F508" s="702"/>
      <c r="G508" s="702"/>
      <c r="H508" s="702"/>
      <c r="I508" s="702"/>
      <c r="J508" s="702"/>
      <c r="K508" s="702"/>
      <c r="L508" s="702"/>
      <c r="M508" s="702"/>
      <c r="N508" s="702"/>
      <c r="O508" s="702"/>
      <c r="P508" s="702"/>
      <c r="Q508" s="702"/>
      <c r="R508" s="702"/>
      <c r="S508" s="702"/>
      <c r="W508" s="702"/>
      <c r="X508" s="702"/>
      <c r="Y508" s="702"/>
      <c r="Z508" s="702"/>
      <c r="AA508" s="702"/>
      <c r="AB508" s="702"/>
      <c r="AC508" s="702"/>
      <c r="AD508" s="702"/>
      <c r="AE508" s="702"/>
      <c r="AF508" s="702"/>
      <c r="AG508" s="702"/>
      <c r="AH508" s="702"/>
      <c r="AI508" s="702"/>
      <c r="AJ508" s="702"/>
      <c r="AK508" s="702"/>
    </row>
    <row r="509" spans="5:37">
      <c r="E509" s="702"/>
      <c r="F509" s="702"/>
      <c r="G509" s="702"/>
      <c r="H509" s="702"/>
      <c r="I509" s="702"/>
      <c r="J509" s="702"/>
      <c r="K509" s="702"/>
      <c r="L509" s="702"/>
      <c r="M509" s="702"/>
      <c r="N509" s="702"/>
      <c r="O509" s="702"/>
      <c r="P509" s="702"/>
      <c r="Q509" s="702"/>
      <c r="R509" s="702"/>
      <c r="S509" s="702"/>
      <c r="W509" s="702"/>
      <c r="X509" s="702"/>
      <c r="Y509" s="702"/>
      <c r="Z509" s="702"/>
      <c r="AA509" s="702"/>
      <c r="AB509" s="702"/>
      <c r="AC509" s="702"/>
      <c r="AD509" s="702"/>
      <c r="AE509" s="702"/>
      <c r="AF509" s="702"/>
      <c r="AG509" s="702"/>
      <c r="AH509" s="702"/>
      <c r="AI509" s="702"/>
      <c r="AJ509" s="702"/>
      <c r="AK509" s="702"/>
    </row>
    <row r="510" spans="5:37">
      <c r="E510" s="702"/>
      <c r="F510" s="702"/>
      <c r="G510" s="702"/>
      <c r="H510" s="702"/>
      <c r="I510" s="702"/>
      <c r="J510" s="702"/>
      <c r="K510" s="702"/>
      <c r="L510" s="702"/>
      <c r="M510" s="702"/>
      <c r="N510" s="702"/>
      <c r="O510" s="702"/>
      <c r="P510" s="702"/>
      <c r="Q510" s="702"/>
      <c r="R510" s="702"/>
      <c r="S510" s="702"/>
      <c r="W510" s="702"/>
      <c r="X510" s="702"/>
      <c r="Y510" s="702"/>
      <c r="Z510" s="702"/>
      <c r="AA510" s="702"/>
      <c r="AB510" s="702"/>
      <c r="AC510" s="702"/>
      <c r="AD510" s="702"/>
      <c r="AE510" s="702"/>
      <c r="AF510" s="702"/>
      <c r="AG510" s="702"/>
      <c r="AH510" s="702"/>
      <c r="AI510" s="702"/>
      <c r="AJ510" s="702"/>
      <c r="AK510" s="702"/>
    </row>
    <row r="511" spans="5:37">
      <c r="E511" s="702"/>
      <c r="F511" s="702"/>
      <c r="G511" s="702"/>
      <c r="H511" s="702"/>
      <c r="I511" s="702"/>
      <c r="J511" s="702"/>
      <c r="K511" s="702"/>
      <c r="L511" s="702"/>
      <c r="M511" s="702"/>
      <c r="N511" s="702"/>
      <c r="O511" s="702"/>
      <c r="P511" s="702"/>
      <c r="Q511" s="702"/>
      <c r="R511" s="702"/>
      <c r="S511" s="702"/>
      <c r="W511" s="702"/>
      <c r="X511" s="702"/>
      <c r="Y511" s="702"/>
      <c r="Z511" s="702"/>
      <c r="AA511" s="702"/>
      <c r="AB511" s="702"/>
      <c r="AC511" s="702"/>
      <c r="AD511" s="702"/>
      <c r="AE511" s="702"/>
      <c r="AF511" s="702"/>
      <c r="AG511" s="702"/>
      <c r="AH511" s="702"/>
      <c r="AI511" s="702"/>
      <c r="AJ511" s="702"/>
      <c r="AK511" s="702"/>
    </row>
    <row r="512" spans="5:37">
      <c r="E512" s="702"/>
      <c r="F512" s="702"/>
      <c r="G512" s="702"/>
      <c r="H512" s="702"/>
      <c r="I512" s="702"/>
      <c r="J512" s="702"/>
      <c r="K512" s="702"/>
      <c r="L512" s="702"/>
      <c r="M512" s="702"/>
      <c r="N512" s="702"/>
      <c r="O512" s="702"/>
      <c r="P512" s="702"/>
      <c r="Q512" s="702"/>
      <c r="R512" s="702"/>
      <c r="S512" s="702"/>
      <c r="W512" s="702"/>
      <c r="X512" s="702"/>
      <c r="Y512" s="702"/>
      <c r="Z512" s="702"/>
      <c r="AA512" s="702"/>
      <c r="AB512" s="702"/>
      <c r="AC512" s="702"/>
      <c r="AD512" s="702"/>
      <c r="AE512" s="702"/>
      <c r="AF512" s="702"/>
      <c r="AG512" s="702"/>
      <c r="AH512" s="702"/>
      <c r="AI512" s="702"/>
      <c r="AJ512" s="702"/>
      <c r="AK512" s="702"/>
    </row>
    <row r="513" spans="5:37">
      <c r="E513" s="702"/>
      <c r="F513" s="702"/>
      <c r="G513" s="702"/>
      <c r="H513" s="702"/>
      <c r="I513" s="702"/>
      <c r="J513" s="702"/>
      <c r="K513" s="702"/>
      <c r="L513" s="702"/>
      <c r="M513" s="702"/>
      <c r="N513" s="702"/>
      <c r="O513" s="702"/>
      <c r="P513" s="702"/>
      <c r="Q513" s="702"/>
      <c r="R513" s="702"/>
      <c r="S513" s="702"/>
      <c r="W513" s="702"/>
      <c r="X513" s="702"/>
      <c r="Y513" s="702"/>
      <c r="Z513" s="702"/>
      <c r="AA513" s="702"/>
      <c r="AB513" s="702"/>
      <c r="AC513" s="702"/>
      <c r="AD513" s="702"/>
      <c r="AE513" s="702"/>
      <c r="AF513" s="702"/>
      <c r="AG513" s="702"/>
      <c r="AH513" s="702"/>
      <c r="AI513" s="702"/>
      <c r="AJ513" s="702"/>
      <c r="AK513" s="702"/>
    </row>
    <row r="514" spans="5:37">
      <c r="E514" s="702"/>
      <c r="F514" s="702"/>
      <c r="G514" s="702"/>
      <c r="H514" s="702"/>
      <c r="I514" s="702"/>
      <c r="J514" s="702"/>
      <c r="K514" s="702"/>
      <c r="L514" s="702"/>
      <c r="M514" s="702"/>
      <c r="N514" s="702"/>
      <c r="O514" s="702"/>
      <c r="P514" s="702"/>
      <c r="Q514" s="702"/>
      <c r="R514" s="702"/>
      <c r="S514" s="702"/>
      <c r="W514" s="702"/>
      <c r="X514" s="702"/>
      <c r="Y514" s="702"/>
      <c r="Z514" s="702"/>
      <c r="AA514" s="702"/>
      <c r="AB514" s="702"/>
      <c r="AC514" s="702"/>
      <c r="AD514" s="702"/>
      <c r="AE514" s="702"/>
      <c r="AF514" s="702"/>
      <c r="AG514" s="702"/>
      <c r="AH514" s="702"/>
      <c r="AI514" s="702"/>
      <c r="AJ514" s="702"/>
      <c r="AK514" s="702"/>
    </row>
    <row r="515" spans="5:37">
      <c r="E515" s="702"/>
      <c r="F515" s="702"/>
      <c r="G515" s="702"/>
      <c r="H515" s="702"/>
      <c r="I515" s="702"/>
      <c r="J515" s="702"/>
      <c r="K515" s="702"/>
      <c r="L515" s="702"/>
      <c r="M515" s="702"/>
      <c r="N515" s="702"/>
      <c r="O515" s="702"/>
      <c r="P515" s="702"/>
      <c r="Q515" s="702"/>
      <c r="R515" s="702"/>
      <c r="S515" s="702"/>
      <c r="W515" s="702"/>
      <c r="X515" s="702"/>
      <c r="Y515" s="702"/>
      <c r="Z515" s="702"/>
      <c r="AA515" s="702"/>
      <c r="AB515" s="702"/>
      <c r="AC515" s="702"/>
      <c r="AD515" s="702"/>
      <c r="AE515" s="702"/>
      <c r="AF515" s="702"/>
      <c r="AG515" s="702"/>
      <c r="AH515" s="702"/>
      <c r="AI515" s="702"/>
      <c r="AJ515" s="702"/>
      <c r="AK515" s="702"/>
    </row>
    <row r="516" spans="5:37">
      <c r="E516" s="702"/>
      <c r="F516" s="702"/>
      <c r="G516" s="702"/>
      <c r="H516" s="702"/>
      <c r="I516" s="702"/>
      <c r="J516" s="702"/>
      <c r="K516" s="702"/>
      <c r="L516" s="702"/>
      <c r="M516" s="702"/>
      <c r="N516" s="702"/>
      <c r="O516" s="702"/>
      <c r="P516" s="702"/>
      <c r="Q516" s="702"/>
      <c r="R516" s="702"/>
      <c r="S516" s="702"/>
      <c r="W516" s="702"/>
      <c r="X516" s="702"/>
      <c r="Y516" s="702"/>
      <c r="Z516" s="702"/>
      <c r="AA516" s="702"/>
      <c r="AB516" s="702"/>
      <c r="AC516" s="702"/>
      <c r="AD516" s="702"/>
      <c r="AE516" s="702"/>
      <c r="AF516" s="702"/>
      <c r="AG516" s="702"/>
      <c r="AH516" s="702"/>
      <c r="AI516" s="702"/>
      <c r="AJ516" s="702"/>
      <c r="AK516" s="702"/>
    </row>
    <row r="517" spans="5:37">
      <c r="E517" s="702"/>
      <c r="F517" s="702"/>
      <c r="G517" s="702"/>
      <c r="H517" s="702"/>
      <c r="I517" s="702"/>
      <c r="J517" s="702"/>
      <c r="K517" s="702"/>
      <c r="L517" s="702"/>
      <c r="M517" s="702"/>
      <c r="N517" s="702"/>
      <c r="O517" s="702"/>
      <c r="P517" s="702"/>
      <c r="Q517" s="702"/>
      <c r="R517" s="702"/>
      <c r="S517" s="702"/>
      <c r="W517" s="702"/>
      <c r="X517" s="702"/>
      <c r="Y517" s="702"/>
      <c r="Z517" s="702"/>
      <c r="AA517" s="702"/>
      <c r="AB517" s="702"/>
      <c r="AC517" s="702"/>
      <c r="AD517" s="702"/>
      <c r="AE517" s="702"/>
      <c r="AF517" s="702"/>
      <c r="AG517" s="702"/>
      <c r="AH517" s="702"/>
      <c r="AI517" s="702"/>
      <c r="AJ517" s="702"/>
      <c r="AK517" s="702"/>
    </row>
    <row r="518" spans="5:37">
      <c r="E518" s="702"/>
      <c r="F518" s="702"/>
      <c r="G518" s="702"/>
      <c r="H518" s="702"/>
      <c r="I518" s="702"/>
      <c r="J518" s="702"/>
      <c r="K518" s="702"/>
      <c r="L518" s="702"/>
      <c r="M518" s="702"/>
      <c r="N518" s="702"/>
      <c r="O518" s="702"/>
      <c r="P518" s="702"/>
      <c r="Q518" s="702"/>
      <c r="R518" s="702"/>
      <c r="S518" s="702"/>
      <c r="W518" s="702"/>
      <c r="X518" s="702"/>
      <c r="Y518" s="702"/>
      <c r="Z518" s="702"/>
      <c r="AA518" s="702"/>
      <c r="AB518" s="702"/>
      <c r="AC518" s="702"/>
      <c r="AD518" s="702"/>
      <c r="AE518" s="702"/>
      <c r="AF518" s="702"/>
      <c r="AG518" s="702"/>
      <c r="AH518" s="702"/>
      <c r="AI518" s="702"/>
      <c r="AJ518" s="702"/>
      <c r="AK518" s="702"/>
    </row>
    <row r="519" spans="5:37">
      <c r="E519" s="702"/>
      <c r="F519" s="702"/>
      <c r="G519" s="702"/>
      <c r="H519" s="702"/>
      <c r="I519" s="702"/>
      <c r="J519" s="702"/>
      <c r="K519" s="702"/>
      <c r="L519" s="702"/>
      <c r="M519" s="702"/>
      <c r="N519" s="702"/>
      <c r="O519" s="702"/>
      <c r="P519" s="702"/>
      <c r="Q519" s="702"/>
      <c r="R519" s="702"/>
      <c r="S519" s="702"/>
      <c r="W519" s="702"/>
      <c r="X519" s="702"/>
      <c r="Y519" s="702"/>
      <c r="Z519" s="702"/>
      <c r="AA519" s="702"/>
      <c r="AB519" s="702"/>
      <c r="AC519" s="702"/>
      <c r="AD519" s="702"/>
      <c r="AE519" s="702"/>
      <c r="AF519" s="702"/>
      <c r="AG519" s="702"/>
      <c r="AH519" s="702"/>
      <c r="AI519" s="702"/>
      <c r="AJ519" s="702"/>
      <c r="AK519" s="702"/>
    </row>
    <row r="520" spans="5:37">
      <c r="E520" s="702"/>
      <c r="F520" s="702"/>
      <c r="G520" s="702"/>
      <c r="H520" s="702"/>
      <c r="I520" s="702"/>
      <c r="J520" s="702"/>
      <c r="K520" s="702"/>
      <c r="L520" s="702"/>
      <c r="M520" s="702"/>
      <c r="N520" s="702"/>
      <c r="O520" s="702"/>
      <c r="P520" s="702"/>
      <c r="Q520" s="702"/>
      <c r="R520" s="702"/>
      <c r="S520" s="702"/>
      <c r="W520" s="702"/>
      <c r="X520" s="702"/>
      <c r="Y520" s="702"/>
      <c r="Z520" s="702"/>
      <c r="AA520" s="702"/>
      <c r="AB520" s="702"/>
      <c r="AC520" s="702"/>
      <c r="AD520" s="702"/>
      <c r="AE520" s="702"/>
      <c r="AF520" s="702"/>
      <c r="AG520" s="702"/>
      <c r="AH520" s="702"/>
      <c r="AI520" s="702"/>
      <c r="AJ520" s="702"/>
      <c r="AK520" s="702"/>
    </row>
    <row r="521" spans="5:37">
      <c r="E521" s="702"/>
      <c r="F521" s="702"/>
      <c r="G521" s="702"/>
      <c r="H521" s="702"/>
      <c r="I521" s="702"/>
      <c r="J521" s="702"/>
      <c r="K521" s="702"/>
      <c r="L521" s="702"/>
      <c r="M521" s="702"/>
      <c r="N521" s="702"/>
      <c r="O521" s="702"/>
      <c r="P521" s="702"/>
      <c r="Q521" s="702"/>
      <c r="R521" s="702"/>
      <c r="S521" s="702"/>
      <c r="W521" s="702"/>
      <c r="X521" s="702"/>
      <c r="Y521" s="702"/>
      <c r="Z521" s="702"/>
      <c r="AA521" s="702"/>
      <c r="AB521" s="702"/>
      <c r="AC521" s="702"/>
      <c r="AD521" s="702"/>
      <c r="AE521" s="702"/>
      <c r="AF521" s="702"/>
      <c r="AG521" s="702"/>
      <c r="AH521" s="702"/>
      <c r="AI521" s="702"/>
      <c r="AJ521" s="702"/>
      <c r="AK521" s="702"/>
    </row>
    <row r="522" spans="5:37">
      <c r="E522" s="702"/>
      <c r="F522" s="702"/>
      <c r="G522" s="702"/>
      <c r="H522" s="702"/>
      <c r="I522" s="702"/>
      <c r="J522" s="702"/>
      <c r="K522" s="702"/>
      <c r="L522" s="702"/>
      <c r="M522" s="702"/>
      <c r="N522" s="702"/>
      <c r="O522" s="702"/>
      <c r="P522" s="702"/>
      <c r="Q522" s="702"/>
      <c r="R522" s="702"/>
      <c r="S522" s="702"/>
      <c r="W522" s="702"/>
      <c r="X522" s="702"/>
      <c r="Y522" s="702"/>
      <c r="Z522" s="702"/>
      <c r="AA522" s="702"/>
      <c r="AB522" s="702"/>
      <c r="AC522" s="702"/>
      <c r="AD522" s="702"/>
      <c r="AE522" s="702"/>
      <c r="AF522" s="702"/>
      <c r="AG522" s="702"/>
      <c r="AH522" s="702"/>
      <c r="AI522" s="702"/>
      <c r="AJ522" s="702"/>
      <c r="AK522" s="702"/>
    </row>
    <row r="523" spans="5:37">
      <c r="E523" s="702"/>
      <c r="F523" s="702"/>
      <c r="G523" s="702"/>
      <c r="H523" s="702"/>
      <c r="I523" s="702"/>
      <c r="J523" s="702"/>
      <c r="K523" s="702"/>
      <c r="L523" s="702"/>
      <c r="M523" s="702"/>
      <c r="N523" s="702"/>
      <c r="O523" s="702"/>
      <c r="P523" s="702"/>
      <c r="Q523" s="702"/>
      <c r="R523" s="702"/>
      <c r="S523" s="702"/>
      <c r="W523" s="702"/>
      <c r="X523" s="702"/>
      <c r="Y523" s="702"/>
      <c r="Z523" s="702"/>
      <c r="AA523" s="702"/>
      <c r="AB523" s="702"/>
      <c r="AC523" s="702"/>
      <c r="AD523" s="702"/>
      <c r="AE523" s="702"/>
      <c r="AF523" s="702"/>
      <c r="AG523" s="702"/>
      <c r="AH523" s="702"/>
      <c r="AI523" s="702"/>
      <c r="AJ523" s="702"/>
      <c r="AK523" s="702"/>
    </row>
    <row r="524" spans="5:37">
      <c r="E524" s="702"/>
      <c r="F524" s="702"/>
      <c r="G524" s="702"/>
      <c r="H524" s="702"/>
      <c r="I524" s="702"/>
      <c r="J524" s="702"/>
      <c r="K524" s="702"/>
      <c r="L524" s="702"/>
      <c r="M524" s="702"/>
      <c r="N524" s="702"/>
      <c r="O524" s="702"/>
      <c r="P524" s="702"/>
      <c r="Q524" s="702"/>
      <c r="R524" s="702"/>
      <c r="S524" s="702"/>
      <c r="W524" s="702"/>
      <c r="X524" s="702"/>
      <c r="Y524" s="702"/>
      <c r="Z524" s="702"/>
      <c r="AA524" s="702"/>
      <c r="AB524" s="702"/>
      <c r="AC524" s="702"/>
      <c r="AD524" s="702"/>
      <c r="AE524" s="702"/>
      <c r="AF524" s="702"/>
      <c r="AG524" s="702"/>
      <c r="AH524" s="702"/>
      <c r="AI524" s="702"/>
      <c r="AJ524" s="702"/>
      <c r="AK524" s="702"/>
    </row>
    <row r="525" spans="5:37">
      <c r="E525" s="702"/>
      <c r="F525" s="702"/>
      <c r="G525" s="702"/>
      <c r="H525" s="702"/>
      <c r="I525" s="702"/>
      <c r="J525" s="702"/>
      <c r="K525" s="702"/>
      <c r="L525" s="702"/>
      <c r="M525" s="702"/>
      <c r="N525" s="702"/>
      <c r="O525" s="702"/>
      <c r="P525" s="702"/>
      <c r="Q525" s="702"/>
      <c r="R525" s="702"/>
      <c r="S525" s="702"/>
      <c r="W525" s="702"/>
      <c r="X525" s="702"/>
      <c r="Y525" s="702"/>
      <c r="Z525" s="702"/>
      <c r="AA525" s="702"/>
      <c r="AB525" s="702"/>
      <c r="AC525" s="702"/>
      <c r="AD525" s="702"/>
      <c r="AE525" s="702"/>
      <c r="AF525" s="702"/>
      <c r="AG525" s="702"/>
      <c r="AH525" s="702"/>
      <c r="AI525" s="702"/>
      <c r="AJ525" s="702"/>
      <c r="AK525" s="702"/>
    </row>
    <row r="526" spans="5:37">
      <c r="E526" s="702"/>
      <c r="F526" s="702"/>
      <c r="G526" s="702"/>
      <c r="H526" s="702"/>
      <c r="I526" s="702"/>
      <c r="J526" s="702"/>
      <c r="K526" s="702"/>
      <c r="L526" s="702"/>
      <c r="M526" s="702"/>
      <c r="N526" s="702"/>
      <c r="O526" s="702"/>
      <c r="P526" s="702"/>
      <c r="Q526" s="702"/>
      <c r="R526" s="702"/>
      <c r="S526" s="702"/>
      <c r="W526" s="702"/>
      <c r="X526" s="702"/>
      <c r="Y526" s="702"/>
      <c r="Z526" s="702"/>
      <c r="AA526" s="702"/>
      <c r="AB526" s="702"/>
      <c r="AC526" s="702"/>
      <c r="AD526" s="702"/>
      <c r="AE526" s="702"/>
      <c r="AF526" s="702"/>
      <c r="AG526" s="702"/>
      <c r="AH526" s="702"/>
      <c r="AI526" s="702"/>
      <c r="AJ526" s="702"/>
      <c r="AK526" s="702"/>
    </row>
    <row r="527" spans="5:37">
      <c r="E527" s="702"/>
      <c r="F527" s="702"/>
      <c r="G527" s="702"/>
      <c r="H527" s="702"/>
      <c r="I527" s="702"/>
      <c r="J527" s="702"/>
      <c r="K527" s="702"/>
      <c r="L527" s="702"/>
      <c r="M527" s="702"/>
      <c r="N527" s="702"/>
      <c r="O527" s="702"/>
      <c r="P527" s="702"/>
      <c r="Q527" s="702"/>
      <c r="R527" s="702"/>
      <c r="S527" s="702"/>
      <c r="W527" s="702"/>
      <c r="X527" s="702"/>
      <c r="Y527" s="702"/>
      <c r="Z527" s="702"/>
      <c r="AA527" s="702"/>
      <c r="AB527" s="702"/>
      <c r="AC527" s="702"/>
      <c r="AD527" s="702"/>
      <c r="AE527" s="702"/>
      <c r="AF527" s="702"/>
      <c r="AG527" s="702"/>
      <c r="AH527" s="702"/>
      <c r="AI527" s="702"/>
      <c r="AJ527" s="702"/>
      <c r="AK527" s="702"/>
    </row>
    <row r="528" spans="5:37">
      <c r="E528" s="702"/>
      <c r="F528" s="702"/>
      <c r="G528" s="702"/>
      <c r="H528" s="702"/>
      <c r="I528" s="702"/>
      <c r="J528" s="702"/>
      <c r="K528" s="702"/>
      <c r="L528" s="702"/>
      <c r="M528" s="702"/>
      <c r="N528" s="702"/>
      <c r="O528" s="702"/>
      <c r="P528" s="702"/>
      <c r="Q528" s="702"/>
      <c r="R528" s="702"/>
      <c r="S528" s="702"/>
      <c r="W528" s="702"/>
      <c r="X528" s="702"/>
      <c r="Y528" s="702"/>
      <c r="Z528" s="702"/>
      <c r="AA528" s="702"/>
      <c r="AB528" s="702"/>
      <c r="AC528" s="702"/>
      <c r="AD528" s="702"/>
      <c r="AE528" s="702"/>
      <c r="AF528" s="702"/>
      <c r="AG528" s="702"/>
      <c r="AH528" s="702"/>
      <c r="AI528" s="702"/>
      <c r="AJ528" s="702"/>
      <c r="AK528" s="702"/>
    </row>
    <row r="529" spans="5:37">
      <c r="E529" s="702"/>
      <c r="F529" s="702"/>
      <c r="G529" s="702"/>
      <c r="H529" s="702"/>
      <c r="I529" s="702"/>
      <c r="J529" s="702"/>
      <c r="K529" s="702"/>
      <c r="L529" s="702"/>
      <c r="M529" s="702"/>
      <c r="N529" s="702"/>
      <c r="O529" s="702"/>
      <c r="P529" s="702"/>
      <c r="Q529" s="702"/>
      <c r="R529" s="702"/>
      <c r="S529" s="702"/>
      <c r="W529" s="702"/>
      <c r="X529" s="702"/>
      <c r="Y529" s="702"/>
      <c r="Z529" s="702"/>
      <c r="AA529" s="702"/>
      <c r="AB529" s="702"/>
      <c r="AC529" s="702"/>
      <c r="AD529" s="702"/>
      <c r="AE529" s="702"/>
      <c r="AF529" s="702"/>
      <c r="AG529" s="702"/>
      <c r="AH529" s="702"/>
      <c r="AI529" s="702"/>
      <c r="AJ529" s="702"/>
      <c r="AK529" s="702"/>
    </row>
    <row r="530" spans="5:37">
      <c r="E530" s="702"/>
      <c r="F530" s="702"/>
      <c r="G530" s="702"/>
      <c r="H530" s="702"/>
      <c r="I530" s="702"/>
      <c r="J530" s="702"/>
      <c r="K530" s="702"/>
      <c r="L530" s="702"/>
      <c r="M530" s="702"/>
      <c r="N530" s="702"/>
      <c r="O530" s="702"/>
      <c r="P530" s="702"/>
      <c r="Q530" s="702"/>
      <c r="R530" s="702"/>
      <c r="S530" s="702"/>
      <c r="W530" s="702"/>
      <c r="X530" s="702"/>
      <c r="Y530" s="702"/>
      <c r="Z530" s="702"/>
      <c r="AA530" s="702"/>
      <c r="AB530" s="702"/>
      <c r="AC530" s="702"/>
      <c r="AD530" s="702"/>
      <c r="AE530" s="702"/>
      <c r="AF530" s="702"/>
      <c r="AG530" s="702"/>
      <c r="AH530" s="702"/>
      <c r="AI530" s="702"/>
      <c r="AJ530" s="702"/>
      <c r="AK530" s="702"/>
    </row>
    <row r="531" spans="5:37">
      <c r="E531" s="702"/>
      <c r="F531" s="702"/>
      <c r="G531" s="702"/>
      <c r="H531" s="702"/>
      <c r="I531" s="702"/>
      <c r="J531" s="702"/>
      <c r="K531" s="702"/>
      <c r="L531" s="702"/>
      <c r="M531" s="702"/>
      <c r="N531" s="702"/>
      <c r="O531" s="702"/>
      <c r="P531" s="702"/>
      <c r="Q531" s="702"/>
      <c r="R531" s="702"/>
      <c r="S531" s="702"/>
      <c r="W531" s="702"/>
      <c r="X531" s="702"/>
      <c r="Y531" s="702"/>
      <c r="Z531" s="702"/>
      <c r="AA531" s="702"/>
      <c r="AB531" s="702"/>
      <c r="AC531" s="702"/>
      <c r="AD531" s="702"/>
      <c r="AE531" s="702"/>
      <c r="AF531" s="702"/>
      <c r="AG531" s="702"/>
      <c r="AH531" s="702"/>
      <c r="AI531" s="702"/>
      <c r="AJ531" s="702"/>
      <c r="AK531" s="702"/>
    </row>
    <row r="532" spans="5:37">
      <c r="E532" s="702"/>
      <c r="F532" s="702"/>
      <c r="G532" s="702"/>
      <c r="H532" s="702"/>
      <c r="I532" s="702"/>
      <c r="J532" s="702"/>
      <c r="K532" s="702"/>
      <c r="L532" s="702"/>
      <c r="M532" s="702"/>
      <c r="N532" s="702"/>
      <c r="O532" s="702"/>
      <c r="P532" s="702"/>
      <c r="Q532" s="702"/>
      <c r="R532" s="702"/>
      <c r="S532" s="702"/>
      <c r="W532" s="702"/>
      <c r="X532" s="702"/>
      <c r="Y532" s="702"/>
      <c r="Z532" s="702"/>
      <c r="AA532" s="702"/>
      <c r="AB532" s="702"/>
      <c r="AC532" s="702"/>
      <c r="AD532" s="702"/>
      <c r="AE532" s="702"/>
      <c r="AF532" s="702"/>
      <c r="AG532" s="702"/>
      <c r="AH532" s="702"/>
      <c r="AI532" s="702"/>
      <c r="AJ532" s="702"/>
      <c r="AK532" s="702"/>
    </row>
    <row r="533" spans="5:37">
      <c r="E533" s="702"/>
      <c r="F533" s="702"/>
      <c r="G533" s="702"/>
      <c r="H533" s="702"/>
      <c r="I533" s="702"/>
      <c r="J533" s="702"/>
      <c r="K533" s="702"/>
      <c r="L533" s="702"/>
      <c r="M533" s="702"/>
      <c r="N533" s="702"/>
      <c r="O533" s="702"/>
      <c r="P533" s="702"/>
      <c r="Q533" s="702"/>
      <c r="R533" s="702"/>
      <c r="S533" s="702"/>
      <c r="W533" s="702"/>
      <c r="X533" s="702"/>
      <c r="Y533" s="702"/>
      <c r="Z533" s="702"/>
      <c r="AA533" s="702"/>
      <c r="AB533" s="702"/>
      <c r="AC533" s="702"/>
      <c r="AD533" s="702"/>
      <c r="AE533" s="702"/>
      <c r="AF533" s="702"/>
      <c r="AG533" s="702"/>
      <c r="AH533" s="702"/>
      <c r="AI533" s="702"/>
      <c r="AJ533" s="702"/>
      <c r="AK533" s="702"/>
    </row>
    <row r="534" spans="5:37">
      <c r="E534" s="702"/>
      <c r="F534" s="702"/>
      <c r="G534" s="702"/>
      <c r="H534" s="702"/>
      <c r="I534" s="702"/>
      <c r="J534" s="702"/>
      <c r="K534" s="702"/>
      <c r="L534" s="702"/>
      <c r="M534" s="702"/>
      <c r="N534" s="702"/>
      <c r="O534" s="702"/>
      <c r="P534" s="702"/>
      <c r="Q534" s="702"/>
      <c r="R534" s="702"/>
      <c r="S534" s="702"/>
      <c r="W534" s="702"/>
      <c r="X534" s="702"/>
      <c r="Y534" s="702"/>
      <c r="Z534" s="702"/>
      <c r="AA534" s="702"/>
      <c r="AB534" s="702"/>
      <c r="AC534" s="702"/>
      <c r="AD534" s="702"/>
      <c r="AE534" s="702"/>
      <c r="AF534" s="702"/>
      <c r="AG534" s="702"/>
      <c r="AH534" s="702"/>
      <c r="AI534" s="702"/>
      <c r="AJ534" s="702"/>
      <c r="AK534" s="702"/>
    </row>
    <row r="535" spans="5:37">
      <c r="E535" s="702"/>
      <c r="F535" s="702"/>
      <c r="G535" s="702"/>
      <c r="H535" s="702"/>
      <c r="I535" s="702"/>
      <c r="J535" s="702"/>
      <c r="K535" s="702"/>
      <c r="L535" s="702"/>
      <c r="M535" s="702"/>
      <c r="N535" s="702"/>
      <c r="O535" s="702"/>
      <c r="P535" s="702"/>
      <c r="Q535" s="702"/>
      <c r="R535" s="702"/>
      <c r="S535" s="702"/>
      <c r="W535" s="702"/>
      <c r="X535" s="702"/>
      <c r="Y535" s="702"/>
      <c r="Z535" s="702"/>
      <c r="AA535" s="702"/>
      <c r="AB535" s="702"/>
      <c r="AC535" s="702"/>
      <c r="AD535" s="702"/>
      <c r="AE535" s="702"/>
      <c r="AF535" s="702"/>
      <c r="AG535" s="702"/>
      <c r="AH535" s="702"/>
      <c r="AI535" s="702"/>
      <c r="AJ535" s="702"/>
      <c r="AK535" s="702"/>
    </row>
    <row r="536" spans="5:37">
      <c r="E536" s="702"/>
      <c r="F536" s="702"/>
      <c r="G536" s="702"/>
      <c r="H536" s="702"/>
      <c r="I536" s="702"/>
      <c r="J536" s="702"/>
      <c r="K536" s="702"/>
      <c r="L536" s="702"/>
      <c r="M536" s="702"/>
      <c r="N536" s="702"/>
      <c r="O536" s="702"/>
      <c r="P536" s="702"/>
      <c r="Q536" s="702"/>
      <c r="R536" s="702"/>
      <c r="S536" s="702"/>
      <c r="W536" s="702"/>
      <c r="X536" s="702"/>
      <c r="Y536" s="702"/>
      <c r="Z536" s="702"/>
      <c r="AA536" s="702"/>
      <c r="AB536" s="702"/>
      <c r="AC536" s="702"/>
      <c r="AD536" s="702"/>
      <c r="AE536" s="702"/>
      <c r="AF536" s="702"/>
      <c r="AG536" s="702"/>
      <c r="AH536" s="702"/>
      <c r="AI536" s="702"/>
      <c r="AJ536" s="702"/>
      <c r="AK536" s="702"/>
    </row>
    <row r="537" spans="5:37">
      <c r="E537" s="702"/>
      <c r="F537" s="702"/>
      <c r="G537" s="702"/>
      <c r="H537" s="702"/>
      <c r="I537" s="702"/>
      <c r="J537" s="702"/>
      <c r="K537" s="702"/>
      <c r="L537" s="702"/>
      <c r="M537" s="702"/>
      <c r="N537" s="702"/>
      <c r="O537" s="702"/>
      <c r="P537" s="702"/>
      <c r="Q537" s="702"/>
      <c r="R537" s="702"/>
      <c r="S537" s="702"/>
      <c r="W537" s="702"/>
      <c r="X537" s="702"/>
      <c r="Y537" s="702"/>
      <c r="Z537" s="702"/>
      <c r="AA537" s="702"/>
      <c r="AB537" s="702"/>
      <c r="AC537" s="702"/>
      <c r="AD537" s="702"/>
      <c r="AE537" s="702"/>
      <c r="AF537" s="702"/>
      <c r="AG537" s="702"/>
      <c r="AH537" s="702"/>
      <c r="AI537" s="702"/>
      <c r="AJ537" s="702"/>
      <c r="AK537" s="702"/>
    </row>
    <row r="538" spans="5:37">
      <c r="E538" s="702"/>
      <c r="F538" s="702"/>
      <c r="G538" s="702"/>
      <c r="H538" s="702"/>
      <c r="I538" s="702"/>
      <c r="J538" s="702"/>
      <c r="K538" s="702"/>
      <c r="L538" s="702"/>
      <c r="M538" s="702"/>
      <c r="N538" s="702"/>
      <c r="O538" s="702"/>
      <c r="P538" s="702"/>
      <c r="Q538" s="702"/>
      <c r="R538" s="702"/>
      <c r="S538" s="702"/>
      <c r="W538" s="702"/>
      <c r="X538" s="702"/>
      <c r="Y538" s="702"/>
      <c r="Z538" s="702"/>
      <c r="AA538" s="702"/>
      <c r="AB538" s="702"/>
      <c r="AC538" s="702"/>
      <c r="AD538" s="702"/>
      <c r="AE538" s="702"/>
      <c r="AF538" s="702"/>
      <c r="AG538" s="702"/>
      <c r="AH538" s="702"/>
      <c r="AI538" s="702"/>
      <c r="AJ538" s="702"/>
      <c r="AK538" s="702"/>
    </row>
    <row r="539" spans="5:37">
      <c r="E539" s="702"/>
      <c r="F539" s="702"/>
      <c r="G539" s="702"/>
      <c r="H539" s="702"/>
      <c r="I539" s="702"/>
      <c r="J539" s="702"/>
      <c r="K539" s="702"/>
      <c r="L539" s="702"/>
      <c r="M539" s="702"/>
      <c r="N539" s="702"/>
      <c r="O539" s="702"/>
      <c r="P539" s="702"/>
      <c r="Q539" s="702"/>
      <c r="R539" s="702"/>
      <c r="S539" s="702"/>
      <c r="W539" s="702"/>
      <c r="X539" s="702"/>
      <c r="Y539" s="702"/>
      <c r="Z539" s="702"/>
      <c r="AA539" s="702"/>
      <c r="AB539" s="702"/>
      <c r="AC539" s="702"/>
      <c r="AD539" s="702"/>
      <c r="AE539" s="702"/>
      <c r="AF539" s="702"/>
      <c r="AG539" s="702"/>
      <c r="AH539" s="702"/>
      <c r="AI539" s="702"/>
      <c r="AJ539" s="702"/>
      <c r="AK539" s="702"/>
    </row>
    <row r="540" spans="5:37">
      <c r="E540" s="702"/>
      <c r="F540" s="702"/>
      <c r="G540" s="702"/>
      <c r="H540" s="702"/>
      <c r="I540" s="702"/>
      <c r="J540" s="702"/>
      <c r="K540" s="702"/>
      <c r="L540" s="702"/>
      <c r="M540" s="702"/>
      <c r="N540" s="702"/>
      <c r="O540" s="702"/>
      <c r="P540" s="702"/>
      <c r="Q540" s="702"/>
      <c r="R540" s="702"/>
      <c r="S540" s="702"/>
      <c r="W540" s="702"/>
      <c r="X540" s="702"/>
      <c r="Y540" s="702"/>
      <c r="Z540" s="702"/>
      <c r="AA540" s="702"/>
      <c r="AB540" s="702"/>
      <c r="AC540" s="702"/>
      <c r="AD540" s="702"/>
      <c r="AE540" s="702"/>
      <c r="AF540" s="702"/>
      <c r="AG540" s="702"/>
      <c r="AH540" s="702"/>
      <c r="AI540" s="702"/>
      <c r="AJ540" s="702"/>
      <c r="AK540" s="702"/>
    </row>
    <row r="541" spans="5:37">
      <c r="E541" s="702"/>
      <c r="F541" s="702"/>
      <c r="G541" s="702"/>
      <c r="H541" s="702"/>
      <c r="I541" s="702"/>
      <c r="J541" s="702"/>
      <c r="K541" s="702"/>
      <c r="L541" s="702"/>
      <c r="M541" s="702"/>
      <c r="N541" s="702"/>
      <c r="O541" s="702"/>
      <c r="P541" s="702"/>
      <c r="Q541" s="702"/>
      <c r="R541" s="702"/>
      <c r="S541" s="702"/>
      <c r="W541" s="702"/>
      <c r="X541" s="702"/>
      <c r="Y541" s="702"/>
      <c r="Z541" s="702"/>
      <c r="AA541" s="702"/>
      <c r="AB541" s="702"/>
      <c r="AC541" s="702"/>
      <c r="AD541" s="702"/>
      <c r="AE541" s="702"/>
      <c r="AF541" s="702"/>
      <c r="AG541" s="702"/>
      <c r="AH541" s="702"/>
      <c r="AI541" s="702"/>
      <c r="AJ541" s="702"/>
      <c r="AK541" s="702"/>
    </row>
    <row r="542" spans="5:37">
      <c r="E542" s="702"/>
      <c r="F542" s="702"/>
      <c r="G542" s="702"/>
      <c r="H542" s="702"/>
      <c r="I542" s="702"/>
      <c r="J542" s="702"/>
      <c r="K542" s="702"/>
      <c r="L542" s="702"/>
      <c r="M542" s="702"/>
      <c r="N542" s="702"/>
      <c r="O542" s="702"/>
      <c r="P542" s="702"/>
      <c r="Q542" s="702"/>
      <c r="R542" s="702"/>
      <c r="S542" s="702"/>
      <c r="W542" s="702"/>
      <c r="X542" s="702"/>
      <c r="Y542" s="702"/>
      <c r="Z542" s="702"/>
      <c r="AA542" s="702"/>
      <c r="AB542" s="702"/>
      <c r="AC542" s="702"/>
      <c r="AD542" s="702"/>
      <c r="AE542" s="702"/>
      <c r="AF542" s="702"/>
      <c r="AG542" s="702"/>
      <c r="AH542" s="702"/>
      <c r="AI542" s="702"/>
      <c r="AJ542" s="702"/>
      <c r="AK542" s="702"/>
    </row>
    <row r="543" spans="5:37">
      <c r="E543" s="702"/>
      <c r="F543" s="702"/>
      <c r="G543" s="702"/>
      <c r="H543" s="702"/>
      <c r="I543" s="702"/>
      <c r="J543" s="702"/>
      <c r="K543" s="702"/>
      <c r="L543" s="702"/>
      <c r="M543" s="702"/>
      <c r="N543" s="702"/>
      <c r="O543" s="702"/>
      <c r="P543" s="702"/>
      <c r="Q543" s="702"/>
      <c r="R543" s="702"/>
      <c r="S543" s="702"/>
      <c r="W543" s="702"/>
      <c r="X543" s="702"/>
      <c r="Y543" s="702"/>
      <c r="Z543" s="702"/>
      <c r="AA543" s="702"/>
      <c r="AB543" s="702"/>
      <c r="AC543" s="702"/>
      <c r="AD543" s="702"/>
      <c r="AE543" s="702"/>
      <c r="AF543" s="702"/>
      <c r="AG543" s="702"/>
      <c r="AH543" s="702"/>
      <c r="AI543" s="702"/>
      <c r="AJ543" s="702"/>
      <c r="AK543" s="702"/>
    </row>
    <row r="544" spans="5:37">
      <c r="E544" s="702"/>
      <c r="F544" s="702"/>
      <c r="G544" s="702"/>
      <c r="H544" s="702"/>
      <c r="I544" s="702"/>
      <c r="J544" s="702"/>
      <c r="K544" s="702"/>
      <c r="L544" s="702"/>
      <c r="M544" s="702"/>
      <c r="N544" s="702"/>
      <c r="O544" s="702"/>
      <c r="P544" s="702"/>
      <c r="Q544" s="702"/>
      <c r="R544" s="702"/>
      <c r="S544" s="702"/>
      <c r="W544" s="702"/>
      <c r="X544" s="702"/>
      <c r="Y544" s="702"/>
      <c r="Z544" s="702"/>
      <c r="AA544" s="702"/>
      <c r="AB544" s="702"/>
      <c r="AC544" s="702"/>
      <c r="AD544" s="702"/>
      <c r="AE544" s="702"/>
      <c r="AF544" s="702"/>
      <c r="AG544" s="702"/>
      <c r="AH544" s="702"/>
      <c r="AI544" s="702"/>
      <c r="AJ544" s="702"/>
      <c r="AK544" s="702"/>
    </row>
    <row r="545" spans="5:37">
      <c r="E545" s="702"/>
      <c r="F545" s="702"/>
      <c r="G545" s="702"/>
      <c r="H545" s="702"/>
      <c r="I545" s="702"/>
      <c r="J545" s="702"/>
      <c r="K545" s="702"/>
      <c r="L545" s="702"/>
      <c r="M545" s="702"/>
      <c r="N545" s="702"/>
      <c r="O545" s="702"/>
      <c r="P545" s="702"/>
      <c r="Q545" s="702"/>
      <c r="R545" s="702"/>
      <c r="S545" s="702"/>
      <c r="W545" s="702"/>
      <c r="X545" s="702"/>
      <c r="Y545" s="702"/>
      <c r="Z545" s="702"/>
      <c r="AA545" s="702"/>
      <c r="AB545" s="702"/>
      <c r="AC545" s="702"/>
      <c r="AD545" s="702"/>
      <c r="AE545" s="702"/>
      <c r="AF545" s="702"/>
      <c r="AG545" s="702"/>
      <c r="AH545" s="702"/>
      <c r="AI545" s="702"/>
      <c r="AJ545" s="702"/>
      <c r="AK545" s="702"/>
    </row>
    <row r="546" spans="5:37">
      <c r="E546" s="702"/>
      <c r="F546" s="702"/>
      <c r="G546" s="702"/>
      <c r="H546" s="702"/>
      <c r="I546" s="702"/>
      <c r="J546" s="702"/>
      <c r="K546" s="702"/>
      <c r="L546" s="702"/>
      <c r="M546" s="702"/>
      <c r="N546" s="702"/>
      <c r="O546" s="702"/>
      <c r="P546" s="702"/>
      <c r="Q546" s="702"/>
      <c r="R546" s="702"/>
      <c r="S546" s="702"/>
      <c r="W546" s="702"/>
      <c r="X546" s="702"/>
      <c r="Y546" s="702"/>
      <c r="Z546" s="702"/>
      <c r="AA546" s="702"/>
      <c r="AB546" s="702"/>
      <c r="AC546" s="702"/>
      <c r="AD546" s="702"/>
      <c r="AE546" s="702"/>
      <c r="AF546" s="702"/>
      <c r="AG546" s="702"/>
      <c r="AH546" s="702"/>
      <c r="AI546" s="702"/>
      <c r="AJ546" s="702"/>
      <c r="AK546" s="702"/>
    </row>
    <row r="547" spans="5:37">
      <c r="E547" s="702"/>
      <c r="F547" s="702"/>
      <c r="G547" s="702"/>
      <c r="H547" s="702"/>
      <c r="I547" s="702"/>
      <c r="J547" s="702"/>
      <c r="K547" s="702"/>
      <c r="L547" s="702"/>
      <c r="M547" s="702"/>
      <c r="N547" s="702"/>
      <c r="O547" s="702"/>
      <c r="P547" s="702"/>
      <c r="Q547" s="702"/>
      <c r="R547" s="702"/>
      <c r="S547" s="702"/>
      <c r="W547" s="702"/>
      <c r="X547" s="702"/>
      <c r="Y547" s="702"/>
      <c r="Z547" s="702"/>
      <c r="AA547" s="702"/>
      <c r="AB547" s="702"/>
      <c r="AC547" s="702"/>
      <c r="AD547" s="702"/>
      <c r="AE547" s="702"/>
      <c r="AF547" s="702"/>
      <c r="AG547" s="702"/>
      <c r="AH547" s="702"/>
      <c r="AI547" s="702"/>
      <c r="AJ547" s="702"/>
      <c r="AK547" s="702"/>
    </row>
    <row r="548" spans="5:37">
      <c r="E548" s="702"/>
      <c r="F548" s="702"/>
      <c r="G548" s="702"/>
      <c r="H548" s="702"/>
      <c r="I548" s="702"/>
      <c r="J548" s="702"/>
      <c r="K548" s="702"/>
      <c r="L548" s="702"/>
      <c r="M548" s="702"/>
      <c r="N548" s="702"/>
      <c r="O548" s="702"/>
      <c r="P548" s="702"/>
      <c r="Q548" s="702"/>
      <c r="R548" s="702"/>
      <c r="S548" s="702"/>
      <c r="W548" s="702"/>
      <c r="X548" s="702"/>
      <c r="Y548" s="702"/>
      <c r="Z548" s="702"/>
      <c r="AA548" s="702"/>
      <c r="AB548" s="702"/>
      <c r="AC548" s="702"/>
      <c r="AD548" s="702"/>
      <c r="AE548" s="702"/>
      <c r="AF548" s="702"/>
      <c r="AG548" s="702"/>
      <c r="AH548" s="702"/>
      <c r="AI548" s="702"/>
      <c r="AJ548" s="702"/>
      <c r="AK548" s="702"/>
    </row>
    <row r="549" spans="5:37">
      <c r="E549" s="702"/>
      <c r="F549" s="702"/>
      <c r="G549" s="702"/>
      <c r="H549" s="702"/>
      <c r="I549" s="702"/>
      <c r="J549" s="702"/>
      <c r="K549" s="702"/>
      <c r="L549" s="702"/>
      <c r="M549" s="702"/>
      <c r="N549" s="702"/>
      <c r="O549" s="702"/>
      <c r="P549" s="702"/>
      <c r="Q549" s="702"/>
      <c r="R549" s="702"/>
      <c r="S549" s="702"/>
      <c r="W549" s="702"/>
      <c r="X549" s="702"/>
      <c r="Y549" s="702"/>
      <c r="Z549" s="702"/>
      <c r="AA549" s="702"/>
      <c r="AB549" s="702"/>
      <c r="AC549" s="702"/>
      <c r="AD549" s="702"/>
      <c r="AE549" s="702"/>
      <c r="AF549" s="702"/>
      <c r="AG549" s="702"/>
      <c r="AH549" s="702"/>
      <c r="AI549" s="702"/>
      <c r="AJ549" s="702"/>
      <c r="AK549" s="702"/>
    </row>
    <row r="550" spans="5:37">
      <c r="E550" s="702"/>
      <c r="F550" s="702"/>
      <c r="G550" s="702"/>
      <c r="H550" s="702"/>
      <c r="I550" s="702"/>
      <c r="J550" s="702"/>
      <c r="K550" s="702"/>
      <c r="L550" s="702"/>
      <c r="M550" s="702"/>
      <c r="N550" s="702"/>
      <c r="O550" s="702"/>
      <c r="P550" s="702"/>
      <c r="Q550" s="702"/>
      <c r="R550" s="702"/>
      <c r="S550" s="702"/>
      <c r="W550" s="702"/>
      <c r="X550" s="702"/>
      <c r="Y550" s="702"/>
      <c r="Z550" s="702"/>
      <c r="AA550" s="702"/>
      <c r="AB550" s="702"/>
      <c r="AC550" s="702"/>
      <c r="AD550" s="702"/>
      <c r="AE550" s="702"/>
      <c r="AF550" s="702"/>
      <c r="AG550" s="702"/>
      <c r="AH550" s="702"/>
      <c r="AI550" s="702"/>
      <c r="AJ550" s="702"/>
      <c r="AK550" s="702"/>
    </row>
    <row r="551" spans="5:37">
      <c r="E551" s="702"/>
      <c r="F551" s="702"/>
      <c r="G551" s="702"/>
      <c r="H551" s="702"/>
      <c r="I551" s="702"/>
      <c r="J551" s="702"/>
      <c r="K551" s="702"/>
      <c r="L551" s="702"/>
      <c r="M551" s="702"/>
      <c r="N551" s="702"/>
      <c r="O551" s="702"/>
      <c r="P551" s="702"/>
      <c r="Q551" s="702"/>
      <c r="R551" s="702"/>
      <c r="S551" s="702"/>
      <c r="W551" s="702"/>
      <c r="X551" s="702"/>
      <c r="Y551" s="702"/>
      <c r="Z551" s="702"/>
      <c r="AA551" s="702"/>
      <c r="AB551" s="702"/>
      <c r="AC551" s="702"/>
      <c r="AD551" s="702"/>
      <c r="AE551" s="702"/>
      <c r="AF551" s="702"/>
      <c r="AG551" s="702"/>
      <c r="AH551" s="702"/>
      <c r="AI551" s="702"/>
      <c r="AJ551" s="702"/>
      <c r="AK551" s="702"/>
    </row>
    <row r="552" spans="5:37">
      <c r="E552" s="702"/>
      <c r="F552" s="702"/>
      <c r="G552" s="702"/>
      <c r="H552" s="702"/>
      <c r="I552" s="702"/>
      <c r="J552" s="702"/>
      <c r="K552" s="702"/>
      <c r="L552" s="702"/>
      <c r="M552" s="702"/>
      <c r="N552" s="702"/>
      <c r="O552" s="702"/>
      <c r="P552" s="702"/>
      <c r="Q552" s="702"/>
      <c r="R552" s="702"/>
      <c r="S552" s="702"/>
      <c r="W552" s="702"/>
      <c r="X552" s="702"/>
      <c r="Y552" s="702"/>
      <c r="Z552" s="702"/>
      <c r="AA552" s="702"/>
      <c r="AB552" s="702"/>
      <c r="AC552" s="702"/>
      <c r="AD552" s="702"/>
      <c r="AE552" s="702"/>
      <c r="AF552" s="702"/>
      <c r="AG552" s="702"/>
      <c r="AH552" s="702"/>
      <c r="AI552" s="702"/>
      <c r="AJ552" s="702"/>
      <c r="AK552" s="702"/>
    </row>
    <row r="553" spans="5:37">
      <c r="E553" s="702"/>
      <c r="F553" s="702"/>
      <c r="G553" s="702"/>
      <c r="H553" s="702"/>
      <c r="I553" s="702"/>
      <c r="J553" s="702"/>
      <c r="K553" s="702"/>
      <c r="L553" s="702"/>
      <c r="M553" s="702"/>
      <c r="N553" s="702"/>
      <c r="O553" s="702"/>
      <c r="P553" s="702"/>
      <c r="Q553" s="702"/>
      <c r="R553" s="702"/>
      <c r="S553" s="702"/>
      <c r="W553" s="702"/>
      <c r="X553" s="702"/>
      <c r="Y553" s="702"/>
      <c r="Z553" s="702"/>
      <c r="AA553" s="702"/>
      <c r="AB553" s="702"/>
      <c r="AC553" s="702"/>
      <c r="AD553" s="702"/>
      <c r="AE553" s="702"/>
      <c r="AF553" s="702"/>
      <c r="AG553" s="702"/>
      <c r="AH553" s="702"/>
      <c r="AI553" s="702"/>
      <c r="AJ553" s="702"/>
      <c r="AK553" s="702"/>
    </row>
    <row r="554" spans="5:37">
      <c r="E554" s="702"/>
      <c r="F554" s="702"/>
      <c r="G554" s="702"/>
      <c r="H554" s="702"/>
      <c r="I554" s="702"/>
      <c r="J554" s="702"/>
      <c r="K554" s="702"/>
      <c r="L554" s="702"/>
      <c r="M554" s="702"/>
      <c r="N554" s="702"/>
      <c r="O554" s="702"/>
      <c r="P554" s="702"/>
      <c r="Q554" s="702"/>
      <c r="R554" s="702"/>
      <c r="S554" s="702"/>
      <c r="W554" s="702"/>
      <c r="X554" s="702"/>
      <c r="Y554" s="702"/>
      <c r="Z554" s="702"/>
      <c r="AA554" s="702"/>
      <c r="AB554" s="702"/>
      <c r="AC554" s="702"/>
      <c r="AD554" s="702"/>
      <c r="AE554" s="702"/>
      <c r="AF554" s="702"/>
      <c r="AG554" s="702"/>
      <c r="AH554" s="702"/>
      <c r="AI554" s="702"/>
      <c r="AJ554" s="702"/>
      <c r="AK554" s="702"/>
    </row>
    <row r="555" spans="5:37">
      <c r="E555" s="702"/>
      <c r="F555" s="702"/>
      <c r="G555" s="702"/>
      <c r="H555" s="702"/>
      <c r="I555" s="702"/>
      <c r="J555" s="702"/>
      <c r="K555" s="702"/>
      <c r="L555" s="702"/>
      <c r="M555" s="702"/>
      <c r="N555" s="702"/>
      <c r="O555" s="702"/>
      <c r="P555" s="702"/>
      <c r="Q555" s="702"/>
      <c r="R555" s="702"/>
      <c r="S555" s="702"/>
      <c r="W555" s="702"/>
      <c r="X555" s="702"/>
      <c r="Y555" s="702"/>
      <c r="Z555" s="702"/>
      <c r="AA555" s="702"/>
      <c r="AB555" s="702"/>
      <c r="AC555" s="702"/>
      <c r="AD555" s="702"/>
      <c r="AE555" s="702"/>
      <c r="AF555" s="702"/>
      <c r="AG555" s="702"/>
      <c r="AH555" s="702"/>
      <c r="AI555" s="702"/>
      <c r="AJ555" s="702"/>
      <c r="AK555" s="702"/>
    </row>
    <row r="556" spans="5:37">
      <c r="E556" s="702"/>
      <c r="F556" s="702"/>
      <c r="G556" s="702"/>
      <c r="H556" s="702"/>
      <c r="I556" s="702"/>
      <c r="J556" s="702"/>
      <c r="K556" s="702"/>
      <c r="L556" s="702"/>
      <c r="M556" s="702"/>
      <c r="N556" s="702"/>
      <c r="O556" s="702"/>
      <c r="P556" s="702"/>
      <c r="Q556" s="702"/>
      <c r="R556" s="702"/>
      <c r="S556" s="702"/>
      <c r="W556" s="702"/>
      <c r="X556" s="702"/>
      <c r="Y556" s="702"/>
      <c r="Z556" s="702"/>
      <c r="AA556" s="702"/>
      <c r="AB556" s="702"/>
      <c r="AC556" s="702"/>
      <c r="AD556" s="702"/>
      <c r="AE556" s="702"/>
      <c r="AF556" s="702"/>
      <c r="AG556" s="702"/>
      <c r="AH556" s="702"/>
      <c r="AI556" s="702"/>
      <c r="AJ556" s="702"/>
      <c r="AK556" s="702"/>
    </row>
    <row r="557" spans="5:37">
      <c r="E557" s="702"/>
      <c r="F557" s="702"/>
      <c r="G557" s="702"/>
      <c r="H557" s="702"/>
      <c r="I557" s="702"/>
      <c r="J557" s="702"/>
      <c r="K557" s="702"/>
      <c r="L557" s="702"/>
      <c r="M557" s="702"/>
      <c r="N557" s="702"/>
      <c r="O557" s="702"/>
      <c r="P557" s="702"/>
      <c r="Q557" s="702"/>
      <c r="R557" s="702"/>
      <c r="S557" s="702"/>
      <c r="W557" s="702"/>
      <c r="X557" s="702"/>
      <c r="Y557" s="702"/>
      <c r="Z557" s="702"/>
      <c r="AA557" s="702"/>
      <c r="AB557" s="702"/>
      <c r="AC557" s="702"/>
      <c r="AD557" s="702"/>
      <c r="AE557" s="702"/>
      <c r="AF557" s="702"/>
      <c r="AG557" s="702"/>
      <c r="AH557" s="702"/>
      <c r="AI557" s="702"/>
      <c r="AJ557" s="702"/>
      <c r="AK557" s="702"/>
    </row>
    <row r="558" spans="5:37">
      <c r="E558" s="702"/>
      <c r="F558" s="702"/>
      <c r="G558" s="702"/>
      <c r="H558" s="702"/>
      <c r="I558" s="702"/>
      <c r="J558" s="702"/>
      <c r="K558" s="702"/>
      <c r="L558" s="702"/>
      <c r="M558" s="702"/>
      <c r="N558" s="702"/>
      <c r="O558" s="702"/>
      <c r="P558" s="702"/>
      <c r="Q558" s="702"/>
      <c r="R558" s="702"/>
      <c r="S558" s="702"/>
      <c r="W558" s="702"/>
      <c r="X558" s="702"/>
      <c r="Y558" s="702"/>
      <c r="Z558" s="702"/>
      <c r="AA558" s="702"/>
      <c r="AB558" s="702"/>
      <c r="AC558" s="702"/>
      <c r="AD558" s="702"/>
      <c r="AE558" s="702"/>
      <c r="AF558" s="702"/>
      <c r="AG558" s="702"/>
      <c r="AH558" s="702"/>
      <c r="AI558" s="702"/>
      <c r="AJ558" s="702"/>
      <c r="AK558" s="702"/>
    </row>
    <row r="559" spans="5:37">
      <c r="E559" s="702"/>
      <c r="F559" s="702"/>
      <c r="G559" s="702"/>
      <c r="H559" s="702"/>
      <c r="I559" s="702"/>
      <c r="J559" s="702"/>
      <c r="K559" s="702"/>
      <c r="L559" s="702"/>
      <c r="M559" s="702"/>
      <c r="N559" s="702"/>
      <c r="O559" s="702"/>
      <c r="P559" s="702"/>
      <c r="Q559" s="702"/>
      <c r="R559" s="702"/>
      <c r="S559" s="702"/>
      <c r="W559" s="702"/>
      <c r="X559" s="702"/>
      <c r="Y559" s="702"/>
      <c r="Z559" s="702"/>
      <c r="AA559" s="702"/>
      <c r="AB559" s="702"/>
      <c r="AC559" s="702"/>
      <c r="AD559" s="702"/>
      <c r="AE559" s="702"/>
      <c r="AF559" s="702"/>
      <c r="AG559" s="702"/>
      <c r="AH559" s="702"/>
      <c r="AI559" s="702"/>
      <c r="AJ559" s="702"/>
      <c r="AK559" s="702"/>
    </row>
    <row r="560" spans="5:37">
      <c r="E560" s="702"/>
      <c r="F560" s="702"/>
      <c r="G560" s="702"/>
      <c r="H560" s="702"/>
      <c r="I560" s="702"/>
      <c r="J560" s="702"/>
      <c r="K560" s="702"/>
      <c r="L560" s="702"/>
      <c r="M560" s="702"/>
      <c r="N560" s="702"/>
      <c r="O560" s="702"/>
      <c r="P560" s="702"/>
      <c r="Q560" s="702"/>
      <c r="R560" s="702"/>
      <c r="S560" s="702"/>
      <c r="W560" s="702"/>
      <c r="X560" s="702"/>
      <c r="Y560" s="702"/>
      <c r="Z560" s="702"/>
      <c r="AA560" s="702"/>
      <c r="AB560" s="702"/>
      <c r="AC560" s="702"/>
      <c r="AD560" s="702"/>
      <c r="AE560" s="702"/>
      <c r="AF560" s="702"/>
      <c r="AG560" s="702"/>
      <c r="AH560" s="702"/>
      <c r="AI560" s="702"/>
      <c r="AJ560" s="702"/>
      <c r="AK560" s="702"/>
    </row>
    <row r="561" spans="5:37">
      <c r="E561" s="702"/>
      <c r="F561" s="702"/>
      <c r="G561" s="702"/>
      <c r="H561" s="702"/>
      <c r="I561" s="702"/>
      <c r="J561" s="702"/>
      <c r="K561" s="702"/>
      <c r="L561" s="702"/>
      <c r="M561" s="702"/>
      <c r="N561" s="702"/>
      <c r="O561" s="702"/>
      <c r="P561" s="702"/>
      <c r="Q561" s="702"/>
      <c r="R561" s="702"/>
      <c r="S561" s="702"/>
      <c r="W561" s="702"/>
      <c r="X561" s="702"/>
      <c r="Y561" s="702"/>
      <c r="Z561" s="702"/>
      <c r="AA561" s="702"/>
      <c r="AB561" s="702"/>
      <c r="AC561" s="702"/>
      <c r="AD561" s="702"/>
      <c r="AE561" s="702"/>
      <c r="AF561" s="702"/>
      <c r="AG561" s="702"/>
      <c r="AH561" s="702"/>
      <c r="AI561" s="702"/>
      <c r="AJ561" s="702"/>
      <c r="AK561" s="702"/>
    </row>
    <row r="562" spans="5:37">
      <c r="E562" s="702"/>
      <c r="F562" s="702"/>
      <c r="G562" s="702"/>
      <c r="H562" s="702"/>
      <c r="I562" s="702"/>
      <c r="J562" s="702"/>
      <c r="K562" s="702"/>
      <c r="L562" s="702"/>
      <c r="M562" s="702"/>
      <c r="N562" s="702"/>
      <c r="O562" s="702"/>
      <c r="P562" s="702"/>
      <c r="Q562" s="702"/>
      <c r="R562" s="702"/>
      <c r="S562" s="702"/>
      <c r="W562" s="702"/>
      <c r="X562" s="702"/>
      <c r="Y562" s="702"/>
      <c r="Z562" s="702"/>
      <c r="AA562" s="702"/>
      <c r="AB562" s="702"/>
      <c r="AC562" s="702"/>
      <c r="AD562" s="702"/>
      <c r="AE562" s="702"/>
      <c r="AF562" s="702"/>
      <c r="AG562" s="702"/>
      <c r="AH562" s="702"/>
      <c r="AI562" s="702"/>
      <c r="AJ562" s="702"/>
      <c r="AK562" s="702"/>
    </row>
    <row r="563" spans="5:37">
      <c r="E563" s="702"/>
      <c r="F563" s="702"/>
      <c r="G563" s="702"/>
      <c r="H563" s="702"/>
      <c r="I563" s="702"/>
      <c r="J563" s="702"/>
      <c r="K563" s="702"/>
      <c r="L563" s="702"/>
      <c r="M563" s="702"/>
      <c r="N563" s="702"/>
      <c r="O563" s="702"/>
      <c r="P563" s="702"/>
      <c r="Q563" s="702"/>
      <c r="R563" s="702"/>
      <c r="S563" s="702"/>
      <c r="W563" s="702"/>
      <c r="X563" s="702"/>
      <c r="Y563" s="702"/>
      <c r="Z563" s="702"/>
      <c r="AA563" s="702"/>
      <c r="AB563" s="702"/>
      <c r="AC563" s="702"/>
      <c r="AD563" s="702"/>
      <c r="AE563" s="702"/>
      <c r="AF563" s="702"/>
      <c r="AG563" s="702"/>
      <c r="AH563" s="702"/>
      <c r="AI563" s="702"/>
      <c r="AJ563" s="702"/>
      <c r="AK563" s="702"/>
    </row>
    <row r="564" spans="5:37">
      <c r="E564" s="702"/>
      <c r="F564" s="702"/>
      <c r="G564" s="702"/>
      <c r="H564" s="702"/>
      <c r="I564" s="702"/>
      <c r="J564" s="702"/>
      <c r="K564" s="702"/>
      <c r="L564" s="702"/>
      <c r="M564" s="702"/>
      <c r="N564" s="702"/>
      <c r="O564" s="702"/>
      <c r="P564" s="702"/>
      <c r="Q564" s="702"/>
      <c r="R564" s="702"/>
      <c r="S564" s="702"/>
      <c r="W564" s="702"/>
      <c r="X564" s="702"/>
      <c r="Y564" s="702"/>
      <c r="Z564" s="702"/>
      <c r="AA564" s="702"/>
      <c r="AB564" s="702"/>
      <c r="AC564" s="702"/>
      <c r="AD564" s="702"/>
      <c r="AE564" s="702"/>
      <c r="AF564" s="702"/>
      <c r="AG564" s="702"/>
      <c r="AH564" s="702"/>
      <c r="AI564" s="702"/>
      <c r="AJ564" s="702"/>
      <c r="AK564" s="702"/>
    </row>
    <row r="565" spans="5:37">
      <c r="E565" s="702"/>
      <c r="F565" s="702"/>
      <c r="G565" s="702"/>
      <c r="H565" s="702"/>
      <c r="I565" s="702"/>
      <c r="J565" s="702"/>
      <c r="K565" s="702"/>
      <c r="L565" s="702"/>
      <c r="M565" s="702"/>
      <c r="N565" s="702"/>
      <c r="O565" s="702"/>
      <c r="P565" s="702"/>
      <c r="Q565" s="702"/>
      <c r="R565" s="702"/>
      <c r="S565" s="702"/>
      <c r="W565" s="702"/>
      <c r="X565" s="702"/>
      <c r="Y565" s="702"/>
      <c r="Z565" s="702"/>
      <c r="AA565" s="702"/>
      <c r="AB565" s="702"/>
      <c r="AC565" s="702"/>
      <c r="AD565" s="702"/>
      <c r="AE565" s="702"/>
      <c r="AF565" s="702"/>
      <c r="AG565" s="702"/>
      <c r="AH565" s="702"/>
      <c r="AI565" s="702"/>
      <c r="AJ565" s="702"/>
      <c r="AK565" s="702"/>
    </row>
    <row r="566" spans="5:37">
      <c r="E566" s="702"/>
      <c r="F566" s="702"/>
      <c r="G566" s="702"/>
      <c r="H566" s="702"/>
      <c r="I566" s="702"/>
      <c r="J566" s="702"/>
      <c r="K566" s="702"/>
      <c r="L566" s="702"/>
      <c r="M566" s="702"/>
      <c r="N566" s="702"/>
      <c r="O566" s="702"/>
      <c r="P566" s="702"/>
      <c r="Q566" s="702"/>
      <c r="R566" s="702"/>
      <c r="S566" s="702"/>
      <c r="W566" s="702"/>
      <c r="X566" s="702"/>
      <c r="Y566" s="702"/>
      <c r="Z566" s="702"/>
      <c r="AA566" s="702"/>
      <c r="AB566" s="702"/>
      <c r="AC566" s="702"/>
      <c r="AD566" s="702"/>
      <c r="AE566" s="702"/>
      <c r="AF566" s="702"/>
      <c r="AG566" s="702"/>
      <c r="AH566" s="702"/>
      <c r="AI566" s="702"/>
      <c r="AJ566" s="702"/>
      <c r="AK566" s="702"/>
    </row>
    <row r="567" spans="5:37">
      <c r="E567" s="702"/>
      <c r="F567" s="702"/>
      <c r="G567" s="702"/>
      <c r="H567" s="702"/>
      <c r="I567" s="702"/>
      <c r="J567" s="702"/>
      <c r="K567" s="702"/>
      <c r="L567" s="702"/>
      <c r="M567" s="702"/>
      <c r="N567" s="702"/>
      <c r="O567" s="702"/>
      <c r="P567" s="702"/>
      <c r="Q567" s="702"/>
      <c r="R567" s="702"/>
      <c r="S567" s="702"/>
      <c r="W567" s="702"/>
      <c r="X567" s="702"/>
      <c r="Y567" s="702"/>
      <c r="Z567" s="702"/>
      <c r="AA567" s="702"/>
      <c r="AB567" s="702"/>
      <c r="AC567" s="702"/>
      <c r="AD567" s="702"/>
      <c r="AE567" s="702"/>
      <c r="AF567" s="702"/>
      <c r="AG567" s="702"/>
      <c r="AH567" s="702"/>
      <c r="AI567" s="702"/>
      <c r="AJ567" s="702"/>
      <c r="AK567" s="702"/>
    </row>
    <row r="568" spans="5:37">
      <c r="E568" s="702"/>
      <c r="F568" s="702"/>
      <c r="G568" s="702"/>
      <c r="H568" s="702"/>
      <c r="I568" s="702"/>
      <c r="J568" s="702"/>
      <c r="K568" s="702"/>
      <c r="L568" s="702"/>
      <c r="M568" s="702"/>
      <c r="N568" s="702"/>
      <c r="O568" s="702"/>
      <c r="P568" s="702"/>
      <c r="Q568" s="702"/>
      <c r="R568" s="702"/>
      <c r="S568" s="702"/>
      <c r="W568" s="702"/>
      <c r="X568" s="702"/>
      <c r="Y568" s="702"/>
      <c r="Z568" s="702"/>
      <c r="AA568" s="702"/>
      <c r="AB568" s="702"/>
      <c r="AC568" s="702"/>
      <c r="AD568" s="702"/>
      <c r="AE568" s="702"/>
      <c r="AF568" s="702"/>
      <c r="AG568" s="702"/>
      <c r="AH568" s="702"/>
      <c r="AI568" s="702"/>
      <c r="AJ568" s="702"/>
      <c r="AK568" s="702"/>
    </row>
    <row r="569" spans="5:37">
      <c r="E569" s="702"/>
      <c r="F569" s="702"/>
      <c r="G569" s="702"/>
      <c r="H569" s="702"/>
      <c r="I569" s="702"/>
      <c r="J569" s="702"/>
      <c r="K569" s="702"/>
      <c r="L569" s="702"/>
      <c r="M569" s="702"/>
      <c r="N569" s="702"/>
      <c r="O569" s="702"/>
      <c r="P569" s="702"/>
      <c r="Q569" s="702"/>
      <c r="R569" s="702"/>
      <c r="S569" s="702"/>
      <c r="W569" s="702"/>
      <c r="X569" s="702"/>
      <c r="Y569" s="702"/>
      <c r="Z569" s="702"/>
      <c r="AA569" s="702"/>
      <c r="AB569" s="702"/>
      <c r="AC569" s="702"/>
      <c r="AD569" s="702"/>
      <c r="AE569" s="702"/>
      <c r="AF569" s="702"/>
      <c r="AG569" s="702"/>
      <c r="AH569" s="702"/>
      <c r="AI569" s="702"/>
      <c r="AJ569" s="702"/>
      <c r="AK569" s="702"/>
    </row>
    <row r="570" spans="5:37">
      <c r="E570" s="702"/>
      <c r="F570" s="702"/>
      <c r="G570" s="702"/>
      <c r="H570" s="702"/>
      <c r="I570" s="702"/>
      <c r="J570" s="702"/>
      <c r="K570" s="702"/>
      <c r="L570" s="702"/>
      <c r="M570" s="702"/>
      <c r="N570" s="702"/>
      <c r="O570" s="702"/>
      <c r="P570" s="702"/>
      <c r="Q570" s="702"/>
      <c r="R570" s="702"/>
      <c r="S570" s="702"/>
      <c r="W570" s="702"/>
      <c r="X570" s="702"/>
      <c r="Y570" s="702"/>
      <c r="Z570" s="702"/>
      <c r="AA570" s="702"/>
      <c r="AB570" s="702"/>
      <c r="AC570" s="702"/>
      <c r="AD570" s="702"/>
      <c r="AE570" s="702"/>
      <c r="AF570" s="702"/>
      <c r="AG570" s="702"/>
      <c r="AH570" s="702"/>
      <c r="AI570" s="702"/>
      <c r="AJ570" s="702"/>
      <c r="AK570" s="702"/>
    </row>
    <row r="571" spans="5:37">
      <c r="E571" s="702"/>
      <c r="F571" s="702"/>
      <c r="G571" s="702"/>
      <c r="H571" s="702"/>
      <c r="I571" s="702"/>
      <c r="J571" s="702"/>
      <c r="K571" s="702"/>
      <c r="L571" s="702"/>
      <c r="M571" s="702"/>
      <c r="N571" s="702"/>
      <c r="O571" s="702"/>
      <c r="P571" s="702"/>
      <c r="Q571" s="702"/>
      <c r="R571" s="702"/>
      <c r="S571" s="702"/>
      <c r="W571" s="702"/>
      <c r="X571" s="702"/>
      <c r="Y571" s="702"/>
      <c r="Z571" s="702"/>
      <c r="AA571" s="702"/>
      <c r="AB571" s="702"/>
      <c r="AC571" s="702"/>
      <c r="AD571" s="702"/>
      <c r="AE571" s="702"/>
      <c r="AF571" s="702"/>
      <c r="AG571" s="702"/>
      <c r="AH571" s="702"/>
      <c r="AI571" s="702"/>
      <c r="AJ571" s="702"/>
      <c r="AK571" s="702"/>
    </row>
    <row r="572" spans="5:37">
      <c r="E572" s="702"/>
      <c r="F572" s="702"/>
      <c r="G572" s="702"/>
      <c r="H572" s="702"/>
      <c r="I572" s="702"/>
      <c r="J572" s="702"/>
      <c r="K572" s="702"/>
      <c r="L572" s="702"/>
      <c r="M572" s="702"/>
      <c r="N572" s="702"/>
      <c r="O572" s="702"/>
      <c r="P572" s="702"/>
      <c r="Q572" s="702"/>
      <c r="R572" s="702"/>
      <c r="S572" s="702"/>
      <c r="W572" s="702"/>
      <c r="X572" s="702"/>
      <c r="Y572" s="702"/>
      <c r="Z572" s="702"/>
      <c r="AA572" s="702"/>
      <c r="AB572" s="702"/>
      <c r="AC572" s="702"/>
      <c r="AD572" s="702"/>
      <c r="AE572" s="702"/>
      <c r="AF572" s="702"/>
      <c r="AG572" s="702"/>
      <c r="AH572" s="702"/>
      <c r="AI572" s="702"/>
      <c r="AJ572" s="702"/>
      <c r="AK572" s="702"/>
    </row>
    <row r="573" spans="5:37">
      <c r="E573" s="702"/>
      <c r="F573" s="702"/>
      <c r="G573" s="702"/>
      <c r="H573" s="702"/>
      <c r="I573" s="702"/>
      <c r="J573" s="702"/>
      <c r="K573" s="702"/>
      <c r="L573" s="702"/>
      <c r="M573" s="702"/>
      <c r="N573" s="702"/>
      <c r="O573" s="702"/>
      <c r="P573" s="702"/>
      <c r="Q573" s="702"/>
      <c r="R573" s="702"/>
      <c r="S573" s="702"/>
      <c r="W573" s="702"/>
      <c r="X573" s="702"/>
      <c r="Y573" s="702"/>
      <c r="Z573" s="702"/>
      <c r="AA573" s="702"/>
      <c r="AB573" s="702"/>
      <c r="AC573" s="702"/>
      <c r="AD573" s="702"/>
      <c r="AE573" s="702"/>
      <c r="AF573" s="702"/>
      <c r="AG573" s="702"/>
      <c r="AH573" s="702"/>
      <c r="AI573" s="702"/>
      <c r="AJ573" s="702"/>
      <c r="AK573" s="702"/>
    </row>
    <row r="574" spans="5:37">
      <c r="E574" s="702"/>
      <c r="F574" s="702"/>
      <c r="G574" s="702"/>
      <c r="H574" s="702"/>
      <c r="I574" s="702"/>
      <c r="J574" s="702"/>
      <c r="K574" s="702"/>
      <c r="L574" s="702"/>
      <c r="M574" s="702"/>
      <c r="N574" s="702"/>
      <c r="O574" s="702"/>
      <c r="P574" s="702"/>
      <c r="Q574" s="702"/>
      <c r="R574" s="702"/>
      <c r="S574" s="702"/>
      <c r="W574" s="702"/>
      <c r="X574" s="702"/>
      <c r="Y574" s="702"/>
      <c r="Z574" s="702"/>
      <c r="AA574" s="702"/>
      <c r="AB574" s="702"/>
      <c r="AC574" s="702"/>
      <c r="AD574" s="702"/>
      <c r="AE574" s="702"/>
      <c r="AF574" s="702"/>
      <c r="AG574" s="702"/>
      <c r="AH574" s="702"/>
      <c r="AI574" s="702"/>
      <c r="AJ574" s="702"/>
      <c r="AK574" s="702"/>
    </row>
    <row r="575" spans="5:37">
      <c r="E575" s="702"/>
      <c r="F575" s="702"/>
      <c r="G575" s="702"/>
      <c r="H575" s="702"/>
      <c r="I575" s="702"/>
      <c r="J575" s="702"/>
      <c r="K575" s="702"/>
      <c r="L575" s="702"/>
      <c r="M575" s="702"/>
      <c r="N575" s="702"/>
      <c r="O575" s="702"/>
      <c r="P575" s="702"/>
      <c r="Q575" s="702"/>
      <c r="R575" s="702"/>
      <c r="S575" s="702"/>
      <c r="W575" s="702"/>
      <c r="X575" s="702"/>
      <c r="Y575" s="702"/>
      <c r="Z575" s="702"/>
      <c r="AA575" s="702"/>
      <c r="AB575" s="702"/>
      <c r="AC575" s="702"/>
      <c r="AD575" s="702"/>
      <c r="AE575" s="702"/>
      <c r="AF575" s="702"/>
      <c r="AG575" s="702"/>
      <c r="AH575" s="702"/>
      <c r="AI575" s="702"/>
      <c r="AJ575" s="702"/>
      <c r="AK575" s="702"/>
    </row>
    <row r="576" spans="5:37">
      <c r="E576" s="702"/>
      <c r="F576" s="702"/>
      <c r="G576" s="702"/>
      <c r="H576" s="702"/>
      <c r="I576" s="702"/>
      <c r="J576" s="702"/>
      <c r="K576" s="702"/>
      <c r="L576" s="702"/>
      <c r="M576" s="702"/>
      <c r="N576" s="702"/>
      <c r="O576" s="702"/>
      <c r="P576" s="702"/>
      <c r="Q576" s="702"/>
      <c r="R576" s="702"/>
      <c r="S576" s="702"/>
      <c r="W576" s="702"/>
      <c r="X576" s="702"/>
      <c r="Y576" s="702"/>
      <c r="Z576" s="702"/>
      <c r="AA576" s="702"/>
      <c r="AB576" s="702"/>
      <c r="AC576" s="702"/>
      <c r="AD576" s="702"/>
      <c r="AE576" s="702"/>
      <c r="AF576" s="702"/>
      <c r="AG576" s="702"/>
      <c r="AH576" s="702"/>
      <c r="AI576" s="702"/>
      <c r="AJ576" s="702"/>
      <c r="AK576" s="702"/>
    </row>
    <row r="577" spans="5:37">
      <c r="E577" s="702"/>
      <c r="F577" s="702"/>
      <c r="G577" s="702"/>
      <c r="H577" s="702"/>
      <c r="I577" s="702"/>
      <c r="J577" s="702"/>
      <c r="K577" s="702"/>
      <c r="L577" s="702"/>
      <c r="M577" s="702"/>
      <c r="N577" s="702"/>
      <c r="O577" s="702"/>
      <c r="P577" s="702"/>
      <c r="Q577" s="702"/>
      <c r="R577" s="702"/>
      <c r="S577" s="702"/>
      <c r="W577" s="702"/>
      <c r="X577" s="702"/>
      <c r="Y577" s="702"/>
      <c r="Z577" s="702"/>
      <c r="AA577" s="702"/>
      <c r="AB577" s="702"/>
      <c r="AC577" s="702"/>
      <c r="AD577" s="702"/>
      <c r="AE577" s="702"/>
      <c r="AF577" s="702"/>
      <c r="AG577" s="702"/>
      <c r="AH577" s="702"/>
      <c r="AI577" s="702"/>
      <c r="AJ577" s="702"/>
      <c r="AK577" s="702"/>
    </row>
    <row r="578" spans="5:37">
      <c r="E578" s="702"/>
      <c r="F578" s="702"/>
      <c r="G578" s="702"/>
      <c r="H578" s="702"/>
      <c r="I578" s="702"/>
      <c r="J578" s="702"/>
      <c r="K578" s="702"/>
      <c r="L578" s="702"/>
      <c r="M578" s="702"/>
      <c r="N578" s="702"/>
      <c r="O578" s="702"/>
      <c r="P578" s="702"/>
      <c r="Q578" s="702"/>
      <c r="R578" s="702"/>
      <c r="S578" s="702"/>
      <c r="W578" s="702"/>
      <c r="X578" s="702"/>
      <c r="Y578" s="702"/>
      <c r="Z578" s="702"/>
      <c r="AA578" s="702"/>
      <c r="AB578" s="702"/>
      <c r="AC578" s="702"/>
      <c r="AD578" s="702"/>
      <c r="AE578" s="702"/>
      <c r="AF578" s="702"/>
      <c r="AG578" s="702"/>
      <c r="AH578" s="702"/>
      <c r="AI578" s="702"/>
      <c r="AJ578" s="702"/>
      <c r="AK578" s="702"/>
    </row>
    <row r="579" spans="5:37">
      <c r="E579" s="702"/>
      <c r="F579" s="702"/>
      <c r="G579" s="702"/>
      <c r="H579" s="702"/>
      <c r="I579" s="702"/>
      <c r="J579" s="702"/>
      <c r="K579" s="702"/>
      <c r="L579" s="702"/>
      <c r="M579" s="702"/>
      <c r="N579" s="702"/>
      <c r="O579" s="702"/>
      <c r="P579" s="702"/>
      <c r="Q579" s="702"/>
      <c r="R579" s="702"/>
      <c r="S579" s="702"/>
      <c r="W579" s="702"/>
      <c r="X579" s="702"/>
      <c r="Y579" s="702"/>
      <c r="Z579" s="702"/>
      <c r="AA579" s="702"/>
      <c r="AB579" s="702"/>
      <c r="AC579" s="702"/>
      <c r="AD579" s="702"/>
      <c r="AE579" s="702"/>
      <c r="AF579" s="702"/>
      <c r="AG579" s="702"/>
      <c r="AH579" s="702"/>
      <c r="AI579" s="702"/>
      <c r="AJ579" s="702"/>
      <c r="AK579" s="702"/>
    </row>
    <row r="580" spans="5:37">
      <c r="E580" s="702"/>
      <c r="F580" s="702"/>
      <c r="G580" s="702"/>
      <c r="H580" s="702"/>
      <c r="I580" s="702"/>
      <c r="J580" s="702"/>
      <c r="K580" s="702"/>
      <c r="L580" s="702"/>
      <c r="M580" s="702"/>
      <c r="N580" s="702"/>
      <c r="O580" s="702"/>
      <c r="P580" s="702"/>
      <c r="Q580" s="702"/>
      <c r="R580" s="702"/>
      <c r="S580" s="702"/>
      <c r="W580" s="702"/>
      <c r="X580" s="702"/>
      <c r="Y580" s="702"/>
      <c r="Z580" s="702"/>
      <c r="AA580" s="702"/>
      <c r="AB580" s="702"/>
      <c r="AC580" s="702"/>
      <c r="AD580" s="702"/>
      <c r="AE580" s="702"/>
      <c r="AF580" s="702"/>
      <c r="AG580" s="702"/>
      <c r="AH580" s="702"/>
      <c r="AI580" s="702"/>
      <c r="AJ580" s="702"/>
      <c r="AK580" s="702"/>
    </row>
    <row r="581" spans="5:37">
      <c r="E581" s="702"/>
      <c r="F581" s="702"/>
      <c r="G581" s="702"/>
      <c r="H581" s="702"/>
      <c r="I581" s="702"/>
      <c r="J581" s="702"/>
      <c r="K581" s="702"/>
      <c r="L581" s="702"/>
      <c r="M581" s="702"/>
      <c r="N581" s="702"/>
      <c r="O581" s="702"/>
      <c r="P581" s="702"/>
      <c r="Q581" s="702"/>
      <c r="R581" s="702"/>
      <c r="S581" s="702"/>
      <c r="W581" s="702"/>
      <c r="X581" s="702"/>
      <c r="Y581" s="702"/>
      <c r="Z581" s="702"/>
      <c r="AA581" s="702"/>
      <c r="AB581" s="702"/>
      <c r="AC581" s="702"/>
      <c r="AD581" s="702"/>
      <c r="AE581" s="702"/>
      <c r="AF581" s="702"/>
      <c r="AG581" s="702"/>
      <c r="AH581" s="702"/>
      <c r="AI581" s="702"/>
      <c r="AJ581" s="702"/>
      <c r="AK581" s="702"/>
    </row>
    <row r="582" spans="5:37">
      <c r="E582" s="702"/>
      <c r="F582" s="702"/>
      <c r="G582" s="702"/>
      <c r="H582" s="702"/>
      <c r="I582" s="702"/>
      <c r="J582" s="702"/>
      <c r="K582" s="702"/>
      <c r="L582" s="702"/>
      <c r="M582" s="702"/>
      <c r="N582" s="702"/>
      <c r="O582" s="702"/>
      <c r="P582" s="702"/>
      <c r="Q582" s="702"/>
      <c r="R582" s="702"/>
      <c r="S582" s="702"/>
      <c r="W582" s="702"/>
      <c r="X582" s="702"/>
      <c r="Y582" s="702"/>
      <c r="Z582" s="702"/>
      <c r="AA582" s="702"/>
      <c r="AB582" s="702"/>
      <c r="AC582" s="702"/>
      <c r="AD582" s="702"/>
      <c r="AE582" s="702"/>
      <c r="AF582" s="702"/>
      <c r="AG582" s="702"/>
      <c r="AH582" s="702"/>
      <c r="AI582" s="702"/>
      <c r="AJ582" s="702"/>
      <c r="AK582" s="702"/>
    </row>
    <row r="583" spans="5:37">
      <c r="E583" s="702"/>
      <c r="F583" s="702"/>
      <c r="G583" s="702"/>
      <c r="H583" s="702"/>
      <c r="I583" s="702"/>
      <c r="J583" s="702"/>
      <c r="K583" s="702"/>
      <c r="L583" s="702"/>
      <c r="M583" s="702"/>
      <c r="N583" s="702"/>
      <c r="O583" s="702"/>
      <c r="P583" s="702"/>
      <c r="Q583" s="702"/>
      <c r="R583" s="702"/>
      <c r="S583" s="702"/>
      <c r="W583" s="702"/>
      <c r="X583" s="702"/>
      <c r="Y583" s="702"/>
      <c r="Z583" s="702"/>
      <c r="AA583" s="702"/>
      <c r="AB583" s="702"/>
      <c r="AC583" s="702"/>
      <c r="AD583" s="702"/>
      <c r="AE583" s="702"/>
      <c r="AF583" s="702"/>
      <c r="AG583" s="702"/>
      <c r="AH583" s="702"/>
      <c r="AI583" s="702"/>
      <c r="AJ583" s="702"/>
      <c r="AK583" s="702"/>
    </row>
    <row r="584" spans="5:37">
      <c r="E584" s="702"/>
      <c r="F584" s="702"/>
      <c r="G584" s="702"/>
      <c r="H584" s="702"/>
      <c r="I584" s="702"/>
      <c r="J584" s="702"/>
      <c r="K584" s="702"/>
      <c r="L584" s="702"/>
      <c r="M584" s="702"/>
      <c r="N584" s="702"/>
      <c r="O584" s="702"/>
      <c r="P584" s="702"/>
      <c r="Q584" s="702"/>
      <c r="R584" s="702"/>
      <c r="S584" s="702"/>
      <c r="W584" s="702"/>
      <c r="X584" s="702"/>
      <c r="Y584" s="702"/>
      <c r="Z584" s="702"/>
      <c r="AA584" s="702"/>
      <c r="AB584" s="702"/>
      <c r="AC584" s="702"/>
      <c r="AD584" s="702"/>
      <c r="AE584" s="702"/>
      <c r="AF584" s="702"/>
      <c r="AG584" s="702"/>
      <c r="AH584" s="702"/>
      <c r="AI584" s="702"/>
      <c r="AJ584" s="702"/>
      <c r="AK584" s="702"/>
    </row>
    <row r="585" spans="5:37">
      <c r="E585" s="702"/>
      <c r="F585" s="702"/>
      <c r="G585" s="702"/>
      <c r="H585" s="702"/>
      <c r="I585" s="702"/>
      <c r="J585" s="702"/>
      <c r="K585" s="702"/>
      <c r="L585" s="702"/>
      <c r="M585" s="702"/>
      <c r="N585" s="702"/>
      <c r="O585" s="702"/>
      <c r="P585" s="702"/>
      <c r="Q585" s="702"/>
      <c r="R585" s="702"/>
      <c r="S585" s="702"/>
      <c r="W585" s="702"/>
      <c r="X585" s="702"/>
      <c r="Y585" s="702"/>
      <c r="Z585" s="702"/>
      <c r="AA585" s="702"/>
      <c r="AB585" s="702"/>
      <c r="AC585" s="702"/>
      <c r="AD585" s="702"/>
      <c r="AE585" s="702"/>
      <c r="AF585" s="702"/>
      <c r="AG585" s="702"/>
      <c r="AH585" s="702"/>
      <c r="AI585" s="702"/>
      <c r="AJ585" s="702"/>
      <c r="AK585" s="702"/>
    </row>
    <row r="586" spans="5:37">
      <c r="E586" s="702"/>
      <c r="F586" s="702"/>
      <c r="G586" s="702"/>
      <c r="H586" s="702"/>
      <c r="I586" s="702"/>
      <c r="J586" s="702"/>
      <c r="K586" s="702"/>
      <c r="L586" s="702"/>
      <c r="M586" s="702"/>
      <c r="N586" s="702"/>
      <c r="O586" s="702"/>
      <c r="P586" s="702"/>
      <c r="Q586" s="702"/>
      <c r="R586" s="702"/>
      <c r="S586" s="702"/>
      <c r="W586" s="702"/>
      <c r="X586" s="702"/>
      <c r="Y586" s="702"/>
      <c r="Z586" s="702"/>
      <c r="AA586" s="702"/>
      <c r="AB586" s="702"/>
      <c r="AC586" s="702"/>
      <c r="AD586" s="702"/>
      <c r="AE586" s="702"/>
      <c r="AF586" s="702"/>
      <c r="AG586" s="702"/>
      <c r="AH586" s="702"/>
      <c r="AI586" s="702"/>
      <c r="AJ586" s="702"/>
      <c r="AK586" s="702"/>
    </row>
    <row r="587" spans="5:37">
      <c r="E587" s="702"/>
      <c r="F587" s="702"/>
      <c r="G587" s="702"/>
      <c r="H587" s="702"/>
      <c r="I587" s="702"/>
      <c r="J587" s="702"/>
      <c r="K587" s="702"/>
      <c r="L587" s="702"/>
      <c r="M587" s="702"/>
      <c r="N587" s="702"/>
      <c r="O587" s="702"/>
      <c r="P587" s="702"/>
      <c r="Q587" s="702"/>
      <c r="R587" s="702"/>
      <c r="S587" s="702"/>
      <c r="W587" s="702"/>
      <c r="X587" s="702"/>
      <c r="Y587" s="702"/>
      <c r="Z587" s="702"/>
      <c r="AA587" s="702"/>
      <c r="AB587" s="702"/>
      <c r="AC587" s="702"/>
      <c r="AD587" s="702"/>
      <c r="AE587" s="702"/>
      <c r="AF587" s="702"/>
      <c r="AG587" s="702"/>
      <c r="AH587" s="702"/>
      <c r="AI587" s="702"/>
      <c r="AJ587" s="702"/>
      <c r="AK587" s="702"/>
    </row>
    <row r="588" spans="5:37">
      <c r="E588" s="702"/>
      <c r="F588" s="702"/>
      <c r="G588" s="702"/>
      <c r="H588" s="702"/>
      <c r="I588" s="702"/>
      <c r="J588" s="702"/>
      <c r="K588" s="702"/>
      <c r="L588" s="702"/>
      <c r="M588" s="702"/>
      <c r="N588" s="702"/>
      <c r="O588" s="702"/>
      <c r="P588" s="702"/>
      <c r="Q588" s="702"/>
      <c r="R588" s="702"/>
      <c r="S588" s="702"/>
      <c r="W588" s="702"/>
      <c r="X588" s="702"/>
      <c r="Y588" s="702"/>
      <c r="Z588" s="702"/>
      <c r="AA588" s="702"/>
      <c r="AB588" s="702"/>
      <c r="AC588" s="702"/>
      <c r="AD588" s="702"/>
      <c r="AE588" s="702"/>
      <c r="AF588" s="702"/>
      <c r="AG588" s="702"/>
      <c r="AH588" s="702"/>
      <c r="AI588" s="702"/>
      <c r="AJ588" s="702"/>
      <c r="AK588" s="702"/>
    </row>
    <row r="589" spans="5:37">
      <c r="E589" s="702"/>
      <c r="F589" s="702"/>
      <c r="G589" s="702"/>
      <c r="H589" s="702"/>
      <c r="I589" s="702"/>
      <c r="J589" s="702"/>
      <c r="K589" s="702"/>
      <c r="L589" s="702"/>
      <c r="M589" s="702"/>
      <c r="N589" s="702"/>
      <c r="O589" s="702"/>
      <c r="P589" s="702"/>
      <c r="Q589" s="702"/>
      <c r="R589" s="702"/>
      <c r="S589" s="702"/>
      <c r="W589" s="702"/>
      <c r="X589" s="702"/>
      <c r="Y589" s="702"/>
      <c r="Z589" s="702"/>
      <c r="AA589" s="702"/>
      <c r="AB589" s="702"/>
      <c r="AC589" s="702"/>
      <c r="AD589" s="702"/>
      <c r="AE589" s="702"/>
      <c r="AF589" s="702"/>
      <c r="AG589" s="702"/>
      <c r="AH589" s="702"/>
      <c r="AI589" s="702"/>
      <c r="AJ589" s="702"/>
      <c r="AK589" s="702"/>
    </row>
    <row r="590" spans="5:37">
      <c r="E590" s="702"/>
      <c r="F590" s="702"/>
      <c r="G590" s="702"/>
      <c r="H590" s="702"/>
      <c r="I590" s="702"/>
      <c r="J590" s="702"/>
      <c r="K590" s="702"/>
      <c r="L590" s="702"/>
      <c r="M590" s="702"/>
      <c r="N590" s="702"/>
      <c r="O590" s="702"/>
      <c r="P590" s="702"/>
      <c r="Q590" s="702"/>
      <c r="R590" s="702"/>
      <c r="S590" s="702"/>
      <c r="W590" s="702"/>
      <c r="X590" s="702"/>
      <c r="Y590" s="702"/>
      <c r="Z590" s="702"/>
      <c r="AA590" s="702"/>
      <c r="AB590" s="702"/>
      <c r="AC590" s="702"/>
      <c r="AD590" s="702"/>
      <c r="AE590" s="702"/>
      <c r="AF590" s="702"/>
      <c r="AG590" s="702"/>
      <c r="AH590" s="702"/>
      <c r="AI590" s="702"/>
      <c r="AJ590" s="702"/>
      <c r="AK590" s="702"/>
    </row>
    <row r="591" spans="5:37">
      <c r="E591" s="702"/>
      <c r="F591" s="702"/>
      <c r="G591" s="702"/>
      <c r="H591" s="702"/>
      <c r="I591" s="702"/>
      <c r="J591" s="702"/>
      <c r="K591" s="702"/>
      <c r="L591" s="702"/>
      <c r="M591" s="702"/>
      <c r="N591" s="702"/>
      <c r="O591" s="702"/>
      <c r="P591" s="702"/>
      <c r="Q591" s="702"/>
      <c r="R591" s="702"/>
      <c r="S591" s="702"/>
      <c r="W591" s="702"/>
      <c r="X591" s="702"/>
      <c r="Y591" s="702"/>
      <c r="Z591" s="702"/>
      <c r="AA591" s="702"/>
      <c r="AB591" s="702"/>
      <c r="AC591" s="702"/>
      <c r="AD591" s="702"/>
      <c r="AE591" s="702"/>
      <c r="AF591" s="702"/>
      <c r="AG591" s="702"/>
      <c r="AH591" s="702"/>
      <c r="AI591" s="702"/>
      <c r="AJ591" s="702"/>
      <c r="AK591" s="702"/>
    </row>
    <row r="592" spans="5:37">
      <c r="E592" s="702"/>
      <c r="F592" s="702"/>
      <c r="G592" s="702"/>
      <c r="H592" s="702"/>
      <c r="I592" s="702"/>
      <c r="J592" s="702"/>
      <c r="K592" s="702"/>
      <c r="L592" s="702"/>
      <c r="M592" s="702"/>
      <c r="N592" s="702"/>
      <c r="O592" s="702"/>
      <c r="P592" s="702"/>
      <c r="Q592" s="702"/>
      <c r="R592" s="702"/>
      <c r="S592" s="702"/>
      <c r="W592" s="702"/>
      <c r="X592" s="702"/>
      <c r="Y592" s="702"/>
      <c r="Z592" s="702"/>
      <c r="AA592" s="702"/>
      <c r="AB592" s="702"/>
      <c r="AC592" s="702"/>
      <c r="AD592" s="702"/>
      <c r="AE592" s="702"/>
      <c r="AF592" s="702"/>
      <c r="AG592" s="702"/>
      <c r="AH592" s="702"/>
      <c r="AI592" s="702"/>
      <c r="AJ592" s="702"/>
      <c r="AK592" s="702"/>
    </row>
    <row r="593" spans="5:37">
      <c r="E593" s="702"/>
      <c r="F593" s="702"/>
      <c r="G593" s="702"/>
      <c r="H593" s="702"/>
      <c r="I593" s="702"/>
      <c r="J593" s="702"/>
      <c r="K593" s="702"/>
      <c r="L593" s="702"/>
      <c r="M593" s="702"/>
      <c r="N593" s="702"/>
      <c r="O593" s="702"/>
      <c r="P593" s="702"/>
      <c r="Q593" s="702"/>
      <c r="R593" s="702"/>
      <c r="S593" s="702"/>
      <c r="W593" s="702"/>
      <c r="X593" s="702"/>
      <c r="Y593" s="702"/>
      <c r="Z593" s="702"/>
      <c r="AA593" s="702"/>
      <c r="AB593" s="702"/>
      <c r="AC593" s="702"/>
      <c r="AD593" s="702"/>
      <c r="AE593" s="702"/>
      <c r="AF593" s="702"/>
      <c r="AG593" s="702"/>
      <c r="AH593" s="702"/>
      <c r="AI593" s="702"/>
      <c r="AJ593" s="702"/>
      <c r="AK593" s="702"/>
    </row>
    <row r="594" spans="5:37">
      <c r="E594" s="702"/>
      <c r="F594" s="702"/>
      <c r="G594" s="702"/>
      <c r="H594" s="702"/>
      <c r="I594" s="702"/>
      <c r="J594" s="702"/>
      <c r="K594" s="702"/>
      <c r="L594" s="702"/>
      <c r="M594" s="702"/>
      <c r="N594" s="702"/>
      <c r="O594" s="702"/>
      <c r="P594" s="702"/>
      <c r="Q594" s="702"/>
      <c r="R594" s="702"/>
      <c r="S594" s="702"/>
      <c r="W594" s="702"/>
      <c r="X594" s="702"/>
      <c r="Y594" s="702"/>
      <c r="Z594" s="702"/>
      <c r="AA594" s="702"/>
      <c r="AB594" s="702"/>
      <c r="AC594" s="702"/>
      <c r="AD594" s="702"/>
      <c r="AE594" s="702"/>
      <c r="AF594" s="702"/>
      <c r="AG594" s="702"/>
      <c r="AH594" s="702"/>
      <c r="AI594" s="702"/>
      <c r="AJ594" s="702"/>
      <c r="AK594" s="702"/>
    </row>
    <row r="595" spans="5:37">
      <c r="E595" s="702"/>
      <c r="F595" s="702"/>
      <c r="G595" s="702"/>
      <c r="H595" s="702"/>
      <c r="I595" s="702"/>
      <c r="J595" s="702"/>
      <c r="K595" s="702"/>
      <c r="L595" s="702"/>
      <c r="M595" s="702"/>
      <c r="N595" s="702"/>
      <c r="O595" s="702"/>
      <c r="P595" s="702"/>
      <c r="Q595" s="702"/>
      <c r="R595" s="702"/>
      <c r="S595" s="702"/>
      <c r="W595" s="702"/>
      <c r="X595" s="702"/>
      <c r="Y595" s="702"/>
      <c r="Z595" s="702"/>
      <c r="AA595" s="702"/>
      <c r="AB595" s="702"/>
      <c r="AC595" s="702"/>
      <c r="AD595" s="702"/>
      <c r="AE595" s="702"/>
      <c r="AF595" s="702"/>
      <c r="AG595" s="702"/>
      <c r="AH595" s="702"/>
      <c r="AI595" s="702"/>
      <c r="AJ595" s="702"/>
      <c r="AK595" s="702"/>
    </row>
    <row r="596" spans="5:37">
      <c r="E596" s="702"/>
      <c r="F596" s="702"/>
      <c r="G596" s="702"/>
      <c r="H596" s="702"/>
      <c r="I596" s="702"/>
      <c r="J596" s="702"/>
      <c r="K596" s="702"/>
      <c r="L596" s="702"/>
      <c r="M596" s="702"/>
      <c r="N596" s="702"/>
      <c r="O596" s="702"/>
      <c r="P596" s="702"/>
      <c r="Q596" s="702"/>
      <c r="R596" s="702"/>
      <c r="S596" s="702"/>
      <c r="W596" s="702"/>
      <c r="X596" s="702"/>
      <c r="Y596" s="702"/>
      <c r="Z596" s="702"/>
      <c r="AA596" s="702"/>
      <c r="AB596" s="702"/>
      <c r="AC596" s="702"/>
      <c r="AD596" s="702"/>
      <c r="AE596" s="702"/>
      <c r="AF596" s="702"/>
      <c r="AG596" s="702"/>
      <c r="AH596" s="702"/>
      <c r="AI596" s="702"/>
      <c r="AJ596" s="702"/>
      <c r="AK596" s="702"/>
    </row>
    <row r="597" spans="5:37">
      <c r="E597" s="702"/>
      <c r="F597" s="702"/>
      <c r="G597" s="702"/>
      <c r="H597" s="702"/>
      <c r="I597" s="702"/>
      <c r="J597" s="702"/>
      <c r="K597" s="702"/>
      <c r="L597" s="702"/>
      <c r="M597" s="702"/>
      <c r="N597" s="702"/>
      <c r="O597" s="702"/>
      <c r="P597" s="702"/>
      <c r="Q597" s="702"/>
      <c r="R597" s="702"/>
      <c r="S597" s="702"/>
      <c r="W597" s="702"/>
      <c r="X597" s="702"/>
      <c r="Y597" s="702"/>
      <c r="Z597" s="702"/>
      <c r="AA597" s="702"/>
      <c r="AB597" s="702"/>
      <c r="AC597" s="702"/>
      <c r="AD597" s="702"/>
      <c r="AE597" s="702"/>
      <c r="AF597" s="702"/>
      <c r="AG597" s="702"/>
      <c r="AH597" s="702"/>
      <c r="AI597" s="702"/>
      <c r="AJ597" s="702"/>
      <c r="AK597" s="702"/>
    </row>
    <row r="598" spans="5:37">
      <c r="E598" s="702"/>
      <c r="F598" s="702"/>
      <c r="G598" s="702"/>
      <c r="H598" s="702"/>
      <c r="I598" s="702"/>
      <c r="J598" s="702"/>
      <c r="K598" s="702"/>
      <c r="L598" s="702"/>
      <c r="M598" s="702"/>
      <c r="N598" s="702"/>
      <c r="O598" s="702"/>
      <c r="P598" s="702"/>
      <c r="Q598" s="702"/>
      <c r="R598" s="702"/>
      <c r="S598" s="702"/>
      <c r="W598" s="702"/>
      <c r="X598" s="702"/>
      <c r="Y598" s="702"/>
      <c r="Z598" s="702"/>
      <c r="AA598" s="702"/>
      <c r="AB598" s="702"/>
      <c r="AC598" s="702"/>
      <c r="AD598" s="702"/>
      <c r="AE598" s="702"/>
      <c r="AF598" s="702"/>
      <c r="AG598" s="702"/>
      <c r="AH598" s="702"/>
      <c r="AI598" s="702"/>
      <c r="AJ598" s="702"/>
      <c r="AK598" s="702"/>
    </row>
    <row r="599" spans="5:37">
      <c r="E599" s="702"/>
      <c r="F599" s="702"/>
      <c r="G599" s="702"/>
      <c r="H599" s="702"/>
      <c r="I599" s="702"/>
      <c r="J599" s="702"/>
      <c r="K599" s="702"/>
      <c r="L599" s="702"/>
      <c r="M599" s="702"/>
      <c r="N599" s="702"/>
      <c r="O599" s="702"/>
      <c r="P599" s="702"/>
      <c r="Q599" s="702"/>
      <c r="R599" s="702"/>
      <c r="S599" s="702"/>
      <c r="W599" s="702"/>
      <c r="X599" s="702"/>
      <c r="Y599" s="702"/>
      <c r="Z599" s="702"/>
      <c r="AA599" s="702"/>
      <c r="AB599" s="702"/>
      <c r="AC599" s="702"/>
      <c r="AD599" s="702"/>
      <c r="AE599" s="702"/>
      <c r="AF599" s="702"/>
      <c r="AG599" s="702"/>
      <c r="AH599" s="702"/>
      <c r="AI599" s="702"/>
      <c r="AJ599" s="702"/>
      <c r="AK599" s="702"/>
    </row>
    <row r="600" spans="5:37">
      <c r="E600" s="702"/>
      <c r="F600" s="702"/>
      <c r="G600" s="702"/>
      <c r="H600" s="702"/>
      <c r="I600" s="702"/>
      <c r="J600" s="702"/>
      <c r="K600" s="702"/>
      <c r="L600" s="702"/>
      <c r="M600" s="702"/>
      <c r="N600" s="702"/>
      <c r="O600" s="702"/>
      <c r="P600" s="702"/>
      <c r="Q600" s="702"/>
      <c r="R600" s="702"/>
      <c r="S600" s="702"/>
      <c r="W600" s="702"/>
      <c r="X600" s="702"/>
      <c r="Y600" s="702"/>
      <c r="Z600" s="702"/>
      <c r="AA600" s="702"/>
      <c r="AB600" s="702"/>
      <c r="AC600" s="702"/>
      <c r="AD600" s="702"/>
      <c r="AE600" s="702"/>
      <c r="AF600" s="702"/>
      <c r="AG600" s="702"/>
      <c r="AH600" s="702"/>
      <c r="AI600" s="702"/>
      <c r="AJ600" s="702"/>
      <c r="AK600" s="702"/>
    </row>
    <row r="601" spans="5:37">
      <c r="E601" s="702"/>
      <c r="F601" s="702"/>
      <c r="G601" s="702"/>
      <c r="H601" s="702"/>
      <c r="I601" s="702"/>
      <c r="J601" s="702"/>
      <c r="K601" s="702"/>
      <c r="L601" s="702"/>
      <c r="M601" s="702"/>
      <c r="N601" s="702"/>
      <c r="O601" s="702"/>
      <c r="P601" s="702"/>
      <c r="Q601" s="702"/>
      <c r="R601" s="702"/>
      <c r="S601" s="702"/>
      <c r="W601" s="702"/>
      <c r="X601" s="702"/>
      <c r="Y601" s="702"/>
      <c r="Z601" s="702"/>
      <c r="AA601" s="702"/>
      <c r="AB601" s="702"/>
      <c r="AC601" s="702"/>
      <c r="AD601" s="702"/>
      <c r="AE601" s="702"/>
      <c r="AF601" s="702"/>
      <c r="AG601" s="702"/>
      <c r="AH601" s="702"/>
      <c r="AI601" s="702"/>
      <c r="AJ601" s="702"/>
      <c r="AK601" s="702"/>
    </row>
    <row r="602" spans="5:37">
      <c r="E602" s="702"/>
      <c r="F602" s="702"/>
      <c r="G602" s="702"/>
      <c r="H602" s="702"/>
      <c r="I602" s="702"/>
      <c r="J602" s="702"/>
      <c r="K602" s="702"/>
      <c r="L602" s="702"/>
      <c r="M602" s="702"/>
      <c r="N602" s="702"/>
      <c r="O602" s="702"/>
      <c r="P602" s="702"/>
      <c r="Q602" s="702"/>
      <c r="R602" s="702"/>
      <c r="S602" s="702"/>
      <c r="W602" s="702"/>
      <c r="X602" s="702"/>
      <c r="Y602" s="702"/>
      <c r="Z602" s="702"/>
      <c r="AA602" s="702"/>
      <c r="AB602" s="702"/>
      <c r="AC602" s="702"/>
      <c r="AD602" s="702"/>
      <c r="AE602" s="702"/>
      <c r="AF602" s="702"/>
      <c r="AG602" s="702"/>
      <c r="AH602" s="702"/>
      <c r="AI602" s="702"/>
      <c r="AJ602" s="702"/>
      <c r="AK602" s="702"/>
    </row>
    <row r="603" spans="5:37">
      <c r="E603" s="702"/>
      <c r="F603" s="702"/>
      <c r="G603" s="702"/>
      <c r="H603" s="702"/>
      <c r="I603" s="702"/>
      <c r="J603" s="702"/>
      <c r="K603" s="702"/>
      <c r="L603" s="702"/>
      <c r="M603" s="702"/>
      <c r="N603" s="702"/>
      <c r="O603" s="702"/>
      <c r="P603" s="702"/>
      <c r="Q603" s="702"/>
      <c r="R603" s="702"/>
      <c r="S603" s="702"/>
      <c r="W603" s="702"/>
      <c r="X603" s="702"/>
      <c r="Y603" s="702"/>
      <c r="Z603" s="702"/>
      <c r="AA603" s="702"/>
      <c r="AB603" s="702"/>
      <c r="AC603" s="702"/>
      <c r="AD603" s="702"/>
      <c r="AE603" s="702"/>
      <c r="AF603" s="702"/>
      <c r="AG603" s="702"/>
      <c r="AH603" s="702"/>
      <c r="AI603" s="702"/>
      <c r="AJ603" s="702"/>
      <c r="AK603" s="702"/>
    </row>
    <row r="604" spans="5:37">
      <c r="E604" s="702"/>
      <c r="F604" s="702"/>
      <c r="G604" s="702"/>
      <c r="H604" s="702"/>
      <c r="I604" s="702"/>
      <c r="J604" s="702"/>
      <c r="K604" s="702"/>
      <c r="L604" s="702"/>
      <c r="M604" s="702"/>
      <c r="N604" s="702"/>
      <c r="O604" s="702"/>
      <c r="P604" s="702"/>
      <c r="Q604" s="702"/>
      <c r="R604" s="702"/>
      <c r="S604" s="702"/>
      <c r="W604" s="702"/>
      <c r="X604" s="702"/>
      <c r="Y604" s="702"/>
      <c r="Z604" s="702"/>
      <c r="AA604" s="702"/>
      <c r="AB604" s="702"/>
      <c r="AC604" s="702"/>
      <c r="AD604" s="702"/>
      <c r="AE604" s="702"/>
      <c r="AF604" s="702"/>
      <c r="AG604" s="702"/>
      <c r="AH604" s="702"/>
      <c r="AI604" s="702"/>
      <c r="AJ604" s="702"/>
      <c r="AK604" s="702"/>
    </row>
    <row r="605" spans="5:37">
      <c r="E605" s="702"/>
      <c r="F605" s="702"/>
      <c r="G605" s="702"/>
      <c r="H605" s="702"/>
      <c r="I605" s="702"/>
      <c r="J605" s="702"/>
      <c r="K605" s="702"/>
      <c r="L605" s="702"/>
      <c r="M605" s="702"/>
      <c r="N605" s="702"/>
      <c r="O605" s="702"/>
      <c r="P605" s="702"/>
      <c r="Q605" s="702"/>
      <c r="R605" s="702"/>
      <c r="S605" s="702"/>
      <c r="W605" s="702"/>
      <c r="X605" s="702"/>
      <c r="Y605" s="702"/>
      <c r="Z605" s="702"/>
      <c r="AA605" s="702"/>
      <c r="AB605" s="702"/>
      <c r="AC605" s="702"/>
      <c r="AD605" s="702"/>
      <c r="AE605" s="702"/>
      <c r="AF605" s="702"/>
      <c r="AG605" s="702"/>
      <c r="AH605" s="702"/>
      <c r="AI605" s="702"/>
      <c r="AJ605" s="702"/>
      <c r="AK605" s="702"/>
    </row>
    <row r="606" spans="5:37">
      <c r="E606" s="702"/>
      <c r="F606" s="702"/>
      <c r="G606" s="702"/>
      <c r="H606" s="702"/>
      <c r="I606" s="702"/>
      <c r="J606" s="702"/>
      <c r="K606" s="702"/>
      <c r="L606" s="702"/>
      <c r="M606" s="702"/>
      <c r="N606" s="702"/>
      <c r="O606" s="702"/>
      <c r="P606" s="702"/>
      <c r="Q606" s="702"/>
      <c r="R606" s="702"/>
      <c r="S606" s="702"/>
      <c r="W606" s="702"/>
      <c r="X606" s="702"/>
      <c r="Y606" s="702"/>
      <c r="Z606" s="702"/>
      <c r="AA606" s="702"/>
      <c r="AB606" s="702"/>
      <c r="AC606" s="702"/>
      <c r="AD606" s="702"/>
      <c r="AE606" s="702"/>
      <c r="AF606" s="702"/>
      <c r="AG606" s="702"/>
      <c r="AH606" s="702"/>
      <c r="AI606" s="702"/>
      <c r="AJ606" s="702"/>
      <c r="AK606" s="702"/>
    </row>
    <row r="607" spans="5:37">
      <c r="E607" s="702"/>
      <c r="F607" s="702"/>
      <c r="G607" s="702"/>
      <c r="H607" s="702"/>
      <c r="I607" s="702"/>
      <c r="J607" s="702"/>
      <c r="K607" s="702"/>
      <c r="L607" s="702"/>
      <c r="M607" s="702"/>
      <c r="N607" s="702"/>
      <c r="O607" s="702"/>
      <c r="P607" s="702"/>
      <c r="Q607" s="702"/>
      <c r="R607" s="702"/>
      <c r="S607" s="702"/>
      <c r="W607" s="702"/>
      <c r="X607" s="702"/>
      <c r="Y607" s="702"/>
      <c r="Z607" s="702"/>
      <c r="AA607" s="702"/>
      <c r="AB607" s="702"/>
      <c r="AC607" s="702"/>
      <c r="AD607" s="702"/>
      <c r="AE607" s="702"/>
      <c r="AF607" s="702"/>
      <c r="AG607" s="702"/>
      <c r="AH607" s="702"/>
      <c r="AI607" s="702"/>
      <c r="AJ607" s="702"/>
      <c r="AK607" s="702"/>
    </row>
    <row r="608" spans="5:37">
      <c r="E608" s="702"/>
      <c r="F608" s="702"/>
      <c r="G608" s="702"/>
      <c r="H608" s="702"/>
      <c r="I608" s="702"/>
      <c r="J608" s="702"/>
      <c r="K608" s="702"/>
      <c r="L608" s="702"/>
      <c r="M608" s="702"/>
      <c r="N608" s="702"/>
      <c r="O608" s="702"/>
      <c r="P608" s="702"/>
      <c r="Q608" s="702"/>
      <c r="R608" s="702"/>
      <c r="S608" s="702"/>
      <c r="W608" s="702"/>
      <c r="X608" s="702"/>
      <c r="Y608" s="702"/>
      <c r="Z608" s="702"/>
      <c r="AA608" s="702"/>
      <c r="AB608" s="702"/>
      <c r="AC608" s="702"/>
      <c r="AD608" s="702"/>
      <c r="AE608" s="702"/>
      <c r="AF608" s="702"/>
      <c r="AG608" s="702"/>
      <c r="AH608" s="702"/>
      <c r="AI608" s="702"/>
      <c r="AJ608" s="702"/>
      <c r="AK608" s="702"/>
    </row>
    <row r="609" spans="5:37">
      <c r="E609" s="702"/>
      <c r="F609" s="702"/>
      <c r="G609" s="702"/>
      <c r="H609" s="702"/>
      <c r="I609" s="702"/>
      <c r="J609" s="702"/>
      <c r="K609" s="702"/>
      <c r="L609" s="702"/>
      <c r="M609" s="702"/>
      <c r="N609" s="702"/>
      <c r="O609" s="702"/>
      <c r="P609" s="702"/>
      <c r="Q609" s="702"/>
      <c r="R609" s="702"/>
      <c r="S609" s="702"/>
      <c r="W609" s="702"/>
      <c r="X609" s="702"/>
      <c r="Y609" s="702"/>
      <c r="Z609" s="702"/>
      <c r="AA609" s="702"/>
      <c r="AB609" s="702"/>
      <c r="AC609" s="702"/>
      <c r="AD609" s="702"/>
      <c r="AE609" s="702"/>
      <c r="AF609" s="702"/>
      <c r="AG609" s="702"/>
      <c r="AH609" s="702"/>
      <c r="AI609" s="702"/>
      <c r="AJ609" s="702"/>
      <c r="AK609" s="702"/>
    </row>
    <row r="610" spans="5:37">
      <c r="E610" s="702"/>
      <c r="F610" s="702"/>
      <c r="G610" s="702"/>
      <c r="H610" s="702"/>
      <c r="I610" s="702"/>
      <c r="J610" s="702"/>
      <c r="K610" s="702"/>
      <c r="L610" s="702"/>
      <c r="M610" s="702"/>
      <c r="N610" s="702"/>
      <c r="O610" s="702"/>
      <c r="P610" s="702"/>
      <c r="Q610" s="702"/>
      <c r="R610" s="702"/>
      <c r="S610" s="702"/>
      <c r="W610" s="702"/>
      <c r="X610" s="702"/>
      <c r="Y610" s="702"/>
      <c r="Z610" s="702"/>
      <c r="AA610" s="702"/>
      <c r="AB610" s="702"/>
      <c r="AC610" s="702"/>
      <c r="AD610" s="702"/>
      <c r="AE610" s="702"/>
      <c r="AF610" s="702"/>
      <c r="AG610" s="702"/>
      <c r="AH610" s="702"/>
      <c r="AI610" s="702"/>
      <c r="AJ610" s="702"/>
      <c r="AK610" s="702"/>
    </row>
    <row r="611" spans="5:37">
      <c r="E611" s="702"/>
      <c r="F611" s="702"/>
      <c r="G611" s="702"/>
      <c r="H611" s="702"/>
      <c r="I611" s="702"/>
      <c r="J611" s="702"/>
      <c r="K611" s="702"/>
      <c r="L611" s="702"/>
      <c r="M611" s="702"/>
      <c r="N611" s="702"/>
      <c r="O611" s="702"/>
      <c r="P611" s="702"/>
      <c r="Q611" s="702"/>
      <c r="R611" s="702"/>
      <c r="S611" s="702"/>
      <c r="W611" s="702"/>
      <c r="X611" s="702"/>
      <c r="Y611" s="702"/>
      <c r="Z611" s="702"/>
      <c r="AA611" s="702"/>
      <c r="AB611" s="702"/>
      <c r="AC611" s="702"/>
      <c r="AD611" s="702"/>
      <c r="AE611" s="702"/>
      <c r="AF611" s="702"/>
      <c r="AG611" s="702"/>
      <c r="AH611" s="702"/>
      <c r="AI611" s="702"/>
      <c r="AJ611" s="702"/>
      <c r="AK611" s="702"/>
    </row>
    <row r="612" spans="5:37">
      <c r="E612" s="702"/>
      <c r="F612" s="702"/>
      <c r="G612" s="702"/>
      <c r="H612" s="702"/>
      <c r="I612" s="702"/>
      <c r="J612" s="702"/>
      <c r="K612" s="702"/>
      <c r="L612" s="702"/>
      <c r="M612" s="702"/>
      <c r="N612" s="702"/>
      <c r="O612" s="702"/>
      <c r="P612" s="702"/>
      <c r="Q612" s="702"/>
      <c r="R612" s="702"/>
      <c r="S612" s="702"/>
      <c r="W612" s="702"/>
      <c r="X612" s="702"/>
      <c r="Y612" s="702"/>
      <c r="Z612" s="702"/>
      <c r="AA612" s="702"/>
      <c r="AB612" s="702"/>
      <c r="AC612" s="702"/>
      <c r="AD612" s="702"/>
      <c r="AE612" s="702"/>
      <c r="AF612" s="702"/>
      <c r="AG612" s="702"/>
      <c r="AH612" s="702"/>
      <c r="AI612" s="702"/>
      <c r="AJ612" s="702"/>
      <c r="AK612" s="702"/>
    </row>
    <row r="613" spans="5:37">
      <c r="E613" s="702"/>
      <c r="F613" s="702"/>
      <c r="G613" s="702"/>
      <c r="H613" s="702"/>
      <c r="I613" s="702"/>
      <c r="J613" s="702"/>
      <c r="K613" s="702"/>
      <c r="L613" s="702"/>
      <c r="M613" s="702"/>
      <c r="N613" s="702"/>
      <c r="O613" s="702"/>
      <c r="P613" s="702"/>
      <c r="Q613" s="702"/>
      <c r="R613" s="702"/>
      <c r="S613" s="702"/>
      <c r="W613" s="702"/>
      <c r="X613" s="702"/>
      <c r="Y613" s="702"/>
      <c r="Z613" s="702"/>
      <c r="AA613" s="702"/>
      <c r="AB613" s="702"/>
      <c r="AC613" s="702"/>
      <c r="AD613" s="702"/>
      <c r="AE613" s="702"/>
      <c r="AF613" s="702"/>
      <c r="AG613" s="702"/>
      <c r="AH613" s="702"/>
      <c r="AI613" s="702"/>
      <c r="AJ613" s="702"/>
      <c r="AK613" s="702"/>
    </row>
    <row r="614" spans="5:37">
      <c r="E614" s="702"/>
      <c r="F614" s="702"/>
      <c r="G614" s="702"/>
      <c r="H614" s="702"/>
      <c r="I614" s="702"/>
      <c r="J614" s="702"/>
      <c r="K614" s="702"/>
      <c r="L614" s="702"/>
      <c r="M614" s="702"/>
      <c r="N614" s="702"/>
      <c r="O614" s="702"/>
      <c r="P614" s="702"/>
      <c r="Q614" s="702"/>
      <c r="R614" s="702"/>
      <c r="S614" s="702"/>
      <c r="W614" s="702"/>
      <c r="X614" s="702"/>
      <c r="Y614" s="702"/>
      <c r="Z614" s="702"/>
      <c r="AA614" s="702"/>
      <c r="AB614" s="702"/>
      <c r="AC614" s="702"/>
      <c r="AD614" s="702"/>
      <c r="AE614" s="702"/>
      <c r="AF614" s="702"/>
      <c r="AG614" s="702"/>
      <c r="AH614" s="702"/>
      <c r="AI614" s="702"/>
      <c r="AJ614" s="702"/>
      <c r="AK614" s="702"/>
    </row>
    <row r="615" spans="5:37">
      <c r="E615" s="702"/>
      <c r="F615" s="702"/>
      <c r="G615" s="702"/>
      <c r="H615" s="702"/>
      <c r="I615" s="702"/>
      <c r="J615" s="702"/>
      <c r="K615" s="702"/>
      <c r="L615" s="702"/>
      <c r="M615" s="702"/>
      <c r="N615" s="702"/>
      <c r="O615" s="702"/>
      <c r="P615" s="702"/>
      <c r="Q615" s="702"/>
      <c r="R615" s="702"/>
      <c r="S615" s="702"/>
      <c r="W615" s="702"/>
      <c r="X615" s="702"/>
      <c r="Y615" s="702"/>
      <c r="Z615" s="702"/>
      <c r="AA615" s="702"/>
      <c r="AB615" s="702"/>
      <c r="AC615" s="702"/>
      <c r="AD615" s="702"/>
      <c r="AE615" s="702"/>
      <c r="AF615" s="702"/>
      <c r="AG615" s="702"/>
      <c r="AH615" s="702"/>
      <c r="AI615" s="702"/>
      <c r="AJ615" s="702"/>
      <c r="AK615" s="702"/>
    </row>
    <row r="616" spans="5:37">
      <c r="E616" s="702"/>
      <c r="F616" s="702"/>
      <c r="G616" s="702"/>
      <c r="H616" s="702"/>
      <c r="I616" s="702"/>
      <c r="J616" s="702"/>
      <c r="K616" s="702"/>
      <c r="L616" s="702"/>
      <c r="M616" s="702"/>
      <c r="N616" s="702"/>
      <c r="O616" s="702"/>
      <c r="P616" s="702"/>
      <c r="Q616" s="702"/>
      <c r="R616" s="702"/>
      <c r="S616" s="702"/>
      <c r="W616" s="702"/>
      <c r="X616" s="702"/>
      <c r="Y616" s="702"/>
      <c r="Z616" s="702"/>
      <c r="AA616" s="702"/>
      <c r="AB616" s="702"/>
      <c r="AC616" s="702"/>
      <c r="AD616" s="702"/>
      <c r="AE616" s="702"/>
      <c r="AF616" s="702"/>
      <c r="AG616" s="702"/>
      <c r="AH616" s="702"/>
      <c r="AI616" s="702"/>
      <c r="AJ616" s="702"/>
      <c r="AK616" s="702"/>
    </row>
    <row r="617" spans="5:37">
      <c r="E617" s="702"/>
      <c r="F617" s="702"/>
      <c r="G617" s="702"/>
      <c r="H617" s="702"/>
      <c r="I617" s="702"/>
      <c r="J617" s="702"/>
      <c r="K617" s="702"/>
      <c r="L617" s="702"/>
      <c r="M617" s="702"/>
      <c r="N617" s="702"/>
      <c r="O617" s="702"/>
      <c r="P617" s="702"/>
      <c r="Q617" s="702"/>
      <c r="R617" s="702"/>
      <c r="S617" s="702"/>
      <c r="W617" s="702"/>
      <c r="X617" s="702"/>
      <c r="Y617" s="702"/>
      <c r="Z617" s="702"/>
      <c r="AA617" s="702"/>
      <c r="AB617" s="702"/>
      <c r="AC617" s="702"/>
      <c r="AD617" s="702"/>
      <c r="AE617" s="702"/>
      <c r="AF617" s="702"/>
      <c r="AG617" s="702"/>
      <c r="AH617" s="702"/>
      <c r="AI617" s="702"/>
      <c r="AJ617" s="702"/>
      <c r="AK617" s="702"/>
    </row>
    <row r="618" spans="5:37">
      <c r="E618" s="702"/>
      <c r="F618" s="702"/>
      <c r="G618" s="702"/>
      <c r="H618" s="702"/>
      <c r="I618" s="702"/>
      <c r="J618" s="702"/>
      <c r="K618" s="702"/>
      <c r="L618" s="702"/>
      <c r="M618" s="702"/>
      <c r="N618" s="702"/>
      <c r="O618" s="702"/>
      <c r="P618" s="702"/>
      <c r="Q618" s="702"/>
      <c r="R618" s="702"/>
      <c r="S618" s="702"/>
      <c r="W618" s="702"/>
      <c r="X618" s="702"/>
      <c r="Y618" s="702"/>
      <c r="Z618" s="702"/>
      <c r="AA618" s="702"/>
      <c r="AB618" s="702"/>
      <c r="AC618" s="702"/>
      <c r="AD618" s="702"/>
      <c r="AE618" s="702"/>
      <c r="AF618" s="702"/>
      <c r="AG618" s="702"/>
      <c r="AH618" s="702"/>
      <c r="AI618" s="702"/>
      <c r="AJ618" s="702"/>
      <c r="AK618" s="702"/>
    </row>
    <row r="619" spans="5:37">
      <c r="E619" s="702"/>
      <c r="F619" s="702"/>
      <c r="G619" s="702"/>
      <c r="H619" s="702"/>
      <c r="I619" s="702"/>
      <c r="J619" s="702"/>
      <c r="K619" s="702"/>
      <c r="L619" s="702"/>
      <c r="M619" s="702"/>
      <c r="N619" s="702"/>
      <c r="O619" s="702"/>
      <c r="P619" s="702"/>
      <c r="Q619" s="702"/>
      <c r="R619" s="702"/>
      <c r="S619" s="702"/>
      <c r="W619" s="702"/>
      <c r="X619" s="702"/>
      <c r="Y619" s="702"/>
      <c r="Z619" s="702"/>
      <c r="AA619" s="702"/>
      <c r="AB619" s="702"/>
      <c r="AC619" s="702"/>
      <c r="AD619" s="702"/>
      <c r="AE619" s="702"/>
      <c r="AF619" s="702"/>
      <c r="AG619" s="702"/>
      <c r="AH619" s="702"/>
      <c r="AI619" s="702"/>
      <c r="AJ619" s="702"/>
      <c r="AK619" s="702"/>
    </row>
    <row r="620" spans="5:37">
      <c r="E620" s="702"/>
      <c r="F620" s="702"/>
      <c r="G620" s="702"/>
      <c r="H620" s="702"/>
      <c r="I620" s="702"/>
      <c r="J620" s="702"/>
      <c r="K620" s="702"/>
      <c r="L620" s="702"/>
      <c r="M620" s="702"/>
      <c r="N620" s="702"/>
      <c r="O620" s="702"/>
      <c r="P620" s="702"/>
      <c r="Q620" s="702"/>
      <c r="R620" s="702"/>
      <c r="S620" s="702"/>
      <c r="W620" s="702"/>
      <c r="X620" s="702"/>
      <c r="Y620" s="702"/>
      <c r="Z620" s="702"/>
      <c r="AA620" s="702"/>
      <c r="AB620" s="702"/>
      <c r="AC620" s="702"/>
      <c r="AD620" s="702"/>
      <c r="AE620" s="702"/>
      <c r="AF620" s="702"/>
      <c r="AG620" s="702"/>
      <c r="AH620" s="702"/>
      <c r="AI620" s="702"/>
      <c r="AJ620" s="702"/>
      <c r="AK620" s="702"/>
    </row>
    <row r="621" spans="5:37">
      <c r="E621" s="702"/>
      <c r="F621" s="702"/>
      <c r="G621" s="702"/>
      <c r="H621" s="702"/>
      <c r="I621" s="702"/>
      <c r="J621" s="702"/>
      <c r="K621" s="702"/>
      <c r="L621" s="702"/>
      <c r="M621" s="702"/>
      <c r="N621" s="702"/>
      <c r="O621" s="702"/>
      <c r="P621" s="702"/>
      <c r="Q621" s="702"/>
      <c r="R621" s="702"/>
      <c r="S621" s="702"/>
      <c r="W621" s="702"/>
      <c r="X621" s="702"/>
      <c r="Y621" s="702"/>
      <c r="Z621" s="702"/>
      <c r="AA621" s="702"/>
      <c r="AB621" s="702"/>
      <c r="AC621" s="702"/>
      <c r="AD621" s="702"/>
      <c r="AE621" s="702"/>
      <c r="AF621" s="702"/>
      <c r="AG621" s="702"/>
      <c r="AH621" s="702"/>
      <c r="AI621" s="702"/>
      <c r="AJ621" s="702"/>
      <c r="AK621" s="702"/>
    </row>
    <row r="622" spans="5:37">
      <c r="E622" s="702"/>
      <c r="F622" s="702"/>
      <c r="G622" s="702"/>
      <c r="H622" s="702"/>
      <c r="I622" s="702"/>
      <c r="J622" s="702"/>
      <c r="K622" s="702"/>
      <c r="L622" s="702"/>
      <c r="M622" s="702"/>
      <c r="N622" s="702"/>
      <c r="O622" s="702"/>
      <c r="P622" s="702"/>
      <c r="Q622" s="702"/>
      <c r="R622" s="702"/>
      <c r="S622" s="702"/>
      <c r="W622" s="702"/>
      <c r="X622" s="702"/>
      <c r="Y622" s="702"/>
      <c r="Z622" s="702"/>
      <c r="AA622" s="702"/>
      <c r="AB622" s="702"/>
      <c r="AC622" s="702"/>
      <c r="AD622" s="702"/>
      <c r="AE622" s="702"/>
      <c r="AF622" s="702"/>
      <c r="AG622" s="702"/>
      <c r="AH622" s="702"/>
      <c r="AI622" s="702"/>
      <c r="AJ622" s="702"/>
      <c r="AK622" s="702"/>
    </row>
    <row r="623" spans="5:37">
      <c r="E623" s="702"/>
      <c r="F623" s="702"/>
      <c r="G623" s="702"/>
      <c r="H623" s="702"/>
      <c r="I623" s="702"/>
      <c r="J623" s="702"/>
      <c r="K623" s="702"/>
      <c r="L623" s="702"/>
      <c r="M623" s="702"/>
      <c r="N623" s="702"/>
      <c r="O623" s="702"/>
      <c r="P623" s="702"/>
      <c r="Q623" s="702"/>
      <c r="R623" s="702"/>
      <c r="S623" s="702"/>
      <c r="W623" s="702"/>
      <c r="X623" s="702"/>
      <c r="Y623" s="702"/>
      <c r="Z623" s="702"/>
      <c r="AA623" s="702"/>
      <c r="AB623" s="702"/>
      <c r="AC623" s="702"/>
      <c r="AD623" s="702"/>
      <c r="AE623" s="702"/>
      <c r="AF623" s="702"/>
      <c r="AG623" s="702"/>
      <c r="AH623" s="702"/>
      <c r="AI623" s="702"/>
      <c r="AJ623" s="702"/>
      <c r="AK623" s="702"/>
    </row>
    <row r="624" spans="5:37">
      <c r="E624" s="702"/>
      <c r="F624" s="702"/>
      <c r="G624" s="702"/>
      <c r="H624" s="702"/>
      <c r="I624" s="702"/>
      <c r="J624" s="702"/>
      <c r="K624" s="702"/>
      <c r="L624" s="702"/>
      <c r="M624" s="702"/>
      <c r="N624" s="702"/>
      <c r="O624" s="702"/>
      <c r="P624" s="702"/>
      <c r="Q624" s="702"/>
      <c r="R624" s="702"/>
      <c r="S624" s="702"/>
      <c r="W624" s="702"/>
      <c r="X624" s="702"/>
      <c r="Y624" s="702"/>
      <c r="Z624" s="702"/>
      <c r="AA624" s="702"/>
      <c r="AB624" s="702"/>
      <c r="AC624" s="702"/>
      <c r="AD624" s="702"/>
      <c r="AE624" s="702"/>
      <c r="AF624" s="702"/>
      <c r="AG624" s="702"/>
      <c r="AH624" s="702"/>
      <c r="AI624" s="702"/>
      <c r="AJ624" s="702"/>
      <c r="AK624" s="702"/>
    </row>
    <row r="625" spans="5:37">
      <c r="E625" s="702"/>
      <c r="F625" s="702"/>
      <c r="G625" s="702"/>
      <c r="H625" s="702"/>
      <c r="I625" s="702"/>
      <c r="J625" s="702"/>
      <c r="K625" s="702"/>
      <c r="L625" s="702"/>
      <c r="M625" s="702"/>
      <c r="N625" s="702"/>
      <c r="O625" s="702"/>
      <c r="P625" s="702"/>
      <c r="Q625" s="702"/>
      <c r="R625" s="702"/>
      <c r="S625" s="702"/>
      <c r="W625" s="702"/>
      <c r="X625" s="702"/>
      <c r="Y625" s="702"/>
      <c r="Z625" s="702"/>
      <c r="AA625" s="702"/>
      <c r="AB625" s="702"/>
      <c r="AC625" s="702"/>
      <c r="AD625" s="702"/>
      <c r="AE625" s="702"/>
      <c r="AF625" s="702"/>
      <c r="AG625" s="702"/>
      <c r="AH625" s="702"/>
      <c r="AI625" s="702"/>
      <c r="AJ625" s="702"/>
      <c r="AK625" s="702"/>
    </row>
    <row r="626" spans="5:37">
      <c r="E626" s="702"/>
      <c r="F626" s="702"/>
      <c r="G626" s="702"/>
      <c r="H626" s="702"/>
      <c r="I626" s="702"/>
      <c r="J626" s="702"/>
      <c r="K626" s="702"/>
      <c r="L626" s="702"/>
      <c r="M626" s="702"/>
      <c r="N626" s="702"/>
      <c r="O626" s="702"/>
      <c r="P626" s="702"/>
      <c r="Q626" s="702"/>
      <c r="R626" s="702"/>
      <c r="S626" s="702"/>
      <c r="W626" s="702"/>
      <c r="X626" s="702"/>
      <c r="Y626" s="702"/>
      <c r="Z626" s="702"/>
      <c r="AA626" s="702"/>
      <c r="AB626" s="702"/>
      <c r="AC626" s="702"/>
      <c r="AD626" s="702"/>
      <c r="AE626" s="702"/>
      <c r="AF626" s="702"/>
      <c r="AG626" s="702"/>
      <c r="AH626" s="702"/>
      <c r="AI626" s="702"/>
      <c r="AJ626" s="702"/>
      <c r="AK626" s="702"/>
    </row>
    <row r="627" spans="5:37">
      <c r="E627" s="702"/>
      <c r="F627" s="702"/>
      <c r="G627" s="702"/>
      <c r="H627" s="702"/>
      <c r="I627" s="702"/>
      <c r="J627" s="702"/>
      <c r="K627" s="702"/>
      <c r="L627" s="702"/>
      <c r="M627" s="702"/>
      <c r="N627" s="702"/>
      <c r="O627" s="702"/>
      <c r="P627" s="702"/>
      <c r="Q627" s="702"/>
      <c r="R627" s="702"/>
      <c r="S627" s="702"/>
      <c r="W627" s="702"/>
      <c r="X627" s="702"/>
      <c r="Y627" s="702"/>
      <c r="Z627" s="702"/>
      <c r="AA627" s="702"/>
      <c r="AB627" s="702"/>
      <c r="AC627" s="702"/>
      <c r="AD627" s="702"/>
      <c r="AE627" s="702"/>
      <c r="AF627" s="702"/>
      <c r="AG627" s="702"/>
      <c r="AH627" s="702"/>
      <c r="AI627" s="702"/>
      <c r="AJ627" s="702"/>
      <c r="AK627" s="702"/>
    </row>
    <row r="628" spans="5:37">
      <c r="E628" s="702"/>
      <c r="F628" s="702"/>
      <c r="G628" s="702"/>
      <c r="H628" s="702"/>
      <c r="I628" s="702"/>
      <c r="J628" s="702"/>
      <c r="K628" s="702"/>
      <c r="L628" s="702"/>
      <c r="M628" s="702"/>
      <c r="N628" s="702"/>
      <c r="O628" s="702"/>
      <c r="P628" s="702"/>
      <c r="Q628" s="702"/>
      <c r="R628" s="702"/>
      <c r="S628" s="702"/>
      <c r="W628" s="702"/>
      <c r="X628" s="702"/>
      <c r="Y628" s="702"/>
      <c r="Z628" s="702"/>
      <c r="AA628" s="702"/>
      <c r="AB628" s="702"/>
      <c r="AC628" s="702"/>
      <c r="AD628" s="702"/>
      <c r="AE628" s="702"/>
      <c r="AF628" s="702"/>
      <c r="AG628" s="702"/>
      <c r="AH628" s="702"/>
      <c r="AI628" s="702"/>
      <c r="AJ628" s="702"/>
      <c r="AK628" s="702"/>
    </row>
    <row r="629" spans="5:37">
      <c r="E629" s="702"/>
      <c r="F629" s="702"/>
      <c r="G629" s="702"/>
      <c r="H629" s="702"/>
      <c r="I629" s="702"/>
      <c r="J629" s="702"/>
      <c r="K629" s="702"/>
      <c r="L629" s="702"/>
      <c r="M629" s="702"/>
      <c r="N629" s="702"/>
      <c r="O629" s="702"/>
      <c r="P629" s="702"/>
      <c r="Q629" s="702"/>
      <c r="R629" s="702"/>
      <c r="S629" s="702"/>
      <c r="W629" s="702"/>
      <c r="X629" s="702"/>
      <c r="Y629" s="702"/>
      <c r="Z629" s="702"/>
      <c r="AA629" s="702"/>
      <c r="AB629" s="702"/>
      <c r="AC629" s="702"/>
      <c r="AD629" s="702"/>
      <c r="AE629" s="702"/>
      <c r="AF629" s="702"/>
      <c r="AG629" s="702"/>
      <c r="AH629" s="702"/>
      <c r="AI629" s="702"/>
      <c r="AJ629" s="702"/>
      <c r="AK629" s="702"/>
    </row>
    <row r="630" spans="5:37">
      <c r="E630" s="702"/>
      <c r="F630" s="702"/>
      <c r="G630" s="702"/>
      <c r="H630" s="702"/>
      <c r="I630" s="702"/>
      <c r="J630" s="702"/>
      <c r="K630" s="702"/>
      <c r="L630" s="702"/>
      <c r="M630" s="702"/>
      <c r="N630" s="702"/>
      <c r="O630" s="702"/>
      <c r="P630" s="702"/>
      <c r="Q630" s="702"/>
      <c r="R630" s="702"/>
      <c r="S630" s="702"/>
      <c r="W630" s="702"/>
      <c r="X630" s="702"/>
      <c r="Y630" s="702"/>
      <c r="Z630" s="702"/>
      <c r="AA630" s="702"/>
      <c r="AB630" s="702"/>
      <c r="AC630" s="702"/>
      <c r="AD630" s="702"/>
      <c r="AE630" s="702"/>
      <c r="AF630" s="702"/>
      <c r="AG630" s="702"/>
      <c r="AH630" s="702"/>
      <c r="AI630" s="702"/>
      <c r="AJ630" s="702"/>
      <c r="AK630" s="702"/>
    </row>
    <row r="631" spans="5:37">
      <c r="E631" s="702"/>
      <c r="F631" s="702"/>
      <c r="G631" s="702"/>
      <c r="H631" s="702"/>
      <c r="I631" s="702"/>
      <c r="J631" s="702"/>
      <c r="K631" s="702"/>
      <c r="L631" s="702"/>
      <c r="M631" s="702"/>
      <c r="N631" s="702"/>
      <c r="O631" s="702"/>
      <c r="P631" s="702"/>
      <c r="Q631" s="702"/>
      <c r="R631" s="702"/>
      <c r="S631" s="702"/>
      <c r="W631" s="702"/>
      <c r="X631" s="702"/>
      <c r="Y631" s="702"/>
      <c r="Z631" s="702"/>
      <c r="AA631" s="702"/>
      <c r="AB631" s="702"/>
      <c r="AC631" s="702"/>
      <c r="AD631" s="702"/>
      <c r="AE631" s="702"/>
      <c r="AF631" s="702"/>
      <c r="AG631" s="702"/>
      <c r="AH631" s="702"/>
      <c r="AI631" s="702"/>
      <c r="AJ631" s="702"/>
      <c r="AK631" s="702"/>
    </row>
    <row r="632" spans="5:37">
      <c r="E632" s="702"/>
      <c r="F632" s="702"/>
      <c r="G632" s="702"/>
      <c r="H632" s="702"/>
      <c r="I632" s="702"/>
      <c r="J632" s="702"/>
      <c r="K632" s="702"/>
      <c r="L632" s="702"/>
      <c r="M632" s="702"/>
      <c r="N632" s="702"/>
      <c r="O632" s="702"/>
      <c r="P632" s="702"/>
      <c r="Q632" s="702"/>
      <c r="R632" s="702"/>
      <c r="S632" s="702"/>
      <c r="W632" s="702"/>
      <c r="X632" s="702"/>
      <c r="Y632" s="702"/>
      <c r="Z632" s="702"/>
      <c r="AA632" s="702"/>
      <c r="AB632" s="702"/>
      <c r="AC632" s="702"/>
      <c r="AD632" s="702"/>
      <c r="AE632" s="702"/>
      <c r="AF632" s="702"/>
      <c r="AG632" s="702"/>
      <c r="AH632" s="702"/>
      <c r="AI632" s="702"/>
      <c r="AJ632" s="702"/>
      <c r="AK632" s="702"/>
    </row>
    <row r="633" spans="5:37">
      <c r="E633" s="702"/>
      <c r="F633" s="702"/>
      <c r="G633" s="702"/>
      <c r="H633" s="702"/>
      <c r="I633" s="702"/>
      <c r="J633" s="702"/>
      <c r="K633" s="702"/>
      <c r="L633" s="702"/>
      <c r="M633" s="702"/>
      <c r="N633" s="702"/>
      <c r="O633" s="702"/>
      <c r="P633" s="702"/>
      <c r="Q633" s="702"/>
      <c r="R633" s="702"/>
      <c r="S633" s="702"/>
      <c r="W633" s="702"/>
      <c r="X633" s="702"/>
      <c r="Y633" s="702"/>
      <c r="Z633" s="702"/>
      <c r="AA633" s="702"/>
      <c r="AB633" s="702"/>
      <c r="AC633" s="702"/>
      <c r="AD633" s="702"/>
      <c r="AE633" s="702"/>
      <c r="AF633" s="702"/>
      <c r="AG633" s="702"/>
      <c r="AH633" s="702"/>
      <c r="AI633" s="702"/>
      <c r="AJ633" s="702"/>
      <c r="AK633" s="702"/>
    </row>
    <row r="634" spans="5:37">
      <c r="E634" s="702"/>
      <c r="F634" s="702"/>
      <c r="G634" s="702"/>
      <c r="H634" s="702"/>
      <c r="I634" s="702"/>
      <c r="J634" s="702"/>
      <c r="K634" s="702"/>
      <c r="L634" s="702"/>
      <c r="M634" s="702"/>
      <c r="N634" s="702"/>
      <c r="O634" s="702"/>
      <c r="P634" s="702"/>
      <c r="Q634" s="702"/>
      <c r="R634" s="702"/>
      <c r="S634" s="702"/>
      <c r="W634" s="702"/>
      <c r="X634" s="702"/>
      <c r="Y634" s="702"/>
      <c r="Z634" s="702"/>
      <c r="AA634" s="702"/>
      <c r="AB634" s="702"/>
      <c r="AC634" s="702"/>
      <c r="AD634" s="702"/>
      <c r="AE634" s="702"/>
      <c r="AF634" s="702"/>
      <c r="AG634" s="702"/>
      <c r="AH634" s="702"/>
      <c r="AI634" s="702"/>
      <c r="AJ634" s="702"/>
      <c r="AK634" s="702"/>
    </row>
    <row r="635" spans="5:37">
      <c r="E635" s="702"/>
      <c r="F635" s="702"/>
      <c r="G635" s="702"/>
      <c r="H635" s="702"/>
      <c r="I635" s="702"/>
      <c r="J635" s="702"/>
      <c r="K635" s="702"/>
      <c r="L635" s="702"/>
      <c r="M635" s="702"/>
      <c r="N635" s="702"/>
      <c r="O635" s="702"/>
      <c r="P635" s="702"/>
      <c r="Q635" s="702"/>
      <c r="R635" s="702"/>
      <c r="S635" s="702"/>
      <c r="W635" s="702"/>
      <c r="X635" s="702"/>
      <c r="Y635" s="702"/>
      <c r="Z635" s="702"/>
      <c r="AA635" s="702"/>
      <c r="AB635" s="702"/>
      <c r="AC635" s="702"/>
      <c r="AD635" s="702"/>
      <c r="AE635" s="702"/>
      <c r="AF635" s="702"/>
      <c r="AG635" s="702"/>
      <c r="AH635" s="702"/>
      <c r="AI635" s="702"/>
      <c r="AJ635" s="702"/>
      <c r="AK635" s="702"/>
    </row>
    <row r="636" spans="5:37">
      <c r="E636" s="702"/>
      <c r="F636" s="702"/>
      <c r="G636" s="702"/>
      <c r="H636" s="702"/>
      <c r="I636" s="702"/>
      <c r="J636" s="702"/>
      <c r="K636" s="702"/>
      <c r="L636" s="702"/>
      <c r="M636" s="702"/>
      <c r="N636" s="702"/>
      <c r="O636" s="702"/>
      <c r="P636" s="702"/>
      <c r="Q636" s="702"/>
      <c r="R636" s="702"/>
      <c r="S636" s="702"/>
      <c r="W636" s="702"/>
      <c r="X636" s="702"/>
      <c r="Y636" s="702"/>
      <c r="Z636" s="702"/>
      <c r="AA636" s="702"/>
      <c r="AB636" s="702"/>
      <c r="AC636" s="702"/>
      <c r="AD636" s="702"/>
      <c r="AE636" s="702"/>
      <c r="AF636" s="702"/>
      <c r="AG636" s="702"/>
      <c r="AH636" s="702"/>
      <c r="AI636" s="702"/>
      <c r="AJ636" s="702"/>
      <c r="AK636" s="702"/>
    </row>
    <row r="637" spans="5:37">
      <c r="E637" s="702"/>
      <c r="F637" s="702"/>
      <c r="G637" s="702"/>
      <c r="H637" s="702"/>
      <c r="I637" s="702"/>
      <c r="J637" s="702"/>
      <c r="K637" s="702"/>
      <c r="L637" s="702"/>
      <c r="M637" s="702"/>
      <c r="N637" s="702"/>
      <c r="O637" s="702"/>
      <c r="P637" s="702"/>
      <c r="Q637" s="702"/>
      <c r="R637" s="702"/>
      <c r="S637" s="702"/>
      <c r="W637" s="702"/>
      <c r="X637" s="702"/>
      <c r="Y637" s="702"/>
      <c r="Z637" s="702"/>
      <c r="AA637" s="702"/>
      <c r="AB637" s="702"/>
      <c r="AC637" s="702"/>
      <c r="AD637" s="702"/>
      <c r="AE637" s="702"/>
      <c r="AF637" s="702"/>
      <c r="AG637" s="702"/>
      <c r="AH637" s="702"/>
      <c r="AI637" s="702"/>
      <c r="AJ637" s="702"/>
      <c r="AK637" s="702"/>
    </row>
    <row r="638" spans="5:37">
      <c r="E638" s="702"/>
      <c r="F638" s="702"/>
      <c r="G638" s="702"/>
      <c r="H638" s="702"/>
      <c r="I638" s="702"/>
      <c r="J638" s="702"/>
      <c r="K638" s="702"/>
      <c r="L638" s="702"/>
      <c r="M638" s="702"/>
      <c r="N638" s="702"/>
      <c r="O638" s="702"/>
      <c r="P638" s="702"/>
      <c r="Q638" s="702"/>
      <c r="R638" s="702"/>
      <c r="S638" s="702"/>
      <c r="W638" s="702"/>
      <c r="X638" s="702"/>
      <c r="Y638" s="702"/>
      <c r="Z638" s="702"/>
      <c r="AA638" s="702"/>
      <c r="AB638" s="702"/>
      <c r="AC638" s="702"/>
      <c r="AD638" s="702"/>
      <c r="AE638" s="702"/>
      <c r="AF638" s="702"/>
      <c r="AG638" s="702"/>
      <c r="AH638" s="702"/>
      <c r="AI638" s="702"/>
      <c r="AJ638" s="702"/>
      <c r="AK638" s="702"/>
    </row>
    <row r="639" spans="5:37">
      <c r="E639" s="702"/>
      <c r="F639" s="702"/>
      <c r="G639" s="702"/>
      <c r="H639" s="702"/>
      <c r="I639" s="702"/>
      <c r="J639" s="702"/>
      <c r="K639" s="702"/>
      <c r="L639" s="702"/>
      <c r="M639" s="702"/>
      <c r="N639" s="702"/>
      <c r="O639" s="702"/>
      <c r="P639" s="702"/>
      <c r="Q639" s="702"/>
      <c r="R639" s="702"/>
      <c r="S639" s="702"/>
      <c r="W639" s="702"/>
      <c r="X639" s="702"/>
      <c r="Y639" s="702"/>
      <c r="Z639" s="702"/>
      <c r="AA639" s="702"/>
      <c r="AB639" s="702"/>
      <c r="AC639" s="702"/>
      <c r="AD639" s="702"/>
      <c r="AE639" s="702"/>
      <c r="AF639" s="702"/>
      <c r="AG639" s="702"/>
      <c r="AH639" s="702"/>
      <c r="AI639" s="702"/>
      <c r="AJ639" s="702"/>
      <c r="AK639" s="702"/>
    </row>
    <row r="640" spans="5:37">
      <c r="E640" s="702"/>
      <c r="F640" s="702"/>
      <c r="G640" s="702"/>
      <c r="H640" s="702"/>
      <c r="I640" s="702"/>
      <c r="J640" s="702"/>
      <c r="K640" s="702"/>
      <c r="L640" s="702"/>
      <c r="M640" s="702"/>
      <c r="N640" s="702"/>
      <c r="O640" s="702"/>
      <c r="P640" s="702"/>
      <c r="Q640" s="702"/>
      <c r="R640" s="702"/>
      <c r="S640" s="702"/>
      <c r="W640" s="702"/>
      <c r="X640" s="702"/>
      <c r="Y640" s="702"/>
      <c r="Z640" s="702"/>
      <c r="AA640" s="702"/>
      <c r="AB640" s="702"/>
      <c r="AC640" s="702"/>
      <c r="AD640" s="702"/>
      <c r="AE640" s="702"/>
      <c r="AF640" s="702"/>
      <c r="AG640" s="702"/>
      <c r="AH640" s="702"/>
      <c r="AI640" s="702"/>
      <c r="AJ640" s="702"/>
      <c r="AK640" s="702"/>
    </row>
    <row r="641" spans="5:37">
      <c r="E641" s="702"/>
      <c r="F641" s="702"/>
      <c r="G641" s="702"/>
      <c r="H641" s="702"/>
      <c r="I641" s="702"/>
      <c r="J641" s="702"/>
      <c r="K641" s="702"/>
      <c r="L641" s="702"/>
      <c r="M641" s="702"/>
      <c r="N641" s="702"/>
      <c r="O641" s="702"/>
      <c r="P641" s="702"/>
      <c r="Q641" s="702"/>
      <c r="R641" s="702"/>
      <c r="S641" s="702"/>
      <c r="W641" s="702"/>
      <c r="X641" s="702"/>
      <c r="Y641" s="702"/>
      <c r="Z641" s="702"/>
      <c r="AA641" s="702"/>
      <c r="AB641" s="702"/>
      <c r="AC641" s="702"/>
      <c r="AD641" s="702"/>
      <c r="AE641" s="702"/>
      <c r="AF641" s="702"/>
      <c r="AG641" s="702"/>
      <c r="AH641" s="702"/>
      <c r="AI641" s="702"/>
      <c r="AJ641" s="702"/>
      <c r="AK641" s="702"/>
    </row>
    <row r="642" spans="5:37">
      <c r="E642" s="702"/>
      <c r="F642" s="702"/>
      <c r="G642" s="702"/>
      <c r="H642" s="702"/>
      <c r="I642" s="702"/>
      <c r="J642" s="702"/>
      <c r="K642" s="702"/>
      <c r="L642" s="702"/>
      <c r="M642" s="702"/>
      <c r="N642" s="702"/>
      <c r="O642" s="702"/>
      <c r="P642" s="702"/>
      <c r="Q642" s="702"/>
      <c r="R642" s="702"/>
      <c r="S642" s="702"/>
      <c r="W642" s="702"/>
      <c r="X642" s="702"/>
      <c r="Y642" s="702"/>
      <c r="Z642" s="702"/>
      <c r="AA642" s="702"/>
      <c r="AB642" s="702"/>
      <c r="AC642" s="702"/>
      <c r="AD642" s="702"/>
      <c r="AE642" s="702"/>
      <c r="AF642" s="702"/>
      <c r="AG642" s="702"/>
      <c r="AH642" s="702"/>
      <c r="AI642" s="702"/>
      <c r="AJ642" s="702"/>
      <c r="AK642" s="702"/>
    </row>
    <row r="643" spans="5:37">
      <c r="E643" s="702"/>
      <c r="F643" s="702"/>
      <c r="G643" s="702"/>
      <c r="H643" s="702"/>
      <c r="I643" s="702"/>
      <c r="J643" s="702"/>
      <c r="K643" s="702"/>
      <c r="L643" s="702"/>
      <c r="M643" s="702"/>
      <c r="N643" s="702"/>
      <c r="O643" s="702"/>
      <c r="P643" s="702"/>
      <c r="Q643" s="702"/>
      <c r="R643" s="702"/>
      <c r="S643" s="702"/>
      <c r="W643" s="702"/>
      <c r="X643" s="702"/>
      <c r="Y643" s="702"/>
      <c r="Z643" s="702"/>
      <c r="AA643" s="702"/>
      <c r="AB643" s="702"/>
      <c r="AC643" s="702"/>
      <c r="AD643" s="702"/>
      <c r="AE643" s="702"/>
      <c r="AF643" s="702"/>
      <c r="AG643" s="702"/>
      <c r="AH643" s="702"/>
      <c r="AI643" s="702"/>
      <c r="AJ643" s="702"/>
      <c r="AK643" s="702"/>
    </row>
    <row r="644" spans="5:37">
      <c r="E644" s="702"/>
      <c r="F644" s="702"/>
      <c r="G644" s="702"/>
      <c r="H644" s="702"/>
      <c r="I644" s="702"/>
      <c r="J644" s="702"/>
      <c r="K644" s="702"/>
      <c r="L644" s="702"/>
      <c r="M644" s="702"/>
      <c r="N644" s="702"/>
      <c r="O644" s="702"/>
      <c r="P644" s="702"/>
      <c r="Q644" s="702"/>
      <c r="R644" s="702"/>
      <c r="S644" s="702"/>
      <c r="W644" s="702"/>
      <c r="X644" s="702"/>
      <c r="Y644" s="702"/>
      <c r="Z644" s="702"/>
      <c r="AA644" s="702"/>
      <c r="AB644" s="702"/>
      <c r="AC644" s="702"/>
      <c r="AD644" s="702"/>
      <c r="AE644" s="702"/>
      <c r="AF644" s="702"/>
      <c r="AG644" s="702"/>
      <c r="AH644" s="702"/>
      <c r="AI644" s="702"/>
      <c r="AJ644" s="702"/>
      <c r="AK644" s="702"/>
    </row>
    <row r="645" spans="5:37">
      <c r="E645" s="702"/>
      <c r="F645" s="702"/>
      <c r="G645" s="702"/>
      <c r="H645" s="702"/>
      <c r="I645" s="702"/>
      <c r="J645" s="702"/>
      <c r="K645" s="702"/>
      <c r="L645" s="702"/>
      <c r="M645" s="702"/>
      <c r="N645" s="702"/>
      <c r="O645" s="702"/>
      <c r="P645" s="702"/>
      <c r="Q645" s="702"/>
      <c r="R645" s="702"/>
      <c r="S645" s="702"/>
      <c r="W645" s="702"/>
      <c r="X645" s="702"/>
      <c r="Y645" s="702"/>
      <c r="Z645" s="702"/>
      <c r="AA645" s="702"/>
      <c r="AB645" s="702"/>
      <c r="AC645" s="702"/>
      <c r="AD645" s="702"/>
      <c r="AE645" s="702"/>
      <c r="AF645" s="702"/>
      <c r="AG645" s="702"/>
      <c r="AH645" s="702"/>
      <c r="AI645" s="702"/>
      <c r="AJ645" s="702"/>
      <c r="AK645" s="702"/>
    </row>
    <row r="646" spans="5:37">
      <c r="E646" s="702"/>
      <c r="F646" s="702"/>
      <c r="G646" s="702"/>
      <c r="H646" s="702"/>
      <c r="I646" s="702"/>
      <c r="J646" s="702"/>
      <c r="K646" s="702"/>
      <c r="L646" s="702"/>
      <c r="M646" s="702"/>
      <c r="N646" s="702"/>
      <c r="O646" s="702"/>
      <c r="P646" s="702"/>
      <c r="Q646" s="702"/>
      <c r="R646" s="702"/>
      <c r="S646" s="702"/>
      <c r="W646" s="702"/>
      <c r="X646" s="702"/>
      <c r="Y646" s="702"/>
      <c r="Z646" s="702"/>
      <c r="AA646" s="702"/>
      <c r="AB646" s="702"/>
      <c r="AC646" s="702"/>
      <c r="AD646" s="702"/>
      <c r="AE646" s="702"/>
      <c r="AF646" s="702"/>
      <c r="AG646" s="702"/>
      <c r="AH646" s="702"/>
      <c r="AI646" s="702"/>
      <c r="AJ646" s="702"/>
      <c r="AK646" s="702"/>
    </row>
    <row r="647" spans="5:37">
      <c r="E647" s="702"/>
      <c r="F647" s="702"/>
      <c r="G647" s="702"/>
      <c r="H647" s="702"/>
      <c r="I647" s="702"/>
      <c r="J647" s="702"/>
      <c r="K647" s="702"/>
      <c r="L647" s="702"/>
      <c r="M647" s="702"/>
      <c r="N647" s="702"/>
      <c r="O647" s="702"/>
      <c r="P647" s="702"/>
      <c r="Q647" s="702"/>
      <c r="R647" s="702"/>
      <c r="S647" s="702"/>
      <c r="W647" s="702"/>
      <c r="X647" s="702"/>
      <c r="Y647" s="702"/>
      <c r="Z647" s="702"/>
      <c r="AA647" s="702"/>
      <c r="AB647" s="702"/>
      <c r="AC647" s="702"/>
      <c r="AD647" s="702"/>
      <c r="AE647" s="702"/>
      <c r="AF647" s="702"/>
      <c r="AG647" s="702"/>
      <c r="AH647" s="702"/>
      <c r="AI647" s="702"/>
      <c r="AJ647" s="702"/>
      <c r="AK647" s="702"/>
    </row>
    <row r="648" spans="5:37">
      <c r="E648" s="702"/>
      <c r="F648" s="702"/>
      <c r="G648" s="702"/>
      <c r="H648" s="702"/>
      <c r="I648" s="702"/>
      <c r="J648" s="702"/>
      <c r="K648" s="702"/>
      <c r="L648" s="702"/>
      <c r="M648" s="702"/>
      <c r="N648" s="702"/>
      <c r="O648" s="702"/>
      <c r="P648" s="702"/>
      <c r="Q648" s="702"/>
      <c r="R648" s="702"/>
      <c r="S648" s="702"/>
      <c r="W648" s="702"/>
      <c r="X648" s="702"/>
      <c r="Y648" s="702"/>
      <c r="Z648" s="702"/>
      <c r="AA648" s="702"/>
      <c r="AB648" s="702"/>
      <c r="AC648" s="702"/>
      <c r="AD648" s="702"/>
      <c r="AE648" s="702"/>
      <c r="AF648" s="702"/>
      <c r="AG648" s="702"/>
      <c r="AH648" s="702"/>
      <c r="AI648" s="702"/>
      <c r="AJ648" s="702"/>
      <c r="AK648" s="702"/>
    </row>
    <row r="649" spans="5:37">
      <c r="E649" s="702"/>
      <c r="F649" s="702"/>
      <c r="G649" s="702"/>
      <c r="H649" s="702"/>
      <c r="I649" s="702"/>
      <c r="J649" s="702"/>
      <c r="K649" s="702"/>
      <c r="L649" s="702"/>
      <c r="M649" s="702"/>
      <c r="N649" s="702"/>
      <c r="O649" s="702"/>
      <c r="P649" s="702"/>
      <c r="Q649" s="702"/>
      <c r="R649" s="702"/>
      <c r="S649" s="702"/>
      <c r="W649" s="702"/>
      <c r="X649" s="702"/>
      <c r="Y649" s="702"/>
      <c r="Z649" s="702"/>
      <c r="AA649" s="702"/>
      <c r="AB649" s="702"/>
      <c r="AC649" s="702"/>
      <c r="AD649" s="702"/>
      <c r="AE649" s="702"/>
      <c r="AF649" s="702"/>
      <c r="AG649" s="702"/>
      <c r="AH649" s="702"/>
      <c r="AI649" s="702"/>
      <c r="AJ649" s="702"/>
      <c r="AK649" s="702"/>
    </row>
    <row r="650" spans="5:37">
      <c r="E650" s="702"/>
      <c r="F650" s="702"/>
      <c r="G650" s="702"/>
      <c r="H650" s="702"/>
      <c r="I650" s="702"/>
      <c r="J650" s="702"/>
      <c r="K650" s="702"/>
      <c r="L650" s="702"/>
      <c r="M650" s="702"/>
      <c r="N650" s="702"/>
      <c r="O650" s="702"/>
      <c r="P650" s="702"/>
      <c r="Q650" s="702"/>
      <c r="R650" s="702"/>
      <c r="S650" s="702"/>
      <c r="W650" s="702"/>
      <c r="X650" s="702"/>
      <c r="Y650" s="702"/>
      <c r="Z650" s="702"/>
      <c r="AA650" s="702"/>
      <c r="AB650" s="702"/>
      <c r="AC650" s="702"/>
      <c r="AD650" s="702"/>
      <c r="AE650" s="702"/>
      <c r="AF650" s="702"/>
      <c r="AG650" s="702"/>
      <c r="AH650" s="702"/>
      <c r="AI650" s="702"/>
      <c r="AJ650" s="702"/>
      <c r="AK650" s="702"/>
    </row>
    <row r="651" spans="5:37">
      <c r="E651" s="702"/>
      <c r="F651" s="702"/>
      <c r="G651" s="702"/>
      <c r="H651" s="702"/>
      <c r="I651" s="702"/>
      <c r="J651" s="702"/>
      <c r="K651" s="702"/>
      <c r="L651" s="702"/>
      <c r="M651" s="702"/>
      <c r="N651" s="702"/>
      <c r="O651" s="702"/>
      <c r="P651" s="702"/>
      <c r="Q651" s="702"/>
      <c r="R651" s="702"/>
      <c r="S651" s="702"/>
      <c r="W651" s="702"/>
      <c r="X651" s="702"/>
      <c r="Y651" s="702"/>
      <c r="Z651" s="702"/>
      <c r="AA651" s="702"/>
      <c r="AB651" s="702"/>
      <c r="AC651" s="702"/>
      <c r="AD651" s="702"/>
      <c r="AE651" s="702"/>
      <c r="AF651" s="702"/>
      <c r="AG651" s="702"/>
      <c r="AH651" s="702"/>
      <c r="AI651" s="702"/>
      <c r="AJ651" s="702"/>
      <c r="AK651" s="702"/>
    </row>
    <row r="652" spans="5:37">
      <c r="E652" s="702"/>
      <c r="F652" s="702"/>
      <c r="G652" s="702"/>
      <c r="H652" s="702"/>
      <c r="I652" s="702"/>
      <c r="J652" s="702"/>
      <c r="K652" s="702"/>
      <c r="L652" s="702"/>
      <c r="M652" s="702"/>
      <c r="N652" s="702"/>
      <c r="O652" s="702"/>
      <c r="P652" s="702"/>
      <c r="Q652" s="702"/>
      <c r="R652" s="702"/>
      <c r="S652" s="702"/>
      <c r="W652" s="702"/>
      <c r="X652" s="702"/>
      <c r="Y652" s="702"/>
      <c r="Z652" s="702"/>
      <c r="AA652" s="702"/>
      <c r="AB652" s="702"/>
      <c r="AC652" s="702"/>
      <c r="AD652" s="702"/>
      <c r="AE652" s="702"/>
      <c r="AF652" s="702"/>
      <c r="AG652" s="702"/>
      <c r="AH652" s="702"/>
      <c r="AI652" s="702"/>
      <c r="AJ652" s="702"/>
      <c r="AK652" s="702"/>
    </row>
    <row r="653" spans="5:37">
      <c r="E653" s="702"/>
      <c r="F653" s="702"/>
      <c r="G653" s="702"/>
      <c r="H653" s="702"/>
      <c r="I653" s="702"/>
      <c r="J653" s="702"/>
      <c r="K653" s="702"/>
      <c r="L653" s="702"/>
      <c r="M653" s="702"/>
      <c r="N653" s="702"/>
      <c r="O653" s="702"/>
      <c r="P653" s="702"/>
      <c r="Q653" s="702"/>
      <c r="R653" s="702"/>
      <c r="S653" s="702"/>
      <c r="W653" s="702"/>
      <c r="X653" s="702"/>
      <c r="Y653" s="702"/>
      <c r="Z653" s="702"/>
      <c r="AA653" s="702"/>
      <c r="AB653" s="702"/>
      <c r="AC653" s="702"/>
      <c r="AD653" s="702"/>
      <c r="AE653" s="702"/>
      <c r="AF653" s="702"/>
      <c r="AG653" s="702"/>
      <c r="AH653" s="702"/>
      <c r="AI653" s="702"/>
      <c r="AJ653" s="702"/>
      <c r="AK653" s="702"/>
    </row>
    <row r="654" spans="5:37">
      <c r="E654" s="702"/>
      <c r="F654" s="702"/>
      <c r="G654" s="702"/>
      <c r="H654" s="702"/>
      <c r="I654" s="702"/>
      <c r="J654" s="702"/>
      <c r="K654" s="702"/>
      <c r="L654" s="702"/>
      <c r="M654" s="702"/>
      <c r="N654" s="702"/>
      <c r="O654" s="702"/>
      <c r="P654" s="702"/>
      <c r="Q654" s="702"/>
      <c r="R654" s="702"/>
      <c r="S654" s="702"/>
      <c r="W654" s="702"/>
      <c r="X654" s="702"/>
      <c r="Y654" s="702"/>
      <c r="Z654" s="702"/>
      <c r="AA654" s="702"/>
      <c r="AB654" s="702"/>
      <c r="AC654" s="702"/>
      <c r="AD654" s="702"/>
      <c r="AE654" s="702"/>
      <c r="AF654" s="702"/>
      <c r="AG654" s="702"/>
      <c r="AH654" s="702"/>
      <c r="AI654" s="702"/>
      <c r="AJ654" s="702"/>
      <c r="AK654" s="702"/>
    </row>
    <row r="655" spans="5:37">
      <c r="E655" s="702"/>
      <c r="F655" s="702"/>
      <c r="G655" s="702"/>
      <c r="H655" s="702"/>
      <c r="I655" s="702"/>
      <c r="J655" s="702"/>
      <c r="K655" s="702"/>
      <c r="L655" s="702"/>
      <c r="M655" s="702"/>
      <c r="N655" s="702"/>
      <c r="O655" s="702"/>
      <c r="P655" s="702"/>
      <c r="Q655" s="702"/>
      <c r="R655" s="702"/>
      <c r="S655" s="702"/>
      <c r="W655" s="702"/>
      <c r="X655" s="702"/>
      <c r="Y655" s="702"/>
      <c r="Z655" s="702"/>
      <c r="AA655" s="702"/>
      <c r="AB655" s="702"/>
      <c r="AC655" s="702"/>
      <c r="AD655" s="702"/>
      <c r="AE655" s="702"/>
      <c r="AF655" s="702"/>
      <c r="AG655" s="702"/>
      <c r="AH655" s="702"/>
      <c r="AI655" s="702"/>
      <c r="AJ655" s="702"/>
      <c r="AK655" s="702"/>
    </row>
    <row r="656" spans="5:37">
      <c r="E656" s="702"/>
      <c r="F656" s="702"/>
      <c r="G656" s="702"/>
      <c r="H656" s="702"/>
      <c r="I656" s="702"/>
      <c r="J656" s="702"/>
      <c r="K656" s="702"/>
      <c r="L656" s="702"/>
      <c r="M656" s="702"/>
      <c r="N656" s="702"/>
      <c r="O656" s="702"/>
      <c r="P656" s="702"/>
      <c r="Q656" s="702"/>
      <c r="R656" s="702"/>
      <c r="S656" s="702"/>
      <c r="W656" s="702"/>
      <c r="X656" s="702"/>
      <c r="Y656" s="702"/>
      <c r="Z656" s="702"/>
      <c r="AA656" s="702"/>
      <c r="AB656" s="702"/>
      <c r="AC656" s="702"/>
      <c r="AD656" s="702"/>
      <c r="AE656" s="702"/>
      <c r="AF656" s="702"/>
      <c r="AG656" s="702"/>
      <c r="AH656" s="702"/>
      <c r="AI656" s="702"/>
      <c r="AJ656" s="702"/>
      <c r="AK656" s="702"/>
    </row>
    <row r="657" spans="5:37">
      <c r="E657" s="702"/>
      <c r="F657" s="702"/>
      <c r="G657" s="702"/>
      <c r="H657" s="702"/>
      <c r="I657" s="702"/>
      <c r="J657" s="702"/>
      <c r="K657" s="702"/>
      <c r="L657" s="702"/>
      <c r="M657" s="702"/>
      <c r="N657" s="702"/>
      <c r="O657" s="702"/>
      <c r="P657" s="702"/>
      <c r="Q657" s="702"/>
      <c r="R657" s="702"/>
      <c r="S657" s="702"/>
      <c r="W657" s="702"/>
      <c r="X657" s="702"/>
      <c r="Y657" s="702"/>
      <c r="Z657" s="702"/>
      <c r="AA657" s="702"/>
      <c r="AB657" s="702"/>
      <c r="AC657" s="702"/>
      <c r="AD657" s="702"/>
      <c r="AE657" s="702"/>
      <c r="AF657" s="702"/>
      <c r="AG657" s="702"/>
      <c r="AH657" s="702"/>
      <c r="AI657" s="702"/>
      <c r="AJ657" s="702"/>
      <c r="AK657" s="702"/>
    </row>
    <row r="658" spans="5:37">
      <c r="E658" s="702"/>
      <c r="F658" s="702"/>
      <c r="G658" s="702"/>
      <c r="H658" s="702"/>
      <c r="I658" s="702"/>
      <c r="J658" s="702"/>
      <c r="K658" s="702"/>
      <c r="L658" s="702"/>
      <c r="M658" s="702"/>
      <c r="N658" s="702"/>
      <c r="O658" s="702"/>
      <c r="P658" s="702"/>
      <c r="Q658" s="702"/>
      <c r="R658" s="702"/>
      <c r="S658" s="702"/>
      <c r="W658" s="702"/>
      <c r="X658" s="702"/>
      <c r="Y658" s="702"/>
      <c r="Z658" s="702"/>
      <c r="AA658" s="702"/>
      <c r="AB658" s="702"/>
      <c r="AC658" s="702"/>
      <c r="AD658" s="702"/>
      <c r="AE658" s="702"/>
      <c r="AF658" s="702"/>
      <c r="AG658" s="702"/>
      <c r="AH658" s="702"/>
      <c r="AI658" s="702"/>
      <c r="AJ658" s="702"/>
      <c r="AK658" s="702"/>
    </row>
    <row r="659" spans="5:37">
      <c r="E659" s="702"/>
      <c r="F659" s="702"/>
      <c r="G659" s="702"/>
      <c r="H659" s="702"/>
      <c r="I659" s="702"/>
      <c r="J659" s="702"/>
      <c r="K659" s="702"/>
      <c r="L659" s="702"/>
      <c r="M659" s="702"/>
      <c r="N659" s="702"/>
      <c r="O659" s="702"/>
      <c r="P659" s="702"/>
      <c r="Q659" s="702"/>
      <c r="R659" s="702"/>
      <c r="S659" s="702"/>
      <c r="W659" s="702"/>
      <c r="X659" s="702"/>
      <c r="Y659" s="702"/>
      <c r="Z659" s="702"/>
      <c r="AA659" s="702"/>
      <c r="AB659" s="702"/>
      <c r="AC659" s="702"/>
      <c r="AD659" s="702"/>
      <c r="AE659" s="702"/>
      <c r="AF659" s="702"/>
      <c r="AG659" s="702"/>
      <c r="AH659" s="702"/>
      <c r="AI659" s="702"/>
      <c r="AJ659" s="702"/>
      <c r="AK659" s="702"/>
    </row>
    <row r="660" spans="5:37">
      <c r="E660" s="702"/>
      <c r="F660" s="702"/>
      <c r="G660" s="702"/>
      <c r="H660" s="702"/>
      <c r="I660" s="702"/>
      <c r="J660" s="702"/>
      <c r="K660" s="702"/>
      <c r="L660" s="702"/>
      <c r="M660" s="702"/>
      <c r="N660" s="702"/>
      <c r="O660" s="702"/>
      <c r="P660" s="702"/>
      <c r="Q660" s="702"/>
      <c r="R660" s="702"/>
      <c r="S660" s="702"/>
      <c r="W660" s="702"/>
      <c r="X660" s="702"/>
      <c r="Y660" s="702"/>
      <c r="Z660" s="702"/>
      <c r="AA660" s="702"/>
      <c r="AB660" s="702"/>
      <c r="AC660" s="702"/>
      <c r="AD660" s="702"/>
      <c r="AE660" s="702"/>
      <c r="AF660" s="702"/>
      <c r="AG660" s="702"/>
      <c r="AH660" s="702"/>
      <c r="AI660" s="702"/>
      <c r="AJ660" s="702"/>
      <c r="AK660" s="702"/>
    </row>
    <row r="661" spans="5:37">
      <c r="E661" s="702"/>
      <c r="F661" s="702"/>
      <c r="G661" s="702"/>
      <c r="H661" s="702"/>
      <c r="I661" s="702"/>
      <c r="J661" s="702"/>
      <c r="K661" s="702"/>
      <c r="L661" s="702"/>
      <c r="M661" s="702"/>
      <c r="N661" s="702"/>
      <c r="O661" s="702"/>
      <c r="P661" s="702"/>
      <c r="Q661" s="702"/>
      <c r="R661" s="702"/>
      <c r="S661" s="702"/>
      <c r="W661" s="702"/>
      <c r="X661" s="702"/>
      <c r="Y661" s="702"/>
      <c r="Z661" s="702"/>
      <c r="AA661" s="702"/>
      <c r="AB661" s="702"/>
      <c r="AC661" s="702"/>
      <c r="AD661" s="702"/>
      <c r="AE661" s="702"/>
      <c r="AF661" s="702"/>
      <c r="AG661" s="702"/>
      <c r="AH661" s="702"/>
      <c r="AI661" s="702"/>
      <c r="AJ661" s="702"/>
      <c r="AK661" s="702"/>
    </row>
    <row r="662" spans="5:37">
      <c r="E662" s="702"/>
      <c r="F662" s="702"/>
      <c r="G662" s="702"/>
      <c r="H662" s="702"/>
      <c r="I662" s="702"/>
      <c r="J662" s="702"/>
      <c r="K662" s="702"/>
      <c r="L662" s="702"/>
      <c r="M662" s="702"/>
      <c r="N662" s="702"/>
      <c r="O662" s="702"/>
      <c r="P662" s="702"/>
      <c r="Q662" s="702"/>
      <c r="R662" s="702"/>
      <c r="S662" s="702"/>
      <c r="W662" s="702"/>
      <c r="X662" s="702"/>
      <c r="Y662" s="702"/>
      <c r="Z662" s="702"/>
      <c r="AA662" s="702"/>
      <c r="AB662" s="702"/>
      <c r="AC662" s="702"/>
      <c r="AD662" s="702"/>
      <c r="AE662" s="702"/>
      <c r="AF662" s="702"/>
      <c r="AG662" s="702"/>
      <c r="AH662" s="702"/>
      <c r="AI662" s="702"/>
      <c r="AJ662" s="702"/>
      <c r="AK662" s="702"/>
    </row>
    <row r="663" spans="5:37">
      <c r="E663" s="702"/>
      <c r="F663" s="702"/>
      <c r="G663" s="702"/>
      <c r="H663" s="702"/>
      <c r="I663" s="702"/>
      <c r="J663" s="702"/>
      <c r="K663" s="702"/>
      <c r="L663" s="702"/>
      <c r="M663" s="702"/>
      <c r="N663" s="702"/>
      <c r="O663" s="702"/>
      <c r="P663" s="702"/>
      <c r="Q663" s="702"/>
      <c r="R663" s="702"/>
      <c r="S663" s="702"/>
      <c r="W663" s="702"/>
      <c r="X663" s="702"/>
      <c r="Y663" s="702"/>
      <c r="Z663" s="702"/>
      <c r="AA663" s="702"/>
      <c r="AB663" s="702"/>
      <c r="AC663" s="702"/>
      <c r="AD663" s="702"/>
      <c r="AE663" s="702"/>
      <c r="AF663" s="702"/>
      <c r="AG663" s="702"/>
      <c r="AH663" s="702"/>
      <c r="AI663" s="702"/>
      <c r="AJ663" s="702"/>
      <c r="AK663" s="702"/>
    </row>
    <row r="664" spans="5:37">
      <c r="E664" s="702"/>
      <c r="F664" s="702"/>
      <c r="G664" s="702"/>
      <c r="H664" s="702"/>
      <c r="I664" s="702"/>
      <c r="J664" s="702"/>
      <c r="K664" s="702"/>
      <c r="L664" s="702"/>
      <c r="M664" s="702"/>
      <c r="N664" s="702"/>
      <c r="O664" s="702"/>
      <c r="P664" s="702"/>
      <c r="Q664" s="702"/>
      <c r="R664" s="702"/>
      <c r="S664" s="702"/>
      <c r="W664" s="702"/>
      <c r="X664" s="702"/>
      <c r="Y664" s="702"/>
      <c r="Z664" s="702"/>
      <c r="AA664" s="702"/>
      <c r="AB664" s="702"/>
      <c r="AC664" s="702"/>
      <c r="AD664" s="702"/>
      <c r="AE664" s="702"/>
      <c r="AF664" s="702"/>
      <c r="AG664" s="702"/>
      <c r="AH664" s="702"/>
      <c r="AI664" s="702"/>
      <c r="AJ664" s="702"/>
      <c r="AK664" s="702"/>
    </row>
    <row r="665" spans="5:37">
      <c r="E665" s="702"/>
      <c r="F665" s="702"/>
      <c r="G665" s="702"/>
      <c r="H665" s="702"/>
      <c r="I665" s="702"/>
      <c r="J665" s="702"/>
      <c r="K665" s="702"/>
      <c r="L665" s="702"/>
      <c r="M665" s="702"/>
      <c r="N665" s="702"/>
      <c r="O665" s="702"/>
      <c r="P665" s="702"/>
      <c r="Q665" s="702"/>
      <c r="R665" s="702"/>
      <c r="S665" s="702"/>
      <c r="W665" s="702"/>
      <c r="X665" s="702"/>
      <c r="Y665" s="702"/>
      <c r="Z665" s="702"/>
      <c r="AA665" s="702"/>
      <c r="AB665" s="702"/>
      <c r="AC665" s="702"/>
      <c r="AD665" s="702"/>
      <c r="AE665" s="702"/>
      <c r="AF665" s="702"/>
      <c r="AG665" s="702"/>
      <c r="AH665" s="702"/>
      <c r="AI665" s="702"/>
      <c r="AJ665" s="702"/>
      <c r="AK665" s="702"/>
    </row>
    <row r="666" spans="5:37">
      <c r="E666" s="702"/>
      <c r="F666" s="702"/>
      <c r="G666" s="702"/>
      <c r="H666" s="702"/>
      <c r="I666" s="702"/>
      <c r="J666" s="702"/>
      <c r="K666" s="702"/>
      <c r="L666" s="702"/>
      <c r="M666" s="702"/>
      <c r="N666" s="702"/>
      <c r="O666" s="702"/>
      <c r="P666" s="702"/>
      <c r="Q666" s="702"/>
      <c r="R666" s="702"/>
      <c r="S666" s="702"/>
      <c r="W666" s="702"/>
      <c r="X666" s="702"/>
      <c r="Y666" s="702"/>
      <c r="Z666" s="702"/>
      <c r="AA666" s="702"/>
      <c r="AB666" s="702"/>
      <c r="AC666" s="702"/>
      <c r="AD666" s="702"/>
      <c r="AE666" s="702"/>
      <c r="AF666" s="702"/>
      <c r="AG666" s="702"/>
      <c r="AH666" s="702"/>
      <c r="AI666" s="702"/>
      <c r="AJ666" s="702"/>
      <c r="AK666" s="702"/>
    </row>
    <row r="667" spans="5:37">
      <c r="E667" s="702"/>
      <c r="F667" s="702"/>
      <c r="G667" s="702"/>
      <c r="H667" s="702"/>
      <c r="I667" s="702"/>
      <c r="J667" s="702"/>
      <c r="K667" s="702"/>
      <c r="L667" s="702"/>
      <c r="M667" s="702"/>
      <c r="N667" s="702"/>
      <c r="O667" s="702"/>
      <c r="P667" s="702"/>
      <c r="Q667" s="702"/>
      <c r="R667" s="702"/>
      <c r="S667" s="702"/>
      <c r="W667" s="702"/>
      <c r="X667" s="702"/>
      <c r="Y667" s="702"/>
      <c r="Z667" s="702"/>
      <c r="AA667" s="702"/>
      <c r="AB667" s="702"/>
      <c r="AC667" s="702"/>
      <c r="AD667" s="702"/>
      <c r="AE667" s="702"/>
      <c r="AF667" s="702"/>
      <c r="AG667" s="702"/>
      <c r="AH667" s="702"/>
      <c r="AI667" s="702"/>
      <c r="AJ667" s="702"/>
      <c r="AK667" s="702"/>
    </row>
    <row r="668" spans="5:37">
      <c r="E668" s="702"/>
      <c r="F668" s="702"/>
      <c r="G668" s="702"/>
      <c r="H668" s="702"/>
      <c r="I668" s="702"/>
      <c r="J668" s="702"/>
      <c r="K668" s="702"/>
      <c r="L668" s="702"/>
      <c r="M668" s="702"/>
      <c r="N668" s="702"/>
      <c r="O668" s="702"/>
      <c r="P668" s="702"/>
      <c r="Q668" s="702"/>
      <c r="R668" s="702"/>
      <c r="S668" s="702"/>
      <c r="W668" s="702"/>
      <c r="X668" s="702"/>
      <c r="Y668" s="702"/>
      <c r="Z668" s="702"/>
      <c r="AA668" s="702"/>
      <c r="AB668" s="702"/>
      <c r="AC668" s="702"/>
      <c r="AD668" s="702"/>
      <c r="AE668" s="702"/>
      <c r="AF668" s="702"/>
      <c r="AG668" s="702"/>
      <c r="AH668" s="702"/>
      <c r="AI668" s="702"/>
      <c r="AJ668" s="702"/>
      <c r="AK668" s="702"/>
    </row>
    <row r="669" spans="5:37">
      <c r="E669" s="702"/>
      <c r="F669" s="702"/>
      <c r="G669" s="702"/>
      <c r="H669" s="702"/>
      <c r="I669" s="702"/>
      <c r="J669" s="702"/>
      <c r="K669" s="702"/>
      <c r="L669" s="702"/>
      <c r="M669" s="702"/>
      <c r="N669" s="702"/>
      <c r="O669" s="702"/>
      <c r="P669" s="702"/>
      <c r="Q669" s="702"/>
      <c r="R669" s="702"/>
      <c r="S669" s="702"/>
      <c r="W669" s="702"/>
      <c r="X669" s="702"/>
      <c r="Y669" s="702"/>
      <c r="Z669" s="702"/>
      <c r="AA669" s="702"/>
      <c r="AB669" s="702"/>
      <c r="AC669" s="702"/>
      <c r="AD669" s="702"/>
      <c r="AE669" s="702"/>
      <c r="AF669" s="702"/>
      <c r="AG669" s="702"/>
      <c r="AH669" s="702"/>
      <c r="AI669" s="702"/>
      <c r="AJ669" s="702"/>
      <c r="AK669" s="702"/>
    </row>
    <row r="670" spans="5:37">
      <c r="E670" s="702"/>
      <c r="F670" s="702"/>
      <c r="G670" s="702"/>
      <c r="H670" s="702"/>
      <c r="I670" s="702"/>
      <c r="J670" s="702"/>
      <c r="K670" s="702"/>
      <c r="L670" s="702"/>
      <c r="M670" s="702"/>
      <c r="N670" s="702"/>
      <c r="O670" s="702"/>
      <c r="P670" s="702"/>
      <c r="Q670" s="702"/>
      <c r="R670" s="702"/>
      <c r="S670" s="702"/>
      <c r="W670" s="702"/>
      <c r="X670" s="702"/>
      <c r="Y670" s="702"/>
      <c r="Z670" s="702"/>
      <c r="AA670" s="702"/>
      <c r="AB670" s="702"/>
      <c r="AC670" s="702"/>
      <c r="AD670" s="702"/>
      <c r="AE670" s="702"/>
      <c r="AF670" s="702"/>
      <c r="AG670" s="702"/>
      <c r="AH670" s="702"/>
      <c r="AI670" s="702"/>
      <c r="AJ670" s="702"/>
      <c r="AK670" s="702"/>
    </row>
    <row r="671" spans="5:37">
      <c r="E671" s="702"/>
      <c r="F671" s="702"/>
      <c r="G671" s="702"/>
      <c r="H671" s="702"/>
      <c r="I671" s="702"/>
      <c r="J671" s="702"/>
      <c r="K671" s="702"/>
      <c r="L671" s="702"/>
      <c r="M671" s="702"/>
      <c r="N671" s="702"/>
      <c r="O671" s="702"/>
      <c r="P671" s="702"/>
      <c r="Q671" s="702"/>
      <c r="R671" s="702"/>
      <c r="S671" s="702"/>
      <c r="W671" s="702"/>
      <c r="X671" s="702"/>
      <c r="Y671" s="702"/>
      <c r="Z671" s="702"/>
      <c r="AA671" s="702"/>
      <c r="AB671" s="702"/>
      <c r="AC671" s="702"/>
      <c r="AD671" s="702"/>
      <c r="AE671" s="702"/>
      <c r="AF671" s="702"/>
      <c r="AG671" s="702"/>
      <c r="AH671" s="702"/>
      <c r="AI671" s="702"/>
      <c r="AJ671" s="702"/>
      <c r="AK671" s="702"/>
    </row>
    <row r="672" spans="5:37">
      <c r="E672" s="702"/>
      <c r="F672" s="702"/>
      <c r="G672" s="702"/>
      <c r="H672" s="702"/>
      <c r="I672" s="702"/>
      <c r="J672" s="702"/>
      <c r="K672" s="702"/>
      <c r="L672" s="702"/>
      <c r="M672" s="702"/>
      <c r="N672" s="702"/>
      <c r="O672" s="702"/>
      <c r="P672" s="702"/>
      <c r="Q672" s="702"/>
      <c r="R672" s="702"/>
      <c r="S672" s="702"/>
      <c r="W672" s="702"/>
      <c r="X672" s="702"/>
      <c r="Y672" s="702"/>
      <c r="Z672" s="702"/>
      <c r="AA672" s="702"/>
      <c r="AB672" s="702"/>
      <c r="AC672" s="702"/>
      <c r="AD672" s="702"/>
      <c r="AE672" s="702"/>
      <c r="AF672" s="702"/>
      <c r="AG672" s="702"/>
      <c r="AH672" s="702"/>
      <c r="AI672" s="702"/>
      <c r="AJ672" s="702"/>
      <c r="AK672" s="702"/>
    </row>
    <row r="673" spans="5:37">
      <c r="E673" s="702"/>
      <c r="F673" s="702"/>
      <c r="G673" s="702"/>
      <c r="H673" s="702"/>
      <c r="I673" s="702"/>
      <c r="J673" s="702"/>
      <c r="K673" s="702"/>
      <c r="L673" s="702"/>
      <c r="M673" s="702"/>
      <c r="N673" s="702"/>
      <c r="O673" s="702"/>
      <c r="P673" s="702"/>
      <c r="Q673" s="702"/>
      <c r="R673" s="702"/>
      <c r="S673" s="702"/>
      <c r="W673" s="702"/>
      <c r="X673" s="702"/>
      <c r="Y673" s="702"/>
      <c r="Z673" s="702"/>
      <c r="AA673" s="702"/>
      <c r="AB673" s="702"/>
      <c r="AC673" s="702"/>
      <c r="AD673" s="702"/>
      <c r="AE673" s="702"/>
      <c r="AF673" s="702"/>
      <c r="AG673" s="702"/>
      <c r="AH673" s="702"/>
      <c r="AI673" s="702"/>
      <c r="AJ673" s="702"/>
      <c r="AK673" s="702"/>
    </row>
    <row r="674" spans="5:37">
      <c r="E674" s="702"/>
      <c r="F674" s="702"/>
      <c r="G674" s="702"/>
      <c r="H674" s="702"/>
      <c r="I674" s="702"/>
      <c r="J674" s="702"/>
      <c r="K674" s="702"/>
      <c r="L674" s="702"/>
      <c r="M674" s="702"/>
      <c r="N674" s="702"/>
      <c r="O674" s="702"/>
      <c r="P674" s="702"/>
      <c r="Q674" s="702"/>
      <c r="R674" s="702"/>
      <c r="S674" s="702"/>
      <c r="W674" s="702"/>
      <c r="X674" s="702"/>
      <c r="Y674" s="702"/>
      <c r="Z674" s="702"/>
      <c r="AA674" s="702"/>
      <c r="AB674" s="702"/>
      <c r="AC674" s="702"/>
      <c r="AD674" s="702"/>
      <c r="AE674" s="702"/>
      <c r="AF674" s="702"/>
      <c r="AG674" s="702"/>
      <c r="AH674" s="702"/>
      <c r="AI674" s="702"/>
      <c r="AJ674" s="702"/>
      <c r="AK674" s="702"/>
    </row>
    <row r="675" spans="5:37">
      <c r="E675" s="702"/>
      <c r="F675" s="702"/>
      <c r="G675" s="702"/>
      <c r="H675" s="702"/>
      <c r="I675" s="702"/>
      <c r="J675" s="702"/>
      <c r="K675" s="702"/>
      <c r="L675" s="702"/>
      <c r="M675" s="702"/>
      <c r="N675" s="702"/>
      <c r="O675" s="702"/>
      <c r="P675" s="702"/>
      <c r="Q675" s="702"/>
      <c r="R675" s="702"/>
      <c r="S675" s="702"/>
      <c r="W675" s="702"/>
      <c r="X675" s="702"/>
      <c r="Y675" s="702"/>
      <c r="Z675" s="702"/>
      <c r="AA675" s="702"/>
      <c r="AB675" s="702"/>
      <c r="AC675" s="702"/>
      <c r="AD675" s="702"/>
      <c r="AE675" s="702"/>
      <c r="AF675" s="702"/>
      <c r="AG675" s="702"/>
      <c r="AH675" s="702"/>
      <c r="AI675" s="702"/>
      <c r="AJ675" s="702"/>
      <c r="AK675" s="702"/>
    </row>
    <row r="676" spans="5:37">
      <c r="E676" s="702"/>
      <c r="F676" s="702"/>
      <c r="G676" s="702"/>
      <c r="H676" s="702"/>
      <c r="I676" s="702"/>
      <c r="J676" s="702"/>
      <c r="K676" s="702"/>
      <c r="L676" s="702"/>
      <c r="M676" s="702"/>
      <c r="N676" s="702"/>
      <c r="O676" s="702"/>
      <c r="P676" s="702"/>
      <c r="Q676" s="702"/>
      <c r="R676" s="702"/>
      <c r="S676" s="702"/>
      <c r="W676" s="702"/>
      <c r="X676" s="702"/>
      <c r="Y676" s="702"/>
      <c r="Z676" s="702"/>
      <c r="AA676" s="702"/>
      <c r="AB676" s="702"/>
      <c r="AC676" s="702"/>
      <c r="AD676" s="702"/>
      <c r="AE676" s="702"/>
      <c r="AF676" s="702"/>
      <c r="AG676" s="702"/>
      <c r="AH676" s="702"/>
      <c r="AI676" s="702"/>
      <c r="AJ676" s="702"/>
      <c r="AK676" s="702"/>
    </row>
    <row r="677" spans="5:37">
      <c r="E677" s="702"/>
      <c r="F677" s="702"/>
      <c r="G677" s="702"/>
      <c r="H677" s="702"/>
      <c r="I677" s="702"/>
      <c r="J677" s="702"/>
      <c r="K677" s="702"/>
      <c r="L677" s="702"/>
      <c r="M677" s="702"/>
      <c r="N677" s="702"/>
      <c r="O677" s="702"/>
      <c r="P677" s="702"/>
      <c r="Q677" s="702"/>
      <c r="R677" s="702"/>
      <c r="S677" s="702"/>
      <c r="W677" s="702"/>
      <c r="X677" s="702"/>
      <c r="Y677" s="702"/>
      <c r="Z677" s="702"/>
      <c r="AA677" s="702"/>
      <c r="AB677" s="702"/>
      <c r="AC677" s="702"/>
      <c r="AD677" s="702"/>
      <c r="AE677" s="702"/>
      <c r="AF677" s="702"/>
      <c r="AG677" s="702"/>
      <c r="AH677" s="702"/>
      <c r="AI677" s="702"/>
      <c r="AJ677" s="702"/>
      <c r="AK677" s="702"/>
    </row>
    <row r="678" spans="5:37">
      <c r="E678" s="702"/>
      <c r="F678" s="702"/>
      <c r="G678" s="702"/>
      <c r="H678" s="702"/>
      <c r="I678" s="702"/>
      <c r="J678" s="702"/>
      <c r="K678" s="702"/>
      <c r="L678" s="702"/>
      <c r="M678" s="702"/>
      <c r="N678" s="702"/>
      <c r="O678" s="702"/>
      <c r="P678" s="702"/>
      <c r="Q678" s="702"/>
      <c r="R678" s="702"/>
      <c r="S678" s="702"/>
      <c r="W678" s="702"/>
      <c r="X678" s="702"/>
      <c r="Y678" s="702"/>
      <c r="Z678" s="702"/>
      <c r="AA678" s="702"/>
      <c r="AB678" s="702"/>
      <c r="AC678" s="702"/>
      <c r="AD678" s="702"/>
      <c r="AE678" s="702"/>
      <c r="AF678" s="702"/>
      <c r="AG678" s="702"/>
      <c r="AH678" s="702"/>
      <c r="AI678" s="702"/>
      <c r="AJ678" s="702"/>
      <c r="AK678" s="702"/>
    </row>
    <row r="679" spans="5:37">
      <c r="E679" s="702"/>
      <c r="F679" s="702"/>
      <c r="G679" s="702"/>
      <c r="H679" s="702"/>
      <c r="I679" s="702"/>
      <c r="J679" s="702"/>
      <c r="K679" s="702"/>
      <c r="L679" s="702"/>
      <c r="M679" s="702"/>
      <c r="N679" s="702"/>
      <c r="O679" s="702"/>
      <c r="P679" s="702"/>
      <c r="Q679" s="702"/>
      <c r="R679" s="702"/>
      <c r="S679" s="702"/>
      <c r="W679" s="702"/>
      <c r="X679" s="702"/>
      <c r="Y679" s="702"/>
      <c r="Z679" s="702"/>
      <c r="AA679" s="702"/>
      <c r="AB679" s="702"/>
      <c r="AC679" s="702"/>
      <c r="AD679" s="702"/>
      <c r="AE679" s="702"/>
      <c r="AF679" s="702"/>
      <c r="AG679" s="702"/>
      <c r="AH679" s="702"/>
      <c r="AI679" s="702"/>
      <c r="AJ679" s="702"/>
      <c r="AK679" s="702"/>
    </row>
    <row r="680" spans="5:37">
      <c r="E680" s="702"/>
      <c r="F680" s="702"/>
      <c r="G680" s="702"/>
      <c r="H680" s="702"/>
      <c r="I680" s="702"/>
      <c r="J680" s="702"/>
      <c r="K680" s="702"/>
      <c r="L680" s="702"/>
      <c r="M680" s="702"/>
      <c r="N680" s="702"/>
      <c r="O680" s="702"/>
      <c r="P680" s="702"/>
      <c r="Q680" s="702"/>
      <c r="R680" s="702"/>
      <c r="S680" s="702"/>
      <c r="W680" s="702"/>
      <c r="X680" s="702"/>
      <c r="Y680" s="702"/>
      <c r="Z680" s="702"/>
      <c r="AA680" s="702"/>
      <c r="AB680" s="702"/>
      <c r="AC680" s="702"/>
      <c r="AD680" s="702"/>
      <c r="AE680" s="702"/>
      <c r="AF680" s="702"/>
      <c r="AG680" s="702"/>
      <c r="AH680" s="702"/>
      <c r="AI680" s="702"/>
      <c r="AJ680" s="702"/>
      <c r="AK680" s="702"/>
    </row>
    <row r="681" spans="5:37">
      <c r="E681" s="702"/>
      <c r="F681" s="702"/>
      <c r="G681" s="702"/>
      <c r="H681" s="702"/>
      <c r="I681" s="702"/>
      <c r="J681" s="702"/>
      <c r="K681" s="702"/>
      <c r="L681" s="702"/>
      <c r="M681" s="702"/>
      <c r="N681" s="702"/>
      <c r="O681" s="702"/>
      <c r="P681" s="702"/>
      <c r="Q681" s="702"/>
      <c r="R681" s="702"/>
      <c r="S681" s="702"/>
      <c r="W681" s="702"/>
      <c r="X681" s="702"/>
      <c r="Y681" s="702"/>
      <c r="Z681" s="702"/>
      <c r="AA681" s="702"/>
      <c r="AB681" s="702"/>
      <c r="AC681" s="702"/>
      <c r="AD681" s="702"/>
      <c r="AE681" s="702"/>
      <c r="AF681" s="702"/>
      <c r="AG681" s="702"/>
      <c r="AH681" s="702"/>
      <c r="AI681" s="702"/>
      <c r="AJ681" s="702"/>
      <c r="AK681" s="702"/>
    </row>
    <row r="682" spans="5:37">
      <c r="E682" s="702"/>
      <c r="F682" s="702"/>
      <c r="G682" s="702"/>
      <c r="H682" s="702"/>
      <c r="I682" s="702"/>
      <c r="J682" s="702"/>
      <c r="K682" s="702"/>
      <c r="L682" s="702"/>
      <c r="M682" s="702"/>
      <c r="N682" s="702"/>
      <c r="O682" s="702"/>
      <c r="P682" s="702"/>
      <c r="Q682" s="702"/>
      <c r="R682" s="702"/>
      <c r="S682" s="702"/>
      <c r="W682" s="702"/>
      <c r="X682" s="702"/>
      <c r="Y682" s="702"/>
      <c r="Z682" s="702"/>
      <c r="AA682" s="702"/>
      <c r="AB682" s="702"/>
      <c r="AC682" s="702"/>
      <c r="AD682" s="702"/>
      <c r="AE682" s="702"/>
      <c r="AF682" s="702"/>
      <c r="AG682" s="702"/>
      <c r="AH682" s="702"/>
      <c r="AI682" s="702"/>
      <c r="AJ682" s="702"/>
      <c r="AK682" s="702"/>
    </row>
    <row r="683" spans="5:37">
      <c r="E683" s="702"/>
      <c r="F683" s="702"/>
      <c r="G683" s="702"/>
      <c r="H683" s="702"/>
      <c r="I683" s="702"/>
      <c r="J683" s="702"/>
      <c r="K683" s="702"/>
      <c r="L683" s="702"/>
      <c r="M683" s="702"/>
      <c r="N683" s="702"/>
      <c r="O683" s="702"/>
      <c r="P683" s="702"/>
      <c r="Q683" s="702"/>
      <c r="R683" s="702"/>
      <c r="S683" s="702"/>
      <c r="W683" s="702"/>
      <c r="X683" s="702"/>
      <c r="Y683" s="702"/>
      <c r="Z683" s="702"/>
      <c r="AA683" s="702"/>
      <c r="AB683" s="702"/>
      <c r="AC683" s="702"/>
      <c r="AD683" s="702"/>
      <c r="AE683" s="702"/>
      <c r="AF683" s="702"/>
      <c r="AG683" s="702"/>
      <c r="AH683" s="702"/>
      <c r="AI683" s="702"/>
      <c r="AJ683" s="702"/>
      <c r="AK683" s="702"/>
    </row>
    <row r="684" spans="5:37">
      <c r="E684" s="702"/>
      <c r="F684" s="702"/>
      <c r="G684" s="702"/>
      <c r="H684" s="702"/>
      <c r="I684" s="702"/>
      <c r="J684" s="702"/>
      <c r="K684" s="702"/>
      <c r="L684" s="702"/>
      <c r="M684" s="702"/>
      <c r="N684" s="702"/>
      <c r="O684" s="702"/>
      <c r="P684" s="702"/>
      <c r="Q684" s="702"/>
      <c r="R684" s="702"/>
      <c r="S684" s="702"/>
      <c r="W684" s="702"/>
      <c r="X684" s="702"/>
      <c r="Y684" s="702"/>
      <c r="Z684" s="702"/>
      <c r="AA684" s="702"/>
      <c r="AB684" s="702"/>
      <c r="AC684" s="702"/>
      <c r="AD684" s="702"/>
      <c r="AE684" s="702"/>
      <c r="AF684" s="702"/>
      <c r="AG684" s="702"/>
      <c r="AH684" s="702"/>
      <c r="AI684" s="702"/>
      <c r="AJ684" s="702"/>
      <c r="AK684" s="702"/>
    </row>
    <row r="685" spans="5:37">
      <c r="E685" s="702"/>
      <c r="F685" s="702"/>
      <c r="G685" s="702"/>
      <c r="H685" s="702"/>
      <c r="I685" s="702"/>
      <c r="J685" s="702"/>
      <c r="K685" s="702"/>
      <c r="L685" s="702"/>
      <c r="M685" s="702"/>
      <c r="N685" s="702"/>
      <c r="O685" s="702"/>
      <c r="P685" s="702"/>
      <c r="Q685" s="702"/>
      <c r="R685" s="702"/>
      <c r="S685" s="702"/>
      <c r="W685" s="702"/>
      <c r="X685" s="702"/>
      <c r="Y685" s="702"/>
      <c r="Z685" s="702"/>
      <c r="AA685" s="702"/>
      <c r="AB685" s="702"/>
      <c r="AC685" s="702"/>
      <c r="AD685" s="702"/>
      <c r="AE685" s="702"/>
      <c r="AF685" s="702"/>
      <c r="AG685" s="702"/>
      <c r="AH685" s="702"/>
      <c r="AI685" s="702"/>
      <c r="AJ685" s="702"/>
      <c r="AK685" s="702"/>
    </row>
    <row r="686" spans="5:37">
      <c r="E686" s="702"/>
      <c r="F686" s="702"/>
      <c r="G686" s="702"/>
      <c r="H686" s="702"/>
      <c r="I686" s="702"/>
      <c r="J686" s="702"/>
      <c r="K686" s="702"/>
      <c r="L686" s="702"/>
      <c r="M686" s="702"/>
      <c r="N686" s="702"/>
      <c r="O686" s="702"/>
      <c r="P686" s="702"/>
      <c r="Q686" s="702"/>
      <c r="R686" s="702"/>
      <c r="S686" s="702"/>
      <c r="W686" s="702"/>
      <c r="X686" s="702"/>
      <c r="Y686" s="702"/>
      <c r="Z686" s="702"/>
      <c r="AA686" s="702"/>
      <c r="AB686" s="702"/>
      <c r="AC686" s="702"/>
      <c r="AD686" s="702"/>
      <c r="AE686" s="702"/>
      <c r="AF686" s="702"/>
      <c r="AG686" s="702"/>
      <c r="AH686" s="702"/>
      <c r="AI686" s="702"/>
      <c r="AJ686" s="702"/>
      <c r="AK686" s="702"/>
    </row>
    <row r="687" spans="5:37">
      <c r="E687" s="702"/>
      <c r="F687" s="702"/>
      <c r="G687" s="702"/>
      <c r="H687" s="702"/>
      <c r="I687" s="702"/>
      <c r="J687" s="702"/>
      <c r="K687" s="702"/>
      <c r="L687" s="702"/>
      <c r="M687" s="702"/>
      <c r="N687" s="702"/>
      <c r="O687" s="702"/>
      <c r="P687" s="702"/>
      <c r="Q687" s="702"/>
      <c r="R687" s="702"/>
      <c r="S687" s="702"/>
      <c r="W687" s="702"/>
      <c r="X687" s="702"/>
      <c r="Y687" s="702"/>
      <c r="Z687" s="702"/>
      <c r="AA687" s="702"/>
      <c r="AB687" s="702"/>
      <c r="AC687" s="702"/>
      <c r="AD687" s="702"/>
      <c r="AE687" s="702"/>
      <c r="AF687" s="702"/>
      <c r="AG687" s="702"/>
      <c r="AH687" s="702"/>
      <c r="AI687" s="702"/>
      <c r="AJ687" s="702"/>
      <c r="AK687" s="702"/>
    </row>
    <row r="688" spans="5:37">
      <c r="E688" s="702"/>
      <c r="F688" s="702"/>
      <c r="G688" s="702"/>
      <c r="H688" s="702"/>
      <c r="I688" s="702"/>
      <c r="J688" s="702"/>
      <c r="K688" s="702"/>
      <c r="L688" s="702"/>
      <c r="M688" s="702"/>
      <c r="N688" s="702"/>
      <c r="O688" s="702"/>
      <c r="P688" s="702"/>
      <c r="Q688" s="702"/>
      <c r="R688" s="702"/>
      <c r="S688" s="702"/>
      <c r="W688" s="702"/>
      <c r="X688" s="702"/>
      <c r="Y688" s="702"/>
      <c r="Z688" s="702"/>
      <c r="AA688" s="702"/>
      <c r="AB688" s="702"/>
      <c r="AC688" s="702"/>
      <c r="AD688" s="702"/>
      <c r="AE688" s="702"/>
      <c r="AF688" s="702"/>
      <c r="AG688" s="702"/>
      <c r="AH688" s="702"/>
      <c r="AI688" s="702"/>
      <c r="AJ688" s="702"/>
      <c r="AK688" s="702"/>
    </row>
    <row r="689" spans="5:37">
      <c r="E689" s="702"/>
      <c r="F689" s="702"/>
      <c r="G689" s="702"/>
      <c r="H689" s="702"/>
      <c r="I689" s="702"/>
      <c r="J689" s="702"/>
      <c r="K689" s="702"/>
      <c r="L689" s="702"/>
      <c r="M689" s="702"/>
      <c r="N689" s="702"/>
      <c r="O689" s="702"/>
      <c r="P689" s="702"/>
      <c r="Q689" s="702"/>
      <c r="R689" s="702"/>
      <c r="S689" s="702"/>
      <c r="W689" s="702"/>
      <c r="X689" s="702"/>
      <c r="Y689" s="702"/>
      <c r="Z689" s="702"/>
      <c r="AA689" s="702"/>
      <c r="AB689" s="702"/>
      <c r="AC689" s="702"/>
      <c r="AD689" s="702"/>
      <c r="AE689" s="702"/>
      <c r="AF689" s="702"/>
      <c r="AG689" s="702"/>
      <c r="AH689" s="702"/>
      <c r="AI689" s="702"/>
      <c r="AJ689" s="702"/>
      <c r="AK689" s="702"/>
    </row>
    <row r="690" spans="5:37">
      <c r="E690" s="702"/>
      <c r="F690" s="702"/>
      <c r="G690" s="702"/>
      <c r="H690" s="702"/>
      <c r="I690" s="702"/>
      <c r="J690" s="702"/>
      <c r="K690" s="702"/>
      <c r="L690" s="702"/>
      <c r="M690" s="702"/>
      <c r="N690" s="702"/>
      <c r="O690" s="702"/>
      <c r="P690" s="702"/>
      <c r="Q690" s="702"/>
      <c r="R690" s="702"/>
      <c r="S690" s="702"/>
      <c r="W690" s="702"/>
      <c r="X690" s="702"/>
      <c r="Y690" s="702"/>
      <c r="Z690" s="702"/>
      <c r="AA690" s="702"/>
      <c r="AB690" s="702"/>
      <c r="AC690" s="702"/>
      <c r="AD690" s="702"/>
      <c r="AE690" s="702"/>
      <c r="AF690" s="702"/>
      <c r="AG690" s="702"/>
      <c r="AH690" s="702"/>
      <c r="AI690" s="702"/>
      <c r="AJ690" s="702"/>
      <c r="AK690" s="702"/>
    </row>
    <row r="691" spans="5:37">
      <c r="E691" s="702"/>
      <c r="F691" s="702"/>
      <c r="G691" s="702"/>
      <c r="H691" s="702"/>
      <c r="I691" s="702"/>
      <c r="J691" s="702"/>
      <c r="K691" s="702"/>
      <c r="L691" s="702"/>
      <c r="M691" s="702"/>
      <c r="N691" s="702"/>
      <c r="O691" s="702"/>
      <c r="P691" s="702"/>
      <c r="Q691" s="702"/>
      <c r="R691" s="702"/>
      <c r="S691" s="702"/>
      <c r="W691" s="702"/>
      <c r="X691" s="702"/>
      <c r="Y691" s="702"/>
      <c r="Z691" s="702"/>
      <c r="AA691" s="702"/>
      <c r="AB691" s="702"/>
      <c r="AC691" s="702"/>
      <c r="AD691" s="702"/>
      <c r="AE691" s="702"/>
      <c r="AF691" s="702"/>
      <c r="AG691" s="702"/>
      <c r="AH691" s="702"/>
      <c r="AI691" s="702"/>
      <c r="AJ691" s="702"/>
      <c r="AK691" s="702"/>
    </row>
    <row r="692" spans="5:37">
      <c r="E692" s="702"/>
      <c r="F692" s="702"/>
      <c r="G692" s="702"/>
      <c r="H692" s="702"/>
      <c r="I692" s="702"/>
      <c r="J692" s="702"/>
      <c r="K692" s="702"/>
      <c r="L692" s="702"/>
      <c r="M692" s="702"/>
      <c r="N692" s="702"/>
      <c r="O692" s="702"/>
      <c r="P692" s="702"/>
      <c r="Q692" s="702"/>
      <c r="R692" s="702"/>
      <c r="S692" s="702"/>
      <c r="W692" s="702"/>
      <c r="X692" s="702"/>
      <c r="Y692" s="702"/>
      <c r="Z692" s="702"/>
      <c r="AA692" s="702"/>
      <c r="AB692" s="702"/>
      <c r="AC692" s="702"/>
      <c r="AD692" s="702"/>
      <c r="AE692" s="702"/>
      <c r="AF692" s="702"/>
      <c r="AG692" s="702"/>
      <c r="AH692" s="702"/>
      <c r="AI692" s="702"/>
      <c r="AJ692" s="702"/>
      <c r="AK692" s="702"/>
    </row>
    <row r="693" spans="5:37">
      <c r="E693" s="702"/>
      <c r="F693" s="702"/>
      <c r="G693" s="702"/>
      <c r="H693" s="702"/>
      <c r="I693" s="702"/>
      <c r="J693" s="702"/>
      <c r="K693" s="702"/>
      <c r="L693" s="702"/>
      <c r="M693" s="702"/>
      <c r="N693" s="702"/>
      <c r="O693" s="702"/>
      <c r="P693" s="702"/>
      <c r="Q693" s="702"/>
      <c r="R693" s="702"/>
      <c r="S693" s="702"/>
      <c r="W693" s="702"/>
      <c r="X693" s="702"/>
      <c r="Y693" s="702"/>
      <c r="Z693" s="702"/>
      <c r="AA693" s="702"/>
      <c r="AB693" s="702"/>
      <c r="AC693" s="702"/>
      <c r="AD693" s="702"/>
      <c r="AE693" s="702"/>
      <c r="AF693" s="702"/>
      <c r="AG693" s="702"/>
      <c r="AH693" s="702"/>
      <c r="AI693" s="702"/>
      <c r="AJ693" s="702"/>
      <c r="AK693" s="702"/>
    </row>
    <row r="694" spans="5:37">
      <c r="E694" s="702"/>
      <c r="F694" s="702"/>
      <c r="G694" s="702"/>
      <c r="H694" s="702"/>
      <c r="I694" s="702"/>
      <c r="J694" s="702"/>
      <c r="K694" s="702"/>
      <c r="L694" s="702"/>
      <c r="M694" s="702"/>
      <c r="N694" s="702"/>
      <c r="O694" s="702"/>
      <c r="P694" s="702"/>
      <c r="Q694" s="702"/>
      <c r="R694" s="702"/>
      <c r="S694" s="702"/>
      <c r="W694" s="702"/>
      <c r="X694" s="702"/>
      <c r="Y694" s="702"/>
      <c r="Z694" s="702"/>
      <c r="AA694" s="702"/>
      <c r="AB694" s="702"/>
      <c r="AC694" s="702"/>
      <c r="AD694" s="702"/>
      <c r="AE694" s="702"/>
      <c r="AF694" s="702"/>
      <c r="AG694" s="702"/>
      <c r="AH694" s="702"/>
      <c r="AI694" s="702"/>
      <c r="AJ694" s="702"/>
      <c r="AK694" s="702"/>
    </row>
    <row r="695" spans="5:37">
      <c r="E695" s="702"/>
      <c r="F695" s="702"/>
      <c r="G695" s="702"/>
      <c r="H695" s="702"/>
      <c r="I695" s="702"/>
      <c r="J695" s="702"/>
      <c r="K695" s="702"/>
      <c r="L695" s="702"/>
      <c r="M695" s="702"/>
      <c r="N695" s="702"/>
      <c r="O695" s="702"/>
      <c r="P695" s="702"/>
      <c r="Q695" s="702"/>
      <c r="R695" s="702"/>
      <c r="S695" s="702"/>
      <c r="W695" s="702"/>
      <c r="X695" s="702"/>
      <c r="Y695" s="702"/>
      <c r="Z695" s="702"/>
      <c r="AA695" s="702"/>
      <c r="AB695" s="702"/>
      <c r="AC695" s="702"/>
      <c r="AD695" s="702"/>
      <c r="AE695" s="702"/>
      <c r="AF695" s="702"/>
      <c r="AG695" s="702"/>
      <c r="AH695" s="702"/>
      <c r="AI695" s="702"/>
      <c r="AJ695" s="702"/>
      <c r="AK695" s="702"/>
    </row>
    <row r="696" spans="5:37">
      <c r="E696" s="702"/>
      <c r="F696" s="702"/>
      <c r="G696" s="702"/>
      <c r="H696" s="702"/>
      <c r="I696" s="702"/>
      <c r="J696" s="702"/>
      <c r="K696" s="702"/>
      <c r="L696" s="702"/>
      <c r="M696" s="702"/>
      <c r="N696" s="702"/>
      <c r="O696" s="702"/>
      <c r="P696" s="702"/>
      <c r="Q696" s="702"/>
      <c r="R696" s="702"/>
      <c r="S696" s="702"/>
      <c r="W696" s="702"/>
      <c r="X696" s="702"/>
      <c r="Y696" s="702"/>
      <c r="Z696" s="702"/>
      <c r="AA696" s="702"/>
      <c r="AB696" s="702"/>
      <c r="AC696" s="702"/>
      <c r="AD696" s="702"/>
      <c r="AE696" s="702"/>
      <c r="AF696" s="702"/>
      <c r="AG696" s="702"/>
      <c r="AH696" s="702"/>
      <c r="AI696" s="702"/>
      <c r="AJ696" s="702"/>
      <c r="AK696" s="702"/>
    </row>
    <row r="697" spans="5:37">
      <c r="E697" s="702"/>
      <c r="F697" s="702"/>
      <c r="G697" s="702"/>
      <c r="H697" s="702"/>
      <c r="I697" s="702"/>
      <c r="J697" s="702"/>
      <c r="K697" s="702"/>
      <c r="L697" s="702"/>
      <c r="M697" s="702"/>
      <c r="N697" s="702"/>
      <c r="O697" s="702"/>
      <c r="P697" s="702"/>
      <c r="Q697" s="702"/>
      <c r="R697" s="702"/>
      <c r="S697" s="702"/>
      <c r="W697" s="702"/>
      <c r="X697" s="702"/>
      <c r="Y697" s="702"/>
      <c r="Z697" s="702"/>
      <c r="AA697" s="702"/>
      <c r="AB697" s="702"/>
      <c r="AC697" s="702"/>
      <c r="AD697" s="702"/>
      <c r="AE697" s="702"/>
      <c r="AF697" s="702"/>
      <c r="AG697" s="702"/>
      <c r="AH697" s="702"/>
      <c r="AI697" s="702"/>
      <c r="AJ697" s="702"/>
      <c r="AK697" s="702"/>
    </row>
    <row r="698" spans="5:37">
      <c r="E698" s="702"/>
      <c r="F698" s="702"/>
      <c r="G698" s="702"/>
      <c r="H698" s="702"/>
      <c r="I698" s="702"/>
      <c r="J698" s="702"/>
      <c r="K698" s="702"/>
      <c r="L698" s="702"/>
      <c r="M698" s="702"/>
      <c r="N698" s="702"/>
      <c r="O698" s="702"/>
      <c r="P698" s="702"/>
      <c r="Q698" s="702"/>
      <c r="R698" s="702"/>
      <c r="S698" s="702"/>
      <c r="W698" s="702"/>
      <c r="X698" s="702"/>
      <c r="Y698" s="702"/>
      <c r="Z698" s="702"/>
      <c r="AA698" s="702"/>
      <c r="AB698" s="702"/>
      <c r="AC698" s="702"/>
      <c r="AD698" s="702"/>
      <c r="AE698" s="702"/>
      <c r="AF698" s="702"/>
      <c r="AG698" s="702"/>
      <c r="AH698" s="702"/>
      <c r="AI698" s="702"/>
      <c r="AJ698" s="702"/>
      <c r="AK698" s="702"/>
    </row>
    <row r="699" spans="5:37">
      <c r="E699" s="702"/>
      <c r="F699" s="702"/>
      <c r="G699" s="702"/>
      <c r="H699" s="702"/>
      <c r="I699" s="702"/>
      <c r="J699" s="702"/>
      <c r="K699" s="702"/>
      <c r="L699" s="702"/>
      <c r="M699" s="702"/>
      <c r="N699" s="702"/>
      <c r="O699" s="702"/>
      <c r="P699" s="702"/>
      <c r="Q699" s="702"/>
      <c r="R699" s="702"/>
      <c r="S699" s="702"/>
      <c r="W699" s="702"/>
      <c r="X699" s="702"/>
      <c r="Y699" s="702"/>
      <c r="Z699" s="702"/>
      <c r="AA699" s="702"/>
      <c r="AB699" s="702"/>
      <c r="AC699" s="702"/>
      <c r="AD699" s="702"/>
      <c r="AE699" s="702"/>
      <c r="AF699" s="702"/>
      <c r="AG699" s="702"/>
      <c r="AH699" s="702"/>
      <c r="AI699" s="702"/>
      <c r="AJ699" s="702"/>
      <c r="AK699" s="702"/>
    </row>
    <row r="700" spans="5:37">
      <c r="E700" s="702"/>
      <c r="F700" s="702"/>
      <c r="G700" s="702"/>
      <c r="H700" s="702"/>
      <c r="I700" s="702"/>
      <c r="J700" s="702"/>
      <c r="K700" s="702"/>
      <c r="L700" s="702"/>
      <c r="M700" s="702"/>
      <c r="N700" s="702"/>
      <c r="O700" s="702"/>
      <c r="P700" s="702"/>
      <c r="Q700" s="702"/>
      <c r="R700" s="702"/>
      <c r="S700" s="702"/>
      <c r="W700" s="702"/>
      <c r="X700" s="702"/>
      <c r="Y700" s="702"/>
      <c r="Z700" s="702"/>
      <c r="AA700" s="702"/>
      <c r="AB700" s="702"/>
      <c r="AC700" s="702"/>
      <c r="AD700" s="702"/>
      <c r="AE700" s="702"/>
      <c r="AF700" s="702"/>
      <c r="AG700" s="702"/>
      <c r="AH700" s="702"/>
      <c r="AI700" s="702"/>
      <c r="AJ700" s="702"/>
      <c r="AK700" s="702"/>
    </row>
    <row r="701" spans="5:37">
      <c r="E701" s="702"/>
      <c r="F701" s="702"/>
      <c r="G701" s="702"/>
      <c r="H701" s="702"/>
      <c r="I701" s="702"/>
      <c r="J701" s="702"/>
      <c r="K701" s="702"/>
      <c r="L701" s="702"/>
      <c r="M701" s="702"/>
      <c r="N701" s="702"/>
      <c r="O701" s="702"/>
      <c r="P701" s="702"/>
      <c r="Q701" s="702"/>
      <c r="R701" s="702"/>
      <c r="S701" s="702"/>
      <c r="W701" s="702"/>
      <c r="X701" s="702"/>
      <c r="Y701" s="702"/>
      <c r="Z701" s="702"/>
      <c r="AA701" s="702"/>
      <c r="AB701" s="702"/>
      <c r="AC701" s="702"/>
      <c r="AD701" s="702"/>
      <c r="AE701" s="702"/>
      <c r="AF701" s="702"/>
      <c r="AG701" s="702"/>
      <c r="AH701" s="702"/>
      <c r="AI701" s="702"/>
      <c r="AJ701" s="702"/>
      <c r="AK701" s="702"/>
    </row>
    <row r="702" spans="5:37">
      <c r="E702" s="702"/>
      <c r="F702" s="702"/>
      <c r="G702" s="702"/>
      <c r="H702" s="702"/>
      <c r="I702" s="702"/>
      <c r="J702" s="702"/>
      <c r="K702" s="702"/>
      <c r="L702" s="702"/>
      <c r="M702" s="702"/>
      <c r="N702" s="702"/>
      <c r="O702" s="702"/>
      <c r="P702" s="702"/>
      <c r="Q702" s="702"/>
      <c r="R702" s="702"/>
      <c r="S702" s="702"/>
      <c r="W702" s="702"/>
      <c r="X702" s="702"/>
      <c r="Y702" s="702"/>
      <c r="Z702" s="702"/>
      <c r="AA702" s="702"/>
      <c r="AB702" s="702"/>
      <c r="AC702" s="702"/>
      <c r="AD702" s="702"/>
      <c r="AE702" s="702"/>
      <c r="AF702" s="702"/>
      <c r="AG702" s="702"/>
      <c r="AH702" s="702"/>
      <c r="AI702" s="702"/>
      <c r="AJ702" s="702"/>
      <c r="AK702" s="702"/>
    </row>
    <row r="703" spans="5:37">
      <c r="E703" s="702"/>
      <c r="F703" s="702"/>
      <c r="G703" s="702"/>
      <c r="H703" s="702"/>
      <c r="I703" s="702"/>
      <c r="J703" s="702"/>
      <c r="K703" s="702"/>
      <c r="L703" s="702"/>
      <c r="M703" s="702"/>
      <c r="N703" s="702"/>
      <c r="O703" s="702"/>
      <c r="P703" s="702"/>
      <c r="Q703" s="702"/>
      <c r="R703" s="702"/>
      <c r="S703" s="702"/>
      <c r="W703" s="702"/>
      <c r="X703" s="702"/>
      <c r="Y703" s="702"/>
      <c r="Z703" s="702"/>
      <c r="AA703" s="702"/>
      <c r="AB703" s="702"/>
      <c r="AC703" s="702"/>
      <c r="AD703" s="702"/>
      <c r="AE703" s="702"/>
      <c r="AF703" s="702"/>
      <c r="AG703" s="702"/>
      <c r="AH703" s="702"/>
      <c r="AI703" s="702"/>
      <c r="AJ703" s="702"/>
      <c r="AK703" s="702"/>
    </row>
    <row r="704" spans="5:37">
      <c r="E704" s="702"/>
      <c r="F704" s="702"/>
      <c r="G704" s="702"/>
      <c r="H704" s="702"/>
      <c r="I704" s="702"/>
      <c r="J704" s="702"/>
      <c r="K704" s="702"/>
      <c r="L704" s="702"/>
      <c r="M704" s="702"/>
      <c r="N704" s="702"/>
      <c r="O704" s="702"/>
      <c r="P704" s="702"/>
      <c r="Q704" s="702"/>
      <c r="R704" s="702"/>
      <c r="S704" s="702"/>
      <c r="W704" s="702"/>
      <c r="X704" s="702"/>
      <c r="Y704" s="702"/>
      <c r="Z704" s="702"/>
      <c r="AA704" s="702"/>
      <c r="AB704" s="702"/>
      <c r="AC704" s="702"/>
      <c r="AD704" s="702"/>
      <c r="AE704" s="702"/>
      <c r="AF704" s="702"/>
      <c r="AG704" s="702"/>
      <c r="AH704" s="702"/>
      <c r="AI704" s="702"/>
      <c r="AJ704" s="702"/>
      <c r="AK704" s="702"/>
    </row>
    <row r="705" spans="5:37">
      <c r="E705" s="702"/>
      <c r="F705" s="702"/>
      <c r="G705" s="702"/>
      <c r="H705" s="702"/>
      <c r="I705" s="702"/>
      <c r="J705" s="702"/>
      <c r="K705" s="702"/>
      <c r="L705" s="702"/>
      <c r="M705" s="702"/>
      <c r="N705" s="702"/>
      <c r="O705" s="702"/>
      <c r="P705" s="702"/>
      <c r="Q705" s="702"/>
      <c r="R705" s="702"/>
      <c r="S705" s="702"/>
      <c r="W705" s="702"/>
      <c r="X705" s="702"/>
      <c r="Y705" s="702"/>
      <c r="Z705" s="702"/>
      <c r="AA705" s="702"/>
      <c r="AB705" s="702"/>
      <c r="AC705" s="702"/>
      <c r="AD705" s="702"/>
      <c r="AE705" s="702"/>
      <c r="AF705" s="702"/>
      <c r="AG705" s="702"/>
      <c r="AH705" s="702"/>
      <c r="AI705" s="702"/>
      <c r="AJ705" s="702"/>
      <c r="AK705" s="702"/>
    </row>
    <row r="706" spans="5:37">
      <c r="E706" s="702"/>
      <c r="F706" s="702"/>
      <c r="G706" s="702"/>
      <c r="H706" s="702"/>
      <c r="I706" s="702"/>
      <c r="J706" s="702"/>
      <c r="K706" s="702"/>
      <c r="L706" s="702"/>
      <c r="M706" s="702"/>
      <c r="N706" s="702"/>
      <c r="O706" s="702"/>
      <c r="P706" s="702"/>
      <c r="Q706" s="702"/>
      <c r="R706" s="702"/>
      <c r="S706" s="702"/>
      <c r="W706" s="702"/>
      <c r="X706" s="702"/>
      <c r="Y706" s="702"/>
      <c r="Z706" s="702"/>
      <c r="AA706" s="702"/>
      <c r="AB706" s="702"/>
      <c r="AC706" s="702"/>
      <c r="AD706" s="702"/>
      <c r="AE706" s="702"/>
      <c r="AF706" s="702"/>
      <c r="AG706" s="702"/>
      <c r="AH706" s="702"/>
      <c r="AI706" s="702"/>
      <c r="AJ706" s="702"/>
      <c r="AK706" s="702"/>
    </row>
    <row r="707" spans="5:37">
      <c r="E707" s="702"/>
      <c r="F707" s="702"/>
      <c r="G707" s="702"/>
      <c r="H707" s="702"/>
      <c r="I707" s="702"/>
      <c r="J707" s="702"/>
      <c r="K707" s="702"/>
      <c r="L707" s="702"/>
      <c r="M707" s="702"/>
      <c r="N707" s="702"/>
      <c r="O707" s="702"/>
      <c r="P707" s="702"/>
      <c r="Q707" s="702"/>
      <c r="R707" s="702"/>
      <c r="S707" s="702"/>
      <c r="W707" s="702"/>
      <c r="X707" s="702"/>
      <c r="Y707" s="702"/>
      <c r="Z707" s="702"/>
      <c r="AA707" s="702"/>
      <c r="AB707" s="702"/>
      <c r="AC707" s="702"/>
      <c r="AD707" s="702"/>
      <c r="AE707" s="702"/>
      <c r="AF707" s="702"/>
      <c r="AG707" s="702"/>
      <c r="AH707" s="702"/>
      <c r="AI707" s="702"/>
      <c r="AJ707" s="702"/>
      <c r="AK707" s="702"/>
    </row>
    <row r="708" spans="5:37">
      <c r="E708" s="702"/>
      <c r="F708" s="702"/>
      <c r="G708" s="702"/>
      <c r="H708" s="702"/>
      <c r="I708" s="702"/>
      <c r="J708" s="702"/>
      <c r="K708" s="702"/>
      <c r="L708" s="702"/>
      <c r="M708" s="702"/>
      <c r="N708" s="702"/>
      <c r="O708" s="702"/>
      <c r="P708" s="702"/>
      <c r="Q708" s="702"/>
      <c r="R708" s="702"/>
      <c r="S708" s="702"/>
      <c r="W708" s="702"/>
      <c r="X708" s="702"/>
      <c r="Y708" s="702"/>
      <c r="Z708" s="702"/>
      <c r="AA708" s="702"/>
      <c r="AB708" s="702"/>
      <c r="AC708" s="702"/>
      <c r="AD708" s="702"/>
      <c r="AE708" s="702"/>
      <c r="AF708" s="702"/>
      <c r="AG708" s="702"/>
      <c r="AH708" s="702"/>
      <c r="AI708" s="702"/>
      <c r="AJ708" s="702"/>
      <c r="AK708" s="702"/>
    </row>
    <row r="709" spans="5:37">
      <c r="E709" s="702"/>
      <c r="F709" s="702"/>
      <c r="G709" s="702"/>
      <c r="H709" s="702"/>
      <c r="I709" s="702"/>
      <c r="J709" s="702"/>
      <c r="K709" s="702"/>
      <c r="L709" s="702"/>
      <c r="M709" s="702"/>
      <c r="N709" s="702"/>
      <c r="O709" s="702"/>
      <c r="P709" s="702"/>
      <c r="Q709" s="702"/>
      <c r="R709" s="702"/>
      <c r="S709" s="702"/>
      <c r="W709" s="702"/>
      <c r="X709" s="702"/>
      <c r="Y709" s="702"/>
      <c r="Z709" s="702"/>
      <c r="AA709" s="702"/>
      <c r="AB709" s="702"/>
      <c r="AC709" s="702"/>
      <c r="AD709" s="702"/>
      <c r="AE709" s="702"/>
      <c r="AF709" s="702"/>
      <c r="AG709" s="702"/>
      <c r="AH709" s="702"/>
      <c r="AI709" s="702"/>
      <c r="AJ709" s="702"/>
      <c r="AK709" s="702"/>
    </row>
    <row r="710" spans="5:37">
      <c r="E710" s="702"/>
      <c r="F710" s="702"/>
      <c r="G710" s="702"/>
      <c r="H710" s="702"/>
      <c r="I710" s="702"/>
      <c r="J710" s="702"/>
      <c r="K710" s="702"/>
      <c r="L710" s="702"/>
      <c r="M710" s="702"/>
      <c r="N710" s="702"/>
      <c r="O710" s="702"/>
      <c r="P710" s="702"/>
      <c r="Q710" s="702"/>
      <c r="R710" s="702"/>
      <c r="S710" s="702"/>
      <c r="W710" s="702"/>
      <c r="X710" s="702"/>
      <c r="Y710" s="702"/>
      <c r="Z710" s="702"/>
      <c r="AA710" s="702"/>
      <c r="AB710" s="702"/>
      <c r="AC710" s="702"/>
      <c r="AD710" s="702"/>
      <c r="AE710" s="702"/>
      <c r="AF710" s="702"/>
      <c r="AG710" s="702"/>
      <c r="AH710" s="702"/>
      <c r="AI710" s="702"/>
      <c r="AJ710" s="702"/>
      <c r="AK710" s="702"/>
    </row>
    <row r="711" spans="5:37">
      <c r="E711" s="702"/>
      <c r="F711" s="702"/>
      <c r="G711" s="702"/>
      <c r="H711" s="702"/>
      <c r="I711" s="702"/>
      <c r="J711" s="702"/>
      <c r="K711" s="702"/>
      <c r="L711" s="702"/>
      <c r="M711" s="702"/>
      <c r="N711" s="702"/>
      <c r="O711" s="702"/>
      <c r="P711" s="702"/>
      <c r="Q711" s="702"/>
      <c r="R711" s="702"/>
      <c r="S711" s="702"/>
      <c r="W711" s="702"/>
      <c r="X711" s="702"/>
      <c r="Y711" s="702"/>
      <c r="Z711" s="702"/>
      <c r="AA711" s="702"/>
      <c r="AB711" s="702"/>
      <c r="AC711" s="702"/>
      <c r="AD711" s="702"/>
      <c r="AE711" s="702"/>
      <c r="AF711" s="702"/>
      <c r="AG711" s="702"/>
      <c r="AH711" s="702"/>
      <c r="AI711" s="702"/>
      <c r="AJ711" s="702"/>
      <c r="AK711" s="702"/>
    </row>
    <row r="712" spans="5:37">
      <c r="E712" s="702"/>
      <c r="F712" s="702"/>
      <c r="G712" s="702"/>
      <c r="H712" s="702"/>
      <c r="I712" s="702"/>
      <c r="J712" s="702"/>
      <c r="K712" s="702"/>
      <c r="L712" s="702"/>
      <c r="M712" s="702"/>
      <c r="N712" s="702"/>
      <c r="O712" s="702"/>
      <c r="P712" s="702"/>
      <c r="Q712" s="702"/>
      <c r="R712" s="702"/>
      <c r="S712" s="702"/>
      <c r="W712" s="702"/>
      <c r="X712" s="702"/>
      <c r="Y712" s="702"/>
      <c r="Z712" s="702"/>
      <c r="AA712" s="702"/>
      <c r="AB712" s="702"/>
      <c r="AC712" s="702"/>
      <c r="AD712" s="702"/>
      <c r="AE712" s="702"/>
      <c r="AF712" s="702"/>
      <c r="AG712" s="702"/>
      <c r="AH712" s="702"/>
      <c r="AI712" s="702"/>
      <c r="AJ712" s="702"/>
      <c r="AK712" s="702"/>
    </row>
    <row r="713" spans="5:37">
      <c r="E713" s="702"/>
      <c r="F713" s="702"/>
      <c r="G713" s="702"/>
      <c r="H713" s="702"/>
      <c r="I713" s="702"/>
      <c r="J713" s="702"/>
      <c r="K713" s="702"/>
      <c r="L713" s="702"/>
      <c r="M713" s="702"/>
      <c r="N713" s="702"/>
      <c r="O713" s="702"/>
      <c r="P713" s="702"/>
      <c r="Q713" s="702"/>
      <c r="R713" s="702"/>
      <c r="S713" s="702"/>
      <c r="W713" s="702"/>
      <c r="X713" s="702"/>
      <c r="Y713" s="702"/>
      <c r="Z713" s="702"/>
      <c r="AA713" s="702"/>
      <c r="AB713" s="702"/>
      <c r="AC713" s="702"/>
      <c r="AD713" s="702"/>
      <c r="AE713" s="702"/>
      <c r="AF713" s="702"/>
      <c r="AG713" s="702"/>
      <c r="AH713" s="702"/>
      <c r="AI713" s="702"/>
      <c r="AJ713" s="702"/>
      <c r="AK713" s="702"/>
    </row>
    <row r="714" spans="5:37">
      <c r="E714" s="702"/>
      <c r="F714" s="702"/>
      <c r="G714" s="702"/>
      <c r="H714" s="702"/>
      <c r="I714" s="702"/>
      <c r="J714" s="702"/>
      <c r="K714" s="702"/>
      <c r="L714" s="702"/>
      <c r="M714" s="702"/>
      <c r="N714" s="702"/>
      <c r="O714" s="702"/>
      <c r="P714" s="702"/>
      <c r="Q714" s="702"/>
      <c r="R714" s="702"/>
      <c r="S714" s="702"/>
      <c r="W714" s="702"/>
      <c r="X714" s="702"/>
      <c r="Y714" s="702"/>
      <c r="Z714" s="702"/>
      <c r="AA714" s="702"/>
      <c r="AB714" s="702"/>
      <c r="AC714" s="702"/>
      <c r="AD714" s="702"/>
      <c r="AE714" s="702"/>
      <c r="AF714" s="702"/>
      <c r="AG714" s="702"/>
      <c r="AH714" s="702"/>
      <c r="AI714" s="702"/>
      <c r="AJ714" s="702"/>
      <c r="AK714" s="702"/>
    </row>
    <row r="715" spans="5:37">
      <c r="E715" s="702"/>
      <c r="F715" s="702"/>
      <c r="G715" s="702"/>
      <c r="H715" s="702"/>
      <c r="I715" s="702"/>
      <c r="J715" s="702"/>
      <c r="K715" s="702"/>
      <c r="L715" s="702"/>
      <c r="M715" s="702"/>
      <c r="N715" s="702"/>
      <c r="O715" s="702"/>
      <c r="P715" s="702"/>
      <c r="Q715" s="702"/>
      <c r="R715" s="702"/>
      <c r="S715" s="702"/>
      <c r="W715" s="702"/>
      <c r="X715" s="702"/>
      <c r="Y715" s="702"/>
      <c r="Z715" s="702"/>
      <c r="AA715" s="702"/>
      <c r="AB715" s="702"/>
      <c r="AC715" s="702"/>
      <c r="AD715" s="702"/>
      <c r="AE715" s="702"/>
      <c r="AF715" s="702"/>
      <c r="AG715" s="702"/>
      <c r="AH715" s="702"/>
      <c r="AI715" s="702"/>
      <c r="AJ715" s="702"/>
      <c r="AK715" s="702"/>
    </row>
    <row r="716" spans="5:37">
      <c r="E716" s="702"/>
      <c r="F716" s="702"/>
      <c r="G716" s="702"/>
      <c r="H716" s="702"/>
      <c r="I716" s="702"/>
      <c r="J716" s="702"/>
      <c r="K716" s="702"/>
      <c r="L716" s="702"/>
      <c r="M716" s="702"/>
      <c r="N716" s="702"/>
      <c r="O716" s="702"/>
      <c r="P716" s="702"/>
      <c r="Q716" s="702"/>
      <c r="R716" s="702"/>
      <c r="S716" s="702"/>
      <c r="W716" s="702"/>
      <c r="X716" s="702"/>
      <c r="Y716" s="702"/>
      <c r="Z716" s="702"/>
      <c r="AA716" s="702"/>
      <c r="AB716" s="702"/>
      <c r="AC716" s="702"/>
      <c r="AD716" s="702"/>
      <c r="AE716" s="702"/>
      <c r="AF716" s="702"/>
      <c r="AG716" s="702"/>
      <c r="AH716" s="702"/>
      <c r="AI716" s="702"/>
      <c r="AJ716" s="702"/>
      <c r="AK716" s="702"/>
    </row>
    <row r="717" spans="5:37">
      <c r="E717" s="702"/>
      <c r="F717" s="702"/>
      <c r="G717" s="702"/>
      <c r="H717" s="702"/>
      <c r="I717" s="702"/>
      <c r="J717" s="702"/>
      <c r="K717" s="702"/>
      <c r="L717" s="702"/>
      <c r="M717" s="702"/>
      <c r="N717" s="702"/>
      <c r="O717" s="702"/>
      <c r="P717" s="702"/>
      <c r="Q717" s="702"/>
      <c r="R717" s="702"/>
      <c r="S717" s="702"/>
      <c r="W717" s="702"/>
      <c r="X717" s="702"/>
      <c r="Y717" s="702"/>
      <c r="Z717" s="702"/>
      <c r="AA717" s="702"/>
      <c r="AB717" s="702"/>
      <c r="AC717" s="702"/>
      <c r="AD717" s="702"/>
      <c r="AE717" s="702"/>
      <c r="AF717" s="702"/>
      <c r="AG717" s="702"/>
      <c r="AH717" s="702"/>
      <c r="AI717" s="702"/>
      <c r="AJ717" s="702"/>
      <c r="AK717" s="702"/>
    </row>
    <row r="718" spans="5:37">
      <c r="E718" s="702"/>
      <c r="F718" s="702"/>
      <c r="G718" s="702"/>
      <c r="H718" s="702"/>
      <c r="I718" s="702"/>
      <c r="J718" s="702"/>
      <c r="K718" s="702"/>
      <c r="L718" s="702"/>
      <c r="M718" s="702"/>
      <c r="N718" s="702"/>
      <c r="O718" s="702"/>
      <c r="P718" s="702"/>
      <c r="Q718" s="702"/>
      <c r="R718" s="702"/>
      <c r="S718" s="702"/>
      <c r="W718" s="702"/>
      <c r="X718" s="702"/>
      <c r="Y718" s="702"/>
      <c r="Z718" s="702"/>
      <c r="AA718" s="702"/>
      <c r="AB718" s="702"/>
      <c r="AC718" s="702"/>
      <c r="AD718" s="702"/>
      <c r="AE718" s="702"/>
      <c r="AF718" s="702"/>
      <c r="AG718" s="702"/>
      <c r="AH718" s="702"/>
      <c r="AI718" s="702"/>
      <c r="AJ718" s="702"/>
      <c r="AK718" s="702"/>
    </row>
    <row r="719" spans="5:37">
      <c r="E719" s="702"/>
      <c r="F719" s="702"/>
      <c r="G719" s="702"/>
      <c r="H719" s="702"/>
      <c r="I719" s="702"/>
      <c r="J719" s="702"/>
      <c r="K719" s="702"/>
      <c r="L719" s="702"/>
      <c r="M719" s="702"/>
      <c r="N719" s="702"/>
      <c r="O719" s="702"/>
      <c r="P719" s="702"/>
      <c r="Q719" s="702"/>
      <c r="R719" s="702"/>
      <c r="S719" s="702"/>
      <c r="W719" s="702"/>
      <c r="X719" s="702"/>
      <c r="Y719" s="702"/>
      <c r="Z719" s="702"/>
      <c r="AA719" s="702"/>
      <c r="AB719" s="702"/>
      <c r="AC719" s="702"/>
      <c r="AD719" s="702"/>
      <c r="AE719" s="702"/>
      <c r="AF719" s="702"/>
      <c r="AG719" s="702"/>
      <c r="AH719" s="702"/>
      <c r="AI719" s="702"/>
      <c r="AJ719" s="702"/>
      <c r="AK719" s="702"/>
    </row>
    <row r="720" spans="5:37">
      <c r="E720" s="702"/>
      <c r="F720" s="702"/>
      <c r="G720" s="702"/>
      <c r="H720" s="702"/>
      <c r="I720" s="702"/>
      <c r="J720" s="702"/>
      <c r="K720" s="702"/>
      <c r="L720" s="702"/>
      <c r="M720" s="702"/>
      <c r="N720" s="702"/>
      <c r="O720" s="702"/>
      <c r="P720" s="702"/>
      <c r="Q720" s="702"/>
      <c r="R720" s="702"/>
      <c r="S720" s="702"/>
      <c r="W720" s="702"/>
      <c r="X720" s="702"/>
      <c r="Y720" s="702"/>
      <c r="Z720" s="702"/>
      <c r="AA720" s="702"/>
      <c r="AB720" s="702"/>
      <c r="AC720" s="702"/>
      <c r="AD720" s="702"/>
      <c r="AE720" s="702"/>
      <c r="AF720" s="702"/>
      <c r="AG720" s="702"/>
      <c r="AH720" s="702"/>
      <c r="AI720" s="702"/>
      <c r="AJ720" s="702"/>
      <c r="AK720" s="702"/>
    </row>
    <row r="721" spans="5:37">
      <c r="E721" s="702"/>
      <c r="F721" s="702"/>
      <c r="G721" s="702"/>
      <c r="H721" s="702"/>
      <c r="I721" s="702"/>
      <c r="J721" s="702"/>
      <c r="K721" s="702"/>
      <c r="L721" s="702"/>
      <c r="M721" s="702"/>
      <c r="N721" s="702"/>
      <c r="O721" s="702"/>
      <c r="P721" s="702"/>
      <c r="Q721" s="702"/>
      <c r="R721" s="702"/>
      <c r="S721" s="702"/>
      <c r="W721" s="702"/>
      <c r="X721" s="702"/>
      <c r="Y721" s="702"/>
      <c r="Z721" s="702"/>
      <c r="AA721" s="702"/>
      <c r="AB721" s="702"/>
      <c r="AC721" s="702"/>
      <c r="AD721" s="702"/>
      <c r="AE721" s="702"/>
      <c r="AF721" s="702"/>
      <c r="AG721" s="702"/>
      <c r="AH721" s="702"/>
      <c r="AI721" s="702"/>
      <c r="AJ721" s="702"/>
      <c r="AK721" s="702"/>
    </row>
    <row r="722" spans="5:37">
      <c r="E722" s="702"/>
      <c r="F722" s="702"/>
      <c r="G722" s="702"/>
      <c r="H722" s="702"/>
      <c r="I722" s="702"/>
      <c r="J722" s="702"/>
      <c r="K722" s="702"/>
      <c r="L722" s="702"/>
      <c r="M722" s="702"/>
      <c r="N722" s="702"/>
      <c r="O722" s="702"/>
      <c r="P722" s="702"/>
      <c r="Q722" s="702"/>
      <c r="R722" s="702"/>
      <c r="S722" s="702"/>
      <c r="W722" s="702"/>
      <c r="X722" s="702"/>
      <c r="Y722" s="702"/>
      <c r="Z722" s="702"/>
      <c r="AA722" s="702"/>
      <c r="AB722" s="702"/>
      <c r="AC722" s="702"/>
      <c r="AD722" s="702"/>
      <c r="AE722" s="702"/>
      <c r="AF722" s="702"/>
      <c r="AG722" s="702"/>
      <c r="AH722" s="702"/>
      <c r="AI722" s="702"/>
      <c r="AJ722" s="702"/>
      <c r="AK722" s="702"/>
    </row>
    <row r="723" spans="5:37">
      <c r="E723" s="702"/>
      <c r="F723" s="702"/>
      <c r="G723" s="702"/>
      <c r="H723" s="702"/>
      <c r="I723" s="702"/>
      <c r="J723" s="702"/>
      <c r="K723" s="702"/>
      <c r="L723" s="702"/>
      <c r="M723" s="702"/>
      <c r="N723" s="702"/>
      <c r="O723" s="702"/>
      <c r="P723" s="702"/>
      <c r="Q723" s="702"/>
      <c r="R723" s="702"/>
      <c r="S723" s="702"/>
      <c r="W723" s="702"/>
      <c r="X723" s="702"/>
      <c r="Y723" s="702"/>
      <c r="Z723" s="702"/>
      <c r="AA723" s="702"/>
      <c r="AB723" s="702"/>
      <c r="AC723" s="702"/>
      <c r="AD723" s="702"/>
      <c r="AE723" s="702"/>
      <c r="AF723" s="702"/>
      <c r="AG723" s="702"/>
      <c r="AH723" s="702"/>
      <c r="AI723" s="702"/>
      <c r="AJ723" s="702"/>
      <c r="AK723" s="702"/>
    </row>
    <row r="724" spans="5:37">
      <c r="E724" s="702"/>
      <c r="F724" s="702"/>
      <c r="G724" s="702"/>
      <c r="H724" s="702"/>
      <c r="I724" s="702"/>
      <c r="J724" s="702"/>
      <c r="K724" s="702"/>
      <c r="L724" s="702"/>
      <c r="M724" s="702"/>
      <c r="N724" s="702"/>
      <c r="O724" s="702"/>
      <c r="P724" s="702"/>
      <c r="Q724" s="702"/>
      <c r="R724" s="702"/>
      <c r="S724" s="702"/>
      <c r="W724" s="702"/>
      <c r="X724" s="702"/>
      <c r="Y724" s="702"/>
      <c r="Z724" s="702"/>
      <c r="AA724" s="702"/>
      <c r="AB724" s="702"/>
      <c r="AC724" s="702"/>
      <c r="AD724" s="702"/>
      <c r="AE724" s="702"/>
      <c r="AF724" s="702"/>
      <c r="AG724" s="702"/>
      <c r="AH724" s="702"/>
      <c r="AI724" s="702"/>
      <c r="AJ724" s="702"/>
      <c r="AK724" s="702"/>
    </row>
    <row r="725" spans="5:37">
      <c r="E725" s="702"/>
      <c r="F725" s="702"/>
      <c r="G725" s="702"/>
      <c r="H725" s="702"/>
      <c r="I725" s="702"/>
      <c r="J725" s="702"/>
      <c r="K725" s="702"/>
      <c r="L725" s="702"/>
      <c r="M725" s="702"/>
      <c r="N725" s="702"/>
      <c r="O725" s="702"/>
      <c r="P725" s="702"/>
      <c r="Q725" s="702"/>
      <c r="R725" s="702"/>
      <c r="S725" s="702"/>
      <c r="W725" s="702"/>
      <c r="X725" s="702"/>
      <c r="Y725" s="702"/>
      <c r="Z725" s="702"/>
      <c r="AA725" s="702"/>
      <c r="AB725" s="702"/>
      <c r="AC725" s="702"/>
      <c r="AD725" s="702"/>
      <c r="AE725" s="702"/>
      <c r="AF725" s="702"/>
      <c r="AG725" s="702"/>
      <c r="AH725" s="702"/>
      <c r="AI725" s="702"/>
      <c r="AJ725" s="702"/>
      <c r="AK725" s="702"/>
    </row>
    <row r="726" spans="5:37">
      <c r="E726" s="702"/>
      <c r="F726" s="702"/>
      <c r="G726" s="702"/>
      <c r="H726" s="702"/>
      <c r="I726" s="702"/>
      <c r="J726" s="702"/>
      <c r="K726" s="702"/>
      <c r="L726" s="702"/>
      <c r="M726" s="702"/>
      <c r="N726" s="702"/>
      <c r="O726" s="702"/>
      <c r="P726" s="702"/>
      <c r="Q726" s="702"/>
      <c r="R726" s="702"/>
      <c r="S726" s="702"/>
      <c r="W726" s="702"/>
      <c r="X726" s="702"/>
      <c r="Y726" s="702"/>
      <c r="Z726" s="702"/>
      <c r="AA726" s="702"/>
      <c r="AB726" s="702"/>
      <c r="AC726" s="702"/>
      <c r="AD726" s="702"/>
      <c r="AE726" s="702"/>
      <c r="AF726" s="702"/>
      <c r="AG726" s="702"/>
      <c r="AH726" s="702"/>
      <c r="AI726" s="702"/>
      <c r="AJ726" s="702"/>
      <c r="AK726" s="702"/>
    </row>
    <row r="727" spans="5:37">
      <c r="E727" s="702"/>
      <c r="F727" s="702"/>
      <c r="G727" s="702"/>
      <c r="H727" s="702"/>
      <c r="I727" s="702"/>
      <c r="J727" s="702"/>
      <c r="K727" s="702"/>
      <c r="L727" s="702"/>
      <c r="M727" s="702"/>
      <c r="N727" s="702"/>
      <c r="O727" s="702"/>
      <c r="P727" s="702"/>
      <c r="Q727" s="702"/>
      <c r="R727" s="702"/>
      <c r="S727" s="702"/>
      <c r="W727" s="702"/>
      <c r="X727" s="702"/>
      <c r="Y727" s="702"/>
      <c r="Z727" s="702"/>
      <c r="AA727" s="702"/>
      <c r="AB727" s="702"/>
      <c r="AC727" s="702"/>
      <c r="AD727" s="702"/>
      <c r="AE727" s="702"/>
      <c r="AF727" s="702"/>
      <c r="AG727" s="702"/>
      <c r="AH727" s="702"/>
      <c r="AI727" s="702"/>
      <c r="AJ727" s="702"/>
      <c r="AK727" s="702"/>
    </row>
    <row r="728" spans="5:37">
      <c r="E728" s="702"/>
      <c r="F728" s="702"/>
      <c r="G728" s="702"/>
      <c r="H728" s="702"/>
      <c r="I728" s="702"/>
      <c r="J728" s="702"/>
      <c r="K728" s="702"/>
      <c r="L728" s="702"/>
      <c r="M728" s="702"/>
      <c r="N728" s="702"/>
      <c r="O728" s="702"/>
      <c r="P728" s="702"/>
      <c r="Q728" s="702"/>
      <c r="R728" s="702"/>
      <c r="S728" s="702"/>
      <c r="W728" s="702"/>
      <c r="X728" s="702"/>
      <c r="Y728" s="702"/>
      <c r="Z728" s="702"/>
      <c r="AA728" s="702"/>
      <c r="AB728" s="702"/>
      <c r="AC728" s="702"/>
      <c r="AD728" s="702"/>
      <c r="AE728" s="702"/>
      <c r="AF728" s="702"/>
      <c r="AG728" s="702"/>
      <c r="AH728" s="702"/>
      <c r="AI728" s="702"/>
      <c r="AJ728" s="702"/>
      <c r="AK728" s="702"/>
    </row>
    <row r="729" spans="5:37">
      <c r="E729" s="702"/>
      <c r="F729" s="702"/>
      <c r="G729" s="702"/>
      <c r="H729" s="702"/>
      <c r="I729" s="702"/>
      <c r="J729" s="702"/>
      <c r="K729" s="702"/>
      <c r="L729" s="702"/>
      <c r="M729" s="702"/>
      <c r="N729" s="702"/>
      <c r="O729" s="702"/>
      <c r="P729" s="702"/>
      <c r="Q729" s="702"/>
      <c r="R729" s="702"/>
      <c r="S729" s="702"/>
      <c r="W729" s="702"/>
      <c r="X729" s="702"/>
      <c r="Y729" s="702"/>
      <c r="Z729" s="702"/>
      <c r="AA729" s="702"/>
      <c r="AB729" s="702"/>
      <c r="AC729" s="702"/>
      <c r="AD729" s="702"/>
      <c r="AE729" s="702"/>
      <c r="AF729" s="702"/>
      <c r="AG729" s="702"/>
      <c r="AH729" s="702"/>
      <c r="AI729" s="702"/>
      <c r="AJ729" s="702"/>
      <c r="AK729" s="702"/>
    </row>
    <row r="730" spans="5:37">
      <c r="E730" s="702"/>
      <c r="F730" s="702"/>
      <c r="G730" s="702"/>
      <c r="H730" s="702"/>
      <c r="I730" s="702"/>
      <c r="J730" s="702"/>
      <c r="K730" s="702"/>
      <c r="L730" s="702"/>
      <c r="M730" s="702"/>
      <c r="N730" s="702"/>
      <c r="O730" s="702"/>
      <c r="P730" s="702"/>
      <c r="Q730" s="702"/>
      <c r="R730" s="702"/>
      <c r="S730" s="702"/>
      <c r="W730" s="702"/>
      <c r="X730" s="702"/>
      <c r="Y730" s="702"/>
      <c r="Z730" s="702"/>
      <c r="AA730" s="702"/>
      <c r="AB730" s="702"/>
      <c r="AC730" s="702"/>
      <c r="AD730" s="702"/>
      <c r="AE730" s="702"/>
      <c r="AF730" s="702"/>
      <c r="AG730" s="702"/>
      <c r="AH730" s="702"/>
      <c r="AI730" s="702"/>
      <c r="AJ730" s="702"/>
      <c r="AK730" s="702"/>
    </row>
    <row r="731" spans="5:37">
      <c r="E731" s="702"/>
      <c r="F731" s="702"/>
      <c r="G731" s="702"/>
      <c r="H731" s="702"/>
      <c r="I731" s="702"/>
      <c r="J731" s="702"/>
      <c r="K731" s="702"/>
      <c r="L731" s="702"/>
      <c r="M731" s="702"/>
      <c r="N731" s="702"/>
      <c r="O731" s="702"/>
      <c r="P731" s="702"/>
      <c r="Q731" s="702"/>
      <c r="R731" s="702"/>
      <c r="S731" s="702"/>
      <c r="W731" s="702"/>
      <c r="X731" s="702"/>
      <c r="Y731" s="702"/>
      <c r="Z731" s="702"/>
      <c r="AA731" s="702"/>
      <c r="AB731" s="702"/>
      <c r="AC731" s="702"/>
      <c r="AD731" s="702"/>
      <c r="AE731" s="702"/>
      <c r="AF731" s="702"/>
      <c r="AG731" s="702"/>
      <c r="AH731" s="702"/>
      <c r="AI731" s="702"/>
      <c r="AJ731" s="702"/>
      <c r="AK731" s="702"/>
    </row>
    <row r="732" spans="5:37">
      <c r="E732" s="702"/>
      <c r="F732" s="702"/>
      <c r="G732" s="702"/>
      <c r="H732" s="702"/>
      <c r="I732" s="702"/>
      <c r="J732" s="702"/>
      <c r="K732" s="702"/>
      <c r="L732" s="702"/>
      <c r="M732" s="702"/>
      <c r="N732" s="702"/>
      <c r="O732" s="702"/>
      <c r="P732" s="702"/>
      <c r="Q732" s="702"/>
      <c r="R732" s="702"/>
      <c r="S732" s="702"/>
      <c r="W732" s="702"/>
      <c r="X732" s="702"/>
      <c r="Y732" s="702"/>
      <c r="Z732" s="702"/>
      <c r="AA732" s="702"/>
      <c r="AB732" s="702"/>
      <c r="AC732" s="702"/>
      <c r="AD732" s="702"/>
      <c r="AE732" s="702"/>
      <c r="AF732" s="702"/>
      <c r="AG732" s="702"/>
      <c r="AH732" s="702"/>
      <c r="AI732" s="702"/>
      <c r="AJ732" s="702"/>
      <c r="AK732" s="702"/>
    </row>
    <row r="733" spans="5:37">
      <c r="E733" s="702"/>
      <c r="F733" s="702"/>
      <c r="G733" s="702"/>
      <c r="H733" s="702"/>
      <c r="I733" s="702"/>
      <c r="J733" s="702"/>
      <c r="K733" s="702"/>
      <c r="L733" s="702"/>
      <c r="M733" s="702"/>
      <c r="N733" s="702"/>
      <c r="O733" s="702"/>
      <c r="P733" s="702"/>
      <c r="Q733" s="702"/>
      <c r="R733" s="702"/>
      <c r="S733" s="702"/>
      <c r="W733" s="702"/>
      <c r="X733" s="702"/>
      <c r="Y733" s="702"/>
      <c r="Z733" s="702"/>
      <c r="AA733" s="702"/>
      <c r="AB733" s="702"/>
      <c r="AC733" s="702"/>
      <c r="AD733" s="702"/>
      <c r="AE733" s="702"/>
      <c r="AF733" s="702"/>
      <c r="AG733" s="702"/>
      <c r="AH733" s="702"/>
      <c r="AI733" s="702"/>
      <c r="AJ733" s="702"/>
      <c r="AK733" s="702"/>
    </row>
    <row r="734" spans="5:37">
      <c r="E734" s="702"/>
      <c r="F734" s="702"/>
      <c r="G734" s="702"/>
      <c r="H734" s="702"/>
      <c r="I734" s="702"/>
      <c r="J734" s="702"/>
      <c r="K734" s="702"/>
      <c r="L734" s="702"/>
      <c r="M734" s="702"/>
      <c r="N734" s="702"/>
      <c r="O734" s="702"/>
      <c r="P734" s="702"/>
      <c r="Q734" s="702"/>
      <c r="R734" s="702"/>
      <c r="S734" s="702"/>
      <c r="W734" s="702"/>
      <c r="X734" s="702"/>
      <c r="Y734" s="702"/>
      <c r="Z734" s="702"/>
      <c r="AA734" s="702"/>
      <c r="AB734" s="702"/>
      <c r="AC734" s="702"/>
      <c r="AD734" s="702"/>
      <c r="AE734" s="702"/>
      <c r="AF734" s="702"/>
      <c r="AG734" s="702"/>
      <c r="AH734" s="702"/>
      <c r="AI734" s="702"/>
      <c r="AJ734" s="702"/>
      <c r="AK734" s="702"/>
    </row>
    <row r="735" spans="5:37">
      <c r="E735" s="702"/>
      <c r="F735" s="702"/>
      <c r="G735" s="702"/>
      <c r="H735" s="702"/>
      <c r="I735" s="702"/>
      <c r="J735" s="702"/>
      <c r="K735" s="702"/>
      <c r="L735" s="702"/>
      <c r="M735" s="702"/>
      <c r="N735" s="702"/>
      <c r="O735" s="702"/>
      <c r="P735" s="702"/>
      <c r="Q735" s="702"/>
      <c r="R735" s="702"/>
      <c r="S735" s="702"/>
      <c r="W735" s="702"/>
      <c r="X735" s="702"/>
      <c r="Y735" s="702"/>
      <c r="Z735" s="702"/>
      <c r="AA735" s="702"/>
      <c r="AB735" s="702"/>
      <c r="AC735" s="702"/>
      <c r="AD735" s="702"/>
      <c r="AE735" s="702"/>
      <c r="AF735" s="702"/>
      <c r="AG735" s="702"/>
      <c r="AH735" s="702"/>
      <c r="AI735" s="702"/>
      <c r="AJ735" s="702"/>
      <c r="AK735" s="702"/>
    </row>
    <row r="736" spans="5:37">
      <c r="E736" s="702"/>
      <c r="F736" s="702"/>
      <c r="G736" s="702"/>
      <c r="H736" s="702"/>
      <c r="I736" s="702"/>
      <c r="J736" s="702"/>
      <c r="K736" s="702"/>
      <c r="L736" s="702"/>
      <c r="M736" s="702"/>
      <c r="N736" s="702"/>
      <c r="O736" s="702"/>
      <c r="P736" s="702"/>
      <c r="Q736" s="702"/>
      <c r="R736" s="702"/>
      <c r="S736" s="702"/>
      <c r="W736" s="702"/>
      <c r="X736" s="702"/>
      <c r="Y736" s="702"/>
      <c r="Z736" s="702"/>
      <c r="AA736" s="702"/>
      <c r="AB736" s="702"/>
      <c r="AC736" s="702"/>
      <c r="AD736" s="702"/>
      <c r="AE736" s="702"/>
      <c r="AF736" s="702"/>
      <c r="AG736" s="702"/>
      <c r="AH736" s="702"/>
      <c r="AI736" s="702"/>
      <c r="AJ736" s="702"/>
      <c r="AK736" s="702"/>
    </row>
    <row r="737" spans="5:37">
      <c r="E737" s="702"/>
      <c r="F737" s="702"/>
      <c r="G737" s="702"/>
      <c r="H737" s="702"/>
      <c r="I737" s="702"/>
      <c r="J737" s="702"/>
      <c r="K737" s="702"/>
      <c r="L737" s="702"/>
      <c r="M737" s="702"/>
      <c r="N737" s="702"/>
      <c r="O737" s="702"/>
      <c r="P737" s="702"/>
      <c r="Q737" s="702"/>
      <c r="R737" s="702"/>
      <c r="S737" s="702"/>
      <c r="W737" s="702"/>
      <c r="X737" s="702"/>
      <c r="Y737" s="702"/>
      <c r="Z737" s="702"/>
      <c r="AA737" s="702"/>
      <c r="AB737" s="702"/>
      <c r="AC737" s="702"/>
      <c r="AD737" s="702"/>
      <c r="AE737" s="702"/>
      <c r="AF737" s="702"/>
      <c r="AG737" s="702"/>
      <c r="AH737" s="702"/>
      <c r="AI737" s="702"/>
      <c r="AJ737" s="702"/>
      <c r="AK737" s="702"/>
    </row>
    <row r="738" spans="5:37">
      <c r="E738" s="702"/>
      <c r="F738" s="702"/>
      <c r="G738" s="702"/>
      <c r="H738" s="702"/>
      <c r="I738" s="702"/>
      <c r="J738" s="702"/>
      <c r="K738" s="702"/>
      <c r="L738" s="702"/>
      <c r="M738" s="702"/>
      <c r="N738" s="702"/>
      <c r="O738" s="702"/>
      <c r="P738" s="702"/>
      <c r="Q738" s="702"/>
      <c r="R738" s="702"/>
      <c r="S738" s="702"/>
      <c r="W738" s="702"/>
      <c r="X738" s="702"/>
      <c r="Y738" s="702"/>
      <c r="Z738" s="702"/>
      <c r="AA738" s="702"/>
      <c r="AB738" s="702"/>
      <c r="AC738" s="702"/>
      <c r="AD738" s="702"/>
      <c r="AE738" s="702"/>
      <c r="AF738" s="702"/>
      <c r="AG738" s="702"/>
      <c r="AH738" s="702"/>
      <c r="AI738" s="702"/>
      <c r="AJ738" s="702"/>
      <c r="AK738" s="702"/>
    </row>
    <row r="739" spans="5:37">
      <c r="E739" s="702"/>
      <c r="F739" s="702"/>
      <c r="G739" s="702"/>
      <c r="H739" s="702"/>
      <c r="I739" s="702"/>
      <c r="J739" s="702"/>
      <c r="K739" s="702"/>
      <c r="L739" s="702"/>
      <c r="M739" s="702"/>
      <c r="N739" s="702"/>
      <c r="O739" s="702"/>
      <c r="P739" s="702"/>
      <c r="Q739" s="702"/>
      <c r="R739" s="702"/>
      <c r="S739" s="702"/>
      <c r="W739" s="702"/>
      <c r="X739" s="702"/>
      <c r="Y739" s="702"/>
      <c r="Z739" s="702"/>
      <c r="AA739" s="702"/>
      <c r="AB739" s="702"/>
      <c r="AC739" s="702"/>
      <c r="AD739" s="702"/>
      <c r="AE739" s="702"/>
      <c r="AF739" s="702"/>
      <c r="AG739" s="702"/>
      <c r="AH739" s="702"/>
      <c r="AI739" s="702"/>
      <c r="AJ739" s="702"/>
      <c r="AK739" s="702"/>
    </row>
    <row r="740" spans="5:37">
      <c r="E740" s="702"/>
      <c r="F740" s="702"/>
      <c r="G740" s="702"/>
      <c r="H740" s="702"/>
      <c r="I740" s="702"/>
      <c r="J740" s="702"/>
      <c r="K740" s="702"/>
      <c r="L740" s="702"/>
      <c r="M740" s="702"/>
      <c r="N740" s="702"/>
      <c r="O740" s="702"/>
      <c r="P740" s="702"/>
      <c r="Q740" s="702"/>
      <c r="R740" s="702"/>
      <c r="S740" s="702"/>
      <c r="W740" s="702"/>
      <c r="X740" s="702"/>
      <c r="Y740" s="702"/>
      <c r="Z740" s="702"/>
      <c r="AA740" s="702"/>
      <c r="AB740" s="702"/>
      <c r="AC740" s="702"/>
      <c r="AD740" s="702"/>
      <c r="AE740" s="702"/>
      <c r="AF740" s="702"/>
      <c r="AG740" s="702"/>
      <c r="AH740" s="702"/>
      <c r="AI740" s="702"/>
      <c r="AJ740" s="702"/>
      <c r="AK740" s="702"/>
    </row>
    <row r="741" spans="5:37">
      <c r="E741" s="702"/>
      <c r="F741" s="702"/>
      <c r="G741" s="702"/>
      <c r="H741" s="702"/>
      <c r="I741" s="702"/>
      <c r="J741" s="702"/>
      <c r="K741" s="702"/>
      <c r="L741" s="702"/>
      <c r="M741" s="702"/>
      <c r="N741" s="702"/>
      <c r="O741" s="702"/>
      <c r="P741" s="702"/>
      <c r="Q741" s="702"/>
      <c r="R741" s="702"/>
      <c r="S741" s="702"/>
      <c r="W741" s="702"/>
      <c r="X741" s="702"/>
      <c r="Y741" s="702"/>
      <c r="Z741" s="702"/>
      <c r="AA741" s="702"/>
      <c r="AB741" s="702"/>
      <c r="AC741" s="702"/>
      <c r="AD741" s="702"/>
      <c r="AE741" s="702"/>
      <c r="AF741" s="702"/>
      <c r="AG741" s="702"/>
      <c r="AH741" s="702"/>
      <c r="AI741" s="702"/>
      <c r="AJ741" s="702"/>
      <c r="AK741" s="702"/>
    </row>
    <row r="742" spans="5:37">
      <c r="E742" s="702"/>
      <c r="F742" s="702"/>
      <c r="G742" s="702"/>
      <c r="H742" s="702"/>
      <c r="I742" s="702"/>
      <c r="J742" s="702"/>
      <c r="K742" s="702"/>
      <c r="L742" s="702"/>
      <c r="M742" s="702"/>
      <c r="N742" s="702"/>
      <c r="O742" s="702"/>
      <c r="P742" s="702"/>
      <c r="Q742" s="702"/>
      <c r="R742" s="702"/>
      <c r="S742" s="702"/>
      <c r="W742" s="702"/>
      <c r="X742" s="702"/>
      <c r="Y742" s="702"/>
      <c r="Z742" s="702"/>
      <c r="AA742" s="702"/>
      <c r="AB742" s="702"/>
      <c r="AC742" s="702"/>
      <c r="AD742" s="702"/>
      <c r="AE742" s="702"/>
      <c r="AF742" s="702"/>
      <c r="AG742" s="702"/>
      <c r="AH742" s="702"/>
      <c r="AI742" s="702"/>
      <c r="AJ742" s="702"/>
      <c r="AK742" s="702"/>
    </row>
    <row r="743" spans="5:37">
      <c r="E743" s="702"/>
      <c r="F743" s="702"/>
      <c r="G743" s="702"/>
      <c r="H743" s="702"/>
      <c r="I743" s="702"/>
      <c r="J743" s="702"/>
      <c r="K743" s="702"/>
      <c r="L743" s="702"/>
      <c r="M743" s="702"/>
      <c r="N743" s="702"/>
      <c r="O743" s="702"/>
      <c r="P743" s="702"/>
      <c r="Q743" s="702"/>
      <c r="R743" s="702"/>
      <c r="S743" s="702"/>
      <c r="W743" s="702"/>
      <c r="X743" s="702"/>
      <c r="Y743" s="702"/>
      <c r="Z743" s="702"/>
      <c r="AA743" s="702"/>
      <c r="AB743" s="702"/>
      <c r="AC743" s="702"/>
      <c r="AD743" s="702"/>
      <c r="AE743" s="702"/>
      <c r="AF743" s="702"/>
      <c r="AG743" s="702"/>
      <c r="AH743" s="702"/>
      <c r="AI743" s="702"/>
      <c r="AJ743" s="702"/>
      <c r="AK743" s="702"/>
    </row>
    <row r="744" spans="5:37">
      <c r="E744" s="702"/>
      <c r="F744" s="702"/>
      <c r="G744" s="702"/>
      <c r="H744" s="702"/>
      <c r="I744" s="702"/>
      <c r="J744" s="702"/>
      <c r="K744" s="702"/>
      <c r="L744" s="702"/>
      <c r="M744" s="702"/>
      <c r="N744" s="702"/>
      <c r="O744" s="702"/>
      <c r="P744" s="702"/>
      <c r="Q744" s="702"/>
      <c r="R744" s="702"/>
      <c r="S744" s="702"/>
      <c r="W744" s="702"/>
      <c r="X744" s="702"/>
      <c r="Y744" s="702"/>
      <c r="Z744" s="702"/>
      <c r="AA744" s="702"/>
      <c r="AB744" s="702"/>
      <c r="AC744" s="702"/>
      <c r="AD744" s="702"/>
      <c r="AE744" s="702"/>
      <c r="AF744" s="702"/>
      <c r="AG744" s="702"/>
      <c r="AH744" s="702"/>
      <c r="AI744" s="702"/>
      <c r="AJ744" s="702"/>
      <c r="AK744" s="702"/>
    </row>
    <row r="745" spans="5:37">
      <c r="E745" s="702"/>
      <c r="F745" s="702"/>
      <c r="G745" s="702"/>
      <c r="H745" s="702"/>
      <c r="I745" s="702"/>
      <c r="J745" s="702"/>
      <c r="K745" s="702"/>
      <c r="L745" s="702"/>
      <c r="M745" s="702"/>
      <c r="N745" s="702"/>
      <c r="O745" s="702"/>
      <c r="P745" s="702"/>
      <c r="Q745" s="702"/>
      <c r="R745" s="702"/>
      <c r="S745" s="702"/>
      <c r="W745" s="702"/>
      <c r="X745" s="702"/>
      <c r="Y745" s="702"/>
      <c r="Z745" s="702"/>
      <c r="AA745" s="702"/>
      <c r="AB745" s="702"/>
      <c r="AC745" s="702"/>
      <c r="AD745" s="702"/>
      <c r="AE745" s="702"/>
      <c r="AF745" s="702"/>
      <c r="AG745" s="702"/>
      <c r="AH745" s="702"/>
      <c r="AI745" s="702"/>
      <c r="AJ745" s="702"/>
      <c r="AK745" s="702"/>
    </row>
    <row r="746" spans="5:37">
      <c r="E746" s="702"/>
      <c r="F746" s="702"/>
      <c r="G746" s="702"/>
      <c r="H746" s="702"/>
      <c r="I746" s="702"/>
      <c r="J746" s="702"/>
      <c r="K746" s="702"/>
      <c r="L746" s="702"/>
      <c r="M746" s="702"/>
      <c r="N746" s="702"/>
      <c r="O746" s="702"/>
      <c r="P746" s="702"/>
      <c r="Q746" s="702"/>
      <c r="R746" s="702"/>
      <c r="S746" s="702"/>
      <c r="W746" s="702"/>
      <c r="X746" s="702"/>
      <c r="Y746" s="702"/>
      <c r="Z746" s="702"/>
      <c r="AA746" s="702"/>
      <c r="AB746" s="702"/>
      <c r="AC746" s="702"/>
      <c r="AD746" s="702"/>
      <c r="AE746" s="702"/>
      <c r="AF746" s="702"/>
      <c r="AG746" s="702"/>
      <c r="AH746" s="702"/>
      <c r="AI746" s="702"/>
      <c r="AJ746" s="702"/>
      <c r="AK746" s="702"/>
    </row>
    <row r="747" spans="5:37">
      <c r="E747" s="702"/>
      <c r="F747" s="702"/>
      <c r="G747" s="702"/>
      <c r="H747" s="702"/>
      <c r="I747" s="702"/>
      <c r="J747" s="702"/>
      <c r="K747" s="702"/>
      <c r="L747" s="702"/>
      <c r="M747" s="702"/>
      <c r="N747" s="702"/>
      <c r="O747" s="702"/>
      <c r="P747" s="702"/>
      <c r="Q747" s="702"/>
      <c r="R747" s="702"/>
      <c r="S747" s="702"/>
      <c r="W747" s="702"/>
      <c r="X747" s="702"/>
      <c r="Y747" s="702"/>
      <c r="Z747" s="702"/>
      <c r="AA747" s="702"/>
      <c r="AB747" s="702"/>
      <c r="AC747" s="702"/>
      <c r="AD747" s="702"/>
      <c r="AE747" s="702"/>
      <c r="AF747" s="702"/>
      <c r="AG747" s="702"/>
      <c r="AH747" s="702"/>
      <c r="AI747" s="702"/>
      <c r="AJ747" s="702"/>
      <c r="AK747" s="702"/>
    </row>
    <row r="748" spans="5:37">
      <c r="E748" s="702"/>
      <c r="F748" s="702"/>
      <c r="G748" s="702"/>
      <c r="H748" s="702"/>
      <c r="I748" s="702"/>
      <c r="J748" s="702"/>
      <c r="K748" s="702"/>
      <c r="L748" s="702"/>
      <c r="M748" s="702"/>
      <c r="N748" s="702"/>
      <c r="O748" s="702"/>
      <c r="P748" s="702"/>
      <c r="Q748" s="702"/>
      <c r="R748" s="702"/>
      <c r="S748" s="702"/>
      <c r="W748" s="702"/>
      <c r="X748" s="702"/>
      <c r="Y748" s="702"/>
      <c r="Z748" s="702"/>
      <c r="AA748" s="702"/>
      <c r="AB748" s="702"/>
      <c r="AC748" s="702"/>
      <c r="AD748" s="702"/>
      <c r="AE748" s="702"/>
      <c r="AF748" s="702"/>
      <c r="AG748" s="702"/>
      <c r="AH748" s="702"/>
      <c r="AI748" s="702"/>
      <c r="AJ748" s="702"/>
      <c r="AK748" s="702"/>
    </row>
    <row r="749" spans="5:37">
      <c r="E749" s="702"/>
      <c r="F749" s="702"/>
      <c r="G749" s="702"/>
      <c r="H749" s="702"/>
      <c r="I749" s="702"/>
      <c r="J749" s="702"/>
      <c r="K749" s="702"/>
      <c r="L749" s="702"/>
      <c r="M749" s="702"/>
      <c r="N749" s="702"/>
      <c r="O749" s="702"/>
      <c r="P749" s="702"/>
      <c r="Q749" s="702"/>
      <c r="R749" s="702"/>
      <c r="S749" s="702"/>
      <c r="W749" s="702"/>
      <c r="X749" s="702"/>
      <c r="Y749" s="702"/>
      <c r="Z749" s="702"/>
      <c r="AA749" s="702"/>
      <c r="AB749" s="702"/>
      <c r="AC749" s="702"/>
      <c r="AD749" s="702"/>
      <c r="AE749" s="702"/>
      <c r="AF749" s="702"/>
      <c r="AG749" s="702"/>
      <c r="AH749" s="702"/>
      <c r="AI749" s="702"/>
      <c r="AJ749" s="702"/>
      <c r="AK749" s="702"/>
    </row>
    <row r="750" spans="5:37">
      <c r="E750" s="702"/>
      <c r="F750" s="702"/>
      <c r="G750" s="702"/>
      <c r="H750" s="702"/>
      <c r="I750" s="702"/>
      <c r="J750" s="702"/>
      <c r="K750" s="702"/>
      <c r="L750" s="702"/>
      <c r="M750" s="702"/>
      <c r="N750" s="702"/>
      <c r="O750" s="702"/>
      <c r="P750" s="702"/>
      <c r="Q750" s="702"/>
      <c r="R750" s="702"/>
      <c r="S750" s="702"/>
      <c r="W750" s="702"/>
      <c r="X750" s="702"/>
      <c r="Y750" s="702"/>
      <c r="Z750" s="702"/>
      <c r="AA750" s="702"/>
      <c r="AB750" s="702"/>
      <c r="AC750" s="702"/>
      <c r="AD750" s="702"/>
      <c r="AE750" s="702"/>
      <c r="AF750" s="702"/>
      <c r="AG750" s="702"/>
      <c r="AH750" s="702"/>
      <c r="AI750" s="702"/>
      <c r="AJ750" s="702"/>
      <c r="AK750" s="702"/>
    </row>
    <row r="751" spans="5:37">
      <c r="E751" s="702"/>
      <c r="F751" s="702"/>
      <c r="G751" s="702"/>
      <c r="H751" s="702"/>
      <c r="I751" s="702"/>
      <c r="J751" s="702"/>
      <c r="K751" s="702"/>
      <c r="L751" s="702"/>
      <c r="M751" s="702"/>
      <c r="N751" s="702"/>
      <c r="O751" s="702"/>
      <c r="P751" s="702"/>
      <c r="Q751" s="702"/>
      <c r="R751" s="702"/>
      <c r="S751" s="702"/>
      <c r="W751" s="702"/>
      <c r="X751" s="702"/>
      <c r="Y751" s="702"/>
      <c r="Z751" s="702"/>
      <c r="AA751" s="702"/>
      <c r="AB751" s="702"/>
      <c r="AC751" s="702"/>
      <c r="AD751" s="702"/>
      <c r="AE751" s="702"/>
      <c r="AF751" s="702"/>
      <c r="AG751" s="702"/>
      <c r="AH751" s="702"/>
      <c r="AI751" s="702"/>
      <c r="AJ751" s="702"/>
      <c r="AK751" s="702"/>
    </row>
    <row r="752" spans="5:37">
      <c r="E752" s="702"/>
      <c r="F752" s="702"/>
      <c r="G752" s="702"/>
      <c r="H752" s="702"/>
      <c r="I752" s="702"/>
      <c r="J752" s="702"/>
      <c r="K752" s="702"/>
      <c r="L752" s="702"/>
      <c r="M752" s="702"/>
      <c r="N752" s="702"/>
      <c r="O752" s="702"/>
      <c r="P752" s="702"/>
      <c r="Q752" s="702"/>
      <c r="R752" s="702"/>
      <c r="S752" s="702"/>
      <c r="W752" s="702"/>
      <c r="X752" s="702"/>
      <c r="Y752" s="702"/>
      <c r="Z752" s="702"/>
      <c r="AA752" s="702"/>
      <c r="AB752" s="702"/>
      <c r="AC752" s="702"/>
      <c r="AD752" s="702"/>
      <c r="AE752" s="702"/>
      <c r="AF752" s="702"/>
      <c r="AG752" s="702"/>
      <c r="AH752" s="702"/>
      <c r="AI752" s="702"/>
      <c r="AJ752" s="702"/>
      <c r="AK752" s="702"/>
    </row>
    <row r="753" spans="5:37">
      <c r="E753" s="702"/>
      <c r="F753" s="702"/>
      <c r="G753" s="702"/>
      <c r="H753" s="702"/>
      <c r="I753" s="702"/>
      <c r="J753" s="702"/>
      <c r="K753" s="702"/>
      <c r="L753" s="702"/>
      <c r="M753" s="702"/>
      <c r="N753" s="702"/>
      <c r="O753" s="702"/>
      <c r="P753" s="702"/>
      <c r="Q753" s="702"/>
      <c r="R753" s="702"/>
      <c r="S753" s="702"/>
      <c r="W753" s="702"/>
      <c r="X753" s="702"/>
      <c r="Y753" s="702"/>
      <c r="Z753" s="702"/>
      <c r="AA753" s="702"/>
      <c r="AB753" s="702"/>
      <c r="AC753" s="702"/>
      <c r="AD753" s="702"/>
      <c r="AE753" s="702"/>
      <c r="AF753" s="702"/>
      <c r="AG753" s="702"/>
      <c r="AH753" s="702"/>
      <c r="AI753" s="702"/>
      <c r="AJ753" s="702"/>
      <c r="AK753" s="702"/>
    </row>
    <row r="754" spans="5:37">
      <c r="E754" s="702"/>
      <c r="F754" s="702"/>
      <c r="G754" s="702"/>
      <c r="H754" s="702"/>
      <c r="I754" s="702"/>
      <c r="J754" s="702"/>
      <c r="K754" s="702"/>
      <c r="L754" s="702"/>
      <c r="M754" s="702"/>
      <c r="N754" s="702"/>
      <c r="O754" s="702"/>
      <c r="P754" s="702"/>
      <c r="Q754" s="702"/>
      <c r="R754" s="702"/>
      <c r="S754" s="702"/>
      <c r="W754" s="702"/>
      <c r="X754" s="702"/>
      <c r="Y754" s="702"/>
      <c r="Z754" s="702"/>
      <c r="AA754" s="702"/>
      <c r="AB754" s="702"/>
      <c r="AC754" s="702"/>
      <c r="AD754" s="702"/>
      <c r="AE754" s="702"/>
      <c r="AF754" s="702"/>
      <c r="AG754" s="702"/>
      <c r="AH754" s="702"/>
      <c r="AI754" s="702"/>
      <c r="AJ754" s="702"/>
      <c r="AK754" s="702"/>
    </row>
    <row r="755" spans="5:37">
      <c r="E755" s="702"/>
      <c r="F755" s="702"/>
      <c r="G755" s="702"/>
      <c r="H755" s="702"/>
      <c r="I755" s="702"/>
      <c r="J755" s="702"/>
      <c r="K755" s="702"/>
      <c r="L755" s="702"/>
      <c r="M755" s="702"/>
      <c r="N755" s="702"/>
      <c r="O755" s="702"/>
      <c r="P755" s="702"/>
      <c r="Q755" s="702"/>
      <c r="R755" s="702"/>
      <c r="S755" s="702"/>
      <c r="W755" s="702"/>
      <c r="X755" s="702"/>
      <c r="Y755" s="702"/>
      <c r="Z755" s="702"/>
      <c r="AA755" s="702"/>
      <c r="AB755" s="702"/>
      <c r="AC755" s="702"/>
      <c r="AD755" s="702"/>
      <c r="AE755" s="702"/>
      <c r="AF755" s="702"/>
      <c r="AG755" s="702"/>
      <c r="AH755" s="702"/>
      <c r="AI755" s="702"/>
      <c r="AJ755" s="702"/>
      <c r="AK755" s="702"/>
    </row>
    <row r="756" spans="5:37">
      <c r="E756" s="702"/>
      <c r="F756" s="702"/>
      <c r="G756" s="702"/>
      <c r="H756" s="702"/>
      <c r="I756" s="702"/>
      <c r="J756" s="702"/>
      <c r="K756" s="702"/>
      <c r="L756" s="702"/>
      <c r="M756" s="702"/>
      <c r="N756" s="702"/>
      <c r="O756" s="702"/>
      <c r="P756" s="702"/>
      <c r="Q756" s="702"/>
      <c r="R756" s="702"/>
      <c r="S756" s="702"/>
      <c r="W756" s="702"/>
      <c r="X756" s="702"/>
      <c r="Y756" s="702"/>
      <c r="Z756" s="702"/>
      <c r="AA756" s="702"/>
      <c r="AB756" s="702"/>
      <c r="AC756" s="702"/>
      <c r="AD756" s="702"/>
      <c r="AE756" s="702"/>
      <c r="AF756" s="702"/>
      <c r="AG756" s="702"/>
      <c r="AH756" s="702"/>
      <c r="AI756" s="702"/>
      <c r="AJ756" s="702"/>
      <c r="AK756" s="702"/>
    </row>
    <row r="757" spans="5:37">
      <c r="E757" s="702"/>
      <c r="F757" s="702"/>
      <c r="G757" s="702"/>
      <c r="H757" s="702"/>
      <c r="I757" s="702"/>
      <c r="J757" s="702"/>
      <c r="K757" s="702"/>
      <c r="L757" s="702"/>
      <c r="M757" s="702"/>
      <c r="N757" s="702"/>
      <c r="O757" s="702"/>
      <c r="P757" s="702"/>
      <c r="Q757" s="702"/>
      <c r="R757" s="702"/>
      <c r="S757" s="702"/>
      <c r="W757" s="702"/>
      <c r="X757" s="702"/>
      <c r="Y757" s="702"/>
      <c r="Z757" s="702"/>
      <c r="AA757" s="702"/>
      <c r="AB757" s="702"/>
      <c r="AC757" s="702"/>
      <c r="AD757" s="702"/>
      <c r="AE757" s="702"/>
      <c r="AF757" s="702"/>
      <c r="AG757" s="702"/>
      <c r="AH757" s="702"/>
      <c r="AI757" s="702"/>
      <c r="AJ757" s="702"/>
      <c r="AK757" s="702"/>
    </row>
    <row r="758" spans="5:37">
      <c r="E758" s="702"/>
      <c r="F758" s="702"/>
      <c r="G758" s="702"/>
      <c r="H758" s="702"/>
      <c r="I758" s="702"/>
      <c r="J758" s="702"/>
      <c r="K758" s="702"/>
      <c r="L758" s="702"/>
      <c r="M758" s="702"/>
      <c r="N758" s="702"/>
      <c r="O758" s="702"/>
      <c r="P758" s="702"/>
      <c r="Q758" s="702"/>
      <c r="R758" s="702"/>
      <c r="S758" s="702"/>
      <c r="W758" s="702"/>
      <c r="X758" s="702"/>
      <c r="Y758" s="702"/>
      <c r="Z758" s="702"/>
      <c r="AA758" s="702"/>
      <c r="AB758" s="702"/>
      <c r="AC758" s="702"/>
      <c r="AD758" s="702"/>
      <c r="AE758" s="702"/>
      <c r="AF758" s="702"/>
      <c r="AG758" s="702"/>
      <c r="AH758" s="702"/>
      <c r="AI758" s="702"/>
      <c r="AJ758" s="702"/>
      <c r="AK758" s="702"/>
    </row>
    <row r="759" spans="5:37">
      <c r="E759" s="702"/>
      <c r="F759" s="702"/>
      <c r="G759" s="702"/>
      <c r="H759" s="702"/>
      <c r="I759" s="702"/>
      <c r="J759" s="702"/>
      <c r="K759" s="702"/>
      <c r="L759" s="702"/>
      <c r="M759" s="702"/>
      <c r="N759" s="702"/>
      <c r="O759" s="702"/>
      <c r="P759" s="702"/>
      <c r="Q759" s="702"/>
      <c r="R759" s="702"/>
      <c r="S759" s="702"/>
      <c r="W759" s="702"/>
      <c r="X759" s="702"/>
      <c r="Y759" s="702"/>
      <c r="Z759" s="702"/>
      <c r="AA759" s="702"/>
      <c r="AB759" s="702"/>
      <c r="AC759" s="702"/>
      <c r="AD759" s="702"/>
      <c r="AE759" s="702"/>
      <c r="AF759" s="702"/>
      <c r="AG759" s="702"/>
      <c r="AH759" s="702"/>
      <c r="AI759" s="702"/>
      <c r="AJ759" s="702"/>
      <c r="AK759" s="702"/>
    </row>
    <row r="760" spans="5:37">
      <c r="E760" s="702"/>
      <c r="F760" s="702"/>
      <c r="G760" s="702"/>
      <c r="H760" s="702"/>
      <c r="I760" s="702"/>
      <c r="J760" s="702"/>
      <c r="K760" s="702"/>
      <c r="L760" s="702"/>
      <c r="M760" s="702"/>
      <c r="N760" s="702"/>
      <c r="O760" s="702"/>
      <c r="P760" s="702"/>
      <c r="Q760" s="702"/>
      <c r="R760" s="702"/>
      <c r="S760" s="702"/>
      <c r="W760" s="702"/>
      <c r="X760" s="702"/>
      <c r="Y760" s="702"/>
      <c r="Z760" s="702"/>
      <c r="AA760" s="702"/>
      <c r="AB760" s="702"/>
      <c r="AC760" s="702"/>
      <c r="AD760" s="702"/>
      <c r="AE760" s="702"/>
      <c r="AF760" s="702"/>
      <c r="AG760" s="702"/>
      <c r="AH760" s="702"/>
      <c r="AI760" s="702"/>
      <c r="AJ760" s="702"/>
      <c r="AK760" s="702"/>
    </row>
    <row r="761" spans="5:37">
      <c r="E761" s="702"/>
      <c r="F761" s="702"/>
      <c r="G761" s="702"/>
      <c r="H761" s="702"/>
      <c r="I761" s="702"/>
      <c r="J761" s="702"/>
      <c r="K761" s="702"/>
      <c r="L761" s="702"/>
      <c r="M761" s="702"/>
      <c r="N761" s="702"/>
      <c r="O761" s="702"/>
      <c r="P761" s="702"/>
      <c r="Q761" s="702"/>
      <c r="R761" s="702"/>
      <c r="S761" s="702"/>
      <c r="W761" s="702"/>
      <c r="X761" s="702"/>
      <c r="Y761" s="702"/>
      <c r="Z761" s="702"/>
      <c r="AA761" s="702"/>
      <c r="AB761" s="702"/>
      <c r="AC761" s="702"/>
      <c r="AD761" s="702"/>
      <c r="AE761" s="702"/>
      <c r="AF761" s="702"/>
      <c r="AG761" s="702"/>
      <c r="AH761" s="702"/>
      <c r="AI761" s="702"/>
      <c r="AJ761" s="702"/>
      <c r="AK761" s="702"/>
    </row>
    <row r="762" spans="5:37">
      <c r="E762" s="702"/>
      <c r="F762" s="702"/>
      <c r="G762" s="702"/>
      <c r="H762" s="702"/>
      <c r="I762" s="702"/>
      <c r="J762" s="702"/>
      <c r="K762" s="702"/>
      <c r="L762" s="702"/>
      <c r="M762" s="702"/>
      <c r="N762" s="702"/>
      <c r="O762" s="702"/>
      <c r="P762" s="702"/>
      <c r="Q762" s="702"/>
      <c r="R762" s="702"/>
      <c r="S762" s="702"/>
      <c r="W762" s="702"/>
      <c r="X762" s="702"/>
      <c r="Y762" s="702"/>
      <c r="Z762" s="702"/>
      <c r="AA762" s="702"/>
      <c r="AB762" s="702"/>
      <c r="AC762" s="702"/>
      <c r="AD762" s="702"/>
      <c r="AE762" s="702"/>
      <c r="AF762" s="702"/>
      <c r="AG762" s="702"/>
      <c r="AH762" s="702"/>
      <c r="AI762" s="702"/>
      <c r="AJ762" s="702"/>
      <c r="AK762" s="702"/>
    </row>
    <row r="763" spans="5:37">
      <c r="E763" s="702"/>
      <c r="F763" s="702"/>
      <c r="G763" s="702"/>
      <c r="H763" s="702"/>
      <c r="I763" s="702"/>
      <c r="J763" s="702"/>
      <c r="K763" s="702"/>
      <c r="L763" s="702"/>
      <c r="M763" s="702"/>
      <c r="N763" s="702"/>
      <c r="O763" s="702"/>
      <c r="P763" s="702"/>
      <c r="Q763" s="702"/>
      <c r="R763" s="702"/>
      <c r="S763" s="702"/>
      <c r="W763" s="702"/>
      <c r="X763" s="702"/>
      <c r="Y763" s="702"/>
      <c r="Z763" s="702"/>
      <c r="AA763" s="702"/>
      <c r="AB763" s="702"/>
      <c r="AC763" s="702"/>
      <c r="AD763" s="702"/>
      <c r="AE763" s="702"/>
      <c r="AF763" s="702"/>
      <c r="AG763" s="702"/>
      <c r="AH763" s="702"/>
      <c r="AI763" s="702"/>
      <c r="AJ763" s="702"/>
      <c r="AK763" s="702"/>
    </row>
    <row r="764" spans="5:37">
      <c r="E764" s="702"/>
      <c r="F764" s="702"/>
      <c r="G764" s="702"/>
      <c r="H764" s="702"/>
      <c r="I764" s="702"/>
      <c r="J764" s="702"/>
      <c r="K764" s="702"/>
      <c r="L764" s="702"/>
      <c r="M764" s="702"/>
      <c r="N764" s="702"/>
      <c r="O764" s="702"/>
      <c r="P764" s="702"/>
      <c r="Q764" s="702"/>
      <c r="R764" s="702"/>
      <c r="S764" s="702"/>
      <c r="W764" s="702"/>
      <c r="X764" s="702"/>
      <c r="Y764" s="702"/>
      <c r="Z764" s="702"/>
      <c r="AA764" s="702"/>
      <c r="AB764" s="702"/>
      <c r="AC764" s="702"/>
      <c r="AD764" s="702"/>
      <c r="AE764" s="702"/>
      <c r="AF764" s="702"/>
      <c r="AG764" s="702"/>
      <c r="AH764" s="702"/>
      <c r="AI764" s="702"/>
      <c r="AJ764" s="702"/>
      <c r="AK764" s="702"/>
    </row>
    <row r="765" spans="5:37">
      <c r="E765" s="702"/>
      <c r="F765" s="702"/>
      <c r="G765" s="702"/>
      <c r="H765" s="702"/>
      <c r="I765" s="702"/>
      <c r="J765" s="702"/>
      <c r="K765" s="702"/>
      <c r="L765" s="702"/>
      <c r="M765" s="702"/>
      <c r="N765" s="702"/>
      <c r="O765" s="702"/>
      <c r="P765" s="702"/>
      <c r="Q765" s="702"/>
      <c r="R765" s="702"/>
      <c r="S765" s="702"/>
      <c r="W765" s="702"/>
      <c r="X765" s="702"/>
      <c r="Y765" s="702"/>
      <c r="Z765" s="702"/>
      <c r="AA765" s="702"/>
      <c r="AB765" s="702"/>
      <c r="AC765" s="702"/>
      <c r="AD765" s="702"/>
      <c r="AE765" s="702"/>
      <c r="AF765" s="702"/>
      <c r="AG765" s="702"/>
      <c r="AH765" s="702"/>
      <c r="AI765" s="702"/>
      <c r="AJ765" s="702"/>
      <c r="AK765" s="702"/>
    </row>
    <row r="766" spans="5:37">
      <c r="E766" s="702"/>
      <c r="F766" s="702"/>
      <c r="G766" s="702"/>
      <c r="H766" s="702"/>
      <c r="I766" s="702"/>
      <c r="J766" s="702"/>
      <c r="K766" s="702"/>
      <c r="L766" s="702"/>
      <c r="M766" s="702"/>
      <c r="N766" s="702"/>
      <c r="O766" s="702"/>
      <c r="P766" s="702"/>
      <c r="Q766" s="702"/>
      <c r="R766" s="702"/>
      <c r="S766" s="702"/>
      <c r="W766" s="702"/>
      <c r="X766" s="702"/>
      <c r="Y766" s="702"/>
      <c r="Z766" s="702"/>
      <c r="AA766" s="702"/>
      <c r="AB766" s="702"/>
      <c r="AC766" s="702"/>
      <c r="AD766" s="702"/>
      <c r="AE766" s="702"/>
      <c r="AF766" s="702"/>
      <c r="AG766" s="702"/>
      <c r="AH766" s="702"/>
      <c r="AI766" s="702"/>
      <c r="AJ766" s="702"/>
      <c r="AK766" s="702"/>
    </row>
    <row r="767" spans="5:37">
      <c r="E767" s="702"/>
      <c r="F767" s="702"/>
      <c r="G767" s="702"/>
      <c r="H767" s="702"/>
      <c r="I767" s="702"/>
      <c r="J767" s="702"/>
      <c r="K767" s="702"/>
      <c r="L767" s="702"/>
      <c r="M767" s="702"/>
      <c r="N767" s="702"/>
      <c r="O767" s="702"/>
      <c r="P767" s="702"/>
      <c r="Q767" s="702"/>
      <c r="R767" s="702"/>
      <c r="S767" s="702"/>
      <c r="W767" s="702"/>
      <c r="X767" s="702"/>
      <c r="Y767" s="702"/>
      <c r="Z767" s="702"/>
      <c r="AA767" s="702"/>
      <c r="AB767" s="702"/>
      <c r="AC767" s="702"/>
      <c r="AD767" s="702"/>
      <c r="AE767" s="702"/>
      <c r="AF767" s="702"/>
      <c r="AG767" s="702"/>
      <c r="AH767" s="702"/>
      <c r="AI767" s="702"/>
      <c r="AJ767" s="702"/>
      <c r="AK767" s="702"/>
    </row>
    <row r="768" spans="5:37">
      <c r="E768" s="702"/>
      <c r="F768" s="702"/>
      <c r="G768" s="702"/>
      <c r="H768" s="702"/>
      <c r="I768" s="702"/>
      <c r="J768" s="702"/>
      <c r="K768" s="702"/>
      <c r="L768" s="702"/>
      <c r="M768" s="702"/>
      <c r="N768" s="702"/>
      <c r="O768" s="702"/>
      <c r="P768" s="702"/>
      <c r="Q768" s="702"/>
      <c r="R768" s="702"/>
      <c r="S768" s="702"/>
      <c r="W768" s="702"/>
      <c r="X768" s="702"/>
      <c r="Y768" s="702"/>
      <c r="Z768" s="702"/>
      <c r="AA768" s="702"/>
      <c r="AB768" s="702"/>
      <c r="AC768" s="702"/>
      <c r="AD768" s="702"/>
      <c r="AE768" s="702"/>
      <c r="AF768" s="702"/>
      <c r="AG768" s="702"/>
      <c r="AH768" s="702"/>
      <c r="AI768" s="702"/>
      <c r="AJ768" s="702"/>
      <c r="AK768" s="702"/>
    </row>
    <row r="769" spans="5:37">
      <c r="E769" s="702"/>
      <c r="F769" s="702"/>
      <c r="G769" s="702"/>
      <c r="H769" s="702"/>
      <c r="I769" s="702"/>
      <c r="J769" s="702"/>
      <c r="K769" s="702"/>
      <c r="L769" s="702"/>
      <c r="M769" s="702"/>
      <c r="N769" s="702"/>
      <c r="O769" s="702"/>
      <c r="P769" s="702"/>
      <c r="Q769" s="702"/>
      <c r="R769" s="702"/>
      <c r="S769" s="702"/>
      <c r="W769" s="702"/>
      <c r="X769" s="702"/>
      <c r="Y769" s="702"/>
      <c r="Z769" s="702"/>
      <c r="AA769" s="702"/>
      <c r="AB769" s="702"/>
      <c r="AC769" s="702"/>
      <c r="AD769" s="702"/>
      <c r="AE769" s="702"/>
      <c r="AF769" s="702"/>
      <c r="AG769" s="702"/>
      <c r="AH769" s="702"/>
      <c r="AI769" s="702"/>
      <c r="AJ769" s="702"/>
      <c r="AK769" s="702"/>
    </row>
    <row r="770" spans="5:37">
      <c r="E770" s="702"/>
      <c r="F770" s="702"/>
      <c r="G770" s="702"/>
      <c r="H770" s="702"/>
      <c r="I770" s="702"/>
      <c r="J770" s="702"/>
      <c r="K770" s="702"/>
      <c r="L770" s="702"/>
      <c r="M770" s="702"/>
      <c r="N770" s="702"/>
      <c r="O770" s="702"/>
      <c r="P770" s="702"/>
      <c r="Q770" s="702"/>
      <c r="R770" s="702"/>
      <c r="S770" s="702"/>
      <c r="W770" s="702"/>
      <c r="X770" s="702"/>
      <c r="Y770" s="702"/>
      <c r="Z770" s="702"/>
      <c r="AA770" s="702"/>
      <c r="AB770" s="702"/>
      <c r="AC770" s="702"/>
      <c r="AD770" s="702"/>
      <c r="AE770" s="702"/>
      <c r="AF770" s="702"/>
      <c r="AG770" s="702"/>
      <c r="AH770" s="702"/>
      <c r="AI770" s="702"/>
      <c r="AJ770" s="702"/>
      <c r="AK770" s="702"/>
    </row>
    <row r="771" spans="5:37">
      <c r="E771" s="702"/>
      <c r="F771" s="702"/>
      <c r="G771" s="702"/>
      <c r="H771" s="702"/>
      <c r="I771" s="702"/>
      <c r="J771" s="702"/>
      <c r="K771" s="702"/>
      <c r="L771" s="702"/>
      <c r="M771" s="702"/>
      <c r="N771" s="702"/>
      <c r="O771" s="702"/>
      <c r="P771" s="702"/>
      <c r="Q771" s="702"/>
      <c r="R771" s="702"/>
      <c r="S771" s="702"/>
      <c r="W771" s="702"/>
      <c r="X771" s="702"/>
      <c r="Y771" s="702"/>
      <c r="Z771" s="702"/>
      <c r="AA771" s="702"/>
      <c r="AB771" s="702"/>
      <c r="AC771" s="702"/>
      <c r="AD771" s="702"/>
      <c r="AE771" s="702"/>
      <c r="AF771" s="702"/>
      <c r="AG771" s="702"/>
      <c r="AH771" s="702"/>
      <c r="AI771" s="702"/>
      <c r="AJ771" s="702"/>
      <c r="AK771" s="702"/>
    </row>
    <row r="772" spans="5:37">
      <c r="E772" s="702"/>
      <c r="F772" s="702"/>
      <c r="G772" s="702"/>
      <c r="H772" s="702"/>
      <c r="I772" s="702"/>
      <c r="J772" s="702"/>
      <c r="K772" s="702"/>
      <c r="L772" s="702"/>
      <c r="M772" s="702"/>
      <c r="N772" s="702"/>
      <c r="O772" s="702"/>
      <c r="P772" s="702"/>
      <c r="Q772" s="702"/>
      <c r="R772" s="702"/>
      <c r="S772" s="702"/>
      <c r="W772" s="702"/>
      <c r="X772" s="702"/>
      <c r="Y772" s="702"/>
      <c r="Z772" s="702"/>
      <c r="AA772" s="702"/>
      <c r="AB772" s="702"/>
      <c r="AC772" s="702"/>
      <c r="AD772" s="702"/>
      <c r="AE772" s="702"/>
      <c r="AF772" s="702"/>
      <c r="AG772" s="702"/>
      <c r="AH772" s="702"/>
      <c r="AI772" s="702"/>
      <c r="AJ772" s="702"/>
      <c r="AK772" s="702"/>
    </row>
    <row r="773" spans="5:37">
      <c r="E773" s="702"/>
      <c r="F773" s="702"/>
      <c r="G773" s="702"/>
      <c r="H773" s="702"/>
      <c r="I773" s="702"/>
      <c r="J773" s="702"/>
      <c r="K773" s="702"/>
      <c r="L773" s="702"/>
      <c r="M773" s="702"/>
      <c r="N773" s="702"/>
      <c r="O773" s="702"/>
      <c r="P773" s="702"/>
      <c r="Q773" s="702"/>
      <c r="R773" s="702"/>
      <c r="S773" s="702"/>
      <c r="W773" s="702"/>
      <c r="X773" s="702"/>
      <c r="Y773" s="702"/>
      <c r="Z773" s="702"/>
      <c r="AA773" s="702"/>
      <c r="AB773" s="702"/>
      <c r="AC773" s="702"/>
      <c r="AD773" s="702"/>
      <c r="AE773" s="702"/>
      <c r="AF773" s="702"/>
      <c r="AG773" s="702"/>
      <c r="AH773" s="702"/>
      <c r="AI773" s="702"/>
      <c r="AJ773" s="702"/>
      <c r="AK773" s="702"/>
    </row>
    <row r="774" spans="5:37">
      <c r="E774" s="702"/>
      <c r="F774" s="702"/>
      <c r="G774" s="702"/>
      <c r="H774" s="702"/>
      <c r="I774" s="702"/>
      <c r="J774" s="702"/>
      <c r="K774" s="702"/>
      <c r="L774" s="702"/>
      <c r="M774" s="702"/>
      <c r="N774" s="702"/>
      <c r="O774" s="702"/>
      <c r="P774" s="702"/>
      <c r="Q774" s="702"/>
      <c r="R774" s="702"/>
      <c r="S774" s="702"/>
      <c r="W774" s="702"/>
      <c r="X774" s="702"/>
      <c r="Y774" s="702"/>
      <c r="Z774" s="702"/>
      <c r="AA774" s="702"/>
      <c r="AB774" s="702"/>
      <c r="AC774" s="702"/>
      <c r="AD774" s="702"/>
      <c r="AE774" s="702"/>
      <c r="AF774" s="702"/>
      <c r="AG774" s="702"/>
      <c r="AH774" s="702"/>
      <c r="AI774" s="702"/>
      <c r="AJ774" s="702"/>
      <c r="AK774" s="702"/>
    </row>
    <row r="775" spans="5:37">
      <c r="E775" s="702"/>
      <c r="F775" s="702"/>
      <c r="G775" s="702"/>
      <c r="H775" s="702"/>
      <c r="I775" s="702"/>
      <c r="J775" s="702"/>
      <c r="K775" s="702"/>
      <c r="L775" s="702"/>
      <c r="M775" s="702"/>
      <c r="N775" s="702"/>
      <c r="O775" s="702"/>
      <c r="P775" s="702"/>
      <c r="Q775" s="702"/>
      <c r="R775" s="702"/>
      <c r="S775" s="702"/>
      <c r="W775" s="702"/>
      <c r="X775" s="702"/>
      <c r="Y775" s="702"/>
      <c r="Z775" s="702"/>
      <c r="AA775" s="702"/>
      <c r="AB775" s="702"/>
      <c r="AC775" s="702"/>
      <c r="AD775" s="702"/>
      <c r="AE775" s="702"/>
      <c r="AF775" s="702"/>
      <c r="AG775" s="702"/>
      <c r="AH775" s="702"/>
      <c r="AI775" s="702"/>
      <c r="AJ775" s="702"/>
      <c r="AK775" s="702"/>
    </row>
    <row r="776" spans="5:37">
      <c r="E776" s="702"/>
      <c r="F776" s="702"/>
      <c r="G776" s="702"/>
      <c r="H776" s="702"/>
      <c r="I776" s="702"/>
      <c r="J776" s="702"/>
      <c r="K776" s="702"/>
      <c r="L776" s="702"/>
      <c r="M776" s="702"/>
      <c r="N776" s="702"/>
      <c r="O776" s="702"/>
      <c r="P776" s="702"/>
      <c r="Q776" s="702"/>
      <c r="R776" s="702"/>
      <c r="S776" s="702"/>
      <c r="W776" s="702"/>
      <c r="X776" s="702"/>
      <c r="Y776" s="702"/>
      <c r="Z776" s="702"/>
      <c r="AA776" s="702"/>
      <c r="AB776" s="702"/>
      <c r="AC776" s="702"/>
      <c r="AD776" s="702"/>
      <c r="AE776" s="702"/>
      <c r="AF776" s="702"/>
      <c r="AG776" s="702"/>
      <c r="AH776" s="702"/>
      <c r="AI776" s="702"/>
      <c r="AJ776" s="702"/>
      <c r="AK776" s="702"/>
    </row>
    <row r="777" spans="5:37">
      <c r="E777" s="702"/>
      <c r="F777" s="702"/>
      <c r="G777" s="702"/>
      <c r="H777" s="702"/>
      <c r="I777" s="702"/>
      <c r="J777" s="702"/>
      <c r="K777" s="702"/>
      <c r="L777" s="702"/>
      <c r="M777" s="702"/>
      <c r="N777" s="702"/>
      <c r="O777" s="702"/>
      <c r="P777" s="702"/>
      <c r="Q777" s="702"/>
      <c r="R777" s="702"/>
      <c r="S777" s="702"/>
      <c r="W777" s="702"/>
      <c r="X777" s="702"/>
      <c r="Y777" s="702"/>
      <c r="Z777" s="702"/>
      <c r="AA777" s="702"/>
      <c r="AB777" s="702"/>
      <c r="AC777" s="702"/>
      <c r="AD777" s="702"/>
      <c r="AE777" s="702"/>
      <c r="AF777" s="702"/>
      <c r="AG777" s="702"/>
      <c r="AH777" s="702"/>
      <c r="AI777" s="702"/>
      <c r="AJ777" s="702"/>
      <c r="AK777" s="702"/>
    </row>
    <row r="778" spans="5:37">
      <c r="E778" s="702"/>
      <c r="F778" s="702"/>
      <c r="G778" s="702"/>
      <c r="H778" s="702"/>
      <c r="I778" s="702"/>
      <c r="J778" s="702"/>
      <c r="K778" s="702"/>
      <c r="L778" s="702"/>
      <c r="M778" s="702"/>
      <c r="N778" s="702"/>
      <c r="O778" s="702"/>
      <c r="P778" s="702"/>
      <c r="Q778" s="702"/>
      <c r="R778" s="702"/>
      <c r="S778" s="702"/>
      <c r="W778" s="702"/>
      <c r="X778" s="702"/>
      <c r="Y778" s="702"/>
      <c r="Z778" s="702"/>
      <c r="AA778" s="702"/>
      <c r="AB778" s="702"/>
      <c r="AC778" s="702"/>
      <c r="AD778" s="702"/>
      <c r="AE778" s="702"/>
      <c r="AF778" s="702"/>
      <c r="AG778" s="702"/>
      <c r="AH778" s="702"/>
      <c r="AI778" s="702"/>
      <c r="AJ778" s="702"/>
      <c r="AK778" s="702"/>
    </row>
    <row r="779" spans="5:37">
      <c r="E779" s="702"/>
      <c r="F779" s="702"/>
      <c r="G779" s="702"/>
      <c r="H779" s="702"/>
      <c r="I779" s="702"/>
      <c r="J779" s="702"/>
      <c r="K779" s="702"/>
      <c r="L779" s="702"/>
      <c r="M779" s="702"/>
      <c r="N779" s="702"/>
      <c r="O779" s="702"/>
      <c r="P779" s="702"/>
      <c r="Q779" s="702"/>
      <c r="R779" s="702"/>
      <c r="S779" s="702"/>
      <c r="W779" s="702"/>
      <c r="X779" s="702"/>
      <c r="Y779" s="702"/>
      <c r="Z779" s="702"/>
      <c r="AA779" s="702"/>
      <c r="AB779" s="702"/>
      <c r="AC779" s="702"/>
      <c r="AD779" s="702"/>
      <c r="AE779" s="702"/>
      <c r="AF779" s="702"/>
      <c r="AG779" s="702"/>
      <c r="AH779" s="702"/>
      <c r="AI779" s="702"/>
      <c r="AJ779" s="702"/>
      <c r="AK779" s="702"/>
    </row>
    <row r="780" spans="5:37">
      <c r="E780" s="702"/>
      <c r="F780" s="702"/>
      <c r="G780" s="702"/>
      <c r="H780" s="702"/>
      <c r="I780" s="702"/>
      <c r="J780" s="702"/>
      <c r="K780" s="702"/>
      <c r="L780" s="702"/>
      <c r="M780" s="702"/>
      <c r="N780" s="702"/>
      <c r="O780" s="702"/>
      <c r="P780" s="702"/>
      <c r="Q780" s="702"/>
      <c r="R780" s="702"/>
      <c r="S780" s="702"/>
      <c r="W780" s="702"/>
      <c r="X780" s="702"/>
      <c r="Y780" s="702"/>
      <c r="Z780" s="702"/>
      <c r="AA780" s="702"/>
      <c r="AB780" s="702"/>
      <c r="AC780" s="702"/>
      <c r="AD780" s="702"/>
      <c r="AE780" s="702"/>
      <c r="AF780" s="702"/>
      <c r="AG780" s="702"/>
      <c r="AH780" s="702"/>
      <c r="AI780" s="702"/>
      <c r="AJ780" s="702"/>
      <c r="AK780" s="702"/>
    </row>
    <row r="781" spans="5:37">
      <c r="E781" s="702"/>
      <c r="F781" s="702"/>
      <c r="G781" s="702"/>
      <c r="H781" s="702"/>
      <c r="I781" s="702"/>
      <c r="J781" s="702"/>
      <c r="K781" s="702"/>
      <c r="L781" s="702"/>
      <c r="M781" s="702"/>
      <c r="N781" s="702"/>
      <c r="O781" s="702"/>
      <c r="P781" s="702"/>
      <c r="Q781" s="702"/>
      <c r="R781" s="702"/>
      <c r="S781" s="702"/>
      <c r="W781" s="702"/>
      <c r="X781" s="702"/>
      <c r="Y781" s="702"/>
      <c r="Z781" s="702"/>
      <c r="AA781" s="702"/>
      <c r="AB781" s="702"/>
      <c r="AC781" s="702"/>
      <c r="AD781" s="702"/>
      <c r="AE781" s="702"/>
      <c r="AF781" s="702"/>
      <c r="AG781" s="702"/>
      <c r="AH781" s="702"/>
      <c r="AI781" s="702"/>
      <c r="AJ781" s="702"/>
      <c r="AK781" s="702"/>
    </row>
    <row r="782" spans="5:37">
      <c r="E782" s="702"/>
      <c r="F782" s="702"/>
      <c r="G782" s="702"/>
      <c r="H782" s="702"/>
      <c r="I782" s="702"/>
      <c r="J782" s="702"/>
      <c r="K782" s="702"/>
      <c r="L782" s="702"/>
      <c r="M782" s="702"/>
      <c r="N782" s="702"/>
      <c r="O782" s="702"/>
      <c r="P782" s="702"/>
      <c r="Q782" s="702"/>
      <c r="R782" s="702"/>
      <c r="S782" s="702"/>
      <c r="W782" s="702"/>
      <c r="X782" s="702"/>
      <c r="Y782" s="702"/>
      <c r="Z782" s="702"/>
      <c r="AA782" s="702"/>
      <c r="AB782" s="702"/>
      <c r="AC782" s="702"/>
      <c r="AD782" s="702"/>
      <c r="AE782" s="702"/>
      <c r="AF782" s="702"/>
      <c r="AG782" s="702"/>
      <c r="AH782" s="702"/>
      <c r="AI782" s="702"/>
      <c r="AJ782" s="702"/>
      <c r="AK782" s="702"/>
    </row>
    <row r="783" spans="5:37">
      <c r="E783" s="702"/>
      <c r="F783" s="702"/>
      <c r="G783" s="702"/>
      <c r="H783" s="702"/>
      <c r="I783" s="702"/>
      <c r="J783" s="702"/>
      <c r="K783" s="702"/>
      <c r="L783" s="702"/>
      <c r="M783" s="702"/>
      <c r="N783" s="702"/>
      <c r="O783" s="702"/>
      <c r="P783" s="702"/>
      <c r="Q783" s="702"/>
      <c r="R783" s="702"/>
      <c r="S783" s="702"/>
      <c r="W783" s="702"/>
      <c r="X783" s="702"/>
      <c r="Y783" s="702"/>
      <c r="Z783" s="702"/>
      <c r="AA783" s="702"/>
      <c r="AB783" s="702"/>
      <c r="AC783" s="702"/>
      <c r="AD783" s="702"/>
      <c r="AE783" s="702"/>
      <c r="AF783" s="702"/>
      <c r="AG783" s="702"/>
      <c r="AH783" s="702"/>
      <c r="AI783" s="702"/>
      <c r="AJ783" s="702"/>
      <c r="AK783" s="702"/>
    </row>
    <row r="784" spans="5:37">
      <c r="E784" s="702"/>
      <c r="F784" s="702"/>
      <c r="G784" s="702"/>
      <c r="H784" s="702"/>
      <c r="I784" s="702"/>
      <c r="J784" s="702"/>
      <c r="K784" s="702"/>
      <c r="L784" s="702"/>
      <c r="M784" s="702"/>
      <c r="N784" s="702"/>
      <c r="O784" s="702"/>
      <c r="P784" s="702"/>
      <c r="Q784" s="702"/>
      <c r="R784" s="702"/>
      <c r="S784" s="702"/>
      <c r="W784" s="702"/>
      <c r="X784" s="702"/>
      <c r="Y784" s="702"/>
      <c r="Z784" s="702"/>
      <c r="AA784" s="702"/>
      <c r="AB784" s="702"/>
      <c r="AC784" s="702"/>
      <c r="AD784" s="702"/>
      <c r="AE784" s="702"/>
      <c r="AF784" s="702"/>
      <c r="AG784" s="702"/>
      <c r="AH784" s="702"/>
      <c r="AI784" s="702"/>
      <c r="AJ784" s="702"/>
      <c r="AK784" s="702"/>
    </row>
    <row r="785" spans="5:37">
      <c r="E785" s="702"/>
      <c r="F785" s="702"/>
      <c r="G785" s="702"/>
      <c r="H785" s="702"/>
      <c r="I785" s="702"/>
      <c r="J785" s="702"/>
      <c r="K785" s="702"/>
      <c r="L785" s="702"/>
      <c r="M785" s="702"/>
      <c r="N785" s="702"/>
      <c r="O785" s="702"/>
      <c r="P785" s="702"/>
      <c r="Q785" s="702"/>
      <c r="R785" s="702"/>
      <c r="S785" s="702"/>
      <c r="W785" s="702"/>
      <c r="X785" s="702"/>
      <c r="Y785" s="702"/>
      <c r="Z785" s="702"/>
      <c r="AA785" s="702"/>
      <c r="AB785" s="702"/>
      <c r="AC785" s="702"/>
      <c r="AD785" s="702"/>
      <c r="AE785" s="702"/>
      <c r="AF785" s="702"/>
      <c r="AG785" s="702"/>
      <c r="AH785" s="702"/>
      <c r="AI785" s="702"/>
      <c r="AJ785" s="702"/>
      <c r="AK785" s="702"/>
    </row>
    <row r="786" spans="5:37">
      <c r="E786" s="702"/>
      <c r="F786" s="702"/>
      <c r="G786" s="702"/>
      <c r="H786" s="702"/>
      <c r="I786" s="702"/>
      <c r="J786" s="702"/>
      <c r="K786" s="702"/>
      <c r="L786" s="702"/>
      <c r="M786" s="702"/>
      <c r="N786" s="702"/>
      <c r="O786" s="702"/>
      <c r="P786" s="702"/>
      <c r="Q786" s="702"/>
      <c r="R786" s="702"/>
      <c r="S786" s="702"/>
      <c r="W786" s="702"/>
      <c r="X786" s="702"/>
      <c r="Y786" s="702"/>
      <c r="Z786" s="702"/>
      <c r="AA786" s="702"/>
      <c r="AB786" s="702"/>
      <c r="AC786" s="702"/>
      <c r="AD786" s="702"/>
      <c r="AE786" s="702"/>
      <c r="AF786" s="702"/>
      <c r="AG786" s="702"/>
      <c r="AH786" s="702"/>
      <c r="AI786" s="702"/>
      <c r="AJ786" s="702"/>
      <c r="AK786" s="702"/>
    </row>
    <row r="787" spans="5:37">
      <c r="E787" s="702"/>
      <c r="F787" s="702"/>
      <c r="G787" s="702"/>
      <c r="H787" s="702"/>
      <c r="I787" s="702"/>
      <c r="J787" s="702"/>
      <c r="K787" s="702"/>
      <c r="L787" s="702"/>
      <c r="M787" s="702"/>
      <c r="N787" s="702"/>
      <c r="O787" s="702"/>
      <c r="P787" s="702"/>
      <c r="Q787" s="702"/>
      <c r="R787" s="702"/>
      <c r="S787" s="702"/>
      <c r="W787" s="702"/>
      <c r="X787" s="702"/>
      <c r="Y787" s="702"/>
      <c r="Z787" s="702"/>
      <c r="AA787" s="702"/>
      <c r="AB787" s="702"/>
      <c r="AC787" s="702"/>
      <c r="AD787" s="702"/>
      <c r="AE787" s="702"/>
      <c r="AF787" s="702"/>
      <c r="AG787" s="702"/>
      <c r="AH787" s="702"/>
      <c r="AI787" s="702"/>
      <c r="AJ787" s="702"/>
      <c r="AK787" s="702"/>
    </row>
    <row r="788" spans="5:37">
      <c r="E788" s="702"/>
      <c r="F788" s="702"/>
      <c r="G788" s="702"/>
      <c r="H788" s="702"/>
      <c r="I788" s="702"/>
      <c r="J788" s="702"/>
      <c r="K788" s="702"/>
      <c r="L788" s="702"/>
      <c r="M788" s="702"/>
      <c r="N788" s="702"/>
      <c r="O788" s="702"/>
      <c r="P788" s="702"/>
      <c r="Q788" s="702"/>
      <c r="R788" s="702"/>
      <c r="S788" s="702"/>
      <c r="W788" s="702"/>
      <c r="X788" s="702"/>
      <c r="Y788" s="702"/>
      <c r="Z788" s="702"/>
      <c r="AA788" s="702"/>
      <c r="AB788" s="702"/>
      <c r="AC788" s="702"/>
      <c r="AD788" s="702"/>
      <c r="AE788" s="702"/>
      <c r="AF788" s="702"/>
      <c r="AG788" s="702"/>
      <c r="AH788" s="702"/>
      <c r="AI788" s="702"/>
      <c r="AJ788" s="702"/>
      <c r="AK788" s="702"/>
    </row>
    <row r="789" spans="5:37">
      <c r="E789" s="702"/>
      <c r="F789" s="702"/>
      <c r="G789" s="702"/>
      <c r="H789" s="702"/>
      <c r="I789" s="702"/>
      <c r="J789" s="702"/>
      <c r="K789" s="702"/>
      <c r="L789" s="702"/>
      <c r="M789" s="702"/>
      <c r="N789" s="702"/>
      <c r="O789" s="702"/>
      <c r="P789" s="702"/>
      <c r="Q789" s="702"/>
      <c r="R789" s="702"/>
      <c r="S789" s="702"/>
      <c r="W789" s="702"/>
      <c r="X789" s="702"/>
      <c r="Y789" s="702"/>
      <c r="Z789" s="702"/>
      <c r="AA789" s="702"/>
      <c r="AB789" s="702"/>
      <c r="AC789" s="702"/>
      <c r="AD789" s="702"/>
      <c r="AE789" s="702"/>
      <c r="AF789" s="702"/>
      <c r="AG789" s="702"/>
      <c r="AH789" s="702"/>
      <c r="AI789" s="702"/>
      <c r="AJ789" s="702"/>
      <c r="AK789" s="702"/>
    </row>
    <row r="790" spans="5:37">
      <c r="E790" s="702"/>
      <c r="F790" s="702"/>
      <c r="G790" s="702"/>
      <c r="H790" s="702"/>
      <c r="I790" s="702"/>
      <c r="J790" s="702"/>
      <c r="K790" s="702"/>
      <c r="L790" s="702"/>
      <c r="M790" s="702"/>
      <c r="N790" s="702"/>
      <c r="O790" s="702"/>
      <c r="P790" s="702"/>
      <c r="Q790" s="702"/>
      <c r="R790" s="702"/>
      <c r="S790" s="702"/>
      <c r="W790" s="702"/>
      <c r="X790" s="702"/>
      <c r="Y790" s="702"/>
      <c r="Z790" s="702"/>
      <c r="AA790" s="702"/>
      <c r="AB790" s="702"/>
      <c r="AC790" s="702"/>
      <c r="AD790" s="702"/>
      <c r="AE790" s="702"/>
      <c r="AF790" s="702"/>
      <c r="AG790" s="702"/>
      <c r="AH790" s="702"/>
      <c r="AI790" s="702"/>
      <c r="AJ790" s="702"/>
      <c r="AK790" s="702"/>
    </row>
    <row r="791" spans="5:37">
      <c r="E791" s="702"/>
      <c r="F791" s="702"/>
      <c r="G791" s="702"/>
      <c r="H791" s="702"/>
      <c r="I791" s="702"/>
      <c r="J791" s="702"/>
      <c r="K791" s="702"/>
      <c r="L791" s="702"/>
      <c r="M791" s="702"/>
      <c r="N791" s="702"/>
      <c r="O791" s="702"/>
      <c r="P791" s="702"/>
      <c r="Q791" s="702"/>
      <c r="R791" s="702"/>
      <c r="S791" s="702"/>
      <c r="W791" s="702"/>
      <c r="X791" s="702"/>
      <c r="Y791" s="702"/>
      <c r="Z791" s="702"/>
      <c r="AA791" s="702"/>
      <c r="AB791" s="702"/>
      <c r="AC791" s="702"/>
      <c r="AD791" s="702"/>
      <c r="AE791" s="702"/>
      <c r="AF791" s="702"/>
      <c r="AG791" s="702"/>
      <c r="AH791" s="702"/>
      <c r="AI791" s="702"/>
      <c r="AJ791" s="702"/>
      <c r="AK791" s="702"/>
    </row>
    <row r="792" spans="5:37">
      <c r="E792" s="702"/>
      <c r="F792" s="702"/>
      <c r="G792" s="702"/>
      <c r="H792" s="702"/>
      <c r="I792" s="702"/>
      <c r="J792" s="702"/>
      <c r="K792" s="702"/>
      <c r="L792" s="702"/>
      <c r="M792" s="702"/>
      <c r="N792" s="702"/>
      <c r="O792" s="702"/>
      <c r="P792" s="702"/>
      <c r="Q792" s="702"/>
      <c r="R792" s="702"/>
      <c r="S792" s="702"/>
      <c r="W792" s="702"/>
      <c r="X792" s="702"/>
      <c r="Y792" s="702"/>
      <c r="Z792" s="702"/>
      <c r="AA792" s="702"/>
      <c r="AB792" s="702"/>
      <c r="AC792" s="702"/>
      <c r="AD792" s="702"/>
      <c r="AE792" s="702"/>
      <c r="AF792" s="702"/>
      <c r="AG792" s="702"/>
      <c r="AH792" s="702"/>
      <c r="AI792" s="702"/>
      <c r="AJ792" s="702"/>
      <c r="AK792" s="702"/>
    </row>
    <row r="793" spans="5:37">
      <c r="E793" s="702"/>
      <c r="F793" s="702"/>
      <c r="G793" s="702"/>
      <c r="H793" s="702"/>
      <c r="I793" s="702"/>
      <c r="J793" s="702"/>
      <c r="K793" s="702"/>
      <c r="L793" s="702"/>
      <c r="M793" s="702"/>
      <c r="N793" s="702"/>
      <c r="O793" s="702"/>
      <c r="P793" s="702"/>
      <c r="Q793" s="702"/>
      <c r="R793" s="702"/>
      <c r="S793" s="702"/>
      <c r="W793" s="702"/>
      <c r="X793" s="702"/>
      <c r="Y793" s="702"/>
      <c r="Z793" s="702"/>
      <c r="AA793" s="702"/>
      <c r="AB793" s="702"/>
      <c r="AC793" s="702"/>
      <c r="AD793" s="702"/>
      <c r="AE793" s="702"/>
      <c r="AF793" s="702"/>
      <c r="AG793" s="702"/>
      <c r="AH793" s="702"/>
      <c r="AI793" s="702"/>
      <c r="AJ793" s="702"/>
      <c r="AK793" s="702"/>
    </row>
    <row r="794" spans="5:37">
      <c r="E794" s="702"/>
      <c r="F794" s="702"/>
      <c r="G794" s="702"/>
      <c r="H794" s="702"/>
      <c r="I794" s="702"/>
      <c r="J794" s="702"/>
      <c r="K794" s="702"/>
      <c r="L794" s="702"/>
      <c r="M794" s="702"/>
      <c r="N794" s="702"/>
      <c r="O794" s="702"/>
      <c r="P794" s="702"/>
      <c r="Q794" s="702"/>
      <c r="R794" s="702"/>
      <c r="S794" s="702"/>
      <c r="W794" s="702"/>
      <c r="X794" s="702"/>
      <c r="Y794" s="702"/>
      <c r="Z794" s="702"/>
      <c r="AA794" s="702"/>
      <c r="AB794" s="702"/>
      <c r="AC794" s="702"/>
      <c r="AD794" s="702"/>
      <c r="AE794" s="702"/>
      <c r="AF794" s="702"/>
      <c r="AG794" s="702"/>
      <c r="AH794" s="702"/>
      <c r="AI794" s="702"/>
      <c r="AJ794" s="702"/>
      <c r="AK794" s="702"/>
    </row>
    <row r="795" spans="5:37">
      <c r="E795" s="702"/>
      <c r="F795" s="702"/>
      <c r="G795" s="702"/>
      <c r="H795" s="702"/>
      <c r="I795" s="702"/>
      <c r="J795" s="702"/>
      <c r="K795" s="702"/>
      <c r="L795" s="702"/>
      <c r="M795" s="702"/>
      <c r="N795" s="702"/>
      <c r="O795" s="702"/>
      <c r="P795" s="702"/>
      <c r="Q795" s="702"/>
      <c r="R795" s="702"/>
      <c r="S795" s="702"/>
      <c r="W795" s="702"/>
      <c r="X795" s="702"/>
      <c r="Y795" s="702"/>
      <c r="Z795" s="702"/>
      <c r="AA795" s="702"/>
      <c r="AB795" s="702"/>
      <c r="AC795" s="702"/>
      <c r="AD795" s="702"/>
      <c r="AE795" s="702"/>
      <c r="AF795" s="702"/>
      <c r="AG795" s="702"/>
      <c r="AH795" s="702"/>
      <c r="AI795" s="702"/>
      <c r="AJ795" s="702"/>
      <c r="AK795" s="702"/>
    </row>
    <row r="796" spans="5:37">
      <c r="E796" s="702"/>
      <c r="F796" s="702"/>
      <c r="G796" s="702"/>
      <c r="H796" s="702"/>
      <c r="I796" s="702"/>
      <c r="J796" s="702"/>
      <c r="K796" s="702"/>
      <c r="L796" s="702"/>
      <c r="M796" s="702"/>
      <c r="N796" s="702"/>
      <c r="O796" s="702"/>
      <c r="P796" s="702"/>
      <c r="Q796" s="702"/>
      <c r="R796" s="702"/>
      <c r="S796" s="702"/>
      <c r="W796" s="702"/>
      <c r="X796" s="702"/>
      <c r="Y796" s="702"/>
      <c r="Z796" s="702"/>
      <c r="AA796" s="702"/>
      <c r="AB796" s="702"/>
      <c r="AC796" s="702"/>
      <c r="AD796" s="702"/>
      <c r="AE796" s="702"/>
      <c r="AF796" s="702"/>
      <c r="AG796" s="702"/>
      <c r="AH796" s="702"/>
      <c r="AI796" s="702"/>
      <c r="AJ796" s="702"/>
      <c r="AK796" s="702"/>
    </row>
    <row r="797" spans="5:37">
      <c r="E797" s="702"/>
      <c r="F797" s="702"/>
      <c r="G797" s="702"/>
      <c r="H797" s="702"/>
      <c r="I797" s="702"/>
      <c r="J797" s="702"/>
      <c r="K797" s="702"/>
      <c r="L797" s="702"/>
      <c r="M797" s="702"/>
      <c r="N797" s="702"/>
      <c r="O797" s="702"/>
      <c r="P797" s="702"/>
      <c r="Q797" s="702"/>
      <c r="R797" s="702"/>
      <c r="S797" s="702"/>
      <c r="W797" s="702"/>
      <c r="X797" s="702"/>
      <c r="Y797" s="702"/>
      <c r="Z797" s="702"/>
      <c r="AA797" s="702"/>
      <c r="AB797" s="702"/>
      <c r="AC797" s="702"/>
      <c r="AD797" s="702"/>
      <c r="AE797" s="702"/>
      <c r="AF797" s="702"/>
      <c r="AG797" s="702"/>
      <c r="AH797" s="702"/>
      <c r="AI797" s="702"/>
      <c r="AJ797" s="702"/>
      <c r="AK797" s="702"/>
    </row>
    <row r="798" spans="5:37">
      <c r="E798" s="702"/>
      <c r="F798" s="702"/>
      <c r="G798" s="702"/>
      <c r="H798" s="702"/>
      <c r="I798" s="702"/>
      <c r="J798" s="702"/>
      <c r="K798" s="702"/>
      <c r="L798" s="702"/>
      <c r="M798" s="702"/>
      <c r="N798" s="702"/>
      <c r="O798" s="702"/>
      <c r="P798" s="702"/>
      <c r="Q798" s="702"/>
      <c r="R798" s="702"/>
      <c r="S798" s="702"/>
      <c r="W798" s="702"/>
      <c r="X798" s="702"/>
      <c r="Y798" s="702"/>
      <c r="Z798" s="702"/>
      <c r="AA798" s="702"/>
      <c r="AB798" s="702"/>
      <c r="AC798" s="702"/>
      <c r="AD798" s="702"/>
      <c r="AE798" s="702"/>
      <c r="AF798" s="702"/>
      <c r="AG798" s="702"/>
      <c r="AH798" s="702"/>
      <c r="AI798" s="702"/>
      <c r="AJ798" s="702"/>
      <c r="AK798" s="702"/>
    </row>
    <row r="799" spans="5:37">
      <c r="E799" s="702"/>
      <c r="F799" s="702"/>
      <c r="G799" s="702"/>
      <c r="H799" s="702"/>
      <c r="I799" s="702"/>
      <c r="J799" s="702"/>
      <c r="K799" s="702"/>
      <c r="L799" s="702"/>
      <c r="M799" s="702"/>
      <c r="N799" s="702"/>
      <c r="O799" s="702"/>
      <c r="P799" s="702"/>
      <c r="Q799" s="702"/>
      <c r="R799" s="702"/>
      <c r="S799" s="702"/>
      <c r="W799" s="702"/>
      <c r="X799" s="702"/>
      <c r="Y799" s="702"/>
      <c r="Z799" s="702"/>
      <c r="AA799" s="702"/>
      <c r="AB799" s="702"/>
      <c r="AC799" s="702"/>
      <c r="AD799" s="702"/>
      <c r="AE799" s="702"/>
      <c r="AF799" s="702"/>
      <c r="AG799" s="702"/>
      <c r="AH799" s="702"/>
      <c r="AI799" s="702"/>
      <c r="AJ799" s="702"/>
      <c r="AK799" s="702"/>
    </row>
    <row r="800" spans="5:37">
      <c r="E800" s="702"/>
      <c r="F800" s="702"/>
      <c r="G800" s="702"/>
      <c r="H800" s="702"/>
      <c r="I800" s="702"/>
      <c r="J800" s="702"/>
      <c r="K800" s="702"/>
      <c r="L800" s="702"/>
      <c r="M800" s="702"/>
      <c r="N800" s="702"/>
      <c r="O800" s="702"/>
      <c r="P800" s="702"/>
      <c r="Q800" s="702"/>
      <c r="R800" s="702"/>
      <c r="S800" s="702"/>
      <c r="W800" s="702"/>
      <c r="X800" s="702"/>
      <c r="Y800" s="702"/>
      <c r="Z800" s="702"/>
      <c r="AA800" s="702"/>
      <c r="AB800" s="702"/>
      <c r="AC800" s="702"/>
      <c r="AD800" s="702"/>
      <c r="AE800" s="702"/>
      <c r="AF800" s="702"/>
      <c r="AG800" s="702"/>
      <c r="AH800" s="702"/>
      <c r="AI800" s="702"/>
      <c r="AJ800" s="702"/>
      <c r="AK800" s="702"/>
    </row>
    <row r="801" spans="5:37">
      <c r="E801" s="702"/>
      <c r="F801" s="702"/>
      <c r="G801" s="702"/>
      <c r="H801" s="702"/>
      <c r="I801" s="702"/>
      <c r="J801" s="702"/>
      <c r="K801" s="702"/>
      <c r="L801" s="702"/>
      <c r="M801" s="702"/>
      <c r="N801" s="702"/>
      <c r="O801" s="702"/>
      <c r="P801" s="702"/>
      <c r="Q801" s="702"/>
      <c r="R801" s="702"/>
      <c r="S801" s="702"/>
      <c r="W801" s="702"/>
      <c r="X801" s="702"/>
      <c r="Y801" s="702"/>
      <c r="Z801" s="702"/>
      <c r="AA801" s="702"/>
      <c r="AB801" s="702"/>
      <c r="AC801" s="702"/>
      <c r="AD801" s="702"/>
      <c r="AE801" s="702"/>
      <c r="AF801" s="702"/>
      <c r="AG801" s="702"/>
      <c r="AH801" s="702"/>
      <c r="AI801" s="702"/>
      <c r="AJ801" s="702"/>
      <c r="AK801" s="702"/>
    </row>
    <row r="802" spans="5:37">
      <c r="E802" s="702"/>
      <c r="F802" s="702"/>
      <c r="G802" s="702"/>
      <c r="H802" s="702"/>
      <c r="I802" s="702"/>
      <c r="J802" s="702"/>
      <c r="K802" s="702"/>
      <c r="L802" s="702"/>
      <c r="M802" s="702"/>
      <c r="N802" s="702"/>
      <c r="O802" s="702"/>
      <c r="P802" s="702"/>
      <c r="Q802" s="702"/>
      <c r="R802" s="702"/>
      <c r="S802" s="702"/>
      <c r="W802" s="702"/>
      <c r="X802" s="702"/>
      <c r="Y802" s="702"/>
      <c r="Z802" s="702"/>
      <c r="AA802" s="702"/>
      <c r="AB802" s="702"/>
      <c r="AC802" s="702"/>
      <c r="AD802" s="702"/>
      <c r="AE802" s="702"/>
      <c r="AF802" s="702"/>
      <c r="AG802" s="702"/>
      <c r="AH802" s="702"/>
      <c r="AI802" s="702"/>
      <c r="AJ802" s="702"/>
      <c r="AK802" s="702"/>
    </row>
    <row r="803" spans="5:37">
      <c r="E803" s="702"/>
      <c r="F803" s="702"/>
      <c r="G803" s="702"/>
      <c r="H803" s="702"/>
      <c r="I803" s="702"/>
      <c r="J803" s="702"/>
      <c r="K803" s="702"/>
      <c r="L803" s="702"/>
      <c r="M803" s="702"/>
      <c r="N803" s="702"/>
      <c r="O803" s="702"/>
      <c r="P803" s="702"/>
      <c r="Q803" s="702"/>
      <c r="R803" s="702"/>
      <c r="S803" s="702"/>
      <c r="W803" s="702"/>
      <c r="X803" s="702"/>
      <c r="Y803" s="702"/>
      <c r="Z803" s="702"/>
      <c r="AA803" s="702"/>
      <c r="AB803" s="702"/>
      <c r="AC803" s="702"/>
      <c r="AD803" s="702"/>
      <c r="AE803" s="702"/>
      <c r="AF803" s="702"/>
      <c r="AG803" s="702"/>
      <c r="AH803" s="702"/>
      <c r="AI803" s="702"/>
      <c r="AJ803" s="702"/>
      <c r="AK803" s="702"/>
    </row>
    <row r="804" spans="5:37">
      <c r="E804" s="702"/>
      <c r="F804" s="702"/>
      <c r="G804" s="702"/>
      <c r="H804" s="702"/>
      <c r="I804" s="702"/>
      <c r="J804" s="702"/>
      <c r="K804" s="702"/>
      <c r="L804" s="702"/>
      <c r="M804" s="702"/>
      <c r="N804" s="702"/>
      <c r="O804" s="702"/>
      <c r="P804" s="702"/>
      <c r="Q804" s="702"/>
      <c r="R804" s="702"/>
      <c r="S804" s="702"/>
      <c r="W804" s="702"/>
      <c r="X804" s="702"/>
      <c r="Y804" s="702"/>
      <c r="Z804" s="702"/>
      <c r="AA804" s="702"/>
      <c r="AB804" s="702"/>
      <c r="AC804" s="702"/>
      <c r="AD804" s="702"/>
      <c r="AE804" s="702"/>
      <c r="AF804" s="702"/>
      <c r="AG804" s="702"/>
      <c r="AH804" s="702"/>
      <c r="AI804" s="702"/>
      <c r="AJ804" s="702"/>
      <c r="AK804" s="702"/>
    </row>
    <row r="805" spans="5:37">
      <c r="E805" s="702"/>
      <c r="F805" s="702"/>
      <c r="G805" s="702"/>
      <c r="H805" s="702"/>
      <c r="I805" s="702"/>
      <c r="J805" s="702"/>
      <c r="K805" s="702"/>
      <c r="L805" s="702"/>
      <c r="M805" s="702"/>
      <c r="N805" s="702"/>
      <c r="O805" s="702"/>
      <c r="P805" s="702"/>
      <c r="Q805" s="702"/>
      <c r="R805" s="702"/>
      <c r="S805" s="702"/>
      <c r="W805" s="702"/>
      <c r="X805" s="702"/>
      <c r="Y805" s="702"/>
      <c r="Z805" s="702"/>
      <c r="AA805" s="702"/>
      <c r="AB805" s="702"/>
      <c r="AC805" s="702"/>
      <c r="AD805" s="702"/>
      <c r="AE805" s="702"/>
      <c r="AF805" s="702"/>
      <c r="AG805" s="702"/>
      <c r="AH805" s="702"/>
      <c r="AI805" s="702"/>
      <c r="AJ805" s="702"/>
      <c r="AK805" s="702"/>
    </row>
    <row r="806" spans="5:37">
      <c r="E806" s="702"/>
      <c r="F806" s="702"/>
      <c r="G806" s="702"/>
      <c r="H806" s="702"/>
      <c r="I806" s="702"/>
      <c r="J806" s="702"/>
      <c r="K806" s="702"/>
      <c r="L806" s="702"/>
      <c r="M806" s="702"/>
      <c r="N806" s="702"/>
      <c r="O806" s="702"/>
      <c r="P806" s="702"/>
      <c r="Q806" s="702"/>
      <c r="R806" s="702"/>
      <c r="S806" s="702"/>
      <c r="W806" s="702"/>
      <c r="X806" s="702"/>
      <c r="Y806" s="702"/>
      <c r="Z806" s="702"/>
      <c r="AA806" s="702"/>
      <c r="AB806" s="702"/>
      <c r="AC806" s="702"/>
      <c r="AD806" s="702"/>
      <c r="AE806" s="702"/>
      <c r="AF806" s="702"/>
      <c r="AG806" s="702"/>
      <c r="AH806" s="702"/>
      <c r="AI806" s="702"/>
      <c r="AJ806" s="702"/>
      <c r="AK806" s="702"/>
    </row>
    <row r="807" spans="5:37">
      <c r="E807" s="702"/>
      <c r="F807" s="702"/>
      <c r="G807" s="702"/>
      <c r="H807" s="702"/>
      <c r="I807" s="702"/>
      <c r="J807" s="702"/>
      <c r="K807" s="702"/>
      <c r="L807" s="702"/>
      <c r="M807" s="702"/>
      <c r="N807" s="702"/>
      <c r="O807" s="702"/>
      <c r="P807" s="702"/>
      <c r="Q807" s="702"/>
      <c r="R807" s="702"/>
      <c r="S807" s="702"/>
      <c r="W807" s="702"/>
      <c r="X807" s="702"/>
      <c r="Y807" s="702"/>
      <c r="Z807" s="702"/>
      <c r="AA807" s="702"/>
      <c r="AB807" s="702"/>
      <c r="AC807" s="702"/>
      <c r="AD807" s="702"/>
      <c r="AE807" s="702"/>
      <c r="AF807" s="702"/>
      <c r="AG807" s="702"/>
      <c r="AH807" s="702"/>
      <c r="AI807" s="702"/>
      <c r="AJ807" s="702"/>
      <c r="AK807" s="702"/>
    </row>
    <row r="808" spans="5:37">
      <c r="E808" s="702"/>
      <c r="F808" s="702"/>
      <c r="G808" s="702"/>
      <c r="H808" s="702"/>
      <c r="I808" s="702"/>
      <c r="J808" s="702"/>
      <c r="K808" s="702"/>
      <c r="L808" s="702"/>
      <c r="M808" s="702"/>
      <c r="N808" s="702"/>
      <c r="O808" s="702"/>
      <c r="P808" s="702"/>
      <c r="Q808" s="702"/>
      <c r="R808" s="702"/>
      <c r="S808" s="702"/>
      <c r="W808" s="702"/>
      <c r="X808" s="702"/>
      <c r="Y808" s="702"/>
      <c r="Z808" s="702"/>
      <c r="AA808" s="702"/>
      <c r="AB808" s="702"/>
      <c r="AC808" s="702"/>
      <c r="AD808" s="702"/>
      <c r="AE808" s="702"/>
      <c r="AF808" s="702"/>
      <c r="AG808" s="702"/>
      <c r="AH808" s="702"/>
      <c r="AI808" s="702"/>
      <c r="AJ808" s="702"/>
      <c r="AK808" s="702"/>
    </row>
    <row r="809" spans="5:37">
      <c r="E809" s="702"/>
      <c r="F809" s="702"/>
      <c r="G809" s="702"/>
      <c r="H809" s="702"/>
      <c r="I809" s="702"/>
      <c r="J809" s="702"/>
      <c r="K809" s="702"/>
      <c r="L809" s="702"/>
      <c r="M809" s="702"/>
      <c r="N809" s="702"/>
      <c r="O809" s="702"/>
      <c r="P809" s="702"/>
      <c r="Q809" s="702"/>
      <c r="R809" s="702"/>
      <c r="S809" s="702"/>
      <c r="W809" s="702"/>
      <c r="X809" s="702"/>
      <c r="Y809" s="702"/>
      <c r="Z809" s="702"/>
      <c r="AA809" s="702"/>
      <c r="AB809" s="702"/>
      <c r="AC809" s="702"/>
      <c r="AD809" s="702"/>
      <c r="AE809" s="702"/>
      <c r="AF809" s="702"/>
      <c r="AG809" s="702"/>
      <c r="AH809" s="702"/>
      <c r="AI809" s="702"/>
      <c r="AJ809" s="702"/>
      <c r="AK809" s="702"/>
    </row>
    <row r="810" spans="5:37">
      <c r="E810" s="702"/>
      <c r="F810" s="702"/>
      <c r="G810" s="702"/>
      <c r="H810" s="702"/>
      <c r="I810" s="702"/>
      <c r="J810" s="702"/>
      <c r="K810" s="702"/>
      <c r="L810" s="702"/>
      <c r="M810" s="702"/>
      <c r="N810" s="702"/>
      <c r="O810" s="702"/>
      <c r="P810" s="702"/>
      <c r="Q810" s="702"/>
      <c r="R810" s="702"/>
      <c r="S810" s="702"/>
      <c r="W810" s="702"/>
      <c r="X810" s="702"/>
      <c r="Y810" s="702"/>
      <c r="Z810" s="702"/>
      <c r="AA810" s="702"/>
      <c r="AB810" s="702"/>
      <c r="AC810" s="702"/>
      <c r="AD810" s="702"/>
      <c r="AE810" s="702"/>
      <c r="AF810" s="702"/>
      <c r="AG810" s="702"/>
      <c r="AH810" s="702"/>
      <c r="AI810" s="702"/>
      <c r="AJ810" s="702"/>
      <c r="AK810" s="702"/>
    </row>
    <row r="811" spans="5:37">
      <c r="E811" s="702"/>
      <c r="F811" s="702"/>
      <c r="G811" s="702"/>
      <c r="H811" s="702"/>
      <c r="I811" s="702"/>
      <c r="J811" s="702"/>
      <c r="K811" s="702"/>
      <c r="L811" s="702"/>
      <c r="M811" s="702"/>
      <c r="N811" s="702"/>
      <c r="O811" s="702"/>
      <c r="P811" s="702"/>
      <c r="Q811" s="702"/>
      <c r="R811" s="702"/>
      <c r="S811" s="702"/>
      <c r="W811" s="702"/>
      <c r="X811" s="702"/>
      <c r="Y811" s="702"/>
      <c r="Z811" s="702"/>
      <c r="AA811" s="702"/>
      <c r="AB811" s="702"/>
      <c r="AC811" s="702"/>
      <c r="AD811" s="702"/>
      <c r="AE811" s="702"/>
      <c r="AF811" s="702"/>
      <c r="AG811" s="702"/>
      <c r="AH811" s="702"/>
      <c r="AI811" s="702"/>
      <c r="AJ811" s="702"/>
      <c r="AK811" s="702"/>
    </row>
    <row r="812" spans="5:37">
      <c r="E812" s="702"/>
      <c r="F812" s="702"/>
      <c r="G812" s="702"/>
      <c r="H812" s="702"/>
      <c r="I812" s="702"/>
      <c r="J812" s="702"/>
      <c r="K812" s="702"/>
      <c r="L812" s="702"/>
      <c r="M812" s="702"/>
      <c r="N812" s="702"/>
      <c r="O812" s="702"/>
      <c r="P812" s="702"/>
      <c r="Q812" s="702"/>
      <c r="R812" s="702"/>
      <c r="S812" s="702"/>
      <c r="W812" s="702"/>
      <c r="X812" s="702"/>
      <c r="Y812" s="702"/>
      <c r="Z812" s="702"/>
      <c r="AA812" s="702"/>
      <c r="AB812" s="702"/>
      <c r="AC812" s="702"/>
      <c r="AD812" s="702"/>
      <c r="AE812" s="702"/>
      <c r="AF812" s="702"/>
      <c r="AG812" s="702"/>
      <c r="AH812" s="702"/>
      <c r="AI812" s="702"/>
      <c r="AJ812" s="702"/>
      <c r="AK812" s="702"/>
    </row>
    <row r="813" spans="5:37">
      <c r="E813" s="702"/>
      <c r="F813" s="702"/>
      <c r="G813" s="702"/>
      <c r="H813" s="702"/>
      <c r="I813" s="702"/>
      <c r="J813" s="702"/>
      <c r="K813" s="702"/>
      <c r="L813" s="702"/>
      <c r="M813" s="702"/>
      <c r="N813" s="702"/>
      <c r="O813" s="702"/>
      <c r="P813" s="702"/>
      <c r="Q813" s="702"/>
      <c r="R813" s="702"/>
      <c r="S813" s="702"/>
      <c r="W813" s="702"/>
      <c r="X813" s="702"/>
      <c r="Y813" s="702"/>
      <c r="Z813" s="702"/>
      <c r="AA813" s="702"/>
      <c r="AB813" s="702"/>
      <c r="AC813" s="702"/>
      <c r="AD813" s="702"/>
      <c r="AE813" s="702"/>
      <c r="AF813" s="702"/>
      <c r="AG813" s="702"/>
      <c r="AH813" s="702"/>
      <c r="AI813" s="702"/>
      <c r="AJ813" s="702"/>
      <c r="AK813" s="702"/>
    </row>
    <row r="814" spans="5:37">
      <c r="E814" s="702"/>
      <c r="F814" s="702"/>
      <c r="G814" s="702"/>
      <c r="H814" s="702"/>
      <c r="I814" s="702"/>
      <c r="J814" s="702"/>
      <c r="K814" s="702"/>
      <c r="L814" s="702"/>
      <c r="M814" s="702"/>
      <c r="N814" s="702"/>
      <c r="O814" s="702"/>
      <c r="P814" s="702"/>
      <c r="Q814" s="702"/>
      <c r="R814" s="702"/>
      <c r="S814" s="702"/>
      <c r="W814" s="702"/>
      <c r="X814" s="702"/>
      <c r="Y814" s="702"/>
      <c r="Z814" s="702"/>
      <c r="AA814" s="702"/>
      <c r="AB814" s="702"/>
      <c r="AC814" s="702"/>
      <c r="AD814" s="702"/>
      <c r="AE814" s="702"/>
      <c r="AF814" s="702"/>
      <c r="AG814" s="702"/>
      <c r="AH814" s="702"/>
      <c r="AI814" s="702"/>
      <c r="AJ814" s="702"/>
      <c r="AK814" s="702"/>
    </row>
    <row r="815" spans="5:37">
      <c r="E815" s="702"/>
      <c r="F815" s="702"/>
      <c r="G815" s="702"/>
      <c r="H815" s="702"/>
      <c r="I815" s="702"/>
      <c r="J815" s="702"/>
      <c r="K815" s="702"/>
      <c r="L815" s="702"/>
      <c r="M815" s="702"/>
      <c r="N815" s="702"/>
      <c r="O815" s="702"/>
      <c r="P815" s="702"/>
      <c r="Q815" s="702"/>
      <c r="R815" s="702"/>
      <c r="S815" s="702"/>
      <c r="W815" s="702"/>
      <c r="X815" s="702"/>
      <c r="Y815" s="702"/>
      <c r="Z815" s="702"/>
      <c r="AA815" s="702"/>
      <c r="AB815" s="702"/>
      <c r="AC815" s="702"/>
      <c r="AD815" s="702"/>
      <c r="AE815" s="702"/>
      <c r="AF815" s="702"/>
      <c r="AG815" s="702"/>
      <c r="AH815" s="702"/>
      <c r="AI815" s="702"/>
      <c r="AJ815" s="702"/>
      <c r="AK815" s="702"/>
    </row>
    <row r="816" spans="5:37">
      <c r="E816" s="702"/>
      <c r="F816" s="702"/>
      <c r="G816" s="702"/>
      <c r="H816" s="702"/>
      <c r="I816" s="702"/>
      <c r="J816" s="702"/>
      <c r="K816" s="702"/>
      <c r="L816" s="702"/>
      <c r="M816" s="702"/>
      <c r="N816" s="702"/>
      <c r="O816" s="702"/>
      <c r="P816" s="702"/>
      <c r="Q816" s="702"/>
      <c r="R816" s="702"/>
      <c r="S816" s="702"/>
      <c r="W816" s="702"/>
      <c r="X816" s="702"/>
      <c r="Y816" s="702"/>
      <c r="Z816" s="702"/>
      <c r="AA816" s="702"/>
      <c r="AB816" s="702"/>
      <c r="AC816" s="702"/>
      <c r="AD816" s="702"/>
      <c r="AE816" s="702"/>
      <c r="AF816" s="702"/>
      <c r="AG816" s="702"/>
      <c r="AH816" s="702"/>
      <c r="AI816" s="702"/>
      <c r="AJ816" s="702"/>
      <c r="AK816" s="702"/>
    </row>
    <row r="817" spans="5:37">
      <c r="E817" s="702"/>
      <c r="F817" s="702"/>
      <c r="G817" s="702"/>
      <c r="H817" s="702"/>
      <c r="I817" s="702"/>
      <c r="J817" s="702"/>
      <c r="K817" s="702"/>
      <c r="L817" s="702"/>
      <c r="M817" s="702"/>
      <c r="N817" s="702"/>
      <c r="O817" s="702"/>
      <c r="P817" s="702"/>
      <c r="Q817" s="702"/>
      <c r="R817" s="702"/>
      <c r="S817" s="702"/>
      <c r="W817" s="702"/>
      <c r="X817" s="702"/>
      <c r="Y817" s="702"/>
      <c r="Z817" s="702"/>
      <c r="AA817" s="702"/>
      <c r="AB817" s="702"/>
      <c r="AC817" s="702"/>
      <c r="AD817" s="702"/>
      <c r="AE817" s="702"/>
      <c r="AF817" s="702"/>
      <c r="AG817" s="702"/>
      <c r="AH817" s="702"/>
      <c r="AI817" s="702"/>
      <c r="AJ817" s="702"/>
      <c r="AK817" s="702"/>
    </row>
    <row r="818" spans="5:37">
      <c r="E818" s="702"/>
      <c r="F818" s="702"/>
      <c r="G818" s="702"/>
      <c r="H818" s="702"/>
      <c r="I818" s="702"/>
      <c r="J818" s="702"/>
      <c r="K818" s="702"/>
      <c r="L818" s="702"/>
      <c r="M818" s="702"/>
      <c r="N818" s="702"/>
      <c r="O818" s="702"/>
      <c r="P818" s="702"/>
      <c r="Q818" s="702"/>
      <c r="R818" s="702"/>
      <c r="S818" s="702"/>
      <c r="W818" s="702"/>
      <c r="X818" s="702"/>
      <c r="Y818" s="702"/>
      <c r="Z818" s="702"/>
      <c r="AA818" s="702"/>
      <c r="AB818" s="702"/>
      <c r="AC818" s="702"/>
      <c r="AD818" s="702"/>
      <c r="AE818" s="702"/>
      <c r="AF818" s="702"/>
      <c r="AG818" s="702"/>
      <c r="AH818" s="702"/>
      <c r="AI818" s="702"/>
      <c r="AJ818" s="702"/>
      <c r="AK818" s="702"/>
    </row>
    <row r="819" spans="5:37">
      <c r="E819" s="702"/>
      <c r="F819" s="702"/>
      <c r="G819" s="702"/>
      <c r="H819" s="702"/>
      <c r="I819" s="702"/>
      <c r="J819" s="702"/>
      <c r="K819" s="702"/>
      <c r="L819" s="702"/>
      <c r="M819" s="702"/>
      <c r="N819" s="702"/>
      <c r="O819" s="702"/>
      <c r="P819" s="702"/>
      <c r="Q819" s="702"/>
      <c r="R819" s="702"/>
      <c r="S819" s="702"/>
      <c r="W819" s="702"/>
      <c r="X819" s="702"/>
      <c r="Y819" s="702"/>
      <c r="Z819" s="702"/>
      <c r="AA819" s="702"/>
      <c r="AB819" s="702"/>
      <c r="AC819" s="702"/>
      <c r="AD819" s="702"/>
      <c r="AE819" s="702"/>
      <c r="AF819" s="702"/>
      <c r="AG819" s="702"/>
      <c r="AH819" s="702"/>
      <c r="AI819" s="702"/>
      <c r="AJ819" s="702"/>
      <c r="AK819" s="702"/>
    </row>
    <row r="820" spans="5:37">
      <c r="E820" s="702"/>
      <c r="F820" s="702"/>
      <c r="G820" s="702"/>
      <c r="H820" s="702"/>
      <c r="I820" s="702"/>
      <c r="J820" s="702"/>
      <c r="K820" s="702"/>
      <c r="L820" s="702"/>
      <c r="M820" s="702"/>
      <c r="N820" s="702"/>
      <c r="O820" s="702"/>
      <c r="P820" s="702"/>
      <c r="Q820" s="702"/>
      <c r="R820" s="702"/>
      <c r="S820" s="702"/>
      <c r="W820" s="702"/>
      <c r="X820" s="702"/>
      <c r="Y820" s="702"/>
      <c r="Z820" s="702"/>
      <c r="AA820" s="702"/>
      <c r="AB820" s="702"/>
      <c r="AC820" s="702"/>
      <c r="AD820" s="702"/>
      <c r="AE820" s="702"/>
      <c r="AF820" s="702"/>
      <c r="AG820" s="702"/>
      <c r="AH820" s="702"/>
      <c r="AI820" s="702"/>
      <c r="AJ820" s="702"/>
      <c r="AK820" s="702"/>
    </row>
    <row r="821" spans="5:37">
      <c r="E821" s="702"/>
      <c r="F821" s="702"/>
      <c r="G821" s="702"/>
      <c r="H821" s="702"/>
      <c r="I821" s="702"/>
      <c r="J821" s="702"/>
      <c r="K821" s="702"/>
      <c r="L821" s="702"/>
      <c r="M821" s="702"/>
      <c r="N821" s="702"/>
      <c r="O821" s="702"/>
      <c r="P821" s="702"/>
      <c r="Q821" s="702"/>
      <c r="R821" s="702"/>
      <c r="S821" s="702"/>
      <c r="W821" s="702"/>
      <c r="X821" s="702"/>
      <c r="Y821" s="702"/>
      <c r="Z821" s="702"/>
      <c r="AA821" s="702"/>
      <c r="AB821" s="702"/>
      <c r="AC821" s="702"/>
      <c r="AD821" s="702"/>
      <c r="AE821" s="702"/>
      <c r="AF821" s="702"/>
      <c r="AG821" s="702"/>
      <c r="AH821" s="702"/>
      <c r="AI821" s="702"/>
      <c r="AJ821" s="702"/>
      <c r="AK821" s="702"/>
    </row>
    <row r="822" spans="5:37">
      <c r="E822" s="702"/>
      <c r="F822" s="702"/>
      <c r="G822" s="702"/>
      <c r="H822" s="702"/>
      <c r="I822" s="702"/>
      <c r="J822" s="702"/>
      <c r="K822" s="702"/>
      <c r="L822" s="702"/>
      <c r="M822" s="702"/>
      <c r="N822" s="702"/>
      <c r="O822" s="702"/>
      <c r="P822" s="702"/>
      <c r="Q822" s="702"/>
      <c r="R822" s="702"/>
      <c r="S822" s="702"/>
      <c r="W822" s="702"/>
      <c r="X822" s="702"/>
      <c r="Y822" s="702"/>
      <c r="Z822" s="702"/>
      <c r="AA822" s="702"/>
      <c r="AB822" s="702"/>
      <c r="AC822" s="702"/>
      <c r="AD822" s="702"/>
      <c r="AE822" s="702"/>
      <c r="AF822" s="702"/>
      <c r="AG822" s="702"/>
      <c r="AH822" s="702"/>
      <c r="AI822" s="702"/>
      <c r="AJ822" s="702"/>
      <c r="AK822" s="702"/>
    </row>
    <row r="823" spans="5:37">
      <c r="E823" s="702"/>
      <c r="F823" s="702"/>
      <c r="G823" s="702"/>
      <c r="H823" s="702"/>
      <c r="I823" s="702"/>
      <c r="J823" s="702"/>
      <c r="K823" s="702"/>
      <c r="L823" s="702"/>
      <c r="M823" s="702"/>
      <c r="N823" s="702"/>
      <c r="O823" s="702"/>
      <c r="P823" s="702"/>
      <c r="Q823" s="702"/>
      <c r="R823" s="702"/>
      <c r="S823" s="702"/>
      <c r="W823" s="702"/>
      <c r="X823" s="702"/>
      <c r="Y823" s="702"/>
      <c r="Z823" s="702"/>
      <c r="AA823" s="702"/>
      <c r="AB823" s="702"/>
      <c r="AC823" s="702"/>
      <c r="AD823" s="702"/>
      <c r="AE823" s="702"/>
      <c r="AF823" s="702"/>
      <c r="AG823" s="702"/>
      <c r="AH823" s="702"/>
      <c r="AI823" s="702"/>
      <c r="AJ823" s="702"/>
      <c r="AK823" s="702"/>
    </row>
    <row r="824" spans="5:37">
      <c r="E824" s="702"/>
      <c r="F824" s="702"/>
      <c r="G824" s="702"/>
      <c r="H824" s="702"/>
      <c r="I824" s="702"/>
      <c r="J824" s="702"/>
      <c r="K824" s="702"/>
      <c r="L824" s="702"/>
      <c r="M824" s="702"/>
      <c r="N824" s="702"/>
      <c r="O824" s="702"/>
      <c r="P824" s="702"/>
      <c r="Q824" s="702"/>
      <c r="R824" s="702"/>
      <c r="S824" s="702"/>
      <c r="W824" s="702"/>
      <c r="X824" s="702"/>
      <c r="Y824" s="702"/>
      <c r="Z824" s="702"/>
      <c r="AA824" s="702"/>
      <c r="AB824" s="702"/>
      <c r="AC824" s="702"/>
      <c r="AD824" s="702"/>
      <c r="AE824" s="702"/>
      <c r="AF824" s="702"/>
      <c r="AG824" s="702"/>
      <c r="AH824" s="702"/>
      <c r="AI824" s="702"/>
      <c r="AJ824" s="702"/>
      <c r="AK824" s="702"/>
    </row>
    <row r="825" spans="5:37">
      <c r="E825" s="702"/>
      <c r="F825" s="702"/>
      <c r="G825" s="702"/>
      <c r="H825" s="702"/>
      <c r="I825" s="702"/>
      <c r="J825" s="702"/>
      <c r="K825" s="702"/>
      <c r="L825" s="702"/>
      <c r="M825" s="702"/>
      <c r="N825" s="702"/>
      <c r="O825" s="702"/>
      <c r="P825" s="702"/>
      <c r="Q825" s="702"/>
      <c r="R825" s="702"/>
      <c r="S825" s="702"/>
      <c r="W825" s="702"/>
      <c r="X825" s="702"/>
      <c r="Y825" s="702"/>
      <c r="Z825" s="702"/>
      <c r="AA825" s="702"/>
      <c r="AB825" s="702"/>
      <c r="AC825" s="702"/>
      <c r="AD825" s="702"/>
      <c r="AE825" s="702"/>
      <c r="AF825" s="702"/>
      <c r="AG825" s="702"/>
      <c r="AH825" s="702"/>
      <c r="AI825" s="702"/>
      <c r="AJ825" s="702"/>
      <c r="AK825" s="702"/>
    </row>
    <row r="826" spans="5:37">
      <c r="E826" s="702"/>
      <c r="F826" s="702"/>
      <c r="G826" s="702"/>
      <c r="H826" s="702"/>
      <c r="I826" s="702"/>
      <c r="J826" s="702"/>
      <c r="K826" s="702"/>
      <c r="L826" s="702"/>
      <c r="M826" s="702"/>
      <c r="N826" s="702"/>
      <c r="O826" s="702"/>
      <c r="P826" s="702"/>
      <c r="Q826" s="702"/>
      <c r="R826" s="702"/>
      <c r="S826" s="702"/>
      <c r="W826" s="702"/>
      <c r="X826" s="702"/>
      <c r="Y826" s="702"/>
      <c r="Z826" s="702"/>
      <c r="AA826" s="702"/>
      <c r="AB826" s="702"/>
      <c r="AC826" s="702"/>
      <c r="AD826" s="702"/>
      <c r="AE826" s="702"/>
      <c r="AF826" s="702"/>
      <c r="AG826" s="702"/>
      <c r="AH826" s="702"/>
      <c r="AI826" s="702"/>
      <c r="AJ826" s="702"/>
      <c r="AK826" s="702"/>
    </row>
    <row r="827" spans="5:37">
      <c r="E827" s="702"/>
      <c r="F827" s="702"/>
      <c r="G827" s="702"/>
      <c r="H827" s="702"/>
      <c r="I827" s="702"/>
      <c r="J827" s="702"/>
      <c r="K827" s="702"/>
      <c r="L827" s="702"/>
      <c r="M827" s="702"/>
      <c r="N827" s="702"/>
      <c r="O827" s="702"/>
      <c r="P827" s="702"/>
      <c r="Q827" s="702"/>
      <c r="R827" s="702"/>
      <c r="S827" s="702"/>
      <c r="W827" s="702"/>
      <c r="X827" s="702"/>
      <c r="Y827" s="702"/>
      <c r="Z827" s="702"/>
      <c r="AA827" s="702"/>
      <c r="AB827" s="702"/>
      <c r="AC827" s="702"/>
      <c r="AD827" s="702"/>
      <c r="AE827" s="702"/>
      <c r="AF827" s="702"/>
      <c r="AG827" s="702"/>
      <c r="AH827" s="702"/>
      <c r="AI827" s="702"/>
      <c r="AJ827" s="702"/>
      <c r="AK827" s="702"/>
    </row>
    <row r="828" spans="5:37">
      <c r="E828" s="702"/>
      <c r="F828" s="702"/>
      <c r="G828" s="702"/>
      <c r="H828" s="702"/>
      <c r="I828" s="702"/>
      <c r="J828" s="702"/>
      <c r="K828" s="702"/>
      <c r="L828" s="702"/>
      <c r="M828" s="702"/>
      <c r="N828" s="702"/>
      <c r="O828" s="702"/>
      <c r="P828" s="702"/>
      <c r="Q828" s="702"/>
      <c r="R828" s="702"/>
      <c r="S828" s="702"/>
      <c r="W828" s="702"/>
      <c r="X828" s="702"/>
      <c r="Y828" s="702"/>
      <c r="Z828" s="702"/>
      <c r="AA828" s="702"/>
      <c r="AB828" s="702"/>
      <c r="AC828" s="702"/>
      <c r="AD828" s="702"/>
      <c r="AE828" s="702"/>
      <c r="AF828" s="702"/>
      <c r="AG828" s="702"/>
      <c r="AH828" s="702"/>
      <c r="AI828" s="702"/>
      <c r="AJ828" s="702"/>
      <c r="AK828" s="702"/>
    </row>
    <row r="829" spans="5:37">
      <c r="E829" s="702"/>
      <c r="F829" s="702"/>
      <c r="G829" s="702"/>
      <c r="H829" s="702"/>
      <c r="I829" s="702"/>
      <c r="J829" s="702"/>
      <c r="K829" s="702"/>
      <c r="L829" s="702"/>
      <c r="M829" s="702"/>
      <c r="N829" s="702"/>
      <c r="O829" s="702"/>
      <c r="P829" s="702"/>
      <c r="Q829" s="702"/>
      <c r="R829" s="702"/>
      <c r="S829" s="702"/>
      <c r="W829" s="702"/>
      <c r="X829" s="702"/>
      <c r="Y829" s="702"/>
      <c r="Z829" s="702"/>
      <c r="AA829" s="702"/>
      <c r="AB829" s="702"/>
      <c r="AC829" s="702"/>
      <c r="AD829" s="702"/>
      <c r="AE829" s="702"/>
      <c r="AF829" s="702"/>
      <c r="AG829" s="702"/>
      <c r="AH829" s="702"/>
      <c r="AI829" s="702"/>
      <c r="AJ829" s="702"/>
      <c r="AK829" s="702"/>
    </row>
    <row r="830" spans="5:37">
      <c r="E830" s="702"/>
      <c r="F830" s="702"/>
      <c r="G830" s="702"/>
      <c r="H830" s="702"/>
      <c r="I830" s="702"/>
      <c r="J830" s="702"/>
      <c r="K830" s="702"/>
      <c r="L830" s="702"/>
      <c r="M830" s="702"/>
      <c r="N830" s="702"/>
      <c r="O830" s="702"/>
      <c r="P830" s="702"/>
      <c r="Q830" s="702"/>
      <c r="R830" s="702"/>
      <c r="S830" s="702"/>
      <c r="W830" s="702"/>
      <c r="X830" s="702"/>
      <c r="Y830" s="702"/>
      <c r="Z830" s="702"/>
      <c r="AA830" s="702"/>
      <c r="AB830" s="702"/>
      <c r="AC830" s="702"/>
      <c r="AD830" s="702"/>
      <c r="AE830" s="702"/>
      <c r="AF830" s="702"/>
      <c r="AG830" s="702"/>
      <c r="AH830" s="702"/>
      <c r="AI830" s="702"/>
      <c r="AJ830" s="702"/>
      <c r="AK830" s="702"/>
    </row>
    <row r="831" spans="5:37">
      <c r="E831" s="702"/>
      <c r="F831" s="702"/>
      <c r="G831" s="702"/>
      <c r="H831" s="702"/>
      <c r="I831" s="702"/>
      <c r="J831" s="702"/>
      <c r="K831" s="702"/>
      <c r="L831" s="702"/>
      <c r="M831" s="702"/>
      <c r="N831" s="702"/>
      <c r="O831" s="702"/>
      <c r="P831" s="702"/>
      <c r="Q831" s="702"/>
      <c r="R831" s="702"/>
      <c r="S831" s="702"/>
      <c r="W831" s="702"/>
      <c r="X831" s="702"/>
      <c r="Y831" s="702"/>
      <c r="Z831" s="702"/>
      <c r="AA831" s="702"/>
      <c r="AB831" s="702"/>
      <c r="AC831" s="702"/>
      <c r="AD831" s="702"/>
      <c r="AE831" s="702"/>
      <c r="AF831" s="702"/>
      <c r="AG831" s="702"/>
      <c r="AH831" s="702"/>
      <c r="AI831" s="702"/>
      <c r="AJ831" s="702"/>
      <c r="AK831" s="702"/>
    </row>
    <row r="832" spans="5:37">
      <c r="E832" s="702"/>
      <c r="F832" s="702"/>
      <c r="G832" s="702"/>
      <c r="H832" s="702"/>
      <c r="I832" s="702"/>
      <c r="J832" s="702"/>
      <c r="K832" s="702"/>
      <c r="L832" s="702"/>
      <c r="M832" s="702"/>
      <c r="N832" s="702"/>
      <c r="O832" s="702"/>
      <c r="P832" s="702"/>
      <c r="Q832" s="702"/>
      <c r="R832" s="702"/>
      <c r="S832" s="702"/>
      <c r="W832" s="702"/>
      <c r="X832" s="702"/>
      <c r="Y832" s="702"/>
      <c r="Z832" s="702"/>
      <c r="AA832" s="702"/>
      <c r="AB832" s="702"/>
      <c r="AC832" s="702"/>
      <c r="AD832" s="702"/>
      <c r="AE832" s="702"/>
      <c r="AF832" s="702"/>
      <c r="AG832" s="702"/>
      <c r="AH832" s="702"/>
      <c r="AI832" s="702"/>
      <c r="AJ832" s="702"/>
      <c r="AK832" s="702"/>
    </row>
    <row r="833" spans="5:37">
      <c r="E833" s="702"/>
      <c r="F833" s="702"/>
      <c r="G833" s="702"/>
      <c r="H833" s="702"/>
      <c r="I833" s="702"/>
      <c r="J833" s="702"/>
      <c r="K833" s="702"/>
      <c r="L833" s="702"/>
      <c r="M833" s="702"/>
      <c r="N833" s="702"/>
      <c r="O833" s="702"/>
      <c r="P833" s="702"/>
      <c r="Q833" s="702"/>
      <c r="R833" s="702"/>
      <c r="S833" s="702"/>
      <c r="W833" s="702"/>
      <c r="X833" s="702"/>
      <c r="Y833" s="702"/>
      <c r="Z833" s="702"/>
      <c r="AA833" s="702"/>
      <c r="AB833" s="702"/>
      <c r="AC833" s="702"/>
      <c r="AD833" s="702"/>
      <c r="AE833" s="702"/>
      <c r="AF833" s="702"/>
      <c r="AG833" s="702"/>
      <c r="AH833" s="702"/>
      <c r="AI833" s="702"/>
      <c r="AJ833" s="702"/>
      <c r="AK833" s="702"/>
    </row>
    <row r="834" spans="5:37">
      <c r="E834" s="702"/>
      <c r="F834" s="702"/>
      <c r="G834" s="702"/>
      <c r="H834" s="702"/>
      <c r="I834" s="702"/>
      <c r="J834" s="702"/>
      <c r="K834" s="702"/>
      <c r="L834" s="702"/>
      <c r="M834" s="702"/>
      <c r="N834" s="702"/>
      <c r="O834" s="702"/>
      <c r="P834" s="702"/>
      <c r="Q834" s="702"/>
      <c r="R834" s="702"/>
      <c r="S834" s="702"/>
      <c r="W834" s="702"/>
      <c r="X834" s="702"/>
      <c r="Y834" s="702"/>
      <c r="Z834" s="702"/>
      <c r="AA834" s="702"/>
      <c r="AB834" s="702"/>
      <c r="AC834" s="702"/>
      <c r="AD834" s="702"/>
      <c r="AE834" s="702"/>
      <c r="AF834" s="702"/>
      <c r="AG834" s="702"/>
      <c r="AH834" s="702"/>
      <c r="AI834" s="702"/>
      <c r="AJ834" s="702"/>
      <c r="AK834" s="702"/>
    </row>
    <row r="835" spans="5:37">
      <c r="E835" s="702"/>
      <c r="F835" s="702"/>
      <c r="G835" s="702"/>
      <c r="H835" s="702"/>
      <c r="I835" s="702"/>
      <c r="J835" s="702"/>
      <c r="K835" s="702"/>
      <c r="L835" s="702"/>
      <c r="M835" s="702"/>
      <c r="N835" s="702"/>
      <c r="O835" s="702"/>
      <c r="P835" s="702"/>
      <c r="Q835" s="702"/>
      <c r="R835" s="702"/>
      <c r="S835" s="702"/>
      <c r="W835" s="702"/>
      <c r="X835" s="702"/>
      <c r="Y835" s="702"/>
      <c r="Z835" s="702"/>
      <c r="AA835" s="702"/>
      <c r="AB835" s="702"/>
      <c r="AC835" s="702"/>
      <c r="AD835" s="702"/>
      <c r="AE835" s="702"/>
      <c r="AF835" s="702"/>
      <c r="AG835" s="702"/>
      <c r="AH835" s="702"/>
      <c r="AI835" s="702"/>
      <c r="AJ835" s="702"/>
      <c r="AK835" s="702"/>
    </row>
    <row r="836" spans="5:37">
      <c r="E836" s="702"/>
      <c r="F836" s="702"/>
      <c r="G836" s="702"/>
      <c r="H836" s="702"/>
      <c r="I836" s="702"/>
      <c r="J836" s="702"/>
      <c r="K836" s="702"/>
      <c r="L836" s="702"/>
      <c r="M836" s="702"/>
      <c r="N836" s="702"/>
      <c r="O836" s="702"/>
      <c r="P836" s="702"/>
      <c r="Q836" s="702"/>
      <c r="R836" s="702"/>
      <c r="S836" s="702"/>
      <c r="W836" s="702"/>
      <c r="X836" s="702"/>
      <c r="Y836" s="702"/>
      <c r="Z836" s="702"/>
      <c r="AA836" s="702"/>
      <c r="AB836" s="702"/>
      <c r="AC836" s="702"/>
      <c r="AD836" s="702"/>
      <c r="AE836" s="702"/>
      <c r="AF836" s="702"/>
      <c r="AG836" s="702"/>
      <c r="AH836" s="702"/>
      <c r="AI836" s="702"/>
      <c r="AJ836" s="702"/>
      <c r="AK836" s="702"/>
    </row>
    <row r="837" spans="5:37">
      <c r="E837" s="702"/>
      <c r="F837" s="702"/>
      <c r="G837" s="702"/>
      <c r="H837" s="702"/>
      <c r="I837" s="702"/>
      <c r="J837" s="702"/>
      <c r="K837" s="702"/>
      <c r="L837" s="702"/>
      <c r="M837" s="702"/>
      <c r="N837" s="702"/>
      <c r="O837" s="702"/>
      <c r="P837" s="702"/>
      <c r="Q837" s="702"/>
      <c r="R837" s="702"/>
      <c r="S837" s="702"/>
      <c r="W837" s="702"/>
      <c r="X837" s="702"/>
      <c r="Y837" s="702"/>
      <c r="Z837" s="702"/>
      <c r="AA837" s="702"/>
      <c r="AB837" s="702"/>
      <c r="AC837" s="702"/>
      <c r="AD837" s="702"/>
      <c r="AE837" s="702"/>
      <c r="AF837" s="702"/>
      <c r="AG837" s="702"/>
      <c r="AH837" s="702"/>
      <c r="AI837" s="702"/>
      <c r="AJ837" s="702"/>
      <c r="AK837" s="702"/>
    </row>
    <row r="838" spans="5:37">
      <c r="E838" s="702"/>
      <c r="F838" s="702"/>
      <c r="G838" s="702"/>
      <c r="H838" s="702"/>
      <c r="I838" s="702"/>
      <c r="J838" s="702"/>
      <c r="K838" s="702"/>
      <c r="L838" s="702"/>
      <c r="M838" s="702"/>
      <c r="N838" s="702"/>
      <c r="O838" s="702"/>
      <c r="P838" s="702"/>
      <c r="Q838" s="702"/>
      <c r="R838" s="702"/>
      <c r="S838" s="702"/>
      <c r="W838" s="702"/>
      <c r="X838" s="702"/>
      <c r="Y838" s="702"/>
      <c r="Z838" s="702"/>
      <c r="AA838" s="702"/>
      <c r="AB838" s="702"/>
      <c r="AC838" s="702"/>
      <c r="AD838" s="702"/>
      <c r="AE838" s="702"/>
      <c r="AF838" s="702"/>
      <c r="AG838" s="702"/>
      <c r="AH838" s="702"/>
      <c r="AI838" s="702"/>
      <c r="AJ838" s="702"/>
      <c r="AK838" s="702"/>
    </row>
    <row r="839" spans="5:37">
      <c r="E839" s="702"/>
      <c r="F839" s="702"/>
      <c r="G839" s="702"/>
      <c r="H839" s="702"/>
      <c r="I839" s="702"/>
      <c r="J839" s="702"/>
      <c r="K839" s="702"/>
      <c r="L839" s="702"/>
      <c r="M839" s="702"/>
      <c r="N839" s="702"/>
      <c r="O839" s="702"/>
      <c r="P839" s="702"/>
      <c r="Q839" s="702"/>
      <c r="R839" s="702"/>
      <c r="S839" s="702"/>
      <c r="W839" s="702"/>
      <c r="X839" s="702"/>
      <c r="Y839" s="702"/>
      <c r="Z839" s="702"/>
      <c r="AA839" s="702"/>
      <c r="AB839" s="702"/>
      <c r="AC839" s="702"/>
      <c r="AD839" s="702"/>
      <c r="AE839" s="702"/>
      <c r="AF839" s="702"/>
      <c r="AG839" s="702"/>
      <c r="AH839" s="702"/>
      <c r="AI839" s="702"/>
      <c r="AJ839" s="702"/>
      <c r="AK839" s="702"/>
    </row>
    <row r="840" spans="5:37">
      <c r="E840" s="702"/>
      <c r="F840" s="702"/>
      <c r="G840" s="702"/>
      <c r="H840" s="702"/>
      <c r="I840" s="702"/>
      <c r="J840" s="702"/>
      <c r="K840" s="702"/>
      <c r="L840" s="702"/>
      <c r="M840" s="702"/>
      <c r="N840" s="702"/>
      <c r="O840" s="702"/>
      <c r="P840" s="702"/>
      <c r="Q840" s="702"/>
      <c r="R840" s="702"/>
      <c r="S840" s="702"/>
      <c r="W840" s="702"/>
      <c r="X840" s="702"/>
      <c r="Y840" s="702"/>
      <c r="Z840" s="702"/>
      <c r="AA840" s="702"/>
      <c r="AB840" s="702"/>
      <c r="AC840" s="702"/>
      <c r="AD840" s="702"/>
      <c r="AE840" s="702"/>
      <c r="AF840" s="702"/>
      <c r="AG840" s="702"/>
      <c r="AH840" s="702"/>
      <c r="AI840" s="702"/>
      <c r="AJ840" s="702"/>
      <c r="AK840" s="702"/>
    </row>
    <row r="841" spans="5:37">
      <c r="E841" s="702"/>
      <c r="F841" s="702"/>
      <c r="G841" s="702"/>
      <c r="H841" s="702"/>
      <c r="I841" s="702"/>
      <c r="J841" s="702"/>
      <c r="K841" s="702"/>
      <c r="L841" s="702"/>
      <c r="M841" s="702"/>
      <c r="N841" s="702"/>
      <c r="O841" s="702"/>
      <c r="P841" s="702"/>
      <c r="Q841" s="702"/>
      <c r="R841" s="702"/>
      <c r="S841" s="702"/>
      <c r="W841" s="702"/>
      <c r="X841" s="702"/>
      <c r="Y841" s="702"/>
      <c r="Z841" s="702"/>
      <c r="AA841" s="702"/>
      <c r="AB841" s="702"/>
      <c r="AC841" s="702"/>
      <c r="AD841" s="702"/>
      <c r="AE841" s="702"/>
      <c r="AF841" s="702"/>
      <c r="AG841" s="702"/>
      <c r="AH841" s="702"/>
      <c r="AI841" s="702"/>
      <c r="AJ841" s="702"/>
      <c r="AK841" s="702"/>
    </row>
    <row r="842" spans="5:37">
      <c r="E842" s="702"/>
      <c r="F842" s="702"/>
      <c r="G842" s="702"/>
      <c r="H842" s="702"/>
      <c r="I842" s="702"/>
      <c r="J842" s="702"/>
      <c r="K842" s="702"/>
      <c r="L842" s="702"/>
      <c r="M842" s="702"/>
      <c r="N842" s="702"/>
      <c r="O842" s="702"/>
      <c r="P842" s="702"/>
      <c r="Q842" s="702"/>
      <c r="R842" s="702"/>
      <c r="S842" s="702"/>
      <c r="W842" s="702"/>
      <c r="X842" s="702"/>
      <c r="Y842" s="702"/>
      <c r="Z842" s="702"/>
      <c r="AA842" s="702"/>
      <c r="AB842" s="702"/>
      <c r="AC842" s="702"/>
      <c r="AD842" s="702"/>
      <c r="AE842" s="702"/>
      <c r="AF842" s="702"/>
      <c r="AG842" s="702"/>
      <c r="AH842" s="702"/>
      <c r="AI842" s="702"/>
      <c r="AJ842" s="702"/>
      <c r="AK842" s="702"/>
    </row>
    <row r="843" spans="5:37">
      <c r="E843" s="702"/>
      <c r="F843" s="702"/>
      <c r="G843" s="702"/>
      <c r="H843" s="702"/>
      <c r="I843" s="702"/>
      <c r="J843" s="702"/>
      <c r="K843" s="702"/>
      <c r="L843" s="702"/>
      <c r="M843" s="702"/>
      <c r="N843" s="702"/>
      <c r="O843" s="702"/>
      <c r="P843" s="702"/>
      <c r="Q843" s="702"/>
      <c r="R843" s="702"/>
      <c r="S843" s="702"/>
      <c r="W843" s="702"/>
      <c r="X843" s="702"/>
      <c r="Y843" s="702"/>
      <c r="Z843" s="702"/>
      <c r="AA843" s="702"/>
      <c r="AB843" s="702"/>
      <c r="AC843" s="702"/>
      <c r="AD843" s="702"/>
      <c r="AE843" s="702"/>
      <c r="AF843" s="702"/>
      <c r="AG843" s="702"/>
      <c r="AH843" s="702"/>
      <c r="AI843" s="702"/>
      <c r="AJ843" s="702"/>
      <c r="AK843" s="702"/>
    </row>
    <row r="844" spans="5:37">
      <c r="E844" s="702"/>
      <c r="F844" s="702"/>
      <c r="G844" s="702"/>
      <c r="H844" s="702"/>
      <c r="I844" s="702"/>
      <c r="J844" s="702"/>
      <c r="K844" s="702"/>
      <c r="L844" s="702"/>
      <c r="M844" s="702"/>
      <c r="N844" s="702"/>
      <c r="O844" s="702"/>
      <c r="P844" s="702"/>
      <c r="Q844" s="702"/>
      <c r="R844" s="702"/>
      <c r="S844" s="702"/>
      <c r="W844" s="702"/>
      <c r="X844" s="702"/>
      <c r="Y844" s="702"/>
      <c r="Z844" s="702"/>
      <c r="AA844" s="702"/>
      <c r="AB844" s="702"/>
      <c r="AC844" s="702"/>
      <c r="AD844" s="702"/>
      <c r="AE844" s="702"/>
      <c r="AF844" s="702"/>
      <c r="AG844" s="702"/>
      <c r="AH844" s="702"/>
      <c r="AI844" s="702"/>
      <c r="AJ844" s="702"/>
      <c r="AK844" s="702"/>
    </row>
    <row r="845" spans="5:37">
      <c r="E845" s="702"/>
      <c r="F845" s="702"/>
      <c r="G845" s="702"/>
      <c r="H845" s="702"/>
      <c r="I845" s="702"/>
      <c r="J845" s="702"/>
      <c r="K845" s="702"/>
      <c r="L845" s="702"/>
      <c r="M845" s="702"/>
      <c r="N845" s="702"/>
      <c r="O845" s="702"/>
      <c r="P845" s="702"/>
      <c r="Q845" s="702"/>
      <c r="R845" s="702"/>
      <c r="S845" s="702"/>
      <c r="W845" s="702"/>
      <c r="X845" s="702"/>
      <c r="Y845" s="702"/>
      <c r="Z845" s="702"/>
      <c r="AA845" s="702"/>
      <c r="AB845" s="702"/>
      <c r="AC845" s="702"/>
      <c r="AD845" s="702"/>
      <c r="AE845" s="702"/>
      <c r="AF845" s="702"/>
      <c r="AG845" s="702"/>
      <c r="AH845" s="702"/>
      <c r="AI845" s="702"/>
      <c r="AJ845" s="702"/>
      <c r="AK845" s="702"/>
    </row>
    <row r="846" spans="5:37">
      <c r="E846" s="702"/>
      <c r="F846" s="702"/>
      <c r="G846" s="702"/>
      <c r="H846" s="702"/>
      <c r="I846" s="702"/>
      <c r="J846" s="702"/>
      <c r="K846" s="702"/>
      <c r="L846" s="702"/>
      <c r="M846" s="702"/>
      <c r="N846" s="702"/>
      <c r="O846" s="702"/>
      <c r="P846" s="702"/>
      <c r="Q846" s="702"/>
      <c r="R846" s="702"/>
      <c r="S846" s="702"/>
      <c r="W846" s="702"/>
      <c r="X846" s="702"/>
      <c r="Y846" s="702"/>
      <c r="Z846" s="702"/>
      <c r="AA846" s="702"/>
      <c r="AB846" s="702"/>
      <c r="AC846" s="702"/>
      <c r="AD846" s="702"/>
      <c r="AE846" s="702"/>
      <c r="AF846" s="702"/>
      <c r="AG846" s="702"/>
      <c r="AH846" s="702"/>
      <c r="AI846" s="702"/>
      <c r="AJ846" s="702"/>
      <c r="AK846" s="702"/>
    </row>
    <row r="847" spans="5:37">
      <c r="E847" s="702"/>
      <c r="F847" s="702"/>
      <c r="G847" s="702"/>
      <c r="H847" s="702"/>
      <c r="I847" s="702"/>
      <c r="J847" s="702"/>
      <c r="K847" s="702"/>
      <c r="L847" s="702"/>
      <c r="M847" s="702"/>
      <c r="N847" s="702"/>
      <c r="O847" s="702"/>
      <c r="P847" s="702"/>
      <c r="Q847" s="702"/>
      <c r="R847" s="702"/>
      <c r="S847" s="702"/>
      <c r="W847" s="702"/>
      <c r="X847" s="702"/>
      <c r="Y847" s="702"/>
      <c r="Z847" s="702"/>
      <c r="AA847" s="702"/>
      <c r="AB847" s="702"/>
      <c r="AC847" s="702"/>
      <c r="AD847" s="702"/>
      <c r="AE847" s="702"/>
      <c r="AF847" s="702"/>
      <c r="AG847" s="702"/>
      <c r="AH847" s="702"/>
      <c r="AI847" s="702"/>
      <c r="AJ847" s="702"/>
      <c r="AK847" s="702"/>
    </row>
    <row r="848" spans="5:37">
      <c r="E848" s="702"/>
      <c r="F848" s="702"/>
      <c r="G848" s="702"/>
      <c r="H848" s="702"/>
      <c r="I848" s="702"/>
      <c r="J848" s="702"/>
      <c r="K848" s="702"/>
      <c r="L848" s="702"/>
      <c r="M848" s="702"/>
      <c r="N848" s="702"/>
      <c r="O848" s="702"/>
      <c r="P848" s="702"/>
      <c r="Q848" s="702"/>
      <c r="R848" s="702"/>
      <c r="S848" s="702"/>
      <c r="W848" s="702"/>
      <c r="X848" s="702"/>
      <c r="Y848" s="702"/>
      <c r="Z848" s="702"/>
      <c r="AA848" s="702"/>
      <c r="AB848" s="702"/>
      <c r="AC848" s="702"/>
      <c r="AD848" s="702"/>
      <c r="AE848" s="702"/>
      <c r="AF848" s="702"/>
      <c r="AG848" s="702"/>
      <c r="AH848" s="702"/>
      <c r="AI848" s="702"/>
      <c r="AJ848" s="702"/>
      <c r="AK848" s="702"/>
    </row>
    <row r="849" spans="5:37">
      <c r="E849" s="702"/>
      <c r="F849" s="702"/>
      <c r="G849" s="702"/>
      <c r="H849" s="702"/>
      <c r="I849" s="702"/>
      <c r="J849" s="702"/>
      <c r="K849" s="702"/>
      <c r="L849" s="702"/>
      <c r="M849" s="702"/>
      <c r="N849" s="702"/>
      <c r="O849" s="702"/>
      <c r="P849" s="702"/>
      <c r="Q849" s="702"/>
      <c r="R849" s="702"/>
      <c r="S849" s="702"/>
      <c r="W849" s="702"/>
      <c r="X849" s="702"/>
      <c r="Y849" s="702"/>
      <c r="Z849" s="702"/>
      <c r="AA849" s="702"/>
      <c r="AB849" s="702"/>
      <c r="AC849" s="702"/>
      <c r="AD849" s="702"/>
      <c r="AE849" s="702"/>
      <c r="AF849" s="702"/>
      <c r="AG849" s="702"/>
      <c r="AH849" s="702"/>
      <c r="AI849" s="702"/>
      <c r="AJ849" s="702"/>
      <c r="AK849" s="702"/>
    </row>
    <row r="850" spans="5:37">
      <c r="E850" s="702"/>
      <c r="F850" s="702"/>
      <c r="G850" s="702"/>
      <c r="H850" s="702"/>
      <c r="I850" s="702"/>
      <c r="J850" s="702"/>
      <c r="K850" s="702"/>
      <c r="L850" s="702"/>
      <c r="M850" s="702"/>
      <c r="N850" s="702"/>
      <c r="O850" s="702"/>
      <c r="P850" s="702"/>
      <c r="Q850" s="702"/>
      <c r="R850" s="702"/>
      <c r="S850" s="702"/>
      <c r="W850" s="702"/>
      <c r="X850" s="702"/>
      <c r="Y850" s="702"/>
      <c r="Z850" s="702"/>
      <c r="AA850" s="702"/>
      <c r="AB850" s="702"/>
      <c r="AC850" s="702"/>
      <c r="AD850" s="702"/>
      <c r="AE850" s="702"/>
      <c r="AF850" s="702"/>
      <c r="AG850" s="702"/>
      <c r="AH850" s="702"/>
      <c r="AI850" s="702"/>
      <c r="AJ850" s="702"/>
      <c r="AK850" s="702"/>
    </row>
    <row r="851" spans="5:37">
      <c r="E851" s="702"/>
      <c r="F851" s="702"/>
      <c r="G851" s="702"/>
      <c r="H851" s="702"/>
      <c r="I851" s="702"/>
      <c r="J851" s="702"/>
      <c r="K851" s="702"/>
      <c r="L851" s="702"/>
      <c r="M851" s="702"/>
      <c r="N851" s="702"/>
      <c r="O851" s="702"/>
      <c r="P851" s="702"/>
      <c r="Q851" s="702"/>
      <c r="R851" s="702"/>
      <c r="S851" s="702"/>
      <c r="W851" s="702"/>
      <c r="X851" s="702"/>
      <c r="Y851" s="702"/>
      <c r="Z851" s="702"/>
      <c r="AA851" s="702"/>
      <c r="AB851" s="702"/>
      <c r="AC851" s="702"/>
      <c r="AD851" s="702"/>
      <c r="AE851" s="702"/>
      <c r="AF851" s="702"/>
      <c r="AG851" s="702"/>
      <c r="AH851" s="702"/>
      <c r="AI851" s="702"/>
      <c r="AJ851" s="702"/>
      <c r="AK851" s="702"/>
    </row>
    <row r="852" spans="5:37">
      <c r="E852" s="702"/>
      <c r="F852" s="702"/>
      <c r="G852" s="702"/>
      <c r="H852" s="702"/>
      <c r="I852" s="702"/>
      <c r="J852" s="702"/>
      <c r="K852" s="702"/>
      <c r="L852" s="702"/>
      <c r="M852" s="702"/>
      <c r="N852" s="702"/>
      <c r="O852" s="702"/>
      <c r="P852" s="702"/>
      <c r="Q852" s="702"/>
      <c r="R852" s="702"/>
      <c r="S852" s="702"/>
      <c r="W852" s="702"/>
      <c r="X852" s="702"/>
      <c r="Y852" s="702"/>
      <c r="Z852" s="702"/>
      <c r="AA852" s="702"/>
      <c r="AB852" s="702"/>
      <c r="AC852" s="702"/>
      <c r="AD852" s="702"/>
      <c r="AE852" s="702"/>
      <c r="AF852" s="702"/>
      <c r="AG852" s="702"/>
      <c r="AH852" s="702"/>
      <c r="AI852" s="702"/>
      <c r="AJ852" s="702"/>
      <c r="AK852" s="702"/>
    </row>
    <row r="853" spans="5:37">
      <c r="E853" s="702"/>
      <c r="F853" s="702"/>
      <c r="G853" s="702"/>
      <c r="H853" s="702"/>
      <c r="I853" s="702"/>
      <c r="J853" s="702"/>
      <c r="K853" s="702"/>
      <c r="L853" s="702"/>
      <c r="M853" s="702"/>
      <c r="N853" s="702"/>
      <c r="O853" s="702"/>
      <c r="P853" s="702"/>
      <c r="Q853" s="702"/>
      <c r="R853" s="702"/>
      <c r="S853" s="702"/>
      <c r="W853" s="702"/>
      <c r="X853" s="702"/>
      <c r="Y853" s="702"/>
      <c r="Z853" s="702"/>
      <c r="AA853" s="702"/>
      <c r="AB853" s="702"/>
      <c r="AC853" s="702"/>
      <c r="AD853" s="702"/>
      <c r="AE853" s="702"/>
      <c r="AF853" s="702"/>
      <c r="AG853" s="702"/>
      <c r="AH853" s="702"/>
      <c r="AI853" s="702"/>
      <c r="AJ853" s="702"/>
      <c r="AK853" s="702"/>
    </row>
    <row r="854" spans="5:37">
      <c r="E854" s="702"/>
      <c r="F854" s="702"/>
      <c r="G854" s="702"/>
      <c r="H854" s="702"/>
      <c r="I854" s="702"/>
      <c r="J854" s="702"/>
      <c r="K854" s="702"/>
      <c r="L854" s="702"/>
      <c r="M854" s="702"/>
      <c r="N854" s="702"/>
      <c r="O854" s="702"/>
      <c r="P854" s="702"/>
      <c r="Q854" s="702"/>
      <c r="R854" s="702"/>
      <c r="S854" s="702"/>
      <c r="W854" s="702"/>
      <c r="X854" s="702"/>
      <c r="Y854" s="702"/>
      <c r="Z854" s="702"/>
      <c r="AA854" s="702"/>
      <c r="AB854" s="702"/>
      <c r="AC854" s="702"/>
      <c r="AD854" s="702"/>
      <c r="AE854" s="702"/>
      <c r="AF854" s="702"/>
      <c r="AG854" s="702"/>
      <c r="AH854" s="702"/>
      <c r="AI854" s="702"/>
      <c r="AJ854" s="702"/>
      <c r="AK854" s="702"/>
    </row>
    <row r="855" spans="5:37">
      <c r="E855" s="702"/>
      <c r="F855" s="702"/>
      <c r="G855" s="702"/>
      <c r="H855" s="702"/>
      <c r="I855" s="702"/>
      <c r="J855" s="702"/>
      <c r="K855" s="702"/>
      <c r="L855" s="702"/>
      <c r="M855" s="702"/>
      <c r="N855" s="702"/>
      <c r="O855" s="702"/>
      <c r="P855" s="702"/>
      <c r="Q855" s="702"/>
      <c r="R855" s="702"/>
      <c r="S855" s="702"/>
      <c r="W855" s="702"/>
      <c r="X855" s="702"/>
      <c r="Y855" s="702"/>
      <c r="Z855" s="702"/>
      <c r="AA855" s="702"/>
      <c r="AB855" s="702"/>
      <c r="AC855" s="702"/>
      <c r="AD855" s="702"/>
      <c r="AE855" s="702"/>
      <c r="AF855" s="702"/>
      <c r="AG855" s="702"/>
      <c r="AH855" s="702"/>
      <c r="AI855" s="702"/>
      <c r="AJ855" s="702"/>
      <c r="AK855" s="702"/>
    </row>
    <row r="856" spans="5:37">
      <c r="E856" s="702"/>
      <c r="F856" s="702"/>
      <c r="G856" s="702"/>
      <c r="H856" s="702"/>
      <c r="I856" s="702"/>
      <c r="J856" s="702"/>
      <c r="K856" s="702"/>
      <c r="L856" s="702"/>
      <c r="M856" s="702"/>
      <c r="N856" s="702"/>
      <c r="O856" s="702"/>
      <c r="P856" s="702"/>
      <c r="Q856" s="702"/>
      <c r="R856" s="702"/>
      <c r="S856" s="702"/>
      <c r="W856" s="702"/>
      <c r="X856" s="702"/>
      <c r="Y856" s="702"/>
      <c r="Z856" s="702"/>
      <c r="AA856" s="702"/>
      <c r="AB856" s="702"/>
      <c r="AC856" s="702"/>
      <c r="AD856" s="702"/>
      <c r="AE856" s="702"/>
      <c r="AF856" s="702"/>
      <c r="AG856" s="702"/>
      <c r="AH856" s="702"/>
      <c r="AI856" s="702"/>
      <c r="AJ856" s="702"/>
      <c r="AK856" s="702"/>
    </row>
    <row r="857" spans="5:37">
      <c r="E857" s="702"/>
      <c r="F857" s="702"/>
      <c r="G857" s="702"/>
      <c r="H857" s="702"/>
      <c r="I857" s="702"/>
      <c r="J857" s="702"/>
      <c r="K857" s="702"/>
      <c r="L857" s="702"/>
      <c r="M857" s="702"/>
      <c r="N857" s="702"/>
      <c r="O857" s="702"/>
      <c r="P857" s="702"/>
      <c r="Q857" s="702"/>
      <c r="R857" s="702"/>
      <c r="S857" s="702"/>
      <c r="W857" s="702"/>
      <c r="X857" s="702"/>
      <c r="Y857" s="702"/>
      <c r="Z857" s="702"/>
      <c r="AA857" s="702"/>
      <c r="AB857" s="702"/>
      <c r="AC857" s="702"/>
      <c r="AD857" s="702"/>
      <c r="AE857" s="702"/>
      <c r="AF857" s="702"/>
      <c r="AG857" s="702"/>
      <c r="AH857" s="702"/>
      <c r="AI857" s="702"/>
      <c r="AJ857" s="702"/>
      <c r="AK857" s="702"/>
    </row>
    <row r="858" spans="5:37">
      <c r="E858" s="702"/>
      <c r="F858" s="702"/>
      <c r="G858" s="702"/>
      <c r="H858" s="702"/>
      <c r="I858" s="702"/>
      <c r="J858" s="702"/>
      <c r="K858" s="702"/>
      <c r="L858" s="702"/>
      <c r="M858" s="702"/>
      <c r="N858" s="702"/>
      <c r="O858" s="702"/>
      <c r="P858" s="702"/>
      <c r="Q858" s="702"/>
      <c r="R858" s="702"/>
      <c r="S858" s="702"/>
      <c r="W858" s="702"/>
      <c r="X858" s="702"/>
      <c r="Y858" s="702"/>
      <c r="Z858" s="702"/>
      <c r="AA858" s="702"/>
      <c r="AB858" s="702"/>
      <c r="AC858" s="702"/>
      <c r="AD858" s="702"/>
      <c r="AE858" s="702"/>
      <c r="AF858" s="702"/>
      <c r="AG858" s="702"/>
      <c r="AH858" s="702"/>
      <c r="AI858" s="702"/>
      <c r="AJ858" s="702"/>
      <c r="AK858" s="702"/>
    </row>
    <row r="859" spans="5:37">
      <c r="E859" s="702"/>
      <c r="F859" s="702"/>
      <c r="G859" s="702"/>
      <c r="H859" s="702"/>
      <c r="I859" s="702"/>
      <c r="J859" s="702"/>
      <c r="K859" s="702"/>
      <c r="L859" s="702"/>
      <c r="M859" s="702"/>
      <c r="N859" s="702"/>
      <c r="O859" s="702"/>
      <c r="P859" s="702"/>
      <c r="Q859" s="702"/>
      <c r="R859" s="702"/>
      <c r="S859" s="702"/>
      <c r="W859" s="702"/>
      <c r="X859" s="702"/>
      <c r="Y859" s="702"/>
      <c r="Z859" s="702"/>
      <c r="AA859" s="702"/>
      <c r="AB859" s="702"/>
      <c r="AC859" s="702"/>
      <c r="AD859" s="702"/>
      <c r="AE859" s="702"/>
      <c r="AF859" s="702"/>
      <c r="AG859" s="702"/>
      <c r="AH859" s="702"/>
      <c r="AI859" s="702"/>
      <c r="AJ859" s="702"/>
      <c r="AK859" s="702"/>
    </row>
    <row r="860" spans="5:37">
      <c r="E860" s="702"/>
      <c r="F860" s="702"/>
      <c r="G860" s="702"/>
      <c r="H860" s="702"/>
      <c r="I860" s="702"/>
      <c r="J860" s="702"/>
      <c r="K860" s="702"/>
      <c r="L860" s="702"/>
      <c r="M860" s="702"/>
      <c r="N860" s="702"/>
      <c r="O860" s="702"/>
      <c r="P860" s="702"/>
      <c r="Q860" s="702"/>
      <c r="R860" s="702"/>
      <c r="S860" s="702"/>
      <c r="W860" s="702"/>
      <c r="X860" s="702"/>
      <c r="Y860" s="702"/>
      <c r="Z860" s="702"/>
      <c r="AA860" s="702"/>
      <c r="AB860" s="702"/>
      <c r="AC860" s="702"/>
      <c r="AD860" s="702"/>
      <c r="AE860" s="702"/>
      <c r="AF860" s="702"/>
      <c r="AG860" s="702"/>
      <c r="AH860" s="702"/>
      <c r="AI860" s="702"/>
      <c r="AJ860" s="702"/>
      <c r="AK860" s="702"/>
    </row>
    <row r="861" spans="5:37">
      <c r="E861" s="702"/>
      <c r="F861" s="702"/>
      <c r="G861" s="702"/>
      <c r="H861" s="702"/>
      <c r="I861" s="702"/>
      <c r="J861" s="702"/>
      <c r="K861" s="702"/>
      <c r="L861" s="702"/>
      <c r="M861" s="702"/>
      <c r="N861" s="702"/>
      <c r="O861" s="702"/>
      <c r="P861" s="702"/>
      <c r="Q861" s="702"/>
      <c r="R861" s="702"/>
      <c r="S861" s="702"/>
      <c r="W861" s="702"/>
      <c r="X861" s="702"/>
      <c r="Y861" s="702"/>
      <c r="Z861" s="702"/>
      <c r="AA861" s="702"/>
      <c r="AB861" s="702"/>
      <c r="AC861" s="702"/>
      <c r="AD861" s="702"/>
      <c r="AE861" s="702"/>
      <c r="AF861" s="702"/>
      <c r="AG861" s="702"/>
      <c r="AH861" s="702"/>
      <c r="AI861" s="702"/>
      <c r="AJ861" s="702"/>
      <c r="AK861" s="702"/>
    </row>
    <row r="862" spans="5:37">
      <c r="E862" s="702"/>
      <c r="F862" s="702"/>
      <c r="G862" s="702"/>
      <c r="H862" s="702"/>
      <c r="I862" s="702"/>
      <c r="J862" s="702"/>
      <c r="K862" s="702"/>
      <c r="L862" s="702"/>
      <c r="M862" s="702"/>
      <c r="N862" s="702"/>
      <c r="O862" s="702"/>
      <c r="P862" s="702"/>
      <c r="Q862" s="702"/>
      <c r="R862" s="702"/>
      <c r="S862" s="702"/>
      <c r="W862" s="702"/>
      <c r="X862" s="702"/>
      <c r="Y862" s="702"/>
      <c r="Z862" s="702"/>
      <c r="AA862" s="702"/>
      <c r="AB862" s="702"/>
      <c r="AC862" s="702"/>
      <c r="AD862" s="702"/>
      <c r="AE862" s="702"/>
      <c r="AF862" s="702"/>
      <c r="AG862" s="702"/>
      <c r="AH862" s="702"/>
      <c r="AI862" s="702"/>
      <c r="AJ862" s="702"/>
      <c r="AK862" s="702"/>
    </row>
    <row r="863" spans="5:37">
      <c r="E863" s="702"/>
      <c r="F863" s="702"/>
      <c r="G863" s="702"/>
      <c r="H863" s="702"/>
      <c r="I863" s="702"/>
      <c r="J863" s="702"/>
      <c r="K863" s="702"/>
      <c r="L863" s="702"/>
      <c r="M863" s="702"/>
      <c r="N863" s="702"/>
      <c r="O863" s="702"/>
      <c r="P863" s="702"/>
      <c r="Q863" s="702"/>
      <c r="R863" s="702"/>
      <c r="S863" s="702"/>
      <c r="W863" s="702"/>
      <c r="X863" s="702"/>
      <c r="Y863" s="702"/>
      <c r="Z863" s="702"/>
      <c r="AA863" s="702"/>
      <c r="AB863" s="702"/>
      <c r="AC863" s="702"/>
      <c r="AD863" s="702"/>
      <c r="AE863" s="702"/>
      <c r="AF863" s="702"/>
      <c r="AG863" s="702"/>
      <c r="AH863" s="702"/>
      <c r="AI863" s="702"/>
      <c r="AJ863" s="702"/>
      <c r="AK863" s="702"/>
    </row>
    <row r="864" spans="5:37">
      <c r="E864" s="702"/>
      <c r="F864" s="702"/>
      <c r="G864" s="702"/>
      <c r="H864" s="702"/>
      <c r="I864" s="702"/>
      <c r="J864" s="702"/>
      <c r="K864" s="702"/>
      <c r="L864" s="702"/>
      <c r="M864" s="702"/>
      <c r="N864" s="702"/>
      <c r="O864" s="702"/>
      <c r="P864" s="702"/>
      <c r="Q864" s="702"/>
      <c r="R864" s="702"/>
      <c r="S864" s="702"/>
      <c r="W864" s="702"/>
      <c r="X864" s="702"/>
      <c r="Y864" s="702"/>
      <c r="Z864" s="702"/>
      <c r="AA864" s="702"/>
      <c r="AB864" s="702"/>
      <c r="AC864" s="702"/>
      <c r="AD864" s="702"/>
      <c r="AE864" s="702"/>
      <c r="AF864" s="702"/>
      <c r="AG864" s="702"/>
      <c r="AH864" s="702"/>
      <c r="AI864" s="702"/>
      <c r="AJ864" s="702"/>
      <c r="AK864" s="702"/>
    </row>
    <row r="865" spans="5:37">
      <c r="E865" s="702"/>
      <c r="F865" s="702"/>
      <c r="G865" s="702"/>
      <c r="H865" s="702"/>
      <c r="I865" s="702"/>
      <c r="J865" s="702"/>
      <c r="K865" s="702"/>
      <c r="L865" s="702"/>
      <c r="M865" s="702"/>
      <c r="N865" s="702"/>
      <c r="O865" s="702"/>
      <c r="P865" s="702"/>
      <c r="Q865" s="702"/>
      <c r="R865" s="702"/>
      <c r="S865" s="702"/>
      <c r="W865" s="702"/>
      <c r="X865" s="702"/>
      <c r="Y865" s="702"/>
      <c r="Z865" s="702"/>
      <c r="AA865" s="702"/>
      <c r="AB865" s="702"/>
      <c r="AC865" s="702"/>
      <c r="AD865" s="702"/>
      <c r="AE865" s="702"/>
      <c r="AF865" s="702"/>
      <c r="AG865" s="702"/>
      <c r="AH865" s="702"/>
      <c r="AI865" s="702"/>
      <c r="AJ865" s="702"/>
      <c r="AK865" s="702"/>
    </row>
    <row r="866" spans="5:37">
      <c r="E866" s="702"/>
      <c r="F866" s="702"/>
      <c r="G866" s="702"/>
      <c r="H866" s="702"/>
      <c r="I866" s="702"/>
      <c r="J866" s="702"/>
      <c r="K866" s="702"/>
      <c r="L866" s="702"/>
      <c r="M866" s="702"/>
      <c r="N866" s="702"/>
      <c r="O866" s="702"/>
      <c r="P866" s="702"/>
      <c r="Q866" s="702"/>
      <c r="R866" s="702"/>
      <c r="S866" s="702"/>
      <c r="W866" s="702"/>
      <c r="X866" s="702"/>
      <c r="Y866" s="702"/>
      <c r="Z866" s="702"/>
      <c r="AA866" s="702"/>
      <c r="AB866" s="702"/>
      <c r="AC866" s="702"/>
      <c r="AD866" s="702"/>
      <c r="AE866" s="702"/>
      <c r="AF866" s="702"/>
      <c r="AG866" s="702"/>
      <c r="AH866" s="702"/>
      <c r="AI866" s="702"/>
      <c r="AJ866" s="702"/>
      <c r="AK866" s="702"/>
    </row>
    <row r="867" spans="5:37">
      <c r="E867" s="702"/>
      <c r="F867" s="702"/>
      <c r="G867" s="702"/>
      <c r="H867" s="702"/>
      <c r="I867" s="702"/>
      <c r="J867" s="702"/>
      <c r="K867" s="702"/>
      <c r="L867" s="702"/>
      <c r="M867" s="702"/>
      <c r="N867" s="702"/>
      <c r="O867" s="702"/>
      <c r="P867" s="702"/>
      <c r="Q867" s="702"/>
      <c r="R867" s="702"/>
      <c r="S867" s="702"/>
      <c r="W867" s="702"/>
      <c r="X867" s="702"/>
      <c r="Y867" s="702"/>
      <c r="Z867" s="702"/>
      <c r="AA867" s="702"/>
      <c r="AB867" s="702"/>
      <c r="AC867" s="702"/>
      <c r="AD867" s="702"/>
      <c r="AE867" s="702"/>
      <c r="AF867" s="702"/>
      <c r="AG867" s="702"/>
      <c r="AH867" s="702"/>
      <c r="AI867" s="702"/>
      <c r="AJ867" s="702"/>
      <c r="AK867" s="702"/>
    </row>
    <row r="868" spans="5:37">
      <c r="E868" s="702"/>
      <c r="F868" s="702"/>
      <c r="G868" s="702"/>
      <c r="H868" s="702"/>
      <c r="I868" s="702"/>
      <c r="J868" s="702"/>
      <c r="K868" s="702"/>
      <c r="L868" s="702"/>
      <c r="M868" s="702"/>
      <c r="N868" s="702"/>
      <c r="O868" s="702"/>
      <c r="P868" s="702"/>
      <c r="Q868" s="702"/>
      <c r="R868" s="702"/>
      <c r="S868" s="702"/>
      <c r="W868" s="702"/>
      <c r="X868" s="702"/>
      <c r="Y868" s="702"/>
      <c r="Z868" s="702"/>
      <c r="AA868" s="702"/>
      <c r="AB868" s="702"/>
      <c r="AC868" s="702"/>
      <c r="AD868" s="702"/>
      <c r="AE868" s="702"/>
      <c r="AF868" s="702"/>
      <c r="AG868" s="702"/>
      <c r="AH868" s="702"/>
      <c r="AI868" s="702"/>
      <c r="AJ868" s="702"/>
      <c r="AK868" s="702"/>
    </row>
    <row r="869" spans="5:37">
      <c r="E869" s="702"/>
      <c r="F869" s="702"/>
      <c r="G869" s="702"/>
      <c r="H869" s="702"/>
      <c r="I869" s="702"/>
      <c r="J869" s="702"/>
      <c r="K869" s="702"/>
      <c r="L869" s="702"/>
      <c r="M869" s="702"/>
      <c r="N869" s="702"/>
      <c r="O869" s="702"/>
      <c r="P869" s="702"/>
      <c r="Q869" s="702"/>
      <c r="R869" s="702"/>
      <c r="S869" s="702"/>
      <c r="W869" s="702"/>
      <c r="X869" s="702"/>
      <c r="Y869" s="702"/>
      <c r="Z869" s="702"/>
      <c r="AA869" s="702"/>
      <c r="AB869" s="702"/>
      <c r="AC869" s="702"/>
      <c r="AD869" s="702"/>
      <c r="AE869" s="702"/>
      <c r="AF869" s="702"/>
      <c r="AG869" s="702"/>
      <c r="AH869" s="702"/>
      <c r="AI869" s="702"/>
      <c r="AJ869" s="702"/>
      <c r="AK869" s="702"/>
    </row>
    <row r="870" spans="5:37">
      <c r="E870" s="702"/>
      <c r="F870" s="702"/>
      <c r="G870" s="702"/>
      <c r="H870" s="702"/>
      <c r="I870" s="702"/>
      <c r="J870" s="702"/>
      <c r="K870" s="702"/>
      <c r="L870" s="702"/>
      <c r="M870" s="702"/>
      <c r="N870" s="702"/>
      <c r="O870" s="702"/>
      <c r="P870" s="702"/>
      <c r="Q870" s="702"/>
      <c r="R870" s="702"/>
      <c r="S870" s="702"/>
      <c r="W870" s="702"/>
      <c r="X870" s="702"/>
      <c r="Y870" s="702"/>
      <c r="Z870" s="702"/>
      <c r="AA870" s="702"/>
      <c r="AB870" s="702"/>
      <c r="AC870" s="702"/>
      <c r="AD870" s="702"/>
      <c r="AE870" s="702"/>
      <c r="AF870" s="702"/>
      <c r="AG870" s="702"/>
      <c r="AH870" s="702"/>
      <c r="AI870" s="702"/>
      <c r="AJ870" s="702"/>
      <c r="AK870" s="702"/>
    </row>
    <row r="871" spans="5:37">
      <c r="E871" s="702"/>
      <c r="F871" s="702"/>
      <c r="G871" s="702"/>
      <c r="H871" s="702"/>
      <c r="I871" s="702"/>
      <c r="J871" s="702"/>
      <c r="K871" s="702"/>
      <c r="L871" s="702"/>
      <c r="M871" s="702"/>
      <c r="N871" s="702"/>
      <c r="O871" s="702"/>
      <c r="P871" s="702"/>
      <c r="Q871" s="702"/>
      <c r="R871" s="702"/>
      <c r="S871" s="702"/>
      <c r="W871" s="702"/>
      <c r="X871" s="702"/>
      <c r="Y871" s="702"/>
      <c r="Z871" s="702"/>
      <c r="AA871" s="702"/>
      <c r="AB871" s="702"/>
      <c r="AC871" s="702"/>
      <c r="AD871" s="702"/>
      <c r="AE871" s="702"/>
      <c r="AF871" s="702"/>
      <c r="AG871" s="702"/>
      <c r="AH871" s="702"/>
      <c r="AI871" s="702"/>
      <c r="AJ871" s="702"/>
      <c r="AK871" s="702"/>
    </row>
    <row r="872" spans="5:37">
      <c r="E872" s="702"/>
      <c r="F872" s="702"/>
      <c r="G872" s="702"/>
      <c r="H872" s="702"/>
      <c r="I872" s="702"/>
      <c r="J872" s="702"/>
      <c r="K872" s="702"/>
      <c r="L872" s="702"/>
      <c r="M872" s="702"/>
      <c r="N872" s="702"/>
      <c r="O872" s="702"/>
      <c r="P872" s="702"/>
      <c r="Q872" s="702"/>
      <c r="R872" s="702"/>
      <c r="S872" s="702"/>
      <c r="W872" s="702"/>
      <c r="X872" s="702"/>
      <c r="Y872" s="702"/>
      <c r="Z872" s="702"/>
      <c r="AA872" s="702"/>
      <c r="AB872" s="702"/>
      <c r="AC872" s="702"/>
      <c r="AD872" s="702"/>
      <c r="AE872" s="702"/>
      <c r="AF872" s="702"/>
      <c r="AG872" s="702"/>
      <c r="AH872" s="702"/>
      <c r="AI872" s="702"/>
      <c r="AJ872" s="702"/>
      <c r="AK872" s="702"/>
    </row>
    <row r="873" spans="5:37">
      <c r="E873" s="702"/>
      <c r="F873" s="702"/>
      <c r="G873" s="702"/>
      <c r="H873" s="702"/>
      <c r="I873" s="702"/>
      <c r="J873" s="702"/>
      <c r="K873" s="702"/>
      <c r="L873" s="702"/>
      <c r="M873" s="702"/>
      <c r="N873" s="702"/>
      <c r="O873" s="702"/>
      <c r="P873" s="702"/>
      <c r="Q873" s="702"/>
      <c r="R873" s="702"/>
      <c r="S873" s="702"/>
      <c r="W873" s="702"/>
      <c r="X873" s="702"/>
      <c r="Y873" s="702"/>
      <c r="Z873" s="702"/>
      <c r="AA873" s="702"/>
      <c r="AB873" s="702"/>
      <c r="AC873" s="702"/>
      <c r="AD873" s="702"/>
      <c r="AE873" s="702"/>
      <c r="AF873" s="702"/>
      <c r="AG873" s="702"/>
      <c r="AH873" s="702"/>
      <c r="AI873" s="702"/>
      <c r="AJ873" s="702"/>
      <c r="AK873" s="702"/>
    </row>
    <row r="874" spans="5:37">
      <c r="E874" s="702"/>
      <c r="F874" s="702"/>
      <c r="G874" s="702"/>
      <c r="H874" s="702"/>
      <c r="I874" s="702"/>
      <c r="J874" s="702"/>
      <c r="K874" s="702"/>
      <c r="L874" s="702"/>
      <c r="M874" s="702"/>
      <c r="N874" s="702"/>
      <c r="O874" s="702"/>
      <c r="P874" s="702"/>
      <c r="Q874" s="702"/>
      <c r="R874" s="702"/>
      <c r="S874" s="702"/>
      <c r="W874" s="702"/>
      <c r="X874" s="702"/>
      <c r="Y874" s="702"/>
      <c r="Z874" s="702"/>
      <c r="AA874" s="702"/>
      <c r="AB874" s="702"/>
      <c r="AC874" s="702"/>
      <c r="AD874" s="702"/>
      <c r="AE874" s="702"/>
      <c r="AF874" s="702"/>
      <c r="AG874" s="702"/>
      <c r="AH874" s="702"/>
      <c r="AI874" s="702"/>
      <c r="AJ874" s="702"/>
      <c r="AK874" s="702"/>
    </row>
    <row r="875" spans="5:37">
      <c r="E875" s="702"/>
      <c r="F875" s="702"/>
      <c r="G875" s="702"/>
      <c r="H875" s="702"/>
      <c r="I875" s="702"/>
      <c r="J875" s="702"/>
      <c r="K875" s="702"/>
      <c r="L875" s="702"/>
      <c r="M875" s="702"/>
      <c r="N875" s="702"/>
      <c r="O875" s="702"/>
      <c r="P875" s="702"/>
      <c r="Q875" s="702"/>
      <c r="R875" s="702"/>
      <c r="S875" s="702"/>
      <c r="W875" s="702"/>
      <c r="X875" s="702"/>
      <c r="Y875" s="702"/>
      <c r="Z875" s="702"/>
      <c r="AA875" s="702"/>
      <c r="AB875" s="702"/>
      <c r="AC875" s="702"/>
      <c r="AD875" s="702"/>
      <c r="AE875" s="702"/>
      <c r="AF875" s="702"/>
      <c r="AG875" s="702"/>
      <c r="AH875" s="702"/>
      <c r="AI875" s="702"/>
      <c r="AJ875" s="702"/>
      <c r="AK875" s="702"/>
    </row>
    <row r="876" spans="5:37">
      <c r="E876" s="702"/>
      <c r="F876" s="702"/>
      <c r="G876" s="702"/>
      <c r="H876" s="702"/>
      <c r="I876" s="702"/>
      <c r="J876" s="702"/>
      <c r="K876" s="702"/>
      <c r="L876" s="702"/>
      <c r="M876" s="702"/>
      <c r="N876" s="702"/>
      <c r="O876" s="702"/>
      <c r="P876" s="702"/>
      <c r="Q876" s="702"/>
      <c r="R876" s="702"/>
      <c r="S876" s="702"/>
      <c r="W876" s="702"/>
      <c r="X876" s="702"/>
      <c r="Y876" s="702"/>
      <c r="Z876" s="702"/>
      <c r="AA876" s="702"/>
      <c r="AB876" s="702"/>
      <c r="AC876" s="702"/>
      <c r="AD876" s="702"/>
      <c r="AE876" s="702"/>
      <c r="AF876" s="702"/>
      <c r="AG876" s="702"/>
      <c r="AH876" s="702"/>
      <c r="AI876" s="702"/>
      <c r="AJ876" s="702"/>
      <c r="AK876" s="702"/>
    </row>
    <row r="877" spans="5:37">
      <c r="E877" s="702"/>
      <c r="F877" s="702"/>
      <c r="G877" s="702"/>
      <c r="H877" s="702"/>
      <c r="I877" s="702"/>
      <c r="J877" s="702"/>
      <c r="K877" s="702"/>
      <c r="L877" s="702"/>
      <c r="M877" s="702"/>
      <c r="N877" s="702"/>
      <c r="O877" s="702"/>
      <c r="P877" s="702"/>
      <c r="Q877" s="702"/>
      <c r="R877" s="702"/>
      <c r="S877" s="702"/>
      <c r="W877" s="702"/>
      <c r="X877" s="702"/>
      <c r="Y877" s="702"/>
      <c r="Z877" s="702"/>
      <c r="AA877" s="702"/>
      <c r="AB877" s="702"/>
      <c r="AC877" s="702"/>
      <c r="AD877" s="702"/>
      <c r="AE877" s="702"/>
      <c r="AF877" s="702"/>
      <c r="AG877" s="702"/>
      <c r="AH877" s="702"/>
      <c r="AI877" s="702"/>
      <c r="AJ877" s="702"/>
      <c r="AK877" s="702"/>
    </row>
    <row r="878" spans="5:37">
      <c r="E878" s="702"/>
      <c r="F878" s="702"/>
      <c r="G878" s="702"/>
      <c r="H878" s="702"/>
      <c r="I878" s="702"/>
      <c r="J878" s="702"/>
      <c r="K878" s="702"/>
      <c r="L878" s="702"/>
      <c r="M878" s="702"/>
      <c r="N878" s="702"/>
      <c r="O878" s="702"/>
      <c r="P878" s="702"/>
      <c r="Q878" s="702"/>
      <c r="R878" s="702"/>
      <c r="S878" s="702"/>
      <c r="W878" s="702"/>
      <c r="X878" s="702"/>
      <c r="Y878" s="702"/>
      <c r="Z878" s="702"/>
      <c r="AA878" s="702"/>
      <c r="AB878" s="702"/>
      <c r="AC878" s="702"/>
      <c r="AD878" s="702"/>
      <c r="AE878" s="702"/>
      <c r="AF878" s="702"/>
      <c r="AG878" s="702"/>
      <c r="AH878" s="702"/>
      <c r="AI878" s="702"/>
      <c r="AJ878" s="702"/>
      <c r="AK878" s="702"/>
    </row>
    <row r="879" spans="5:37">
      <c r="E879" s="702"/>
      <c r="F879" s="702"/>
      <c r="G879" s="702"/>
      <c r="H879" s="702"/>
      <c r="I879" s="702"/>
      <c r="J879" s="702"/>
      <c r="K879" s="702"/>
      <c r="L879" s="702"/>
      <c r="M879" s="702"/>
      <c r="N879" s="702"/>
      <c r="O879" s="702"/>
      <c r="P879" s="702"/>
      <c r="Q879" s="702"/>
      <c r="R879" s="702"/>
      <c r="S879" s="702"/>
      <c r="W879" s="702"/>
      <c r="X879" s="702"/>
      <c r="Y879" s="702"/>
      <c r="Z879" s="702"/>
      <c r="AA879" s="702"/>
      <c r="AB879" s="702"/>
      <c r="AC879" s="702"/>
      <c r="AD879" s="702"/>
      <c r="AE879" s="702"/>
      <c r="AF879" s="702"/>
      <c r="AG879" s="702"/>
      <c r="AH879" s="702"/>
      <c r="AI879" s="702"/>
      <c r="AJ879" s="702"/>
      <c r="AK879" s="702"/>
    </row>
    <row r="880" spans="5:37">
      <c r="E880" s="702"/>
      <c r="F880" s="702"/>
      <c r="G880" s="702"/>
      <c r="H880" s="702"/>
      <c r="I880" s="702"/>
      <c r="J880" s="702"/>
      <c r="K880" s="702"/>
      <c r="L880" s="702"/>
      <c r="M880" s="702"/>
      <c r="N880" s="702"/>
      <c r="O880" s="702"/>
      <c r="P880" s="702"/>
      <c r="Q880" s="702"/>
      <c r="R880" s="702"/>
      <c r="S880" s="702"/>
      <c r="W880" s="702"/>
      <c r="X880" s="702"/>
      <c r="Y880" s="702"/>
      <c r="Z880" s="702"/>
      <c r="AA880" s="702"/>
      <c r="AB880" s="702"/>
      <c r="AC880" s="702"/>
      <c r="AD880" s="702"/>
      <c r="AE880" s="702"/>
      <c r="AF880" s="702"/>
      <c r="AG880" s="702"/>
      <c r="AH880" s="702"/>
      <c r="AI880" s="702"/>
      <c r="AJ880" s="702"/>
      <c r="AK880" s="702"/>
    </row>
    <row r="881" spans="5:37">
      <c r="E881" s="702"/>
      <c r="F881" s="702"/>
      <c r="G881" s="702"/>
      <c r="H881" s="702"/>
      <c r="I881" s="702"/>
      <c r="J881" s="702"/>
      <c r="K881" s="702"/>
      <c r="L881" s="702"/>
      <c r="M881" s="702"/>
      <c r="N881" s="702"/>
      <c r="O881" s="702"/>
      <c r="P881" s="702"/>
      <c r="Q881" s="702"/>
      <c r="R881" s="702"/>
      <c r="S881" s="702"/>
      <c r="W881" s="702"/>
      <c r="X881" s="702"/>
      <c r="Y881" s="702"/>
      <c r="Z881" s="702"/>
      <c r="AA881" s="702"/>
      <c r="AB881" s="702"/>
      <c r="AC881" s="702"/>
      <c r="AD881" s="702"/>
      <c r="AE881" s="702"/>
      <c r="AF881" s="702"/>
      <c r="AG881" s="702"/>
      <c r="AH881" s="702"/>
      <c r="AI881" s="702"/>
      <c r="AJ881" s="702"/>
      <c r="AK881" s="702"/>
    </row>
    <row r="882" spans="5:37">
      <c r="E882" s="702"/>
      <c r="F882" s="702"/>
      <c r="G882" s="702"/>
      <c r="H882" s="702"/>
      <c r="I882" s="702"/>
      <c r="J882" s="702"/>
      <c r="K882" s="702"/>
      <c r="L882" s="702"/>
      <c r="M882" s="702"/>
      <c r="N882" s="702"/>
      <c r="O882" s="702"/>
      <c r="P882" s="702"/>
      <c r="Q882" s="702"/>
      <c r="R882" s="702"/>
      <c r="S882" s="702"/>
      <c r="W882" s="702"/>
      <c r="X882" s="702"/>
      <c r="Y882" s="702"/>
      <c r="Z882" s="702"/>
      <c r="AA882" s="702"/>
      <c r="AB882" s="702"/>
      <c r="AC882" s="702"/>
      <c r="AD882" s="702"/>
      <c r="AE882" s="702"/>
      <c r="AF882" s="702"/>
      <c r="AG882" s="702"/>
      <c r="AH882" s="702"/>
      <c r="AI882" s="702"/>
      <c r="AJ882" s="702"/>
      <c r="AK882" s="702"/>
    </row>
    <row r="883" spans="5:37">
      <c r="E883" s="702"/>
      <c r="F883" s="702"/>
      <c r="G883" s="702"/>
      <c r="H883" s="702"/>
      <c r="I883" s="702"/>
      <c r="J883" s="702"/>
      <c r="K883" s="702"/>
      <c r="L883" s="702"/>
      <c r="M883" s="702"/>
      <c r="N883" s="702"/>
      <c r="O883" s="702"/>
      <c r="P883" s="702"/>
      <c r="Q883" s="702"/>
      <c r="R883" s="702"/>
      <c r="S883" s="702"/>
      <c r="W883" s="702"/>
      <c r="X883" s="702"/>
      <c r="Y883" s="702"/>
      <c r="Z883" s="702"/>
      <c r="AA883" s="702"/>
      <c r="AB883" s="702"/>
      <c r="AC883" s="702"/>
      <c r="AD883" s="702"/>
      <c r="AE883" s="702"/>
      <c r="AF883" s="702"/>
      <c r="AG883" s="702"/>
      <c r="AH883" s="702"/>
      <c r="AI883" s="702"/>
      <c r="AJ883" s="702"/>
      <c r="AK883" s="702"/>
    </row>
    <row r="884" spans="5:37">
      <c r="E884" s="702"/>
      <c r="F884" s="702"/>
      <c r="G884" s="702"/>
      <c r="H884" s="702"/>
      <c r="I884" s="702"/>
      <c r="J884" s="702"/>
      <c r="K884" s="702"/>
      <c r="L884" s="702"/>
      <c r="M884" s="702"/>
      <c r="N884" s="702"/>
      <c r="O884" s="702"/>
      <c r="P884" s="702"/>
      <c r="Q884" s="702"/>
      <c r="R884" s="702"/>
      <c r="S884" s="702"/>
      <c r="W884" s="702"/>
      <c r="X884" s="702"/>
      <c r="Y884" s="702"/>
      <c r="Z884" s="702"/>
      <c r="AA884" s="702"/>
      <c r="AB884" s="702"/>
      <c r="AC884" s="702"/>
      <c r="AD884" s="702"/>
      <c r="AE884" s="702"/>
      <c r="AF884" s="702"/>
      <c r="AG884" s="702"/>
      <c r="AH884" s="702"/>
      <c r="AI884" s="702"/>
      <c r="AJ884" s="702"/>
      <c r="AK884" s="702"/>
    </row>
    <row r="885" spans="5:37">
      <c r="E885" s="702"/>
      <c r="F885" s="702"/>
      <c r="G885" s="702"/>
      <c r="H885" s="702"/>
      <c r="I885" s="702"/>
      <c r="J885" s="702"/>
      <c r="K885" s="702"/>
      <c r="L885" s="702"/>
      <c r="M885" s="702"/>
      <c r="N885" s="702"/>
      <c r="O885" s="702"/>
      <c r="P885" s="702"/>
      <c r="Q885" s="702"/>
      <c r="R885" s="702"/>
      <c r="S885" s="702"/>
      <c r="W885" s="702"/>
      <c r="X885" s="702"/>
      <c r="Y885" s="702"/>
      <c r="Z885" s="702"/>
      <c r="AA885" s="702"/>
      <c r="AB885" s="702"/>
      <c r="AC885" s="702"/>
      <c r="AD885" s="702"/>
      <c r="AE885" s="702"/>
      <c r="AF885" s="702"/>
      <c r="AG885" s="702"/>
      <c r="AH885" s="702"/>
      <c r="AI885" s="702"/>
      <c r="AJ885" s="702"/>
      <c r="AK885" s="702"/>
    </row>
    <row r="886" spans="5:37">
      <c r="E886" s="702"/>
      <c r="F886" s="702"/>
      <c r="G886" s="702"/>
      <c r="H886" s="702"/>
      <c r="I886" s="702"/>
      <c r="J886" s="702"/>
      <c r="K886" s="702"/>
      <c r="L886" s="702"/>
      <c r="M886" s="702"/>
      <c r="N886" s="702"/>
      <c r="O886" s="702"/>
      <c r="P886" s="702"/>
      <c r="Q886" s="702"/>
      <c r="R886" s="702"/>
      <c r="S886" s="702"/>
      <c r="W886" s="702"/>
      <c r="X886" s="702"/>
      <c r="Y886" s="702"/>
      <c r="Z886" s="702"/>
      <c r="AA886" s="702"/>
      <c r="AB886" s="702"/>
      <c r="AC886" s="702"/>
      <c r="AD886" s="702"/>
      <c r="AE886" s="702"/>
      <c r="AF886" s="702"/>
      <c r="AG886" s="702"/>
      <c r="AH886" s="702"/>
      <c r="AI886" s="702"/>
      <c r="AJ886" s="702"/>
      <c r="AK886" s="702"/>
    </row>
    <row r="887" spans="5:37">
      <c r="E887" s="702"/>
      <c r="F887" s="702"/>
      <c r="G887" s="702"/>
      <c r="H887" s="702"/>
      <c r="I887" s="702"/>
      <c r="J887" s="702"/>
      <c r="K887" s="702"/>
      <c r="L887" s="702"/>
      <c r="M887" s="702"/>
      <c r="N887" s="702"/>
      <c r="O887" s="702"/>
      <c r="P887" s="702"/>
      <c r="Q887" s="702"/>
      <c r="R887" s="702"/>
      <c r="S887" s="702"/>
      <c r="W887" s="702"/>
      <c r="X887" s="702"/>
      <c r="Y887" s="702"/>
      <c r="Z887" s="702"/>
      <c r="AA887" s="702"/>
      <c r="AB887" s="702"/>
      <c r="AC887" s="702"/>
      <c r="AD887" s="702"/>
      <c r="AE887" s="702"/>
      <c r="AF887" s="702"/>
      <c r="AG887" s="702"/>
      <c r="AH887" s="702"/>
      <c r="AI887" s="702"/>
      <c r="AJ887" s="702"/>
      <c r="AK887" s="702"/>
    </row>
    <row r="888" spans="5:37">
      <c r="E888" s="702"/>
      <c r="F888" s="702"/>
      <c r="G888" s="702"/>
      <c r="H888" s="702"/>
      <c r="I888" s="702"/>
      <c r="J888" s="702"/>
      <c r="K888" s="702"/>
      <c r="L888" s="702"/>
      <c r="M888" s="702"/>
      <c r="N888" s="702"/>
      <c r="O888" s="702"/>
      <c r="P888" s="702"/>
      <c r="Q888" s="702"/>
      <c r="R888" s="702"/>
      <c r="S888" s="702"/>
      <c r="W888" s="702"/>
      <c r="X888" s="702"/>
      <c r="Y888" s="702"/>
      <c r="Z888" s="702"/>
      <c r="AA888" s="702"/>
      <c r="AB888" s="702"/>
      <c r="AC888" s="702"/>
      <c r="AD888" s="702"/>
      <c r="AE888" s="702"/>
      <c r="AF888" s="702"/>
      <c r="AG888" s="702"/>
      <c r="AH888" s="702"/>
      <c r="AI888" s="702"/>
      <c r="AJ888" s="702"/>
      <c r="AK888" s="702"/>
    </row>
    <row r="889" spans="5:37">
      <c r="E889" s="702"/>
      <c r="F889" s="702"/>
      <c r="G889" s="702"/>
      <c r="H889" s="702"/>
      <c r="I889" s="702"/>
      <c r="J889" s="702"/>
      <c r="K889" s="702"/>
      <c r="L889" s="702"/>
      <c r="M889" s="702"/>
      <c r="N889" s="702"/>
      <c r="O889" s="702"/>
      <c r="P889" s="702"/>
      <c r="Q889" s="702"/>
      <c r="R889" s="702"/>
      <c r="S889" s="702"/>
      <c r="W889" s="702"/>
      <c r="X889" s="702"/>
      <c r="Y889" s="702"/>
      <c r="Z889" s="702"/>
      <c r="AA889" s="702"/>
      <c r="AB889" s="702"/>
      <c r="AC889" s="702"/>
      <c r="AD889" s="702"/>
      <c r="AE889" s="702"/>
      <c r="AF889" s="702"/>
      <c r="AG889" s="702"/>
      <c r="AH889" s="702"/>
      <c r="AI889" s="702"/>
      <c r="AJ889" s="702"/>
      <c r="AK889" s="702"/>
    </row>
    <row r="890" spans="5:37">
      <c r="E890" s="702"/>
      <c r="F890" s="702"/>
      <c r="G890" s="702"/>
      <c r="H890" s="702"/>
      <c r="I890" s="702"/>
      <c r="J890" s="702"/>
      <c r="K890" s="702"/>
      <c r="L890" s="702"/>
      <c r="M890" s="702"/>
      <c r="N890" s="702"/>
      <c r="O890" s="702"/>
      <c r="P890" s="702"/>
      <c r="Q890" s="702"/>
      <c r="R890" s="702"/>
      <c r="S890" s="702"/>
      <c r="W890" s="702"/>
      <c r="X890" s="702"/>
      <c r="Y890" s="702"/>
      <c r="Z890" s="702"/>
      <c r="AA890" s="702"/>
      <c r="AB890" s="702"/>
      <c r="AC890" s="702"/>
      <c r="AD890" s="702"/>
      <c r="AE890" s="702"/>
      <c r="AF890" s="702"/>
      <c r="AG890" s="702"/>
      <c r="AH890" s="702"/>
      <c r="AI890" s="702"/>
      <c r="AJ890" s="702"/>
      <c r="AK890" s="702"/>
    </row>
    <row r="891" spans="5:37">
      <c r="E891" s="702"/>
      <c r="F891" s="702"/>
      <c r="G891" s="702"/>
      <c r="H891" s="702"/>
      <c r="I891" s="702"/>
      <c r="J891" s="702"/>
      <c r="K891" s="702"/>
      <c r="L891" s="702"/>
      <c r="M891" s="702"/>
      <c r="N891" s="702"/>
      <c r="O891" s="702"/>
      <c r="P891" s="702"/>
      <c r="Q891" s="702"/>
      <c r="R891" s="702"/>
      <c r="S891" s="702"/>
      <c r="W891" s="702"/>
      <c r="X891" s="702"/>
      <c r="Y891" s="702"/>
      <c r="Z891" s="702"/>
      <c r="AA891" s="702"/>
      <c r="AB891" s="702"/>
      <c r="AC891" s="702"/>
      <c r="AD891" s="702"/>
      <c r="AE891" s="702"/>
      <c r="AF891" s="702"/>
      <c r="AG891" s="702"/>
      <c r="AH891" s="702"/>
      <c r="AI891" s="702"/>
      <c r="AJ891" s="702"/>
      <c r="AK891" s="702"/>
    </row>
    <row r="892" spans="5:37">
      <c r="E892" s="702"/>
      <c r="F892" s="702"/>
      <c r="G892" s="702"/>
      <c r="H892" s="702"/>
      <c r="I892" s="702"/>
      <c r="J892" s="702"/>
      <c r="K892" s="702"/>
      <c r="L892" s="702"/>
      <c r="M892" s="702"/>
      <c r="N892" s="702"/>
      <c r="O892" s="702"/>
      <c r="P892" s="702"/>
      <c r="Q892" s="702"/>
      <c r="R892" s="702"/>
      <c r="S892" s="702"/>
      <c r="W892" s="702"/>
      <c r="X892" s="702"/>
      <c r="Y892" s="702"/>
      <c r="Z892" s="702"/>
      <c r="AA892" s="702"/>
      <c r="AB892" s="702"/>
      <c r="AC892" s="702"/>
      <c r="AD892" s="702"/>
      <c r="AE892" s="702"/>
      <c r="AF892" s="702"/>
      <c r="AG892" s="702"/>
      <c r="AH892" s="702"/>
      <c r="AI892" s="702"/>
      <c r="AJ892" s="702"/>
      <c r="AK892" s="702"/>
    </row>
    <row r="893" spans="5:37">
      <c r="E893" s="702"/>
      <c r="F893" s="702"/>
      <c r="G893" s="702"/>
      <c r="H893" s="702"/>
      <c r="I893" s="702"/>
      <c r="J893" s="702"/>
      <c r="K893" s="702"/>
      <c r="L893" s="702"/>
      <c r="M893" s="702"/>
      <c r="N893" s="702"/>
      <c r="O893" s="702"/>
      <c r="P893" s="702"/>
      <c r="Q893" s="702"/>
      <c r="R893" s="702"/>
      <c r="S893" s="702"/>
      <c r="W893" s="702"/>
      <c r="X893" s="702"/>
      <c r="Y893" s="702"/>
      <c r="Z893" s="702"/>
      <c r="AA893" s="702"/>
      <c r="AB893" s="702"/>
      <c r="AC893" s="702"/>
      <c r="AD893" s="702"/>
      <c r="AE893" s="702"/>
      <c r="AF893" s="702"/>
      <c r="AG893" s="702"/>
      <c r="AH893" s="702"/>
      <c r="AI893" s="702"/>
      <c r="AJ893" s="702"/>
      <c r="AK893" s="702"/>
    </row>
    <row r="894" spans="5:37">
      <c r="E894" s="702"/>
      <c r="F894" s="702"/>
      <c r="G894" s="702"/>
      <c r="H894" s="702"/>
      <c r="I894" s="702"/>
      <c r="J894" s="702"/>
      <c r="K894" s="702"/>
      <c r="L894" s="702"/>
      <c r="M894" s="702"/>
      <c r="N894" s="702"/>
      <c r="O894" s="702"/>
      <c r="P894" s="702"/>
      <c r="Q894" s="702"/>
      <c r="R894" s="702"/>
      <c r="S894" s="702"/>
      <c r="W894" s="702"/>
      <c r="X894" s="702"/>
      <c r="Y894" s="702"/>
      <c r="Z894" s="702"/>
      <c r="AA894" s="702"/>
      <c r="AB894" s="702"/>
      <c r="AC894" s="702"/>
      <c r="AD894" s="702"/>
      <c r="AE894" s="702"/>
      <c r="AF894" s="702"/>
      <c r="AG894" s="702"/>
      <c r="AH894" s="702"/>
      <c r="AI894" s="702"/>
      <c r="AJ894" s="702"/>
      <c r="AK894" s="702"/>
    </row>
    <row r="895" spans="5:37">
      <c r="E895" s="702"/>
      <c r="F895" s="702"/>
      <c r="G895" s="702"/>
      <c r="H895" s="702"/>
      <c r="I895" s="702"/>
      <c r="J895" s="702"/>
      <c r="K895" s="702"/>
      <c r="L895" s="702"/>
      <c r="M895" s="702"/>
      <c r="N895" s="702"/>
      <c r="O895" s="702"/>
      <c r="P895" s="702"/>
      <c r="Q895" s="702"/>
      <c r="R895" s="702"/>
      <c r="S895" s="702"/>
      <c r="W895" s="702"/>
      <c r="X895" s="702"/>
      <c r="Y895" s="702"/>
      <c r="Z895" s="702"/>
      <c r="AA895" s="702"/>
      <c r="AB895" s="702"/>
      <c r="AC895" s="702"/>
      <c r="AD895" s="702"/>
      <c r="AE895" s="702"/>
      <c r="AF895" s="702"/>
      <c r="AG895" s="702"/>
      <c r="AH895" s="702"/>
      <c r="AI895" s="702"/>
      <c r="AJ895" s="702"/>
      <c r="AK895" s="702"/>
    </row>
    <row r="896" spans="5:37">
      <c r="E896" s="702"/>
      <c r="F896" s="702"/>
      <c r="G896" s="702"/>
      <c r="H896" s="702"/>
      <c r="I896" s="702"/>
      <c r="J896" s="702"/>
      <c r="K896" s="702"/>
      <c r="L896" s="702"/>
      <c r="M896" s="702"/>
      <c r="N896" s="702"/>
      <c r="O896" s="702"/>
      <c r="P896" s="702"/>
      <c r="Q896" s="702"/>
      <c r="R896" s="702"/>
      <c r="S896" s="702"/>
      <c r="W896" s="702"/>
      <c r="X896" s="702"/>
      <c r="Y896" s="702"/>
      <c r="Z896" s="702"/>
      <c r="AA896" s="702"/>
      <c r="AB896" s="702"/>
      <c r="AC896" s="702"/>
      <c r="AD896" s="702"/>
      <c r="AE896" s="702"/>
      <c r="AF896" s="702"/>
      <c r="AG896" s="702"/>
      <c r="AH896" s="702"/>
      <c r="AI896" s="702"/>
      <c r="AJ896" s="702"/>
      <c r="AK896" s="702"/>
    </row>
    <row r="897" spans="5:37">
      <c r="E897" s="702"/>
      <c r="F897" s="702"/>
      <c r="G897" s="702"/>
      <c r="H897" s="702"/>
      <c r="I897" s="702"/>
      <c r="J897" s="702"/>
      <c r="K897" s="702"/>
      <c r="L897" s="702"/>
      <c r="M897" s="702"/>
      <c r="N897" s="702"/>
      <c r="O897" s="702"/>
      <c r="P897" s="702"/>
      <c r="Q897" s="702"/>
      <c r="R897" s="702"/>
      <c r="S897" s="702"/>
      <c r="W897" s="702"/>
      <c r="X897" s="702"/>
      <c r="Y897" s="702"/>
      <c r="Z897" s="702"/>
      <c r="AA897" s="702"/>
      <c r="AB897" s="702"/>
      <c r="AC897" s="702"/>
      <c r="AD897" s="702"/>
      <c r="AE897" s="702"/>
      <c r="AF897" s="702"/>
      <c r="AG897" s="702"/>
      <c r="AH897" s="702"/>
      <c r="AI897" s="702"/>
      <c r="AJ897" s="702"/>
      <c r="AK897" s="702"/>
    </row>
    <row r="898" spans="5:37">
      <c r="E898" s="702"/>
      <c r="F898" s="702"/>
      <c r="G898" s="702"/>
      <c r="H898" s="702"/>
      <c r="I898" s="702"/>
      <c r="J898" s="702"/>
      <c r="K898" s="702"/>
      <c r="L898" s="702"/>
      <c r="M898" s="702"/>
      <c r="N898" s="702"/>
      <c r="O898" s="702"/>
      <c r="P898" s="702"/>
      <c r="Q898" s="702"/>
      <c r="R898" s="702"/>
      <c r="S898" s="702"/>
      <c r="W898" s="702"/>
      <c r="X898" s="702"/>
      <c r="Y898" s="702"/>
      <c r="Z898" s="702"/>
      <c r="AA898" s="702"/>
      <c r="AB898" s="702"/>
      <c r="AC898" s="702"/>
      <c r="AD898" s="702"/>
      <c r="AE898" s="702"/>
      <c r="AF898" s="702"/>
      <c r="AG898" s="702"/>
      <c r="AH898" s="702"/>
      <c r="AI898" s="702"/>
      <c r="AJ898" s="702"/>
      <c r="AK898" s="702"/>
    </row>
    <row r="899" spans="5:37">
      <c r="E899" s="702"/>
      <c r="F899" s="702"/>
      <c r="G899" s="702"/>
      <c r="H899" s="702"/>
      <c r="I899" s="702"/>
      <c r="J899" s="702"/>
      <c r="K899" s="702"/>
      <c r="L899" s="702"/>
      <c r="M899" s="702"/>
      <c r="N899" s="702"/>
      <c r="O899" s="702"/>
      <c r="P899" s="702"/>
      <c r="Q899" s="702"/>
      <c r="R899" s="702"/>
      <c r="S899" s="702"/>
      <c r="W899" s="702"/>
      <c r="X899" s="702"/>
      <c r="Y899" s="702"/>
      <c r="Z899" s="702"/>
      <c r="AA899" s="702"/>
      <c r="AB899" s="702"/>
      <c r="AC899" s="702"/>
      <c r="AD899" s="702"/>
      <c r="AE899" s="702"/>
      <c r="AF899" s="702"/>
      <c r="AG899" s="702"/>
      <c r="AH899" s="702"/>
      <c r="AI899" s="702"/>
      <c r="AJ899" s="702"/>
      <c r="AK899" s="702"/>
    </row>
    <row r="900" spans="5:37">
      <c r="E900" s="702"/>
      <c r="F900" s="702"/>
      <c r="G900" s="702"/>
      <c r="H900" s="702"/>
      <c r="I900" s="702"/>
      <c r="J900" s="702"/>
      <c r="K900" s="702"/>
      <c r="L900" s="702"/>
      <c r="M900" s="702"/>
      <c r="N900" s="702"/>
      <c r="O900" s="702"/>
      <c r="P900" s="702"/>
      <c r="Q900" s="702"/>
      <c r="R900" s="702"/>
      <c r="S900" s="702"/>
      <c r="W900" s="702"/>
      <c r="X900" s="702"/>
      <c r="Y900" s="702"/>
      <c r="Z900" s="702"/>
      <c r="AA900" s="702"/>
      <c r="AB900" s="702"/>
      <c r="AC900" s="702"/>
      <c r="AD900" s="702"/>
      <c r="AE900" s="702"/>
      <c r="AF900" s="702"/>
      <c r="AG900" s="702"/>
      <c r="AH900" s="702"/>
      <c r="AI900" s="702"/>
      <c r="AJ900" s="702"/>
      <c r="AK900" s="702"/>
    </row>
    <row r="901" spans="5:37">
      <c r="E901" s="702"/>
      <c r="F901" s="702"/>
      <c r="G901" s="702"/>
      <c r="H901" s="702"/>
      <c r="I901" s="702"/>
      <c r="J901" s="702"/>
      <c r="K901" s="702"/>
      <c r="L901" s="702"/>
      <c r="M901" s="702"/>
      <c r="N901" s="702"/>
      <c r="O901" s="702"/>
      <c r="P901" s="702"/>
      <c r="Q901" s="702"/>
      <c r="R901" s="702"/>
      <c r="S901" s="702"/>
      <c r="W901" s="702"/>
      <c r="X901" s="702"/>
      <c r="Y901" s="702"/>
      <c r="Z901" s="702"/>
      <c r="AA901" s="702"/>
      <c r="AB901" s="702"/>
      <c r="AC901" s="702"/>
      <c r="AD901" s="702"/>
      <c r="AE901" s="702"/>
      <c r="AF901" s="702"/>
      <c r="AG901" s="702"/>
      <c r="AH901" s="702"/>
      <c r="AI901" s="702"/>
      <c r="AJ901" s="702"/>
      <c r="AK901" s="702"/>
    </row>
    <row r="902" spans="5:37">
      <c r="E902" s="702"/>
      <c r="F902" s="702"/>
      <c r="G902" s="702"/>
      <c r="H902" s="702"/>
      <c r="I902" s="702"/>
      <c r="J902" s="702"/>
      <c r="K902" s="702"/>
      <c r="L902" s="702"/>
      <c r="M902" s="702"/>
      <c r="N902" s="702"/>
      <c r="O902" s="702"/>
      <c r="P902" s="702"/>
      <c r="Q902" s="702"/>
      <c r="R902" s="702"/>
      <c r="S902" s="702"/>
      <c r="W902" s="702"/>
      <c r="X902" s="702"/>
      <c r="Y902" s="702"/>
      <c r="Z902" s="702"/>
      <c r="AA902" s="702"/>
      <c r="AB902" s="702"/>
      <c r="AC902" s="702"/>
      <c r="AD902" s="702"/>
      <c r="AE902" s="702"/>
      <c r="AF902" s="702"/>
      <c r="AG902" s="702"/>
      <c r="AH902" s="702"/>
      <c r="AI902" s="702"/>
      <c r="AJ902" s="702"/>
      <c r="AK902" s="702"/>
    </row>
    <row r="903" spans="5:37">
      <c r="E903" s="702"/>
      <c r="F903" s="702"/>
      <c r="G903" s="702"/>
      <c r="H903" s="702"/>
      <c r="I903" s="702"/>
      <c r="J903" s="702"/>
      <c r="K903" s="702"/>
      <c r="L903" s="702"/>
      <c r="M903" s="702"/>
      <c r="N903" s="702"/>
      <c r="O903" s="702"/>
      <c r="P903" s="702"/>
      <c r="Q903" s="702"/>
      <c r="R903" s="702"/>
      <c r="S903" s="702"/>
      <c r="W903" s="702"/>
      <c r="X903" s="702"/>
      <c r="Y903" s="702"/>
      <c r="Z903" s="702"/>
      <c r="AA903" s="702"/>
      <c r="AB903" s="702"/>
      <c r="AC903" s="702"/>
      <c r="AD903" s="702"/>
      <c r="AE903" s="702"/>
      <c r="AF903" s="702"/>
      <c r="AG903" s="702"/>
      <c r="AH903" s="702"/>
      <c r="AI903" s="702"/>
      <c r="AJ903" s="702"/>
      <c r="AK903" s="702"/>
    </row>
    <row r="904" spans="5:37">
      <c r="E904" s="702"/>
      <c r="F904" s="702"/>
      <c r="G904" s="702"/>
      <c r="H904" s="702"/>
      <c r="I904" s="702"/>
      <c r="J904" s="702"/>
      <c r="K904" s="702"/>
      <c r="L904" s="702"/>
      <c r="M904" s="702"/>
      <c r="N904" s="702"/>
      <c r="O904" s="702"/>
      <c r="P904" s="702"/>
      <c r="Q904" s="702"/>
      <c r="R904" s="702"/>
      <c r="S904" s="702"/>
      <c r="W904" s="702"/>
      <c r="X904" s="702"/>
      <c r="Y904" s="702"/>
      <c r="Z904" s="702"/>
      <c r="AA904" s="702"/>
      <c r="AB904" s="702"/>
      <c r="AC904" s="702"/>
      <c r="AD904" s="702"/>
      <c r="AE904" s="702"/>
      <c r="AF904" s="702"/>
      <c r="AG904" s="702"/>
      <c r="AH904" s="702"/>
      <c r="AI904" s="702"/>
      <c r="AJ904" s="702"/>
      <c r="AK904" s="702"/>
    </row>
    <row r="905" spans="5:37">
      <c r="E905" s="702"/>
      <c r="F905" s="702"/>
      <c r="G905" s="702"/>
      <c r="H905" s="702"/>
      <c r="I905" s="702"/>
      <c r="J905" s="702"/>
      <c r="K905" s="702"/>
      <c r="L905" s="702"/>
      <c r="M905" s="702"/>
      <c r="N905" s="702"/>
      <c r="O905" s="702"/>
      <c r="P905" s="702"/>
      <c r="Q905" s="702"/>
      <c r="R905" s="702"/>
      <c r="S905" s="702"/>
      <c r="W905" s="702"/>
      <c r="X905" s="702"/>
      <c r="Y905" s="702"/>
      <c r="Z905" s="702"/>
      <c r="AA905" s="702"/>
      <c r="AB905" s="702"/>
      <c r="AC905" s="702"/>
      <c r="AD905" s="702"/>
      <c r="AE905" s="702"/>
      <c r="AF905" s="702"/>
      <c r="AG905" s="702"/>
      <c r="AH905" s="702"/>
      <c r="AI905" s="702"/>
      <c r="AJ905" s="702"/>
      <c r="AK905" s="702"/>
    </row>
    <row r="906" spans="5:37">
      <c r="E906" s="702"/>
      <c r="F906" s="702"/>
      <c r="G906" s="702"/>
      <c r="H906" s="702"/>
      <c r="I906" s="702"/>
      <c r="J906" s="702"/>
      <c r="K906" s="702"/>
      <c r="L906" s="702"/>
      <c r="M906" s="702"/>
      <c r="N906" s="702"/>
      <c r="O906" s="702"/>
      <c r="P906" s="702"/>
      <c r="Q906" s="702"/>
      <c r="R906" s="702"/>
      <c r="S906" s="702"/>
      <c r="W906" s="702"/>
      <c r="X906" s="702"/>
      <c r="Y906" s="702"/>
      <c r="Z906" s="702"/>
      <c r="AA906" s="702"/>
      <c r="AB906" s="702"/>
      <c r="AC906" s="702"/>
      <c r="AD906" s="702"/>
      <c r="AE906" s="702"/>
      <c r="AF906" s="702"/>
      <c r="AG906" s="702"/>
      <c r="AH906" s="702"/>
      <c r="AI906" s="702"/>
      <c r="AJ906" s="702"/>
      <c r="AK906" s="702"/>
    </row>
    <row r="907" spans="5:37">
      <c r="E907" s="702"/>
      <c r="F907" s="702"/>
      <c r="G907" s="702"/>
      <c r="H907" s="702"/>
      <c r="I907" s="702"/>
      <c r="J907" s="702"/>
      <c r="K907" s="702"/>
      <c r="L907" s="702"/>
      <c r="M907" s="702"/>
      <c r="N907" s="702"/>
      <c r="O907" s="702"/>
      <c r="P907" s="702"/>
      <c r="Q907" s="702"/>
      <c r="R907" s="702"/>
      <c r="S907" s="702"/>
      <c r="W907" s="702"/>
      <c r="X907" s="702"/>
      <c r="Y907" s="702"/>
      <c r="Z907" s="702"/>
      <c r="AA907" s="702"/>
      <c r="AB907" s="702"/>
      <c r="AC907" s="702"/>
      <c r="AD907" s="702"/>
      <c r="AE907" s="702"/>
      <c r="AF907" s="702"/>
      <c r="AG907" s="702"/>
      <c r="AH907" s="702"/>
      <c r="AI907" s="702"/>
      <c r="AJ907" s="702"/>
      <c r="AK907" s="702"/>
    </row>
    <row r="908" spans="5:37">
      <c r="E908" s="702"/>
      <c r="F908" s="702"/>
      <c r="G908" s="702"/>
      <c r="H908" s="702"/>
      <c r="I908" s="702"/>
      <c r="J908" s="702"/>
      <c r="K908" s="702"/>
      <c r="L908" s="702"/>
      <c r="M908" s="702"/>
      <c r="N908" s="702"/>
      <c r="O908" s="702"/>
      <c r="P908" s="702"/>
      <c r="Q908" s="702"/>
      <c r="R908" s="702"/>
      <c r="S908" s="702"/>
      <c r="W908" s="702"/>
      <c r="X908" s="702"/>
      <c r="Y908" s="702"/>
      <c r="Z908" s="702"/>
      <c r="AA908" s="702"/>
      <c r="AB908" s="702"/>
      <c r="AC908" s="702"/>
      <c r="AD908" s="702"/>
      <c r="AE908" s="702"/>
      <c r="AF908" s="702"/>
      <c r="AG908" s="702"/>
      <c r="AH908" s="702"/>
      <c r="AI908" s="702"/>
      <c r="AJ908" s="702"/>
      <c r="AK908" s="702"/>
    </row>
    <row r="909" spans="5:37">
      <c r="E909" s="702"/>
      <c r="F909" s="702"/>
      <c r="G909" s="702"/>
      <c r="H909" s="702"/>
      <c r="I909" s="702"/>
      <c r="J909" s="702"/>
      <c r="K909" s="702"/>
      <c r="L909" s="702"/>
      <c r="M909" s="702"/>
      <c r="N909" s="702"/>
      <c r="O909" s="702"/>
      <c r="P909" s="702"/>
      <c r="Q909" s="702"/>
      <c r="R909" s="702"/>
      <c r="S909" s="702"/>
      <c r="W909" s="702"/>
      <c r="X909" s="702"/>
      <c r="Y909" s="702"/>
      <c r="Z909" s="702"/>
      <c r="AA909" s="702"/>
      <c r="AB909" s="702"/>
      <c r="AC909" s="702"/>
      <c r="AD909" s="702"/>
      <c r="AE909" s="702"/>
      <c r="AF909" s="702"/>
      <c r="AG909" s="702"/>
      <c r="AH909" s="702"/>
      <c r="AI909" s="702"/>
      <c r="AJ909" s="702"/>
      <c r="AK909" s="702"/>
    </row>
    <row r="910" spans="5:37">
      <c r="E910" s="702"/>
      <c r="F910" s="702"/>
      <c r="G910" s="702"/>
      <c r="H910" s="702"/>
      <c r="I910" s="702"/>
      <c r="J910" s="702"/>
      <c r="K910" s="702"/>
      <c r="L910" s="702"/>
      <c r="M910" s="702"/>
      <c r="N910" s="702"/>
      <c r="O910" s="702"/>
      <c r="P910" s="702"/>
      <c r="Q910" s="702"/>
      <c r="R910" s="702"/>
      <c r="S910" s="702"/>
      <c r="W910" s="702"/>
      <c r="X910" s="702"/>
      <c r="Y910" s="702"/>
      <c r="Z910" s="702"/>
      <c r="AA910" s="702"/>
      <c r="AB910" s="702"/>
      <c r="AC910" s="702"/>
      <c r="AD910" s="702"/>
      <c r="AE910" s="702"/>
      <c r="AF910" s="702"/>
      <c r="AG910" s="702"/>
      <c r="AH910" s="702"/>
      <c r="AI910" s="702"/>
      <c r="AJ910" s="702"/>
      <c r="AK910" s="702"/>
    </row>
    <row r="911" spans="5:37">
      <c r="E911" s="702"/>
      <c r="F911" s="702"/>
      <c r="G911" s="702"/>
      <c r="H911" s="702"/>
      <c r="I911" s="702"/>
      <c r="J911" s="702"/>
      <c r="K911" s="702"/>
      <c r="L911" s="702"/>
      <c r="M911" s="702"/>
      <c r="N911" s="702"/>
      <c r="O911" s="702"/>
      <c r="P911" s="702"/>
      <c r="Q911" s="702"/>
      <c r="R911" s="702"/>
      <c r="S911" s="702"/>
      <c r="W911" s="702"/>
      <c r="X911" s="702"/>
      <c r="Y911" s="702"/>
      <c r="Z911" s="702"/>
      <c r="AA911" s="702"/>
      <c r="AB911" s="702"/>
      <c r="AC911" s="702"/>
      <c r="AD911" s="702"/>
      <c r="AE911" s="702"/>
      <c r="AF911" s="702"/>
      <c r="AG911" s="702"/>
      <c r="AH911" s="702"/>
      <c r="AI911" s="702"/>
      <c r="AJ911" s="702"/>
      <c r="AK911" s="702"/>
    </row>
    <row r="912" spans="5:37">
      <c r="E912" s="702"/>
      <c r="F912" s="702"/>
      <c r="G912" s="702"/>
      <c r="H912" s="702"/>
      <c r="I912" s="702"/>
      <c r="J912" s="702"/>
      <c r="K912" s="702"/>
      <c r="L912" s="702"/>
      <c r="M912" s="702"/>
      <c r="N912" s="702"/>
      <c r="O912" s="702"/>
      <c r="P912" s="702"/>
      <c r="Q912" s="702"/>
      <c r="R912" s="702"/>
      <c r="S912" s="702"/>
      <c r="W912" s="702"/>
      <c r="X912" s="702"/>
      <c r="Y912" s="702"/>
      <c r="Z912" s="702"/>
      <c r="AA912" s="702"/>
      <c r="AB912" s="702"/>
      <c r="AC912" s="702"/>
      <c r="AD912" s="702"/>
      <c r="AE912" s="702"/>
      <c r="AF912" s="702"/>
      <c r="AG912" s="702"/>
      <c r="AH912" s="702"/>
      <c r="AI912" s="702"/>
      <c r="AJ912" s="702"/>
      <c r="AK912" s="702"/>
    </row>
    <row r="913" spans="5:37">
      <c r="E913" s="702"/>
      <c r="F913" s="702"/>
      <c r="G913" s="702"/>
      <c r="H913" s="702"/>
      <c r="I913" s="702"/>
      <c r="J913" s="702"/>
      <c r="K913" s="702"/>
      <c r="L913" s="702"/>
      <c r="M913" s="702"/>
      <c r="N913" s="702"/>
      <c r="O913" s="702"/>
      <c r="P913" s="702"/>
      <c r="Q913" s="702"/>
      <c r="R913" s="702"/>
      <c r="S913" s="702"/>
      <c r="W913" s="702"/>
      <c r="X913" s="702"/>
      <c r="Y913" s="702"/>
      <c r="Z913" s="702"/>
      <c r="AA913" s="702"/>
      <c r="AB913" s="702"/>
      <c r="AC913" s="702"/>
      <c r="AD913" s="702"/>
      <c r="AE913" s="702"/>
      <c r="AF913" s="702"/>
      <c r="AG913" s="702"/>
      <c r="AH913" s="702"/>
      <c r="AI913" s="702"/>
      <c r="AJ913" s="702"/>
      <c r="AK913" s="702"/>
    </row>
    <row r="914" spans="5:37">
      <c r="E914" s="702"/>
      <c r="F914" s="702"/>
      <c r="G914" s="702"/>
      <c r="H914" s="702"/>
      <c r="I914" s="702"/>
      <c r="J914" s="702"/>
      <c r="K914" s="702"/>
      <c r="L914" s="702"/>
      <c r="M914" s="702"/>
      <c r="N914" s="702"/>
      <c r="O914" s="702"/>
      <c r="P914" s="702"/>
      <c r="Q914" s="702"/>
      <c r="R914" s="702"/>
      <c r="S914" s="702"/>
      <c r="W914" s="702"/>
      <c r="X914" s="702"/>
      <c r="Y914" s="702"/>
      <c r="Z914" s="702"/>
      <c r="AA914" s="702"/>
      <c r="AB914" s="702"/>
      <c r="AC914" s="702"/>
      <c r="AD914" s="702"/>
      <c r="AE914" s="702"/>
      <c r="AF914" s="702"/>
      <c r="AG914" s="702"/>
      <c r="AH914" s="702"/>
      <c r="AI914" s="702"/>
      <c r="AJ914" s="702"/>
      <c r="AK914" s="702"/>
    </row>
    <row r="915" spans="5:37">
      <c r="E915" s="702"/>
      <c r="F915" s="702"/>
      <c r="G915" s="702"/>
      <c r="H915" s="702"/>
      <c r="I915" s="702"/>
      <c r="J915" s="702"/>
      <c r="K915" s="702"/>
      <c r="L915" s="702"/>
      <c r="M915" s="702"/>
      <c r="N915" s="702"/>
      <c r="O915" s="702"/>
      <c r="P915" s="702"/>
      <c r="Q915" s="702"/>
      <c r="R915" s="702"/>
      <c r="S915" s="702"/>
      <c r="W915" s="702"/>
      <c r="X915" s="702"/>
      <c r="Y915" s="702"/>
      <c r="Z915" s="702"/>
      <c r="AA915" s="702"/>
      <c r="AB915" s="702"/>
      <c r="AC915" s="702"/>
      <c r="AD915" s="702"/>
      <c r="AE915" s="702"/>
      <c r="AF915" s="702"/>
      <c r="AG915" s="702"/>
      <c r="AH915" s="702"/>
      <c r="AI915" s="702"/>
      <c r="AJ915" s="702"/>
      <c r="AK915" s="702"/>
    </row>
    <row r="916" spans="5:37">
      <c r="E916" s="702"/>
      <c r="F916" s="702"/>
      <c r="G916" s="702"/>
      <c r="H916" s="702"/>
      <c r="I916" s="702"/>
      <c r="J916" s="702"/>
      <c r="K916" s="702"/>
      <c r="L916" s="702"/>
      <c r="M916" s="702"/>
      <c r="N916" s="702"/>
      <c r="O916" s="702"/>
      <c r="P916" s="702"/>
      <c r="Q916" s="702"/>
      <c r="R916" s="702"/>
      <c r="S916" s="702"/>
      <c r="W916" s="702"/>
      <c r="X916" s="702"/>
      <c r="Y916" s="702"/>
      <c r="Z916" s="702"/>
      <c r="AA916" s="702"/>
      <c r="AB916" s="702"/>
      <c r="AC916" s="702"/>
      <c r="AD916" s="702"/>
      <c r="AE916" s="702"/>
      <c r="AF916" s="702"/>
      <c r="AG916" s="702"/>
      <c r="AH916" s="702"/>
      <c r="AI916" s="702"/>
      <c r="AJ916" s="702"/>
      <c r="AK916" s="702"/>
    </row>
    <row r="917" spans="5:37">
      <c r="E917" s="702"/>
      <c r="F917" s="702"/>
      <c r="G917" s="702"/>
      <c r="H917" s="702"/>
      <c r="I917" s="702"/>
      <c r="J917" s="702"/>
      <c r="K917" s="702"/>
      <c r="L917" s="702"/>
      <c r="M917" s="702"/>
      <c r="N917" s="702"/>
      <c r="O917" s="702"/>
      <c r="P917" s="702"/>
      <c r="Q917" s="702"/>
      <c r="R917" s="702"/>
      <c r="S917" s="702"/>
      <c r="W917" s="702"/>
      <c r="X917" s="702"/>
      <c r="Y917" s="702"/>
      <c r="Z917" s="702"/>
      <c r="AA917" s="702"/>
      <c r="AB917" s="702"/>
      <c r="AC917" s="702"/>
      <c r="AD917" s="702"/>
      <c r="AE917" s="702"/>
      <c r="AF917" s="702"/>
      <c r="AG917" s="702"/>
      <c r="AH917" s="702"/>
      <c r="AI917" s="702"/>
      <c r="AJ917" s="702"/>
      <c r="AK917" s="702"/>
    </row>
    <row r="918" spans="5:37">
      <c r="E918" s="702"/>
      <c r="F918" s="702"/>
      <c r="G918" s="702"/>
      <c r="H918" s="702"/>
      <c r="I918" s="702"/>
      <c r="J918" s="702"/>
      <c r="K918" s="702"/>
      <c r="L918" s="702"/>
      <c r="M918" s="702"/>
      <c r="N918" s="702"/>
      <c r="O918" s="702"/>
      <c r="P918" s="702"/>
      <c r="Q918" s="702"/>
      <c r="R918" s="702"/>
      <c r="S918" s="702"/>
      <c r="W918" s="702"/>
      <c r="X918" s="702"/>
      <c r="Y918" s="702"/>
      <c r="Z918" s="702"/>
      <c r="AA918" s="702"/>
      <c r="AB918" s="702"/>
      <c r="AC918" s="702"/>
      <c r="AD918" s="702"/>
      <c r="AE918" s="702"/>
      <c r="AF918" s="702"/>
      <c r="AG918" s="702"/>
      <c r="AH918" s="702"/>
      <c r="AI918" s="702"/>
      <c r="AJ918" s="702"/>
      <c r="AK918" s="702"/>
    </row>
    <row r="919" spans="5:37">
      <c r="E919" s="702"/>
      <c r="F919" s="702"/>
      <c r="G919" s="702"/>
      <c r="H919" s="702"/>
      <c r="I919" s="702"/>
      <c r="J919" s="702"/>
      <c r="K919" s="702"/>
      <c r="L919" s="702"/>
      <c r="M919" s="702"/>
      <c r="N919" s="702"/>
      <c r="O919" s="702"/>
      <c r="P919" s="702"/>
      <c r="Q919" s="702"/>
      <c r="R919" s="702"/>
      <c r="S919" s="702"/>
      <c r="W919" s="702"/>
      <c r="X919" s="702"/>
      <c r="Y919" s="702"/>
      <c r="Z919" s="702"/>
      <c r="AA919" s="702"/>
      <c r="AB919" s="702"/>
      <c r="AC919" s="702"/>
      <c r="AD919" s="702"/>
      <c r="AE919" s="702"/>
      <c r="AF919" s="702"/>
      <c r="AG919" s="702"/>
      <c r="AH919" s="702"/>
      <c r="AI919" s="702"/>
      <c r="AJ919" s="702"/>
      <c r="AK919" s="702"/>
    </row>
    <row r="920" spans="5:37">
      <c r="E920" s="702"/>
      <c r="F920" s="702"/>
      <c r="G920" s="702"/>
      <c r="H920" s="702"/>
      <c r="I920" s="702"/>
      <c r="J920" s="702"/>
      <c r="K920" s="702"/>
      <c r="L920" s="702"/>
      <c r="M920" s="702"/>
      <c r="N920" s="702"/>
      <c r="O920" s="702"/>
      <c r="P920" s="702"/>
      <c r="Q920" s="702"/>
      <c r="R920" s="702"/>
      <c r="S920" s="702"/>
      <c r="W920" s="702"/>
      <c r="X920" s="702"/>
      <c r="Y920" s="702"/>
      <c r="Z920" s="702"/>
      <c r="AA920" s="702"/>
      <c r="AB920" s="702"/>
      <c r="AC920" s="702"/>
      <c r="AD920" s="702"/>
      <c r="AE920" s="702"/>
      <c r="AF920" s="702"/>
      <c r="AG920" s="702"/>
      <c r="AH920" s="702"/>
      <c r="AI920" s="702"/>
      <c r="AJ920" s="702"/>
      <c r="AK920" s="702"/>
    </row>
    <row r="921" spans="5:37">
      <c r="E921" s="702"/>
      <c r="F921" s="702"/>
      <c r="G921" s="702"/>
      <c r="H921" s="702"/>
      <c r="I921" s="702"/>
      <c r="J921" s="702"/>
      <c r="K921" s="702"/>
      <c r="L921" s="702"/>
      <c r="M921" s="702"/>
      <c r="N921" s="702"/>
      <c r="O921" s="702"/>
      <c r="P921" s="702"/>
      <c r="Q921" s="702"/>
      <c r="R921" s="702"/>
      <c r="S921" s="702"/>
      <c r="W921" s="702"/>
      <c r="X921" s="702"/>
      <c r="Y921" s="702"/>
      <c r="Z921" s="702"/>
      <c r="AA921" s="702"/>
      <c r="AB921" s="702"/>
      <c r="AC921" s="702"/>
      <c r="AD921" s="702"/>
      <c r="AE921" s="702"/>
      <c r="AF921" s="702"/>
      <c r="AG921" s="702"/>
      <c r="AH921" s="702"/>
      <c r="AI921" s="702"/>
      <c r="AJ921" s="702"/>
      <c r="AK921" s="702"/>
    </row>
    <row r="922" spans="5:37">
      <c r="E922" s="702"/>
      <c r="F922" s="702"/>
      <c r="G922" s="702"/>
      <c r="H922" s="702"/>
      <c r="I922" s="702"/>
      <c r="J922" s="702"/>
      <c r="K922" s="702"/>
      <c r="L922" s="702"/>
      <c r="M922" s="702"/>
      <c r="N922" s="702"/>
      <c r="O922" s="702"/>
      <c r="P922" s="702"/>
      <c r="Q922" s="702"/>
      <c r="R922" s="702"/>
      <c r="S922" s="702"/>
      <c r="W922" s="702"/>
      <c r="X922" s="702"/>
      <c r="Y922" s="702"/>
      <c r="Z922" s="702"/>
      <c r="AA922" s="702"/>
      <c r="AB922" s="702"/>
      <c r="AC922" s="702"/>
      <c r="AD922" s="702"/>
      <c r="AE922" s="702"/>
      <c r="AF922" s="702"/>
      <c r="AG922" s="702"/>
      <c r="AH922" s="702"/>
      <c r="AI922" s="702"/>
      <c r="AJ922" s="702"/>
      <c r="AK922" s="702"/>
    </row>
    <row r="923" spans="5:37">
      <c r="E923" s="702"/>
      <c r="F923" s="702"/>
      <c r="G923" s="702"/>
      <c r="H923" s="702"/>
      <c r="I923" s="702"/>
      <c r="J923" s="702"/>
      <c r="K923" s="702"/>
      <c r="L923" s="702"/>
      <c r="M923" s="702"/>
      <c r="N923" s="702"/>
      <c r="O923" s="702"/>
      <c r="P923" s="702"/>
      <c r="Q923" s="702"/>
      <c r="R923" s="702"/>
      <c r="S923" s="702"/>
      <c r="W923" s="702"/>
      <c r="X923" s="702"/>
      <c r="Y923" s="702"/>
      <c r="Z923" s="702"/>
      <c r="AA923" s="702"/>
      <c r="AB923" s="702"/>
      <c r="AC923" s="702"/>
      <c r="AD923" s="702"/>
      <c r="AE923" s="702"/>
      <c r="AF923" s="702"/>
      <c r="AG923" s="702"/>
      <c r="AH923" s="702"/>
      <c r="AI923" s="702"/>
      <c r="AJ923" s="702"/>
      <c r="AK923" s="702"/>
    </row>
    <row r="924" spans="5:37">
      <c r="E924" s="702"/>
      <c r="F924" s="702"/>
      <c r="G924" s="702"/>
      <c r="H924" s="702"/>
      <c r="I924" s="702"/>
      <c r="J924" s="702"/>
      <c r="K924" s="702"/>
      <c r="L924" s="702"/>
      <c r="M924" s="702"/>
      <c r="N924" s="702"/>
      <c r="O924" s="702"/>
      <c r="P924" s="702"/>
      <c r="Q924" s="702"/>
      <c r="R924" s="702"/>
      <c r="S924" s="702"/>
      <c r="W924" s="702"/>
      <c r="X924" s="702"/>
      <c r="Y924" s="702"/>
      <c r="Z924" s="702"/>
      <c r="AA924" s="702"/>
      <c r="AB924" s="702"/>
      <c r="AC924" s="702"/>
      <c r="AD924" s="702"/>
      <c r="AE924" s="702"/>
      <c r="AF924" s="702"/>
      <c r="AG924" s="702"/>
      <c r="AH924" s="702"/>
      <c r="AI924" s="702"/>
      <c r="AJ924" s="702"/>
      <c r="AK924" s="702"/>
    </row>
    <row r="925" spans="5:37">
      <c r="E925" s="702"/>
      <c r="F925" s="702"/>
      <c r="G925" s="702"/>
      <c r="H925" s="702"/>
      <c r="I925" s="702"/>
      <c r="J925" s="702"/>
      <c r="K925" s="702"/>
      <c r="L925" s="702"/>
      <c r="M925" s="702"/>
      <c r="N925" s="702"/>
      <c r="O925" s="702"/>
      <c r="P925" s="702"/>
      <c r="Q925" s="702"/>
      <c r="R925" s="702"/>
      <c r="S925" s="702"/>
      <c r="W925" s="702"/>
      <c r="X925" s="702"/>
      <c r="Y925" s="702"/>
      <c r="Z925" s="702"/>
      <c r="AA925" s="702"/>
      <c r="AB925" s="702"/>
      <c r="AC925" s="702"/>
      <c r="AD925" s="702"/>
      <c r="AE925" s="702"/>
      <c r="AF925" s="702"/>
      <c r="AG925" s="702"/>
      <c r="AH925" s="702"/>
      <c r="AI925" s="702"/>
      <c r="AJ925" s="702"/>
      <c r="AK925" s="702"/>
    </row>
    <row r="926" spans="5:37">
      <c r="E926" s="702"/>
      <c r="F926" s="702"/>
      <c r="G926" s="702"/>
      <c r="H926" s="702"/>
      <c r="I926" s="702"/>
      <c r="J926" s="702"/>
      <c r="K926" s="702"/>
      <c r="L926" s="702"/>
      <c r="M926" s="702"/>
      <c r="N926" s="702"/>
      <c r="O926" s="702"/>
      <c r="P926" s="702"/>
      <c r="Q926" s="702"/>
      <c r="R926" s="702"/>
      <c r="S926" s="702"/>
      <c r="W926" s="702"/>
      <c r="X926" s="702"/>
      <c r="Y926" s="702"/>
      <c r="Z926" s="702"/>
      <c r="AA926" s="702"/>
      <c r="AB926" s="702"/>
      <c r="AC926" s="702"/>
      <c r="AD926" s="702"/>
      <c r="AE926" s="702"/>
      <c r="AF926" s="702"/>
      <c r="AG926" s="702"/>
      <c r="AH926" s="702"/>
      <c r="AI926" s="702"/>
      <c r="AJ926" s="702"/>
      <c r="AK926" s="702"/>
    </row>
    <row r="927" spans="5:37">
      <c r="E927" s="702"/>
      <c r="F927" s="702"/>
      <c r="G927" s="702"/>
      <c r="H927" s="702"/>
      <c r="I927" s="702"/>
      <c r="J927" s="702"/>
      <c r="K927" s="702"/>
      <c r="L927" s="702"/>
      <c r="M927" s="702"/>
      <c r="N927" s="702"/>
      <c r="O927" s="702"/>
      <c r="P927" s="702"/>
      <c r="Q927" s="702"/>
      <c r="R927" s="702"/>
      <c r="S927" s="702"/>
      <c r="W927" s="702"/>
      <c r="X927" s="702"/>
      <c r="Y927" s="702"/>
      <c r="Z927" s="702"/>
      <c r="AA927" s="702"/>
      <c r="AB927" s="702"/>
      <c r="AC927" s="702"/>
      <c r="AD927" s="702"/>
      <c r="AE927" s="702"/>
      <c r="AF927" s="702"/>
      <c r="AG927" s="702"/>
      <c r="AH927" s="702"/>
      <c r="AI927" s="702"/>
      <c r="AJ927" s="702"/>
      <c r="AK927" s="702"/>
    </row>
    <row r="928" spans="5:37">
      <c r="E928" s="702"/>
      <c r="F928" s="702"/>
      <c r="G928" s="702"/>
      <c r="H928" s="702"/>
      <c r="I928" s="702"/>
      <c r="J928" s="702"/>
      <c r="K928" s="702"/>
      <c r="L928" s="702"/>
      <c r="M928" s="702"/>
      <c r="N928" s="702"/>
      <c r="O928" s="702"/>
      <c r="P928" s="702"/>
      <c r="Q928" s="702"/>
      <c r="R928" s="702"/>
      <c r="S928" s="702"/>
      <c r="W928" s="702"/>
      <c r="X928" s="702"/>
      <c r="Y928" s="702"/>
      <c r="Z928" s="702"/>
      <c r="AA928" s="702"/>
      <c r="AB928" s="702"/>
      <c r="AC928" s="702"/>
      <c r="AD928" s="702"/>
      <c r="AE928" s="702"/>
      <c r="AF928" s="702"/>
      <c r="AG928" s="702"/>
      <c r="AH928" s="702"/>
      <c r="AI928" s="702"/>
      <c r="AJ928" s="702"/>
      <c r="AK928" s="702"/>
    </row>
    <row r="929" spans="5:37">
      <c r="E929" s="702"/>
      <c r="F929" s="702"/>
      <c r="G929" s="702"/>
      <c r="H929" s="702"/>
      <c r="I929" s="702"/>
      <c r="J929" s="702"/>
      <c r="K929" s="702"/>
      <c r="L929" s="702"/>
      <c r="M929" s="702"/>
      <c r="N929" s="702"/>
      <c r="O929" s="702"/>
      <c r="P929" s="702"/>
      <c r="Q929" s="702"/>
      <c r="R929" s="702"/>
      <c r="S929" s="702"/>
      <c r="W929" s="702"/>
      <c r="X929" s="702"/>
      <c r="Y929" s="702"/>
      <c r="Z929" s="702"/>
      <c r="AA929" s="702"/>
      <c r="AB929" s="702"/>
      <c r="AC929" s="702"/>
      <c r="AD929" s="702"/>
      <c r="AE929" s="702"/>
      <c r="AF929" s="702"/>
      <c r="AG929" s="702"/>
      <c r="AH929" s="702"/>
      <c r="AI929" s="702"/>
      <c r="AJ929" s="702"/>
      <c r="AK929" s="702"/>
    </row>
    <row r="930" spans="5:37">
      <c r="E930" s="702"/>
      <c r="F930" s="702"/>
      <c r="G930" s="702"/>
      <c r="H930" s="702"/>
      <c r="I930" s="702"/>
      <c r="J930" s="702"/>
      <c r="K930" s="702"/>
      <c r="L930" s="702"/>
      <c r="M930" s="702"/>
      <c r="N930" s="702"/>
      <c r="O930" s="702"/>
      <c r="P930" s="702"/>
      <c r="Q930" s="702"/>
      <c r="R930" s="702"/>
      <c r="S930" s="702"/>
      <c r="W930" s="702"/>
      <c r="X930" s="702"/>
      <c r="Y930" s="702"/>
      <c r="Z930" s="702"/>
      <c r="AA930" s="702"/>
      <c r="AB930" s="702"/>
      <c r="AC930" s="702"/>
      <c r="AD930" s="702"/>
      <c r="AE930" s="702"/>
      <c r="AF930" s="702"/>
      <c r="AG930" s="702"/>
      <c r="AH930" s="702"/>
      <c r="AI930" s="702"/>
      <c r="AJ930" s="702"/>
      <c r="AK930" s="702"/>
    </row>
    <row r="931" spans="5:37">
      <c r="E931" s="702"/>
      <c r="F931" s="702"/>
      <c r="G931" s="702"/>
      <c r="H931" s="702"/>
      <c r="I931" s="702"/>
      <c r="J931" s="702"/>
      <c r="K931" s="702"/>
      <c r="L931" s="702"/>
      <c r="M931" s="702"/>
      <c r="N931" s="702"/>
      <c r="O931" s="702"/>
      <c r="P931" s="702"/>
      <c r="Q931" s="702"/>
      <c r="R931" s="702"/>
      <c r="S931" s="702"/>
      <c r="W931" s="702"/>
      <c r="X931" s="702"/>
      <c r="Y931" s="702"/>
      <c r="Z931" s="702"/>
      <c r="AA931" s="702"/>
      <c r="AB931" s="702"/>
      <c r="AC931" s="702"/>
      <c r="AD931" s="702"/>
      <c r="AE931" s="702"/>
      <c r="AF931" s="702"/>
      <c r="AG931" s="702"/>
      <c r="AH931" s="702"/>
      <c r="AI931" s="702"/>
      <c r="AJ931" s="702"/>
      <c r="AK931" s="702"/>
    </row>
    <row r="932" spans="5:37">
      <c r="E932" s="702"/>
      <c r="F932" s="702"/>
      <c r="G932" s="702"/>
      <c r="H932" s="702"/>
      <c r="I932" s="702"/>
      <c r="J932" s="702"/>
      <c r="K932" s="702"/>
      <c r="L932" s="702"/>
      <c r="M932" s="702"/>
      <c r="N932" s="702"/>
      <c r="O932" s="702"/>
      <c r="P932" s="702"/>
      <c r="Q932" s="702"/>
      <c r="R932" s="702"/>
      <c r="S932" s="702"/>
      <c r="W932" s="702"/>
      <c r="X932" s="702"/>
      <c r="Y932" s="702"/>
      <c r="Z932" s="702"/>
      <c r="AA932" s="702"/>
      <c r="AB932" s="702"/>
      <c r="AC932" s="702"/>
      <c r="AD932" s="702"/>
      <c r="AE932" s="702"/>
      <c r="AF932" s="702"/>
      <c r="AG932" s="702"/>
      <c r="AH932" s="702"/>
      <c r="AI932" s="702"/>
      <c r="AJ932" s="702"/>
      <c r="AK932" s="702"/>
    </row>
    <row r="933" spans="5:37">
      <c r="E933" s="702"/>
      <c r="F933" s="702"/>
      <c r="G933" s="702"/>
      <c r="H933" s="702"/>
      <c r="I933" s="702"/>
      <c r="J933" s="702"/>
      <c r="K933" s="702"/>
      <c r="L933" s="702"/>
      <c r="M933" s="702"/>
      <c r="N933" s="702"/>
      <c r="O933" s="702"/>
      <c r="P933" s="702"/>
      <c r="Q933" s="702"/>
      <c r="R933" s="702"/>
      <c r="S933" s="702"/>
      <c r="W933" s="702"/>
      <c r="X933" s="702"/>
      <c r="Y933" s="702"/>
      <c r="Z933" s="702"/>
      <c r="AA933" s="702"/>
      <c r="AB933" s="702"/>
      <c r="AC933" s="702"/>
      <c r="AD933" s="702"/>
      <c r="AE933" s="702"/>
      <c r="AF933" s="702"/>
      <c r="AG933" s="702"/>
      <c r="AH933" s="702"/>
      <c r="AI933" s="702"/>
      <c r="AJ933" s="702"/>
      <c r="AK933" s="702"/>
    </row>
    <row r="934" spans="5:37">
      <c r="E934" s="702"/>
      <c r="F934" s="702"/>
      <c r="G934" s="702"/>
      <c r="H934" s="702"/>
      <c r="I934" s="702"/>
      <c r="J934" s="702"/>
      <c r="K934" s="702"/>
      <c r="L934" s="702"/>
      <c r="M934" s="702"/>
      <c r="N934" s="702"/>
      <c r="O934" s="702"/>
      <c r="P934" s="702"/>
      <c r="Q934" s="702"/>
      <c r="R934" s="702"/>
      <c r="S934" s="702"/>
      <c r="W934" s="702"/>
      <c r="X934" s="702"/>
      <c r="Y934" s="702"/>
      <c r="Z934" s="702"/>
      <c r="AA934" s="702"/>
      <c r="AB934" s="702"/>
      <c r="AC934" s="702"/>
      <c r="AD934" s="702"/>
      <c r="AE934" s="702"/>
      <c r="AF934" s="702"/>
      <c r="AG934" s="702"/>
      <c r="AH934" s="702"/>
      <c r="AI934" s="702"/>
      <c r="AJ934" s="702"/>
      <c r="AK934" s="702"/>
    </row>
    <row r="935" spans="5:37">
      <c r="E935" s="702"/>
      <c r="F935" s="702"/>
      <c r="G935" s="702"/>
      <c r="H935" s="702"/>
      <c r="I935" s="702"/>
      <c r="J935" s="702"/>
      <c r="K935" s="702"/>
      <c r="L935" s="702"/>
      <c r="M935" s="702"/>
      <c r="N935" s="702"/>
      <c r="O935" s="702"/>
      <c r="P935" s="702"/>
      <c r="Q935" s="702"/>
      <c r="R935" s="702"/>
      <c r="S935" s="702"/>
      <c r="W935" s="702"/>
      <c r="X935" s="702"/>
      <c r="Y935" s="702"/>
      <c r="Z935" s="702"/>
      <c r="AA935" s="702"/>
      <c r="AB935" s="702"/>
      <c r="AC935" s="702"/>
      <c r="AD935" s="702"/>
      <c r="AE935" s="702"/>
      <c r="AF935" s="702"/>
      <c r="AG935" s="702"/>
      <c r="AH935" s="702"/>
      <c r="AI935" s="702"/>
      <c r="AJ935" s="702"/>
      <c r="AK935" s="702"/>
    </row>
    <row r="936" spans="5:37">
      <c r="E936" s="702"/>
      <c r="F936" s="702"/>
      <c r="G936" s="702"/>
      <c r="H936" s="702"/>
      <c r="I936" s="702"/>
      <c r="J936" s="702"/>
      <c r="K936" s="702"/>
      <c r="L936" s="702"/>
      <c r="M936" s="702"/>
      <c r="N936" s="702"/>
      <c r="O936" s="702"/>
      <c r="P936" s="702"/>
      <c r="Q936" s="702"/>
      <c r="R936" s="702"/>
      <c r="S936" s="702"/>
      <c r="W936" s="702"/>
      <c r="X936" s="702"/>
      <c r="Y936" s="702"/>
      <c r="Z936" s="702"/>
      <c r="AA936" s="702"/>
      <c r="AB936" s="702"/>
      <c r="AC936" s="702"/>
      <c r="AD936" s="702"/>
      <c r="AE936" s="702"/>
      <c r="AF936" s="702"/>
      <c r="AG936" s="702"/>
      <c r="AH936" s="702"/>
      <c r="AI936" s="702"/>
      <c r="AJ936" s="702"/>
      <c r="AK936" s="702"/>
    </row>
    <row r="937" spans="5:37">
      <c r="E937" s="702"/>
      <c r="F937" s="702"/>
      <c r="G937" s="702"/>
      <c r="H937" s="702"/>
      <c r="I937" s="702"/>
      <c r="J937" s="702"/>
      <c r="K937" s="702"/>
      <c r="L937" s="702"/>
      <c r="M937" s="702"/>
      <c r="N937" s="702"/>
      <c r="O937" s="702"/>
      <c r="P937" s="702"/>
      <c r="Q937" s="702"/>
      <c r="R937" s="702"/>
      <c r="S937" s="702"/>
      <c r="W937" s="702"/>
      <c r="X937" s="702"/>
      <c r="Y937" s="702"/>
      <c r="Z937" s="702"/>
      <c r="AA937" s="702"/>
      <c r="AB937" s="702"/>
      <c r="AC937" s="702"/>
      <c r="AD937" s="702"/>
      <c r="AE937" s="702"/>
      <c r="AF937" s="702"/>
      <c r="AG937" s="702"/>
      <c r="AH937" s="702"/>
      <c r="AI937" s="702"/>
      <c r="AJ937" s="702"/>
      <c r="AK937" s="702"/>
    </row>
    <row r="938" spans="5:37">
      <c r="E938" s="702"/>
      <c r="F938" s="702"/>
      <c r="G938" s="702"/>
      <c r="H938" s="702"/>
      <c r="I938" s="702"/>
      <c r="J938" s="702"/>
      <c r="K938" s="702"/>
      <c r="L938" s="702"/>
      <c r="M938" s="702"/>
      <c r="N938" s="702"/>
      <c r="O938" s="702"/>
      <c r="P938" s="702"/>
      <c r="Q938" s="702"/>
      <c r="R938" s="702"/>
      <c r="S938" s="702"/>
      <c r="W938" s="702"/>
      <c r="X938" s="702"/>
      <c r="Y938" s="702"/>
      <c r="Z938" s="702"/>
      <c r="AA938" s="702"/>
      <c r="AB938" s="702"/>
      <c r="AC938" s="702"/>
      <c r="AD938" s="702"/>
      <c r="AE938" s="702"/>
      <c r="AF938" s="702"/>
      <c r="AG938" s="702"/>
      <c r="AH938" s="702"/>
      <c r="AI938" s="702"/>
      <c r="AJ938" s="702"/>
      <c r="AK938" s="702"/>
    </row>
    <row r="939" spans="5:37">
      <c r="E939" s="702"/>
      <c r="F939" s="702"/>
      <c r="G939" s="702"/>
      <c r="H939" s="702"/>
      <c r="I939" s="702"/>
      <c r="J939" s="702"/>
      <c r="K939" s="702"/>
      <c r="L939" s="702"/>
      <c r="M939" s="702"/>
      <c r="N939" s="702"/>
      <c r="O939" s="702"/>
      <c r="P939" s="702"/>
      <c r="Q939" s="702"/>
      <c r="R939" s="702"/>
      <c r="S939" s="702"/>
      <c r="W939" s="702"/>
      <c r="X939" s="702"/>
      <c r="Y939" s="702"/>
      <c r="Z939" s="702"/>
      <c r="AA939" s="702"/>
      <c r="AB939" s="702"/>
      <c r="AC939" s="702"/>
      <c r="AD939" s="702"/>
      <c r="AE939" s="702"/>
      <c r="AF939" s="702"/>
      <c r="AG939" s="702"/>
      <c r="AH939" s="702"/>
      <c r="AI939" s="702"/>
      <c r="AJ939" s="702"/>
      <c r="AK939" s="702"/>
    </row>
    <row r="940" spans="5:37">
      <c r="E940" s="702"/>
      <c r="F940" s="702"/>
      <c r="G940" s="702"/>
      <c r="H940" s="702"/>
      <c r="I940" s="702"/>
      <c r="J940" s="702"/>
      <c r="K940" s="702"/>
      <c r="L940" s="702"/>
      <c r="M940" s="702"/>
      <c r="N940" s="702"/>
      <c r="O940" s="702"/>
      <c r="P940" s="702"/>
      <c r="Q940" s="702"/>
      <c r="R940" s="702"/>
      <c r="S940" s="702"/>
      <c r="W940" s="702"/>
      <c r="X940" s="702"/>
      <c r="Y940" s="702"/>
      <c r="Z940" s="702"/>
      <c r="AA940" s="702"/>
      <c r="AB940" s="702"/>
      <c r="AC940" s="702"/>
      <c r="AD940" s="702"/>
      <c r="AE940" s="702"/>
      <c r="AF940" s="702"/>
      <c r="AG940" s="702"/>
      <c r="AH940" s="702"/>
      <c r="AI940" s="702"/>
      <c r="AJ940" s="702"/>
      <c r="AK940" s="702"/>
    </row>
    <row r="941" spans="5:37">
      <c r="E941" s="702"/>
      <c r="F941" s="702"/>
      <c r="G941" s="702"/>
      <c r="H941" s="702"/>
      <c r="I941" s="702"/>
      <c r="J941" s="702"/>
      <c r="K941" s="702"/>
      <c r="L941" s="702"/>
      <c r="M941" s="702"/>
      <c r="N941" s="702"/>
      <c r="O941" s="702"/>
      <c r="P941" s="702"/>
      <c r="Q941" s="702"/>
      <c r="R941" s="702"/>
      <c r="S941" s="702"/>
      <c r="W941" s="702"/>
      <c r="X941" s="702"/>
      <c r="Y941" s="702"/>
      <c r="Z941" s="702"/>
      <c r="AA941" s="702"/>
      <c r="AB941" s="702"/>
      <c r="AC941" s="702"/>
      <c r="AD941" s="702"/>
      <c r="AE941" s="702"/>
      <c r="AF941" s="702"/>
      <c r="AG941" s="702"/>
      <c r="AH941" s="702"/>
      <c r="AI941" s="702"/>
      <c r="AJ941" s="702"/>
      <c r="AK941" s="702"/>
    </row>
    <row r="942" spans="5:37">
      <c r="E942" s="702"/>
      <c r="F942" s="702"/>
      <c r="G942" s="702"/>
      <c r="H942" s="702"/>
      <c r="I942" s="702"/>
      <c r="J942" s="702"/>
      <c r="K942" s="702"/>
      <c r="L942" s="702"/>
      <c r="M942" s="702"/>
      <c r="N942" s="702"/>
      <c r="O942" s="702"/>
      <c r="P942" s="702"/>
      <c r="Q942" s="702"/>
      <c r="R942" s="702"/>
      <c r="S942" s="702"/>
      <c r="W942" s="702"/>
      <c r="X942" s="702"/>
      <c r="Y942" s="702"/>
      <c r="Z942" s="702"/>
      <c r="AA942" s="702"/>
      <c r="AB942" s="702"/>
      <c r="AC942" s="702"/>
      <c r="AD942" s="702"/>
      <c r="AE942" s="702"/>
      <c r="AF942" s="702"/>
      <c r="AG942" s="702"/>
      <c r="AH942" s="702"/>
      <c r="AI942" s="702"/>
      <c r="AJ942" s="702"/>
      <c r="AK942" s="702"/>
    </row>
    <row r="943" spans="5:37">
      <c r="E943" s="702"/>
      <c r="F943" s="702"/>
      <c r="G943" s="702"/>
      <c r="H943" s="702"/>
      <c r="I943" s="702"/>
      <c r="J943" s="702"/>
      <c r="K943" s="702"/>
      <c r="L943" s="702"/>
      <c r="M943" s="702"/>
      <c r="N943" s="702"/>
      <c r="O943" s="702"/>
      <c r="P943" s="702"/>
      <c r="Q943" s="702"/>
      <c r="R943" s="702"/>
      <c r="S943" s="702"/>
      <c r="W943" s="702"/>
      <c r="X943" s="702"/>
      <c r="Y943" s="702"/>
      <c r="Z943" s="702"/>
      <c r="AA943" s="702"/>
      <c r="AB943" s="702"/>
      <c r="AC943" s="702"/>
      <c r="AD943" s="702"/>
      <c r="AE943" s="702"/>
      <c r="AF943" s="702"/>
      <c r="AG943" s="702"/>
      <c r="AH943" s="702"/>
      <c r="AI943" s="702"/>
      <c r="AJ943" s="702"/>
      <c r="AK943" s="702"/>
    </row>
    <row r="944" spans="5:37">
      <c r="E944" s="702"/>
      <c r="F944" s="702"/>
      <c r="G944" s="702"/>
      <c r="H944" s="702"/>
      <c r="I944" s="702"/>
      <c r="J944" s="702"/>
      <c r="K944" s="702"/>
      <c r="L944" s="702"/>
      <c r="M944" s="702"/>
      <c r="N944" s="702"/>
      <c r="O944" s="702"/>
      <c r="P944" s="702"/>
      <c r="Q944" s="702"/>
      <c r="R944" s="702"/>
      <c r="S944" s="702"/>
      <c r="W944" s="702"/>
      <c r="X944" s="702"/>
      <c r="Y944" s="702"/>
      <c r="Z944" s="702"/>
      <c r="AA944" s="702"/>
      <c r="AB944" s="702"/>
      <c r="AC944" s="702"/>
      <c r="AD944" s="702"/>
      <c r="AE944" s="702"/>
      <c r="AF944" s="702"/>
      <c r="AG944" s="702"/>
      <c r="AH944" s="702"/>
      <c r="AI944" s="702"/>
      <c r="AJ944" s="702"/>
      <c r="AK944" s="702"/>
    </row>
    <row r="945" spans="5:37">
      <c r="E945" s="702"/>
      <c r="F945" s="702"/>
      <c r="G945" s="702"/>
      <c r="H945" s="702"/>
      <c r="I945" s="702"/>
      <c r="J945" s="702"/>
      <c r="K945" s="702"/>
      <c r="L945" s="702"/>
      <c r="M945" s="702"/>
      <c r="N945" s="702"/>
      <c r="O945" s="702"/>
      <c r="P945" s="702"/>
      <c r="Q945" s="702"/>
      <c r="R945" s="702"/>
      <c r="S945" s="702"/>
      <c r="W945" s="702"/>
      <c r="X945" s="702"/>
      <c r="Y945" s="702"/>
      <c r="Z945" s="702"/>
      <c r="AA945" s="702"/>
      <c r="AB945" s="702"/>
      <c r="AC945" s="702"/>
      <c r="AD945" s="702"/>
      <c r="AE945" s="702"/>
      <c r="AF945" s="702"/>
      <c r="AG945" s="702"/>
      <c r="AH945" s="702"/>
      <c r="AI945" s="702"/>
      <c r="AJ945" s="702"/>
      <c r="AK945" s="702"/>
    </row>
    <row r="946" spans="5:37">
      <c r="E946" s="702"/>
      <c r="F946" s="702"/>
      <c r="G946" s="702"/>
      <c r="H946" s="702"/>
      <c r="I946" s="702"/>
      <c r="J946" s="702"/>
      <c r="K946" s="702"/>
      <c r="L946" s="702"/>
      <c r="M946" s="702"/>
      <c r="N946" s="702"/>
      <c r="O946" s="702"/>
      <c r="P946" s="702"/>
      <c r="Q946" s="702"/>
      <c r="R946" s="702"/>
      <c r="S946" s="702"/>
      <c r="W946" s="702"/>
      <c r="X946" s="702"/>
      <c r="Y946" s="702"/>
      <c r="Z946" s="702"/>
      <c r="AA946" s="702"/>
      <c r="AB946" s="702"/>
      <c r="AC946" s="702"/>
      <c r="AD946" s="702"/>
      <c r="AE946" s="702"/>
      <c r="AF946" s="702"/>
      <c r="AG946" s="702"/>
      <c r="AH946" s="702"/>
      <c r="AI946" s="702"/>
      <c r="AJ946" s="702"/>
      <c r="AK946" s="702"/>
    </row>
    <row r="947" spans="5:37">
      <c r="E947" s="702"/>
      <c r="F947" s="702"/>
      <c r="G947" s="702"/>
      <c r="H947" s="702"/>
      <c r="I947" s="702"/>
      <c r="J947" s="702"/>
      <c r="K947" s="702"/>
      <c r="L947" s="702"/>
      <c r="M947" s="702"/>
      <c r="N947" s="702"/>
      <c r="O947" s="702"/>
      <c r="P947" s="702"/>
      <c r="Q947" s="702"/>
      <c r="R947" s="702"/>
      <c r="S947" s="702"/>
      <c r="W947" s="702"/>
      <c r="X947" s="702"/>
      <c r="Y947" s="702"/>
      <c r="Z947" s="702"/>
      <c r="AA947" s="702"/>
      <c r="AB947" s="702"/>
      <c r="AC947" s="702"/>
      <c r="AD947" s="702"/>
      <c r="AE947" s="702"/>
      <c r="AF947" s="702"/>
      <c r="AG947" s="702"/>
      <c r="AH947" s="702"/>
      <c r="AI947" s="702"/>
      <c r="AJ947" s="702"/>
      <c r="AK947" s="702"/>
    </row>
    <row r="948" spans="5:37">
      <c r="E948" s="702"/>
      <c r="F948" s="702"/>
      <c r="G948" s="702"/>
      <c r="H948" s="702"/>
      <c r="I948" s="702"/>
      <c r="J948" s="702"/>
      <c r="K948" s="702"/>
      <c r="L948" s="702"/>
      <c r="M948" s="702"/>
      <c r="N948" s="702"/>
      <c r="O948" s="702"/>
      <c r="P948" s="702"/>
      <c r="Q948" s="702"/>
      <c r="R948" s="702"/>
      <c r="S948" s="702"/>
      <c r="W948" s="702"/>
      <c r="X948" s="702"/>
      <c r="Y948" s="702"/>
      <c r="Z948" s="702"/>
      <c r="AA948" s="702"/>
      <c r="AB948" s="702"/>
      <c r="AC948" s="702"/>
      <c r="AD948" s="702"/>
      <c r="AE948" s="702"/>
      <c r="AF948" s="702"/>
      <c r="AG948" s="702"/>
      <c r="AH948" s="702"/>
      <c r="AI948" s="702"/>
      <c r="AJ948" s="702"/>
      <c r="AK948" s="702"/>
    </row>
    <row r="949" spans="5:37">
      <c r="E949" s="702"/>
      <c r="F949" s="702"/>
      <c r="G949" s="702"/>
      <c r="H949" s="702"/>
      <c r="I949" s="702"/>
      <c r="J949" s="702"/>
      <c r="K949" s="702"/>
      <c r="L949" s="702"/>
      <c r="M949" s="702"/>
      <c r="N949" s="702"/>
      <c r="O949" s="702"/>
      <c r="P949" s="702"/>
      <c r="Q949" s="702"/>
      <c r="R949" s="702"/>
      <c r="S949" s="702"/>
      <c r="W949" s="702"/>
      <c r="X949" s="702"/>
      <c r="Y949" s="702"/>
      <c r="Z949" s="702"/>
      <c r="AA949" s="702"/>
      <c r="AB949" s="702"/>
      <c r="AC949" s="702"/>
      <c r="AD949" s="702"/>
      <c r="AE949" s="702"/>
      <c r="AF949" s="702"/>
      <c r="AG949" s="702"/>
      <c r="AH949" s="702"/>
      <c r="AI949" s="702"/>
      <c r="AJ949" s="702"/>
      <c r="AK949" s="702"/>
    </row>
    <row r="950" spans="5:37">
      <c r="E950" s="702"/>
      <c r="F950" s="702"/>
      <c r="G950" s="702"/>
      <c r="H950" s="702"/>
      <c r="I950" s="702"/>
      <c r="J950" s="702"/>
      <c r="K950" s="702"/>
      <c r="L950" s="702"/>
      <c r="M950" s="702"/>
      <c r="N950" s="702"/>
      <c r="O950" s="702"/>
      <c r="P950" s="702"/>
      <c r="Q950" s="702"/>
      <c r="R950" s="702"/>
      <c r="S950" s="702"/>
      <c r="W950" s="702"/>
      <c r="X950" s="702"/>
      <c r="Y950" s="702"/>
      <c r="Z950" s="702"/>
      <c r="AA950" s="702"/>
      <c r="AB950" s="702"/>
      <c r="AC950" s="702"/>
      <c r="AD950" s="702"/>
      <c r="AE950" s="702"/>
      <c r="AF950" s="702"/>
      <c r="AG950" s="702"/>
      <c r="AH950" s="702"/>
      <c r="AI950" s="702"/>
      <c r="AJ950" s="702"/>
      <c r="AK950" s="702"/>
    </row>
    <row r="951" spans="5:37">
      <c r="E951" s="702"/>
      <c r="F951" s="702"/>
      <c r="G951" s="702"/>
      <c r="H951" s="702"/>
      <c r="I951" s="702"/>
      <c r="J951" s="702"/>
      <c r="K951" s="702"/>
      <c r="L951" s="702"/>
      <c r="M951" s="702"/>
      <c r="N951" s="702"/>
      <c r="O951" s="702"/>
      <c r="P951" s="702"/>
      <c r="Q951" s="702"/>
      <c r="R951" s="702"/>
      <c r="S951" s="702"/>
      <c r="W951" s="702"/>
      <c r="X951" s="702"/>
      <c r="Y951" s="702"/>
      <c r="Z951" s="702"/>
      <c r="AA951" s="702"/>
      <c r="AB951" s="702"/>
      <c r="AC951" s="702"/>
      <c r="AD951" s="702"/>
      <c r="AE951" s="702"/>
      <c r="AF951" s="702"/>
      <c r="AG951" s="702"/>
      <c r="AH951" s="702"/>
      <c r="AI951" s="702"/>
      <c r="AJ951" s="702"/>
      <c r="AK951" s="702"/>
    </row>
    <row r="952" spans="5:37">
      <c r="E952" s="702"/>
      <c r="F952" s="702"/>
      <c r="G952" s="702"/>
      <c r="H952" s="702"/>
      <c r="I952" s="702"/>
      <c r="J952" s="702"/>
      <c r="K952" s="702"/>
      <c r="L952" s="702"/>
      <c r="M952" s="702"/>
      <c r="N952" s="702"/>
      <c r="O952" s="702"/>
      <c r="P952" s="702"/>
      <c r="Q952" s="702"/>
      <c r="R952" s="702"/>
      <c r="S952" s="702"/>
      <c r="W952" s="702"/>
      <c r="X952" s="702"/>
      <c r="Y952" s="702"/>
      <c r="Z952" s="702"/>
      <c r="AA952" s="702"/>
      <c r="AB952" s="702"/>
      <c r="AC952" s="702"/>
      <c r="AD952" s="702"/>
      <c r="AE952" s="702"/>
      <c r="AF952" s="702"/>
      <c r="AG952" s="702"/>
      <c r="AH952" s="702"/>
      <c r="AI952" s="702"/>
      <c r="AJ952" s="702"/>
      <c r="AK952" s="702"/>
    </row>
  </sheetData>
  <sheetProtection formatCells="0"/>
  <mergeCells count="127">
    <mergeCell ref="X45:AJ45"/>
    <mergeCell ref="X49:AC49"/>
    <mergeCell ref="X50:AC50"/>
    <mergeCell ref="W1:AB1"/>
    <mergeCell ref="Y29:Z29"/>
    <mergeCell ref="Y30:Z30"/>
    <mergeCell ref="Y31:Z31"/>
    <mergeCell ref="X33:AJ33"/>
    <mergeCell ref="AE39:AI39"/>
    <mergeCell ref="Y40:AB40"/>
    <mergeCell ref="AE40:AJ40"/>
    <mergeCell ref="AJ9:AJ10"/>
    <mergeCell ref="X14:AJ14"/>
    <mergeCell ref="X19:AJ22"/>
    <mergeCell ref="X23:AJ26"/>
    <mergeCell ref="X28:AJ28"/>
    <mergeCell ref="AD9:AD10"/>
    <mergeCell ref="AE9:AE10"/>
    <mergeCell ref="AF9:AF10"/>
    <mergeCell ref="AG9:AG10"/>
    <mergeCell ref="AH9:AH10"/>
    <mergeCell ref="AB9:AB10"/>
    <mergeCell ref="AC9:AC10"/>
    <mergeCell ref="AI7:AI8"/>
    <mergeCell ref="AE43:AJ43"/>
    <mergeCell ref="X44:AJ44"/>
    <mergeCell ref="R7:R8"/>
    <mergeCell ref="F9:F10"/>
    <mergeCell ref="AJ7:AJ8"/>
    <mergeCell ref="AI9:AI10"/>
    <mergeCell ref="X9:X10"/>
    <mergeCell ref="Y9:Y10"/>
    <mergeCell ref="Z9:Z10"/>
    <mergeCell ref="AA9:AA10"/>
    <mergeCell ref="M7:M8"/>
    <mergeCell ref="N7:N8"/>
    <mergeCell ref="G29:H29"/>
    <mergeCell ref="X41:AC42"/>
    <mergeCell ref="AE41:AJ41"/>
    <mergeCell ref="AE42:AJ42"/>
    <mergeCell ref="X43:AC43"/>
    <mergeCell ref="X16:AJ18"/>
    <mergeCell ref="AH5:AH6"/>
    <mergeCell ref="AI5:AI6"/>
    <mergeCell ref="AJ5:AJ6"/>
    <mergeCell ref="X7:X8"/>
    <mergeCell ref="Y7:Y8"/>
    <mergeCell ref="Z7:Z8"/>
    <mergeCell ref="AA7:AA8"/>
    <mergeCell ref="AB7:AB8"/>
    <mergeCell ref="AC7:AC8"/>
    <mergeCell ref="AD7:AD8"/>
    <mergeCell ref="AB5:AB6"/>
    <mergeCell ref="AC5:AC6"/>
    <mergeCell ref="AD5:AD6"/>
    <mergeCell ref="AE5:AE6"/>
    <mergeCell ref="AF5:AF6"/>
    <mergeCell ref="AG5:AG6"/>
    <mergeCell ref="X5:X6"/>
    <mergeCell ref="Y5:Y6"/>
    <mergeCell ref="Z5:Z6"/>
    <mergeCell ref="AA5:AA6"/>
    <mergeCell ref="AE7:AE8"/>
    <mergeCell ref="AF7:AF8"/>
    <mergeCell ref="AG7:AG8"/>
    <mergeCell ref="AH7:AH8"/>
    <mergeCell ref="F45:R45"/>
    <mergeCell ref="F49:K49"/>
    <mergeCell ref="F50:K50"/>
    <mergeCell ref="E1:J1"/>
    <mergeCell ref="F41:K42"/>
    <mergeCell ref="M41:R41"/>
    <mergeCell ref="M42:R42"/>
    <mergeCell ref="F43:K43"/>
    <mergeCell ref="M43:R43"/>
    <mergeCell ref="F44:R44"/>
    <mergeCell ref="G30:H30"/>
    <mergeCell ref="G31:H31"/>
    <mergeCell ref="F33:R33"/>
    <mergeCell ref="M39:Q39"/>
    <mergeCell ref="G40:J40"/>
    <mergeCell ref="M40:R40"/>
    <mergeCell ref="O9:O10"/>
    <mergeCell ref="P9:P10"/>
    <mergeCell ref="Q9:Q10"/>
    <mergeCell ref="R9:R10"/>
    <mergeCell ref="F14:R14"/>
    <mergeCell ref="F23:R26"/>
    <mergeCell ref="F28:R28"/>
    <mergeCell ref="F5:F6"/>
    <mergeCell ref="C21:D21"/>
    <mergeCell ref="O7:O8"/>
    <mergeCell ref="P7:P8"/>
    <mergeCell ref="Q7:Q8"/>
    <mergeCell ref="F7:F8"/>
    <mergeCell ref="G7:G8"/>
    <mergeCell ref="H7:H8"/>
    <mergeCell ref="I7:I8"/>
    <mergeCell ref="J7:J8"/>
    <mergeCell ref="K7:K8"/>
    <mergeCell ref="G9:G10"/>
    <mergeCell ref="H9:H10"/>
    <mergeCell ref="I9:I10"/>
    <mergeCell ref="J9:J10"/>
    <mergeCell ref="K9:K10"/>
    <mergeCell ref="L9:L10"/>
    <mergeCell ref="M9:M10"/>
    <mergeCell ref="C16:C18"/>
    <mergeCell ref="C10:C12"/>
    <mergeCell ref="C13:C15"/>
    <mergeCell ref="C7:D7"/>
    <mergeCell ref="F19:R22"/>
    <mergeCell ref="F16:R18"/>
    <mergeCell ref="G5:G6"/>
    <mergeCell ref="H5:H6"/>
    <mergeCell ref="N9:N10"/>
    <mergeCell ref="L7:L8"/>
    <mergeCell ref="O5:O6"/>
    <mergeCell ref="P5:P6"/>
    <mergeCell ref="Q5:Q6"/>
    <mergeCell ref="R5:R6"/>
    <mergeCell ref="I5:I6"/>
    <mergeCell ref="J5:J6"/>
    <mergeCell ref="K5:K6"/>
    <mergeCell ref="L5:L6"/>
    <mergeCell ref="M5:M6"/>
    <mergeCell ref="N5:N6"/>
  </mergeCells>
  <printOptions horizontalCentered="1" verticalCentered="1"/>
  <pageMargins left="0.2" right="0.2" top="0.25" bottom="0.25" header="0" footer="0"/>
  <pageSetup paperSize="9" scale="65" orientation="landscape" horizontalDpi="360" verticalDpi="36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1B50-1183-4792-904F-DD5A71DCF5CE}">
  <sheetPr codeName="Sheet26">
    <pageSetUpPr fitToPage="1"/>
  </sheetPr>
  <dimension ref="A1:AF953"/>
  <sheetViews>
    <sheetView showGridLines="0" showRowColHeaders="0" view="pageBreakPreview" zoomScale="80" zoomScaleNormal="100" zoomScaleSheetLayoutView="80" workbookViewId="0">
      <selection activeCell="F15" sqref="F15:J15"/>
    </sheetView>
  </sheetViews>
  <sheetFormatPr defaultColWidth="9.4140625" defaultRowHeight="15.5"/>
  <cols>
    <col min="1" max="1" width="9.4140625" style="252"/>
    <col min="2" max="2" width="11.1640625" style="252" customWidth="1"/>
    <col min="3" max="3" width="13.33203125" style="252" hidden="1" customWidth="1"/>
    <col min="4" max="4" width="3.5" customWidth="1"/>
    <col min="5" max="5" width="9.83203125" customWidth="1"/>
    <col min="6" max="6" width="5.6640625" customWidth="1"/>
    <col min="7" max="7" width="1.6640625" customWidth="1"/>
    <col min="8" max="8" width="16.5" customWidth="1"/>
    <col min="9" max="9" width="8.33203125" customWidth="1"/>
    <col min="10" max="10" width="7.58203125" customWidth="1"/>
    <col min="11" max="12" width="8.1640625" customWidth="1"/>
    <col min="13" max="13" width="9" customWidth="1"/>
    <col min="14" max="14" width="13.58203125" customWidth="1"/>
    <col min="15" max="15" width="3.5" customWidth="1"/>
    <col min="16" max="18" width="3.5" style="252" customWidth="1"/>
    <col min="19" max="19" width="3.5" customWidth="1"/>
    <col min="20" max="20" width="9.83203125" customWidth="1"/>
    <col min="21" max="21" width="5.6640625" customWidth="1"/>
    <col min="22" max="22" width="1.6640625" customWidth="1"/>
    <col min="23" max="23" width="16.5" customWidth="1"/>
    <col min="24" max="24" width="8.33203125" customWidth="1"/>
    <col min="25" max="25" width="7.58203125" customWidth="1"/>
    <col min="26" max="27" width="8.1640625" customWidth="1"/>
    <col min="28" max="28" width="9" customWidth="1"/>
    <col min="29" max="29" width="13.58203125" customWidth="1"/>
    <col min="30" max="30" width="3.5" customWidth="1"/>
    <col min="31" max="16384" width="9.4140625" style="252"/>
  </cols>
  <sheetData>
    <row r="1" spans="1:32" ht="16" thickBot="1">
      <c r="A1" s="252" t="s">
        <v>701</v>
      </c>
      <c r="C1" s="254"/>
      <c r="D1" s="702"/>
      <c r="E1" s="702"/>
      <c r="F1" s="702"/>
      <c r="G1" s="702"/>
      <c r="H1" s="702" t="s">
        <v>575</v>
      </c>
      <c r="I1" s="702"/>
      <c r="J1" s="702"/>
      <c r="K1" s="702"/>
      <c r="L1" s="702"/>
      <c r="M1" s="702"/>
      <c r="N1" s="702"/>
      <c r="O1" s="702"/>
      <c r="S1" s="702"/>
      <c r="T1" s="702"/>
      <c r="U1" s="702"/>
      <c r="V1" s="702"/>
      <c r="W1" s="702" t="s">
        <v>574</v>
      </c>
      <c r="X1" s="702"/>
      <c r="Y1" s="702"/>
      <c r="Z1" s="702"/>
      <c r="AA1" s="702"/>
      <c r="AB1" s="702"/>
      <c r="AC1" s="702"/>
      <c r="AD1" s="702"/>
    </row>
    <row r="2" spans="1:32">
      <c r="C2" s="255"/>
      <c r="D2" s="703"/>
      <c r="E2" s="704"/>
      <c r="F2" s="704"/>
      <c r="G2" s="704"/>
      <c r="H2" s="704"/>
      <c r="I2" s="704"/>
      <c r="J2" s="704"/>
      <c r="K2" s="704"/>
      <c r="L2" s="704"/>
      <c r="M2" s="704"/>
      <c r="N2" s="704"/>
      <c r="O2" s="705"/>
      <c r="S2" s="703"/>
      <c r="T2" s="704"/>
      <c r="U2" s="704"/>
      <c r="V2" s="704"/>
      <c r="W2" s="704"/>
      <c r="X2" s="704"/>
      <c r="Y2" s="704"/>
      <c r="Z2" s="704"/>
      <c r="AA2" s="704"/>
      <c r="AB2" s="704"/>
      <c r="AC2" s="704"/>
      <c r="AD2" s="705"/>
    </row>
    <row r="3" spans="1:32">
      <c r="C3" s="255"/>
      <c r="D3" s="706"/>
      <c r="E3" s="707"/>
      <c r="F3" s="707"/>
      <c r="G3" s="707"/>
      <c r="H3" s="707"/>
      <c r="I3" s="707"/>
      <c r="J3" s="707"/>
      <c r="K3" s="707"/>
      <c r="L3" s="707"/>
      <c r="M3" s="707"/>
      <c r="N3" s="707"/>
      <c r="O3" s="733"/>
      <c r="S3" s="706"/>
      <c r="T3" s="707"/>
      <c r="U3" s="707"/>
      <c r="V3" s="707"/>
      <c r="W3" s="707"/>
      <c r="X3" s="707"/>
      <c r="Y3" s="707"/>
      <c r="Z3" s="707"/>
      <c r="AA3" s="707"/>
      <c r="AB3" s="707"/>
      <c r="AC3" s="707"/>
      <c r="AD3" s="733"/>
    </row>
    <row r="4" spans="1:32">
      <c r="B4" s="256"/>
      <c r="C4" s="256"/>
      <c r="D4" s="709"/>
      <c r="E4" s="1089" t="s">
        <v>3</v>
      </c>
      <c r="F4" s="1089"/>
      <c r="G4" s="1089"/>
      <c r="H4" s="1089"/>
      <c r="I4" s="1089"/>
      <c r="J4" s="1089"/>
      <c r="K4" s="1089"/>
      <c r="L4" s="1089"/>
      <c r="M4" s="1089"/>
      <c r="N4" s="1089"/>
      <c r="O4" s="734"/>
      <c r="S4" s="709"/>
      <c r="T4" s="1089" t="s">
        <v>3</v>
      </c>
      <c r="U4" s="1089"/>
      <c r="V4" s="1089"/>
      <c r="W4" s="1089"/>
      <c r="X4" s="1089"/>
      <c r="Y4" s="1089"/>
      <c r="Z4" s="1089"/>
      <c r="AA4" s="1089"/>
      <c r="AB4" s="1089"/>
      <c r="AC4" s="1089"/>
      <c r="AD4" s="734"/>
    </row>
    <row r="5" spans="1:32">
      <c r="B5" s="256"/>
      <c r="C5" s="256"/>
      <c r="D5" s="709"/>
      <c r="E5" s="1089" t="s">
        <v>450</v>
      </c>
      <c r="F5" s="1089"/>
      <c r="G5" s="1089"/>
      <c r="H5" s="1089"/>
      <c r="I5" s="1089"/>
      <c r="J5" s="1089"/>
      <c r="K5" s="1089"/>
      <c r="L5" s="1089"/>
      <c r="M5" s="1089"/>
      <c r="N5" s="1089"/>
      <c r="O5" s="734"/>
      <c r="S5" s="709"/>
      <c r="T5" s="1089" t="s">
        <v>450</v>
      </c>
      <c r="U5" s="1089"/>
      <c r="V5" s="1089"/>
      <c r="W5" s="1089"/>
      <c r="X5" s="1089"/>
      <c r="Y5" s="1089"/>
      <c r="Z5" s="1089"/>
      <c r="AA5" s="1089"/>
      <c r="AB5" s="1089"/>
      <c r="AC5" s="1089"/>
      <c r="AD5" s="734"/>
    </row>
    <row r="6" spans="1:32" ht="18.5">
      <c r="B6" s="256"/>
      <c r="C6" s="256"/>
      <c r="D6" s="711"/>
      <c r="E6" s="1090" t="str">
        <f>'INPUT DATA'!$E$8</f>
        <v>REGION XII</v>
      </c>
      <c r="F6" s="1090"/>
      <c r="G6" s="1090"/>
      <c r="H6" s="1090"/>
      <c r="I6" s="1090"/>
      <c r="J6" s="1090"/>
      <c r="K6" s="1090"/>
      <c r="L6" s="1090"/>
      <c r="M6" s="1090"/>
      <c r="N6" s="1090"/>
      <c r="O6" s="733"/>
      <c r="P6" s="749"/>
      <c r="Q6" s="749"/>
      <c r="R6" s="749"/>
      <c r="S6" s="711"/>
      <c r="T6" s="1090" t="str">
        <f>'INPUT DATA'!$E$8</f>
        <v>REGION XII</v>
      </c>
      <c r="U6" s="1090"/>
      <c r="V6" s="1090"/>
      <c r="W6" s="1090"/>
      <c r="X6" s="1090"/>
      <c r="Y6" s="1090"/>
      <c r="Z6" s="1090"/>
      <c r="AA6" s="1090"/>
      <c r="AB6" s="1090"/>
      <c r="AC6" s="1090"/>
      <c r="AD6" s="733"/>
    </row>
    <row r="7" spans="1:32" ht="18.5">
      <c r="B7" s="256"/>
      <c r="C7" s="256"/>
      <c r="D7" s="709"/>
      <c r="E7" s="1090" t="str">
        <f>'INPUT DATA'!$E$9</f>
        <v>CITY SCHOOLS DIVISION OF KORONADAL</v>
      </c>
      <c r="F7" s="1090"/>
      <c r="G7" s="1090"/>
      <c r="H7" s="1090"/>
      <c r="I7" s="1090"/>
      <c r="J7" s="1090"/>
      <c r="K7" s="1090"/>
      <c r="L7" s="1090"/>
      <c r="M7" s="1090"/>
      <c r="N7" s="1090"/>
      <c r="O7" s="733"/>
      <c r="P7" s="749"/>
      <c r="Q7" s="749"/>
      <c r="R7" s="749"/>
      <c r="S7" s="709"/>
      <c r="T7" s="1090" t="str">
        <f>'INPUT DATA'!$E$9</f>
        <v>CITY SCHOOLS DIVISION OF KORONADAL</v>
      </c>
      <c r="U7" s="1090"/>
      <c r="V7" s="1090"/>
      <c r="W7" s="1090"/>
      <c r="X7" s="1090"/>
      <c r="Y7" s="1090"/>
      <c r="Z7" s="1090"/>
      <c r="AA7" s="1090"/>
      <c r="AB7" s="1090"/>
      <c r="AC7" s="1090"/>
      <c r="AD7" s="733"/>
    </row>
    <row r="8" spans="1:32" ht="18.5">
      <c r="B8" s="256"/>
      <c r="C8" s="256"/>
      <c r="D8" s="715"/>
      <c r="E8" s="1091" t="str">
        <f>'INPUT DATA'!$E$10</f>
        <v>KORONADAL NATIONAL COMPREHENSIVE HIGH SCHOOL</v>
      </c>
      <c r="F8" s="1091"/>
      <c r="G8" s="1091"/>
      <c r="H8" s="1091"/>
      <c r="I8" s="1091"/>
      <c r="J8" s="1091"/>
      <c r="K8" s="1091"/>
      <c r="L8" s="1091"/>
      <c r="M8" s="1091"/>
      <c r="N8" s="1091"/>
      <c r="O8" s="733"/>
      <c r="P8" s="750"/>
      <c r="Q8" s="750"/>
      <c r="R8" s="750"/>
      <c r="S8" s="715"/>
      <c r="T8" s="1091" t="str">
        <f>'INPUT DATA'!$E$10</f>
        <v>KORONADAL NATIONAL COMPREHENSIVE HIGH SCHOOL</v>
      </c>
      <c r="U8" s="1091"/>
      <c r="V8" s="1091"/>
      <c r="W8" s="1091"/>
      <c r="X8" s="1091"/>
      <c r="Y8" s="1091"/>
      <c r="Z8" s="1091"/>
      <c r="AA8" s="1091"/>
      <c r="AB8" s="1091"/>
      <c r="AC8" s="1091"/>
      <c r="AD8" s="733"/>
    </row>
    <row r="9" spans="1:32" ht="17.399999999999999" customHeight="1">
      <c r="B9" s="256"/>
      <c r="C9" s="256"/>
      <c r="D9" s="709"/>
      <c r="E9" s="1090" t="s">
        <v>192</v>
      </c>
      <c r="F9" s="1090"/>
      <c r="G9" s="1090"/>
      <c r="H9" s="1090"/>
      <c r="I9" s="1090"/>
      <c r="J9" s="1090"/>
      <c r="K9" s="1090"/>
      <c r="L9" s="1090"/>
      <c r="M9" s="1090"/>
      <c r="N9" s="1090"/>
      <c r="O9" s="733"/>
      <c r="P9" s="749"/>
      <c r="Q9" s="749"/>
      <c r="R9" s="749"/>
      <c r="S9" s="709"/>
      <c r="T9" s="1090" t="s">
        <v>192</v>
      </c>
      <c r="U9" s="1090"/>
      <c r="V9" s="1090"/>
      <c r="W9" s="1090"/>
      <c r="X9" s="1090"/>
      <c r="Y9" s="1090"/>
      <c r="Z9" s="1090"/>
      <c r="AA9" s="1090"/>
      <c r="AB9" s="1090"/>
      <c r="AC9" s="1090"/>
      <c r="AD9" s="733"/>
    </row>
    <row r="10" spans="1:32" ht="17.399999999999999" customHeight="1">
      <c r="B10" s="256"/>
      <c r="C10" s="256"/>
      <c r="D10" s="709"/>
      <c r="E10" s="1090" t="str">
        <f>'INPUT DATA'!$E$15</f>
        <v>City of Koronadal</v>
      </c>
      <c r="F10" s="1090"/>
      <c r="G10" s="1090"/>
      <c r="H10" s="1090"/>
      <c r="I10" s="1090"/>
      <c r="J10" s="1090"/>
      <c r="K10" s="1090"/>
      <c r="L10" s="1090"/>
      <c r="M10" s="1090"/>
      <c r="N10" s="1090"/>
      <c r="O10" s="733"/>
      <c r="P10" s="749"/>
      <c r="Q10" s="749"/>
      <c r="R10" s="749"/>
      <c r="S10" s="709"/>
      <c r="T10" s="1090" t="str">
        <f>'INPUT DATA'!$E$15</f>
        <v>City of Koronadal</v>
      </c>
      <c r="U10" s="1090"/>
      <c r="V10" s="1090"/>
      <c r="W10" s="1090"/>
      <c r="X10" s="1090"/>
      <c r="Y10" s="1090"/>
      <c r="Z10" s="1090"/>
      <c r="AA10" s="1090"/>
      <c r="AB10" s="1090"/>
      <c r="AC10" s="1090"/>
      <c r="AD10" s="733"/>
    </row>
    <row r="11" spans="1:32" ht="17.399999999999999" customHeight="1">
      <c r="B11" s="256"/>
      <c r="C11" s="256"/>
      <c r="D11" s="709"/>
      <c r="E11" s="714"/>
      <c r="F11" s="714"/>
      <c r="G11" s="714"/>
      <c r="H11" s="714"/>
      <c r="I11" s="714"/>
      <c r="J11" s="714"/>
      <c r="K11" s="714"/>
      <c r="L11" s="714"/>
      <c r="M11" s="714"/>
      <c r="N11" s="714"/>
      <c r="O11" s="733"/>
      <c r="S11" s="709"/>
      <c r="T11" s="714"/>
      <c r="U11" s="714"/>
      <c r="V11" s="714"/>
      <c r="W11" s="714"/>
      <c r="X11" s="714"/>
      <c r="Y11" s="714"/>
      <c r="Z11" s="714"/>
      <c r="AA11" s="714"/>
      <c r="AB11" s="714"/>
      <c r="AC11" s="714"/>
      <c r="AD11" s="733"/>
    </row>
    <row r="12" spans="1:32" ht="17.399999999999999" customHeight="1">
      <c r="B12" s="256"/>
      <c r="C12" s="256"/>
      <c r="D12" s="715"/>
      <c r="E12" s="1086" t="s">
        <v>558</v>
      </c>
      <c r="F12" s="1086"/>
      <c r="G12" s="1086"/>
      <c r="H12" s="1086"/>
      <c r="I12" s="1086"/>
      <c r="J12" s="1086"/>
      <c r="K12" s="1086"/>
      <c r="L12" s="1086"/>
      <c r="M12" s="1086"/>
      <c r="N12" s="1086"/>
      <c r="O12" s="736"/>
      <c r="S12" s="715"/>
      <c r="T12" s="1086" t="s">
        <v>558</v>
      </c>
      <c r="U12" s="1086"/>
      <c r="V12" s="1086"/>
      <c r="W12" s="1086"/>
      <c r="X12" s="1086"/>
      <c r="Y12" s="1086"/>
      <c r="Z12" s="1086"/>
      <c r="AA12" s="1086"/>
      <c r="AB12" s="1086"/>
      <c r="AC12" s="1086"/>
      <c r="AD12" s="736"/>
    </row>
    <row r="13" spans="1:32">
      <c r="B13" s="256"/>
      <c r="C13" s="256"/>
      <c r="D13" s="709"/>
      <c r="E13" s="1076" t="s">
        <v>559</v>
      </c>
      <c r="F13" s="1076"/>
      <c r="G13" s="1076"/>
      <c r="H13" s="1076"/>
      <c r="I13" s="1076"/>
      <c r="J13" s="1076"/>
      <c r="K13" s="1076"/>
      <c r="L13" s="1076"/>
      <c r="M13" s="1076"/>
      <c r="N13" s="1076"/>
      <c r="O13" s="735"/>
      <c r="S13" s="709"/>
      <c r="T13" s="1076" t="s">
        <v>559</v>
      </c>
      <c r="U13" s="1076"/>
      <c r="V13" s="1076"/>
      <c r="W13" s="1076"/>
      <c r="X13" s="1076"/>
      <c r="Y13" s="1076"/>
      <c r="Z13" s="1076"/>
      <c r="AA13" s="1076"/>
      <c r="AB13" s="1076"/>
      <c r="AC13" s="1076"/>
      <c r="AD13" s="735"/>
    </row>
    <row r="14" spans="1:32" ht="17.399999999999999" customHeight="1">
      <c r="B14" s="256"/>
      <c r="C14" s="256"/>
      <c r="D14" s="706"/>
      <c r="E14" s="707"/>
      <c r="F14" s="707"/>
      <c r="G14" s="707"/>
      <c r="H14" s="707"/>
      <c r="I14" s="707"/>
      <c r="J14" s="707"/>
      <c r="K14" s="707"/>
      <c r="L14" s="707"/>
      <c r="M14" s="707"/>
      <c r="N14" s="707"/>
      <c r="O14" s="733"/>
      <c r="S14" s="706"/>
      <c r="T14" s="707"/>
      <c r="U14" s="707"/>
      <c r="V14" s="707"/>
      <c r="W14" s="707"/>
      <c r="X14" s="707"/>
      <c r="Y14" s="707"/>
      <c r="Z14" s="707"/>
      <c r="AA14" s="707"/>
      <c r="AB14" s="707"/>
      <c r="AC14" s="707"/>
      <c r="AD14" s="733"/>
    </row>
    <row r="15" spans="1:32" ht="15.65" customHeight="1">
      <c r="B15" s="256"/>
      <c r="C15" s="256"/>
      <c r="D15" s="712"/>
      <c r="E15" s="713" t="s">
        <v>198</v>
      </c>
      <c r="F15" s="1092" t="s">
        <v>937</v>
      </c>
      <c r="G15" s="1092"/>
      <c r="H15" s="1092"/>
      <c r="I15" s="1092"/>
      <c r="J15" s="1092"/>
      <c r="K15" s="737" t="s">
        <v>560</v>
      </c>
      <c r="L15" s="825">
        <f>_xlfn.XLOOKUP(F15,masterlist!M:M,masterlist!K:K)</f>
        <v>11</v>
      </c>
      <c r="M15" s="713" t="s">
        <v>201</v>
      </c>
      <c r="N15" s="825" t="str">
        <f>_xlfn.XLOOKUP(F15,masterlist!M:M,masterlist!H:H)</f>
        <v>MALE</v>
      </c>
      <c r="O15" s="738"/>
      <c r="S15" s="712"/>
      <c r="T15" s="713" t="s">
        <v>198</v>
      </c>
      <c r="U15" s="1095" t="s">
        <v>945</v>
      </c>
      <c r="V15" s="1095"/>
      <c r="W15" s="1095"/>
      <c r="X15" s="1095"/>
      <c r="Y15" s="1095"/>
      <c r="Z15" s="737" t="s">
        <v>560</v>
      </c>
      <c r="AA15" s="825">
        <f>_xlfn.XLOOKUP(U15,masterlist!M:M,masterlist!K:K)</f>
        <v>12</v>
      </c>
      <c r="AB15" s="713" t="s">
        <v>201</v>
      </c>
      <c r="AC15" s="825" t="str">
        <f>_xlfn.XLOOKUP(U15,masterlist!M:M,masterlist!H:H)</f>
        <v>FEMALE</v>
      </c>
      <c r="AD15" s="738"/>
    </row>
    <row r="16" spans="1:32">
      <c r="B16" s="256"/>
      <c r="C16" s="256"/>
      <c r="D16" s="712"/>
      <c r="E16" s="713" t="s">
        <v>194</v>
      </c>
      <c r="F16" s="1093" t="str">
        <f>_xlfn.XLOOKUP(F15,masterlist!M:M,masterlist!G:G,FALSE)</f>
        <v>136452190313</v>
      </c>
      <c r="G16" s="1093"/>
      <c r="H16" s="1093"/>
      <c r="I16" s="739"/>
      <c r="J16" s="717"/>
      <c r="K16" s="713" t="s">
        <v>561</v>
      </c>
      <c r="L16" s="825" t="str" cm="1">
        <f t="array" ref="L16">numbertowords(Q16)</f>
        <v>Seven</v>
      </c>
      <c r="M16" s="713" t="s">
        <v>203</v>
      </c>
      <c r="N16" s="826" t="str">
        <f>_xlfn.TEXTAFTER('INPUT DATA'!E14,"-")</f>
        <v>ROSAL</v>
      </c>
      <c r="O16" s="708"/>
      <c r="Q16" s="752" t="str">
        <f>_xlfn.TEXTBEFORE('INPUT DATA'!E14,"-")</f>
        <v>7</v>
      </c>
      <c r="S16" s="712"/>
      <c r="T16" s="713" t="s">
        <v>194</v>
      </c>
      <c r="U16" s="1093" t="str">
        <f>_xlfn.XLOOKUP(U15,masterlist!M:M,masterlist!G:G,FALSE)</f>
        <v>470522190005</v>
      </c>
      <c r="V16" s="1093"/>
      <c r="W16" s="1093"/>
      <c r="X16" s="739"/>
      <c r="Y16" s="717"/>
      <c r="Z16" s="713" t="s">
        <v>561</v>
      </c>
      <c r="AA16" s="825" t="str" cm="1">
        <f t="array" ref="AA16">numbertowords(AF16)</f>
        <v>Seven</v>
      </c>
      <c r="AB16" s="713" t="s">
        <v>203</v>
      </c>
      <c r="AC16" s="826" t="str">
        <f>_xlfn.TEXTAFTER('INPUT DATA'!E14,"-")</f>
        <v>ROSAL</v>
      </c>
      <c r="AD16" s="708"/>
      <c r="AF16" s="752" t="str">
        <f>_xlfn.TEXTBEFORE('INPUT DATA'!E14,"-")</f>
        <v>7</v>
      </c>
    </row>
    <row r="17" spans="2:30" ht="18.649999999999999" customHeight="1">
      <c r="B17" s="256"/>
      <c r="C17" s="256"/>
      <c r="D17" s="706"/>
      <c r="E17" s="707" t="s">
        <v>562</v>
      </c>
      <c r="F17" s="707"/>
      <c r="G17" s="707"/>
      <c r="H17" s="721"/>
      <c r="I17" s="721"/>
      <c r="J17" s="702"/>
      <c r="K17" s="702"/>
      <c r="L17" s="702"/>
      <c r="M17" s="702"/>
      <c r="N17" s="702"/>
      <c r="O17" s="708"/>
      <c r="S17" s="706"/>
      <c r="T17" s="707" t="s">
        <v>562</v>
      </c>
      <c r="U17" s="707"/>
      <c r="V17" s="707"/>
      <c r="W17" s="721"/>
      <c r="X17" s="721"/>
      <c r="Y17" s="702"/>
      <c r="Z17" s="702"/>
      <c r="AA17" s="702"/>
      <c r="AB17" s="702"/>
      <c r="AC17" s="702"/>
      <c r="AD17" s="708"/>
    </row>
    <row r="18" spans="2:30">
      <c r="B18" s="256"/>
      <c r="C18" s="256"/>
      <c r="D18" s="706"/>
      <c r="E18" s="707"/>
      <c r="F18" s="707"/>
      <c r="G18" s="707"/>
      <c r="H18" s="707"/>
      <c r="I18" s="707"/>
      <c r="J18" s="707"/>
      <c r="K18" s="707"/>
      <c r="L18" s="707"/>
      <c r="M18" s="707"/>
      <c r="N18" s="707"/>
      <c r="O18" s="733"/>
      <c r="S18" s="706"/>
      <c r="T18" s="707"/>
      <c r="U18" s="707"/>
      <c r="V18" s="707"/>
      <c r="W18" s="707"/>
      <c r="X18" s="707"/>
      <c r="Y18" s="707"/>
      <c r="Z18" s="707"/>
      <c r="AA18" s="707"/>
      <c r="AB18" s="707"/>
      <c r="AC18" s="707"/>
      <c r="AD18" s="733"/>
    </row>
    <row r="19" spans="2:30" ht="15.65" customHeight="1">
      <c r="B19" s="256"/>
      <c r="C19" s="256"/>
      <c r="D19" s="718"/>
      <c r="E19" s="1094" t="s">
        <v>205</v>
      </c>
      <c r="F19" s="1094"/>
      <c r="H19" s="740"/>
      <c r="I19" s="740"/>
      <c r="J19" s="740"/>
      <c r="K19" s="740"/>
      <c r="L19" s="740"/>
      <c r="M19" s="740"/>
      <c r="N19" s="740"/>
      <c r="O19" s="741"/>
      <c r="S19" s="718"/>
      <c r="T19" s="1094" t="s">
        <v>205</v>
      </c>
      <c r="U19" s="1094"/>
      <c r="W19" s="740"/>
      <c r="X19" s="740"/>
      <c r="Y19" s="740"/>
      <c r="Z19" s="740"/>
      <c r="AA19" s="740"/>
      <c r="AB19" s="740"/>
      <c r="AC19" s="740"/>
      <c r="AD19" s="741"/>
    </row>
    <row r="20" spans="2:30" ht="15.65" customHeight="1">
      <c r="B20" s="256"/>
      <c r="C20" s="256"/>
      <c r="D20" s="706"/>
      <c r="E20" s="707"/>
      <c r="F20" s="707" t="s">
        <v>563</v>
      </c>
      <c r="G20" s="707"/>
      <c r="H20" s="707"/>
      <c r="I20" s="707"/>
      <c r="J20" s="707"/>
      <c r="K20" s="707"/>
      <c r="L20" s="707"/>
      <c r="M20" s="707"/>
      <c r="N20" s="707"/>
      <c r="O20" s="733"/>
      <c r="S20" s="706"/>
      <c r="T20" s="707"/>
      <c r="U20" s="707" t="s">
        <v>563</v>
      </c>
      <c r="V20" s="707"/>
      <c r="W20" s="707"/>
      <c r="X20" s="707"/>
      <c r="Y20" s="707"/>
      <c r="Z20" s="707"/>
      <c r="AA20" s="707"/>
      <c r="AB20" s="707"/>
      <c r="AC20" s="707"/>
      <c r="AD20" s="733"/>
    </row>
    <row r="21" spans="2:30" ht="15.65" customHeight="1">
      <c r="B21" s="256"/>
      <c r="C21" s="256"/>
      <c r="D21" s="706"/>
      <c r="E21" s="707" t="s">
        <v>564</v>
      </c>
      <c r="I21" s="707"/>
      <c r="J21" s="707"/>
      <c r="K21" s="707"/>
      <c r="L21" s="707"/>
      <c r="M21" s="707"/>
      <c r="N21" s="707"/>
      <c r="O21" s="733"/>
      <c r="S21" s="706"/>
      <c r="T21" s="707" t="s">
        <v>564</v>
      </c>
      <c r="X21" s="707"/>
      <c r="Y21" s="707"/>
      <c r="Z21" s="707"/>
      <c r="AA21" s="707"/>
      <c r="AB21" s="707"/>
      <c r="AC21" s="707"/>
      <c r="AD21" s="733"/>
    </row>
    <row r="22" spans="2:30">
      <c r="B22" s="256"/>
      <c r="C22" s="256"/>
      <c r="D22" s="706"/>
      <c r="E22" s="707"/>
      <c r="F22" s="707" t="s">
        <v>565</v>
      </c>
      <c r="G22" s="707"/>
      <c r="H22" s="707"/>
      <c r="I22" s="707"/>
      <c r="J22" s="707"/>
      <c r="K22" s="707"/>
      <c r="L22" s="707"/>
      <c r="M22" s="707"/>
      <c r="N22" s="707"/>
      <c r="O22" s="733"/>
      <c r="S22" s="706"/>
      <c r="T22" s="707"/>
      <c r="U22" s="707" t="s">
        <v>565</v>
      </c>
      <c r="V22" s="707"/>
      <c r="W22" s="707"/>
      <c r="X22" s="707"/>
      <c r="Y22" s="707"/>
      <c r="Z22" s="707"/>
      <c r="AA22" s="707"/>
      <c r="AB22" s="707"/>
      <c r="AC22" s="707"/>
      <c r="AD22" s="733"/>
    </row>
    <row r="23" spans="2:30">
      <c r="B23" s="256"/>
      <c r="C23" s="256"/>
      <c r="D23" s="706"/>
      <c r="E23" s="707" t="s">
        <v>566</v>
      </c>
      <c r="F23" s="707"/>
      <c r="G23" s="707"/>
      <c r="H23" s="707"/>
      <c r="I23" s="707"/>
      <c r="J23" s="707"/>
      <c r="K23" s="707"/>
      <c r="L23" s="707"/>
      <c r="M23" s="707"/>
      <c r="N23" s="707"/>
      <c r="O23" s="733"/>
      <c r="S23" s="706"/>
      <c r="T23" s="707" t="s">
        <v>566</v>
      </c>
      <c r="U23" s="707"/>
      <c r="V23" s="707"/>
      <c r="W23" s="707"/>
      <c r="X23" s="707"/>
      <c r="Y23" s="707"/>
      <c r="Z23" s="707"/>
      <c r="AA23" s="707"/>
      <c r="AB23" s="707"/>
      <c r="AC23" s="707"/>
      <c r="AD23" s="733"/>
    </row>
    <row r="24" spans="2:30">
      <c r="B24" s="256"/>
      <c r="C24" s="256"/>
      <c r="D24" s="711"/>
      <c r="E24" s="702"/>
      <c r="F24" s="702"/>
      <c r="G24" s="702"/>
      <c r="H24" s="702"/>
      <c r="I24" s="702"/>
      <c r="J24" s="702"/>
      <c r="K24" s="702"/>
      <c r="L24" s="702"/>
      <c r="M24" s="702"/>
      <c r="N24" s="702"/>
      <c r="O24" s="708"/>
      <c r="S24" s="711"/>
      <c r="T24" s="702"/>
      <c r="U24" s="702"/>
      <c r="V24" s="702"/>
      <c r="W24" s="702"/>
      <c r="X24" s="702"/>
      <c r="Y24" s="702"/>
      <c r="Z24" s="702"/>
      <c r="AA24" s="702"/>
      <c r="AB24" s="702"/>
      <c r="AC24" s="702"/>
      <c r="AD24" s="708"/>
    </row>
    <row r="25" spans="2:30">
      <c r="B25" s="256"/>
      <c r="C25" s="256"/>
      <c r="D25" s="715"/>
      <c r="E25" s="1075" t="str">
        <f>'INPUT DATA'!$E$23</f>
        <v>MA. FE LITA S. YPARRAGUIRRE</v>
      </c>
      <c r="F25" s="1075"/>
      <c r="G25" s="1075"/>
      <c r="H25" s="1075"/>
      <c r="I25" s="1075"/>
      <c r="K25" s="1079" t="str">
        <f>'INPUT DATA'!$E$17</f>
        <v>KATHY A. GARCIA</v>
      </c>
      <c r="L25" s="1079"/>
      <c r="M25" s="1079"/>
      <c r="N25" s="1079"/>
      <c r="O25" s="736"/>
      <c r="S25" s="715"/>
      <c r="T25" s="1075" t="str">
        <f>'INPUT DATA'!$E$23</f>
        <v>MA. FE LITA S. YPARRAGUIRRE</v>
      </c>
      <c r="U25" s="1075"/>
      <c r="V25" s="1075"/>
      <c r="W25" s="1075"/>
      <c r="X25" s="1075"/>
      <c r="Z25" s="1079" t="str">
        <f>'INPUT DATA'!$E$17</f>
        <v>KATHY A. GARCIA</v>
      </c>
      <c r="AA25" s="1079"/>
      <c r="AB25" s="1079"/>
      <c r="AC25" s="1079"/>
      <c r="AD25" s="736"/>
    </row>
    <row r="26" spans="2:30">
      <c r="B26" s="256"/>
      <c r="C26" s="256"/>
      <c r="D26" s="711"/>
      <c r="E26" s="1096" t="s">
        <v>557</v>
      </c>
      <c r="F26" s="1096"/>
      <c r="G26" s="1096"/>
      <c r="H26" s="1096"/>
      <c r="I26" s="1096"/>
      <c r="J26" s="707"/>
      <c r="K26" s="1096" t="s">
        <v>24</v>
      </c>
      <c r="L26" s="1096"/>
      <c r="M26" s="1096"/>
      <c r="N26" s="1096"/>
      <c r="O26" s="708"/>
      <c r="S26" s="711"/>
      <c r="T26" s="1096" t="s">
        <v>557</v>
      </c>
      <c r="U26" s="1096"/>
      <c r="V26" s="1096"/>
      <c r="W26" s="1096"/>
      <c r="X26" s="1096"/>
      <c r="Y26" s="707"/>
      <c r="Z26" s="1096" t="s">
        <v>24</v>
      </c>
      <c r="AA26" s="1096"/>
      <c r="AB26" s="1096"/>
      <c r="AC26" s="1096"/>
      <c r="AD26" s="708"/>
    </row>
    <row r="27" spans="2:30">
      <c r="B27" s="256"/>
      <c r="C27" s="256"/>
      <c r="D27" s="711"/>
      <c r="E27" s="724"/>
      <c r="F27" s="724"/>
      <c r="G27" s="724"/>
      <c r="H27" s="724"/>
      <c r="I27" s="724"/>
      <c r="J27" s="707"/>
      <c r="K27" s="724"/>
      <c r="L27" s="724"/>
      <c r="M27" s="724"/>
      <c r="N27" s="724"/>
      <c r="O27" s="708"/>
      <c r="S27" s="711"/>
      <c r="T27" s="724"/>
      <c r="U27" s="724"/>
      <c r="V27" s="724"/>
      <c r="W27" s="724"/>
      <c r="X27" s="724"/>
      <c r="Y27" s="707"/>
      <c r="Z27" s="724"/>
      <c r="AA27" s="724"/>
      <c r="AB27" s="724"/>
      <c r="AC27" s="724"/>
      <c r="AD27" s="708"/>
    </row>
    <row r="28" spans="2:30">
      <c r="B28" s="256"/>
      <c r="C28" s="256"/>
      <c r="D28" s="711"/>
      <c r="E28" s="724"/>
      <c r="F28" s="724"/>
      <c r="G28" s="724"/>
      <c r="H28" s="724"/>
      <c r="I28" s="724"/>
      <c r="J28" s="707"/>
      <c r="K28" s="724"/>
      <c r="L28" s="724"/>
      <c r="M28" s="724"/>
      <c r="N28" s="724"/>
      <c r="O28" s="708"/>
      <c r="S28" s="711"/>
      <c r="T28" s="724"/>
      <c r="U28" s="724"/>
      <c r="V28" s="724"/>
      <c r="W28" s="724"/>
      <c r="X28" s="724"/>
      <c r="Y28" s="707"/>
      <c r="Z28" s="724"/>
      <c r="AA28" s="724"/>
      <c r="AB28" s="724"/>
      <c r="AC28" s="724"/>
      <c r="AD28" s="708"/>
    </row>
    <row r="29" spans="2:30">
      <c r="B29" s="256"/>
      <c r="C29" s="256"/>
      <c r="D29" s="719"/>
      <c r="E29" s="1097" t="s">
        <v>567</v>
      </c>
      <c r="F29" s="1097"/>
      <c r="G29" s="1097"/>
      <c r="H29" s="1097"/>
      <c r="I29" s="1097"/>
      <c r="J29" s="1097"/>
      <c r="K29" s="1097"/>
      <c r="L29" s="1097"/>
      <c r="M29" s="1097"/>
      <c r="N29" s="1097"/>
      <c r="O29" s="742"/>
      <c r="S29" s="719"/>
      <c r="T29" s="1097" t="s">
        <v>567</v>
      </c>
      <c r="U29" s="1097"/>
      <c r="V29" s="1097"/>
      <c r="W29" s="1097"/>
      <c r="X29" s="1097"/>
      <c r="Y29" s="1097"/>
      <c r="Z29" s="1097"/>
      <c r="AA29" s="1097"/>
      <c r="AB29" s="1097"/>
      <c r="AC29" s="1097"/>
      <c r="AD29" s="742"/>
    </row>
    <row r="30" spans="2:30" ht="15.65" customHeight="1">
      <c r="B30" s="256"/>
      <c r="C30" s="256"/>
      <c r="D30" s="719"/>
      <c r="E30" s="1098" t="s">
        <v>317</v>
      </c>
      <c r="F30" s="1099"/>
      <c r="G30" s="1099"/>
      <c r="H30" s="1100"/>
      <c r="I30" s="1104" t="s">
        <v>264</v>
      </c>
      <c r="J30" s="1105"/>
      <c r="K30" s="1106"/>
      <c r="L30" s="1107" t="s">
        <v>227</v>
      </c>
      <c r="M30" s="1098" t="s">
        <v>228</v>
      </c>
      <c r="N30" s="1100"/>
      <c r="O30" s="742"/>
      <c r="S30" s="719"/>
      <c r="T30" s="1098" t="s">
        <v>317</v>
      </c>
      <c r="U30" s="1099"/>
      <c r="V30" s="1099"/>
      <c r="W30" s="1100"/>
      <c r="X30" s="1104" t="s">
        <v>264</v>
      </c>
      <c r="Y30" s="1105"/>
      <c r="Z30" s="1106"/>
      <c r="AA30" s="1107" t="s">
        <v>227</v>
      </c>
      <c r="AB30" s="1098" t="s">
        <v>228</v>
      </c>
      <c r="AC30" s="1100"/>
      <c r="AD30" s="742"/>
    </row>
    <row r="31" spans="2:30">
      <c r="B31" s="256"/>
      <c r="C31" s="256"/>
      <c r="D31" s="718"/>
      <c r="E31" s="1101"/>
      <c r="F31" s="1102"/>
      <c r="G31" s="1102"/>
      <c r="H31" s="1103"/>
      <c r="I31" s="743" t="s">
        <v>568</v>
      </c>
      <c r="J31" s="743" t="s">
        <v>569</v>
      </c>
      <c r="K31" s="743" t="s">
        <v>570</v>
      </c>
      <c r="L31" s="1108"/>
      <c r="M31" s="1101"/>
      <c r="N31" s="1103"/>
      <c r="O31" s="733"/>
      <c r="S31" s="718"/>
      <c r="T31" s="1101"/>
      <c r="U31" s="1102"/>
      <c r="V31" s="1102"/>
      <c r="W31" s="1103"/>
      <c r="X31" s="743" t="s">
        <v>568</v>
      </c>
      <c r="Y31" s="743" t="s">
        <v>569</v>
      </c>
      <c r="Z31" s="743" t="s">
        <v>570</v>
      </c>
      <c r="AA31" s="1108"/>
      <c r="AB31" s="1101"/>
      <c r="AC31" s="1103"/>
      <c r="AD31" s="733"/>
    </row>
    <row r="32" spans="2:30">
      <c r="B32" s="256"/>
      <c r="C32" s="256"/>
      <c r="D32" s="744"/>
      <c r="E32" s="1117" t="s">
        <v>255</v>
      </c>
      <c r="F32" s="1118"/>
      <c r="G32" s="1118"/>
      <c r="H32" s="1119"/>
      <c r="I32" s="827">
        <f>_xlfn.XLOOKUP($F$15,consol!$B:$B,consol!D:D)</f>
        <v>85</v>
      </c>
      <c r="J32" s="751">
        <f>_xlfn.XLOOKUP($F$15,consol!$B:$B,consol!E:E)</f>
        <v>0</v>
      </c>
      <c r="K32" s="751">
        <f>_xlfn.XLOOKUP($F$15,consol!$B:$B,consol!F:F)</f>
        <v>0</v>
      </c>
      <c r="L32" s="816">
        <f>_xlfn.XLOOKUP($F$15,consol!$B:$B,consol!G:G)</f>
        <v>28</v>
      </c>
      <c r="M32" s="1112" t="str">
        <f>IF(OR(L32=""),"",IF(L32&gt;=74.5,"PASSED","FAILED"))</f>
        <v>FAILED</v>
      </c>
      <c r="N32" s="1113"/>
      <c r="O32" s="733"/>
      <c r="S32" s="744"/>
      <c r="T32" s="1117" t="s">
        <v>255</v>
      </c>
      <c r="U32" s="1118"/>
      <c r="V32" s="1118"/>
      <c r="W32" s="1119"/>
      <c r="X32" s="827">
        <f>_xlfn.XLOOKUP($U$15,consol!$B:$B,consol!D:D)</f>
        <v>88</v>
      </c>
      <c r="Y32" s="751">
        <f>_xlfn.XLOOKUP($U$15,consol!$B:$B,consol!E:E)</f>
        <v>0</v>
      </c>
      <c r="Z32" s="751">
        <f>_xlfn.XLOOKUP($U$15,consol!$B:$B,consol!F:F)</f>
        <v>0</v>
      </c>
      <c r="AA32" s="817">
        <f>_xlfn.XLOOKUP($U$15,consol!$B:$B,consol!G:G)</f>
        <v>29</v>
      </c>
      <c r="AB32" s="1136" t="str">
        <f>IF(OR(AA32=""),"",IF(AA32&gt;=74.5,"PASSED","FAILED"))</f>
        <v>FAILED</v>
      </c>
      <c r="AC32" s="1137"/>
      <c r="AD32" s="733"/>
    </row>
    <row r="33" spans="2:30">
      <c r="B33" s="256"/>
      <c r="C33" s="256"/>
      <c r="D33" s="744"/>
      <c r="E33" s="1109" t="s">
        <v>256</v>
      </c>
      <c r="F33" s="1110"/>
      <c r="G33" s="1110"/>
      <c r="H33" s="1111"/>
      <c r="I33" s="827">
        <f>_xlfn.XLOOKUP($F$15,consol!$B:$B,consol!H:H)</f>
        <v>88</v>
      </c>
      <c r="J33" s="751">
        <f>_xlfn.XLOOKUP($F$15,consol!$B:$B,consol!I:I)</f>
        <v>0</v>
      </c>
      <c r="K33" s="751">
        <f>_xlfn.XLOOKUP($F$15,consol!$B:$B,consol!J:J)</f>
        <v>0</v>
      </c>
      <c r="L33" s="816">
        <f>_xlfn.XLOOKUP($F$15,consol!$B:$B,consol!K:K)</f>
        <v>29</v>
      </c>
      <c r="M33" s="1112" t="str">
        <f t="shared" ref="M33:M43" si="0">IF(OR(L33=""),"",IF(L33&gt;=74.5,"PASSED","FAILED"))</f>
        <v>FAILED</v>
      </c>
      <c r="N33" s="1113"/>
      <c r="O33" s="733"/>
      <c r="S33" s="744"/>
      <c r="T33" s="1109" t="s">
        <v>256</v>
      </c>
      <c r="U33" s="1110"/>
      <c r="V33" s="1110"/>
      <c r="W33" s="1111"/>
      <c r="X33" s="827">
        <f>_xlfn.XLOOKUP($U$15,consol!$B:$B,consol!H:H)</f>
        <v>92</v>
      </c>
      <c r="Y33" s="751">
        <f>_xlfn.XLOOKUP($U$15,consol!$B:$B,consol!I:I)</f>
        <v>0</v>
      </c>
      <c r="Z33" s="751">
        <f>_xlfn.XLOOKUP($U$15,consol!$B:$B,consol!J:J)</f>
        <v>0</v>
      </c>
      <c r="AA33" s="817">
        <f>_xlfn.XLOOKUP($U$15,consol!$B:$B,consol!K:K)</f>
        <v>31</v>
      </c>
      <c r="AB33" s="1136" t="str">
        <f t="shared" ref="AB33:AB43" si="1">IF(OR(AA33=""),"",IF(AA33&gt;=74.5,"PASSED","FAILED"))</f>
        <v>FAILED</v>
      </c>
      <c r="AC33" s="1137"/>
      <c r="AD33" s="733"/>
    </row>
    <row r="34" spans="2:30" ht="15.65" customHeight="1">
      <c r="B34" s="256"/>
      <c r="C34" s="256"/>
      <c r="D34" s="744"/>
      <c r="E34" s="1109" t="s">
        <v>257</v>
      </c>
      <c r="F34" s="1110"/>
      <c r="G34" s="1110"/>
      <c r="H34" s="1111"/>
      <c r="I34" s="827">
        <f>_xlfn.XLOOKUP($F$15,consol!$B:$B,consol!L:L)</f>
        <v>87</v>
      </c>
      <c r="J34" s="751">
        <f>_xlfn.XLOOKUP($F$15,consol!$B:$B,consol!M:M)</f>
        <v>0</v>
      </c>
      <c r="K34" s="751">
        <f>_xlfn.XLOOKUP($F$15,consol!$B:$B,consol!N:N)</f>
        <v>0</v>
      </c>
      <c r="L34" s="816">
        <f>_xlfn.XLOOKUP($F$15,consol!$B:$B,consol!O:O)</f>
        <v>29</v>
      </c>
      <c r="M34" s="1112" t="str">
        <f t="shared" si="0"/>
        <v>FAILED</v>
      </c>
      <c r="N34" s="1113"/>
      <c r="O34" s="733"/>
      <c r="S34" s="744"/>
      <c r="T34" s="1109" t="s">
        <v>257</v>
      </c>
      <c r="U34" s="1110"/>
      <c r="V34" s="1110"/>
      <c r="W34" s="1111"/>
      <c r="X34" s="827">
        <f>_xlfn.XLOOKUP($U$15,consol!$B:$B,consol!L:L)</f>
        <v>80</v>
      </c>
      <c r="Y34" s="751">
        <f>_xlfn.XLOOKUP($U$15,consol!$B:$B,consol!M:M)</f>
        <v>0</v>
      </c>
      <c r="Z34" s="751">
        <f>_xlfn.XLOOKUP($U$15,consol!$B:$B,consol!N:N)</f>
        <v>0</v>
      </c>
      <c r="AA34" s="817">
        <f>_xlfn.XLOOKUP($U$15,consol!$B:$B,consol!O:O)</f>
        <v>27</v>
      </c>
      <c r="AB34" s="1136" t="str">
        <f t="shared" si="1"/>
        <v>FAILED</v>
      </c>
      <c r="AC34" s="1137"/>
      <c r="AD34" s="733"/>
    </row>
    <row r="35" spans="2:30">
      <c r="B35" s="256"/>
      <c r="C35" s="256"/>
      <c r="D35" s="744"/>
      <c r="E35" s="1109" t="s">
        <v>258</v>
      </c>
      <c r="F35" s="1110"/>
      <c r="G35" s="1110"/>
      <c r="H35" s="1111"/>
      <c r="I35" s="827">
        <f>_xlfn.XLOOKUP($F$15,consol!$B:$B,consol!P:P)</f>
        <v>84</v>
      </c>
      <c r="J35" s="751">
        <f>_xlfn.XLOOKUP($F$15,consol!$B:$B,consol!Q:Q)</f>
        <v>0</v>
      </c>
      <c r="K35" s="751">
        <f>_xlfn.XLOOKUP($F$15,consol!$B:$B,consol!R:R)</f>
        <v>0</v>
      </c>
      <c r="L35" s="816">
        <f>_xlfn.XLOOKUP($F$15,consol!$B:$B,consol!S:S)</f>
        <v>28</v>
      </c>
      <c r="M35" s="1112" t="str">
        <f t="shared" si="0"/>
        <v>FAILED</v>
      </c>
      <c r="N35" s="1113"/>
      <c r="O35" s="733"/>
      <c r="S35" s="744"/>
      <c r="T35" s="1109" t="s">
        <v>258</v>
      </c>
      <c r="U35" s="1110"/>
      <c r="V35" s="1110"/>
      <c r="W35" s="1111"/>
      <c r="X35" s="827">
        <f>_xlfn.XLOOKUP($U$15,consol!$B:$B,consol!P:P)</f>
        <v>88</v>
      </c>
      <c r="Y35" s="751">
        <f>_xlfn.XLOOKUP($U$15,consol!$B:$B,consol!Q:Q)</f>
        <v>0</v>
      </c>
      <c r="Z35" s="751">
        <f>_xlfn.XLOOKUP($U$15,consol!$B:$B,consol!R:R)</f>
        <v>0</v>
      </c>
      <c r="AA35" s="817">
        <f>_xlfn.XLOOKUP($U$15,consol!$B:$B,consol!S:S)</f>
        <v>29</v>
      </c>
      <c r="AB35" s="1136" t="str">
        <f t="shared" si="1"/>
        <v>FAILED</v>
      </c>
      <c r="AC35" s="1137"/>
      <c r="AD35" s="733"/>
    </row>
    <row r="36" spans="2:30" ht="15.65" customHeight="1">
      <c r="D36" s="744"/>
      <c r="E36" s="1109" t="s">
        <v>259</v>
      </c>
      <c r="F36" s="1110"/>
      <c r="G36" s="1110"/>
      <c r="H36" s="1111"/>
      <c r="I36" s="827">
        <f>_xlfn.XLOOKUP($F$15,consol!$B:$B,consol!T:T)</f>
        <v>86</v>
      </c>
      <c r="J36" s="751">
        <f>_xlfn.XLOOKUP($F$15,consol!$B:$B,consol!U:U)</f>
        <v>0</v>
      </c>
      <c r="K36" s="751">
        <f>_xlfn.XLOOKUP($F$15,consol!$B:$B,consol!V:V)</f>
        <v>0</v>
      </c>
      <c r="L36" s="816">
        <f>_xlfn.XLOOKUP($F$15,consol!$B:$B,consol!W:W)</f>
        <v>29</v>
      </c>
      <c r="M36" s="1112" t="str">
        <f t="shared" si="0"/>
        <v>FAILED</v>
      </c>
      <c r="N36" s="1113"/>
      <c r="O36" s="733"/>
      <c r="S36" s="744"/>
      <c r="T36" s="1109" t="s">
        <v>259</v>
      </c>
      <c r="U36" s="1110"/>
      <c r="V36" s="1110"/>
      <c r="W36" s="1111"/>
      <c r="X36" s="827">
        <f>_xlfn.XLOOKUP($U$15,consol!$B:$B,consol!T:T)</f>
        <v>86</v>
      </c>
      <c r="Y36" s="751">
        <f>_xlfn.XLOOKUP($U$15,consol!$B:$B,consol!U:U)</f>
        <v>0</v>
      </c>
      <c r="Z36" s="751">
        <f>_xlfn.XLOOKUP($U$15,consol!$B:$B,consol!V:V)</f>
        <v>0</v>
      </c>
      <c r="AA36" s="817">
        <f>_xlfn.XLOOKUP($U$15,consol!$B:$B,consol!W:W)</f>
        <v>29</v>
      </c>
      <c r="AB36" s="1136" t="str">
        <f t="shared" si="1"/>
        <v>FAILED</v>
      </c>
      <c r="AC36" s="1137"/>
      <c r="AD36" s="733"/>
    </row>
    <row r="37" spans="2:30" ht="15.65" customHeight="1">
      <c r="D37" s="744"/>
      <c r="E37" s="1109" t="s">
        <v>260</v>
      </c>
      <c r="F37" s="1110"/>
      <c r="G37" s="1110"/>
      <c r="H37" s="1111"/>
      <c r="I37" s="827">
        <f>_xlfn.XLOOKUP($F$15,consol!$B:$B,consol!X:X)</f>
        <v>93</v>
      </c>
      <c r="J37" s="751">
        <f>_xlfn.XLOOKUP($F$15,consol!$B:$B,consol!Y:Y)</f>
        <v>0</v>
      </c>
      <c r="K37" s="751">
        <f>_xlfn.XLOOKUP($F$15,consol!$B:$B,consol!Z:Z)</f>
        <v>0</v>
      </c>
      <c r="L37" s="816">
        <f>_xlfn.XLOOKUP($F$15,consol!$B:$B,consol!AA:AA)</f>
        <v>31</v>
      </c>
      <c r="M37" s="1112" t="str">
        <f t="shared" si="0"/>
        <v>FAILED</v>
      </c>
      <c r="N37" s="1113"/>
      <c r="O37" s="733"/>
      <c r="S37" s="744"/>
      <c r="T37" s="1109" t="s">
        <v>260</v>
      </c>
      <c r="U37" s="1110"/>
      <c r="V37" s="1110"/>
      <c r="W37" s="1111"/>
      <c r="X37" s="827">
        <f>_xlfn.XLOOKUP($U$15,consol!$B:$B,consol!X:X)</f>
        <v>92</v>
      </c>
      <c r="Y37" s="751">
        <f>_xlfn.XLOOKUP($U$15,consol!$B:$B,consol!Y:Y)</f>
        <v>0</v>
      </c>
      <c r="Z37" s="751">
        <f>_xlfn.XLOOKUP($U$15,consol!$B:$B,consol!Z:Z)</f>
        <v>0</v>
      </c>
      <c r="AA37" s="817">
        <f>_xlfn.XLOOKUP($U$15,consol!$B:$B,consol!AA:AA)</f>
        <v>31</v>
      </c>
      <c r="AB37" s="1136" t="str">
        <f t="shared" si="1"/>
        <v>FAILED</v>
      </c>
      <c r="AC37" s="1137"/>
      <c r="AD37" s="733"/>
    </row>
    <row r="38" spans="2:30">
      <c r="D38" s="744"/>
      <c r="E38" s="1109" t="s">
        <v>11</v>
      </c>
      <c r="F38" s="1110"/>
      <c r="G38" s="1110"/>
      <c r="H38" s="1111"/>
      <c r="I38" s="827">
        <f>_xlfn.XLOOKUP($F$15,consol!$B:$B,consol!AB:AB)</f>
        <v>87</v>
      </c>
      <c r="J38" s="751">
        <f>_xlfn.XLOOKUP($F$15,consol!$B:$B,consol!AC:AC)</f>
        <v>0</v>
      </c>
      <c r="K38" s="751">
        <f>_xlfn.XLOOKUP($F$15,consol!$B:$B,consol!AD:AD)</f>
        <v>0</v>
      </c>
      <c r="L38" s="816">
        <f>_xlfn.XLOOKUP($F$15,consol!$B:$B,consol!AE:AE)</f>
        <v>29</v>
      </c>
      <c r="M38" s="1112" t="str">
        <f t="shared" si="0"/>
        <v>FAILED</v>
      </c>
      <c r="N38" s="1113"/>
      <c r="O38" s="733"/>
      <c r="S38" s="744"/>
      <c r="T38" s="1109" t="s">
        <v>11</v>
      </c>
      <c r="U38" s="1110"/>
      <c r="V38" s="1110"/>
      <c r="W38" s="1111"/>
      <c r="X38" s="827">
        <f>_xlfn.XLOOKUP($U$15,consol!$B:$B,consol!AB:AB)</f>
        <v>88</v>
      </c>
      <c r="Y38" s="751">
        <f>_xlfn.XLOOKUP($U$15,consol!$B:$B,consol!AC:AC)</f>
        <v>0</v>
      </c>
      <c r="Z38" s="751">
        <f>_xlfn.XLOOKUP($U$15,consol!$B:$B,consol!AD:AD)</f>
        <v>0</v>
      </c>
      <c r="AA38" s="817">
        <f>_xlfn.XLOOKUP($U$15,consol!$B:$B,consol!AE:AE)</f>
        <v>29</v>
      </c>
      <c r="AB38" s="1136" t="str">
        <f t="shared" si="1"/>
        <v>FAILED</v>
      </c>
      <c r="AC38" s="1137"/>
      <c r="AD38" s="733"/>
    </row>
    <row r="39" spans="2:30">
      <c r="D39" s="745"/>
      <c r="E39" s="1109" t="s">
        <v>12</v>
      </c>
      <c r="F39" s="1110"/>
      <c r="G39" s="1110"/>
      <c r="H39" s="1111"/>
      <c r="I39" s="827">
        <f>_xlfn.XLOOKUP($F$15,consol!$B:$B,consol!AF:AF)</f>
        <v>90</v>
      </c>
      <c r="J39" s="751" t="str">
        <f>_xlfn.XLOOKUP($F$15,consol!$B:$B,consol!AG:AG)</f>
        <v/>
      </c>
      <c r="K39" s="751" t="str">
        <f>_xlfn.XLOOKUP($F$15,consol!$B:$B,consol!AH:AH)</f>
        <v/>
      </c>
      <c r="L39" s="816" t="str">
        <f>_xlfn.XLOOKUP($F$15,consol!$B:$B,consol!AI:AI)</f>
        <v/>
      </c>
      <c r="M39" s="1112" t="str">
        <f t="shared" si="0"/>
        <v/>
      </c>
      <c r="N39" s="1113"/>
      <c r="O39" s="708"/>
      <c r="S39" s="745"/>
      <c r="T39" s="1109" t="s">
        <v>12</v>
      </c>
      <c r="U39" s="1110"/>
      <c r="V39" s="1110"/>
      <c r="W39" s="1111"/>
      <c r="X39" s="827">
        <f>_xlfn.XLOOKUP($U$15,consol!$B:$B,consol!AF:AF)</f>
        <v>89</v>
      </c>
      <c r="Y39" s="751" t="str">
        <f>_xlfn.XLOOKUP($U$15,consol!$B:$B,consol!AG:AG)</f>
        <v/>
      </c>
      <c r="Z39" s="751" t="str">
        <f>_xlfn.XLOOKUP($U$15,consol!$B:$B,consol!AH:AH)</f>
        <v/>
      </c>
      <c r="AA39" s="817" t="str">
        <f>_xlfn.XLOOKUP($U$15,consol!$B:$B,consol!AI:AI)</f>
        <v/>
      </c>
      <c r="AB39" s="1136" t="str">
        <f t="shared" si="1"/>
        <v/>
      </c>
      <c r="AC39" s="1137"/>
      <c r="AD39" s="708"/>
    </row>
    <row r="40" spans="2:30" ht="15.65" customHeight="1">
      <c r="D40" s="745"/>
      <c r="E40" s="1114" t="s">
        <v>571</v>
      </c>
      <c r="F40" s="1115"/>
      <c r="G40" s="1115"/>
      <c r="H40" s="1116"/>
      <c r="I40" s="827">
        <f>_xlfn.XLOOKUP($F$15,consol!$B:$B,consol!AJ:AJ)</f>
        <v>92</v>
      </c>
      <c r="J40" s="751">
        <f>_xlfn.XLOOKUP($F$15,consol!$B:$B,consol!AK:AK)</f>
        <v>0</v>
      </c>
      <c r="K40" s="751">
        <f>_xlfn.XLOOKUP($F$15,consol!$B:$B,consol!AL:AL)</f>
        <v>0</v>
      </c>
      <c r="L40" s="816">
        <f>_xlfn.XLOOKUP($F$15,consol!$B:$B,consol!AM:AM)</f>
        <v>31</v>
      </c>
      <c r="M40" s="1112" t="str">
        <f t="shared" si="0"/>
        <v>FAILED</v>
      </c>
      <c r="N40" s="1113"/>
      <c r="O40" s="708"/>
      <c r="S40" s="745"/>
      <c r="T40" s="1114" t="s">
        <v>571</v>
      </c>
      <c r="U40" s="1115"/>
      <c r="V40" s="1115"/>
      <c r="W40" s="1116"/>
      <c r="X40" s="827">
        <f>_xlfn.XLOOKUP($U$15,consol!$B:$B,consol!AJ:AJ)</f>
        <v>90</v>
      </c>
      <c r="Y40" s="751">
        <f>_xlfn.XLOOKUP($U$15,consol!$B:$B,consol!AK:AK)</f>
        <v>0</v>
      </c>
      <c r="Z40" s="751">
        <f>_xlfn.XLOOKUP($U$15,consol!$B:$B,consol!AL:AL)</f>
        <v>0</v>
      </c>
      <c r="AA40" s="817">
        <f>_xlfn.XLOOKUP($U$15,consol!$B:$B,consol!AM:AM)</f>
        <v>30</v>
      </c>
      <c r="AB40" s="1136" t="str">
        <f t="shared" si="1"/>
        <v>FAILED</v>
      </c>
      <c r="AC40" s="1137"/>
      <c r="AD40" s="708"/>
    </row>
    <row r="41" spans="2:30" ht="15.65" customHeight="1">
      <c r="D41" s="746"/>
      <c r="E41" s="1114" t="s">
        <v>572</v>
      </c>
      <c r="F41" s="1115"/>
      <c r="G41" s="1115"/>
      <c r="H41" s="1116"/>
      <c r="I41" s="827">
        <f>_xlfn.XLOOKUP($F$15,consol!$B:$B,consol!AN:AN)</f>
        <v>88</v>
      </c>
      <c r="J41" s="751">
        <f>_xlfn.XLOOKUP($F$15,consol!$B:$B,consol!AO:AO)</f>
        <v>0</v>
      </c>
      <c r="K41" s="751">
        <f>_xlfn.XLOOKUP($F$15,consol!$B:$B,consol!AP:AP)</f>
        <v>0</v>
      </c>
      <c r="L41" s="816">
        <f>_xlfn.XLOOKUP($F$15,consol!$B:$B,consol!AQ:AQ)</f>
        <v>29</v>
      </c>
      <c r="M41" s="1112" t="str">
        <f t="shared" si="0"/>
        <v>FAILED</v>
      </c>
      <c r="N41" s="1113"/>
      <c r="O41" s="708"/>
      <c r="S41" s="746"/>
      <c r="T41" s="1114" t="s">
        <v>572</v>
      </c>
      <c r="U41" s="1115"/>
      <c r="V41" s="1115"/>
      <c r="W41" s="1116"/>
      <c r="X41" s="827">
        <f>_xlfn.XLOOKUP($U$15,consol!$B:$B,consol!AN:AN)</f>
        <v>88</v>
      </c>
      <c r="Y41" s="751">
        <f>_xlfn.XLOOKUP($U$15,consol!$B:$B,consol!AO:AO)</f>
        <v>0</v>
      </c>
      <c r="Z41" s="751">
        <f>_xlfn.XLOOKUP($U$15,consol!$B:$B,consol!AP:AP)</f>
        <v>0</v>
      </c>
      <c r="AA41" s="817">
        <f>_xlfn.XLOOKUP($U$15,consol!$B:$B,consol!AQ:AQ)</f>
        <v>29</v>
      </c>
      <c r="AB41" s="1136" t="str">
        <f t="shared" si="1"/>
        <v>FAILED</v>
      </c>
      <c r="AC41" s="1137"/>
      <c r="AD41" s="708"/>
    </row>
    <row r="42" spans="2:30">
      <c r="D42" s="746"/>
      <c r="E42" s="1129">
        <f>_xlfn.XLOOKUP($F$15,consol!$B:$B,consol!BN:BN)</f>
        <v>0</v>
      </c>
      <c r="F42" s="1130"/>
      <c r="G42" s="1130"/>
      <c r="H42" s="1131"/>
      <c r="I42" s="751">
        <f>_xlfn.XLOOKUP($F$15,consol!$B:$B,consol!AR:AR)</f>
        <v>0</v>
      </c>
      <c r="J42" s="751">
        <f>_xlfn.XLOOKUP($F$15,consol!$B:$B,consol!AS:AS)</f>
        <v>0</v>
      </c>
      <c r="K42" s="751">
        <f>_xlfn.XLOOKUP($F$15,consol!$B:$B,consol!AT:AT)</f>
        <v>0</v>
      </c>
      <c r="L42" s="816">
        <f>_xlfn.XLOOKUP($F$15,consol!$B:$B,consol!AU:AU)</f>
        <v>0</v>
      </c>
      <c r="M42" s="1112" t="str">
        <f t="shared" si="0"/>
        <v>FAILED</v>
      </c>
      <c r="N42" s="1113"/>
      <c r="O42" s="708"/>
      <c r="S42" s="746"/>
      <c r="T42" s="1129">
        <f>_xlfn.XLOOKUP($U$15,consol!$B:$B,consol!BN:BN)</f>
        <v>0</v>
      </c>
      <c r="U42" s="1130"/>
      <c r="V42" s="1130"/>
      <c r="W42" s="1131"/>
      <c r="X42" s="751">
        <f>_xlfn.XLOOKUP($U$15,consol!$B:$B,consol!AR:AR)</f>
        <v>0</v>
      </c>
      <c r="Y42" s="751">
        <f>_xlfn.XLOOKUP($U$15,consol!$B:$B,consol!AS:AS)</f>
        <v>0</v>
      </c>
      <c r="Z42" s="751">
        <f>_xlfn.XLOOKUP($U$15,consol!$B:$B,consol!AT:AT)</f>
        <v>0</v>
      </c>
      <c r="AA42" s="816">
        <f>_xlfn.XLOOKUP($U$15,consol!$B:$B,consol!AU:AU)</f>
        <v>0</v>
      </c>
      <c r="AB42" s="1136" t="str">
        <f t="shared" si="1"/>
        <v>FAILED</v>
      </c>
      <c r="AC42" s="1137"/>
      <c r="AD42" s="708"/>
    </row>
    <row r="43" spans="2:30" ht="15.65" customHeight="1">
      <c r="D43" s="744"/>
      <c r="E43" s="1120" t="s">
        <v>240</v>
      </c>
      <c r="F43" s="1121"/>
      <c r="G43" s="1121"/>
      <c r="H43" s="1121"/>
      <c r="I43" s="1121"/>
      <c r="J43" s="1121"/>
      <c r="K43" s="1122"/>
      <c r="L43" s="1126">
        <f>_xlfn.XLOOKUP($F$15,consol!$B:$B,consol!$BG:$BG)</f>
        <v>29</v>
      </c>
      <c r="M43" s="1132" t="str">
        <f t="shared" si="0"/>
        <v>FAILED</v>
      </c>
      <c r="N43" s="1133"/>
      <c r="O43" s="708"/>
      <c r="S43" s="744"/>
      <c r="T43" s="1120" t="s">
        <v>240</v>
      </c>
      <c r="U43" s="1121"/>
      <c r="V43" s="1121"/>
      <c r="W43" s="1121"/>
      <c r="X43" s="1121"/>
      <c r="Y43" s="1121"/>
      <c r="Z43" s="1122"/>
      <c r="AA43" s="1126">
        <f>_xlfn.XLOOKUP($F$15,consol!$B:$B,consol!$BG:$BG)</f>
        <v>29</v>
      </c>
      <c r="AB43" s="1138" t="str">
        <f t="shared" si="1"/>
        <v>FAILED</v>
      </c>
      <c r="AC43" s="1139"/>
      <c r="AD43" s="708"/>
    </row>
    <row r="44" spans="2:30" ht="15.65" customHeight="1">
      <c r="D44" s="747"/>
      <c r="E44" s="1123"/>
      <c r="F44" s="1124"/>
      <c r="G44" s="1124"/>
      <c r="H44" s="1124"/>
      <c r="I44" s="1124"/>
      <c r="J44" s="1124"/>
      <c r="K44" s="1125"/>
      <c r="L44" s="1127"/>
      <c r="M44" s="1134"/>
      <c r="N44" s="1135"/>
      <c r="O44" s="708"/>
      <c r="S44" s="747"/>
      <c r="T44" s="1123"/>
      <c r="U44" s="1124"/>
      <c r="V44" s="1124"/>
      <c r="W44" s="1124"/>
      <c r="X44" s="1124"/>
      <c r="Y44" s="1124"/>
      <c r="Z44" s="1125"/>
      <c r="AA44" s="1127"/>
      <c r="AB44" s="1140"/>
      <c r="AC44" s="1141"/>
      <c r="AD44" s="708"/>
    </row>
    <row r="45" spans="2:30">
      <c r="D45" s="706"/>
      <c r="E45" s="707"/>
      <c r="F45" s="707"/>
      <c r="G45" s="707"/>
      <c r="H45" s="707"/>
      <c r="I45" s="702"/>
      <c r="J45" s="702"/>
      <c r="K45" s="702"/>
      <c r="L45" s="702"/>
      <c r="M45" s="702"/>
      <c r="N45" s="702"/>
      <c r="O45" s="708"/>
      <c r="S45" s="706"/>
      <c r="T45" s="707"/>
      <c r="U45" s="707"/>
      <c r="V45" s="707"/>
      <c r="W45" s="707"/>
      <c r="X45" s="702"/>
      <c r="Y45" s="702"/>
      <c r="Z45" s="702"/>
      <c r="AA45" s="702"/>
      <c r="AB45" s="702"/>
      <c r="AC45" s="702"/>
      <c r="AD45" s="708"/>
    </row>
    <row r="46" spans="2:30">
      <c r="D46" s="706"/>
      <c r="E46" s="1128" t="s">
        <v>573</v>
      </c>
      <c r="F46" s="1128"/>
      <c r="G46" s="1128"/>
      <c r="H46" s="1128"/>
      <c r="I46" s="1086"/>
      <c r="J46" s="1086"/>
      <c r="K46" s="716"/>
      <c r="L46" s="1086"/>
      <c r="M46" s="1086"/>
      <c r="O46" s="748"/>
      <c r="S46" s="706"/>
      <c r="T46" s="1128" t="s">
        <v>573</v>
      </c>
      <c r="U46" s="1128"/>
      <c r="V46" s="1128"/>
      <c r="W46" s="1128"/>
      <c r="X46" s="1086"/>
      <c r="Y46" s="1086"/>
      <c r="Z46" s="716"/>
      <c r="AA46" s="1086"/>
      <c r="AB46" s="1086"/>
      <c r="AD46" s="748"/>
    </row>
    <row r="47" spans="2:30">
      <c r="D47" s="706"/>
      <c r="E47" s="707"/>
      <c r="F47" s="1086" t="s">
        <v>244</v>
      </c>
      <c r="G47" s="1086"/>
      <c r="H47" s="1086"/>
      <c r="I47" s="1086" t="s">
        <v>243</v>
      </c>
      <c r="J47" s="1086"/>
      <c r="K47" s="714"/>
      <c r="L47" s="1086" t="s">
        <v>228</v>
      </c>
      <c r="M47" s="1086"/>
      <c r="O47" s="748"/>
      <c r="S47" s="706"/>
      <c r="T47" s="707"/>
      <c r="U47" s="1086" t="s">
        <v>244</v>
      </c>
      <c r="V47" s="1086"/>
      <c r="W47" s="1086"/>
      <c r="X47" s="1086" t="s">
        <v>243</v>
      </c>
      <c r="Y47" s="1086"/>
      <c r="Z47" s="714"/>
      <c r="AA47" s="1086" t="s">
        <v>228</v>
      </c>
      <c r="AB47" s="1086"/>
      <c r="AD47" s="748"/>
    </row>
    <row r="48" spans="2:30">
      <c r="D48" s="706"/>
      <c r="E48" s="707"/>
      <c r="F48" s="1089" t="s">
        <v>247</v>
      </c>
      <c r="G48" s="1089"/>
      <c r="H48" s="1089"/>
      <c r="I48" s="1089" t="s">
        <v>306</v>
      </c>
      <c r="J48" s="1089"/>
      <c r="K48" s="714"/>
      <c r="L48" s="1089" t="s">
        <v>314</v>
      </c>
      <c r="M48" s="1089"/>
      <c r="O48" s="748"/>
      <c r="S48" s="706"/>
      <c r="T48" s="707"/>
      <c r="U48" s="1089" t="s">
        <v>247</v>
      </c>
      <c r="V48" s="1089"/>
      <c r="W48" s="1089"/>
      <c r="X48" s="1089" t="s">
        <v>306</v>
      </c>
      <c r="Y48" s="1089"/>
      <c r="Z48" s="714"/>
      <c r="AA48" s="1089" t="s">
        <v>314</v>
      </c>
      <c r="AB48" s="1089"/>
      <c r="AD48" s="748"/>
    </row>
    <row r="49" spans="4:30">
      <c r="D49" s="706"/>
      <c r="E49" s="707"/>
      <c r="F49" s="1089" t="s">
        <v>311</v>
      </c>
      <c r="G49" s="1089"/>
      <c r="H49" s="1089"/>
      <c r="I49" s="1089" t="s">
        <v>307</v>
      </c>
      <c r="J49" s="1089"/>
      <c r="K49" s="714"/>
      <c r="L49" s="1089" t="s">
        <v>314</v>
      </c>
      <c r="M49" s="1089"/>
      <c r="O49" s="748"/>
      <c r="S49" s="706"/>
      <c r="T49" s="707"/>
      <c r="U49" s="1089" t="s">
        <v>311</v>
      </c>
      <c r="V49" s="1089"/>
      <c r="W49" s="1089"/>
      <c r="X49" s="1089" t="s">
        <v>307</v>
      </c>
      <c r="Y49" s="1089"/>
      <c r="Z49" s="714"/>
      <c r="AA49" s="1089" t="s">
        <v>314</v>
      </c>
      <c r="AB49" s="1089"/>
      <c r="AD49" s="748"/>
    </row>
    <row r="50" spans="4:30">
      <c r="D50" s="706"/>
      <c r="E50" s="707"/>
      <c r="F50" s="1089" t="s">
        <v>254</v>
      </c>
      <c r="G50" s="1089"/>
      <c r="H50" s="1089"/>
      <c r="I50" s="1089" t="s">
        <v>308</v>
      </c>
      <c r="J50" s="1089"/>
      <c r="K50" s="714"/>
      <c r="L50" s="1089" t="s">
        <v>314</v>
      </c>
      <c r="M50" s="1089"/>
      <c r="O50" s="748"/>
      <c r="S50" s="706"/>
      <c r="T50" s="707"/>
      <c r="U50" s="1089" t="s">
        <v>254</v>
      </c>
      <c r="V50" s="1089"/>
      <c r="W50" s="1089"/>
      <c r="X50" s="1089" t="s">
        <v>308</v>
      </c>
      <c r="Y50" s="1089"/>
      <c r="Z50" s="714"/>
      <c r="AA50" s="1089" t="s">
        <v>314</v>
      </c>
      <c r="AB50" s="1089"/>
      <c r="AD50" s="748"/>
    </row>
    <row r="51" spans="4:30">
      <c r="D51" s="706"/>
      <c r="E51" s="707"/>
      <c r="F51" s="1089" t="s">
        <v>312</v>
      </c>
      <c r="G51" s="1089"/>
      <c r="H51" s="1089"/>
      <c r="I51" s="1089" t="s">
        <v>309</v>
      </c>
      <c r="J51" s="1089"/>
      <c r="K51" s="714"/>
      <c r="L51" s="1089" t="s">
        <v>315</v>
      </c>
      <c r="M51" s="1089"/>
      <c r="O51" s="748"/>
      <c r="S51" s="706"/>
      <c r="T51" s="707"/>
      <c r="U51" s="1089" t="s">
        <v>312</v>
      </c>
      <c r="V51" s="1089"/>
      <c r="W51" s="1089"/>
      <c r="X51" s="1089" t="s">
        <v>309</v>
      </c>
      <c r="Y51" s="1089"/>
      <c r="Z51" s="714"/>
      <c r="AA51" s="1089" t="s">
        <v>315</v>
      </c>
      <c r="AB51" s="1089"/>
      <c r="AD51" s="748"/>
    </row>
    <row r="52" spans="4:30">
      <c r="D52" s="711"/>
      <c r="E52" s="702"/>
      <c r="F52" s="1089" t="s">
        <v>313</v>
      </c>
      <c r="G52" s="1089"/>
      <c r="H52" s="1089"/>
      <c r="I52" s="1089" t="s">
        <v>310</v>
      </c>
      <c r="J52" s="1089"/>
      <c r="K52" s="702"/>
      <c r="L52" s="1089" t="s">
        <v>315</v>
      </c>
      <c r="M52" s="1089"/>
      <c r="N52" s="702"/>
      <c r="O52" s="708"/>
      <c r="S52" s="711"/>
      <c r="T52" s="702"/>
      <c r="U52" s="1089" t="s">
        <v>313</v>
      </c>
      <c r="V52" s="1089"/>
      <c r="W52" s="1089"/>
      <c r="X52" s="1089" t="s">
        <v>310</v>
      </c>
      <c r="Y52" s="1089"/>
      <c r="Z52" s="702"/>
      <c r="AA52" s="1089" t="s">
        <v>315</v>
      </c>
      <c r="AB52" s="1089"/>
      <c r="AC52" s="702"/>
      <c r="AD52" s="708"/>
    </row>
    <row r="53" spans="4:30" ht="16" thickBot="1">
      <c r="D53" s="725"/>
      <c r="E53" s="726"/>
      <c r="F53" s="726"/>
      <c r="G53" s="726"/>
      <c r="H53" s="726"/>
      <c r="I53" s="726"/>
      <c r="J53" s="726"/>
      <c r="K53" s="726"/>
      <c r="L53" s="726"/>
      <c r="M53" s="726"/>
      <c r="N53" s="726"/>
      <c r="O53" s="727"/>
      <c r="S53" s="725"/>
      <c r="T53" s="726"/>
      <c r="U53" s="726"/>
      <c r="V53" s="726"/>
      <c r="W53" s="726"/>
      <c r="X53" s="726"/>
      <c r="Y53" s="726"/>
      <c r="Z53" s="726"/>
      <c r="AA53" s="726"/>
      <c r="AB53" s="726"/>
      <c r="AC53" s="726"/>
      <c r="AD53" s="727"/>
    </row>
    <row r="54" spans="4:30">
      <c r="D54" s="702"/>
      <c r="E54" s="702"/>
      <c r="F54" s="702"/>
      <c r="G54" s="702"/>
      <c r="H54" s="702"/>
      <c r="I54" s="702"/>
      <c r="J54" s="702"/>
      <c r="K54" s="702"/>
      <c r="L54" s="702"/>
      <c r="M54" s="702"/>
      <c r="N54" s="702"/>
      <c r="O54" s="702"/>
      <c r="S54" s="702"/>
      <c r="T54" s="702"/>
      <c r="U54" s="702"/>
      <c r="V54" s="702"/>
      <c r="W54" s="702"/>
      <c r="X54" s="702"/>
      <c r="Y54" s="702"/>
      <c r="Z54" s="702"/>
      <c r="AA54" s="702"/>
      <c r="AB54" s="702"/>
      <c r="AC54" s="702"/>
      <c r="AD54" s="702"/>
    </row>
    <row r="55" spans="4:30">
      <c r="D55" s="702"/>
      <c r="E55" s="702"/>
      <c r="F55" s="702"/>
      <c r="G55" s="702"/>
      <c r="H55" s="702"/>
      <c r="I55" s="702"/>
      <c r="J55" s="702"/>
      <c r="K55" s="702"/>
      <c r="L55" s="702"/>
      <c r="M55" s="702"/>
      <c r="N55" s="702"/>
      <c r="O55" s="702"/>
      <c r="S55" s="702"/>
      <c r="T55" s="702"/>
      <c r="U55" s="702"/>
      <c r="V55" s="702"/>
      <c r="W55" s="702"/>
      <c r="X55" s="702"/>
      <c r="Y55" s="702"/>
      <c r="Z55" s="702"/>
      <c r="AA55" s="702"/>
      <c r="AB55" s="702"/>
      <c r="AC55" s="702"/>
      <c r="AD55" s="702"/>
    </row>
    <row r="56" spans="4:30">
      <c r="D56" s="702"/>
      <c r="E56" s="702"/>
      <c r="F56" s="702"/>
      <c r="G56" s="702"/>
      <c r="H56" s="702"/>
      <c r="I56" s="702"/>
      <c r="J56" s="702"/>
      <c r="K56" s="702"/>
      <c r="L56" s="702"/>
      <c r="M56" s="702"/>
      <c r="N56" s="702"/>
      <c r="O56" s="702"/>
      <c r="S56" s="702"/>
      <c r="T56" s="702"/>
      <c r="U56" s="702"/>
      <c r="V56" s="702"/>
      <c r="W56" s="702"/>
      <c r="X56" s="702"/>
      <c r="Y56" s="702"/>
      <c r="Z56" s="702"/>
      <c r="AA56" s="702"/>
      <c r="AB56" s="702"/>
      <c r="AC56" s="702"/>
      <c r="AD56" s="702"/>
    </row>
    <row r="57" spans="4:30">
      <c r="D57" s="702"/>
      <c r="E57" s="702"/>
      <c r="F57" s="702"/>
      <c r="G57" s="702"/>
      <c r="H57" s="702"/>
      <c r="I57" s="702"/>
      <c r="J57" s="702"/>
      <c r="K57" s="702"/>
      <c r="L57" s="702"/>
      <c r="M57" s="702"/>
      <c r="N57" s="702"/>
      <c r="O57" s="702"/>
      <c r="S57" s="702"/>
      <c r="T57" s="702"/>
      <c r="U57" s="702"/>
      <c r="V57" s="702"/>
      <c r="W57" s="702"/>
      <c r="X57" s="702"/>
      <c r="Y57" s="702"/>
      <c r="Z57" s="702"/>
      <c r="AA57" s="702"/>
      <c r="AB57" s="702"/>
      <c r="AC57" s="702"/>
      <c r="AD57" s="702"/>
    </row>
    <row r="58" spans="4:30">
      <c r="D58" s="702"/>
      <c r="E58" s="702"/>
      <c r="F58" s="702"/>
      <c r="G58" s="702"/>
      <c r="H58" s="702"/>
      <c r="I58" s="702"/>
      <c r="J58" s="702"/>
      <c r="K58" s="702"/>
      <c r="L58" s="702"/>
      <c r="M58" s="702"/>
      <c r="N58" s="702"/>
      <c r="O58" s="702"/>
      <c r="S58" s="702"/>
      <c r="T58" s="702"/>
      <c r="U58" s="702"/>
      <c r="V58" s="702"/>
      <c r="W58" s="702"/>
      <c r="X58" s="702"/>
      <c r="Y58" s="702"/>
      <c r="Z58" s="702"/>
      <c r="AA58" s="702"/>
      <c r="AB58" s="702"/>
      <c r="AC58" s="702"/>
      <c r="AD58" s="702"/>
    </row>
    <row r="59" spans="4:30">
      <c r="D59" s="702"/>
      <c r="E59" s="702"/>
      <c r="F59" s="702"/>
      <c r="G59" s="702"/>
      <c r="H59" s="702"/>
      <c r="I59" s="702"/>
      <c r="J59" s="702"/>
      <c r="K59" s="702"/>
      <c r="L59" s="702"/>
      <c r="M59" s="702"/>
      <c r="N59" s="702"/>
      <c r="O59" s="702"/>
      <c r="S59" s="702"/>
      <c r="T59" s="702"/>
      <c r="U59" s="702"/>
      <c r="V59" s="702"/>
      <c r="W59" s="702"/>
      <c r="X59" s="702"/>
      <c r="Y59" s="702"/>
      <c r="Z59" s="702"/>
      <c r="AA59" s="702"/>
      <c r="AB59" s="702"/>
      <c r="AC59" s="702"/>
      <c r="AD59" s="702"/>
    </row>
    <row r="60" spans="4:30">
      <c r="D60" s="702"/>
      <c r="E60" s="702"/>
      <c r="F60" s="702"/>
      <c r="G60" s="702"/>
      <c r="H60" s="702"/>
      <c r="I60" s="702"/>
      <c r="J60" s="702"/>
      <c r="K60" s="702"/>
      <c r="L60" s="702"/>
      <c r="M60" s="702"/>
      <c r="N60" s="702"/>
      <c r="O60" s="702"/>
      <c r="S60" s="702"/>
      <c r="T60" s="702"/>
      <c r="U60" s="702"/>
      <c r="V60" s="702"/>
      <c r="W60" s="702"/>
      <c r="X60" s="702"/>
      <c r="Y60" s="702"/>
      <c r="Z60" s="702"/>
      <c r="AA60" s="702"/>
      <c r="AB60" s="702"/>
      <c r="AC60" s="702"/>
      <c r="AD60" s="702"/>
    </row>
    <row r="61" spans="4:30">
      <c r="D61" s="702"/>
      <c r="E61" s="702"/>
      <c r="F61" s="702"/>
      <c r="G61" s="702"/>
      <c r="H61" s="702"/>
      <c r="I61" s="702"/>
      <c r="J61" s="702"/>
      <c r="K61" s="702"/>
      <c r="L61" s="702"/>
      <c r="M61" s="702"/>
      <c r="N61" s="702"/>
      <c r="O61" s="702"/>
      <c r="S61" s="702"/>
      <c r="T61" s="702"/>
      <c r="U61" s="702"/>
      <c r="V61" s="702"/>
      <c r="W61" s="702"/>
      <c r="X61" s="702"/>
      <c r="Y61" s="702"/>
      <c r="Z61" s="702"/>
      <c r="AA61" s="702"/>
      <c r="AB61" s="702"/>
      <c r="AC61" s="702"/>
      <c r="AD61" s="702"/>
    </row>
    <row r="62" spans="4:30">
      <c r="D62" s="702"/>
      <c r="E62" s="702"/>
      <c r="F62" s="702"/>
      <c r="G62" s="702"/>
      <c r="H62" s="702"/>
      <c r="I62" s="702"/>
      <c r="J62" s="702"/>
      <c r="K62" s="702"/>
      <c r="L62" s="702"/>
      <c r="M62" s="702"/>
      <c r="N62" s="702"/>
      <c r="O62" s="702"/>
      <c r="S62" s="702"/>
      <c r="T62" s="702"/>
      <c r="U62" s="702"/>
      <c r="V62" s="702"/>
      <c r="W62" s="702"/>
      <c r="X62" s="702"/>
      <c r="Y62" s="702"/>
      <c r="Z62" s="702"/>
      <c r="AA62" s="702"/>
      <c r="AB62" s="702"/>
      <c r="AC62" s="702"/>
      <c r="AD62" s="702"/>
    </row>
    <row r="63" spans="4:30">
      <c r="D63" s="702"/>
      <c r="E63" s="702"/>
      <c r="F63" s="702"/>
      <c r="G63" s="702"/>
      <c r="H63" s="702"/>
      <c r="I63" s="702"/>
      <c r="J63" s="702"/>
      <c r="K63" s="702"/>
      <c r="L63" s="702"/>
      <c r="M63" s="702"/>
      <c r="N63" s="702"/>
      <c r="O63" s="702"/>
      <c r="S63" s="702"/>
      <c r="T63" s="702"/>
      <c r="U63" s="702"/>
      <c r="V63" s="702"/>
      <c r="W63" s="702"/>
      <c r="X63" s="702"/>
      <c r="Y63" s="702"/>
      <c r="Z63" s="702"/>
      <c r="AA63" s="702"/>
      <c r="AB63" s="702"/>
      <c r="AC63" s="702"/>
      <c r="AD63" s="702"/>
    </row>
    <row r="64" spans="4:30">
      <c r="D64" s="702"/>
      <c r="E64" s="702"/>
      <c r="F64" s="702"/>
      <c r="G64" s="702"/>
      <c r="H64" s="702"/>
      <c r="I64" s="702"/>
      <c r="J64" s="702"/>
      <c r="K64" s="702"/>
      <c r="L64" s="702"/>
      <c r="M64" s="702"/>
      <c r="N64" s="702"/>
      <c r="O64" s="702"/>
      <c r="S64" s="702"/>
      <c r="T64" s="702"/>
      <c r="U64" s="702"/>
      <c r="V64" s="702"/>
      <c r="W64" s="702"/>
      <c r="X64" s="702"/>
      <c r="Y64" s="702"/>
      <c r="Z64" s="702"/>
      <c r="AA64" s="702"/>
      <c r="AB64" s="702"/>
      <c r="AC64" s="702"/>
      <c r="AD64" s="702"/>
    </row>
    <row r="65" spans="4:30">
      <c r="D65" s="702"/>
      <c r="E65" s="702"/>
      <c r="F65" s="702"/>
      <c r="G65" s="702"/>
      <c r="H65" s="702"/>
      <c r="I65" s="702"/>
      <c r="J65" s="702"/>
      <c r="K65" s="702"/>
      <c r="L65" s="702"/>
      <c r="M65" s="702"/>
      <c r="N65" s="702"/>
      <c r="O65" s="702"/>
      <c r="S65" s="702"/>
      <c r="T65" s="702"/>
      <c r="U65" s="702"/>
      <c r="V65" s="702"/>
      <c r="W65" s="702"/>
      <c r="X65" s="702"/>
      <c r="Y65" s="702"/>
      <c r="Z65" s="702"/>
      <c r="AA65" s="702"/>
      <c r="AB65" s="702"/>
      <c r="AC65" s="702"/>
      <c r="AD65" s="702"/>
    </row>
    <row r="66" spans="4:30">
      <c r="D66" s="702"/>
      <c r="E66" s="702"/>
      <c r="F66" s="702"/>
      <c r="G66" s="702"/>
      <c r="H66" s="702"/>
      <c r="I66" s="702"/>
      <c r="J66" s="702"/>
      <c r="K66" s="702"/>
      <c r="L66" s="702"/>
      <c r="M66" s="702"/>
      <c r="N66" s="702"/>
      <c r="O66" s="702"/>
      <c r="S66" s="702"/>
      <c r="T66" s="702"/>
      <c r="U66" s="702"/>
      <c r="V66" s="702"/>
      <c r="W66" s="702"/>
      <c r="X66" s="702"/>
      <c r="Y66" s="702"/>
      <c r="Z66" s="702"/>
      <c r="AA66" s="702"/>
      <c r="AB66" s="702"/>
      <c r="AC66" s="702"/>
      <c r="AD66" s="702"/>
    </row>
    <row r="67" spans="4:30">
      <c r="D67" s="702"/>
      <c r="E67" s="702"/>
      <c r="F67" s="702"/>
      <c r="G67" s="702"/>
      <c r="H67" s="702"/>
      <c r="I67" s="702"/>
      <c r="J67" s="702"/>
      <c r="K67" s="702"/>
      <c r="L67" s="702"/>
      <c r="M67" s="702"/>
      <c r="N67" s="702"/>
      <c r="O67" s="702"/>
      <c r="S67" s="702"/>
      <c r="T67" s="702"/>
      <c r="U67" s="702"/>
      <c r="V67" s="702"/>
      <c r="W67" s="702"/>
      <c r="X67" s="702"/>
      <c r="Y67" s="702"/>
      <c r="Z67" s="702"/>
      <c r="AA67" s="702"/>
      <c r="AB67" s="702"/>
      <c r="AC67" s="702"/>
      <c r="AD67" s="702"/>
    </row>
    <row r="68" spans="4:30">
      <c r="D68" s="702"/>
      <c r="E68" s="702"/>
      <c r="F68" s="702"/>
      <c r="G68" s="702"/>
      <c r="H68" s="702"/>
      <c r="I68" s="702"/>
      <c r="J68" s="702"/>
      <c r="K68" s="702"/>
      <c r="L68" s="702"/>
      <c r="M68" s="702"/>
      <c r="N68" s="702"/>
      <c r="O68" s="702"/>
      <c r="S68" s="702"/>
      <c r="T68" s="702"/>
      <c r="U68" s="702"/>
      <c r="V68" s="702"/>
      <c r="W68" s="702"/>
      <c r="X68" s="702"/>
      <c r="Y68" s="702"/>
      <c r="Z68" s="702"/>
      <c r="AA68" s="702"/>
      <c r="AB68" s="702"/>
      <c r="AC68" s="702"/>
      <c r="AD68" s="702"/>
    </row>
    <row r="69" spans="4:30">
      <c r="D69" s="702"/>
      <c r="E69" s="702"/>
      <c r="F69" s="702"/>
      <c r="G69" s="702"/>
      <c r="H69" s="702"/>
      <c r="I69" s="702"/>
      <c r="J69" s="702"/>
      <c r="K69" s="702"/>
      <c r="L69" s="702"/>
      <c r="M69" s="702"/>
      <c r="N69" s="702"/>
      <c r="O69" s="702"/>
      <c r="S69" s="702"/>
      <c r="T69" s="702"/>
      <c r="U69" s="702"/>
      <c r="V69" s="702"/>
      <c r="W69" s="702"/>
      <c r="X69" s="702"/>
      <c r="Y69" s="702"/>
      <c r="Z69" s="702"/>
      <c r="AA69" s="702"/>
      <c r="AB69" s="702"/>
      <c r="AC69" s="702"/>
      <c r="AD69" s="702"/>
    </row>
    <row r="70" spans="4:30">
      <c r="D70" s="702"/>
      <c r="E70" s="702"/>
      <c r="F70" s="702"/>
      <c r="G70" s="702"/>
      <c r="H70" s="702"/>
      <c r="I70" s="702"/>
      <c r="J70" s="702"/>
      <c r="K70" s="702"/>
      <c r="L70" s="702"/>
      <c r="M70" s="702"/>
      <c r="N70" s="702"/>
      <c r="O70" s="702"/>
      <c r="S70" s="702"/>
      <c r="T70" s="702"/>
      <c r="U70" s="702"/>
      <c r="V70" s="702"/>
      <c r="W70" s="702"/>
      <c r="X70" s="702"/>
      <c r="Y70" s="702"/>
      <c r="Z70" s="702"/>
      <c r="AA70" s="702"/>
      <c r="AB70" s="702"/>
      <c r="AC70" s="702"/>
      <c r="AD70" s="702"/>
    </row>
    <row r="71" spans="4:30">
      <c r="D71" s="702"/>
      <c r="E71" s="702"/>
      <c r="F71" s="702"/>
      <c r="G71" s="702"/>
      <c r="H71" s="702"/>
      <c r="I71" s="702"/>
      <c r="J71" s="702"/>
      <c r="K71" s="702"/>
      <c r="L71" s="702"/>
      <c r="M71" s="702"/>
      <c r="N71" s="702"/>
      <c r="O71" s="702"/>
      <c r="S71" s="702"/>
      <c r="T71" s="702"/>
      <c r="U71" s="702"/>
      <c r="V71" s="702"/>
      <c r="W71" s="702"/>
      <c r="X71" s="702"/>
      <c r="Y71" s="702"/>
      <c r="Z71" s="702"/>
      <c r="AA71" s="702"/>
      <c r="AB71" s="702"/>
      <c r="AC71" s="702"/>
      <c r="AD71" s="702"/>
    </row>
    <row r="72" spans="4:30">
      <c r="D72" s="702"/>
      <c r="E72" s="702"/>
      <c r="F72" s="702"/>
      <c r="G72" s="702"/>
      <c r="H72" s="702"/>
      <c r="I72" s="702"/>
      <c r="J72" s="702"/>
      <c r="K72" s="702"/>
      <c r="L72" s="702"/>
      <c r="M72" s="702"/>
      <c r="N72" s="702"/>
      <c r="O72" s="702"/>
      <c r="S72" s="702"/>
      <c r="T72" s="702"/>
      <c r="U72" s="702"/>
      <c r="V72" s="702"/>
      <c r="W72" s="702"/>
      <c r="X72" s="702"/>
      <c r="Y72" s="702"/>
      <c r="Z72" s="702"/>
      <c r="AA72" s="702"/>
      <c r="AB72" s="702"/>
      <c r="AC72" s="702"/>
      <c r="AD72" s="702"/>
    </row>
    <row r="73" spans="4:30">
      <c r="D73" s="702"/>
      <c r="E73" s="702"/>
      <c r="F73" s="702"/>
      <c r="G73" s="702"/>
      <c r="H73" s="702"/>
      <c r="I73" s="702"/>
      <c r="J73" s="702"/>
      <c r="K73" s="702"/>
      <c r="L73" s="702"/>
      <c r="M73" s="702"/>
      <c r="N73" s="702"/>
      <c r="O73" s="702"/>
      <c r="S73" s="702"/>
      <c r="T73" s="702"/>
      <c r="U73" s="702"/>
      <c r="V73" s="702"/>
      <c r="W73" s="702"/>
      <c r="X73" s="702"/>
      <c r="Y73" s="702"/>
      <c r="Z73" s="702"/>
      <c r="AA73" s="702"/>
      <c r="AB73" s="702"/>
      <c r="AC73" s="702"/>
      <c r="AD73" s="702"/>
    </row>
    <row r="74" spans="4:30">
      <c r="D74" s="702"/>
      <c r="E74" s="702"/>
      <c r="F74" s="702"/>
      <c r="G74" s="702"/>
      <c r="H74" s="702"/>
      <c r="I74" s="702"/>
      <c r="J74" s="702"/>
      <c r="K74" s="702"/>
      <c r="L74" s="702"/>
      <c r="M74" s="702"/>
      <c r="N74" s="702"/>
      <c r="O74" s="702"/>
      <c r="S74" s="702"/>
      <c r="T74" s="702"/>
      <c r="U74" s="702"/>
      <c r="V74" s="702"/>
      <c r="W74" s="702"/>
      <c r="X74" s="702"/>
      <c r="Y74" s="702"/>
      <c r="Z74" s="702"/>
      <c r="AA74" s="702"/>
      <c r="AB74" s="702"/>
      <c r="AC74" s="702"/>
      <c r="AD74" s="702"/>
    </row>
    <row r="75" spans="4:30">
      <c r="D75" s="702"/>
      <c r="E75" s="702"/>
      <c r="F75" s="702"/>
      <c r="G75" s="702"/>
      <c r="H75" s="702"/>
      <c r="I75" s="702"/>
      <c r="J75" s="702"/>
      <c r="K75" s="702"/>
      <c r="L75" s="702"/>
      <c r="M75" s="702"/>
      <c r="N75" s="702"/>
      <c r="O75" s="702"/>
      <c r="S75" s="702"/>
      <c r="T75" s="702"/>
      <c r="U75" s="702"/>
      <c r="V75" s="702"/>
      <c r="W75" s="702"/>
      <c r="X75" s="702"/>
      <c r="Y75" s="702"/>
      <c r="Z75" s="702"/>
      <c r="AA75" s="702"/>
      <c r="AB75" s="702"/>
      <c r="AC75" s="702"/>
      <c r="AD75" s="702"/>
    </row>
    <row r="76" spans="4:30">
      <c r="D76" s="702"/>
      <c r="E76" s="702"/>
      <c r="F76" s="702"/>
      <c r="G76" s="702"/>
      <c r="H76" s="702"/>
      <c r="I76" s="702"/>
      <c r="J76" s="702"/>
      <c r="K76" s="702"/>
      <c r="L76" s="702"/>
      <c r="M76" s="702"/>
      <c r="N76" s="702"/>
      <c r="O76" s="702"/>
      <c r="S76" s="702"/>
      <c r="T76" s="702"/>
      <c r="U76" s="702"/>
      <c r="V76" s="702"/>
      <c r="W76" s="702"/>
      <c r="X76" s="702"/>
      <c r="Y76" s="702"/>
      <c r="Z76" s="702"/>
      <c r="AA76" s="702"/>
      <c r="AB76" s="702"/>
      <c r="AC76" s="702"/>
      <c r="AD76" s="702"/>
    </row>
    <row r="77" spans="4:30">
      <c r="D77" s="702"/>
      <c r="E77" s="702"/>
      <c r="F77" s="702"/>
      <c r="G77" s="702"/>
      <c r="H77" s="702"/>
      <c r="I77" s="702"/>
      <c r="J77" s="702"/>
      <c r="K77" s="702"/>
      <c r="L77" s="702"/>
      <c r="M77" s="702"/>
      <c r="N77" s="702"/>
      <c r="O77" s="702"/>
      <c r="S77" s="702"/>
      <c r="T77" s="702"/>
      <c r="U77" s="702"/>
      <c r="V77" s="702"/>
      <c r="W77" s="702"/>
      <c r="X77" s="702"/>
      <c r="Y77" s="702"/>
      <c r="Z77" s="702"/>
      <c r="AA77" s="702"/>
      <c r="AB77" s="702"/>
      <c r="AC77" s="702"/>
      <c r="AD77" s="702"/>
    </row>
    <row r="78" spans="4:30">
      <c r="D78" s="702"/>
      <c r="E78" s="702"/>
      <c r="F78" s="702"/>
      <c r="G78" s="702"/>
      <c r="H78" s="702"/>
      <c r="I78" s="702"/>
      <c r="J78" s="702"/>
      <c r="K78" s="702"/>
      <c r="L78" s="702"/>
      <c r="M78" s="702"/>
      <c r="N78" s="702"/>
      <c r="O78" s="702"/>
      <c r="S78" s="702"/>
      <c r="T78" s="702"/>
      <c r="U78" s="702"/>
      <c r="V78" s="702"/>
      <c r="W78" s="702"/>
      <c r="X78" s="702"/>
      <c r="Y78" s="702"/>
      <c r="Z78" s="702"/>
      <c r="AA78" s="702"/>
      <c r="AB78" s="702"/>
      <c r="AC78" s="702"/>
      <c r="AD78" s="702"/>
    </row>
    <row r="79" spans="4:30">
      <c r="D79" s="702"/>
      <c r="E79" s="702"/>
      <c r="F79" s="702"/>
      <c r="G79" s="702"/>
      <c r="H79" s="702"/>
      <c r="I79" s="702"/>
      <c r="J79" s="702"/>
      <c r="K79" s="702"/>
      <c r="L79" s="702"/>
      <c r="M79" s="702"/>
      <c r="N79" s="702"/>
      <c r="O79" s="702"/>
      <c r="S79" s="702"/>
      <c r="T79" s="702"/>
      <c r="U79" s="702"/>
      <c r="V79" s="702"/>
      <c r="W79" s="702"/>
      <c r="X79" s="702"/>
      <c r="Y79" s="702"/>
      <c r="Z79" s="702"/>
      <c r="AA79" s="702"/>
      <c r="AB79" s="702"/>
      <c r="AC79" s="702"/>
      <c r="AD79" s="702"/>
    </row>
    <row r="80" spans="4:30">
      <c r="D80" s="702"/>
      <c r="E80" s="702"/>
      <c r="F80" s="702"/>
      <c r="G80" s="702"/>
      <c r="H80" s="702"/>
      <c r="I80" s="702"/>
      <c r="J80" s="702"/>
      <c r="K80" s="702"/>
      <c r="L80" s="702"/>
      <c r="M80" s="702"/>
      <c r="N80" s="702"/>
      <c r="O80" s="702"/>
      <c r="S80" s="702"/>
      <c r="T80" s="702"/>
      <c r="U80" s="702"/>
      <c r="V80" s="702"/>
      <c r="W80" s="702"/>
      <c r="X80" s="702"/>
      <c r="Y80" s="702"/>
      <c r="Z80" s="702"/>
      <c r="AA80" s="702"/>
      <c r="AB80" s="702"/>
      <c r="AC80" s="702"/>
      <c r="AD80" s="702"/>
    </row>
    <row r="81" spans="4:30">
      <c r="D81" s="702"/>
      <c r="E81" s="702"/>
      <c r="F81" s="702"/>
      <c r="G81" s="702"/>
      <c r="H81" s="702"/>
      <c r="I81" s="702"/>
      <c r="J81" s="702"/>
      <c r="K81" s="702"/>
      <c r="L81" s="702"/>
      <c r="M81" s="702"/>
      <c r="N81" s="702"/>
      <c r="O81" s="702"/>
      <c r="S81" s="702"/>
      <c r="T81" s="702"/>
      <c r="U81" s="702"/>
      <c r="V81" s="702"/>
      <c r="W81" s="702"/>
      <c r="X81" s="702"/>
      <c r="Y81" s="702"/>
      <c r="Z81" s="702"/>
      <c r="AA81" s="702"/>
      <c r="AB81" s="702"/>
      <c r="AC81" s="702"/>
      <c r="AD81" s="702"/>
    </row>
    <row r="82" spans="4:30">
      <c r="D82" s="702"/>
      <c r="E82" s="702"/>
      <c r="F82" s="702"/>
      <c r="G82" s="702"/>
      <c r="H82" s="702"/>
      <c r="I82" s="702"/>
      <c r="J82" s="702"/>
      <c r="K82" s="702"/>
      <c r="L82" s="702"/>
      <c r="M82" s="702"/>
      <c r="N82" s="702"/>
      <c r="O82" s="702"/>
      <c r="S82" s="702"/>
      <c r="T82" s="702"/>
      <c r="U82" s="702"/>
      <c r="V82" s="702"/>
      <c r="W82" s="702"/>
      <c r="X82" s="702"/>
      <c r="Y82" s="702"/>
      <c r="Z82" s="702"/>
      <c r="AA82" s="702"/>
      <c r="AB82" s="702"/>
      <c r="AC82" s="702"/>
      <c r="AD82" s="702"/>
    </row>
    <row r="83" spans="4:30">
      <c r="D83" s="702"/>
      <c r="E83" s="702"/>
      <c r="F83" s="702"/>
      <c r="G83" s="702"/>
      <c r="H83" s="702"/>
      <c r="I83" s="702"/>
      <c r="J83" s="702"/>
      <c r="K83" s="702"/>
      <c r="L83" s="702"/>
      <c r="M83" s="702"/>
      <c r="N83" s="702"/>
      <c r="O83" s="702"/>
      <c r="S83" s="702"/>
      <c r="T83" s="702"/>
      <c r="U83" s="702"/>
      <c r="V83" s="702"/>
      <c r="W83" s="702"/>
      <c r="X83" s="702"/>
      <c r="Y83" s="702"/>
      <c r="Z83" s="702"/>
      <c r="AA83" s="702"/>
      <c r="AB83" s="702"/>
      <c r="AC83" s="702"/>
      <c r="AD83" s="702"/>
    </row>
    <row r="84" spans="4:30">
      <c r="D84" s="702"/>
      <c r="E84" s="702"/>
      <c r="F84" s="702"/>
      <c r="G84" s="702"/>
      <c r="H84" s="702"/>
      <c r="I84" s="702"/>
      <c r="J84" s="702"/>
      <c r="K84" s="702"/>
      <c r="L84" s="702"/>
      <c r="M84" s="702"/>
      <c r="N84" s="702"/>
      <c r="O84" s="702"/>
      <c r="S84" s="702"/>
      <c r="T84" s="702"/>
      <c r="U84" s="702"/>
      <c r="V84" s="702"/>
      <c r="W84" s="702"/>
      <c r="X84" s="702"/>
      <c r="Y84" s="702"/>
      <c r="Z84" s="702"/>
      <c r="AA84" s="702"/>
      <c r="AB84" s="702"/>
      <c r="AC84" s="702"/>
      <c r="AD84" s="702"/>
    </row>
    <row r="85" spans="4:30">
      <c r="D85" s="702"/>
      <c r="E85" s="702"/>
      <c r="F85" s="702"/>
      <c r="G85" s="702"/>
      <c r="H85" s="702"/>
      <c r="I85" s="702"/>
      <c r="J85" s="702"/>
      <c r="K85" s="702"/>
      <c r="L85" s="702"/>
      <c r="M85" s="702"/>
      <c r="N85" s="702"/>
      <c r="O85" s="702"/>
      <c r="S85" s="702"/>
      <c r="T85" s="702"/>
      <c r="U85" s="702"/>
      <c r="V85" s="702"/>
      <c r="W85" s="702"/>
      <c r="X85" s="702"/>
      <c r="Y85" s="702"/>
      <c r="Z85" s="702"/>
      <c r="AA85" s="702"/>
      <c r="AB85" s="702"/>
      <c r="AC85" s="702"/>
      <c r="AD85" s="702"/>
    </row>
    <row r="86" spans="4:30">
      <c r="D86" s="702"/>
      <c r="E86" s="702"/>
      <c r="F86" s="702"/>
      <c r="G86" s="702"/>
      <c r="H86" s="702"/>
      <c r="I86" s="702"/>
      <c r="J86" s="702"/>
      <c r="K86" s="702"/>
      <c r="L86" s="702"/>
      <c r="M86" s="702"/>
      <c r="N86" s="702"/>
      <c r="O86" s="702"/>
      <c r="S86" s="702"/>
      <c r="T86" s="702"/>
      <c r="U86" s="702"/>
      <c r="V86" s="702"/>
      <c r="W86" s="702"/>
      <c r="X86" s="702"/>
      <c r="Y86" s="702"/>
      <c r="Z86" s="702"/>
      <c r="AA86" s="702"/>
      <c r="AB86" s="702"/>
      <c r="AC86" s="702"/>
      <c r="AD86" s="702"/>
    </row>
    <row r="87" spans="4:30">
      <c r="D87" s="702"/>
      <c r="E87" s="702"/>
      <c r="F87" s="702"/>
      <c r="G87" s="702"/>
      <c r="H87" s="702"/>
      <c r="I87" s="702"/>
      <c r="J87" s="702"/>
      <c r="K87" s="702"/>
      <c r="L87" s="702"/>
      <c r="M87" s="702"/>
      <c r="N87" s="702"/>
      <c r="O87" s="702"/>
      <c r="S87" s="702"/>
      <c r="T87" s="702"/>
      <c r="U87" s="702"/>
      <c r="V87" s="702"/>
      <c r="W87" s="702"/>
      <c r="X87" s="702"/>
      <c r="Y87" s="702"/>
      <c r="Z87" s="702"/>
      <c r="AA87" s="702"/>
      <c r="AB87" s="702"/>
      <c r="AC87" s="702"/>
      <c r="AD87" s="702"/>
    </row>
    <row r="88" spans="4:30">
      <c r="D88" s="702"/>
      <c r="E88" s="702"/>
      <c r="F88" s="702"/>
      <c r="G88" s="702"/>
      <c r="H88" s="702"/>
      <c r="I88" s="702"/>
      <c r="J88" s="702"/>
      <c r="K88" s="702"/>
      <c r="L88" s="702"/>
      <c r="M88" s="702"/>
      <c r="N88" s="702"/>
      <c r="O88" s="702"/>
      <c r="S88" s="702"/>
      <c r="T88" s="702"/>
      <c r="U88" s="702"/>
      <c r="V88" s="702"/>
      <c r="W88" s="702"/>
      <c r="X88" s="702"/>
      <c r="Y88" s="702"/>
      <c r="Z88" s="702"/>
      <c r="AA88" s="702"/>
      <c r="AB88" s="702"/>
      <c r="AC88" s="702"/>
      <c r="AD88" s="702"/>
    </row>
    <row r="89" spans="4:30">
      <c r="D89" s="702"/>
      <c r="E89" s="702"/>
      <c r="F89" s="702"/>
      <c r="G89" s="702"/>
      <c r="H89" s="702"/>
      <c r="I89" s="702"/>
      <c r="J89" s="702"/>
      <c r="K89" s="702"/>
      <c r="L89" s="702"/>
      <c r="M89" s="702"/>
      <c r="N89" s="702"/>
      <c r="O89" s="702"/>
      <c r="S89" s="702"/>
      <c r="T89" s="702"/>
      <c r="U89" s="702"/>
      <c r="V89" s="702"/>
      <c r="W89" s="702"/>
      <c r="X89" s="702"/>
      <c r="Y89" s="702"/>
      <c r="Z89" s="702"/>
      <c r="AA89" s="702"/>
      <c r="AB89" s="702"/>
      <c r="AC89" s="702"/>
      <c r="AD89" s="702"/>
    </row>
    <row r="90" spans="4:30">
      <c r="D90" s="702"/>
      <c r="E90" s="702"/>
      <c r="F90" s="702"/>
      <c r="G90" s="702"/>
      <c r="H90" s="702"/>
      <c r="I90" s="702"/>
      <c r="J90" s="702"/>
      <c r="K90" s="702"/>
      <c r="L90" s="702"/>
      <c r="M90" s="702"/>
      <c r="N90" s="702"/>
      <c r="O90" s="702"/>
      <c r="S90" s="702"/>
      <c r="T90" s="702"/>
      <c r="U90" s="702"/>
      <c r="V90" s="702"/>
      <c r="W90" s="702"/>
      <c r="X90" s="702"/>
      <c r="Y90" s="702"/>
      <c r="Z90" s="702"/>
      <c r="AA90" s="702"/>
      <c r="AB90" s="702"/>
      <c r="AC90" s="702"/>
      <c r="AD90" s="702"/>
    </row>
    <row r="91" spans="4:30">
      <c r="D91" s="702"/>
      <c r="E91" s="702"/>
      <c r="F91" s="702"/>
      <c r="G91" s="702"/>
      <c r="H91" s="702"/>
      <c r="I91" s="702"/>
      <c r="J91" s="702"/>
      <c r="K91" s="702"/>
      <c r="L91" s="702"/>
      <c r="M91" s="702"/>
      <c r="N91" s="702"/>
      <c r="O91" s="702"/>
      <c r="S91" s="702"/>
      <c r="T91" s="702"/>
      <c r="U91" s="702"/>
      <c r="V91" s="702"/>
      <c r="W91" s="702"/>
      <c r="X91" s="702"/>
      <c r="Y91" s="702"/>
      <c r="Z91" s="702"/>
      <c r="AA91" s="702"/>
      <c r="AB91" s="702"/>
      <c r="AC91" s="702"/>
      <c r="AD91" s="702"/>
    </row>
    <row r="92" spans="4:30">
      <c r="D92" s="702"/>
      <c r="E92" s="702"/>
      <c r="F92" s="702"/>
      <c r="G92" s="702"/>
      <c r="H92" s="702"/>
      <c r="I92" s="702"/>
      <c r="J92" s="702"/>
      <c r="K92" s="702"/>
      <c r="L92" s="702"/>
      <c r="M92" s="702"/>
      <c r="N92" s="702"/>
      <c r="O92" s="702"/>
      <c r="S92" s="702"/>
      <c r="T92" s="702"/>
      <c r="U92" s="702"/>
      <c r="V92" s="702"/>
      <c r="W92" s="702"/>
      <c r="X92" s="702"/>
      <c r="Y92" s="702"/>
      <c r="Z92" s="702"/>
      <c r="AA92" s="702"/>
      <c r="AB92" s="702"/>
      <c r="AC92" s="702"/>
      <c r="AD92" s="702"/>
    </row>
    <row r="93" spans="4:30">
      <c r="D93" s="702"/>
      <c r="E93" s="702"/>
      <c r="F93" s="702"/>
      <c r="G93" s="702"/>
      <c r="H93" s="702"/>
      <c r="I93" s="702"/>
      <c r="J93" s="702"/>
      <c r="K93" s="702"/>
      <c r="L93" s="702"/>
      <c r="M93" s="702"/>
      <c r="N93" s="702"/>
      <c r="O93" s="702"/>
      <c r="S93" s="702"/>
      <c r="T93" s="702"/>
      <c r="U93" s="702"/>
      <c r="V93" s="702"/>
      <c r="W93" s="702"/>
      <c r="X93" s="702"/>
      <c r="Y93" s="702"/>
      <c r="Z93" s="702"/>
      <c r="AA93" s="702"/>
      <c r="AB93" s="702"/>
      <c r="AC93" s="702"/>
      <c r="AD93" s="702"/>
    </row>
    <row r="94" spans="4:30">
      <c r="D94" s="702"/>
      <c r="E94" s="702"/>
      <c r="F94" s="702"/>
      <c r="G94" s="702"/>
      <c r="H94" s="702"/>
      <c r="I94" s="702"/>
      <c r="J94" s="702"/>
      <c r="K94" s="702"/>
      <c r="L94" s="702"/>
      <c r="M94" s="702"/>
      <c r="N94" s="702"/>
      <c r="O94" s="702"/>
      <c r="S94" s="702"/>
      <c r="T94" s="702"/>
      <c r="U94" s="702"/>
      <c r="V94" s="702"/>
      <c r="W94" s="702"/>
      <c r="X94" s="702"/>
      <c r="Y94" s="702"/>
      <c r="Z94" s="702"/>
      <c r="AA94" s="702"/>
      <c r="AB94" s="702"/>
      <c r="AC94" s="702"/>
      <c r="AD94" s="702"/>
    </row>
    <row r="95" spans="4:30">
      <c r="D95" s="702"/>
      <c r="E95" s="702"/>
      <c r="F95" s="702"/>
      <c r="G95" s="702"/>
      <c r="H95" s="702"/>
      <c r="I95" s="702"/>
      <c r="J95" s="702"/>
      <c r="K95" s="702"/>
      <c r="L95" s="702"/>
      <c r="M95" s="702"/>
      <c r="N95" s="702"/>
      <c r="O95" s="702"/>
      <c r="S95" s="702"/>
      <c r="T95" s="702"/>
      <c r="U95" s="702"/>
      <c r="V95" s="702"/>
      <c r="W95" s="702"/>
      <c r="X95" s="702"/>
      <c r="Y95" s="702"/>
      <c r="Z95" s="702"/>
      <c r="AA95" s="702"/>
      <c r="AB95" s="702"/>
      <c r="AC95" s="702"/>
      <c r="AD95" s="702"/>
    </row>
    <row r="96" spans="4:30">
      <c r="D96" s="702"/>
      <c r="E96" s="702"/>
      <c r="F96" s="702"/>
      <c r="G96" s="702"/>
      <c r="H96" s="702"/>
      <c r="I96" s="702"/>
      <c r="J96" s="702"/>
      <c r="K96" s="702"/>
      <c r="L96" s="702"/>
      <c r="M96" s="702"/>
      <c r="N96" s="702"/>
      <c r="O96" s="702"/>
      <c r="S96" s="702"/>
      <c r="T96" s="702"/>
      <c r="U96" s="702"/>
      <c r="V96" s="702"/>
      <c r="W96" s="702"/>
      <c r="X96" s="702"/>
      <c r="Y96" s="702"/>
      <c r="Z96" s="702"/>
      <c r="AA96" s="702"/>
      <c r="AB96" s="702"/>
      <c r="AC96" s="702"/>
      <c r="AD96" s="702"/>
    </row>
    <row r="97" spans="4:30">
      <c r="D97" s="702"/>
      <c r="E97" s="702"/>
      <c r="F97" s="702"/>
      <c r="G97" s="702"/>
      <c r="H97" s="702"/>
      <c r="I97" s="702"/>
      <c r="J97" s="702"/>
      <c r="K97" s="702"/>
      <c r="L97" s="702"/>
      <c r="M97" s="702"/>
      <c r="N97" s="702"/>
      <c r="O97" s="702"/>
      <c r="S97" s="702"/>
      <c r="T97" s="702"/>
      <c r="U97" s="702"/>
      <c r="V97" s="702"/>
      <c r="W97" s="702"/>
      <c r="X97" s="702"/>
      <c r="Y97" s="702"/>
      <c r="Z97" s="702"/>
      <c r="AA97" s="702"/>
      <c r="AB97" s="702"/>
      <c r="AC97" s="702"/>
      <c r="AD97" s="702"/>
    </row>
    <row r="98" spans="4:30">
      <c r="D98" s="702"/>
      <c r="E98" s="702"/>
      <c r="F98" s="702"/>
      <c r="G98" s="702"/>
      <c r="H98" s="702"/>
      <c r="I98" s="702"/>
      <c r="J98" s="702"/>
      <c r="K98" s="702"/>
      <c r="L98" s="702"/>
      <c r="M98" s="702"/>
      <c r="N98" s="702"/>
      <c r="O98" s="702"/>
      <c r="S98" s="702"/>
      <c r="T98" s="702"/>
      <c r="U98" s="702"/>
      <c r="V98" s="702"/>
      <c r="W98" s="702"/>
      <c r="X98" s="702"/>
      <c r="Y98" s="702"/>
      <c r="Z98" s="702"/>
      <c r="AA98" s="702"/>
      <c r="AB98" s="702"/>
      <c r="AC98" s="702"/>
      <c r="AD98" s="702"/>
    </row>
    <row r="99" spans="4:30">
      <c r="D99" s="702"/>
      <c r="E99" s="702"/>
      <c r="F99" s="702"/>
      <c r="G99" s="702"/>
      <c r="H99" s="702"/>
      <c r="I99" s="702"/>
      <c r="J99" s="702"/>
      <c r="K99" s="702"/>
      <c r="L99" s="702"/>
      <c r="M99" s="702"/>
      <c r="N99" s="702"/>
      <c r="O99" s="702"/>
      <c r="S99" s="702"/>
      <c r="T99" s="702"/>
      <c r="U99" s="702"/>
      <c r="V99" s="702"/>
      <c r="W99" s="702"/>
      <c r="X99" s="702"/>
      <c r="Y99" s="702"/>
      <c r="Z99" s="702"/>
      <c r="AA99" s="702"/>
      <c r="AB99" s="702"/>
      <c r="AC99" s="702"/>
      <c r="AD99" s="702"/>
    </row>
    <row r="100" spans="4:30">
      <c r="D100" s="702"/>
      <c r="E100" s="702"/>
      <c r="F100" s="702"/>
      <c r="G100" s="702"/>
      <c r="H100" s="702"/>
      <c r="I100" s="702"/>
      <c r="J100" s="702"/>
      <c r="K100" s="702"/>
      <c r="L100" s="702"/>
      <c r="M100" s="702"/>
      <c r="N100" s="702"/>
      <c r="O100" s="702"/>
      <c r="S100" s="702"/>
      <c r="T100" s="702"/>
      <c r="U100" s="702"/>
      <c r="V100" s="702"/>
      <c r="W100" s="702"/>
      <c r="X100" s="702"/>
      <c r="Y100" s="702"/>
      <c r="Z100" s="702"/>
      <c r="AA100" s="702"/>
      <c r="AB100" s="702"/>
      <c r="AC100" s="702"/>
      <c r="AD100" s="702"/>
    </row>
    <row r="101" spans="4:30">
      <c r="D101" s="702"/>
      <c r="E101" s="702"/>
      <c r="F101" s="702"/>
      <c r="G101" s="702"/>
      <c r="H101" s="702"/>
      <c r="I101" s="702"/>
      <c r="J101" s="702"/>
      <c r="K101" s="702"/>
      <c r="L101" s="702"/>
      <c r="M101" s="702"/>
      <c r="N101" s="702"/>
      <c r="O101" s="702"/>
      <c r="S101" s="702"/>
      <c r="T101" s="702"/>
      <c r="U101" s="702"/>
      <c r="V101" s="702"/>
      <c r="W101" s="702"/>
      <c r="X101" s="702"/>
      <c r="Y101" s="702"/>
      <c r="Z101" s="702"/>
      <c r="AA101" s="702"/>
      <c r="AB101" s="702"/>
      <c r="AC101" s="702"/>
      <c r="AD101" s="702"/>
    </row>
    <row r="102" spans="4:30">
      <c r="D102" s="702"/>
      <c r="E102" s="702"/>
      <c r="F102" s="702"/>
      <c r="G102" s="702"/>
      <c r="H102" s="702"/>
      <c r="I102" s="702"/>
      <c r="J102" s="702"/>
      <c r="K102" s="702"/>
      <c r="L102" s="702"/>
      <c r="M102" s="702"/>
      <c r="N102" s="702"/>
      <c r="O102" s="702"/>
      <c r="S102" s="702"/>
      <c r="T102" s="702"/>
      <c r="U102" s="702"/>
      <c r="V102" s="702"/>
      <c r="W102" s="702"/>
      <c r="X102" s="702"/>
      <c r="Y102" s="702"/>
      <c r="Z102" s="702"/>
      <c r="AA102" s="702"/>
      <c r="AB102" s="702"/>
      <c r="AC102" s="702"/>
      <c r="AD102" s="702"/>
    </row>
    <row r="103" spans="4:30">
      <c r="D103" s="702"/>
      <c r="E103" s="702"/>
      <c r="F103" s="702"/>
      <c r="G103" s="702"/>
      <c r="H103" s="702"/>
      <c r="I103" s="702"/>
      <c r="J103" s="702"/>
      <c r="K103" s="702"/>
      <c r="L103" s="702"/>
      <c r="M103" s="702"/>
      <c r="N103" s="702"/>
      <c r="O103" s="702"/>
      <c r="S103" s="702"/>
      <c r="T103" s="702"/>
      <c r="U103" s="702"/>
      <c r="V103" s="702"/>
      <c r="W103" s="702"/>
      <c r="X103" s="702"/>
      <c r="Y103" s="702"/>
      <c r="Z103" s="702"/>
      <c r="AA103" s="702"/>
      <c r="AB103" s="702"/>
      <c r="AC103" s="702"/>
      <c r="AD103" s="702"/>
    </row>
    <row r="104" spans="4:30">
      <c r="D104" s="702"/>
      <c r="E104" s="702"/>
      <c r="F104" s="702"/>
      <c r="G104" s="702"/>
      <c r="H104" s="702"/>
      <c r="I104" s="702"/>
      <c r="J104" s="702"/>
      <c r="K104" s="702"/>
      <c r="L104" s="702"/>
      <c r="M104" s="702"/>
      <c r="N104" s="702"/>
      <c r="O104" s="702"/>
      <c r="S104" s="702"/>
      <c r="T104" s="702"/>
      <c r="U104" s="702"/>
      <c r="V104" s="702"/>
      <c r="W104" s="702"/>
      <c r="X104" s="702"/>
      <c r="Y104" s="702"/>
      <c r="Z104" s="702"/>
      <c r="AA104" s="702"/>
      <c r="AB104" s="702"/>
      <c r="AC104" s="702"/>
      <c r="AD104" s="702"/>
    </row>
    <row r="105" spans="4:30">
      <c r="D105" s="702"/>
      <c r="E105" s="702"/>
      <c r="F105" s="702"/>
      <c r="G105" s="702"/>
      <c r="H105" s="702"/>
      <c r="I105" s="702"/>
      <c r="J105" s="702"/>
      <c r="K105" s="702"/>
      <c r="L105" s="702"/>
      <c r="M105" s="702"/>
      <c r="N105" s="702"/>
      <c r="O105" s="702"/>
      <c r="S105" s="702"/>
      <c r="T105" s="702"/>
      <c r="U105" s="702"/>
      <c r="V105" s="702"/>
      <c r="W105" s="702"/>
      <c r="X105" s="702"/>
      <c r="Y105" s="702"/>
      <c r="Z105" s="702"/>
      <c r="AA105" s="702"/>
      <c r="AB105" s="702"/>
      <c r="AC105" s="702"/>
      <c r="AD105" s="702"/>
    </row>
    <row r="106" spans="4:30">
      <c r="D106" s="702"/>
      <c r="E106" s="702"/>
      <c r="F106" s="702"/>
      <c r="G106" s="702"/>
      <c r="H106" s="702"/>
      <c r="I106" s="702"/>
      <c r="J106" s="702"/>
      <c r="K106" s="702"/>
      <c r="L106" s="702"/>
      <c r="M106" s="702"/>
      <c r="N106" s="702"/>
      <c r="O106" s="702"/>
      <c r="S106" s="702"/>
      <c r="T106" s="702"/>
      <c r="U106" s="702"/>
      <c r="V106" s="702"/>
      <c r="W106" s="702"/>
      <c r="X106" s="702"/>
      <c r="Y106" s="702"/>
      <c r="Z106" s="702"/>
      <c r="AA106" s="702"/>
      <c r="AB106" s="702"/>
      <c r="AC106" s="702"/>
      <c r="AD106" s="702"/>
    </row>
    <row r="107" spans="4:30">
      <c r="D107" s="702"/>
      <c r="E107" s="702"/>
      <c r="F107" s="702"/>
      <c r="G107" s="702"/>
      <c r="H107" s="702"/>
      <c r="I107" s="702"/>
      <c r="J107" s="702"/>
      <c r="K107" s="702"/>
      <c r="L107" s="702"/>
      <c r="M107" s="702"/>
      <c r="N107" s="702"/>
      <c r="O107" s="702"/>
      <c r="S107" s="702"/>
      <c r="T107" s="702"/>
      <c r="U107" s="702"/>
      <c r="V107" s="702"/>
      <c r="W107" s="702"/>
      <c r="X107" s="702"/>
      <c r="Y107" s="702"/>
      <c r="Z107" s="702"/>
      <c r="AA107" s="702"/>
      <c r="AB107" s="702"/>
      <c r="AC107" s="702"/>
      <c r="AD107" s="702"/>
    </row>
    <row r="108" spans="4:30">
      <c r="D108" s="702"/>
      <c r="E108" s="702"/>
      <c r="F108" s="702"/>
      <c r="G108" s="702"/>
      <c r="H108" s="702"/>
      <c r="I108" s="702"/>
      <c r="J108" s="702"/>
      <c r="K108" s="702"/>
      <c r="L108" s="702"/>
      <c r="M108" s="702"/>
      <c r="N108" s="702"/>
      <c r="O108" s="702"/>
      <c r="S108" s="702"/>
      <c r="T108" s="702"/>
      <c r="U108" s="702"/>
      <c r="V108" s="702"/>
      <c r="W108" s="702"/>
      <c r="X108" s="702"/>
      <c r="Y108" s="702"/>
      <c r="Z108" s="702"/>
      <c r="AA108" s="702"/>
      <c r="AB108" s="702"/>
      <c r="AC108" s="702"/>
      <c r="AD108" s="702"/>
    </row>
    <row r="109" spans="4:30">
      <c r="D109" s="702"/>
      <c r="E109" s="702"/>
      <c r="F109" s="702"/>
      <c r="G109" s="702"/>
      <c r="H109" s="702"/>
      <c r="I109" s="702"/>
      <c r="J109" s="702"/>
      <c r="K109" s="702"/>
      <c r="L109" s="702"/>
      <c r="M109" s="702"/>
      <c r="N109" s="702"/>
      <c r="O109" s="702"/>
      <c r="S109" s="702"/>
      <c r="T109" s="702"/>
      <c r="U109" s="702"/>
      <c r="V109" s="702"/>
      <c r="W109" s="702"/>
      <c r="X109" s="702"/>
      <c r="Y109" s="702"/>
      <c r="Z109" s="702"/>
      <c r="AA109" s="702"/>
      <c r="AB109" s="702"/>
      <c r="AC109" s="702"/>
      <c r="AD109" s="702"/>
    </row>
    <row r="110" spans="4:30">
      <c r="D110" s="702"/>
      <c r="E110" s="702"/>
      <c r="F110" s="702"/>
      <c r="G110" s="702"/>
      <c r="H110" s="702"/>
      <c r="I110" s="702"/>
      <c r="J110" s="702"/>
      <c r="K110" s="702"/>
      <c r="L110" s="702"/>
      <c r="M110" s="702"/>
      <c r="N110" s="702"/>
      <c r="O110" s="702"/>
      <c r="S110" s="702"/>
      <c r="T110" s="702"/>
      <c r="U110" s="702"/>
      <c r="V110" s="702"/>
      <c r="W110" s="702"/>
      <c r="X110" s="702"/>
      <c r="Y110" s="702"/>
      <c r="Z110" s="702"/>
      <c r="AA110" s="702"/>
      <c r="AB110" s="702"/>
      <c r="AC110" s="702"/>
      <c r="AD110" s="702"/>
    </row>
    <row r="111" spans="4:30">
      <c r="D111" s="702"/>
      <c r="E111" s="702"/>
      <c r="F111" s="702"/>
      <c r="G111" s="702"/>
      <c r="H111" s="702"/>
      <c r="I111" s="702"/>
      <c r="J111" s="702"/>
      <c r="K111" s="702"/>
      <c r="L111" s="702"/>
      <c r="M111" s="702"/>
      <c r="N111" s="702"/>
      <c r="O111" s="702"/>
      <c r="S111" s="702"/>
      <c r="T111" s="702"/>
      <c r="U111" s="702"/>
      <c r="V111" s="702"/>
      <c r="W111" s="702"/>
      <c r="X111" s="702"/>
      <c r="Y111" s="702"/>
      <c r="Z111" s="702"/>
      <c r="AA111" s="702"/>
      <c r="AB111" s="702"/>
      <c r="AC111" s="702"/>
      <c r="AD111" s="702"/>
    </row>
    <row r="112" spans="4:30">
      <c r="D112" s="702"/>
      <c r="E112" s="702"/>
      <c r="F112" s="702"/>
      <c r="G112" s="702"/>
      <c r="H112" s="702"/>
      <c r="I112" s="702"/>
      <c r="J112" s="702"/>
      <c r="K112" s="702"/>
      <c r="L112" s="702"/>
      <c r="M112" s="702"/>
      <c r="N112" s="702"/>
      <c r="O112" s="702"/>
      <c r="S112" s="702"/>
      <c r="T112" s="702"/>
      <c r="U112" s="702"/>
      <c r="V112" s="702"/>
      <c r="W112" s="702"/>
      <c r="X112" s="702"/>
      <c r="Y112" s="702"/>
      <c r="Z112" s="702"/>
      <c r="AA112" s="702"/>
      <c r="AB112" s="702"/>
      <c r="AC112" s="702"/>
      <c r="AD112" s="702"/>
    </row>
    <row r="113" spans="4:30">
      <c r="D113" s="702"/>
      <c r="E113" s="702"/>
      <c r="F113" s="702"/>
      <c r="G113" s="702"/>
      <c r="H113" s="702"/>
      <c r="I113" s="702"/>
      <c r="J113" s="702"/>
      <c r="K113" s="702"/>
      <c r="L113" s="702"/>
      <c r="M113" s="702"/>
      <c r="N113" s="702"/>
      <c r="O113" s="702"/>
      <c r="S113" s="702"/>
      <c r="T113" s="702"/>
      <c r="U113" s="702"/>
      <c r="V113" s="702"/>
      <c r="W113" s="702"/>
      <c r="X113" s="702"/>
      <c r="Y113" s="702"/>
      <c r="Z113" s="702"/>
      <c r="AA113" s="702"/>
      <c r="AB113" s="702"/>
      <c r="AC113" s="702"/>
      <c r="AD113" s="702"/>
    </row>
    <row r="114" spans="4:30">
      <c r="D114" s="702"/>
      <c r="E114" s="702"/>
      <c r="F114" s="702"/>
      <c r="G114" s="702"/>
      <c r="H114" s="702"/>
      <c r="I114" s="702"/>
      <c r="J114" s="702"/>
      <c r="K114" s="702"/>
      <c r="L114" s="702"/>
      <c r="M114" s="702"/>
      <c r="N114" s="702"/>
      <c r="O114" s="702"/>
      <c r="S114" s="702"/>
      <c r="T114" s="702"/>
      <c r="U114" s="702"/>
      <c r="V114" s="702"/>
      <c r="W114" s="702"/>
      <c r="X114" s="702"/>
      <c r="Y114" s="702"/>
      <c r="Z114" s="702"/>
      <c r="AA114" s="702"/>
      <c r="AB114" s="702"/>
      <c r="AC114" s="702"/>
      <c r="AD114" s="702"/>
    </row>
    <row r="115" spans="4:30">
      <c r="D115" s="702"/>
      <c r="E115" s="702"/>
      <c r="F115" s="702"/>
      <c r="G115" s="702"/>
      <c r="H115" s="702"/>
      <c r="I115" s="702"/>
      <c r="J115" s="702"/>
      <c r="K115" s="702"/>
      <c r="L115" s="702"/>
      <c r="M115" s="702"/>
      <c r="N115" s="702"/>
      <c r="O115" s="702"/>
      <c r="S115" s="702"/>
      <c r="T115" s="702"/>
      <c r="U115" s="702"/>
      <c r="V115" s="702"/>
      <c r="W115" s="702"/>
      <c r="X115" s="702"/>
      <c r="Y115" s="702"/>
      <c r="Z115" s="702"/>
      <c r="AA115" s="702"/>
      <c r="AB115" s="702"/>
      <c r="AC115" s="702"/>
      <c r="AD115" s="702"/>
    </row>
    <row r="116" spans="4:30">
      <c r="D116" s="702"/>
      <c r="E116" s="702"/>
      <c r="F116" s="702"/>
      <c r="G116" s="702"/>
      <c r="H116" s="702"/>
      <c r="I116" s="702"/>
      <c r="J116" s="702"/>
      <c r="K116" s="702"/>
      <c r="L116" s="702"/>
      <c r="M116" s="702"/>
      <c r="N116" s="702"/>
      <c r="O116" s="702"/>
      <c r="S116" s="702"/>
      <c r="T116" s="702"/>
      <c r="U116" s="702"/>
      <c r="V116" s="702"/>
      <c r="W116" s="702"/>
      <c r="X116" s="702"/>
      <c r="Y116" s="702"/>
      <c r="Z116" s="702"/>
      <c r="AA116" s="702"/>
      <c r="AB116" s="702"/>
      <c r="AC116" s="702"/>
      <c r="AD116" s="702"/>
    </row>
    <row r="117" spans="4:30">
      <c r="D117" s="702"/>
      <c r="E117" s="702"/>
      <c r="F117" s="702"/>
      <c r="G117" s="702"/>
      <c r="H117" s="702"/>
      <c r="I117" s="702"/>
      <c r="J117" s="702"/>
      <c r="K117" s="702"/>
      <c r="L117" s="702"/>
      <c r="M117" s="702"/>
      <c r="N117" s="702"/>
      <c r="O117" s="702"/>
      <c r="S117" s="702"/>
      <c r="T117" s="702"/>
      <c r="U117" s="702"/>
      <c r="V117" s="702"/>
      <c r="W117" s="702"/>
      <c r="X117" s="702"/>
      <c r="Y117" s="702"/>
      <c r="Z117" s="702"/>
      <c r="AA117" s="702"/>
      <c r="AB117" s="702"/>
      <c r="AC117" s="702"/>
      <c r="AD117" s="702"/>
    </row>
    <row r="118" spans="4:30">
      <c r="D118" s="702"/>
      <c r="E118" s="702"/>
      <c r="F118" s="702"/>
      <c r="G118" s="702"/>
      <c r="H118" s="702"/>
      <c r="I118" s="702"/>
      <c r="J118" s="702"/>
      <c r="K118" s="702"/>
      <c r="L118" s="702"/>
      <c r="M118" s="702"/>
      <c r="N118" s="702"/>
      <c r="O118" s="702"/>
      <c r="S118" s="702"/>
      <c r="T118" s="702"/>
      <c r="U118" s="702"/>
      <c r="V118" s="702"/>
      <c r="W118" s="702"/>
      <c r="X118" s="702"/>
      <c r="Y118" s="702"/>
      <c r="Z118" s="702"/>
      <c r="AA118" s="702"/>
      <c r="AB118" s="702"/>
      <c r="AC118" s="702"/>
      <c r="AD118" s="702"/>
    </row>
    <row r="119" spans="4:30">
      <c r="D119" s="702"/>
      <c r="E119" s="702"/>
      <c r="F119" s="702"/>
      <c r="G119" s="702"/>
      <c r="H119" s="702"/>
      <c r="I119" s="702"/>
      <c r="J119" s="702"/>
      <c r="K119" s="702"/>
      <c r="L119" s="702"/>
      <c r="M119" s="702"/>
      <c r="N119" s="702"/>
      <c r="O119" s="702"/>
      <c r="S119" s="702"/>
      <c r="T119" s="702"/>
      <c r="U119" s="702"/>
      <c r="V119" s="702"/>
      <c r="W119" s="702"/>
      <c r="X119" s="702"/>
      <c r="Y119" s="702"/>
      <c r="Z119" s="702"/>
      <c r="AA119" s="702"/>
      <c r="AB119" s="702"/>
      <c r="AC119" s="702"/>
      <c r="AD119" s="702"/>
    </row>
    <row r="120" spans="4:30">
      <c r="D120" s="702"/>
      <c r="E120" s="702"/>
      <c r="F120" s="702"/>
      <c r="G120" s="702"/>
      <c r="H120" s="702"/>
      <c r="I120" s="702"/>
      <c r="J120" s="702"/>
      <c r="K120" s="702"/>
      <c r="L120" s="702"/>
      <c r="M120" s="702"/>
      <c r="N120" s="702"/>
      <c r="O120" s="702"/>
      <c r="S120" s="702"/>
      <c r="T120" s="702"/>
      <c r="U120" s="702"/>
      <c r="V120" s="702"/>
      <c r="W120" s="702"/>
      <c r="X120" s="702"/>
      <c r="Y120" s="702"/>
      <c r="Z120" s="702"/>
      <c r="AA120" s="702"/>
      <c r="AB120" s="702"/>
      <c r="AC120" s="702"/>
      <c r="AD120" s="702"/>
    </row>
    <row r="121" spans="4:30">
      <c r="D121" s="702"/>
      <c r="E121" s="702"/>
      <c r="F121" s="702"/>
      <c r="G121" s="702"/>
      <c r="H121" s="702"/>
      <c r="I121" s="702"/>
      <c r="J121" s="702"/>
      <c r="K121" s="702"/>
      <c r="L121" s="702"/>
      <c r="M121" s="702"/>
      <c r="N121" s="702"/>
      <c r="O121" s="702"/>
      <c r="S121" s="702"/>
      <c r="T121" s="702"/>
      <c r="U121" s="702"/>
      <c r="V121" s="702"/>
      <c r="W121" s="702"/>
      <c r="X121" s="702"/>
      <c r="Y121" s="702"/>
      <c r="Z121" s="702"/>
      <c r="AA121" s="702"/>
      <c r="AB121" s="702"/>
      <c r="AC121" s="702"/>
      <c r="AD121" s="702"/>
    </row>
    <row r="122" spans="4:30">
      <c r="D122" s="702"/>
      <c r="E122" s="702"/>
      <c r="F122" s="702"/>
      <c r="G122" s="702"/>
      <c r="H122" s="702"/>
      <c r="I122" s="702"/>
      <c r="J122" s="702"/>
      <c r="K122" s="702"/>
      <c r="L122" s="702"/>
      <c r="M122" s="702"/>
      <c r="N122" s="702"/>
      <c r="O122" s="702"/>
      <c r="S122" s="702"/>
      <c r="T122" s="702"/>
      <c r="U122" s="702"/>
      <c r="V122" s="702"/>
      <c r="W122" s="702"/>
      <c r="X122" s="702"/>
      <c r="Y122" s="702"/>
      <c r="Z122" s="702"/>
      <c r="AA122" s="702"/>
      <c r="AB122" s="702"/>
      <c r="AC122" s="702"/>
      <c r="AD122" s="702"/>
    </row>
    <row r="123" spans="4:30">
      <c r="D123" s="702"/>
      <c r="E123" s="702"/>
      <c r="F123" s="702"/>
      <c r="G123" s="702"/>
      <c r="H123" s="702"/>
      <c r="I123" s="702"/>
      <c r="J123" s="702"/>
      <c r="K123" s="702"/>
      <c r="L123" s="702"/>
      <c r="M123" s="702"/>
      <c r="N123" s="702"/>
      <c r="O123" s="702"/>
      <c r="S123" s="702"/>
      <c r="T123" s="702"/>
      <c r="U123" s="702"/>
      <c r="V123" s="702"/>
      <c r="W123" s="702"/>
      <c r="X123" s="702"/>
      <c r="Y123" s="702"/>
      <c r="Z123" s="702"/>
      <c r="AA123" s="702"/>
      <c r="AB123" s="702"/>
      <c r="AC123" s="702"/>
      <c r="AD123" s="702"/>
    </row>
    <row r="124" spans="4:30">
      <c r="D124" s="702"/>
      <c r="E124" s="702"/>
      <c r="F124" s="702"/>
      <c r="G124" s="702"/>
      <c r="H124" s="702"/>
      <c r="I124" s="702"/>
      <c r="J124" s="702"/>
      <c r="K124" s="702"/>
      <c r="L124" s="702"/>
      <c r="M124" s="702"/>
      <c r="N124" s="702"/>
      <c r="O124" s="702"/>
      <c r="S124" s="702"/>
      <c r="T124" s="702"/>
      <c r="U124" s="702"/>
      <c r="V124" s="702"/>
      <c r="W124" s="702"/>
      <c r="X124" s="702"/>
      <c r="Y124" s="702"/>
      <c r="Z124" s="702"/>
      <c r="AA124" s="702"/>
      <c r="AB124" s="702"/>
      <c r="AC124" s="702"/>
      <c r="AD124" s="702"/>
    </row>
    <row r="125" spans="4:30">
      <c r="D125" s="702"/>
      <c r="E125" s="702"/>
      <c r="F125" s="702"/>
      <c r="G125" s="702"/>
      <c r="H125" s="702"/>
      <c r="I125" s="702"/>
      <c r="J125" s="702"/>
      <c r="K125" s="702"/>
      <c r="L125" s="702"/>
      <c r="M125" s="702"/>
      <c r="N125" s="702"/>
      <c r="O125" s="702"/>
      <c r="S125" s="702"/>
      <c r="T125" s="702"/>
      <c r="U125" s="702"/>
      <c r="V125" s="702"/>
      <c r="W125" s="702"/>
      <c r="X125" s="702"/>
      <c r="Y125" s="702"/>
      <c r="Z125" s="702"/>
      <c r="AA125" s="702"/>
      <c r="AB125" s="702"/>
      <c r="AC125" s="702"/>
      <c r="AD125" s="702"/>
    </row>
    <row r="126" spans="4:30">
      <c r="D126" s="702"/>
      <c r="E126" s="702"/>
      <c r="F126" s="702"/>
      <c r="G126" s="702"/>
      <c r="H126" s="702"/>
      <c r="I126" s="702"/>
      <c r="J126" s="702"/>
      <c r="K126" s="702"/>
      <c r="L126" s="702"/>
      <c r="M126" s="702"/>
      <c r="N126" s="702"/>
      <c r="O126" s="702"/>
      <c r="S126" s="702"/>
      <c r="T126" s="702"/>
      <c r="U126" s="702"/>
      <c r="V126" s="702"/>
      <c r="W126" s="702"/>
      <c r="X126" s="702"/>
      <c r="Y126" s="702"/>
      <c r="Z126" s="702"/>
      <c r="AA126" s="702"/>
      <c r="AB126" s="702"/>
      <c r="AC126" s="702"/>
      <c r="AD126" s="702"/>
    </row>
    <row r="127" spans="4:30">
      <c r="D127" s="702"/>
      <c r="E127" s="702"/>
      <c r="F127" s="702"/>
      <c r="G127" s="702"/>
      <c r="H127" s="702"/>
      <c r="I127" s="702"/>
      <c r="J127" s="702"/>
      <c r="K127" s="702"/>
      <c r="L127" s="702"/>
      <c r="M127" s="702"/>
      <c r="N127" s="702"/>
      <c r="O127" s="702"/>
      <c r="S127" s="702"/>
      <c r="T127" s="702"/>
      <c r="U127" s="702"/>
      <c r="V127" s="702"/>
      <c r="W127" s="702"/>
      <c r="X127" s="702"/>
      <c r="Y127" s="702"/>
      <c r="Z127" s="702"/>
      <c r="AA127" s="702"/>
      <c r="AB127" s="702"/>
      <c r="AC127" s="702"/>
      <c r="AD127" s="702"/>
    </row>
    <row r="128" spans="4:30">
      <c r="D128" s="702"/>
      <c r="E128" s="702"/>
      <c r="F128" s="702"/>
      <c r="G128" s="702"/>
      <c r="H128" s="702"/>
      <c r="I128" s="702"/>
      <c r="J128" s="702"/>
      <c r="K128" s="702"/>
      <c r="L128" s="702"/>
      <c r="M128" s="702"/>
      <c r="N128" s="702"/>
      <c r="O128" s="702"/>
      <c r="S128" s="702"/>
      <c r="T128" s="702"/>
      <c r="U128" s="702"/>
      <c r="V128" s="702"/>
      <c r="W128" s="702"/>
      <c r="X128" s="702"/>
      <c r="Y128" s="702"/>
      <c r="Z128" s="702"/>
      <c r="AA128" s="702"/>
      <c r="AB128" s="702"/>
      <c r="AC128" s="702"/>
      <c r="AD128" s="702"/>
    </row>
    <row r="129" spans="4:30">
      <c r="D129" s="702"/>
      <c r="E129" s="702"/>
      <c r="F129" s="702"/>
      <c r="G129" s="702"/>
      <c r="H129" s="702"/>
      <c r="I129" s="702"/>
      <c r="J129" s="702"/>
      <c r="K129" s="702"/>
      <c r="L129" s="702"/>
      <c r="M129" s="702"/>
      <c r="N129" s="702"/>
      <c r="O129" s="702"/>
      <c r="S129" s="702"/>
      <c r="T129" s="702"/>
      <c r="U129" s="702"/>
      <c r="V129" s="702"/>
      <c r="W129" s="702"/>
      <c r="X129" s="702"/>
      <c r="Y129" s="702"/>
      <c r="Z129" s="702"/>
      <c r="AA129" s="702"/>
      <c r="AB129" s="702"/>
      <c r="AC129" s="702"/>
      <c r="AD129" s="702"/>
    </row>
    <row r="130" spans="4:30">
      <c r="D130" s="702"/>
      <c r="E130" s="702"/>
      <c r="F130" s="702"/>
      <c r="G130" s="702"/>
      <c r="H130" s="702"/>
      <c r="I130" s="702"/>
      <c r="J130" s="702"/>
      <c r="K130" s="702"/>
      <c r="L130" s="702"/>
      <c r="M130" s="702"/>
      <c r="N130" s="702"/>
      <c r="O130" s="702"/>
      <c r="S130" s="702"/>
      <c r="T130" s="702"/>
      <c r="U130" s="702"/>
      <c r="V130" s="702"/>
      <c r="W130" s="702"/>
      <c r="X130" s="702"/>
      <c r="Y130" s="702"/>
      <c r="Z130" s="702"/>
      <c r="AA130" s="702"/>
      <c r="AB130" s="702"/>
      <c r="AC130" s="702"/>
      <c r="AD130" s="702"/>
    </row>
    <row r="131" spans="4:30">
      <c r="D131" s="702"/>
      <c r="E131" s="702"/>
      <c r="F131" s="702"/>
      <c r="G131" s="702"/>
      <c r="H131" s="702"/>
      <c r="I131" s="702"/>
      <c r="J131" s="702"/>
      <c r="K131" s="702"/>
      <c r="L131" s="702"/>
      <c r="M131" s="702"/>
      <c r="N131" s="702"/>
      <c r="O131" s="702"/>
      <c r="S131" s="702"/>
      <c r="T131" s="702"/>
      <c r="U131" s="702"/>
      <c r="V131" s="702"/>
      <c r="W131" s="702"/>
      <c r="X131" s="702"/>
      <c r="Y131" s="702"/>
      <c r="Z131" s="702"/>
      <c r="AA131" s="702"/>
      <c r="AB131" s="702"/>
      <c r="AC131" s="702"/>
      <c r="AD131" s="702"/>
    </row>
    <row r="132" spans="4:30">
      <c r="D132" s="702"/>
      <c r="E132" s="702"/>
      <c r="F132" s="702"/>
      <c r="G132" s="702"/>
      <c r="H132" s="702"/>
      <c r="I132" s="702"/>
      <c r="J132" s="702"/>
      <c r="K132" s="702"/>
      <c r="L132" s="702"/>
      <c r="M132" s="702"/>
      <c r="N132" s="702"/>
      <c r="O132" s="702"/>
      <c r="S132" s="702"/>
      <c r="T132" s="702"/>
      <c r="U132" s="702"/>
      <c r="V132" s="702"/>
      <c r="W132" s="702"/>
      <c r="X132" s="702"/>
      <c r="Y132" s="702"/>
      <c r="Z132" s="702"/>
      <c r="AA132" s="702"/>
      <c r="AB132" s="702"/>
      <c r="AC132" s="702"/>
      <c r="AD132" s="702"/>
    </row>
    <row r="133" spans="4:30">
      <c r="D133" s="702"/>
      <c r="E133" s="702"/>
      <c r="F133" s="702"/>
      <c r="G133" s="702"/>
      <c r="H133" s="702"/>
      <c r="I133" s="702"/>
      <c r="J133" s="702"/>
      <c r="K133" s="702"/>
      <c r="L133" s="702"/>
      <c r="M133" s="702"/>
      <c r="N133" s="702"/>
      <c r="O133" s="702"/>
      <c r="S133" s="702"/>
      <c r="T133" s="702"/>
      <c r="U133" s="702"/>
      <c r="V133" s="702"/>
      <c r="W133" s="702"/>
      <c r="X133" s="702"/>
      <c r="Y133" s="702"/>
      <c r="Z133" s="702"/>
      <c r="AA133" s="702"/>
      <c r="AB133" s="702"/>
      <c r="AC133" s="702"/>
      <c r="AD133" s="702"/>
    </row>
    <row r="134" spans="4:30">
      <c r="D134" s="702"/>
      <c r="E134" s="702"/>
      <c r="F134" s="702"/>
      <c r="G134" s="702"/>
      <c r="H134" s="702"/>
      <c r="I134" s="702"/>
      <c r="J134" s="702"/>
      <c r="K134" s="702"/>
      <c r="L134" s="702"/>
      <c r="M134" s="702"/>
      <c r="N134" s="702"/>
      <c r="O134" s="702"/>
      <c r="S134" s="702"/>
      <c r="T134" s="702"/>
      <c r="U134" s="702"/>
      <c r="V134" s="702"/>
      <c r="W134" s="702"/>
      <c r="X134" s="702"/>
      <c r="Y134" s="702"/>
      <c r="Z134" s="702"/>
      <c r="AA134" s="702"/>
      <c r="AB134" s="702"/>
      <c r="AC134" s="702"/>
      <c r="AD134" s="702"/>
    </row>
    <row r="135" spans="4:30">
      <c r="D135" s="702"/>
      <c r="E135" s="702"/>
      <c r="F135" s="702"/>
      <c r="G135" s="702"/>
      <c r="H135" s="702"/>
      <c r="I135" s="702"/>
      <c r="J135" s="702"/>
      <c r="K135" s="702"/>
      <c r="L135" s="702"/>
      <c r="M135" s="702"/>
      <c r="N135" s="702"/>
      <c r="O135" s="702"/>
      <c r="S135" s="702"/>
      <c r="T135" s="702"/>
      <c r="U135" s="702"/>
      <c r="V135" s="702"/>
      <c r="W135" s="702"/>
      <c r="X135" s="702"/>
      <c r="Y135" s="702"/>
      <c r="Z135" s="702"/>
      <c r="AA135" s="702"/>
      <c r="AB135" s="702"/>
      <c r="AC135" s="702"/>
      <c r="AD135" s="702"/>
    </row>
    <row r="136" spans="4:30">
      <c r="D136" s="702"/>
      <c r="E136" s="702"/>
      <c r="F136" s="702"/>
      <c r="G136" s="702"/>
      <c r="H136" s="702"/>
      <c r="I136" s="702"/>
      <c r="J136" s="702"/>
      <c r="K136" s="702"/>
      <c r="L136" s="702"/>
      <c r="M136" s="702"/>
      <c r="N136" s="702"/>
      <c r="O136" s="702"/>
      <c r="S136" s="702"/>
      <c r="T136" s="702"/>
      <c r="U136" s="702"/>
      <c r="V136" s="702"/>
      <c r="W136" s="702"/>
      <c r="X136" s="702"/>
      <c r="Y136" s="702"/>
      <c r="Z136" s="702"/>
      <c r="AA136" s="702"/>
      <c r="AB136" s="702"/>
      <c r="AC136" s="702"/>
      <c r="AD136" s="702"/>
    </row>
    <row r="137" spans="4:30">
      <c r="D137" s="702"/>
      <c r="E137" s="702"/>
      <c r="F137" s="702"/>
      <c r="G137" s="702"/>
      <c r="H137" s="702"/>
      <c r="I137" s="702"/>
      <c r="J137" s="702"/>
      <c r="K137" s="702"/>
      <c r="L137" s="702"/>
      <c r="M137" s="702"/>
      <c r="N137" s="702"/>
      <c r="O137" s="702"/>
      <c r="S137" s="702"/>
      <c r="T137" s="702"/>
      <c r="U137" s="702"/>
      <c r="V137" s="702"/>
      <c r="W137" s="702"/>
      <c r="X137" s="702"/>
      <c r="Y137" s="702"/>
      <c r="Z137" s="702"/>
      <c r="AA137" s="702"/>
      <c r="AB137" s="702"/>
      <c r="AC137" s="702"/>
      <c r="AD137" s="702"/>
    </row>
    <row r="138" spans="4:30">
      <c r="D138" s="702"/>
      <c r="E138" s="702"/>
      <c r="F138" s="702"/>
      <c r="G138" s="702"/>
      <c r="H138" s="702"/>
      <c r="I138" s="702"/>
      <c r="J138" s="702"/>
      <c r="K138" s="702"/>
      <c r="L138" s="702"/>
      <c r="M138" s="702"/>
      <c r="N138" s="702"/>
      <c r="O138" s="702"/>
      <c r="S138" s="702"/>
      <c r="T138" s="702"/>
      <c r="U138" s="702"/>
      <c r="V138" s="702"/>
      <c r="W138" s="702"/>
      <c r="X138" s="702"/>
      <c r="Y138" s="702"/>
      <c r="Z138" s="702"/>
      <c r="AA138" s="702"/>
      <c r="AB138" s="702"/>
      <c r="AC138" s="702"/>
      <c r="AD138" s="702"/>
    </row>
    <row r="139" spans="4:30">
      <c r="D139" s="702"/>
      <c r="E139" s="702"/>
      <c r="F139" s="702"/>
      <c r="G139" s="702"/>
      <c r="H139" s="702"/>
      <c r="I139" s="702"/>
      <c r="J139" s="702"/>
      <c r="K139" s="702"/>
      <c r="L139" s="702"/>
      <c r="M139" s="702"/>
      <c r="N139" s="702"/>
      <c r="O139" s="702"/>
      <c r="S139" s="702"/>
      <c r="T139" s="702"/>
      <c r="U139" s="702"/>
      <c r="V139" s="702"/>
      <c r="W139" s="702"/>
      <c r="X139" s="702"/>
      <c r="Y139" s="702"/>
      <c r="Z139" s="702"/>
      <c r="AA139" s="702"/>
      <c r="AB139" s="702"/>
      <c r="AC139" s="702"/>
      <c r="AD139" s="702"/>
    </row>
    <row r="140" spans="4:30">
      <c r="D140" s="702"/>
      <c r="E140" s="702"/>
      <c r="F140" s="702"/>
      <c r="G140" s="702"/>
      <c r="H140" s="702"/>
      <c r="I140" s="702"/>
      <c r="J140" s="702"/>
      <c r="K140" s="702"/>
      <c r="L140" s="702"/>
      <c r="M140" s="702"/>
      <c r="N140" s="702"/>
      <c r="O140" s="702"/>
      <c r="S140" s="702"/>
      <c r="T140" s="702"/>
      <c r="U140" s="702"/>
      <c r="V140" s="702"/>
      <c r="W140" s="702"/>
      <c r="X140" s="702"/>
      <c r="Y140" s="702"/>
      <c r="Z140" s="702"/>
      <c r="AA140" s="702"/>
      <c r="AB140" s="702"/>
      <c r="AC140" s="702"/>
      <c r="AD140" s="702"/>
    </row>
    <row r="141" spans="4:30">
      <c r="D141" s="702"/>
      <c r="E141" s="702"/>
      <c r="F141" s="702"/>
      <c r="G141" s="702"/>
      <c r="H141" s="702"/>
      <c r="I141" s="702"/>
      <c r="J141" s="702"/>
      <c r="K141" s="702"/>
      <c r="L141" s="702"/>
      <c r="M141" s="702"/>
      <c r="N141" s="702"/>
      <c r="O141" s="702"/>
      <c r="S141" s="702"/>
      <c r="T141" s="702"/>
      <c r="U141" s="702"/>
      <c r="V141" s="702"/>
      <c r="W141" s="702"/>
      <c r="X141" s="702"/>
      <c r="Y141" s="702"/>
      <c r="Z141" s="702"/>
      <c r="AA141" s="702"/>
      <c r="AB141" s="702"/>
      <c r="AC141" s="702"/>
      <c r="AD141" s="702"/>
    </row>
    <row r="142" spans="4:30">
      <c r="D142" s="702"/>
      <c r="E142" s="702"/>
      <c r="F142" s="702"/>
      <c r="G142" s="702"/>
      <c r="H142" s="702"/>
      <c r="I142" s="702"/>
      <c r="J142" s="702"/>
      <c r="K142" s="702"/>
      <c r="L142" s="702"/>
      <c r="M142" s="702"/>
      <c r="N142" s="702"/>
      <c r="O142" s="702"/>
      <c r="S142" s="702"/>
      <c r="T142" s="702"/>
      <c r="U142" s="702"/>
      <c r="V142" s="702"/>
      <c r="W142" s="702"/>
      <c r="X142" s="702"/>
      <c r="Y142" s="702"/>
      <c r="Z142" s="702"/>
      <c r="AA142" s="702"/>
      <c r="AB142" s="702"/>
      <c r="AC142" s="702"/>
      <c r="AD142" s="702"/>
    </row>
    <row r="143" spans="4:30">
      <c r="D143" s="702"/>
      <c r="E143" s="702"/>
      <c r="F143" s="702"/>
      <c r="G143" s="702"/>
      <c r="H143" s="702"/>
      <c r="I143" s="702"/>
      <c r="J143" s="702"/>
      <c r="K143" s="702"/>
      <c r="L143" s="702"/>
      <c r="M143" s="702"/>
      <c r="N143" s="702"/>
      <c r="O143" s="702"/>
      <c r="S143" s="702"/>
      <c r="T143" s="702"/>
      <c r="U143" s="702"/>
      <c r="V143" s="702"/>
      <c r="W143" s="702"/>
      <c r="X143" s="702"/>
      <c r="Y143" s="702"/>
      <c r="Z143" s="702"/>
      <c r="AA143" s="702"/>
      <c r="AB143" s="702"/>
      <c r="AC143" s="702"/>
      <c r="AD143" s="702"/>
    </row>
    <row r="144" spans="4:30">
      <c r="D144" s="702"/>
      <c r="E144" s="702"/>
      <c r="F144" s="702"/>
      <c r="G144" s="702"/>
      <c r="H144" s="702"/>
      <c r="I144" s="702"/>
      <c r="J144" s="702"/>
      <c r="K144" s="702"/>
      <c r="L144" s="702"/>
      <c r="M144" s="702"/>
      <c r="N144" s="702"/>
      <c r="O144" s="702"/>
      <c r="S144" s="702"/>
      <c r="T144" s="702"/>
      <c r="U144" s="702"/>
      <c r="V144" s="702"/>
      <c r="W144" s="702"/>
      <c r="X144" s="702"/>
      <c r="Y144" s="702"/>
      <c r="Z144" s="702"/>
      <c r="AA144" s="702"/>
      <c r="AB144" s="702"/>
      <c r="AC144" s="702"/>
      <c r="AD144" s="702"/>
    </row>
    <row r="145" spans="4:30">
      <c r="D145" s="702"/>
      <c r="E145" s="702"/>
      <c r="F145" s="702"/>
      <c r="G145" s="702"/>
      <c r="H145" s="702"/>
      <c r="I145" s="702"/>
      <c r="J145" s="702"/>
      <c r="K145" s="702"/>
      <c r="L145" s="702"/>
      <c r="M145" s="702"/>
      <c r="N145" s="702"/>
      <c r="O145" s="702"/>
      <c r="S145" s="702"/>
      <c r="T145" s="702"/>
      <c r="U145" s="702"/>
      <c r="V145" s="702"/>
      <c r="W145" s="702"/>
      <c r="X145" s="702"/>
      <c r="Y145" s="702"/>
      <c r="Z145" s="702"/>
      <c r="AA145" s="702"/>
      <c r="AB145" s="702"/>
      <c r="AC145" s="702"/>
      <c r="AD145" s="702"/>
    </row>
    <row r="146" spans="4:30">
      <c r="D146" s="702"/>
      <c r="E146" s="702"/>
      <c r="F146" s="702"/>
      <c r="G146" s="702"/>
      <c r="H146" s="702"/>
      <c r="I146" s="702"/>
      <c r="J146" s="702"/>
      <c r="K146" s="702"/>
      <c r="L146" s="702"/>
      <c r="M146" s="702"/>
      <c r="N146" s="702"/>
      <c r="O146" s="702"/>
      <c r="S146" s="702"/>
      <c r="T146" s="702"/>
      <c r="U146" s="702"/>
      <c r="V146" s="702"/>
      <c r="W146" s="702"/>
      <c r="X146" s="702"/>
      <c r="Y146" s="702"/>
      <c r="Z146" s="702"/>
      <c r="AA146" s="702"/>
      <c r="AB146" s="702"/>
      <c r="AC146" s="702"/>
      <c r="AD146" s="702"/>
    </row>
    <row r="147" spans="4:30">
      <c r="D147" s="702"/>
      <c r="E147" s="702"/>
      <c r="F147" s="702"/>
      <c r="G147" s="702"/>
      <c r="H147" s="702"/>
      <c r="I147" s="702"/>
      <c r="J147" s="702"/>
      <c r="K147" s="702"/>
      <c r="L147" s="702"/>
      <c r="M147" s="702"/>
      <c r="N147" s="702"/>
      <c r="O147" s="702"/>
      <c r="S147" s="702"/>
      <c r="T147" s="702"/>
      <c r="U147" s="702"/>
      <c r="V147" s="702"/>
      <c r="W147" s="702"/>
      <c r="X147" s="702"/>
      <c r="Y147" s="702"/>
      <c r="Z147" s="702"/>
      <c r="AA147" s="702"/>
      <c r="AB147" s="702"/>
      <c r="AC147" s="702"/>
      <c r="AD147" s="702"/>
    </row>
    <row r="148" spans="4:30">
      <c r="D148" s="702"/>
      <c r="E148" s="702"/>
      <c r="F148" s="702"/>
      <c r="G148" s="702"/>
      <c r="H148" s="702"/>
      <c r="I148" s="702"/>
      <c r="J148" s="702"/>
      <c r="K148" s="702"/>
      <c r="L148" s="702"/>
      <c r="M148" s="702"/>
      <c r="N148" s="702"/>
      <c r="O148" s="702"/>
      <c r="S148" s="702"/>
      <c r="T148" s="702"/>
      <c r="U148" s="702"/>
      <c r="V148" s="702"/>
      <c r="W148" s="702"/>
      <c r="X148" s="702"/>
      <c r="Y148" s="702"/>
      <c r="Z148" s="702"/>
      <c r="AA148" s="702"/>
      <c r="AB148" s="702"/>
      <c r="AC148" s="702"/>
      <c r="AD148" s="702"/>
    </row>
    <row r="149" spans="4:30">
      <c r="D149" s="702"/>
      <c r="E149" s="702"/>
      <c r="F149" s="702"/>
      <c r="G149" s="702"/>
      <c r="H149" s="702"/>
      <c r="I149" s="702"/>
      <c r="J149" s="702"/>
      <c r="K149" s="702"/>
      <c r="L149" s="702"/>
      <c r="M149" s="702"/>
      <c r="N149" s="702"/>
      <c r="O149" s="702"/>
      <c r="S149" s="702"/>
      <c r="T149" s="702"/>
      <c r="U149" s="702"/>
      <c r="V149" s="702"/>
      <c r="W149" s="702"/>
      <c r="X149" s="702"/>
      <c r="Y149" s="702"/>
      <c r="Z149" s="702"/>
      <c r="AA149" s="702"/>
      <c r="AB149" s="702"/>
      <c r="AC149" s="702"/>
      <c r="AD149" s="702"/>
    </row>
    <row r="150" spans="4:30">
      <c r="D150" s="702"/>
      <c r="E150" s="702"/>
      <c r="F150" s="702"/>
      <c r="G150" s="702"/>
      <c r="H150" s="702"/>
      <c r="I150" s="702"/>
      <c r="J150" s="702"/>
      <c r="K150" s="702"/>
      <c r="L150" s="702"/>
      <c r="M150" s="702"/>
      <c r="N150" s="702"/>
      <c r="O150" s="702"/>
      <c r="S150" s="702"/>
      <c r="T150" s="702"/>
      <c r="U150" s="702"/>
      <c r="V150" s="702"/>
      <c r="W150" s="702"/>
      <c r="X150" s="702"/>
      <c r="Y150" s="702"/>
      <c r="Z150" s="702"/>
      <c r="AA150" s="702"/>
      <c r="AB150" s="702"/>
      <c r="AC150" s="702"/>
      <c r="AD150" s="702"/>
    </row>
    <row r="151" spans="4:30">
      <c r="D151" s="702"/>
      <c r="E151" s="702"/>
      <c r="F151" s="702"/>
      <c r="G151" s="702"/>
      <c r="H151" s="702"/>
      <c r="I151" s="702"/>
      <c r="J151" s="702"/>
      <c r="K151" s="702"/>
      <c r="L151" s="702"/>
      <c r="M151" s="702"/>
      <c r="N151" s="702"/>
      <c r="O151" s="702"/>
      <c r="S151" s="702"/>
      <c r="T151" s="702"/>
      <c r="U151" s="702"/>
      <c r="V151" s="702"/>
      <c r="W151" s="702"/>
      <c r="X151" s="702"/>
      <c r="Y151" s="702"/>
      <c r="Z151" s="702"/>
      <c r="AA151" s="702"/>
      <c r="AB151" s="702"/>
      <c r="AC151" s="702"/>
      <c r="AD151" s="702"/>
    </row>
    <row r="152" spans="4:30">
      <c r="D152" s="702"/>
      <c r="E152" s="702"/>
      <c r="F152" s="702"/>
      <c r="G152" s="702"/>
      <c r="H152" s="702"/>
      <c r="I152" s="702"/>
      <c r="J152" s="702"/>
      <c r="K152" s="702"/>
      <c r="L152" s="702"/>
      <c r="M152" s="702"/>
      <c r="N152" s="702"/>
      <c r="O152" s="702"/>
      <c r="S152" s="702"/>
      <c r="T152" s="702"/>
      <c r="U152" s="702"/>
      <c r="V152" s="702"/>
      <c r="W152" s="702"/>
      <c r="X152" s="702"/>
      <c r="Y152" s="702"/>
      <c r="Z152" s="702"/>
      <c r="AA152" s="702"/>
      <c r="AB152" s="702"/>
      <c r="AC152" s="702"/>
      <c r="AD152" s="702"/>
    </row>
    <row r="153" spans="4:30">
      <c r="D153" s="702"/>
      <c r="E153" s="702"/>
      <c r="F153" s="702"/>
      <c r="G153" s="702"/>
      <c r="H153" s="702"/>
      <c r="I153" s="702"/>
      <c r="J153" s="702"/>
      <c r="K153" s="702"/>
      <c r="L153" s="702"/>
      <c r="M153" s="702"/>
      <c r="N153" s="702"/>
      <c r="O153" s="702"/>
      <c r="S153" s="702"/>
      <c r="T153" s="702"/>
      <c r="U153" s="702"/>
      <c r="V153" s="702"/>
      <c r="W153" s="702"/>
      <c r="X153" s="702"/>
      <c r="Y153" s="702"/>
      <c r="Z153" s="702"/>
      <c r="AA153" s="702"/>
      <c r="AB153" s="702"/>
      <c r="AC153" s="702"/>
      <c r="AD153" s="702"/>
    </row>
    <row r="154" spans="4:30">
      <c r="D154" s="702"/>
      <c r="E154" s="702"/>
      <c r="F154" s="702"/>
      <c r="G154" s="702"/>
      <c r="H154" s="702"/>
      <c r="I154" s="702"/>
      <c r="J154" s="702"/>
      <c r="K154" s="702"/>
      <c r="L154" s="702"/>
      <c r="M154" s="702"/>
      <c r="N154" s="702"/>
      <c r="O154" s="702"/>
      <c r="S154" s="702"/>
      <c r="T154" s="702"/>
      <c r="U154" s="702"/>
      <c r="V154" s="702"/>
      <c r="W154" s="702"/>
      <c r="X154" s="702"/>
      <c r="Y154" s="702"/>
      <c r="Z154" s="702"/>
      <c r="AA154" s="702"/>
      <c r="AB154" s="702"/>
      <c r="AC154" s="702"/>
      <c r="AD154" s="702"/>
    </row>
    <row r="155" spans="4:30">
      <c r="D155" s="702"/>
      <c r="E155" s="702"/>
      <c r="F155" s="702"/>
      <c r="G155" s="702"/>
      <c r="H155" s="702"/>
      <c r="I155" s="702"/>
      <c r="J155" s="702"/>
      <c r="K155" s="702"/>
      <c r="L155" s="702"/>
      <c r="M155" s="702"/>
      <c r="N155" s="702"/>
      <c r="O155" s="702"/>
      <c r="S155" s="702"/>
      <c r="T155" s="702"/>
      <c r="U155" s="702"/>
      <c r="V155" s="702"/>
      <c r="W155" s="702"/>
      <c r="X155" s="702"/>
      <c r="Y155" s="702"/>
      <c r="Z155" s="702"/>
      <c r="AA155" s="702"/>
      <c r="AB155" s="702"/>
      <c r="AC155" s="702"/>
      <c r="AD155" s="702"/>
    </row>
    <row r="156" spans="4:30">
      <c r="D156" s="702"/>
      <c r="E156" s="702"/>
      <c r="F156" s="702"/>
      <c r="G156" s="702"/>
      <c r="H156" s="702"/>
      <c r="I156" s="702"/>
      <c r="J156" s="702"/>
      <c r="K156" s="702"/>
      <c r="L156" s="702"/>
      <c r="M156" s="702"/>
      <c r="N156" s="702"/>
      <c r="O156" s="702"/>
      <c r="S156" s="702"/>
      <c r="T156" s="702"/>
      <c r="U156" s="702"/>
      <c r="V156" s="702"/>
      <c r="W156" s="702"/>
      <c r="X156" s="702"/>
      <c r="Y156" s="702"/>
      <c r="Z156" s="702"/>
      <c r="AA156" s="702"/>
      <c r="AB156" s="702"/>
      <c r="AC156" s="702"/>
      <c r="AD156" s="702"/>
    </row>
    <row r="157" spans="4:30">
      <c r="D157" s="702"/>
      <c r="E157" s="702"/>
      <c r="F157" s="702"/>
      <c r="G157" s="702"/>
      <c r="H157" s="702"/>
      <c r="I157" s="702"/>
      <c r="J157" s="702"/>
      <c r="K157" s="702"/>
      <c r="L157" s="702"/>
      <c r="M157" s="702"/>
      <c r="N157" s="702"/>
      <c r="O157" s="702"/>
      <c r="S157" s="702"/>
      <c r="T157" s="702"/>
      <c r="U157" s="702"/>
      <c r="V157" s="702"/>
      <c r="W157" s="702"/>
      <c r="X157" s="702"/>
      <c r="Y157" s="702"/>
      <c r="Z157" s="702"/>
      <c r="AA157" s="702"/>
      <c r="AB157" s="702"/>
      <c r="AC157" s="702"/>
      <c r="AD157" s="702"/>
    </row>
    <row r="158" spans="4:30">
      <c r="D158" s="702"/>
      <c r="E158" s="702"/>
      <c r="F158" s="702"/>
      <c r="G158" s="702"/>
      <c r="H158" s="702"/>
      <c r="I158" s="702"/>
      <c r="J158" s="702"/>
      <c r="K158" s="702"/>
      <c r="L158" s="702"/>
      <c r="M158" s="702"/>
      <c r="N158" s="702"/>
      <c r="O158" s="702"/>
      <c r="S158" s="702"/>
      <c r="T158" s="702"/>
      <c r="U158" s="702"/>
      <c r="V158" s="702"/>
      <c r="W158" s="702"/>
      <c r="X158" s="702"/>
      <c r="Y158" s="702"/>
      <c r="Z158" s="702"/>
      <c r="AA158" s="702"/>
      <c r="AB158" s="702"/>
      <c r="AC158" s="702"/>
      <c r="AD158" s="702"/>
    </row>
    <row r="159" spans="4:30">
      <c r="D159" s="702"/>
      <c r="E159" s="702"/>
      <c r="F159" s="702"/>
      <c r="G159" s="702"/>
      <c r="H159" s="702"/>
      <c r="I159" s="702"/>
      <c r="J159" s="702"/>
      <c r="K159" s="702"/>
      <c r="L159" s="702"/>
      <c r="M159" s="702"/>
      <c r="N159" s="702"/>
      <c r="O159" s="702"/>
      <c r="S159" s="702"/>
      <c r="T159" s="702"/>
      <c r="U159" s="702"/>
      <c r="V159" s="702"/>
      <c r="W159" s="702"/>
      <c r="X159" s="702"/>
      <c r="Y159" s="702"/>
      <c r="Z159" s="702"/>
      <c r="AA159" s="702"/>
      <c r="AB159" s="702"/>
      <c r="AC159" s="702"/>
      <c r="AD159" s="702"/>
    </row>
    <row r="160" spans="4:30">
      <c r="D160" s="702"/>
      <c r="E160" s="702"/>
      <c r="F160" s="702"/>
      <c r="G160" s="702"/>
      <c r="H160" s="702"/>
      <c r="I160" s="702"/>
      <c r="J160" s="702"/>
      <c r="K160" s="702"/>
      <c r="L160" s="702"/>
      <c r="M160" s="702"/>
      <c r="N160" s="702"/>
      <c r="O160" s="702"/>
      <c r="S160" s="702"/>
      <c r="T160" s="702"/>
      <c r="U160" s="702"/>
      <c r="V160" s="702"/>
      <c r="W160" s="702"/>
      <c r="X160" s="702"/>
      <c r="Y160" s="702"/>
      <c r="Z160" s="702"/>
      <c r="AA160" s="702"/>
      <c r="AB160" s="702"/>
      <c r="AC160" s="702"/>
      <c r="AD160" s="702"/>
    </row>
    <row r="161" spans="4:30">
      <c r="D161" s="702"/>
      <c r="E161" s="702"/>
      <c r="F161" s="702"/>
      <c r="G161" s="702"/>
      <c r="H161" s="702"/>
      <c r="I161" s="702"/>
      <c r="J161" s="702"/>
      <c r="K161" s="702"/>
      <c r="L161" s="702"/>
      <c r="M161" s="702"/>
      <c r="N161" s="702"/>
      <c r="O161" s="702"/>
      <c r="S161" s="702"/>
      <c r="T161" s="702"/>
      <c r="U161" s="702"/>
      <c r="V161" s="702"/>
      <c r="W161" s="702"/>
      <c r="X161" s="702"/>
      <c r="Y161" s="702"/>
      <c r="Z161" s="702"/>
      <c r="AA161" s="702"/>
      <c r="AB161" s="702"/>
      <c r="AC161" s="702"/>
      <c r="AD161" s="702"/>
    </row>
    <row r="162" spans="4:30">
      <c r="D162" s="702"/>
      <c r="E162" s="702"/>
      <c r="F162" s="702"/>
      <c r="G162" s="702"/>
      <c r="H162" s="702"/>
      <c r="I162" s="702"/>
      <c r="J162" s="702"/>
      <c r="K162" s="702"/>
      <c r="L162" s="702"/>
      <c r="M162" s="702"/>
      <c r="N162" s="702"/>
      <c r="O162" s="702"/>
      <c r="S162" s="702"/>
      <c r="T162" s="702"/>
      <c r="U162" s="702"/>
      <c r="V162" s="702"/>
      <c r="W162" s="702"/>
      <c r="X162" s="702"/>
      <c r="Y162" s="702"/>
      <c r="Z162" s="702"/>
      <c r="AA162" s="702"/>
      <c r="AB162" s="702"/>
      <c r="AC162" s="702"/>
      <c r="AD162" s="702"/>
    </row>
    <row r="163" spans="4:30">
      <c r="D163" s="702"/>
      <c r="E163" s="702"/>
      <c r="F163" s="702"/>
      <c r="G163" s="702"/>
      <c r="H163" s="702"/>
      <c r="I163" s="702"/>
      <c r="J163" s="702"/>
      <c r="K163" s="702"/>
      <c r="L163" s="702"/>
      <c r="M163" s="702"/>
      <c r="N163" s="702"/>
      <c r="O163" s="702"/>
      <c r="S163" s="702"/>
      <c r="T163" s="702"/>
      <c r="U163" s="702"/>
      <c r="V163" s="702"/>
      <c r="W163" s="702"/>
      <c r="X163" s="702"/>
      <c r="Y163" s="702"/>
      <c r="Z163" s="702"/>
      <c r="AA163" s="702"/>
      <c r="AB163" s="702"/>
      <c r="AC163" s="702"/>
      <c r="AD163" s="702"/>
    </row>
    <row r="164" spans="4:30">
      <c r="D164" s="702"/>
      <c r="E164" s="702"/>
      <c r="F164" s="702"/>
      <c r="G164" s="702"/>
      <c r="H164" s="702"/>
      <c r="I164" s="702"/>
      <c r="J164" s="702"/>
      <c r="K164" s="702"/>
      <c r="L164" s="702"/>
      <c r="M164" s="702"/>
      <c r="N164" s="702"/>
      <c r="O164" s="702"/>
      <c r="S164" s="702"/>
      <c r="T164" s="702"/>
      <c r="U164" s="702"/>
      <c r="V164" s="702"/>
      <c r="W164" s="702"/>
      <c r="X164" s="702"/>
      <c r="Y164" s="702"/>
      <c r="Z164" s="702"/>
      <c r="AA164" s="702"/>
      <c r="AB164" s="702"/>
      <c r="AC164" s="702"/>
      <c r="AD164" s="702"/>
    </row>
    <row r="165" spans="4:30">
      <c r="D165" s="702"/>
      <c r="E165" s="702"/>
      <c r="F165" s="702"/>
      <c r="G165" s="702"/>
      <c r="H165" s="702"/>
      <c r="I165" s="702"/>
      <c r="J165" s="702"/>
      <c r="K165" s="702"/>
      <c r="L165" s="702"/>
      <c r="M165" s="702"/>
      <c r="N165" s="702"/>
      <c r="O165" s="702"/>
      <c r="S165" s="702"/>
      <c r="T165" s="702"/>
      <c r="U165" s="702"/>
      <c r="V165" s="702"/>
      <c r="W165" s="702"/>
      <c r="X165" s="702"/>
      <c r="Y165" s="702"/>
      <c r="Z165" s="702"/>
      <c r="AA165" s="702"/>
      <c r="AB165" s="702"/>
      <c r="AC165" s="702"/>
      <c r="AD165" s="702"/>
    </row>
    <row r="166" spans="4:30">
      <c r="D166" s="702"/>
      <c r="E166" s="702"/>
      <c r="F166" s="702"/>
      <c r="G166" s="702"/>
      <c r="H166" s="702"/>
      <c r="I166" s="702"/>
      <c r="J166" s="702"/>
      <c r="K166" s="702"/>
      <c r="L166" s="702"/>
      <c r="M166" s="702"/>
      <c r="N166" s="702"/>
      <c r="O166" s="702"/>
      <c r="S166" s="702"/>
      <c r="T166" s="702"/>
      <c r="U166" s="702"/>
      <c r="V166" s="702"/>
      <c r="W166" s="702"/>
      <c r="X166" s="702"/>
      <c r="Y166" s="702"/>
      <c r="Z166" s="702"/>
      <c r="AA166" s="702"/>
      <c r="AB166" s="702"/>
      <c r="AC166" s="702"/>
      <c r="AD166" s="702"/>
    </row>
    <row r="167" spans="4:30">
      <c r="D167" s="702"/>
      <c r="E167" s="702"/>
      <c r="F167" s="702"/>
      <c r="G167" s="702"/>
      <c r="H167" s="702"/>
      <c r="I167" s="702"/>
      <c r="J167" s="702"/>
      <c r="K167" s="702"/>
      <c r="L167" s="702"/>
      <c r="M167" s="702"/>
      <c r="N167" s="702"/>
      <c r="O167" s="702"/>
      <c r="S167" s="702"/>
      <c r="T167" s="702"/>
      <c r="U167" s="702"/>
      <c r="V167" s="702"/>
      <c r="W167" s="702"/>
      <c r="X167" s="702"/>
      <c r="Y167" s="702"/>
      <c r="Z167" s="702"/>
      <c r="AA167" s="702"/>
      <c r="AB167" s="702"/>
      <c r="AC167" s="702"/>
      <c r="AD167" s="702"/>
    </row>
    <row r="168" spans="4:30">
      <c r="D168" s="702"/>
      <c r="E168" s="702"/>
      <c r="F168" s="702"/>
      <c r="G168" s="702"/>
      <c r="H168" s="702"/>
      <c r="I168" s="702"/>
      <c r="J168" s="702"/>
      <c r="K168" s="702"/>
      <c r="L168" s="702"/>
      <c r="M168" s="702"/>
      <c r="N168" s="702"/>
      <c r="O168" s="702"/>
      <c r="S168" s="702"/>
      <c r="T168" s="702"/>
      <c r="U168" s="702"/>
      <c r="V168" s="702"/>
      <c r="W168" s="702"/>
      <c r="X168" s="702"/>
      <c r="Y168" s="702"/>
      <c r="Z168" s="702"/>
      <c r="AA168" s="702"/>
      <c r="AB168" s="702"/>
      <c r="AC168" s="702"/>
      <c r="AD168" s="702"/>
    </row>
    <row r="169" spans="4:30">
      <c r="D169" s="702"/>
      <c r="E169" s="702"/>
      <c r="F169" s="702"/>
      <c r="G169" s="702"/>
      <c r="H169" s="702"/>
      <c r="I169" s="702"/>
      <c r="J169" s="702"/>
      <c r="K169" s="702"/>
      <c r="L169" s="702"/>
      <c r="M169" s="702"/>
      <c r="N169" s="702"/>
      <c r="O169" s="702"/>
      <c r="S169" s="702"/>
      <c r="T169" s="702"/>
      <c r="U169" s="702"/>
      <c r="V169" s="702"/>
      <c r="W169" s="702"/>
      <c r="X169" s="702"/>
      <c r="Y169" s="702"/>
      <c r="Z169" s="702"/>
      <c r="AA169" s="702"/>
      <c r="AB169" s="702"/>
      <c r="AC169" s="702"/>
      <c r="AD169" s="702"/>
    </row>
    <row r="170" spans="4:30">
      <c r="D170" s="702"/>
      <c r="E170" s="702"/>
      <c r="F170" s="702"/>
      <c r="G170" s="702"/>
      <c r="H170" s="702"/>
      <c r="I170" s="702"/>
      <c r="J170" s="702"/>
      <c r="K170" s="702"/>
      <c r="L170" s="702"/>
      <c r="M170" s="702"/>
      <c r="N170" s="702"/>
      <c r="O170" s="702"/>
      <c r="S170" s="702"/>
      <c r="T170" s="702"/>
      <c r="U170" s="702"/>
      <c r="V170" s="702"/>
      <c r="W170" s="702"/>
      <c r="X170" s="702"/>
      <c r="Y170" s="702"/>
      <c r="Z170" s="702"/>
      <c r="AA170" s="702"/>
      <c r="AB170" s="702"/>
      <c r="AC170" s="702"/>
      <c r="AD170" s="702"/>
    </row>
    <row r="171" spans="4:30">
      <c r="D171" s="702"/>
      <c r="E171" s="702"/>
      <c r="F171" s="702"/>
      <c r="G171" s="702"/>
      <c r="H171" s="702"/>
      <c r="I171" s="702"/>
      <c r="J171" s="702"/>
      <c r="K171" s="702"/>
      <c r="L171" s="702"/>
      <c r="M171" s="702"/>
      <c r="N171" s="702"/>
      <c r="O171" s="702"/>
      <c r="S171" s="702"/>
      <c r="T171" s="702"/>
      <c r="U171" s="702"/>
      <c r="V171" s="702"/>
      <c r="W171" s="702"/>
      <c r="X171" s="702"/>
      <c r="Y171" s="702"/>
      <c r="Z171" s="702"/>
      <c r="AA171" s="702"/>
      <c r="AB171" s="702"/>
      <c r="AC171" s="702"/>
      <c r="AD171" s="702"/>
    </row>
    <row r="172" spans="4:30">
      <c r="D172" s="702"/>
      <c r="E172" s="702"/>
      <c r="F172" s="702"/>
      <c r="G172" s="702"/>
      <c r="H172" s="702"/>
      <c r="I172" s="702"/>
      <c r="J172" s="702"/>
      <c r="K172" s="702"/>
      <c r="L172" s="702"/>
      <c r="M172" s="702"/>
      <c r="N172" s="702"/>
      <c r="O172" s="702"/>
      <c r="S172" s="702"/>
      <c r="T172" s="702"/>
      <c r="U172" s="702"/>
      <c r="V172" s="702"/>
      <c r="W172" s="702"/>
      <c r="X172" s="702"/>
      <c r="Y172" s="702"/>
      <c r="Z172" s="702"/>
      <c r="AA172" s="702"/>
      <c r="AB172" s="702"/>
      <c r="AC172" s="702"/>
      <c r="AD172" s="702"/>
    </row>
    <row r="173" spans="4:30">
      <c r="D173" s="702"/>
      <c r="E173" s="702"/>
      <c r="F173" s="702"/>
      <c r="G173" s="702"/>
      <c r="H173" s="702"/>
      <c r="I173" s="702"/>
      <c r="J173" s="702"/>
      <c r="K173" s="702"/>
      <c r="L173" s="702"/>
      <c r="M173" s="702"/>
      <c r="N173" s="702"/>
      <c r="O173" s="702"/>
      <c r="S173" s="702"/>
      <c r="T173" s="702"/>
      <c r="U173" s="702"/>
      <c r="V173" s="702"/>
      <c r="W173" s="702"/>
      <c r="X173" s="702"/>
      <c r="Y173" s="702"/>
      <c r="Z173" s="702"/>
      <c r="AA173" s="702"/>
      <c r="AB173" s="702"/>
      <c r="AC173" s="702"/>
      <c r="AD173" s="702"/>
    </row>
    <row r="174" spans="4:30">
      <c r="D174" s="702"/>
      <c r="E174" s="702"/>
      <c r="F174" s="702"/>
      <c r="G174" s="702"/>
      <c r="H174" s="702"/>
      <c r="I174" s="702"/>
      <c r="J174" s="702"/>
      <c r="K174" s="702"/>
      <c r="L174" s="702"/>
      <c r="M174" s="702"/>
      <c r="N174" s="702"/>
      <c r="O174" s="702"/>
      <c r="S174" s="702"/>
      <c r="T174" s="702"/>
      <c r="U174" s="702"/>
      <c r="V174" s="702"/>
      <c r="W174" s="702"/>
      <c r="X174" s="702"/>
      <c r="Y174" s="702"/>
      <c r="Z174" s="702"/>
      <c r="AA174" s="702"/>
      <c r="AB174" s="702"/>
      <c r="AC174" s="702"/>
      <c r="AD174" s="702"/>
    </row>
    <row r="175" spans="4:30">
      <c r="D175" s="702"/>
      <c r="E175" s="702"/>
      <c r="F175" s="702"/>
      <c r="G175" s="702"/>
      <c r="H175" s="702"/>
      <c r="I175" s="702"/>
      <c r="J175" s="702"/>
      <c r="K175" s="702"/>
      <c r="L175" s="702"/>
      <c r="M175" s="702"/>
      <c r="N175" s="702"/>
      <c r="O175" s="702"/>
      <c r="S175" s="702"/>
      <c r="T175" s="702"/>
      <c r="U175" s="702"/>
      <c r="V175" s="702"/>
      <c r="W175" s="702"/>
      <c r="X175" s="702"/>
      <c r="Y175" s="702"/>
      <c r="Z175" s="702"/>
      <c r="AA175" s="702"/>
      <c r="AB175" s="702"/>
      <c r="AC175" s="702"/>
      <c r="AD175" s="702"/>
    </row>
    <row r="176" spans="4:30">
      <c r="D176" s="702"/>
      <c r="E176" s="702"/>
      <c r="F176" s="702"/>
      <c r="G176" s="702"/>
      <c r="H176" s="702"/>
      <c r="I176" s="702"/>
      <c r="J176" s="702"/>
      <c r="K176" s="702"/>
      <c r="L176" s="702"/>
      <c r="M176" s="702"/>
      <c r="N176" s="702"/>
      <c r="O176" s="702"/>
      <c r="S176" s="702"/>
      <c r="T176" s="702"/>
      <c r="U176" s="702"/>
      <c r="V176" s="702"/>
      <c r="W176" s="702"/>
      <c r="X176" s="702"/>
      <c r="Y176" s="702"/>
      <c r="Z176" s="702"/>
      <c r="AA176" s="702"/>
      <c r="AB176" s="702"/>
      <c r="AC176" s="702"/>
      <c r="AD176" s="702"/>
    </row>
    <row r="177" spans="4:30">
      <c r="D177" s="702"/>
      <c r="E177" s="702"/>
      <c r="F177" s="702"/>
      <c r="G177" s="702"/>
      <c r="H177" s="702"/>
      <c r="I177" s="702"/>
      <c r="J177" s="702"/>
      <c r="K177" s="702"/>
      <c r="L177" s="702"/>
      <c r="M177" s="702"/>
      <c r="N177" s="702"/>
      <c r="O177" s="702"/>
      <c r="S177" s="702"/>
      <c r="T177" s="702"/>
      <c r="U177" s="702"/>
      <c r="V177" s="702"/>
      <c r="W177" s="702"/>
      <c r="X177" s="702"/>
      <c r="Y177" s="702"/>
      <c r="Z177" s="702"/>
      <c r="AA177" s="702"/>
      <c r="AB177" s="702"/>
      <c r="AC177" s="702"/>
      <c r="AD177" s="702"/>
    </row>
    <row r="178" spans="4:30">
      <c r="D178" s="702"/>
      <c r="E178" s="702"/>
      <c r="F178" s="702"/>
      <c r="G178" s="702"/>
      <c r="H178" s="702"/>
      <c r="I178" s="702"/>
      <c r="J178" s="702"/>
      <c r="K178" s="702"/>
      <c r="L178" s="702"/>
      <c r="M178" s="702"/>
      <c r="N178" s="702"/>
      <c r="O178" s="702"/>
      <c r="S178" s="702"/>
      <c r="T178" s="702"/>
      <c r="U178" s="702"/>
      <c r="V178" s="702"/>
      <c r="W178" s="702"/>
      <c r="X178" s="702"/>
      <c r="Y178" s="702"/>
      <c r="Z178" s="702"/>
      <c r="AA178" s="702"/>
      <c r="AB178" s="702"/>
      <c r="AC178" s="702"/>
      <c r="AD178" s="702"/>
    </row>
    <row r="179" spans="4:30">
      <c r="D179" s="702"/>
      <c r="E179" s="702"/>
      <c r="F179" s="702"/>
      <c r="G179" s="702"/>
      <c r="H179" s="702"/>
      <c r="I179" s="702"/>
      <c r="J179" s="702"/>
      <c r="K179" s="702"/>
      <c r="L179" s="702"/>
      <c r="M179" s="702"/>
      <c r="N179" s="702"/>
      <c r="O179" s="702"/>
      <c r="S179" s="702"/>
      <c r="T179" s="702"/>
      <c r="U179" s="702"/>
      <c r="V179" s="702"/>
      <c r="W179" s="702"/>
      <c r="X179" s="702"/>
      <c r="Y179" s="702"/>
      <c r="Z179" s="702"/>
      <c r="AA179" s="702"/>
      <c r="AB179" s="702"/>
      <c r="AC179" s="702"/>
      <c r="AD179" s="702"/>
    </row>
    <row r="180" spans="4:30">
      <c r="D180" s="702"/>
      <c r="E180" s="702"/>
      <c r="F180" s="702"/>
      <c r="G180" s="702"/>
      <c r="H180" s="702"/>
      <c r="I180" s="702"/>
      <c r="J180" s="702"/>
      <c r="K180" s="702"/>
      <c r="L180" s="702"/>
      <c r="M180" s="702"/>
      <c r="N180" s="702"/>
      <c r="O180" s="702"/>
      <c r="S180" s="702"/>
      <c r="T180" s="702"/>
      <c r="U180" s="702"/>
      <c r="V180" s="702"/>
      <c r="W180" s="702"/>
      <c r="X180" s="702"/>
      <c r="Y180" s="702"/>
      <c r="Z180" s="702"/>
      <c r="AA180" s="702"/>
      <c r="AB180" s="702"/>
      <c r="AC180" s="702"/>
      <c r="AD180" s="702"/>
    </row>
    <row r="181" spans="4:30">
      <c r="D181" s="702"/>
      <c r="E181" s="702"/>
      <c r="F181" s="702"/>
      <c r="G181" s="702"/>
      <c r="H181" s="702"/>
      <c r="I181" s="702"/>
      <c r="J181" s="702"/>
      <c r="K181" s="702"/>
      <c r="L181" s="702"/>
      <c r="M181" s="702"/>
      <c r="N181" s="702"/>
      <c r="O181" s="702"/>
      <c r="S181" s="702"/>
      <c r="T181" s="702"/>
      <c r="U181" s="702"/>
      <c r="V181" s="702"/>
      <c r="W181" s="702"/>
      <c r="X181" s="702"/>
      <c r="Y181" s="702"/>
      <c r="Z181" s="702"/>
      <c r="AA181" s="702"/>
      <c r="AB181" s="702"/>
      <c r="AC181" s="702"/>
      <c r="AD181" s="702"/>
    </row>
    <row r="182" spans="4:30">
      <c r="D182" s="702"/>
      <c r="E182" s="702"/>
      <c r="F182" s="702"/>
      <c r="G182" s="702"/>
      <c r="H182" s="702"/>
      <c r="I182" s="702"/>
      <c r="J182" s="702"/>
      <c r="K182" s="702"/>
      <c r="L182" s="702"/>
      <c r="M182" s="702"/>
      <c r="N182" s="702"/>
      <c r="O182" s="702"/>
      <c r="S182" s="702"/>
      <c r="T182" s="702"/>
      <c r="U182" s="702"/>
      <c r="V182" s="702"/>
      <c r="W182" s="702"/>
      <c r="X182" s="702"/>
      <c r="Y182" s="702"/>
      <c r="Z182" s="702"/>
      <c r="AA182" s="702"/>
      <c r="AB182" s="702"/>
      <c r="AC182" s="702"/>
      <c r="AD182" s="702"/>
    </row>
    <row r="183" spans="4:30">
      <c r="D183" s="702"/>
      <c r="E183" s="702"/>
      <c r="F183" s="702"/>
      <c r="G183" s="702"/>
      <c r="H183" s="702"/>
      <c r="I183" s="702"/>
      <c r="J183" s="702"/>
      <c r="K183" s="702"/>
      <c r="L183" s="702"/>
      <c r="M183" s="702"/>
      <c r="N183" s="702"/>
      <c r="O183" s="702"/>
      <c r="S183" s="702"/>
      <c r="T183" s="702"/>
      <c r="U183" s="702"/>
      <c r="V183" s="702"/>
      <c r="W183" s="702"/>
      <c r="X183" s="702"/>
      <c r="Y183" s="702"/>
      <c r="Z183" s="702"/>
      <c r="AA183" s="702"/>
      <c r="AB183" s="702"/>
      <c r="AC183" s="702"/>
      <c r="AD183" s="702"/>
    </row>
    <row r="184" spans="4:30">
      <c r="D184" s="702"/>
      <c r="E184" s="702"/>
      <c r="F184" s="702"/>
      <c r="G184" s="702"/>
      <c r="H184" s="702"/>
      <c r="I184" s="702"/>
      <c r="J184" s="702"/>
      <c r="K184" s="702"/>
      <c r="L184" s="702"/>
      <c r="M184" s="702"/>
      <c r="N184" s="702"/>
      <c r="O184" s="702"/>
      <c r="S184" s="702"/>
      <c r="T184" s="702"/>
      <c r="U184" s="702"/>
      <c r="V184" s="702"/>
      <c r="W184" s="702"/>
      <c r="X184" s="702"/>
      <c r="Y184" s="702"/>
      <c r="Z184" s="702"/>
      <c r="AA184" s="702"/>
      <c r="AB184" s="702"/>
      <c r="AC184" s="702"/>
      <c r="AD184" s="702"/>
    </row>
    <row r="185" spans="4:30">
      <c r="D185" s="702"/>
      <c r="E185" s="702"/>
      <c r="F185" s="702"/>
      <c r="G185" s="702"/>
      <c r="H185" s="702"/>
      <c r="I185" s="702"/>
      <c r="J185" s="702"/>
      <c r="K185" s="702"/>
      <c r="L185" s="702"/>
      <c r="M185" s="702"/>
      <c r="N185" s="702"/>
      <c r="O185" s="702"/>
      <c r="S185" s="702"/>
      <c r="T185" s="702"/>
      <c r="U185" s="702"/>
      <c r="V185" s="702"/>
      <c r="W185" s="702"/>
      <c r="X185" s="702"/>
      <c r="Y185" s="702"/>
      <c r="Z185" s="702"/>
      <c r="AA185" s="702"/>
      <c r="AB185" s="702"/>
      <c r="AC185" s="702"/>
      <c r="AD185" s="702"/>
    </row>
    <row r="186" spans="4:30">
      <c r="D186" s="702"/>
      <c r="E186" s="702"/>
      <c r="F186" s="702"/>
      <c r="G186" s="702"/>
      <c r="H186" s="702"/>
      <c r="I186" s="702"/>
      <c r="J186" s="702"/>
      <c r="K186" s="702"/>
      <c r="L186" s="702"/>
      <c r="M186" s="702"/>
      <c r="N186" s="702"/>
      <c r="O186" s="702"/>
      <c r="S186" s="702"/>
      <c r="T186" s="702"/>
      <c r="U186" s="702"/>
      <c r="V186" s="702"/>
      <c r="W186" s="702"/>
      <c r="X186" s="702"/>
      <c r="Y186" s="702"/>
      <c r="Z186" s="702"/>
      <c r="AA186" s="702"/>
      <c r="AB186" s="702"/>
      <c r="AC186" s="702"/>
      <c r="AD186" s="702"/>
    </row>
    <row r="187" spans="4:30">
      <c r="D187" s="702"/>
      <c r="E187" s="702"/>
      <c r="F187" s="702"/>
      <c r="G187" s="702"/>
      <c r="H187" s="702"/>
      <c r="I187" s="702"/>
      <c r="J187" s="702"/>
      <c r="K187" s="702"/>
      <c r="L187" s="702"/>
      <c r="M187" s="702"/>
      <c r="N187" s="702"/>
      <c r="O187" s="702"/>
      <c r="S187" s="702"/>
      <c r="T187" s="702"/>
      <c r="U187" s="702"/>
      <c r="V187" s="702"/>
      <c r="W187" s="702"/>
      <c r="X187" s="702"/>
      <c r="Y187" s="702"/>
      <c r="Z187" s="702"/>
      <c r="AA187" s="702"/>
      <c r="AB187" s="702"/>
      <c r="AC187" s="702"/>
      <c r="AD187" s="702"/>
    </row>
    <row r="188" spans="4:30">
      <c r="D188" s="702"/>
      <c r="E188" s="702"/>
      <c r="F188" s="702"/>
      <c r="G188" s="702"/>
      <c r="H188" s="702"/>
      <c r="I188" s="702"/>
      <c r="J188" s="702"/>
      <c r="K188" s="702"/>
      <c r="L188" s="702"/>
      <c r="M188" s="702"/>
      <c r="N188" s="702"/>
      <c r="O188" s="702"/>
      <c r="S188" s="702"/>
      <c r="T188" s="702"/>
      <c r="U188" s="702"/>
      <c r="V188" s="702"/>
      <c r="W188" s="702"/>
      <c r="X188" s="702"/>
      <c r="Y188" s="702"/>
      <c r="Z188" s="702"/>
      <c r="AA188" s="702"/>
      <c r="AB188" s="702"/>
      <c r="AC188" s="702"/>
      <c r="AD188" s="702"/>
    </row>
    <row r="189" spans="4:30">
      <c r="D189" s="702"/>
      <c r="E189" s="702"/>
      <c r="F189" s="702"/>
      <c r="G189" s="702"/>
      <c r="H189" s="702"/>
      <c r="I189" s="702"/>
      <c r="J189" s="702"/>
      <c r="K189" s="702"/>
      <c r="L189" s="702"/>
      <c r="M189" s="702"/>
      <c r="N189" s="702"/>
      <c r="O189" s="702"/>
      <c r="S189" s="702"/>
      <c r="T189" s="702"/>
      <c r="U189" s="702"/>
      <c r="V189" s="702"/>
      <c r="W189" s="702"/>
      <c r="X189" s="702"/>
      <c r="Y189" s="702"/>
      <c r="Z189" s="702"/>
      <c r="AA189" s="702"/>
      <c r="AB189" s="702"/>
      <c r="AC189" s="702"/>
      <c r="AD189" s="702"/>
    </row>
    <row r="190" spans="4:30">
      <c r="D190" s="702"/>
      <c r="E190" s="702"/>
      <c r="F190" s="702"/>
      <c r="G190" s="702"/>
      <c r="H190" s="702"/>
      <c r="I190" s="702"/>
      <c r="J190" s="702"/>
      <c r="K190" s="702"/>
      <c r="L190" s="702"/>
      <c r="M190" s="702"/>
      <c r="N190" s="702"/>
      <c r="O190" s="702"/>
      <c r="S190" s="702"/>
      <c r="T190" s="702"/>
      <c r="U190" s="702"/>
      <c r="V190" s="702"/>
      <c r="W190" s="702"/>
      <c r="X190" s="702"/>
      <c r="Y190" s="702"/>
      <c r="Z190" s="702"/>
      <c r="AA190" s="702"/>
      <c r="AB190" s="702"/>
      <c r="AC190" s="702"/>
      <c r="AD190" s="702"/>
    </row>
    <row r="191" spans="4:30">
      <c r="D191" s="702"/>
      <c r="E191" s="702"/>
      <c r="F191" s="702"/>
      <c r="G191" s="702"/>
      <c r="H191" s="702"/>
      <c r="I191" s="702"/>
      <c r="J191" s="702"/>
      <c r="K191" s="702"/>
      <c r="L191" s="702"/>
      <c r="M191" s="702"/>
      <c r="N191" s="702"/>
      <c r="O191" s="702"/>
      <c r="S191" s="702"/>
      <c r="T191" s="702"/>
      <c r="U191" s="702"/>
      <c r="V191" s="702"/>
      <c r="W191" s="702"/>
      <c r="X191" s="702"/>
      <c r="Y191" s="702"/>
      <c r="Z191" s="702"/>
      <c r="AA191" s="702"/>
      <c r="AB191" s="702"/>
      <c r="AC191" s="702"/>
      <c r="AD191" s="702"/>
    </row>
    <row r="192" spans="4:30">
      <c r="D192" s="702"/>
      <c r="E192" s="702"/>
      <c r="F192" s="702"/>
      <c r="G192" s="702"/>
      <c r="H192" s="702"/>
      <c r="I192" s="702"/>
      <c r="J192" s="702"/>
      <c r="K192" s="702"/>
      <c r="L192" s="702"/>
      <c r="M192" s="702"/>
      <c r="N192" s="702"/>
      <c r="O192" s="702"/>
      <c r="S192" s="702"/>
      <c r="T192" s="702"/>
      <c r="U192" s="702"/>
      <c r="V192" s="702"/>
      <c r="W192" s="702"/>
      <c r="X192" s="702"/>
      <c r="Y192" s="702"/>
      <c r="Z192" s="702"/>
      <c r="AA192" s="702"/>
      <c r="AB192" s="702"/>
      <c r="AC192" s="702"/>
      <c r="AD192" s="702"/>
    </row>
    <row r="193" spans="4:30">
      <c r="D193" s="702"/>
      <c r="E193" s="702"/>
      <c r="F193" s="702"/>
      <c r="G193" s="702"/>
      <c r="H193" s="702"/>
      <c r="I193" s="702"/>
      <c r="J193" s="702"/>
      <c r="K193" s="702"/>
      <c r="L193" s="702"/>
      <c r="M193" s="702"/>
      <c r="N193" s="702"/>
      <c r="O193" s="702"/>
      <c r="S193" s="702"/>
      <c r="T193" s="702"/>
      <c r="U193" s="702"/>
      <c r="V193" s="702"/>
      <c r="W193" s="702"/>
      <c r="X193" s="702"/>
      <c r="Y193" s="702"/>
      <c r="Z193" s="702"/>
      <c r="AA193" s="702"/>
      <c r="AB193" s="702"/>
      <c r="AC193" s="702"/>
      <c r="AD193" s="702"/>
    </row>
    <row r="194" spans="4:30">
      <c r="D194" s="702"/>
      <c r="E194" s="702"/>
      <c r="F194" s="702"/>
      <c r="G194" s="702"/>
      <c r="H194" s="702"/>
      <c r="I194" s="702"/>
      <c r="J194" s="702"/>
      <c r="K194" s="702"/>
      <c r="L194" s="702"/>
      <c r="M194" s="702"/>
      <c r="N194" s="702"/>
      <c r="O194" s="702"/>
      <c r="S194" s="702"/>
      <c r="T194" s="702"/>
      <c r="U194" s="702"/>
      <c r="V194" s="702"/>
      <c r="W194" s="702"/>
      <c r="X194" s="702"/>
      <c r="Y194" s="702"/>
      <c r="Z194" s="702"/>
      <c r="AA194" s="702"/>
      <c r="AB194" s="702"/>
      <c r="AC194" s="702"/>
      <c r="AD194" s="702"/>
    </row>
    <row r="195" spans="4:30">
      <c r="D195" s="702"/>
      <c r="E195" s="702"/>
      <c r="F195" s="702"/>
      <c r="G195" s="702"/>
      <c r="H195" s="702"/>
      <c r="I195" s="702"/>
      <c r="J195" s="702"/>
      <c r="K195" s="702"/>
      <c r="L195" s="702"/>
      <c r="M195" s="702"/>
      <c r="N195" s="702"/>
      <c r="O195" s="702"/>
      <c r="S195" s="702"/>
      <c r="T195" s="702"/>
      <c r="U195" s="702"/>
      <c r="V195" s="702"/>
      <c r="W195" s="702"/>
      <c r="X195" s="702"/>
      <c r="Y195" s="702"/>
      <c r="Z195" s="702"/>
      <c r="AA195" s="702"/>
      <c r="AB195" s="702"/>
      <c r="AC195" s="702"/>
      <c r="AD195" s="702"/>
    </row>
    <row r="196" spans="4:30">
      <c r="D196" s="702"/>
      <c r="E196" s="702"/>
      <c r="F196" s="702"/>
      <c r="G196" s="702"/>
      <c r="H196" s="702"/>
      <c r="I196" s="702"/>
      <c r="J196" s="702"/>
      <c r="K196" s="702"/>
      <c r="L196" s="702"/>
      <c r="M196" s="702"/>
      <c r="N196" s="702"/>
      <c r="O196" s="702"/>
      <c r="S196" s="702"/>
      <c r="T196" s="702"/>
      <c r="U196" s="702"/>
      <c r="V196" s="702"/>
      <c r="W196" s="702"/>
      <c r="X196" s="702"/>
      <c r="Y196" s="702"/>
      <c r="Z196" s="702"/>
      <c r="AA196" s="702"/>
      <c r="AB196" s="702"/>
      <c r="AC196" s="702"/>
      <c r="AD196" s="702"/>
    </row>
    <row r="197" spans="4:30">
      <c r="D197" s="702"/>
      <c r="E197" s="702"/>
      <c r="F197" s="702"/>
      <c r="G197" s="702"/>
      <c r="H197" s="702"/>
      <c r="I197" s="702"/>
      <c r="J197" s="702"/>
      <c r="K197" s="702"/>
      <c r="L197" s="702"/>
      <c r="M197" s="702"/>
      <c r="N197" s="702"/>
      <c r="O197" s="702"/>
      <c r="S197" s="702"/>
      <c r="T197" s="702"/>
      <c r="U197" s="702"/>
      <c r="V197" s="702"/>
      <c r="W197" s="702"/>
      <c r="X197" s="702"/>
      <c r="Y197" s="702"/>
      <c r="Z197" s="702"/>
      <c r="AA197" s="702"/>
      <c r="AB197" s="702"/>
      <c r="AC197" s="702"/>
      <c r="AD197" s="702"/>
    </row>
    <row r="198" spans="4:30">
      <c r="D198" s="702"/>
      <c r="E198" s="702"/>
      <c r="F198" s="702"/>
      <c r="G198" s="702"/>
      <c r="H198" s="702"/>
      <c r="I198" s="702"/>
      <c r="J198" s="702"/>
      <c r="K198" s="702"/>
      <c r="L198" s="702"/>
      <c r="M198" s="702"/>
      <c r="N198" s="702"/>
      <c r="O198" s="702"/>
      <c r="S198" s="702"/>
      <c r="T198" s="702"/>
      <c r="U198" s="702"/>
      <c r="V198" s="702"/>
      <c r="W198" s="702"/>
      <c r="X198" s="702"/>
      <c r="Y198" s="702"/>
      <c r="Z198" s="702"/>
      <c r="AA198" s="702"/>
      <c r="AB198" s="702"/>
      <c r="AC198" s="702"/>
      <c r="AD198" s="702"/>
    </row>
    <row r="199" spans="4:30">
      <c r="D199" s="702"/>
      <c r="E199" s="702"/>
      <c r="F199" s="702"/>
      <c r="G199" s="702"/>
      <c r="H199" s="702"/>
      <c r="I199" s="702"/>
      <c r="J199" s="702"/>
      <c r="K199" s="702"/>
      <c r="L199" s="702"/>
      <c r="M199" s="702"/>
      <c r="N199" s="702"/>
      <c r="O199" s="702"/>
      <c r="S199" s="702"/>
      <c r="T199" s="702"/>
      <c r="U199" s="702"/>
      <c r="V199" s="702"/>
      <c r="W199" s="702"/>
      <c r="X199" s="702"/>
      <c r="Y199" s="702"/>
      <c r="Z199" s="702"/>
      <c r="AA199" s="702"/>
      <c r="AB199" s="702"/>
      <c r="AC199" s="702"/>
      <c r="AD199" s="702"/>
    </row>
    <row r="200" spans="4:30">
      <c r="D200" s="702"/>
      <c r="E200" s="702"/>
      <c r="F200" s="702"/>
      <c r="G200" s="702"/>
      <c r="H200" s="702"/>
      <c r="I200" s="702"/>
      <c r="J200" s="702"/>
      <c r="K200" s="702"/>
      <c r="L200" s="702"/>
      <c r="M200" s="702"/>
      <c r="N200" s="702"/>
      <c r="O200" s="702"/>
      <c r="S200" s="702"/>
      <c r="T200" s="702"/>
      <c r="U200" s="702"/>
      <c r="V200" s="702"/>
      <c r="W200" s="702"/>
      <c r="X200" s="702"/>
      <c r="Y200" s="702"/>
      <c r="Z200" s="702"/>
      <c r="AA200" s="702"/>
      <c r="AB200" s="702"/>
      <c r="AC200" s="702"/>
      <c r="AD200" s="702"/>
    </row>
    <row r="201" spans="4:30">
      <c r="D201" s="702"/>
      <c r="E201" s="702"/>
      <c r="F201" s="702"/>
      <c r="G201" s="702"/>
      <c r="H201" s="702"/>
      <c r="I201" s="702"/>
      <c r="J201" s="702"/>
      <c r="K201" s="702"/>
      <c r="L201" s="702"/>
      <c r="M201" s="702"/>
      <c r="N201" s="702"/>
      <c r="O201" s="702"/>
      <c r="S201" s="702"/>
      <c r="T201" s="702"/>
      <c r="U201" s="702"/>
      <c r="V201" s="702"/>
      <c r="W201" s="702"/>
      <c r="X201" s="702"/>
      <c r="Y201" s="702"/>
      <c r="Z201" s="702"/>
      <c r="AA201" s="702"/>
      <c r="AB201" s="702"/>
      <c r="AC201" s="702"/>
      <c r="AD201" s="702"/>
    </row>
    <row r="202" spans="4:30">
      <c r="D202" s="702"/>
      <c r="E202" s="702"/>
      <c r="F202" s="702"/>
      <c r="G202" s="702"/>
      <c r="H202" s="702"/>
      <c r="I202" s="702"/>
      <c r="J202" s="702"/>
      <c r="K202" s="702"/>
      <c r="L202" s="702"/>
      <c r="M202" s="702"/>
      <c r="N202" s="702"/>
      <c r="O202" s="702"/>
      <c r="S202" s="702"/>
      <c r="T202" s="702"/>
      <c r="U202" s="702"/>
      <c r="V202" s="702"/>
      <c r="W202" s="702"/>
      <c r="X202" s="702"/>
      <c r="Y202" s="702"/>
      <c r="Z202" s="702"/>
      <c r="AA202" s="702"/>
      <c r="AB202" s="702"/>
      <c r="AC202" s="702"/>
      <c r="AD202" s="702"/>
    </row>
    <row r="203" spans="4:30">
      <c r="D203" s="702"/>
      <c r="E203" s="702"/>
      <c r="F203" s="702"/>
      <c r="G203" s="702"/>
      <c r="H203" s="702"/>
      <c r="I203" s="702"/>
      <c r="J203" s="702"/>
      <c r="K203" s="702"/>
      <c r="L203" s="702"/>
      <c r="M203" s="702"/>
      <c r="N203" s="702"/>
      <c r="O203" s="702"/>
      <c r="S203" s="702"/>
      <c r="T203" s="702"/>
      <c r="U203" s="702"/>
      <c r="V203" s="702"/>
      <c r="W203" s="702"/>
      <c r="X203" s="702"/>
      <c r="Y203" s="702"/>
      <c r="Z203" s="702"/>
      <c r="AA203" s="702"/>
      <c r="AB203" s="702"/>
      <c r="AC203" s="702"/>
      <c r="AD203" s="702"/>
    </row>
    <row r="204" spans="4:30">
      <c r="D204" s="702"/>
      <c r="E204" s="702"/>
      <c r="F204" s="702"/>
      <c r="G204" s="702"/>
      <c r="H204" s="702"/>
      <c r="I204" s="702"/>
      <c r="J204" s="702"/>
      <c r="K204" s="702"/>
      <c r="L204" s="702"/>
      <c r="M204" s="702"/>
      <c r="N204" s="702"/>
      <c r="O204" s="702"/>
      <c r="S204" s="702"/>
      <c r="T204" s="702"/>
      <c r="U204" s="702"/>
      <c r="V204" s="702"/>
      <c r="W204" s="702"/>
      <c r="X204" s="702"/>
      <c r="Y204" s="702"/>
      <c r="Z204" s="702"/>
      <c r="AA204" s="702"/>
      <c r="AB204" s="702"/>
      <c r="AC204" s="702"/>
      <c r="AD204" s="702"/>
    </row>
    <row r="205" spans="4:30">
      <c r="D205" s="702"/>
      <c r="E205" s="702"/>
      <c r="F205" s="702"/>
      <c r="G205" s="702"/>
      <c r="H205" s="702"/>
      <c r="I205" s="702"/>
      <c r="J205" s="702"/>
      <c r="K205" s="702"/>
      <c r="L205" s="702"/>
      <c r="M205" s="702"/>
      <c r="N205" s="702"/>
      <c r="O205" s="702"/>
      <c r="S205" s="702"/>
      <c r="T205" s="702"/>
      <c r="U205" s="702"/>
      <c r="V205" s="702"/>
      <c r="W205" s="702"/>
      <c r="X205" s="702"/>
      <c r="Y205" s="702"/>
      <c r="Z205" s="702"/>
      <c r="AA205" s="702"/>
      <c r="AB205" s="702"/>
      <c r="AC205" s="702"/>
      <c r="AD205" s="702"/>
    </row>
    <row r="206" spans="4:30">
      <c r="D206" s="702"/>
      <c r="E206" s="702"/>
      <c r="F206" s="702"/>
      <c r="G206" s="702"/>
      <c r="H206" s="702"/>
      <c r="I206" s="702"/>
      <c r="J206" s="702"/>
      <c r="K206" s="702"/>
      <c r="L206" s="702"/>
      <c r="M206" s="702"/>
      <c r="N206" s="702"/>
      <c r="O206" s="702"/>
      <c r="S206" s="702"/>
      <c r="T206" s="702"/>
      <c r="U206" s="702"/>
      <c r="V206" s="702"/>
      <c r="W206" s="702"/>
      <c r="X206" s="702"/>
      <c r="Y206" s="702"/>
      <c r="Z206" s="702"/>
      <c r="AA206" s="702"/>
      <c r="AB206" s="702"/>
      <c r="AC206" s="702"/>
      <c r="AD206" s="702"/>
    </row>
    <row r="207" spans="4:30">
      <c r="D207" s="702"/>
      <c r="E207" s="702"/>
      <c r="F207" s="702"/>
      <c r="G207" s="702"/>
      <c r="H207" s="702"/>
      <c r="I207" s="702"/>
      <c r="J207" s="702"/>
      <c r="K207" s="702"/>
      <c r="L207" s="702"/>
      <c r="M207" s="702"/>
      <c r="N207" s="702"/>
      <c r="O207" s="702"/>
      <c r="S207" s="702"/>
      <c r="T207" s="702"/>
      <c r="U207" s="702"/>
      <c r="V207" s="702"/>
      <c r="W207" s="702"/>
      <c r="X207" s="702"/>
      <c r="Y207" s="702"/>
      <c r="Z207" s="702"/>
      <c r="AA207" s="702"/>
      <c r="AB207" s="702"/>
      <c r="AC207" s="702"/>
      <c r="AD207" s="702"/>
    </row>
    <row r="208" spans="4:30">
      <c r="D208" s="702"/>
      <c r="E208" s="702"/>
      <c r="F208" s="702"/>
      <c r="G208" s="702"/>
      <c r="H208" s="702"/>
      <c r="I208" s="702"/>
      <c r="J208" s="702"/>
      <c r="K208" s="702"/>
      <c r="L208" s="702"/>
      <c r="M208" s="702"/>
      <c r="N208" s="702"/>
      <c r="O208" s="702"/>
      <c r="S208" s="702"/>
      <c r="T208" s="702"/>
      <c r="U208" s="702"/>
      <c r="V208" s="702"/>
      <c r="W208" s="702"/>
      <c r="X208" s="702"/>
      <c r="Y208" s="702"/>
      <c r="Z208" s="702"/>
      <c r="AA208" s="702"/>
      <c r="AB208" s="702"/>
      <c r="AC208" s="702"/>
      <c r="AD208" s="702"/>
    </row>
    <row r="209" spans="4:30">
      <c r="D209" s="702"/>
      <c r="E209" s="702"/>
      <c r="F209" s="702"/>
      <c r="G209" s="702"/>
      <c r="H209" s="702"/>
      <c r="I209" s="702"/>
      <c r="J209" s="702"/>
      <c r="K209" s="702"/>
      <c r="L209" s="702"/>
      <c r="M209" s="702"/>
      <c r="N209" s="702"/>
      <c r="O209" s="702"/>
      <c r="S209" s="702"/>
      <c r="T209" s="702"/>
      <c r="U209" s="702"/>
      <c r="V209" s="702"/>
      <c r="W209" s="702"/>
      <c r="X209" s="702"/>
      <c r="Y209" s="702"/>
      <c r="Z209" s="702"/>
      <c r="AA209" s="702"/>
      <c r="AB209" s="702"/>
      <c r="AC209" s="702"/>
      <c r="AD209" s="702"/>
    </row>
    <row r="210" spans="4:30">
      <c r="D210" s="702"/>
      <c r="E210" s="702"/>
      <c r="F210" s="702"/>
      <c r="G210" s="702"/>
      <c r="H210" s="702"/>
      <c r="I210" s="702"/>
      <c r="J210" s="702"/>
      <c r="K210" s="702"/>
      <c r="L210" s="702"/>
      <c r="M210" s="702"/>
      <c r="N210" s="702"/>
      <c r="O210" s="702"/>
      <c r="S210" s="702"/>
      <c r="T210" s="702"/>
      <c r="U210" s="702"/>
      <c r="V210" s="702"/>
      <c r="W210" s="702"/>
      <c r="X210" s="702"/>
      <c r="Y210" s="702"/>
      <c r="Z210" s="702"/>
      <c r="AA210" s="702"/>
      <c r="AB210" s="702"/>
      <c r="AC210" s="702"/>
      <c r="AD210" s="702"/>
    </row>
    <row r="211" spans="4:30">
      <c r="D211" s="702"/>
      <c r="E211" s="702"/>
      <c r="F211" s="702"/>
      <c r="G211" s="702"/>
      <c r="H211" s="702"/>
      <c r="I211" s="702"/>
      <c r="J211" s="702"/>
      <c r="K211" s="702"/>
      <c r="L211" s="702"/>
      <c r="M211" s="702"/>
      <c r="N211" s="702"/>
      <c r="O211" s="702"/>
      <c r="S211" s="702"/>
      <c r="T211" s="702"/>
      <c r="U211" s="702"/>
      <c r="V211" s="702"/>
      <c r="W211" s="702"/>
      <c r="X211" s="702"/>
      <c r="Y211" s="702"/>
      <c r="Z211" s="702"/>
      <c r="AA211" s="702"/>
      <c r="AB211" s="702"/>
      <c r="AC211" s="702"/>
      <c r="AD211" s="702"/>
    </row>
    <row r="212" spans="4:30">
      <c r="D212" s="702"/>
      <c r="E212" s="702"/>
      <c r="F212" s="702"/>
      <c r="G212" s="702"/>
      <c r="H212" s="702"/>
      <c r="I212" s="702"/>
      <c r="J212" s="702"/>
      <c r="K212" s="702"/>
      <c r="L212" s="702"/>
      <c r="M212" s="702"/>
      <c r="N212" s="702"/>
      <c r="O212" s="702"/>
      <c r="S212" s="702"/>
      <c r="T212" s="702"/>
      <c r="U212" s="702"/>
      <c r="V212" s="702"/>
      <c r="W212" s="702"/>
      <c r="X212" s="702"/>
      <c r="Y212" s="702"/>
      <c r="Z212" s="702"/>
      <c r="AA212" s="702"/>
      <c r="AB212" s="702"/>
      <c r="AC212" s="702"/>
      <c r="AD212" s="702"/>
    </row>
    <row r="213" spans="4:30">
      <c r="D213" s="702"/>
      <c r="E213" s="702"/>
      <c r="F213" s="702"/>
      <c r="G213" s="702"/>
      <c r="H213" s="702"/>
      <c r="I213" s="702"/>
      <c r="J213" s="702"/>
      <c r="K213" s="702"/>
      <c r="L213" s="702"/>
      <c r="M213" s="702"/>
      <c r="N213" s="702"/>
      <c r="O213" s="702"/>
      <c r="S213" s="702"/>
      <c r="T213" s="702"/>
      <c r="U213" s="702"/>
      <c r="V213" s="702"/>
      <c r="W213" s="702"/>
      <c r="X213" s="702"/>
      <c r="Y213" s="702"/>
      <c r="Z213" s="702"/>
      <c r="AA213" s="702"/>
      <c r="AB213" s="702"/>
      <c r="AC213" s="702"/>
      <c r="AD213" s="702"/>
    </row>
    <row r="214" spans="4:30">
      <c r="D214" s="702"/>
      <c r="E214" s="702"/>
      <c r="F214" s="702"/>
      <c r="G214" s="702"/>
      <c r="H214" s="702"/>
      <c r="I214" s="702"/>
      <c r="J214" s="702"/>
      <c r="K214" s="702"/>
      <c r="L214" s="702"/>
      <c r="M214" s="702"/>
      <c r="N214" s="702"/>
      <c r="O214" s="702"/>
      <c r="S214" s="702"/>
      <c r="T214" s="702"/>
      <c r="U214" s="702"/>
      <c r="V214" s="702"/>
      <c r="W214" s="702"/>
      <c r="X214" s="702"/>
      <c r="Y214" s="702"/>
      <c r="Z214" s="702"/>
      <c r="AA214" s="702"/>
      <c r="AB214" s="702"/>
      <c r="AC214" s="702"/>
      <c r="AD214" s="702"/>
    </row>
    <row r="215" spans="4:30">
      <c r="D215" s="702"/>
      <c r="E215" s="702"/>
      <c r="F215" s="702"/>
      <c r="G215" s="702"/>
      <c r="H215" s="702"/>
      <c r="I215" s="702"/>
      <c r="J215" s="702"/>
      <c r="K215" s="702"/>
      <c r="L215" s="702"/>
      <c r="M215" s="702"/>
      <c r="N215" s="702"/>
      <c r="O215" s="702"/>
      <c r="S215" s="702"/>
      <c r="T215" s="702"/>
      <c r="U215" s="702"/>
      <c r="V215" s="702"/>
      <c r="W215" s="702"/>
      <c r="X215" s="702"/>
      <c r="Y215" s="702"/>
      <c r="Z215" s="702"/>
      <c r="AA215" s="702"/>
      <c r="AB215" s="702"/>
      <c r="AC215" s="702"/>
      <c r="AD215" s="702"/>
    </row>
    <row r="216" spans="4:30">
      <c r="D216" s="702"/>
      <c r="E216" s="702"/>
      <c r="F216" s="702"/>
      <c r="G216" s="702"/>
      <c r="H216" s="702"/>
      <c r="I216" s="702"/>
      <c r="J216" s="702"/>
      <c r="K216" s="702"/>
      <c r="L216" s="702"/>
      <c r="M216" s="702"/>
      <c r="N216" s="702"/>
      <c r="O216" s="702"/>
      <c r="S216" s="702"/>
      <c r="T216" s="702"/>
      <c r="U216" s="702"/>
      <c r="V216" s="702"/>
      <c r="W216" s="702"/>
      <c r="X216" s="702"/>
      <c r="Y216" s="702"/>
      <c r="Z216" s="702"/>
      <c r="AA216" s="702"/>
      <c r="AB216" s="702"/>
      <c r="AC216" s="702"/>
      <c r="AD216" s="702"/>
    </row>
    <row r="217" spans="4:30">
      <c r="D217" s="702"/>
      <c r="E217" s="702"/>
      <c r="F217" s="702"/>
      <c r="G217" s="702"/>
      <c r="H217" s="702"/>
      <c r="I217" s="702"/>
      <c r="J217" s="702"/>
      <c r="K217" s="702"/>
      <c r="L217" s="702"/>
      <c r="M217" s="702"/>
      <c r="N217" s="702"/>
      <c r="O217" s="702"/>
      <c r="S217" s="702"/>
      <c r="T217" s="702"/>
      <c r="U217" s="702"/>
      <c r="V217" s="702"/>
      <c r="W217" s="702"/>
      <c r="X217" s="702"/>
      <c r="Y217" s="702"/>
      <c r="Z217" s="702"/>
      <c r="AA217" s="702"/>
      <c r="AB217" s="702"/>
      <c r="AC217" s="702"/>
      <c r="AD217" s="702"/>
    </row>
    <row r="218" spans="4:30">
      <c r="D218" s="702"/>
      <c r="E218" s="702"/>
      <c r="F218" s="702"/>
      <c r="G218" s="702"/>
      <c r="H218" s="702"/>
      <c r="I218" s="702"/>
      <c r="J218" s="702"/>
      <c r="K218" s="702"/>
      <c r="L218" s="702"/>
      <c r="M218" s="702"/>
      <c r="N218" s="702"/>
      <c r="O218" s="702"/>
      <c r="S218" s="702"/>
      <c r="T218" s="702"/>
      <c r="U218" s="702"/>
      <c r="V218" s="702"/>
      <c r="W218" s="702"/>
      <c r="X218" s="702"/>
      <c r="Y218" s="702"/>
      <c r="Z218" s="702"/>
      <c r="AA218" s="702"/>
      <c r="AB218" s="702"/>
      <c r="AC218" s="702"/>
      <c r="AD218" s="702"/>
    </row>
    <row r="219" spans="4:30">
      <c r="D219" s="702"/>
      <c r="E219" s="702"/>
      <c r="F219" s="702"/>
      <c r="G219" s="702"/>
      <c r="H219" s="702"/>
      <c r="I219" s="702"/>
      <c r="J219" s="702"/>
      <c r="K219" s="702"/>
      <c r="L219" s="702"/>
      <c r="M219" s="702"/>
      <c r="N219" s="702"/>
      <c r="O219" s="702"/>
      <c r="S219" s="702"/>
      <c r="T219" s="702"/>
      <c r="U219" s="702"/>
      <c r="V219" s="702"/>
      <c r="W219" s="702"/>
      <c r="X219" s="702"/>
      <c r="Y219" s="702"/>
      <c r="Z219" s="702"/>
      <c r="AA219" s="702"/>
      <c r="AB219" s="702"/>
      <c r="AC219" s="702"/>
      <c r="AD219" s="702"/>
    </row>
    <row r="220" spans="4:30">
      <c r="D220" s="702"/>
      <c r="E220" s="702"/>
      <c r="F220" s="702"/>
      <c r="G220" s="702"/>
      <c r="H220" s="702"/>
      <c r="I220" s="702"/>
      <c r="J220" s="702"/>
      <c r="K220" s="702"/>
      <c r="L220" s="702"/>
      <c r="M220" s="702"/>
      <c r="N220" s="702"/>
      <c r="O220" s="702"/>
      <c r="S220" s="702"/>
      <c r="T220" s="702"/>
      <c r="U220" s="702"/>
      <c r="V220" s="702"/>
      <c r="W220" s="702"/>
      <c r="X220" s="702"/>
      <c r="Y220" s="702"/>
      <c r="Z220" s="702"/>
      <c r="AA220" s="702"/>
      <c r="AB220" s="702"/>
      <c r="AC220" s="702"/>
      <c r="AD220" s="702"/>
    </row>
    <row r="221" spans="4:30">
      <c r="D221" s="702"/>
      <c r="E221" s="702"/>
      <c r="F221" s="702"/>
      <c r="G221" s="702"/>
      <c r="H221" s="702"/>
      <c r="I221" s="702"/>
      <c r="J221" s="702"/>
      <c r="K221" s="702"/>
      <c r="L221" s="702"/>
      <c r="M221" s="702"/>
      <c r="N221" s="702"/>
      <c r="O221" s="702"/>
      <c r="S221" s="702"/>
      <c r="T221" s="702"/>
      <c r="U221" s="702"/>
      <c r="V221" s="702"/>
      <c r="W221" s="702"/>
      <c r="X221" s="702"/>
      <c r="Y221" s="702"/>
      <c r="Z221" s="702"/>
      <c r="AA221" s="702"/>
      <c r="AB221" s="702"/>
      <c r="AC221" s="702"/>
      <c r="AD221" s="702"/>
    </row>
    <row r="222" spans="4:30">
      <c r="D222" s="702"/>
      <c r="E222" s="702"/>
      <c r="F222" s="702"/>
      <c r="G222" s="702"/>
      <c r="H222" s="702"/>
      <c r="I222" s="702"/>
      <c r="J222" s="702"/>
      <c r="K222" s="702"/>
      <c r="L222" s="702"/>
      <c r="M222" s="702"/>
      <c r="N222" s="702"/>
      <c r="O222" s="702"/>
      <c r="S222" s="702"/>
      <c r="T222" s="702"/>
      <c r="U222" s="702"/>
      <c r="V222" s="702"/>
      <c r="W222" s="702"/>
      <c r="X222" s="702"/>
      <c r="Y222" s="702"/>
      <c r="Z222" s="702"/>
      <c r="AA222" s="702"/>
      <c r="AB222" s="702"/>
      <c r="AC222" s="702"/>
      <c r="AD222" s="702"/>
    </row>
    <row r="223" spans="4:30">
      <c r="D223" s="702"/>
      <c r="E223" s="702"/>
      <c r="F223" s="702"/>
      <c r="G223" s="702"/>
      <c r="H223" s="702"/>
      <c r="I223" s="702"/>
      <c r="J223" s="702"/>
      <c r="K223" s="702"/>
      <c r="L223" s="702"/>
      <c r="M223" s="702"/>
      <c r="N223" s="702"/>
      <c r="O223" s="702"/>
      <c r="S223" s="702"/>
      <c r="T223" s="702"/>
      <c r="U223" s="702"/>
      <c r="V223" s="702"/>
      <c r="W223" s="702"/>
      <c r="X223" s="702"/>
      <c r="Y223" s="702"/>
      <c r="Z223" s="702"/>
      <c r="AA223" s="702"/>
      <c r="AB223" s="702"/>
      <c r="AC223" s="702"/>
      <c r="AD223" s="702"/>
    </row>
    <row r="224" spans="4:30">
      <c r="D224" s="702"/>
      <c r="E224" s="702"/>
      <c r="F224" s="702"/>
      <c r="G224" s="702"/>
      <c r="H224" s="702"/>
      <c r="I224" s="702"/>
      <c r="J224" s="702"/>
      <c r="K224" s="702"/>
      <c r="L224" s="702"/>
      <c r="M224" s="702"/>
      <c r="N224" s="702"/>
      <c r="O224" s="702"/>
      <c r="S224" s="702"/>
      <c r="T224" s="702"/>
      <c r="U224" s="702"/>
      <c r="V224" s="702"/>
      <c r="W224" s="702"/>
      <c r="X224" s="702"/>
      <c r="Y224" s="702"/>
      <c r="Z224" s="702"/>
      <c r="AA224" s="702"/>
      <c r="AB224" s="702"/>
      <c r="AC224" s="702"/>
      <c r="AD224" s="702"/>
    </row>
    <row r="225" spans="4:30">
      <c r="D225" s="702"/>
      <c r="E225" s="702"/>
      <c r="F225" s="702"/>
      <c r="G225" s="702"/>
      <c r="H225" s="702"/>
      <c r="I225" s="702"/>
      <c r="J225" s="702"/>
      <c r="K225" s="702"/>
      <c r="L225" s="702"/>
      <c r="M225" s="702"/>
      <c r="N225" s="702"/>
      <c r="O225" s="702"/>
      <c r="S225" s="702"/>
      <c r="T225" s="702"/>
      <c r="U225" s="702"/>
      <c r="V225" s="702"/>
      <c r="W225" s="702"/>
      <c r="X225" s="702"/>
      <c r="Y225" s="702"/>
      <c r="Z225" s="702"/>
      <c r="AA225" s="702"/>
      <c r="AB225" s="702"/>
      <c r="AC225" s="702"/>
      <c r="AD225" s="702"/>
    </row>
    <row r="226" spans="4:30">
      <c r="D226" s="702"/>
      <c r="E226" s="702"/>
      <c r="F226" s="702"/>
      <c r="G226" s="702"/>
      <c r="H226" s="702"/>
      <c r="I226" s="702"/>
      <c r="J226" s="702"/>
      <c r="K226" s="702"/>
      <c r="L226" s="702"/>
      <c r="M226" s="702"/>
      <c r="N226" s="702"/>
      <c r="O226" s="702"/>
      <c r="S226" s="702"/>
      <c r="T226" s="702"/>
      <c r="U226" s="702"/>
      <c r="V226" s="702"/>
      <c r="W226" s="702"/>
      <c r="X226" s="702"/>
      <c r="Y226" s="702"/>
      <c r="Z226" s="702"/>
      <c r="AA226" s="702"/>
      <c r="AB226" s="702"/>
      <c r="AC226" s="702"/>
      <c r="AD226" s="702"/>
    </row>
    <row r="227" spans="4:30">
      <c r="D227" s="702"/>
      <c r="E227" s="702"/>
      <c r="F227" s="702"/>
      <c r="G227" s="702"/>
      <c r="H227" s="702"/>
      <c r="I227" s="702"/>
      <c r="J227" s="702"/>
      <c r="K227" s="702"/>
      <c r="L227" s="702"/>
      <c r="M227" s="702"/>
      <c r="N227" s="702"/>
      <c r="O227" s="702"/>
      <c r="S227" s="702"/>
      <c r="T227" s="702"/>
      <c r="U227" s="702"/>
      <c r="V227" s="702"/>
      <c r="W227" s="702"/>
      <c r="X227" s="702"/>
      <c r="Y227" s="702"/>
      <c r="Z227" s="702"/>
      <c r="AA227" s="702"/>
      <c r="AB227" s="702"/>
      <c r="AC227" s="702"/>
      <c r="AD227" s="702"/>
    </row>
    <row r="228" spans="4:30">
      <c r="D228" s="702"/>
      <c r="E228" s="702"/>
      <c r="F228" s="702"/>
      <c r="G228" s="702"/>
      <c r="H228" s="702"/>
      <c r="I228" s="702"/>
      <c r="J228" s="702"/>
      <c r="K228" s="702"/>
      <c r="L228" s="702"/>
      <c r="M228" s="702"/>
      <c r="N228" s="702"/>
      <c r="O228" s="702"/>
      <c r="S228" s="702"/>
      <c r="T228" s="702"/>
      <c r="U228" s="702"/>
      <c r="V228" s="702"/>
      <c r="W228" s="702"/>
      <c r="X228" s="702"/>
      <c r="Y228" s="702"/>
      <c r="Z228" s="702"/>
      <c r="AA228" s="702"/>
      <c r="AB228" s="702"/>
      <c r="AC228" s="702"/>
      <c r="AD228" s="702"/>
    </row>
    <row r="229" spans="4:30">
      <c r="D229" s="702"/>
      <c r="E229" s="702"/>
      <c r="F229" s="702"/>
      <c r="G229" s="702"/>
      <c r="H229" s="702"/>
      <c r="I229" s="702"/>
      <c r="J229" s="702"/>
      <c r="K229" s="702"/>
      <c r="L229" s="702"/>
      <c r="M229" s="702"/>
      <c r="N229" s="702"/>
      <c r="O229" s="702"/>
      <c r="S229" s="702"/>
      <c r="T229" s="702"/>
      <c r="U229" s="702"/>
      <c r="V229" s="702"/>
      <c r="W229" s="702"/>
      <c r="X229" s="702"/>
      <c r="Y229" s="702"/>
      <c r="Z229" s="702"/>
      <c r="AA229" s="702"/>
      <c r="AB229" s="702"/>
      <c r="AC229" s="702"/>
      <c r="AD229" s="702"/>
    </row>
    <row r="230" spans="4:30">
      <c r="D230" s="702"/>
      <c r="E230" s="702"/>
      <c r="F230" s="702"/>
      <c r="G230" s="702"/>
      <c r="H230" s="702"/>
      <c r="I230" s="702"/>
      <c r="J230" s="702"/>
      <c r="K230" s="702"/>
      <c r="L230" s="702"/>
      <c r="M230" s="702"/>
      <c r="N230" s="702"/>
      <c r="O230" s="702"/>
      <c r="S230" s="702"/>
      <c r="T230" s="702"/>
      <c r="U230" s="702"/>
      <c r="V230" s="702"/>
      <c r="W230" s="702"/>
      <c r="X230" s="702"/>
      <c r="Y230" s="702"/>
      <c r="Z230" s="702"/>
      <c r="AA230" s="702"/>
      <c r="AB230" s="702"/>
      <c r="AC230" s="702"/>
      <c r="AD230" s="702"/>
    </row>
    <row r="231" spans="4:30">
      <c r="D231" s="702"/>
      <c r="E231" s="702"/>
      <c r="F231" s="702"/>
      <c r="G231" s="702"/>
      <c r="H231" s="702"/>
      <c r="I231" s="702"/>
      <c r="J231" s="702"/>
      <c r="K231" s="702"/>
      <c r="L231" s="702"/>
      <c r="M231" s="702"/>
      <c r="N231" s="702"/>
      <c r="O231" s="702"/>
      <c r="S231" s="702"/>
      <c r="T231" s="702"/>
      <c r="U231" s="702"/>
      <c r="V231" s="702"/>
      <c r="W231" s="702"/>
      <c r="X231" s="702"/>
      <c r="Y231" s="702"/>
      <c r="Z231" s="702"/>
      <c r="AA231" s="702"/>
      <c r="AB231" s="702"/>
      <c r="AC231" s="702"/>
      <c r="AD231" s="702"/>
    </row>
    <row r="232" spans="4:30">
      <c r="D232" s="702"/>
      <c r="E232" s="702"/>
      <c r="F232" s="702"/>
      <c r="G232" s="702"/>
      <c r="H232" s="702"/>
      <c r="I232" s="702"/>
      <c r="J232" s="702"/>
      <c r="K232" s="702"/>
      <c r="L232" s="702"/>
      <c r="M232" s="702"/>
      <c r="N232" s="702"/>
      <c r="O232" s="702"/>
      <c r="S232" s="702"/>
      <c r="T232" s="702"/>
      <c r="U232" s="702"/>
      <c r="V232" s="702"/>
      <c r="W232" s="702"/>
      <c r="X232" s="702"/>
      <c r="Y232" s="702"/>
      <c r="Z232" s="702"/>
      <c r="AA232" s="702"/>
      <c r="AB232" s="702"/>
      <c r="AC232" s="702"/>
      <c r="AD232" s="702"/>
    </row>
    <row r="233" spans="4:30">
      <c r="D233" s="702"/>
      <c r="E233" s="702"/>
      <c r="F233" s="702"/>
      <c r="G233" s="702"/>
      <c r="H233" s="702"/>
      <c r="I233" s="702"/>
      <c r="J233" s="702"/>
      <c r="K233" s="702"/>
      <c r="L233" s="702"/>
      <c r="M233" s="702"/>
      <c r="N233" s="702"/>
      <c r="O233" s="702"/>
      <c r="S233" s="702"/>
      <c r="T233" s="702"/>
      <c r="U233" s="702"/>
      <c r="V233" s="702"/>
      <c r="W233" s="702"/>
      <c r="X233" s="702"/>
      <c r="Y233" s="702"/>
      <c r="Z233" s="702"/>
      <c r="AA233" s="702"/>
      <c r="AB233" s="702"/>
      <c r="AC233" s="702"/>
      <c r="AD233" s="702"/>
    </row>
    <row r="234" spans="4:30">
      <c r="D234" s="702"/>
      <c r="E234" s="702"/>
      <c r="F234" s="702"/>
      <c r="G234" s="702"/>
      <c r="H234" s="702"/>
      <c r="I234" s="702"/>
      <c r="J234" s="702"/>
      <c r="K234" s="702"/>
      <c r="L234" s="702"/>
      <c r="M234" s="702"/>
      <c r="N234" s="702"/>
      <c r="O234" s="702"/>
      <c r="S234" s="702"/>
      <c r="T234" s="702"/>
      <c r="U234" s="702"/>
      <c r="V234" s="702"/>
      <c r="W234" s="702"/>
      <c r="X234" s="702"/>
      <c r="Y234" s="702"/>
      <c r="Z234" s="702"/>
      <c r="AA234" s="702"/>
      <c r="AB234" s="702"/>
      <c r="AC234" s="702"/>
      <c r="AD234" s="702"/>
    </row>
    <row r="235" spans="4:30">
      <c r="D235" s="702"/>
      <c r="E235" s="702"/>
      <c r="F235" s="702"/>
      <c r="G235" s="702"/>
      <c r="H235" s="702"/>
      <c r="I235" s="702"/>
      <c r="J235" s="702"/>
      <c r="K235" s="702"/>
      <c r="L235" s="702"/>
      <c r="M235" s="702"/>
      <c r="N235" s="702"/>
      <c r="O235" s="702"/>
      <c r="S235" s="702"/>
      <c r="T235" s="702"/>
      <c r="U235" s="702"/>
      <c r="V235" s="702"/>
      <c r="W235" s="702"/>
      <c r="X235" s="702"/>
      <c r="Y235" s="702"/>
      <c r="Z235" s="702"/>
      <c r="AA235" s="702"/>
      <c r="AB235" s="702"/>
      <c r="AC235" s="702"/>
      <c r="AD235" s="702"/>
    </row>
    <row r="236" spans="4:30">
      <c r="D236" s="702"/>
      <c r="E236" s="702"/>
      <c r="F236" s="702"/>
      <c r="G236" s="702"/>
      <c r="H236" s="702"/>
      <c r="I236" s="702"/>
      <c r="J236" s="702"/>
      <c r="K236" s="702"/>
      <c r="L236" s="702"/>
      <c r="M236" s="702"/>
      <c r="N236" s="702"/>
      <c r="O236" s="702"/>
      <c r="S236" s="702"/>
      <c r="T236" s="702"/>
      <c r="U236" s="702"/>
      <c r="V236" s="702"/>
      <c r="W236" s="702"/>
      <c r="X236" s="702"/>
      <c r="Y236" s="702"/>
      <c r="Z236" s="702"/>
      <c r="AA236" s="702"/>
      <c r="AB236" s="702"/>
      <c r="AC236" s="702"/>
      <c r="AD236" s="702"/>
    </row>
    <row r="237" spans="4:30">
      <c r="D237" s="702"/>
      <c r="E237" s="702"/>
      <c r="F237" s="702"/>
      <c r="G237" s="702"/>
      <c r="H237" s="702"/>
      <c r="I237" s="702"/>
      <c r="J237" s="702"/>
      <c r="K237" s="702"/>
      <c r="L237" s="702"/>
      <c r="M237" s="702"/>
      <c r="N237" s="702"/>
      <c r="O237" s="702"/>
      <c r="S237" s="702"/>
      <c r="T237" s="702"/>
      <c r="U237" s="702"/>
      <c r="V237" s="702"/>
      <c r="W237" s="702"/>
      <c r="X237" s="702"/>
      <c r="Y237" s="702"/>
      <c r="Z237" s="702"/>
      <c r="AA237" s="702"/>
      <c r="AB237" s="702"/>
      <c r="AC237" s="702"/>
      <c r="AD237" s="702"/>
    </row>
    <row r="238" spans="4:30">
      <c r="D238" s="702"/>
      <c r="E238" s="702"/>
      <c r="F238" s="702"/>
      <c r="G238" s="702"/>
      <c r="H238" s="702"/>
      <c r="I238" s="702"/>
      <c r="J238" s="702"/>
      <c r="K238" s="702"/>
      <c r="L238" s="702"/>
      <c r="M238" s="702"/>
      <c r="N238" s="702"/>
      <c r="O238" s="702"/>
      <c r="S238" s="702"/>
      <c r="T238" s="702"/>
      <c r="U238" s="702"/>
      <c r="V238" s="702"/>
      <c r="W238" s="702"/>
      <c r="X238" s="702"/>
      <c r="Y238" s="702"/>
      <c r="Z238" s="702"/>
      <c r="AA238" s="702"/>
      <c r="AB238" s="702"/>
      <c r="AC238" s="702"/>
      <c r="AD238" s="702"/>
    </row>
    <row r="239" spans="4:30">
      <c r="D239" s="702"/>
      <c r="E239" s="702"/>
      <c r="F239" s="702"/>
      <c r="G239" s="702"/>
      <c r="H239" s="702"/>
      <c r="I239" s="702"/>
      <c r="J239" s="702"/>
      <c r="K239" s="702"/>
      <c r="L239" s="702"/>
      <c r="M239" s="702"/>
      <c r="N239" s="702"/>
      <c r="O239" s="702"/>
      <c r="S239" s="702"/>
      <c r="T239" s="702"/>
      <c r="U239" s="702"/>
      <c r="V239" s="702"/>
      <c r="W239" s="702"/>
      <c r="X239" s="702"/>
      <c r="Y239" s="702"/>
      <c r="Z239" s="702"/>
      <c r="AA239" s="702"/>
      <c r="AB239" s="702"/>
      <c r="AC239" s="702"/>
      <c r="AD239" s="702"/>
    </row>
    <row r="240" spans="4:30">
      <c r="D240" s="702"/>
      <c r="E240" s="702"/>
      <c r="F240" s="702"/>
      <c r="G240" s="702"/>
      <c r="H240" s="702"/>
      <c r="I240" s="702"/>
      <c r="J240" s="702"/>
      <c r="K240" s="702"/>
      <c r="L240" s="702"/>
      <c r="M240" s="702"/>
      <c r="N240" s="702"/>
      <c r="O240" s="702"/>
      <c r="S240" s="702"/>
      <c r="T240" s="702"/>
      <c r="U240" s="702"/>
      <c r="V240" s="702"/>
      <c r="W240" s="702"/>
      <c r="X240" s="702"/>
      <c r="Y240" s="702"/>
      <c r="Z240" s="702"/>
      <c r="AA240" s="702"/>
      <c r="AB240" s="702"/>
      <c r="AC240" s="702"/>
      <c r="AD240" s="702"/>
    </row>
    <row r="241" spans="4:30">
      <c r="D241" s="702"/>
      <c r="E241" s="702"/>
      <c r="F241" s="702"/>
      <c r="G241" s="702"/>
      <c r="H241" s="702"/>
      <c r="I241" s="702"/>
      <c r="J241" s="702"/>
      <c r="K241" s="702"/>
      <c r="L241" s="702"/>
      <c r="M241" s="702"/>
      <c r="N241" s="702"/>
      <c r="O241" s="702"/>
      <c r="S241" s="702"/>
      <c r="T241" s="702"/>
      <c r="U241" s="702"/>
      <c r="V241" s="702"/>
      <c r="W241" s="702"/>
      <c r="X241" s="702"/>
      <c r="Y241" s="702"/>
      <c r="Z241" s="702"/>
      <c r="AA241" s="702"/>
      <c r="AB241" s="702"/>
      <c r="AC241" s="702"/>
      <c r="AD241" s="702"/>
    </row>
    <row r="242" spans="4:30">
      <c r="D242" s="702"/>
      <c r="E242" s="702"/>
      <c r="F242" s="702"/>
      <c r="G242" s="702"/>
      <c r="H242" s="702"/>
      <c r="I242" s="702"/>
      <c r="J242" s="702"/>
      <c r="K242" s="702"/>
      <c r="L242" s="702"/>
      <c r="M242" s="702"/>
      <c r="N242" s="702"/>
      <c r="O242" s="702"/>
      <c r="S242" s="702"/>
      <c r="T242" s="702"/>
      <c r="U242" s="702"/>
      <c r="V242" s="702"/>
      <c r="W242" s="702"/>
      <c r="X242" s="702"/>
      <c r="Y242" s="702"/>
      <c r="Z242" s="702"/>
      <c r="AA242" s="702"/>
      <c r="AB242" s="702"/>
      <c r="AC242" s="702"/>
      <c r="AD242" s="702"/>
    </row>
    <row r="243" spans="4:30">
      <c r="D243" s="702"/>
      <c r="E243" s="702"/>
      <c r="F243" s="702"/>
      <c r="G243" s="702"/>
      <c r="H243" s="702"/>
      <c r="I243" s="702"/>
      <c r="J243" s="702"/>
      <c r="K243" s="702"/>
      <c r="L243" s="702"/>
      <c r="M243" s="702"/>
      <c r="N243" s="702"/>
      <c r="O243" s="702"/>
      <c r="S243" s="702"/>
      <c r="T243" s="702"/>
      <c r="U243" s="702"/>
      <c r="V243" s="702"/>
      <c r="W243" s="702"/>
      <c r="X243" s="702"/>
      <c r="Y243" s="702"/>
      <c r="Z243" s="702"/>
      <c r="AA243" s="702"/>
      <c r="AB243" s="702"/>
      <c r="AC243" s="702"/>
      <c r="AD243" s="702"/>
    </row>
    <row r="244" spans="4:30">
      <c r="D244" s="702"/>
      <c r="E244" s="702"/>
      <c r="F244" s="702"/>
      <c r="G244" s="702"/>
      <c r="H244" s="702"/>
      <c r="I244" s="702"/>
      <c r="J244" s="702"/>
      <c r="K244" s="702"/>
      <c r="L244" s="702"/>
      <c r="M244" s="702"/>
      <c r="N244" s="702"/>
      <c r="O244" s="702"/>
      <c r="S244" s="702"/>
      <c r="T244" s="702"/>
      <c r="U244" s="702"/>
      <c r="V244" s="702"/>
      <c r="W244" s="702"/>
      <c r="X244" s="702"/>
      <c r="Y244" s="702"/>
      <c r="Z244" s="702"/>
      <c r="AA244" s="702"/>
      <c r="AB244" s="702"/>
      <c r="AC244" s="702"/>
      <c r="AD244" s="702"/>
    </row>
    <row r="245" spans="4:30">
      <c r="D245" s="702"/>
      <c r="E245" s="702"/>
      <c r="F245" s="702"/>
      <c r="G245" s="702"/>
      <c r="H245" s="702"/>
      <c r="I245" s="702"/>
      <c r="J245" s="702"/>
      <c r="K245" s="702"/>
      <c r="L245" s="702"/>
      <c r="M245" s="702"/>
      <c r="N245" s="702"/>
      <c r="O245" s="702"/>
      <c r="S245" s="702"/>
      <c r="T245" s="702"/>
      <c r="U245" s="702"/>
      <c r="V245" s="702"/>
      <c r="W245" s="702"/>
      <c r="X245" s="702"/>
      <c r="Y245" s="702"/>
      <c r="Z245" s="702"/>
      <c r="AA245" s="702"/>
      <c r="AB245" s="702"/>
      <c r="AC245" s="702"/>
      <c r="AD245" s="702"/>
    </row>
    <row r="246" spans="4:30">
      <c r="D246" s="702"/>
      <c r="E246" s="702"/>
      <c r="F246" s="702"/>
      <c r="G246" s="702"/>
      <c r="H246" s="702"/>
      <c r="I246" s="702"/>
      <c r="J246" s="702"/>
      <c r="K246" s="702"/>
      <c r="L246" s="702"/>
      <c r="M246" s="702"/>
      <c r="N246" s="702"/>
      <c r="O246" s="702"/>
      <c r="S246" s="702"/>
      <c r="T246" s="702"/>
      <c r="U246" s="702"/>
      <c r="V246" s="702"/>
      <c r="W246" s="702"/>
      <c r="X246" s="702"/>
      <c r="Y246" s="702"/>
      <c r="Z246" s="702"/>
      <c r="AA246" s="702"/>
      <c r="AB246" s="702"/>
      <c r="AC246" s="702"/>
      <c r="AD246" s="702"/>
    </row>
    <row r="247" spans="4:30">
      <c r="D247" s="702"/>
      <c r="E247" s="702"/>
      <c r="F247" s="702"/>
      <c r="G247" s="702"/>
      <c r="H247" s="702"/>
      <c r="I247" s="702"/>
      <c r="J247" s="702"/>
      <c r="K247" s="702"/>
      <c r="L247" s="702"/>
      <c r="M247" s="702"/>
      <c r="N247" s="702"/>
      <c r="O247" s="702"/>
      <c r="S247" s="702"/>
      <c r="T247" s="702"/>
      <c r="U247" s="702"/>
      <c r="V247" s="702"/>
      <c r="W247" s="702"/>
      <c r="X247" s="702"/>
      <c r="Y247" s="702"/>
      <c r="Z247" s="702"/>
      <c r="AA247" s="702"/>
      <c r="AB247" s="702"/>
      <c r="AC247" s="702"/>
      <c r="AD247" s="702"/>
    </row>
    <row r="248" spans="4:30">
      <c r="D248" s="702"/>
      <c r="E248" s="702"/>
      <c r="F248" s="702"/>
      <c r="G248" s="702"/>
      <c r="H248" s="702"/>
      <c r="I248" s="702"/>
      <c r="J248" s="702"/>
      <c r="K248" s="702"/>
      <c r="L248" s="702"/>
      <c r="M248" s="702"/>
      <c r="N248" s="702"/>
      <c r="O248" s="702"/>
      <c r="S248" s="702"/>
      <c r="T248" s="702"/>
      <c r="U248" s="702"/>
      <c r="V248" s="702"/>
      <c r="W248" s="702"/>
      <c r="X248" s="702"/>
      <c r="Y248" s="702"/>
      <c r="Z248" s="702"/>
      <c r="AA248" s="702"/>
      <c r="AB248" s="702"/>
      <c r="AC248" s="702"/>
      <c r="AD248" s="702"/>
    </row>
    <row r="249" spans="4:30">
      <c r="D249" s="702"/>
      <c r="E249" s="702"/>
      <c r="F249" s="702"/>
      <c r="G249" s="702"/>
      <c r="H249" s="702"/>
      <c r="I249" s="702"/>
      <c r="J249" s="702"/>
      <c r="K249" s="702"/>
      <c r="L249" s="702"/>
      <c r="M249" s="702"/>
      <c r="N249" s="702"/>
      <c r="O249" s="702"/>
      <c r="S249" s="702"/>
      <c r="T249" s="702"/>
      <c r="U249" s="702"/>
      <c r="V249" s="702"/>
      <c r="W249" s="702"/>
      <c r="X249" s="702"/>
      <c r="Y249" s="702"/>
      <c r="Z249" s="702"/>
      <c r="AA249" s="702"/>
      <c r="AB249" s="702"/>
      <c r="AC249" s="702"/>
      <c r="AD249" s="702"/>
    </row>
    <row r="250" spans="4:30">
      <c r="D250" s="702"/>
      <c r="E250" s="702"/>
      <c r="F250" s="702"/>
      <c r="G250" s="702"/>
      <c r="H250" s="702"/>
      <c r="I250" s="702"/>
      <c r="J250" s="702"/>
      <c r="K250" s="702"/>
      <c r="L250" s="702"/>
      <c r="M250" s="702"/>
      <c r="N250" s="702"/>
      <c r="O250" s="702"/>
      <c r="S250" s="702"/>
      <c r="T250" s="702"/>
      <c r="U250" s="702"/>
      <c r="V250" s="702"/>
      <c r="W250" s="702"/>
      <c r="X250" s="702"/>
      <c r="Y250" s="702"/>
      <c r="Z250" s="702"/>
      <c r="AA250" s="702"/>
      <c r="AB250" s="702"/>
      <c r="AC250" s="702"/>
      <c r="AD250" s="702"/>
    </row>
    <row r="251" spans="4:30">
      <c r="D251" s="702"/>
      <c r="E251" s="702"/>
      <c r="F251" s="702"/>
      <c r="G251" s="702"/>
      <c r="H251" s="702"/>
      <c r="I251" s="702"/>
      <c r="J251" s="702"/>
      <c r="K251" s="702"/>
      <c r="L251" s="702"/>
      <c r="M251" s="702"/>
      <c r="N251" s="702"/>
      <c r="O251" s="702"/>
      <c r="S251" s="702"/>
      <c r="T251" s="702"/>
      <c r="U251" s="702"/>
      <c r="V251" s="702"/>
      <c r="W251" s="702"/>
      <c r="X251" s="702"/>
      <c r="Y251" s="702"/>
      <c r="Z251" s="702"/>
      <c r="AA251" s="702"/>
      <c r="AB251" s="702"/>
      <c r="AC251" s="702"/>
      <c r="AD251" s="702"/>
    </row>
    <row r="252" spans="4:30">
      <c r="D252" s="702"/>
      <c r="E252" s="702"/>
      <c r="F252" s="702"/>
      <c r="G252" s="702"/>
      <c r="H252" s="702"/>
      <c r="I252" s="702"/>
      <c r="J252" s="702"/>
      <c r="K252" s="702"/>
      <c r="L252" s="702"/>
      <c r="M252" s="702"/>
      <c r="N252" s="702"/>
      <c r="O252" s="702"/>
      <c r="S252" s="702"/>
      <c r="T252" s="702"/>
      <c r="U252" s="702"/>
      <c r="V252" s="702"/>
      <c r="W252" s="702"/>
      <c r="X252" s="702"/>
      <c r="Y252" s="702"/>
      <c r="Z252" s="702"/>
      <c r="AA252" s="702"/>
      <c r="AB252" s="702"/>
      <c r="AC252" s="702"/>
      <c r="AD252" s="702"/>
    </row>
    <row r="253" spans="4:30">
      <c r="D253" s="702"/>
      <c r="E253" s="702"/>
      <c r="F253" s="702"/>
      <c r="G253" s="702"/>
      <c r="H253" s="702"/>
      <c r="I253" s="702"/>
      <c r="J253" s="702"/>
      <c r="K253" s="702"/>
      <c r="L253" s="702"/>
      <c r="M253" s="702"/>
      <c r="N253" s="702"/>
      <c r="O253" s="702"/>
      <c r="S253" s="702"/>
      <c r="T253" s="702"/>
      <c r="U253" s="702"/>
      <c r="V253" s="702"/>
      <c r="W253" s="702"/>
      <c r="X253" s="702"/>
      <c r="Y253" s="702"/>
      <c r="Z253" s="702"/>
      <c r="AA253" s="702"/>
      <c r="AB253" s="702"/>
      <c r="AC253" s="702"/>
      <c r="AD253" s="702"/>
    </row>
    <row r="254" spans="4:30">
      <c r="D254" s="702"/>
      <c r="E254" s="702"/>
      <c r="F254" s="702"/>
      <c r="G254" s="702"/>
      <c r="H254" s="702"/>
      <c r="I254" s="702"/>
      <c r="J254" s="702"/>
      <c r="K254" s="702"/>
      <c r="L254" s="702"/>
      <c r="M254" s="702"/>
      <c r="N254" s="702"/>
      <c r="O254" s="702"/>
      <c r="S254" s="702"/>
      <c r="T254" s="702"/>
      <c r="U254" s="702"/>
      <c r="V254" s="702"/>
      <c r="W254" s="702"/>
      <c r="X254" s="702"/>
      <c r="Y254" s="702"/>
      <c r="Z254" s="702"/>
      <c r="AA254" s="702"/>
      <c r="AB254" s="702"/>
      <c r="AC254" s="702"/>
      <c r="AD254" s="702"/>
    </row>
    <row r="255" spans="4:30">
      <c r="D255" s="702"/>
      <c r="E255" s="702"/>
      <c r="F255" s="702"/>
      <c r="G255" s="702"/>
      <c r="H255" s="702"/>
      <c r="I255" s="702"/>
      <c r="J255" s="702"/>
      <c r="K255" s="702"/>
      <c r="L255" s="702"/>
      <c r="M255" s="702"/>
      <c r="N255" s="702"/>
      <c r="O255" s="702"/>
      <c r="S255" s="702"/>
      <c r="T255" s="702"/>
      <c r="U255" s="702"/>
      <c r="V255" s="702"/>
      <c r="W255" s="702"/>
      <c r="X255" s="702"/>
      <c r="Y255" s="702"/>
      <c r="Z255" s="702"/>
      <c r="AA255" s="702"/>
      <c r="AB255" s="702"/>
      <c r="AC255" s="702"/>
      <c r="AD255" s="702"/>
    </row>
    <row r="256" spans="4:30">
      <c r="D256" s="702"/>
      <c r="E256" s="702"/>
      <c r="F256" s="702"/>
      <c r="G256" s="702"/>
      <c r="H256" s="702"/>
      <c r="I256" s="702"/>
      <c r="J256" s="702"/>
      <c r="K256" s="702"/>
      <c r="L256" s="702"/>
      <c r="M256" s="702"/>
      <c r="N256" s="702"/>
      <c r="O256" s="702"/>
      <c r="S256" s="702"/>
      <c r="T256" s="702"/>
      <c r="U256" s="702"/>
      <c r="V256" s="702"/>
      <c r="W256" s="702"/>
      <c r="X256" s="702"/>
      <c r="Y256" s="702"/>
      <c r="Z256" s="702"/>
      <c r="AA256" s="702"/>
      <c r="AB256" s="702"/>
      <c r="AC256" s="702"/>
      <c r="AD256" s="702"/>
    </row>
    <row r="257" spans="4:30">
      <c r="D257" s="702"/>
      <c r="E257" s="702"/>
      <c r="F257" s="702"/>
      <c r="G257" s="702"/>
      <c r="H257" s="702"/>
      <c r="I257" s="702"/>
      <c r="J257" s="702"/>
      <c r="K257" s="702"/>
      <c r="L257" s="702"/>
      <c r="M257" s="702"/>
      <c r="N257" s="702"/>
      <c r="O257" s="702"/>
      <c r="S257" s="702"/>
      <c r="T257" s="702"/>
      <c r="U257" s="702"/>
      <c r="V257" s="702"/>
      <c r="W257" s="702"/>
      <c r="X257" s="702"/>
      <c r="Y257" s="702"/>
      <c r="Z257" s="702"/>
      <c r="AA257" s="702"/>
      <c r="AB257" s="702"/>
      <c r="AC257" s="702"/>
      <c r="AD257" s="702"/>
    </row>
    <row r="258" spans="4:30">
      <c r="D258" s="702"/>
      <c r="E258" s="702"/>
      <c r="F258" s="702"/>
      <c r="G258" s="702"/>
      <c r="H258" s="702"/>
      <c r="I258" s="702"/>
      <c r="J258" s="702"/>
      <c r="K258" s="702"/>
      <c r="L258" s="702"/>
      <c r="M258" s="702"/>
      <c r="N258" s="702"/>
      <c r="O258" s="702"/>
      <c r="S258" s="702"/>
      <c r="T258" s="702"/>
      <c r="U258" s="702"/>
      <c r="V258" s="702"/>
      <c r="W258" s="702"/>
      <c r="X258" s="702"/>
      <c r="Y258" s="702"/>
      <c r="Z258" s="702"/>
      <c r="AA258" s="702"/>
      <c r="AB258" s="702"/>
      <c r="AC258" s="702"/>
      <c r="AD258" s="702"/>
    </row>
    <row r="259" spans="4:30">
      <c r="D259" s="702"/>
      <c r="E259" s="702"/>
      <c r="F259" s="702"/>
      <c r="G259" s="702"/>
      <c r="H259" s="702"/>
      <c r="I259" s="702"/>
      <c r="J259" s="702"/>
      <c r="K259" s="702"/>
      <c r="L259" s="702"/>
      <c r="M259" s="702"/>
      <c r="N259" s="702"/>
      <c r="O259" s="702"/>
      <c r="S259" s="702"/>
      <c r="T259" s="702"/>
      <c r="U259" s="702"/>
      <c r="V259" s="702"/>
      <c r="W259" s="702"/>
      <c r="X259" s="702"/>
      <c r="Y259" s="702"/>
      <c r="Z259" s="702"/>
      <c r="AA259" s="702"/>
      <c r="AB259" s="702"/>
      <c r="AC259" s="702"/>
      <c r="AD259" s="702"/>
    </row>
    <row r="260" spans="4:30">
      <c r="D260" s="702"/>
      <c r="E260" s="702"/>
      <c r="F260" s="702"/>
      <c r="G260" s="702"/>
      <c r="H260" s="702"/>
      <c r="I260" s="702"/>
      <c r="J260" s="702"/>
      <c r="K260" s="702"/>
      <c r="L260" s="702"/>
      <c r="M260" s="702"/>
      <c r="N260" s="702"/>
      <c r="O260" s="702"/>
      <c r="S260" s="702"/>
      <c r="T260" s="702"/>
      <c r="U260" s="702"/>
      <c r="V260" s="702"/>
      <c r="W260" s="702"/>
      <c r="X260" s="702"/>
      <c r="Y260" s="702"/>
      <c r="Z260" s="702"/>
      <c r="AA260" s="702"/>
      <c r="AB260" s="702"/>
      <c r="AC260" s="702"/>
      <c r="AD260" s="702"/>
    </row>
    <row r="261" spans="4:30">
      <c r="D261" s="702"/>
      <c r="E261" s="702"/>
      <c r="F261" s="702"/>
      <c r="G261" s="702"/>
      <c r="H261" s="702"/>
      <c r="I261" s="702"/>
      <c r="J261" s="702"/>
      <c r="K261" s="702"/>
      <c r="L261" s="702"/>
      <c r="M261" s="702"/>
      <c r="N261" s="702"/>
      <c r="O261" s="702"/>
      <c r="S261" s="702"/>
      <c r="T261" s="702"/>
      <c r="U261" s="702"/>
      <c r="V261" s="702"/>
      <c r="W261" s="702"/>
      <c r="X261" s="702"/>
      <c r="Y261" s="702"/>
      <c r="Z261" s="702"/>
      <c r="AA261" s="702"/>
      <c r="AB261" s="702"/>
      <c r="AC261" s="702"/>
      <c r="AD261" s="702"/>
    </row>
    <row r="262" spans="4:30">
      <c r="D262" s="702"/>
      <c r="E262" s="702"/>
      <c r="F262" s="702"/>
      <c r="G262" s="702"/>
      <c r="H262" s="702"/>
      <c r="I262" s="702"/>
      <c r="J262" s="702"/>
      <c r="K262" s="702"/>
      <c r="L262" s="702"/>
      <c r="M262" s="702"/>
      <c r="N262" s="702"/>
      <c r="O262" s="702"/>
      <c r="S262" s="702"/>
      <c r="T262" s="702"/>
      <c r="U262" s="702"/>
      <c r="V262" s="702"/>
      <c r="W262" s="702"/>
      <c r="X262" s="702"/>
      <c r="Y262" s="702"/>
      <c r="Z262" s="702"/>
      <c r="AA262" s="702"/>
      <c r="AB262" s="702"/>
      <c r="AC262" s="702"/>
      <c r="AD262" s="702"/>
    </row>
    <row r="263" spans="4:30">
      <c r="D263" s="702"/>
      <c r="E263" s="702"/>
      <c r="F263" s="702"/>
      <c r="G263" s="702"/>
      <c r="H263" s="702"/>
      <c r="I263" s="702"/>
      <c r="J263" s="702"/>
      <c r="K263" s="702"/>
      <c r="L263" s="702"/>
      <c r="M263" s="702"/>
      <c r="N263" s="702"/>
      <c r="O263" s="702"/>
      <c r="S263" s="702"/>
      <c r="T263" s="702"/>
      <c r="U263" s="702"/>
      <c r="V263" s="702"/>
      <c r="W263" s="702"/>
      <c r="X263" s="702"/>
      <c r="Y263" s="702"/>
      <c r="Z263" s="702"/>
      <c r="AA263" s="702"/>
      <c r="AB263" s="702"/>
      <c r="AC263" s="702"/>
      <c r="AD263" s="702"/>
    </row>
    <row r="264" spans="4:30">
      <c r="D264" s="702"/>
      <c r="E264" s="702"/>
      <c r="F264" s="702"/>
      <c r="G264" s="702"/>
      <c r="H264" s="702"/>
      <c r="I264" s="702"/>
      <c r="J264" s="702"/>
      <c r="K264" s="702"/>
      <c r="L264" s="702"/>
      <c r="M264" s="702"/>
      <c r="N264" s="702"/>
      <c r="O264" s="702"/>
      <c r="S264" s="702"/>
      <c r="T264" s="702"/>
      <c r="U264" s="702"/>
      <c r="V264" s="702"/>
      <c r="W264" s="702"/>
      <c r="X264" s="702"/>
      <c r="Y264" s="702"/>
      <c r="Z264" s="702"/>
      <c r="AA264" s="702"/>
      <c r="AB264" s="702"/>
      <c r="AC264" s="702"/>
      <c r="AD264" s="702"/>
    </row>
    <row r="265" spans="4:30">
      <c r="D265" s="702"/>
      <c r="E265" s="702"/>
      <c r="F265" s="702"/>
      <c r="G265" s="702"/>
      <c r="H265" s="702"/>
      <c r="I265" s="702"/>
      <c r="J265" s="702"/>
      <c r="K265" s="702"/>
      <c r="L265" s="702"/>
      <c r="M265" s="702"/>
      <c r="N265" s="702"/>
      <c r="O265" s="702"/>
      <c r="S265" s="702"/>
      <c r="T265" s="702"/>
      <c r="U265" s="702"/>
      <c r="V265" s="702"/>
      <c r="W265" s="702"/>
      <c r="X265" s="702"/>
      <c r="Y265" s="702"/>
      <c r="Z265" s="702"/>
      <c r="AA265" s="702"/>
      <c r="AB265" s="702"/>
      <c r="AC265" s="702"/>
      <c r="AD265" s="702"/>
    </row>
    <row r="266" spans="4:30">
      <c r="D266" s="702"/>
      <c r="E266" s="702"/>
      <c r="F266" s="702"/>
      <c r="G266" s="702"/>
      <c r="H266" s="702"/>
      <c r="I266" s="702"/>
      <c r="J266" s="702"/>
      <c r="K266" s="702"/>
      <c r="L266" s="702"/>
      <c r="M266" s="702"/>
      <c r="N266" s="702"/>
      <c r="O266" s="702"/>
      <c r="S266" s="702"/>
      <c r="T266" s="702"/>
      <c r="U266" s="702"/>
      <c r="V266" s="702"/>
      <c r="W266" s="702"/>
      <c r="X266" s="702"/>
      <c r="Y266" s="702"/>
      <c r="Z266" s="702"/>
      <c r="AA266" s="702"/>
      <c r="AB266" s="702"/>
      <c r="AC266" s="702"/>
      <c r="AD266" s="702"/>
    </row>
    <row r="267" spans="4:30">
      <c r="D267" s="702"/>
      <c r="E267" s="702"/>
      <c r="F267" s="702"/>
      <c r="G267" s="702"/>
      <c r="H267" s="702"/>
      <c r="I267" s="702"/>
      <c r="J267" s="702"/>
      <c r="K267" s="702"/>
      <c r="L267" s="702"/>
      <c r="M267" s="702"/>
      <c r="N267" s="702"/>
      <c r="O267" s="702"/>
      <c r="S267" s="702"/>
      <c r="T267" s="702"/>
      <c r="U267" s="702"/>
      <c r="V267" s="702"/>
      <c r="W267" s="702"/>
      <c r="X267" s="702"/>
      <c r="Y267" s="702"/>
      <c r="Z267" s="702"/>
      <c r="AA267" s="702"/>
      <c r="AB267" s="702"/>
      <c r="AC267" s="702"/>
      <c r="AD267" s="702"/>
    </row>
    <row r="268" spans="4:30">
      <c r="D268" s="702"/>
      <c r="E268" s="702"/>
      <c r="F268" s="702"/>
      <c r="G268" s="702"/>
      <c r="H268" s="702"/>
      <c r="I268" s="702"/>
      <c r="J268" s="702"/>
      <c r="K268" s="702"/>
      <c r="L268" s="702"/>
      <c r="M268" s="702"/>
      <c r="N268" s="702"/>
      <c r="O268" s="702"/>
      <c r="S268" s="702"/>
      <c r="T268" s="702"/>
      <c r="U268" s="702"/>
      <c r="V268" s="702"/>
      <c r="W268" s="702"/>
      <c r="X268" s="702"/>
      <c r="Y268" s="702"/>
      <c r="Z268" s="702"/>
      <c r="AA268" s="702"/>
      <c r="AB268" s="702"/>
      <c r="AC268" s="702"/>
      <c r="AD268" s="702"/>
    </row>
    <row r="269" spans="4:30">
      <c r="D269" s="702"/>
      <c r="E269" s="702"/>
      <c r="F269" s="702"/>
      <c r="G269" s="702"/>
      <c r="H269" s="702"/>
      <c r="I269" s="702"/>
      <c r="J269" s="702"/>
      <c r="K269" s="702"/>
      <c r="L269" s="702"/>
      <c r="M269" s="702"/>
      <c r="N269" s="702"/>
      <c r="O269" s="702"/>
      <c r="S269" s="702"/>
      <c r="T269" s="702"/>
      <c r="U269" s="702"/>
      <c r="V269" s="702"/>
      <c r="W269" s="702"/>
      <c r="X269" s="702"/>
      <c r="Y269" s="702"/>
      <c r="Z269" s="702"/>
      <c r="AA269" s="702"/>
      <c r="AB269" s="702"/>
      <c r="AC269" s="702"/>
      <c r="AD269" s="702"/>
    </row>
    <row r="270" spans="4:30">
      <c r="D270" s="702"/>
      <c r="E270" s="702"/>
      <c r="F270" s="702"/>
      <c r="G270" s="702"/>
      <c r="H270" s="702"/>
      <c r="I270" s="702"/>
      <c r="J270" s="702"/>
      <c r="K270" s="702"/>
      <c r="L270" s="702"/>
      <c r="M270" s="702"/>
      <c r="N270" s="702"/>
      <c r="O270" s="702"/>
      <c r="S270" s="702"/>
      <c r="T270" s="702"/>
      <c r="U270" s="702"/>
      <c r="V270" s="702"/>
      <c r="W270" s="702"/>
      <c r="X270" s="702"/>
      <c r="Y270" s="702"/>
      <c r="Z270" s="702"/>
      <c r="AA270" s="702"/>
      <c r="AB270" s="702"/>
      <c r="AC270" s="702"/>
      <c r="AD270" s="702"/>
    </row>
    <row r="271" spans="4:30">
      <c r="D271" s="702"/>
      <c r="E271" s="702"/>
      <c r="F271" s="702"/>
      <c r="G271" s="702"/>
      <c r="H271" s="702"/>
      <c r="I271" s="702"/>
      <c r="J271" s="702"/>
      <c r="K271" s="702"/>
      <c r="L271" s="702"/>
      <c r="M271" s="702"/>
      <c r="N271" s="702"/>
      <c r="O271" s="702"/>
      <c r="S271" s="702"/>
      <c r="T271" s="702"/>
      <c r="U271" s="702"/>
      <c r="V271" s="702"/>
      <c r="W271" s="702"/>
      <c r="X271" s="702"/>
      <c r="Y271" s="702"/>
      <c r="Z271" s="702"/>
      <c r="AA271" s="702"/>
      <c r="AB271" s="702"/>
      <c r="AC271" s="702"/>
      <c r="AD271" s="702"/>
    </row>
    <row r="272" spans="4:30">
      <c r="D272" s="702"/>
      <c r="E272" s="702"/>
      <c r="F272" s="702"/>
      <c r="G272" s="702"/>
      <c r="H272" s="702"/>
      <c r="I272" s="702"/>
      <c r="J272" s="702"/>
      <c r="K272" s="702"/>
      <c r="L272" s="702"/>
      <c r="M272" s="702"/>
      <c r="N272" s="702"/>
      <c r="O272" s="702"/>
      <c r="S272" s="702"/>
      <c r="T272" s="702"/>
      <c r="U272" s="702"/>
      <c r="V272" s="702"/>
      <c r="W272" s="702"/>
      <c r="X272" s="702"/>
      <c r="Y272" s="702"/>
      <c r="Z272" s="702"/>
      <c r="AA272" s="702"/>
      <c r="AB272" s="702"/>
      <c r="AC272" s="702"/>
      <c r="AD272" s="702"/>
    </row>
    <row r="273" spans="4:30">
      <c r="D273" s="702"/>
      <c r="E273" s="702"/>
      <c r="F273" s="702"/>
      <c r="G273" s="702"/>
      <c r="H273" s="702"/>
      <c r="I273" s="702"/>
      <c r="J273" s="702"/>
      <c r="K273" s="702"/>
      <c r="L273" s="702"/>
      <c r="M273" s="702"/>
      <c r="N273" s="702"/>
      <c r="O273" s="702"/>
      <c r="S273" s="702"/>
      <c r="T273" s="702"/>
      <c r="U273" s="702"/>
      <c r="V273" s="702"/>
      <c r="W273" s="702"/>
      <c r="X273" s="702"/>
      <c r="Y273" s="702"/>
      <c r="Z273" s="702"/>
      <c r="AA273" s="702"/>
      <c r="AB273" s="702"/>
      <c r="AC273" s="702"/>
      <c r="AD273" s="702"/>
    </row>
    <row r="274" spans="4:30">
      <c r="D274" s="702"/>
      <c r="E274" s="702"/>
      <c r="F274" s="702"/>
      <c r="G274" s="702"/>
      <c r="H274" s="702"/>
      <c r="I274" s="702"/>
      <c r="J274" s="702"/>
      <c r="K274" s="702"/>
      <c r="L274" s="702"/>
      <c r="M274" s="702"/>
      <c r="N274" s="702"/>
      <c r="O274" s="702"/>
      <c r="S274" s="702"/>
      <c r="T274" s="702"/>
      <c r="U274" s="702"/>
      <c r="V274" s="702"/>
      <c r="W274" s="702"/>
      <c r="X274" s="702"/>
      <c r="Y274" s="702"/>
      <c r="Z274" s="702"/>
      <c r="AA274" s="702"/>
      <c r="AB274" s="702"/>
      <c r="AC274" s="702"/>
      <c r="AD274" s="702"/>
    </row>
    <row r="275" spans="4:30">
      <c r="D275" s="702"/>
      <c r="E275" s="702"/>
      <c r="F275" s="702"/>
      <c r="G275" s="702"/>
      <c r="H275" s="702"/>
      <c r="I275" s="702"/>
      <c r="J275" s="702"/>
      <c r="K275" s="702"/>
      <c r="L275" s="702"/>
      <c r="M275" s="702"/>
      <c r="N275" s="702"/>
      <c r="O275" s="702"/>
      <c r="S275" s="702"/>
      <c r="T275" s="702"/>
      <c r="U275" s="702"/>
      <c r="V275" s="702"/>
      <c r="W275" s="702"/>
      <c r="X275" s="702"/>
      <c r="Y275" s="702"/>
      <c r="Z275" s="702"/>
      <c r="AA275" s="702"/>
      <c r="AB275" s="702"/>
      <c r="AC275" s="702"/>
      <c r="AD275" s="702"/>
    </row>
    <row r="276" spans="4:30">
      <c r="D276" s="702"/>
      <c r="E276" s="702"/>
      <c r="F276" s="702"/>
      <c r="G276" s="702"/>
      <c r="H276" s="702"/>
      <c r="I276" s="702"/>
      <c r="J276" s="702"/>
      <c r="K276" s="702"/>
      <c r="L276" s="702"/>
      <c r="M276" s="702"/>
      <c r="N276" s="702"/>
      <c r="O276" s="702"/>
      <c r="S276" s="702"/>
      <c r="T276" s="702"/>
      <c r="U276" s="702"/>
      <c r="V276" s="702"/>
      <c r="W276" s="702"/>
      <c r="X276" s="702"/>
      <c r="Y276" s="702"/>
      <c r="Z276" s="702"/>
      <c r="AA276" s="702"/>
      <c r="AB276" s="702"/>
      <c r="AC276" s="702"/>
      <c r="AD276" s="702"/>
    </row>
    <row r="277" spans="4:30">
      <c r="D277" s="702"/>
      <c r="E277" s="702"/>
      <c r="F277" s="702"/>
      <c r="G277" s="702"/>
      <c r="H277" s="702"/>
      <c r="I277" s="702"/>
      <c r="J277" s="702"/>
      <c r="K277" s="702"/>
      <c r="L277" s="702"/>
      <c r="M277" s="702"/>
      <c r="N277" s="702"/>
      <c r="O277" s="702"/>
      <c r="S277" s="702"/>
      <c r="T277" s="702"/>
      <c r="U277" s="702"/>
      <c r="V277" s="702"/>
      <c r="W277" s="702"/>
      <c r="X277" s="702"/>
      <c r="Y277" s="702"/>
      <c r="Z277" s="702"/>
      <c r="AA277" s="702"/>
      <c r="AB277" s="702"/>
      <c r="AC277" s="702"/>
      <c r="AD277" s="702"/>
    </row>
    <row r="278" spans="4:30">
      <c r="D278" s="702"/>
      <c r="E278" s="702"/>
      <c r="F278" s="702"/>
      <c r="G278" s="702"/>
      <c r="H278" s="702"/>
      <c r="I278" s="702"/>
      <c r="J278" s="702"/>
      <c r="K278" s="702"/>
      <c r="L278" s="702"/>
      <c r="M278" s="702"/>
      <c r="N278" s="702"/>
      <c r="O278" s="702"/>
      <c r="S278" s="702"/>
      <c r="T278" s="702"/>
      <c r="U278" s="702"/>
      <c r="V278" s="702"/>
      <c r="W278" s="702"/>
      <c r="X278" s="702"/>
      <c r="Y278" s="702"/>
      <c r="Z278" s="702"/>
      <c r="AA278" s="702"/>
      <c r="AB278" s="702"/>
      <c r="AC278" s="702"/>
      <c r="AD278" s="702"/>
    </row>
    <row r="279" spans="4:30">
      <c r="D279" s="702"/>
      <c r="E279" s="702"/>
      <c r="F279" s="702"/>
      <c r="G279" s="702"/>
      <c r="H279" s="702"/>
      <c r="I279" s="702"/>
      <c r="J279" s="702"/>
      <c r="K279" s="702"/>
      <c r="L279" s="702"/>
      <c r="M279" s="702"/>
      <c r="N279" s="702"/>
      <c r="O279" s="702"/>
      <c r="S279" s="702"/>
      <c r="T279" s="702"/>
      <c r="U279" s="702"/>
      <c r="V279" s="702"/>
      <c r="W279" s="702"/>
      <c r="X279" s="702"/>
      <c r="Y279" s="702"/>
      <c r="Z279" s="702"/>
      <c r="AA279" s="702"/>
      <c r="AB279" s="702"/>
      <c r="AC279" s="702"/>
      <c r="AD279" s="702"/>
    </row>
    <row r="280" spans="4:30">
      <c r="D280" s="702"/>
      <c r="E280" s="702"/>
      <c r="F280" s="702"/>
      <c r="G280" s="702"/>
      <c r="H280" s="702"/>
      <c r="I280" s="702"/>
      <c r="J280" s="702"/>
      <c r="K280" s="702"/>
      <c r="L280" s="702"/>
      <c r="M280" s="702"/>
      <c r="N280" s="702"/>
      <c r="O280" s="702"/>
      <c r="S280" s="702"/>
      <c r="T280" s="702"/>
      <c r="U280" s="702"/>
      <c r="V280" s="702"/>
      <c r="W280" s="702"/>
      <c r="X280" s="702"/>
      <c r="Y280" s="702"/>
      <c r="Z280" s="702"/>
      <c r="AA280" s="702"/>
      <c r="AB280" s="702"/>
      <c r="AC280" s="702"/>
      <c r="AD280" s="702"/>
    </row>
    <row r="281" spans="4:30">
      <c r="D281" s="702"/>
      <c r="E281" s="702"/>
      <c r="F281" s="702"/>
      <c r="G281" s="702"/>
      <c r="H281" s="702"/>
      <c r="I281" s="702"/>
      <c r="J281" s="702"/>
      <c r="K281" s="702"/>
      <c r="L281" s="702"/>
      <c r="M281" s="702"/>
      <c r="N281" s="702"/>
      <c r="O281" s="702"/>
      <c r="S281" s="702"/>
      <c r="T281" s="702"/>
      <c r="U281" s="702"/>
      <c r="V281" s="702"/>
      <c r="W281" s="702"/>
      <c r="X281" s="702"/>
      <c r="Y281" s="702"/>
      <c r="Z281" s="702"/>
      <c r="AA281" s="702"/>
      <c r="AB281" s="702"/>
      <c r="AC281" s="702"/>
      <c r="AD281" s="702"/>
    </row>
    <row r="282" spans="4:30">
      <c r="D282" s="702"/>
      <c r="E282" s="702"/>
      <c r="F282" s="702"/>
      <c r="G282" s="702"/>
      <c r="H282" s="702"/>
      <c r="I282" s="702"/>
      <c r="J282" s="702"/>
      <c r="K282" s="702"/>
      <c r="L282" s="702"/>
      <c r="M282" s="702"/>
      <c r="N282" s="702"/>
      <c r="O282" s="702"/>
      <c r="S282" s="702"/>
      <c r="T282" s="702"/>
      <c r="U282" s="702"/>
      <c r="V282" s="702"/>
      <c r="W282" s="702"/>
      <c r="X282" s="702"/>
      <c r="Y282" s="702"/>
      <c r="Z282" s="702"/>
      <c r="AA282" s="702"/>
      <c r="AB282" s="702"/>
      <c r="AC282" s="702"/>
      <c r="AD282" s="702"/>
    </row>
    <row r="283" spans="4:30">
      <c r="D283" s="702"/>
      <c r="E283" s="702"/>
      <c r="F283" s="702"/>
      <c r="G283" s="702"/>
      <c r="H283" s="702"/>
      <c r="I283" s="702"/>
      <c r="J283" s="702"/>
      <c r="K283" s="702"/>
      <c r="L283" s="702"/>
      <c r="M283" s="702"/>
      <c r="N283" s="702"/>
      <c r="O283" s="702"/>
      <c r="S283" s="702"/>
      <c r="T283" s="702"/>
      <c r="U283" s="702"/>
      <c r="V283" s="702"/>
      <c r="W283" s="702"/>
      <c r="X283" s="702"/>
      <c r="Y283" s="702"/>
      <c r="Z283" s="702"/>
      <c r="AA283" s="702"/>
      <c r="AB283" s="702"/>
      <c r="AC283" s="702"/>
      <c r="AD283" s="702"/>
    </row>
    <row r="284" spans="4:30">
      <c r="D284" s="702"/>
      <c r="E284" s="702"/>
      <c r="F284" s="702"/>
      <c r="G284" s="702"/>
      <c r="H284" s="702"/>
      <c r="I284" s="702"/>
      <c r="J284" s="702"/>
      <c r="K284" s="702"/>
      <c r="L284" s="702"/>
      <c r="M284" s="702"/>
      <c r="N284" s="702"/>
      <c r="O284" s="702"/>
      <c r="S284" s="702"/>
      <c r="T284" s="702"/>
      <c r="U284" s="702"/>
      <c r="V284" s="702"/>
      <c r="W284" s="702"/>
      <c r="X284" s="702"/>
      <c r="Y284" s="702"/>
      <c r="Z284" s="702"/>
      <c r="AA284" s="702"/>
      <c r="AB284" s="702"/>
      <c r="AC284" s="702"/>
      <c r="AD284" s="702"/>
    </row>
    <row r="285" spans="4:30">
      <c r="D285" s="702"/>
      <c r="E285" s="702"/>
      <c r="F285" s="702"/>
      <c r="G285" s="702"/>
      <c r="H285" s="702"/>
      <c r="I285" s="702"/>
      <c r="J285" s="702"/>
      <c r="K285" s="702"/>
      <c r="L285" s="702"/>
      <c r="M285" s="702"/>
      <c r="N285" s="702"/>
      <c r="O285" s="702"/>
      <c r="S285" s="702"/>
      <c r="T285" s="702"/>
      <c r="U285" s="702"/>
      <c r="V285" s="702"/>
      <c r="W285" s="702"/>
      <c r="X285" s="702"/>
      <c r="Y285" s="702"/>
      <c r="Z285" s="702"/>
      <c r="AA285" s="702"/>
      <c r="AB285" s="702"/>
      <c r="AC285" s="702"/>
      <c r="AD285" s="702"/>
    </row>
    <row r="286" spans="4:30">
      <c r="D286" s="702"/>
      <c r="E286" s="702"/>
      <c r="F286" s="702"/>
      <c r="G286" s="702"/>
      <c r="H286" s="702"/>
      <c r="I286" s="702"/>
      <c r="J286" s="702"/>
      <c r="K286" s="702"/>
      <c r="L286" s="702"/>
      <c r="M286" s="702"/>
      <c r="N286" s="702"/>
      <c r="O286" s="702"/>
      <c r="S286" s="702"/>
      <c r="T286" s="702"/>
      <c r="U286" s="702"/>
      <c r="V286" s="702"/>
      <c r="W286" s="702"/>
      <c r="X286" s="702"/>
      <c r="Y286" s="702"/>
      <c r="Z286" s="702"/>
      <c r="AA286" s="702"/>
      <c r="AB286" s="702"/>
      <c r="AC286" s="702"/>
      <c r="AD286" s="702"/>
    </row>
    <row r="287" spans="4:30">
      <c r="D287" s="702"/>
      <c r="E287" s="702"/>
      <c r="F287" s="702"/>
      <c r="G287" s="702"/>
      <c r="H287" s="702"/>
      <c r="I287" s="702"/>
      <c r="J287" s="702"/>
      <c r="K287" s="702"/>
      <c r="L287" s="702"/>
      <c r="M287" s="702"/>
      <c r="N287" s="702"/>
      <c r="O287" s="702"/>
      <c r="S287" s="702"/>
      <c r="T287" s="702"/>
      <c r="U287" s="702"/>
      <c r="V287" s="702"/>
      <c r="W287" s="702"/>
      <c r="X287" s="702"/>
      <c r="Y287" s="702"/>
      <c r="Z287" s="702"/>
      <c r="AA287" s="702"/>
      <c r="AB287" s="702"/>
      <c r="AC287" s="702"/>
      <c r="AD287" s="702"/>
    </row>
    <row r="288" spans="4:30">
      <c r="D288" s="702"/>
      <c r="E288" s="702"/>
      <c r="F288" s="702"/>
      <c r="G288" s="702"/>
      <c r="H288" s="702"/>
      <c r="I288" s="702"/>
      <c r="J288" s="702"/>
      <c r="K288" s="702"/>
      <c r="L288" s="702"/>
      <c r="M288" s="702"/>
      <c r="N288" s="702"/>
      <c r="O288" s="702"/>
      <c r="S288" s="702"/>
      <c r="T288" s="702"/>
      <c r="U288" s="702"/>
      <c r="V288" s="702"/>
      <c r="W288" s="702"/>
      <c r="X288" s="702"/>
      <c r="Y288" s="702"/>
      <c r="Z288" s="702"/>
      <c r="AA288" s="702"/>
      <c r="AB288" s="702"/>
      <c r="AC288" s="702"/>
      <c r="AD288" s="702"/>
    </row>
    <row r="289" spans="4:30">
      <c r="D289" s="702"/>
      <c r="E289" s="702"/>
      <c r="F289" s="702"/>
      <c r="G289" s="702"/>
      <c r="H289" s="702"/>
      <c r="I289" s="702"/>
      <c r="J289" s="702"/>
      <c r="K289" s="702"/>
      <c r="L289" s="702"/>
      <c r="M289" s="702"/>
      <c r="N289" s="702"/>
      <c r="O289" s="702"/>
      <c r="S289" s="702"/>
      <c r="T289" s="702"/>
      <c r="U289" s="702"/>
      <c r="V289" s="702"/>
      <c r="W289" s="702"/>
      <c r="X289" s="702"/>
      <c r="Y289" s="702"/>
      <c r="Z289" s="702"/>
      <c r="AA289" s="702"/>
      <c r="AB289" s="702"/>
      <c r="AC289" s="702"/>
      <c r="AD289" s="702"/>
    </row>
    <row r="290" spans="4:30">
      <c r="D290" s="702"/>
      <c r="E290" s="702"/>
      <c r="F290" s="702"/>
      <c r="G290" s="702"/>
      <c r="H290" s="702"/>
      <c r="I290" s="702"/>
      <c r="J290" s="702"/>
      <c r="K290" s="702"/>
      <c r="L290" s="702"/>
      <c r="M290" s="702"/>
      <c r="N290" s="702"/>
      <c r="O290" s="702"/>
      <c r="S290" s="702"/>
      <c r="T290" s="702"/>
      <c r="U290" s="702"/>
      <c r="V290" s="702"/>
      <c r="W290" s="702"/>
      <c r="X290" s="702"/>
      <c r="Y290" s="702"/>
      <c r="Z290" s="702"/>
      <c r="AA290" s="702"/>
      <c r="AB290" s="702"/>
      <c r="AC290" s="702"/>
      <c r="AD290" s="702"/>
    </row>
    <row r="291" spans="4:30">
      <c r="D291" s="702"/>
      <c r="E291" s="702"/>
      <c r="F291" s="702"/>
      <c r="G291" s="702"/>
      <c r="H291" s="702"/>
      <c r="I291" s="702"/>
      <c r="J291" s="702"/>
      <c r="K291" s="702"/>
      <c r="L291" s="702"/>
      <c r="M291" s="702"/>
      <c r="N291" s="702"/>
      <c r="O291" s="702"/>
      <c r="S291" s="702"/>
      <c r="T291" s="702"/>
      <c r="U291" s="702"/>
      <c r="V291" s="702"/>
      <c r="W291" s="702"/>
      <c r="X291" s="702"/>
      <c r="Y291" s="702"/>
      <c r="Z291" s="702"/>
      <c r="AA291" s="702"/>
      <c r="AB291" s="702"/>
      <c r="AC291" s="702"/>
      <c r="AD291" s="702"/>
    </row>
    <row r="292" spans="4:30">
      <c r="D292" s="702"/>
      <c r="E292" s="702"/>
      <c r="F292" s="702"/>
      <c r="G292" s="702"/>
      <c r="H292" s="702"/>
      <c r="I292" s="702"/>
      <c r="J292" s="702"/>
      <c r="K292" s="702"/>
      <c r="L292" s="702"/>
      <c r="M292" s="702"/>
      <c r="N292" s="702"/>
      <c r="O292" s="702"/>
      <c r="S292" s="702"/>
      <c r="T292" s="702"/>
      <c r="U292" s="702"/>
      <c r="V292" s="702"/>
      <c r="W292" s="702"/>
      <c r="X292" s="702"/>
      <c r="Y292" s="702"/>
      <c r="Z292" s="702"/>
      <c r="AA292" s="702"/>
      <c r="AB292" s="702"/>
      <c r="AC292" s="702"/>
      <c r="AD292" s="702"/>
    </row>
    <row r="293" spans="4:30">
      <c r="D293" s="702"/>
      <c r="E293" s="702"/>
      <c r="F293" s="702"/>
      <c r="G293" s="702"/>
      <c r="H293" s="702"/>
      <c r="I293" s="702"/>
      <c r="J293" s="702"/>
      <c r="K293" s="702"/>
      <c r="L293" s="702"/>
      <c r="M293" s="702"/>
      <c r="N293" s="702"/>
      <c r="O293" s="702"/>
      <c r="S293" s="702"/>
      <c r="T293" s="702"/>
      <c r="U293" s="702"/>
      <c r="V293" s="702"/>
      <c r="W293" s="702"/>
      <c r="X293" s="702"/>
      <c r="Y293" s="702"/>
      <c r="Z293" s="702"/>
      <c r="AA293" s="702"/>
      <c r="AB293" s="702"/>
      <c r="AC293" s="702"/>
      <c r="AD293" s="702"/>
    </row>
    <row r="294" spans="4:30">
      <c r="D294" s="702"/>
      <c r="E294" s="702"/>
      <c r="F294" s="702"/>
      <c r="G294" s="702"/>
      <c r="H294" s="702"/>
      <c r="I294" s="702"/>
      <c r="J294" s="702"/>
      <c r="K294" s="702"/>
      <c r="L294" s="702"/>
      <c r="M294" s="702"/>
      <c r="N294" s="702"/>
      <c r="O294" s="702"/>
      <c r="S294" s="702"/>
      <c r="T294" s="702"/>
      <c r="U294" s="702"/>
      <c r="V294" s="702"/>
      <c r="W294" s="702"/>
      <c r="X294" s="702"/>
      <c r="Y294" s="702"/>
      <c r="Z294" s="702"/>
      <c r="AA294" s="702"/>
      <c r="AB294" s="702"/>
      <c r="AC294" s="702"/>
      <c r="AD294" s="702"/>
    </row>
    <row r="295" spans="4:30">
      <c r="D295" s="702"/>
      <c r="E295" s="702"/>
      <c r="F295" s="702"/>
      <c r="G295" s="702"/>
      <c r="H295" s="702"/>
      <c r="I295" s="702"/>
      <c r="J295" s="702"/>
      <c r="K295" s="702"/>
      <c r="L295" s="702"/>
      <c r="M295" s="702"/>
      <c r="N295" s="702"/>
      <c r="O295" s="702"/>
      <c r="S295" s="702"/>
      <c r="T295" s="702"/>
      <c r="U295" s="702"/>
      <c r="V295" s="702"/>
      <c r="W295" s="702"/>
      <c r="X295" s="702"/>
      <c r="Y295" s="702"/>
      <c r="Z295" s="702"/>
      <c r="AA295" s="702"/>
      <c r="AB295" s="702"/>
      <c r="AC295" s="702"/>
      <c r="AD295" s="702"/>
    </row>
    <row r="296" spans="4:30">
      <c r="D296" s="702"/>
      <c r="E296" s="702"/>
      <c r="F296" s="702"/>
      <c r="G296" s="702"/>
      <c r="H296" s="702"/>
      <c r="I296" s="702"/>
      <c r="J296" s="702"/>
      <c r="K296" s="702"/>
      <c r="L296" s="702"/>
      <c r="M296" s="702"/>
      <c r="N296" s="702"/>
      <c r="O296" s="702"/>
      <c r="S296" s="702"/>
      <c r="T296" s="702"/>
      <c r="U296" s="702"/>
      <c r="V296" s="702"/>
      <c r="W296" s="702"/>
      <c r="X296" s="702"/>
      <c r="Y296" s="702"/>
      <c r="Z296" s="702"/>
      <c r="AA296" s="702"/>
      <c r="AB296" s="702"/>
      <c r="AC296" s="702"/>
      <c r="AD296" s="702"/>
    </row>
    <row r="297" spans="4:30">
      <c r="D297" s="702"/>
      <c r="E297" s="702"/>
      <c r="F297" s="702"/>
      <c r="G297" s="702"/>
      <c r="H297" s="702"/>
      <c r="I297" s="702"/>
      <c r="J297" s="702"/>
      <c r="K297" s="702"/>
      <c r="L297" s="702"/>
      <c r="M297" s="702"/>
      <c r="N297" s="702"/>
      <c r="O297" s="702"/>
      <c r="S297" s="702"/>
      <c r="T297" s="702"/>
      <c r="U297" s="702"/>
      <c r="V297" s="702"/>
      <c r="W297" s="702"/>
      <c r="X297" s="702"/>
      <c r="Y297" s="702"/>
      <c r="Z297" s="702"/>
      <c r="AA297" s="702"/>
      <c r="AB297" s="702"/>
      <c r="AC297" s="702"/>
      <c r="AD297" s="702"/>
    </row>
    <row r="298" spans="4:30">
      <c r="D298" s="702"/>
      <c r="E298" s="702"/>
      <c r="F298" s="702"/>
      <c r="G298" s="702"/>
      <c r="H298" s="702"/>
      <c r="I298" s="702"/>
      <c r="J298" s="702"/>
      <c r="K298" s="702"/>
      <c r="L298" s="702"/>
      <c r="M298" s="702"/>
      <c r="N298" s="702"/>
      <c r="O298" s="702"/>
      <c r="S298" s="702"/>
      <c r="T298" s="702"/>
      <c r="U298" s="702"/>
      <c r="V298" s="702"/>
      <c r="W298" s="702"/>
      <c r="X298" s="702"/>
      <c r="Y298" s="702"/>
      <c r="Z298" s="702"/>
      <c r="AA298" s="702"/>
      <c r="AB298" s="702"/>
      <c r="AC298" s="702"/>
      <c r="AD298" s="702"/>
    </row>
    <row r="299" spans="4:30">
      <c r="D299" s="702"/>
      <c r="E299" s="702"/>
      <c r="F299" s="702"/>
      <c r="G299" s="702"/>
      <c r="H299" s="702"/>
      <c r="I299" s="702"/>
      <c r="J299" s="702"/>
      <c r="K299" s="702"/>
      <c r="L299" s="702"/>
      <c r="M299" s="702"/>
      <c r="N299" s="702"/>
      <c r="O299" s="702"/>
      <c r="S299" s="702"/>
      <c r="T299" s="702"/>
      <c r="U299" s="702"/>
      <c r="V299" s="702"/>
      <c r="W299" s="702"/>
      <c r="X299" s="702"/>
      <c r="Y299" s="702"/>
      <c r="Z299" s="702"/>
      <c r="AA299" s="702"/>
      <c r="AB299" s="702"/>
      <c r="AC299" s="702"/>
      <c r="AD299" s="702"/>
    </row>
    <row r="300" spans="4:30">
      <c r="D300" s="702"/>
      <c r="E300" s="702"/>
      <c r="F300" s="702"/>
      <c r="G300" s="702"/>
      <c r="H300" s="702"/>
      <c r="I300" s="702"/>
      <c r="J300" s="702"/>
      <c r="K300" s="702"/>
      <c r="L300" s="702"/>
      <c r="M300" s="702"/>
      <c r="N300" s="702"/>
      <c r="O300" s="702"/>
      <c r="S300" s="702"/>
      <c r="T300" s="702"/>
      <c r="U300" s="702"/>
      <c r="V300" s="702"/>
      <c r="W300" s="702"/>
      <c r="X300" s="702"/>
      <c r="Y300" s="702"/>
      <c r="Z300" s="702"/>
      <c r="AA300" s="702"/>
      <c r="AB300" s="702"/>
      <c r="AC300" s="702"/>
      <c r="AD300" s="702"/>
    </row>
    <row r="301" spans="4:30">
      <c r="D301" s="702"/>
      <c r="E301" s="702"/>
      <c r="F301" s="702"/>
      <c r="G301" s="702"/>
      <c r="H301" s="702"/>
      <c r="I301" s="702"/>
      <c r="J301" s="702"/>
      <c r="K301" s="702"/>
      <c r="L301" s="702"/>
      <c r="M301" s="702"/>
      <c r="N301" s="702"/>
      <c r="O301" s="702"/>
      <c r="S301" s="702"/>
      <c r="T301" s="702"/>
      <c r="U301" s="702"/>
      <c r="V301" s="702"/>
      <c r="W301" s="702"/>
      <c r="X301" s="702"/>
      <c r="Y301" s="702"/>
      <c r="Z301" s="702"/>
      <c r="AA301" s="702"/>
      <c r="AB301" s="702"/>
      <c r="AC301" s="702"/>
      <c r="AD301" s="702"/>
    </row>
    <row r="302" spans="4:30">
      <c r="D302" s="702"/>
      <c r="E302" s="702"/>
      <c r="F302" s="702"/>
      <c r="G302" s="702"/>
      <c r="H302" s="702"/>
      <c r="I302" s="702"/>
      <c r="J302" s="702"/>
      <c r="K302" s="702"/>
      <c r="L302" s="702"/>
      <c r="M302" s="702"/>
      <c r="N302" s="702"/>
      <c r="O302" s="702"/>
      <c r="S302" s="702"/>
      <c r="T302" s="702"/>
      <c r="U302" s="702"/>
      <c r="V302" s="702"/>
      <c r="W302" s="702"/>
      <c r="X302" s="702"/>
      <c r="Y302" s="702"/>
      <c r="Z302" s="702"/>
      <c r="AA302" s="702"/>
      <c r="AB302" s="702"/>
      <c r="AC302" s="702"/>
      <c r="AD302" s="702"/>
    </row>
    <row r="303" spans="4:30">
      <c r="D303" s="702"/>
      <c r="E303" s="702"/>
      <c r="F303" s="702"/>
      <c r="G303" s="702"/>
      <c r="H303" s="702"/>
      <c r="I303" s="702"/>
      <c r="J303" s="702"/>
      <c r="K303" s="702"/>
      <c r="L303" s="702"/>
      <c r="M303" s="702"/>
      <c r="N303" s="702"/>
      <c r="O303" s="702"/>
      <c r="S303" s="702"/>
      <c r="T303" s="702"/>
      <c r="U303" s="702"/>
      <c r="V303" s="702"/>
      <c r="W303" s="702"/>
      <c r="X303" s="702"/>
      <c r="Y303" s="702"/>
      <c r="Z303" s="702"/>
      <c r="AA303" s="702"/>
      <c r="AB303" s="702"/>
      <c r="AC303" s="702"/>
      <c r="AD303" s="702"/>
    </row>
    <row r="304" spans="4:30">
      <c r="D304" s="702"/>
      <c r="E304" s="702"/>
      <c r="F304" s="702"/>
      <c r="G304" s="702"/>
      <c r="H304" s="702"/>
      <c r="I304" s="702"/>
      <c r="J304" s="702"/>
      <c r="K304" s="702"/>
      <c r="L304" s="702"/>
      <c r="M304" s="702"/>
      <c r="N304" s="702"/>
      <c r="O304" s="702"/>
      <c r="S304" s="702"/>
      <c r="T304" s="702"/>
      <c r="U304" s="702"/>
      <c r="V304" s="702"/>
      <c r="W304" s="702"/>
      <c r="X304" s="702"/>
      <c r="Y304" s="702"/>
      <c r="Z304" s="702"/>
      <c r="AA304" s="702"/>
      <c r="AB304" s="702"/>
      <c r="AC304" s="702"/>
      <c r="AD304" s="702"/>
    </row>
    <row r="305" spans="4:30">
      <c r="D305" s="702"/>
      <c r="E305" s="702"/>
      <c r="F305" s="702"/>
      <c r="G305" s="702"/>
      <c r="H305" s="702"/>
      <c r="I305" s="702"/>
      <c r="J305" s="702"/>
      <c r="K305" s="702"/>
      <c r="L305" s="702"/>
      <c r="M305" s="702"/>
      <c r="N305" s="702"/>
      <c r="O305" s="702"/>
      <c r="S305" s="702"/>
      <c r="T305" s="702"/>
      <c r="U305" s="702"/>
      <c r="V305" s="702"/>
      <c r="W305" s="702"/>
      <c r="X305" s="702"/>
      <c r="Y305" s="702"/>
      <c r="Z305" s="702"/>
      <c r="AA305" s="702"/>
      <c r="AB305" s="702"/>
      <c r="AC305" s="702"/>
      <c r="AD305" s="702"/>
    </row>
    <row r="306" spans="4:30">
      <c r="D306" s="702"/>
      <c r="E306" s="702"/>
      <c r="F306" s="702"/>
      <c r="G306" s="702"/>
      <c r="H306" s="702"/>
      <c r="I306" s="702"/>
      <c r="J306" s="702"/>
      <c r="K306" s="702"/>
      <c r="L306" s="702"/>
      <c r="M306" s="702"/>
      <c r="N306" s="702"/>
      <c r="O306" s="702"/>
      <c r="S306" s="702"/>
      <c r="T306" s="702"/>
      <c r="U306" s="702"/>
      <c r="V306" s="702"/>
      <c r="W306" s="702"/>
      <c r="X306" s="702"/>
      <c r="Y306" s="702"/>
      <c r="Z306" s="702"/>
      <c r="AA306" s="702"/>
      <c r="AB306" s="702"/>
      <c r="AC306" s="702"/>
      <c r="AD306" s="702"/>
    </row>
    <row r="307" spans="4:30">
      <c r="D307" s="702"/>
      <c r="E307" s="702"/>
      <c r="F307" s="702"/>
      <c r="G307" s="702"/>
      <c r="H307" s="702"/>
      <c r="I307" s="702"/>
      <c r="J307" s="702"/>
      <c r="K307" s="702"/>
      <c r="L307" s="702"/>
      <c r="M307" s="702"/>
      <c r="N307" s="702"/>
      <c r="O307" s="702"/>
      <c r="S307" s="702"/>
      <c r="T307" s="702"/>
      <c r="U307" s="702"/>
      <c r="V307" s="702"/>
      <c r="W307" s="702"/>
      <c r="X307" s="702"/>
      <c r="Y307" s="702"/>
      <c r="Z307" s="702"/>
      <c r="AA307" s="702"/>
      <c r="AB307" s="702"/>
      <c r="AC307" s="702"/>
      <c r="AD307" s="702"/>
    </row>
    <row r="308" spans="4:30">
      <c r="D308" s="702"/>
      <c r="E308" s="702"/>
      <c r="F308" s="702"/>
      <c r="G308" s="702"/>
      <c r="H308" s="702"/>
      <c r="I308" s="702"/>
      <c r="J308" s="702"/>
      <c r="K308" s="702"/>
      <c r="L308" s="702"/>
      <c r="M308" s="702"/>
      <c r="N308" s="702"/>
      <c r="O308" s="702"/>
      <c r="S308" s="702"/>
      <c r="T308" s="702"/>
      <c r="U308" s="702"/>
      <c r="V308" s="702"/>
      <c r="W308" s="702"/>
      <c r="X308" s="702"/>
      <c r="Y308" s="702"/>
      <c r="Z308" s="702"/>
      <c r="AA308" s="702"/>
      <c r="AB308" s="702"/>
      <c r="AC308" s="702"/>
      <c r="AD308" s="702"/>
    </row>
    <row r="309" spans="4:30">
      <c r="D309" s="702"/>
      <c r="E309" s="702"/>
      <c r="F309" s="702"/>
      <c r="G309" s="702"/>
      <c r="H309" s="702"/>
      <c r="I309" s="702"/>
      <c r="J309" s="702"/>
      <c r="K309" s="702"/>
      <c r="L309" s="702"/>
      <c r="M309" s="702"/>
      <c r="N309" s="702"/>
      <c r="O309" s="702"/>
      <c r="S309" s="702"/>
      <c r="T309" s="702"/>
      <c r="U309" s="702"/>
      <c r="V309" s="702"/>
      <c r="W309" s="702"/>
      <c r="X309" s="702"/>
      <c r="Y309" s="702"/>
      <c r="Z309" s="702"/>
      <c r="AA309" s="702"/>
      <c r="AB309" s="702"/>
      <c r="AC309" s="702"/>
      <c r="AD309" s="702"/>
    </row>
    <row r="310" spans="4:30">
      <c r="D310" s="702"/>
      <c r="E310" s="702"/>
      <c r="F310" s="702"/>
      <c r="G310" s="702"/>
      <c r="H310" s="702"/>
      <c r="I310" s="702"/>
      <c r="J310" s="702"/>
      <c r="K310" s="702"/>
      <c r="L310" s="702"/>
      <c r="M310" s="702"/>
      <c r="N310" s="702"/>
      <c r="O310" s="702"/>
      <c r="S310" s="702"/>
      <c r="T310" s="702"/>
      <c r="U310" s="702"/>
      <c r="V310" s="702"/>
      <c r="W310" s="702"/>
      <c r="X310" s="702"/>
      <c r="Y310" s="702"/>
      <c r="Z310" s="702"/>
      <c r="AA310" s="702"/>
      <c r="AB310" s="702"/>
      <c r="AC310" s="702"/>
      <c r="AD310" s="702"/>
    </row>
    <row r="311" spans="4:30">
      <c r="D311" s="702"/>
      <c r="E311" s="702"/>
      <c r="F311" s="702"/>
      <c r="G311" s="702"/>
      <c r="H311" s="702"/>
      <c r="I311" s="702"/>
      <c r="J311" s="702"/>
      <c r="K311" s="702"/>
      <c r="L311" s="702"/>
      <c r="M311" s="702"/>
      <c r="N311" s="702"/>
      <c r="O311" s="702"/>
      <c r="S311" s="702"/>
      <c r="T311" s="702"/>
      <c r="U311" s="702"/>
      <c r="V311" s="702"/>
      <c r="W311" s="702"/>
      <c r="X311" s="702"/>
      <c r="Y311" s="702"/>
      <c r="Z311" s="702"/>
      <c r="AA311" s="702"/>
      <c r="AB311" s="702"/>
      <c r="AC311" s="702"/>
      <c r="AD311" s="702"/>
    </row>
    <row r="312" spans="4:30">
      <c r="D312" s="702"/>
      <c r="E312" s="702"/>
      <c r="F312" s="702"/>
      <c r="G312" s="702"/>
      <c r="H312" s="702"/>
      <c r="I312" s="702"/>
      <c r="J312" s="702"/>
      <c r="K312" s="702"/>
      <c r="L312" s="702"/>
      <c r="M312" s="702"/>
      <c r="N312" s="702"/>
      <c r="O312" s="702"/>
      <c r="S312" s="702"/>
      <c r="T312" s="702"/>
      <c r="U312" s="702"/>
      <c r="V312" s="702"/>
      <c r="W312" s="702"/>
      <c r="X312" s="702"/>
      <c r="Y312" s="702"/>
      <c r="Z312" s="702"/>
      <c r="AA312" s="702"/>
      <c r="AB312" s="702"/>
      <c r="AC312" s="702"/>
      <c r="AD312" s="702"/>
    </row>
    <row r="313" spans="4:30">
      <c r="D313" s="702"/>
      <c r="E313" s="702"/>
      <c r="F313" s="702"/>
      <c r="G313" s="702"/>
      <c r="H313" s="702"/>
      <c r="I313" s="702"/>
      <c r="J313" s="702"/>
      <c r="K313" s="702"/>
      <c r="L313" s="702"/>
      <c r="M313" s="702"/>
      <c r="N313" s="702"/>
      <c r="O313" s="702"/>
      <c r="S313" s="702"/>
      <c r="T313" s="702"/>
      <c r="U313" s="702"/>
      <c r="V313" s="702"/>
      <c r="W313" s="702"/>
      <c r="X313" s="702"/>
      <c r="Y313" s="702"/>
      <c r="Z313" s="702"/>
      <c r="AA313" s="702"/>
      <c r="AB313" s="702"/>
      <c r="AC313" s="702"/>
      <c r="AD313" s="702"/>
    </row>
    <row r="314" spans="4:30">
      <c r="D314" s="702"/>
      <c r="E314" s="702"/>
      <c r="F314" s="702"/>
      <c r="G314" s="702"/>
      <c r="H314" s="702"/>
      <c r="I314" s="702"/>
      <c r="J314" s="702"/>
      <c r="K314" s="702"/>
      <c r="L314" s="702"/>
      <c r="M314" s="702"/>
      <c r="N314" s="702"/>
      <c r="O314" s="702"/>
      <c r="S314" s="702"/>
      <c r="T314" s="702"/>
      <c r="U314" s="702"/>
      <c r="V314" s="702"/>
      <c r="W314" s="702"/>
      <c r="X314" s="702"/>
      <c r="Y314" s="702"/>
      <c r="Z314" s="702"/>
      <c r="AA314" s="702"/>
      <c r="AB314" s="702"/>
      <c r="AC314" s="702"/>
      <c r="AD314" s="702"/>
    </row>
    <row r="315" spans="4:30">
      <c r="D315" s="702"/>
      <c r="E315" s="702"/>
      <c r="F315" s="702"/>
      <c r="G315" s="702"/>
      <c r="H315" s="702"/>
      <c r="I315" s="702"/>
      <c r="J315" s="702"/>
      <c r="K315" s="702"/>
      <c r="L315" s="702"/>
      <c r="M315" s="702"/>
      <c r="N315" s="702"/>
      <c r="O315" s="702"/>
      <c r="S315" s="702"/>
      <c r="T315" s="702"/>
      <c r="U315" s="702"/>
      <c r="V315" s="702"/>
      <c r="W315" s="702"/>
      <c r="X315" s="702"/>
      <c r="Y315" s="702"/>
      <c r="Z315" s="702"/>
      <c r="AA315" s="702"/>
      <c r="AB315" s="702"/>
      <c r="AC315" s="702"/>
      <c r="AD315" s="702"/>
    </row>
    <row r="316" spans="4:30">
      <c r="D316" s="702"/>
      <c r="E316" s="702"/>
      <c r="F316" s="702"/>
      <c r="G316" s="702"/>
      <c r="H316" s="702"/>
      <c r="I316" s="702"/>
      <c r="J316" s="702"/>
      <c r="K316" s="702"/>
      <c r="L316" s="702"/>
      <c r="M316" s="702"/>
      <c r="N316" s="702"/>
      <c r="O316" s="702"/>
      <c r="S316" s="702"/>
      <c r="T316" s="702"/>
      <c r="U316" s="702"/>
      <c r="V316" s="702"/>
      <c r="W316" s="702"/>
      <c r="X316" s="702"/>
      <c r="Y316" s="702"/>
      <c r="Z316" s="702"/>
      <c r="AA316" s="702"/>
      <c r="AB316" s="702"/>
      <c r="AC316" s="702"/>
      <c r="AD316" s="702"/>
    </row>
    <row r="317" spans="4:30">
      <c r="D317" s="702"/>
      <c r="E317" s="702"/>
      <c r="F317" s="702"/>
      <c r="G317" s="702"/>
      <c r="H317" s="702"/>
      <c r="I317" s="702"/>
      <c r="J317" s="702"/>
      <c r="K317" s="702"/>
      <c r="L317" s="702"/>
      <c r="M317" s="702"/>
      <c r="N317" s="702"/>
      <c r="O317" s="702"/>
      <c r="S317" s="702"/>
      <c r="T317" s="702"/>
      <c r="U317" s="702"/>
      <c r="V317" s="702"/>
      <c r="W317" s="702"/>
      <c r="X317" s="702"/>
      <c r="Y317" s="702"/>
      <c r="Z317" s="702"/>
      <c r="AA317" s="702"/>
      <c r="AB317" s="702"/>
      <c r="AC317" s="702"/>
      <c r="AD317" s="702"/>
    </row>
    <row r="318" spans="4:30">
      <c r="D318" s="702"/>
      <c r="E318" s="702"/>
      <c r="F318" s="702"/>
      <c r="G318" s="702"/>
      <c r="H318" s="702"/>
      <c r="I318" s="702"/>
      <c r="J318" s="702"/>
      <c r="K318" s="702"/>
      <c r="L318" s="702"/>
      <c r="M318" s="702"/>
      <c r="N318" s="702"/>
      <c r="O318" s="702"/>
      <c r="S318" s="702"/>
      <c r="T318" s="702"/>
      <c r="U318" s="702"/>
      <c r="V318" s="702"/>
      <c r="W318" s="702"/>
      <c r="X318" s="702"/>
      <c r="Y318" s="702"/>
      <c r="Z318" s="702"/>
      <c r="AA318" s="702"/>
      <c r="AB318" s="702"/>
      <c r="AC318" s="702"/>
      <c r="AD318" s="702"/>
    </row>
    <row r="319" spans="4:30">
      <c r="D319" s="702"/>
      <c r="E319" s="702"/>
      <c r="F319" s="702"/>
      <c r="G319" s="702"/>
      <c r="H319" s="702"/>
      <c r="I319" s="702"/>
      <c r="J319" s="702"/>
      <c r="K319" s="702"/>
      <c r="L319" s="702"/>
      <c r="M319" s="702"/>
      <c r="N319" s="702"/>
      <c r="O319" s="702"/>
      <c r="S319" s="702"/>
      <c r="T319" s="702"/>
      <c r="U319" s="702"/>
      <c r="V319" s="702"/>
      <c r="W319" s="702"/>
      <c r="X319" s="702"/>
      <c r="Y319" s="702"/>
      <c r="Z319" s="702"/>
      <c r="AA319" s="702"/>
      <c r="AB319" s="702"/>
      <c r="AC319" s="702"/>
      <c r="AD319" s="702"/>
    </row>
    <row r="320" spans="4:30">
      <c r="D320" s="702"/>
      <c r="E320" s="702"/>
      <c r="F320" s="702"/>
      <c r="G320" s="702"/>
      <c r="H320" s="702"/>
      <c r="I320" s="702"/>
      <c r="J320" s="702"/>
      <c r="K320" s="702"/>
      <c r="L320" s="702"/>
      <c r="M320" s="702"/>
      <c r="N320" s="702"/>
      <c r="O320" s="702"/>
      <c r="S320" s="702"/>
      <c r="T320" s="702"/>
      <c r="U320" s="702"/>
      <c r="V320" s="702"/>
      <c r="W320" s="702"/>
      <c r="X320" s="702"/>
      <c r="Y320" s="702"/>
      <c r="Z320" s="702"/>
      <c r="AA320" s="702"/>
      <c r="AB320" s="702"/>
      <c r="AC320" s="702"/>
      <c r="AD320" s="702"/>
    </row>
    <row r="321" spans="4:30">
      <c r="D321" s="702"/>
      <c r="E321" s="702"/>
      <c r="F321" s="702"/>
      <c r="G321" s="702"/>
      <c r="H321" s="702"/>
      <c r="I321" s="702"/>
      <c r="J321" s="702"/>
      <c r="K321" s="702"/>
      <c r="L321" s="702"/>
      <c r="M321" s="702"/>
      <c r="N321" s="702"/>
      <c r="O321" s="702"/>
      <c r="S321" s="702"/>
      <c r="T321" s="702"/>
      <c r="U321" s="702"/>
      <c r="V321" s="702"/>
      <c r="W321" s="702"/>
      <c r="X321" s="702"/>
      <c r="Y321" s="702"/>
      <c r="Z321" s="702"/>
      <c r="AA321" s="702"/>
      <c r="AB321" s="702"/>
      <c r="AC321" s="702"/>
      <c r="AD321" s="702"/>
    </row>
    <row r="322" spans="4:30">
      <c r="D322" s="702"/>
      <c r="E322" s="702"/>
      <c r="F322" s="702"/>
      <c r="G322" s="702"/>
      <c r="H322" s="702"/>
      <c r="I322" s="702"/>
      <c r="J322" s="702"/>
      <c r="K322" s="702"/>
      <c r="L322" s="702"/>
      <c r="M322" s="702"/>
      <c r="N322" s="702"/>
      <c r="O322" s="702"/>
      <c r="S322" s="702"/>
      <c r="T322" s="702"/>
      <c r="U322" s="702"/>
      <c r="V322" s="702"/>
      <c r="W322" s="702"/>
      <c r="X322" s="702"/>
      <c r="Y322" s="702"/>
      <c r="Z322" s="702"/>
      <c r="AA322" s="702"/>
      <c r="AB322" s="702"/>
      <c r="AC322" s="702"/>
      <c r="AD322" s="702"/>
    </row>
    <row r="323" spans="4:30">
      <c r="D323" s="702"/>
      <c r="E323" s="702"/>
      <c r="F323" s="702"/>
      <c r="G323" s="702"/>
      <c r="H323" s="702"/>
      <c r="I323" s="702"/>
      <c r="J323" s="702"/>
      <c r="K323" s="702"/>
      <c r="L323" s="702"/>
      <c r="M323" s="702"/>
      <c r="N323" s="702"/>
      <c r="O323" s="702"/>
      <c r="S323" s="702"/>
      <c r="T323" s="702"/>
      <c r="U323" s="702"/>
      <c r="V323" s="702"/>
      <c r="W323" s="702"/>
      <c r="X323" s="702"/>
      <c r="Y323" s="702"/>
      <c r="Z323" s="702"/>
      <c r="AA323" s="702"/>
      <c r="AB323" s="702"/>
      <c r="AC323" s="702"/>
      <c r="AD323" s="702"/>
    </row>
    <row r="324" spans="4:30">
      <c r="D324" s="702"/>
      <c r="E324" s="702"/>
      <c r="F324" s="702"/>
      <c r="G324" s="702"/>
      <c r="H324" s="702"/>
      <c r="I324" s="702"/>
      <c r="J324" s="702"/>
      <c r="K324" s="702"/>
      <c r="L324" s="702"/>
      <c r="M324" s="702"/>
      <c r="N324" s="702"/>
      <c r="O324" s="702"/>
      <c r="S324" s="702"/>
      <c r="T324" s="702"/>
      <c r="U324" s="702"/>
      <c r="V324" s="702"/>
      <c r="W324" s="702"/>
      <c r="X324" s="702"/>
      <c r="Y324" s="702"/>
      <c r="Z324" s="702"/>
      <c r="AA324" s="702"/>
      <c r="AB324" s="702"/>
      <c r="AC324" s="702"/>
      <c r="AD324" s="702"/>
    </row>
    <row r="325" spans="4:30">
      <c r="D325" s="702"/>
      <c r="E325" s="702"/>
      <c r="F325" s="702"/>
      <c r="G325" s="702"/>
      <c r="H325" s="702"/>
      <c r="I325" s="702"/>
      <c r="J325" s="702"/>
      <c r="K325" s="702"/>
      <c r="L325" s="702"/>
      <c r="M325" s="702"/>
      <c r="N325" s="702"/>
      <c r="O325" s="702"/>
      <c r="S325" s="702"/>
      <c r="T325" s="702"/>
      <c r="U325" s="702"/>
      <c r="V325" s="702"/>
      <c r="W325" s="702"/>
      <c r="X325" s="702"/>
      <c r="Y325" s="702"/>
      <c r="Z325" s="702"/>
      <c r="AA325" s="702"/>
      <c r="AB325" s="702"/>
      <c r="AC325" s="702"/>
      <c r="AD325" s="702"/>
    </row>
    <row r="326" spans="4:30">
      <c r="D326" s="702"/>
      <c r="E326" s="702"/>
      <c r="F326" s="702"/>
      <c r="G326" s="702"/>
      <c r="H326" s="702"/>
      <c r="I326" s="702"/>
      <c r="J326" s="702"/>
      <c r="K326" s="702"/>
      <c r="L326" s="702"/>
      <c r="M326" s="702"/>
      <c r="N326" s="702"/>
      <c r="O326" s="702"/>
      <c r="S326" s="702"/>
      <c r="T326" s="702"/>
      <c r="U326" s="702"/>
      <c r="V326" s="702"/>
      <c r="W326" s="702"/>
      <c r="X326" s="702"/>
      <c r="Y326" s="702"/>
      <c r="Z326" s="702"/>
      <c r="AA326" s="702"/>
      <c r="AB326" s="702"/>
      <c r="AC326" s="702"/>
      <c r="AD326" s="702"/>
    </row>
    <row r="327" spans="4:30">
      <c r="D327" s="702"/>
      <c r="E327" s="702"/>
      <c r="F327" s="702"/>
      <c r="G327" s="702"/>
      <c r="H327" s="702"/>
      <c r="I327" s="702"/>
      <c r="J327" s="702"/>
      <c r="K327" s="702"/>
      <c r="L327" s="702"/>
      <c r="M327" s="702"/>
      <c r="N327" s="702"/>
      <c r="O327" s="702"/>
      <c r="S327" s="702"/>
      <c r="T327" s="702"/>
      <c r="U327" s="702"/>
      <c r="V327" s="702"/>
      <c r="W327" s="702"/>
      <c r="X327" s="702"/>
      <c r="Y327" s="702"/>
      <c r="Z327" s="702"/>
      <c r="AA327" s="702"/>
      <c r="AB327" s="702"/>
      <c r="AC327" s="702"/>
      <c r="AD327" s="702"/>
    </row>
    <row r="328" spans="4:30">
      <c r="D328" s="702"/>
      <c r="E328" s="702"/>
      <c r="F328" s="702"/>
      <c r="G328" s="702"/>
      <c r="H328" s="702"/>
      <c r="I328" s="702"/>
      <c r="J328" s="702"/>
      <c r="K328" s="702"/>
      <c r="L328" s="702"/>
      <c r="M328" s="702"/>
      <c r="N328" s="702"/>
      <c r="O328" s="702"/>
      <c r="S328" s="702"/>
      <c r="T328" s="702"/>
      <c r="U328" s="702"/>
      <c r="V328" s="702"/>
      <c r="W328" s="702"/>
      <c r="X328" s="702"/>
      <c r="Y328" s="702"/>
      <c r="Z328" s="702"/>
      <c r="AA328" s="702"/>
      <c r="AB328" s="702"/>
      <c r="AC328" s="702"/>
      <c r="AD328" s="702"/>
    </row>
    <row r="329" spans="4:30">
      <c r="D329" s="702"/>
      <c r="E329" s="702"/>
      <c r="F329" s="702"/>
      <c r="G329" s="702"/>
      <c r="H329" s="702"/>
      <c r="I329" s="702"/>
      <c r="J329" s="702"/>
      <c r="K329" s="702"/>
      <c r="L329" s="702"/>
      <c r="M329" s="702"/>
      <c r="N329" s="702"/>
      <c r="O329" s="702"/>
      <c r="S329" s="702"/>
      <c r="T329" s="702"/>
      <c r="U329" s="702"/>
      <c r="V329" s="702"/>
      <c r="W329" s="702"/>
      <c r="X329" s="702"/>
      <c r="Y329" s="702"/>
      <c r="Z329" s="702"/>
      <c r="AA329" s="702"/>
      <c r="AB329" s="702"/>
      <c r="AC329" s="702"/>
      <c r="AD329" s="702"/>
    </row>
    <row r="330" spans="4:30">
      <c r="D330" s="702"/>
      <c r="E330" s="702"/>
      <c r="F330" s="702"/>
      <c r="G330" s="702"/>
      <c r="H330" s="702"/>
      <c r="I330" s="702"/>
      <c r="J330" s="702"/>
      <c r="K330" s="702"/>
      <c r="L330" s="702"/>
      <c r="M330" s="702"/>
      <c r="N330" s="702"/>
      <c r="O330" s="702"/>
      <c r="S330" s="702"/>
      <c r="T330" s="702"/>
      <c r="U330" s="702"/>
      <c r="V330" s="702"/>
      <c r="W330" s="702"/>
      <c r="X330" s="702"/>
      <c r="Y330" s="702"/>
      <c r="Z330" s="702"/>
      <c r="AA330" s="702"/>
      <c r="AB330" s="702"/>
      <c r="AC330" s="702"/>
      <c r="AD330" s="702"/>
    </row>
    <row r="331" spans="4:30">
      <c r="D331" s="702"/>
      <c r="E331" s="702"/>
      <c r="F331" s="702"/>
      <c r="G331" s="702"/>
      <c r="H331" s="702"/>
      <c r="I331" s="702"/>
      <c r="J331" s="702"/>
      <c r="K331" s="702"/>
      <c r="L331" s="702"/>
      <c r="M331" s="702"/>
      <c r="N331" s="702"/>
      <c r="O331" s="702"/>
      <c r="S331" s="702"/>
      <c r="T331" s="702"/>
      <c r="U331" s="702"/>
      <c r="V331" s="702"/>
      <c r="W331" s="702"/>
      <c r="X331" s="702"/>
      <c r="Y331" s="702"/>
      <c r="Z331" s="702"/>
      <c r="AA331" s="702"/>
      <c r="AB331" s="702"/>
      <c r="AC331" s="702"/>
      <c r="AD331" s="702"/>
    </row>
    <row r="332" spans="4:30">
      <c r="D332" s="702"/>
      <c r="E332" s="702"/>
      <c r="F332" s="702"/>
      <c r="G332" s="702"/>
      <c r="H332" s="702"/>
      <c r="I332" s="702"/>
      <c r="J332" s="702"/>
      <c r="K332" s="702"/>
      <c r="L332" s="702"/>
      <c r="M332" s="702"/>
      <c r="N332" s="702"/>
      <c r="O332" s="702"/>
      <c r="S332" s="702"/>
      <c r="T332" s="702"/>
      <c r="U332" s="702"/>
      <c r="V332" s="702"/>
      <c r="W332" s="702"/>
      <c r="X332" s="702"/>
      <c r="Y332" s="702"/>
      <c r="Z332" s="702"/>
      <c r="AA332" s="702"/>
      <c r="AB332" s="702"/>
      <c r="AC332" s="702"/>
      <c r="AD332" s="702"/>
    </row>
    <row r="333" spans="4:30">
      <c r="D333" s="702"/>
      <c r="E333" s="702"/>
      <c r="F333" s="702"/>
      <c r="G333" s="702"/>
      <c r="H333" s="702"/>
      <c r="I333" s="702"/>
      <c r="J333" s="702"/>
      <c r="K333" s="702"/>
      <c r="L333" s="702"/>
      <c r="M333" s="702"/>
      <c r="N333" s="702"/>
      <c r="O333" s="702"/>
      <c r="S333" s="702"/>
      <c r="T333" s="702"/>
      <c r="U333" s="702"/>
      <c r="V333" s="702"/>
      <c r="W333" s="702"/>
      <c r="X333" s="702"/>
      <c r="Y333" s="702"/>
      <c r="Z333" s="702"/>
      <c r="AA333" s="702"/>
      <c r="AB333" s="702"/>
      <c r="AC333" s="702"/>
      <c r="AD333" s="702"/>
    </row>
    <row r="334" spans="4:30">
      <c r="D334" s="702"/>
      <c r="E334" s="702"/>
      <c r="F334" s="702"/>
      <c r="G334" s="702"/>
      <c r="H334" s="702"/>
      <c r="I334" s="702"/>
      <c r="J334" s="702"/>
      <c r="K334" s="702"/>
      <c r="L334" s="702"/>
      <c r="M334" s="702"/>
      <c r="N334" s="702"/>
      <c r="O334" s="702"/>
      <c r="S334" s="702"/>
      <c r="T334" s="702"/>
      <c r="U334" s="702"/>
      <c r="V334" s="702"/>
      <c r="W334" s="702"/>
      <c r="X334" s="702"/>
      <c r="Y334" s="702"/>
      <c r="Z334" s="702"/>
      <c r="AA334" s="702"/>
      <c r="AB334" s="702"/>
      <c r="AC334" s="702"/>
      <c r="AD334" s="702"/>
    </row>
    <row r="335" spans="4:30">
      <c r="D335" s="702"/>
      <c r="E335" s="702"/>
      <c r="F335" s="702"/>
      <c r="G335" s="702"/>
      <c r="H335" s="702"/>
      <c r="I335" s="702"/>
      <c r="J335" s="702"/>
      <c r="K335" s="702"/>
      <c r="L335" s="702"/>
      <c r="M335" s="702"/>
      <c r="N335" s="702"/>
      <c r="O335" s="702"/>
      <c r="S335" s="702"/>
      <c r="T335" s="702"/>
      <c r="U335" s="702"/>
      <c r="V335" s="702"/>
      <c r="W335" s="702"/>
      <c r="X335" s="702"/>
      <c r="Y335" s="702"/>
      <c r="Z335" s="702"/>
      <c r="AA335" s="702"/>
      <c r="AB335" s="702"/>
      <c r="AC335" s="702"/>
      <c r="AD335" s="702"/>
    </row>
    <row r="336" spans="4:30">
      <c r="D336" s="702"/>
      <c r="E336" s="702"/>
      <c r="F336" s="702"/>
      <c r="G336" s="702"/>
      <c r="H336" s="702"/>
      <c r="I336" s="702"/>
      <c r="J336" s="702"/>
      <c r="K336" s="702"/>
      <c r="L336" s="702"/>
      <c r="M336" s="702"/>
      <c r="N336" s="702"/>
      <c r="O336" s="702"/>
      <c r="S336" s="702"/>
      <c r="T336" s="702"/>
      <c r="U336" s="702"/>
      <c r="V336" s="702"/>
      <c r="W336" s="702"/>
      <c r="X336" s="702"/>
      <c r="Y336" s="702"/>
      <c r="Z336" s="702"/>
      <c r="AA336" s="702"/>
      <c r="AB336" s="702"/>
      <c r="AC336" s="702"/>
      <c r="AD336" s="702"/>
    </row>
    <row r="337" spans="4:30">
      <c r="D337" s="702"/>
      <c r="E337" s="702"/>
      <c r="F337" s="702"/>
      <c r="G337" s="702"/>
      <c r="H337" s="702"/>
      <c r="I337" s="702"/>
      <c r="J337" s="702"/>
      <c r="K337" s="702"/>
      <c r="L337" s="702"/>
      <c r="M337" s="702"/>
      <c r="N337" s="702"/>
      <c r="O337" s="702"/>
      <c r="S337" s="702"/>
      <c r="T337" s="702"/>
      <c r="U337" s="702"/>
      <c r="V337" s="702"/>
      <c r="W337" s="702"/>
      <c r="X337" s="702"/>
      <c r="Y337" s="702"/>
      <c r="Z337" s="702"/>
      <c r="AA337" s="702"/>
      <c r="AB337" s="702"/>
      <c r="AC337" s="702"/>
      <c r="AD337" s="702"/>
    </row>
    <row r="338" spans="4:30">
      <c r="D338" s="702"/>
      <c r="E338" s="702"/>
      <c r="F338" s="702"/>
      <c r="G338" s="702"/>
      <c r="H338" s="702"/>
      <c r="I338" s="702"/>
      <c r="J338" s="702"/>
      <c r="K338" s="702"/>
      <c r="L338" s="702"/>
      <c r="M338" s="702"/>
      <c r="N338" s="702"/>
      <c r="O338" s="702"/>
      <c r="S338" s="702"/>
      <c r="T338" s="702"/>
      <c r="U338" s="702"/>
      <c r="V338" s="702"/>
      <c r="W338" s="702"/>
      <c r="X338" s="702"/>
      <c r="Y338" s="702"/>
      <c r="Z338" s="702"/>
      <c r="AA338" s="702"/>
      <c r="AB338" s="702"/>
      <c r="AC338" s="702"/>
      <c r="AD338" s="702"/>
    </row>
    <row r="339" spans="4:30">
      <c r="D339" s="702"/>
      <c r="E339" s="702"/>
      <c r="F339" s="702"/>
      <c r="G339" s="702"/>
      <c r="H339" s="702"/>
      <c r="I339" s="702"/>
      <c r="J339" s="702"/>
      <c r="K339" s="702"/>
      <c r="L339" s="702"/>
      <c r="M339" s="702"/>
      <c r="N339" s="702"/>
      <c r="O339" s="702"/>
      <c r="S339" s="702"/>
      <c r="T339" s="702"/>
      <c r="U339" s="702"/>
      <c r="V339" s="702"/>
      <c r="W339" s="702"/>
      <c r="X339" s="702"/>
      <c r="Y339" s="702"/>
      <c r="Z339" s="702"/>
      <c r="AA339" s="702"/>
      <c r="AB339" s="702"/>
      <c r="AC339" s="702"/>
      <c r="AD339" s="702"/>
    </row>
    <row r="340" spans="4:30">
      <c r="D340" s="702"/>
      <c r="E340" s="702"/>
      <c r="F340" s="702"/>
      <c r="G340" s="702"/>
      <c r="H340" s="702"/>
      <c r="I340" s="702"/>
      <c r="J340" s="702"/>
      <c r="K340" s="702"/>
      <c r="L340" s="702"/>
      <c r="M340" s="702"/>
      <c r="N340" s="702"/>
      <c r="O340" s="702"/>
      <c r="S340" s="702"/>
      <c r="T340" s="702"/>
      <c r="U340" s="702"/>
      <c r="V340" s="702"/>
      <c r="W340" s="702"/>
      <c r="X340" s="702"/>
      <c r="Y340" s="702"/>
      <c r="Z340" s="702"/>
      <c r="AA340" s="702"/>
      <c r="AB340" s="702"/>
      <c r="AC340" s="702"/>
      <c r="AD340" s="702"/>
    </row>
    <row r="341" spans="4:30">
      <c r="D341" s="702"/>
      <c r="E341" s="702"/>
      <c r="F341" s="702"/>
      <c r="G341" s="702"/>
      <c r="H341" s="702"/>
      <c r="I341" s="702"/>
      <c r="J341" s="702"/>
      <c r="K341" s="702"/>
      <c r="L341" s="702"/>
      <c r="M341" s="702"/>
      <c r="N341" s="702"/>
      <c r="O341" s="702"/>
      <c r="S341" s="702"/>
      <c r="T341" s="702"/>
      <c r="U341" s="702"/>
      <c r="V341" s="702"/>
      <c r="W341" s="702"/>
      <c r="X341" s="702"/>
      <c r="Y341" s="702"/>
      <c r="Z341" s="702"/>
      <c r="AA341" s="702"/>
      <c r="AB341" s="702"/>
      <c r="AC341" s="702"/>
      <c r="AD341" s="702"/>
    </row>
    <row r="342" spans="4:30">
      <c r="D342" s="702"/>
      <c r="E342" s="702"/>
      <c r="F342" s="702"/>
      <c r="G342" s="702"/>
      <c r="H342" s="702"/>
      <c r="I342" s="702"/>
      <c r="J342" s="702"/>
      <c r="K342" s="702"/>
      <c r="L342" s="702"/>
      <c r="M342" s="702"/>
      <c r="N342" s="702"/>
      <c r="O342" s="702"/>
      <c r="S342" s="702"/>
      <c r="T342" s="702"/>
      <c r="U342" s="702"/>
      <c r="V342" s="702"/>
      <c r="W342" s="702"/>
      <c r="X342" s="702"/>
      <c r="Y342" s="702"/>
      <c r="Z342" s="702"/>
      <c r="AA342" s="702"/>
      <c r="AB342" s="702"/>
      <c r="AC342" s="702"/>
      <c r="AD342" s="702"/>
    </row>
    <row r="343" spans="4:30">
      <c r="D343" s="702"/>
      <c r="E343" s="702"/>
      <c r="F343" s="702"/>
      <c r="G343" s="702"/>
      <c r="H343" s="702"/>
      <c r="I343" s="702"/>
      <c r="J343" s="702"/>
      <c r="K343" s="702"/>
      <c r="L343" s="702"/>
      <c r="M343" s="702"/>
      <c r="N343" s="702"/>
      <c r="O343" s="702"/>
      <c r="S343" s="702"/>
      <c r="T343" s="702"/>
      <c r="U343" s="702"/>
      <c r="V343" s="702"/>
      <c r="W343" s="702"/>
      <c r="X343" s="702"/>
      <c r="Y343" s="702"/>
      <c r="Z343" s="702"/>
      <c r="AA343" s="702"/>
      <c r="AB343" s="702"/>
      <c r="AC343" s="702"/>
      <c r="AD343" s="702"/>
    </row>
    <row r="344" spans="4:30">
      <c r="D344" s="702"/>
      <c r="E344" s="702"/>
      <c r="F344" s="702"/>
      <c r="G344" s="702"/>
      <c r="H344" s="702"/>
      <c r="I344" s="702"/>
      <c r="J344" s="702"/>
      <c r="K344" s="702"/>
      <c r="L344" s="702"/>
      <c r="M344" s="702"/>
      <c r="N344" s="702"/>
      <c r="O344" s="702"/>
      <c r="S344" s="702"/>
      <c r="T344" s="702"/>
      <c r="U344" s="702"/>
      <c r="V344" s="702"/>
      <c r="W344" s="702"/>
      <c r="X344" s="702"/>
      <c r="Y344" s="702"/>
      <c r="Z344" s="702"/>
      <c r="AA344" s="702"/>
      <c r="AB344" s="702"/>
      <c r="AC344" s="702"/>
      <c r="AD344" s="702"/>
    </row>
    <row r="345" spans="4:30">
      <c r="D345" s="702"/>
      <c r="E345" s="702"/>
      <c r="F345" s="702"/>
      <c r="G345" s="702"/>
      <c r="H345" s="702"/>
      <c r="I345" s="702"/>
      <c r="J345" s="702"/>
      <c r="K345" s="702"/>
      <c r="L345" s="702"/>
      <c r="M345" s="702"/>
      <c r="N345" s="702"/>
      <c r="O345" s="702"/>
      <c r="S345" s="702"/>
      <c r="T345" s="702"/>
      <c r="U345" s="702"/>
      <c r="V345" s="702"/>
      <c r="W345" s="702"/>
      <c r="X345" s="702"/>
      <c r="Y345" s="702"/>
      <c r="Z345" s="702"/>
      <c r="AA345" s="702"/>
      <c r="AB345" s="702"/>
      <c r="AC345" s="702"/>
      <c r="AD345" s="702"/>
    </row>
    <row r="346" spans="4:30">
      <c r="D346" s="702"/>
      <c r="E346" s="702"/>
      <c r="F346" s="702"/>
      <c r="G346" s="702"/>
      <c r="H346" s="702"/>
      <c r="I346" s="702"/>
      <c r="J346" s="702"/>
      <c r="K346" s="702"/>
      <c r="L346" s="702"/>
      <c r="M346" s="702"/>
      <c r="N346" s="702"/>
      <c r="O346" s="702"/>
      <c r="S346" s="702"/>
      <c r="T346" s="702"/>
      <c r="U346" s="702"/>
      <c r="V346" s="702"/>
      <c r="W346" s="702"/>
      <c r="X346" s="702"/>
      <c r="Y346" s="702"/>
      <c r="Z346" s="702"/>
      <c r="AA346" s="702"/>
      <c r="AB346" s="702"/>
      <c r="AC346" s="702"/>
      <c r="AD346" s="702"/>
    </row>
    <row r="347" spans="4:30">
      <c r="D347" s="702"/>
      <c r="E347" s="702"/>
      <c r="F347" s="702"/>
      <c r="G347" s="702"/>
      <c r="H347" s="702"/>
      <c r="I347" s="702"/>
      <c r="J347" s="702"/>
      <c r="K347" s="702"/>
      <c r="L347" s="702"/>
      <c r="M347" s="702"/>
      <c r="N347" s="702"/>
      <c r="O347" s="702"/>
      <c r="S347" s="702"/>
      <c r="T347" s="702"/>
      <c r="U347" s="702"/>
      <c r="V347" s="702"/>
      <c r="W347" s="702"/>
      <c r="X347" s="702"/>
      <c r="Y347" s="702"/>
      <c r="Z347" s="702"/>
      <c r="AA347" s="702"/>
      <c r="AB347" s="702"/>
      <c r="AC347" s="702"/>
      <c r="AD347" s="702"/>
    </row>
    <row r="348" spans="4:30">
      <c r="D348" s="702"/>
      <c r="E348" s="702"/>
      <c r="F348" s="702"/>
      <c r="G348" s="702"/>
      <c r="H348" s="702"/>
      <c r="I348" s="702"/>
      <c r="J348" s="702"/>
      <c r="K348" s="702"/>
      <c r="L348" s="702"/>
      <c r="M348" s="702"/>
      <c r="N348" s="702"/>
      <c r="O348" s="702"/>
      <c r="S348" s="702"/>
      <c r="T348" s="702"/>
      <c r="U348" s="702"/>
      <c r="V348" s="702"/>
      <c r="W348" s="702"/>
      <c r="X348" s="702"/>
      <c r="Y348" s="702"/>
      <c r="Z348" s="702"/>
      <c r="AA348" s="702"/>
      <c r="AB348" s="702"/>
      <c r="AC348" s="702"/>
      <c r="AD348" s="702"/>
    </row>
    <row r="349" spans="4:30">
      <c r="D349" s="702"/>
      <c r="E349" s="702"/>
      <c r="F349" s="702"/>
      <c r="G349" s="702"/>
      <c r="H349" s="702"/>
      <c r="I349" s="702"/>
      <c r="J349" s="702"/>
      <c r="K349" s="702"/>
      <c r="L349" s="702"/>
      <c r="M349" s="702"/>
      <c r="N349" s="702"/>
      <c r="O349" s="702"/>
      <c r="S349" s="702"/>
      <c r="T349" s="702"/>
      <c r="U349" s="702"/>
      <c r="V349" s="702"/>
      <c r="W349" s="702"/>
      <c r="X349" s="702"/>
      <c r="Y349" s="702"/>
      <c r="Z349" s="702"/>
      <c r="AA349" s="702"/>
      <c r="AB349" s="702"/>
      <c r="AC349" s="702"/>
      <c r="AD349" s="702"/>
    </row>
    <row r="350" spans="4:30">
      <c r="D350" s="702"/>
      <c r="E350" s="702"/>
      <c r="F350" s="702"/>
      <c r="G350" s="702"/>
      <c r="H350" s="702"/>
      <c r="I350" s="702"/>
      <c r="J350" s="702"/>
      <c r="K350" s="702"/>
      <c r="L350" s="702"/>
      <c r="M350" s="702"/>
      <c r="N350" s="702"/>
      <c r="O350" s="702"/>
      <c r="S350" s="702"/>
      <c r="T350" s="702"/>
      <c r="U350" s="702"/>
      <c r="V350" s="702"/>
      <c r="W350" s="702"/>
      <c r="X350" s="702"/>
      <c r="Y350" s="702"/>
      <c r="Z350" s="702"/>
      <c r="AA350" s="702"/>
      <c r="AB350" s="702"/>
      <c r="AC350" s="702"/>
      <c r="AD350" s="702"/>
    </row>
    <row r="351" spans="4:30">
      <c r="D351" s="702"/>
      <c r="E351" s="702"/>
      <c r="F351" s="702"/>
      <c r="G351" s="702"/>
      <c r="H351" s="702"/>
      <c r="I351" s="702"/>
      <c r="J351" s="702"/>
      <c r="K351" s="702"/>
      <c r="L351" s="702"/>
      <c r="M351" s="702"/>
      <c r="N351" s="702"/>
      <c r="O351" s="702"/>
      <c r="S351" s="702"/>
      <c r="T351" s="702"/>
      <c r="U351" s="702"/>
      <c r="V351" s="702"/>
      <c r="W351" s="702"/>
      <c r="X351" s="702"/>
      <c r="Y351" s="702"/>
      <c r="Z351" s="702"/>
      <c r="AA351" s="702"/>
      <c r="AB351" s="702"/>
      <c r="AC351" s="702"/>
      <c r="AD351" s="702"/>
    </row>
    <row r="352" spans="4:30">
      <c r="D352" s="702"/>
      <c r="E352" s="702"/>
      <c r="F352" s="702"/>
      <c r="G352" s="702"/>
      <c r="H352" s="702"/>
      <c r="I352" s="702"/>
      <c r="J352" s="702"/>
      <c r="K352" s="702"/>
      <c r="L352" s="702"/>
      <c r="M352" s="702"/>
      <c r="N352" s="702"/>
      <c r="O352" s="702"/>
      <c r="S352" s="702"/>
      <c r="T352" s="702"/>
      <c r="U352" s="702"/>
      <c r="V352" s="702"/>
      <c r="W352" s="702"/>
      <c r="X352" s="702"/>
      <c r="Y352" s="702"/>
      <c r="Z352" s="702"/>
      <c r="AA352" s="702"/>
      <c r="AB352" s="702"/>
      <c r="AC352" s="702"/>
      <c r="AD352" s="702"/>
    </row>
    <row r="353" spans="4:30">
      <c r="D353" s="702"/>
      <c r="E353" s="702"/>
      <c r="F353" s="702"/>
      <c r="G353" s="702"/>
      <c r="H353" s="702"/>
      <c r="I353" s="702"/>
      <c r="J353" s="702"/>
      <c r="K353" s="702"/>
      <c r="L353" s="702"/>
      <c r="M353" s="702"/>
      <c r="N353" s="702"/>
      <c r="O353" s="702"/>
      <c r="S353" s="702"/>
      <c r="T353" s="702"/>
      <c r="U353" s="702"/>
      <c r="V353" s="702"/>
      <c r="W353" s="702"/>
      <c r="X353" s="702"/>
      <c r="Y353" s="702"/>
      <c r="Z353" s="702"/>
      <c r="AA353" s="702"/>
      <c r="AB353" s="702"/>
      <c r="AC353" s="702"/>
      <c r="AD353" s="702"/>
    </row>
    <row r="354" spans="4:30">
      <c r="D354" s="702"/>
      <c r="E354" s="702"/>
      <c r="F354" s="702"/>
      <c r="G354" s="702"/>
      <c r="H354" s="702"/>
      <c r="I354" s="702"/>
      <c r="J354" s="702"/>
      <c r="K354" s="702"/>
      <c r="L354" s="702"/>
      <c r="M354" s="702"/>
      <c r="N354" s="702"/>
      <c r="O354" s="702"/>
      <c r="S354" s="702"/>
      <c r="T354" s="702"/>
      <c r="U354" s="702"/>
      <c r="V354" s="702"/>
      <c r="W354" s="702"/>
      <c r="X354" s="702"/>
      <c r="Y354" s="702"/>
      <c r="Z354" s="702"/>
      <c r="AA354" s="702"/>
      <c r="AB354" s="702"/>
      <c r="AC354" s="702"/>
      <c r="AD354" s="702"/>
    </row>
    <row r="355" spans="4:30">
      <c r="D355" s="702"/>
      <c r="E355" s="702"/>
      <c r="F355" s="702"/>
      <c r="G355" s="702"/>
      <c r="H355" s="702"/>
      <c r="I355" s="702"/>
      <c r="J355" s="702"/>
      <c r="K355" s="702"/>
      <c r="L355" s="702"/>
      <c r="M355" s="702"/>
      <c r="N355" s="702"/>
      <c r="O355" s="702"/>
      <c r="S355" s="702"/>
      <c r="T355" s="702"/>
      <c r="U355" s="702"/>
      <c r="V355" s="702"/>
      <c r="W355" s="702"/>
      <c r="X355" s="702"/>
      <c r="Y355" s="702"/>
      <c r="Z355" s="702"/>
      <c r="AA355" s="702"/>
      <c r="AB355" s="702"/>
      <c r="AC355" s="702"/>
      <c r="AD355" s="702"/>
    </row>
    <row r="356" spans="4:30">
      <c r="D356" s="702"/>
      <c r="E356" s="702"/>
      <c r="F356" s="702"/>
      <c r="G356" s="702"/>
      <c r="H356" s="702"/>
      <c r="I356" s="702"/>
      <c r="J356" s="702"/>
      <c r="K356" s="702"/>
      <c r="L356" s="702"/>
      <c r="M356" s="702"/>
      <c r="N356" s="702"/>
      <c r="O356" s="702"/>
      <c r="S356" s="702"/>
      <c r="T356" s="702"/>
      <c r="U356" s="702"/>
      <c r="V356" s="702"/>
      <c r="W356" s="702"/>
      <c r="X356" s="702"/>
      <c r="Y356" s="702"/>
      <c r="Z356" s="702"/>
      <c r="AA356" s="702"/>
      <c r="AB356" s="702"/>
      <c r="AC356" s="702"/>
      <c r="AD356" s="702"/>
    </row>
    <row r="357" spans="4:30">
      <c r="D357" s="702"/>
      <c r="E357" s="702"/>
      <c r="F357" s="702"/>
      <c r="G357" s="702"/>
      <c r="H357" s="702"/>
      <c r="I357" s="702"/>
      <c r="J357" s="702"/>
      <c r="K357" s="702"/>
      <c r="L357" s="702"/>
      <c r="M357" s="702"/>
      <c r="N357" s="702"/>
      <c r="O357" s="702"/>
      <c r="S357" s="702"/>
      <c r="T357" s="702"/>
      <c r="U357" s="702"/>
      <c r="V357" s="702"/>
      <c r="W357" s="702"/>
      <c r="X357" s="702"/>
      <c r="Y357" s="702"/>
      <c r="Z357" s="702"/>
      <c r="AA357" s="702"/>
      <c r="AB357" s="702"/>
      <c r="AC357" s="702"/>
      <c r="AD357" s="702"/>
    </row>
    <row r="358" spans="4:30">
      <c r="D358" s="702"/>
      <c r="E358" s="702"/>
      <c r="F358" s="702"/>
      <c r="G358" s="702"/>
      <c r="H358" s="702"/>
      <c r="I358" s="702"/>
      <c r="J358" s="702"/>
      <c r="K358" s="702"/>
      <c r="L358" s="702"/>
      <c r="M358" s="702"/>
      <c r="N358" s="702"/>
      <c r="O358" s="702"/>
      <c r="S358" s="702"/>
      <c r="T358" s="702"/>
      <c r="U358" s="702"/>
      <c r="V358" s="702"/>
      <c r="W358" s="702"/>
      <c r="X358" s="702"/>
      <c r="Y358" s="702"/>
      <c r="Z358" s="702"/>
      <c r="AA358" s="702"/>
      <c r="AB358" s="702"/>
      <c r="AC358" s="702"/>
      <c r="AD358" s="702"/>
    </row>
    <row r="359" spans="4:30">
      <c r="D359" s="702"/>
      <c r="E359" s="702"/>
      <c r="F359" s="702"/>
      <c r="G359" s="702"/>
      <c r="H359" s="702"/>
      <c r="I359" s="702"/>
      <c r="J359" s="702"/>
      <c r="K359" s="702"/>
      <c r="L359" s="702"/>
      <c r="M359" s="702"/>
      <c r="N359" s="702"/>
      <c r="O359" s="702"/>
      <c r="S359" s="702"/>
      <c r="T359" s="702"/>
      <c r="U359" s="702"/>
      <c r="V359" s="702"/>
      <c r="W359" s="702"/>
      <c r="X359" s="702"/>
      <c r="Y359" s="702"/>
      <c r="Z359" s="702"/>
      <c r="AA359" s="702"/>
      <c r="AB359" s="702"/>
      <c r="AC359" s="702"/>
      <c r="AD359" s="702"/>
    </row>
    <row r="360" spans="4:30">
      <c r="D360" s="702"/>
      <c r="E360" s="702"/>
      <c r="F360" s="702"/>
      <c r="G360" s="702"/>
      <c r="H360" s="702"/>
      <c r="I360" s="702"/>
      <c r="J360" s="702"/>
      <c r="K360" s="702"/>
      <c r="L360" s="702"/>
      <c r="M360" s="702"/>
      <c r="N360" s="702"/>
      <c r="O360" s="702"/>
      <c r="S360" s="702"/>
      <c r="T360" s="702"/>
      <c r="U360" s="702"/>
      <c r="V360" s="702"/>
      <c r="W360" s="702"/>
      <c r="X360" s="702"/>
      <c r="Y360" s="702"/>
      <c r="Z360" s="702"/>
      <c r="AA360" s="702"/>
      <c r="AB360" s="702"/>
      <c r="AC360" s="702"/>
      <c r="AD360" s="702"/>
    </row>
    <row r="361" spans="4:30">
      <c r="D361" s="702"/>
      <c r="E361" s="702"/>
      <c r="F361" s="702"/>
      <c r="G361" s="702"/>
      <c r="H361" s="702"/>
      <c r="I361" s="702"/>
      <c r="J361" s="702"/>
      <c r="K361" s="702"/>
      <c r="L361" s="702"/>
      <c r="M361" s="702"/>
      <c r="N361" s="702"/>
      <c r="O361" s="702"/>
      <c r="S361" s="702"/>
      <c r="T361" s="702"/>
      <c r="U361" s="702"/>
      <c r="V361" s="702"/>
      <c r="W361" s="702"/>
      <c r="X361" s="702"/>
      <c r="Y361" s="702"/>
      <c r="Z361" s="702"/>
      <c r="AA361" s="702"/>
      <c r="AB361" s="702"/>
      <c r="AC361" s="702"/>
      <c r="AD361" s="702"/>
    </row>
    <row r="362" spans="4:30">
      <c r="D362" s="702"/>
      <c r="E362" s="702"/>
      <c r="F362" s="702"/>
      <c r="G362" s="702"/>
      <c r="H362" s="702"/>
      <c r="I362" s="702"/>
      <c r="J362" s="702"/>
      <c r="K362" s="702"/>
      <c r="L362" s="702"/>
      <c r="M362" s="702"/>
      <c r="N362" s="702"/>
      <c r="O362" s="702"/>
      <c r="S362" s="702"/>
      <c r="T362" s="702"/>
      <c r="U362" s="702"/>
      <c r="V362" s="702"/>
      <c r="W362" s="702"/>
      <c r="X362" s="702"/>
      <c r="Y362" s="702"/>
      <c r="Z362" s="702"/>
      <c r="AA362" s="702"/>
      <c r="AB362" s="702"/>
      <c r="AC362" s="702"/>
      <c r="AD362" s="702"/>
    </row>
    <row r="363" spans="4:30">
      <c r="D363" s="702"/>
      <c r="E363" s="702"/>
      <c r="F363" s="702"/>
      <c r="G363" s="702"/>
      <c r="H363" s="702"/>
      <c r="I363" s="702"/>
      <c r="J363" s="702"/>
      <c r="K363" s="702"/>
      <c r="L363" s="702"/>
      <c r="M363" s="702"/>
      <c r="N363" s="702"/>
      <c r="O363" s="702"/>
      <c r="S363" s="702"/>
      <c r="T363" s="702"/>
      <c r="U363" s="702"/>
      <c r="V363" s="702"/>
      <c r="W363" s="702"/>
      <c r="X363" s="702"/>
      <c r="Y363" s="702"/>
      <c r="Z363" s="702"/>
      <c r="AA363" s="702"/>
      <c r="AB363" s="702"/>
      <c r="AC363" s="702"/>
      <c r="AD363" s="702"/>
    </row>
    <row r="364" spans="4:30">
      <c r="D364" s="702"/>
      <c r="E364" s="702"/>
      <c r="F364" s="702"/>
      <c r="G364" s="702"/>
      <c r="H364" s="702"/>
      <c r="I364" s="702"/>
      <c r="J364" s="702"/>
      <c r="K364" s="702"/>
      <c r="L364" s="702"/>
      <c r="M364" s="702"/>
      <c r="N364" s="702"/>
      <c r="O364" s="702"/>
      <c r="S364" s="702"/>
      <c r="T364" s="702"/>
      <c r="U364" s="702"/>
      <c r="V364" s="702"/>
      <c r="W364" s="702"/>
      <c r="X364" s="702"/>
      <c r="Y364" s="702"/>
      <c r="Z364" s="702"/>
      <c r="AA364" s="702"/>
      <c r="AB364" s="702"/>
      <c r="AC364" s="702"/>
      <c r="AD364" s="702"/>
    </row>
    <row r="365" spans="4:30">
      <c r="D365" s="702"/>
      <c r="E365" s="702"/>
      <c r="F365" s="702"/>
      <c r="G365" s="702"/>
      <c r="H365" s="702"/>
      <c r="I365" s="702"/>
      <c r="J365" s="702"/>
      <c r="K365" s="702"/>
      <c r="L365" s="702"/>
      <c r="M365" s="702"/>
      <c r="N365" s="702"/>
      <c r="O365" s="702"/>
      <c r="S365" s="702"/>
      <c r="T365" s="702"/>
      <c r="U365" s="702"/>
      <c r="V365" s="702"/>
      <c r="W365" s="702"/>
      <c r="X365" s="702"/>
      <c r="Y365" s="702"/>
      <c r="Z365" s="702"/>
      <c r="AA365" s="702"/>
      <c r="AB365" s="702"/>
      <c r="AC365" s="702"/>
      <c r="AD365" s="702"/>
    </row>
    <row r="366" spans="4:30">
      <c r="D366" s="702"/>
      <c r="E366" s="702"/>
      <c r="F366" s="702"/>
      <c r="G366" s="702"/>
      <c r="H366" s="702"/>
      <c r="I366" s="702"/>
      <c r="J366" s="702"/>
      <c r="K366" s="702"/>
      <c r="L366" s="702"/>
      <c r="M366" s="702"/>
      <c r="N366" s="702"/>
      <c r="O366" s="702"/>
      <c r="S366" s="702"/>
      <c r="T366" s="702"/>
      <c r="U366" s="702"/>
      <c r="V366" s="702"/>
      <c r="W366" s="702"/>
      <c r="X366" s="702"/>
      <c r="Y366" s="702"/>
      <c r="Z366" s="702"/>
      <c r="AA366" s="702"/>
      <c r="AB366" s="702"/>
      <c r="AC366" s="702"/>
      <c r="AD366" s="702"/>
    </row>
    <row r="367" spans="4:30">
      <c r="D367" s="702"/>
      <c r="E367" s="702"/>
      <c r="F367" s="702"/>
      <c r="G367" s="702"/>
      <c r="H367" s="702"/>
      <c r="I367" s="702"/>
      <c r="J367" s="702"/>
      <c r="K367" s="702"/>
      <c r="L367" s="702"/>
      <c r="M367" s="702"/>
      <c r="N367" s="702"/>
      <c r="O367" s="702"/>
      <c r="S367" s="702"/>
      <c r="T367" s="702"/>
      <c r="U367" s="702"/>
      <c r="V367" s="702"/>
      <c r="W367" s="702"/>
      <c r="X367" s="702"/>
      <c r="Y367" s="702"/>
      <c r="Z367" s="702"/>
      <c r="AA367" s="702"/>
      <c r="AB367" s="702"/>
      <c r="AC367" s="702"/>
      <c r="AD367" s="702"/>
    </row>
    <row r="368" spans="4:30">
      <c r="D368" s="702"/>
      <c r="E368" s="702"/>
      <c r="F368" s="702"/>
      <c r="G368" s="702"/>
      <c r="H368" s="702"/>
      <c r="I368" s="702"/>
      <c r="J368" s="702"/>
      <c r="K368" s="702"/>
      <c r="L368" s="702"/>
      <c r="M368" s="702"/>
      <c r="N368" s="702"/>
      <c r="O368" s="702"/>
      <c r="S368" s="702"/>
      <c r="T368" s="702"/>
      <c r="U368" s="702"/>
      <c r="V368" s="702"/>
      <c r="W368" s="702"/>
      <c r="X368" s="702"/>
      <c r="Y368" s="702"/>
      <c r="Z368" s="702"/>
      <c r="AA368" s="702"/>
      <c r="AB368" s="702"/>
      <c r="AC368" s="702"/>
      <c r="AD368" s="702"/>
    </row>
    <row r="369" spans="4:30">
      <c r="D369" s="702"/>
      <c r="E369" s="702"/>
      <c r="F369" s="702"/>
      <c r="G369" s="702"/>
      <c r="H369" s="702"/>
      <c r="I369" s="702"/>
      <c r="J369" s="702"/>
      <c r="K369" s="702"/>
      <c r="L369" s="702"/>
      <c r="M369" s="702"/>
      <c r="N369" s="702"/>
      <c r="O369" s="702"/>
      <c r="S369" s="702"/>
      <c r="T369" s="702"/>
      <c r="U369" s="702"/>
      <c r="V369" s="702"/>
      <c r="W369" s="702"/>
      <c r="X369" s="702"/>
      <c r="Y369" s="702"/>
      <c r="Z369" s="702"/>
      <c r="AA369" s="702"/>
      <c r="AB369" s="702"/>
      <c r="AC369" s="702"/>
      <c r="AD369" s="702"/>
    </row>
    <row r="370" spans="4:30">
      <c r="D370" s="702"/>
      <c r="E370" s="702"/>
      <c r="F370" s="702"/>
      <c r="G370" s="702"/>
      <c r="H370" s="702"/>
      <c r="I370" s="702"/>
      <c r="J370" s="702"/>
      <c r="K370" s="702"/>
      <c r="L370" s="702"/>
      <c r="M370" s="702"/>
      <c r="N370" s="702"/>
      <c r="O370" s="702"/>
      <c r="S370" s="702"/>
      <c r="T370" s="702"/>
      <c r="U370" s="702"/>
      <c r="V370" s="702"/>
      <c r="W370" s="702"/>
      <c r="X370" s="702"/>
      <c r="Y370" s="702"/>
      <c r="Z370" s="702"/>
      <c r="AA370" s="702"/>
      <c r="AB370" s="702"/>
      <c r="AC370" s="702"/>
      <c r="AD370" s="702"/>
    </row>
    <row r="371" spans="4:30">
      <c r="D371" s="702"/>
      <c r="E371" s="702"/>
      <c r="F371" s="702"/>
      <c r="G371" s="702"/>
      <c r="H371" s="702"/>
      <c r="I371" s="702"/>
      <c r="J371" s="702"/>
      <c r="K371" s="702"/>
      <c r="L371" s="702"/>
      <c r="M371" s="702"/>
      <c r="N371" s="702"/>
      <c r="O371" s="702"/>
      <c r="S371" s="702"/>
      <c r="T371" s="702"/>
      <c r="U371" s="702"/>
      <c r="V371" s="702"/>
      <c r="W371" s="702"/>
      <c r="X371" s="702"/>
      <c r="Y371" s="702"/>
      <c r="Z371" s="702"/>
      <c r="AA371" s="702"/>
      <c r="AB371" s="702"/>
      <c r="AC371" s="702"/>
      <c r="AD371" s="702"/>
    </row>
    <row r="372" spans="4:30">
      <c r="D372" s="702"/>
      <c r="E372" s="702"/>
      <c r="F372" s="702"/>
      <c r="G372" s="702"/>
      <c r="H372" s="702"/>
      <c r="I372" s="702"/>
      <c r="J372" s="702"/>
      <c r="K372" s="702"/>
      <c r="L372" s="702"/>
      <c r="M372" s="702"/>
      <c r="N372" s="702"/>
      <c r="O372" s="702"/>
      <c r="S372" s="702"/>
      <c r="T372" s="702"/>
      <c r="U372" s="702"/>
      <c r="V372" s="702"/>
      <c r="W372" s="702"/>
      <c r="X372" s="702"/>
      <c r="Y372" s="702"/>
      <c r="Z372" s="702"/>
      <c r="AA372" s="702"/>
      <c r="AB372" s="702"/>
      <c r="AC372" s="702"/>
      <c r="AD372" s="702"/>
    </row>
    <row r="373" spans="4:30">
      <c r="D373" s="702"/>
      <c r="E373" s="702"/>
      <c r="F373" s="702"/>
      <c r="G373" s="702"/>
      <c r="H373" s="702"/>
      <c r="I373" s="702"/>
      <c r="J373" s="702"/>
      <c r="K373" s="702"/>
      <c r="L373" s="702"/>
      <c r="M373" s="702"/>
      <c r="N373" s="702"/>
      <c r="O373" s="702"/>
      <c r="S373" s="702"/>
      <c r="T373" s="702"/>
      <c r="U373" s="702"/>
      <c r="V373" s="702"/>
      <c r="W373" s="702"/>
      <c r="X373" s="702"/>
      <c r="Y373" s="702"/>
      <c r="Z373" s="702"/>
      <c r="AA373" s="702"/>
      <c r="AB373" s="702"/>
      <c r="AC373" s="702"/>
      <c r="AD373" s="702"/>
    </row>
    <row r="374" spans="4:30">
      <c r="D374" s="702"/>
      <c r="E374" s="702"/>
      <c r="F374" s="702"/>
      <c r="G374" s="702"/>
      <c r="H374" s="702"/>
      <c r="I374" s="702"/>
      <c r="J374" s="702"/>
      <c r="K374" s="702"/>
      <c r="L374" s="702"/>
      <c r="M374" s="702"/>
      <c r="N374" s="702"/>
      <c r="O374" s="702"/>
      <c r="S374" s="702"/>
      <c r="T374" s="702"/>
      <c r="U374" s="702"/>
      <c r="V374" s="702"/>
      <c r="W374" s="702"/>
      <c r="X374" s="702"/>
      <c r="Y374" s="702"/>
      <c r="Z374" s="702"/>
      <c r="AA374" s="702"/>
      <c r="AB374" s="702"/>
      <c r="AC374" s="702"/>
      <c r="AD374" s="702"/>
    </row>
    <row r="375" spans="4:30">
      <c r="D375" s="702"/>
      <c r="E375" s="702"/>
      <c r="F375" s="702"/>
      <c r="G375" s="702"/>
      <c r="H375" s="702"/>
      <c r="I375" s="702"/>
      <c r="J375" s="702"/>
      <c r="K375" s="702"/>
      <c r="L375" s="702"/>
      <c r="M375" s="702"/>
      <c r="N375" s="702"/>
      <c r="O375" s="702"/>
      <c r="S375" s="702"/>
      <c r="T375" s="702"/>
      <c r="U375" s="702"/>
      <c r="V375" s="702"/>
      <c r="W375" s="702"/>
      <c r="X375" s="702"/>
      <c r="Y375" s="702"/>
      <c r="Z375" s="702"/>
      <c r="AA375" s="702"/>
      <c r="AB375" s="702"/>
      <c r="AC375" s="702"/>
      <c r="AD375" s="702"/>
    </row>
    <row r="376" spans="4:30">
      <c r="D376" s="702"/>
      <c r="E376" s="702"/>
      <c r="F376" s="702"/>
      <c r="G376" s="702"/>
      <c r="H376" s="702"/>
      <c r="I376" s="702"/>
      <c r="J376" s="702"/>
      <c r="K376" s="702"/>
      <c r="L376" s="702"/>
      <c r="M376" s="702"/>
      <c r="N376" s="702"/>
      <c r="O376" s="702"/>
      <c r="S376" s="702"/>
      <c r="T376" s="702"/>
      <c r="U376" s="702"/>
      <c r="V376" s="702"/>
      <c r="W376" s="702"/>
      <c r="X376" s="702"/>
      <c r="Y376" s="702"/>
      <c r="Z376" s="702"/>
      <c r="AA376" s="702"/>
      <c r="AB376" s="702"/>
      <c r="AC376" s="702"/>
      <c r="AD376" s="702"/>
    </row>
    <row r="377" spans="4:30">
      <c r="D377" s="702"/>
      <c r="E377" s="702"/>
      <c r="F377" s="702"/>
      <c r="G377" s="702"/>
      <c r="H377" s="702"/>
      <c r="I377" s="702"/>
      <c r="J377" s="702"/>
      <c r="K377" s="702"/>
      <c r="L377" s="702"/>
      <c r="M377" s="702"/>
      <c r="N377" s="702"/>
      <c r="O377" s="702"/>
      <c r="S377" s="702"/>
      <c r="T377" s="702"/>
      <c r="U377" s="702"/>
      <c r="V377" s="702"/>
      <c r="W377" s="702"/>
      <c r="X377" s="702"/>
      <c r="Y377" s="702"/>
      <c r="Z377" s="702"/>
      <c r="AA377" s="702"/>
      <c r="AB377" s="702"/>
      <c r="AC377" s="702"/>
      <c r="AD377" s="702"/>
    </row>
    <row r="378" spans="4:30">
      <c r="D378" s="702"/>
      <c r="E378" s="702"/>
      <c r="F378" s="702"/>
      <c r="G378" s="702"/>
      <c r="H378" s="702"/>
      <c r="I378" s="702"/>
      <c r="J378" s="702"/>
      <c r="K378" s="702"/>
      <c r="L378" s="702"/>
      <c r="M378" s="702"/>
      <c r="N378" s="702"/>
      <c r="O378" s="702"/>
      <c r="S378" s="702"/>
      <c r="T378" s="702"/>
      <c r="U378" s="702"/>
      <c r="V378" s="702"/>
      <c r="W378" s="702"/>
      <c r="X378" s="702"/>
      <c r="Y378" s="702"/>
      <c r="Z378" s="702"/>
      <c r="AA378" s="702"/>
      <c r="AB378" s="702"/>
      <c r="AC378" s="702"/>
      <c r="AD378" s="702"/>
    </row>
    <row r="379" spans="4:30">
      <c r="D379" s="702"/>
      <c r="E379" s="702"/>
      <c r="F379" s="702"/>
      <c r="G379" s="702"/>
      <c r="H379" s="702"/>
      <c r="I379" s="702"/>
      <c r="J379" s="702"/>
      <c r="K379" s="702"/>
      <c r="L379" s="702"/>
      <c r="M379" s="702"/>
      <c r="N379" s="702"/>
      <c r="O379" s="702"/>
      <c r="S379" s="702"/>
      <c r="T379" s="702"/>
      <c r="U379" s="702"/>
      <c r="V379" s="702"/>
      <c r="W379" s="702"/>
      <c r="X379" s="702"/>
      <c r="Y379" s="702"/>
      <c r="Z379" s="702"/>
      <c r="AA379" s="702"/>
      <c r="AB379" s="702"/>
      <c r="AC379" s="702"/>
      <c r="AD379" s="702"/>
    </row>
    <row r="380" spans="4:30">
      <c r="D380" s="702"/>
      <c r="E380" s="702"/>
      <c r="F380" s="702"/>
      <c r="G380" s="702"/>
      <c r="H380" s="702"/>
      <c r="I380" s="702"/>
      <c r="J380" s="702"/>
      <c r="K380" s="702"/>
      <c r="L380" s="702"/>
      <c r="M380" s="702"/>
      <c r="N380" s="702"/>
      <c r="O380" s="702"/>
      <c r="S380" s="702"/>
      <c r="T380" s="702"/>
      <c r="U380" s="702"/>
      <c r="V380" s="702"/>
      <c r="W380" s="702"/>
      <c r="X380" s="702"/>
      <c r="Y380" s="702"/>
      <c r="Z380" s="702"/>
      <c r="AA380" s="702"/>
      <c r="AB380" s="702"/>
      <c r="AC380" s="702"/>
      <c r="AD380" s="702"/>
    </row>
    <row r="381" spans="4:30">
      <c r="D381" s="702"/>
      <c r="E381" s="702"/>
      <c r="F381" s="702"/>
      <c r="G381" s="702"/>
      <c r="H381" s="702"/>
      <c r="I381" s="702"/>
      <c r="J381" s="702"/>
      <c r="K381" s="702"/>
      <c r="L381" s="702"/>
      <c r="M381" s="702"/>
      <c r="N381" s="702"/>
      <c r="O381" s="702"/>
      <c r="S381" s="702"/>
      <c r="T381" s="702"/>
      <c r="U381" s="702"/>
      <c r="V381" s="702"/>
      <c r="W381" s="702"/>
      <c r="X381" s="702"/>
      <c r="Y381" s="702"/>
      <c r="Z381" s="702"/>
      <c r="AA381" s="702"/>
      <c r="AB381" s="702"/>
      <c r="AC381" s="702"/>
      <c r="AD381" s="702"/>
    </row>
    <row r="382" spans="4:30">
      <c r="D382" s="702"/>
      <c r="E382" s="702"/>
      <c r="F382" s="702"/>
      <c r="G382" s="702"/>
      <c r="H382" s="702"/>
      <c r="I382" s="702"/>
      <c r="J382" s="702"/>
      <c r="K382" s="702"/>
      <c r="L382" s="702"/>
      <c r="M382" s="702"/>
      <c r="N382" s="702"/>
      <c r="O382" s="702"/>
      <c r="S382" s="702"/>
      <c r="T382" s="702"/>
      <c r="U382" s="702"/>
      <c r="V382" s="702"/>
      <c r="W382" s="702"/>
      <c r="X382" s="702"/>
      <c r="Y382" s="702"/>
      <c r="Z382" s="702"/>
      <c r="AA382" s="702"/>
      <c r="AB382" s="702"/>
      <c r="AC382" s="702"/>
      <c r="AD382" s="702"/>
    </row>
    <row r="383" spans="4:30">
      <c r="D383" s="702"/>
      <c r="E383" s="702"/>
      <c r="F383" s="702"/>
      <c r="G383" s="702"/>
      <c r="H383" s="702"/>
      <c r="I383" s="702"/>
      <c r="J383" s="702"/>
      <c r="K383" s="702"/>
      <c r="L383" s="702"/>
      <c r="M383" s="702"/>
      <c r="N383" s="702"/>
      <c r="O383" s="702"/>
      <c r="S383" s="702"/>
      <c r="T383" s="702"/>
      <c r="U383" s="702"/>
      <c r="V383" s="702"/>
      <c r="W383" s="702"/>
      <c r="X383" s="702"/>
      <c r="Y383" s="702"/>
      <c r="Z383" s="702"/>
      <c r="AA383" s="702"/>
      <c r="AB383" s="702"/>
      <c r="AC383" s="702"/>
      <c r="AD383" s="702"/>
    </row>
    <row r="384" spans="4:30">
      <c r="D384" s="702"/>
      <c r="E384" s="702"/>
      <c r="F384" s="702"/>
      <c r="G384" s="702"/>
      <c r="H384" s="702"/>
      <c r="I384" s="702"/>
      <c r="J384" s="702"/>
      <c r="K384" s="702"/>
      <c r="L384" s="702"/>
      <c r="M384" s="702"/>
      <c r="N384" s="702"/>
      <c r="O384" s="702"/>
      <c r="S384" s="702"/>
      <c r="T384" s="702"/>
      <c r="U384" s="702"/>
      <c r="V384" s="702"/>
      <c r="W384" s="702"/>
      <c r="X384" s="702"/>
      <c r="Y384" s="702"/>
      <c r="Z384" s="702"/>
      <c r="AA384" s="702"/>
      <c r="AB384" s="702"/>
      <c r="AC384" s="702"/>
      <c r="AD384" s="702"/>
    </row>
    <row r="385" spans="4:30">
      <c r="D385" s="702"/>
      <c r="E385" s="702"/>
      <c r="F385" s="702"/>
      <c r="G385" s="702"/>
      <c r="H385" s="702"/>
      <c r="I385" s="702"/>
      <c r="J385" s="702"/>
      <c r="K385" s="702"/>
      <c r="L385" s="702"/>
      <c r="M385" s="702"/>
      <c r="N385" s="702"/>
      <c r="O385" s="702"/>
      <c r="S385" s="702"/>
      <c r="T385" s="702"/>
      <c r="U385" s="702"/>
      <c r="V385" s="702"/>
      <c r="W385" s="702"/>
      <c r="X385" s="702"/>
      <c r="Y385" s="702"/>
      <c r="Z385" s="702"/>
      <c r="AA385" s="702"/>
      <c r="AB385" s="702"/>
      <c r="AC385" s="702"/>
      <c r="AD385" s="702"/>
    </row>
    <row r="386" spans="4:30">
      <c r="D386" s="702"/>
      <c r="E386" s="702"/>
      <c r="F386" s="702"/>
      <c r="G386" s="702"/>
      <c r="H386" s="702"/>
      <c r="I386" s="702"/>
      <c r="J386" s="702"/>
      <c r="K386" s="702"/>
      <c r="L386" s="702"/>
      <c r="M386" s="702"/>
      <c r="N386" s="702"/>
      <c r="O386" s="702"/>
      <c r="S386" s="702"/>
      <c r="T386" s="702"/>
      <c r="U386" s="702"/>
      <c r="V386" s="702"/>
      <c r="W386" s="702"/>
      <c r="X386" s="702"/>
      <c r="Y386" s="702"/>
      <c r="Z386" s="702"/>
      <c r="AA386" s="702"/>
      <c r="AB386" s="702"/>
      <c r="AC386" s="702"/>
      <c r="AD386" s="702"/>
    </row>
    <row r="387" spans="4:30">
      <c r="D387" s="702"/>
      <c r="E387" s="702"/>
      <c r="F387" s="702"/>
      <c r="G387" s="702"/>
      <c r="H387" s="702"/>
      <c r="I387" s="702"/>
      <c r="J387" s="702"/>
      <c r="K387" s="702"/>
      <c r="L387" s="702"/>
      <c r="M387" s="702"/>
      <c r="N387" s="702"/>
      <c r="O387" s="702"/>
      <c r="S387" s="702"/>
      <c r="T387" s="702"/>
      <c r="U387" s="702"/>
      <c r="V387" s="702"/>
      <c r="W387" s="702"/>
      <c r="X387" s="702"/>
      <c r="Y387" s="702"/>
      <c r="Z387" s="702"/>
      <c r="AA387" s="702"/>
      <c r="AB387" s="702"/>
      <c r="AC387" s="702"/>
      <c r="AD387" s="702"/>
    </row>
    <row r="388" spans="4:30">
      <c r="D388" s="702"/>
      <c r="E388" s="702"/>
      <c r="F388" s="702"/>
      <c r="G388" s="702"/>
      <c r="H388" s="702"/>
      <c r="I388" s="702"/>
      <c r="J388" s="702"/>
      <c r="K388" s="702"/>
      <c r="L388" s="702"/>
      <c r="M388" s="702"/>
      <c r="N388" s="702"/>
      <c r="O388" s="702"/>
      <c r="S388" s="702"/>
      <c r="T388" s="702"/>
      <c r="U388" s="702"/>
      <c r="V388" s="702"/>
      <c r="W388" s="702"/>
      <c r="X388" s="702"/>
      <c r="Y388" s="702"/>
      <c r="Z388" s="702"/>
      <c r="AA388" s="702"/>
      <c r="AB388" s="702"/>
      <c r="AC388" s="702"/>
      <c r="AD388" s="702"/>
    </row>
    <row r="389" spans="4:30">
      <c r="D389" s="702"/>
      <c r="E389" s="702"/>
      <c r="F389" s="702"/>
      <c r="G389" s="702"/>
      <c r="H389" s="702"/>
      <c r="I389" s="702"/>
      <c r="J389" s="702"/>
      <c r="K389" s="702"/>
      <c r="L389" s="702"/>
      <c r="M389" s="702"/>
      <c r="N389" s="702"/>
      <c r="O389" s="702"/>
      <c r="S389" s="702"/>
      <c r="T389" s="702"/>
      <c r="U389" s="702"/>
      <c r="V389" s="702"/>
      <c r="W389" s="702"/>
      <c r="X389" s="702"/>
      <c r="Y389" s="702"/>
      <c r="Z389" s="702"/>
      <c r="AA389" s="702"/>
      <c r="AB389" s="702"/>
      <c r="AC389" s="702"/>
      <c r="AD389" s="702"/>
    </row>
    <row r="390" spans="4:30">
      <c r="D390" s="702"/>
      <c r="E390" s="702"/>
      <c r="F390" s="702"/>
      <c r="G390" s="702"/>
      <c r="H390" s="702"/>
      <c r="I390" s="702"/>
      <c r="J390" s="702"/>
      <c r="K390" s="702"/>
      <c r="L390" s="702"/>
      <c r="M390" s="702"/>
      <c r="N390" s="702"/>
      <c r="O390" s="702"/>
      <c r="S390" s="702"/>
      <c r="T390" s="702"/>
      <c r="U390" s="702"/>
      <c r="V390" s="702"/>
      <c r="W390" s="702"/>
      <c r="X390" s="702"/>
      <c r="Y390" s="702"/>
      <c r="Z390" s="702"/>
      <c r="AA390" s="702"/>
      <c r="AB390" s="702"/>
      <c r="AC390" s="702"/>
      <c r="AD390" s="702"/>
    </row>
    <row r="391" spans="4:30">
      <c r="D391" s="702"/>
      <c r="E391" s="702"/>
      <c r="F391" s="702"/>
      <c r="G391" s="702"/>
      <c r="H391" s="702"/>
      <c r="I391" s="702"/>
      <c r="J391" s="702"/>
      <c r="K391" s="702"/>
      <c r="L391" s="702"/>
      <c r="M391" s="702"/>
      <c r="N391" s="702"/>
      <c r="O391" s="702"/>
      <c r="S391" s="702"/>
      <c r="T391" s="702"/>
      <c r="U391" s="702"/>
      <c r="V391" s="702"/>
      <c r="W391" s="702"/>
      <c r="X391" s="702"/>
      <c r="Y391" s="702"/>
      <c r="Z391" s="702"/>
      <c r="AA391" s="702"/>
      <c r="AB391" s="702"/>
      <c r="AC391" s="702"/>
      <c r="AD391" s="702"/>
    </row>
    <row r="392" spans="4:30">
      <c r="D392" s="702"/>
      <c r="E392" s="702"/>
      <c r="F392" s="702"/>
      <c r="G392" s="702"/>
      <c r="H392" s="702"/>
      <c r="I392" s="702"/>
      <c r="J392" s="702"/>
      <c r="K392" s="702"/>
      <c r="L392" s="702"/>
      <c r="M392" s="702"/>
      <c r="N392" s="702"/>
      <c r="O392" s="702"/>
      <c r="S392" s="702"/>
      <c r="T392" s="702"/>
      <c r="U392" s="702"/>
      <c r="V392" s="702"/>
      <c r="W392" s="702"/>
      <c r="X392" s="702"/>
      <c r="Y392" s="702"/>
      <c r="Z392" s="702"/>
      <c r="AA392" s="702"/>
      <c r="AB392" s="702"/>
      <c r="AC392" s="702"/>
      <c r="AD392" s="702"/>
    </row>
    <row r="393" spans="4:30">
      <c r="D393" s="702"/>
      <c r="E393" s="702"/>
      <c r="F393" s="702"/>
      <c r="G393" s="702"/>
      <c r="H393" s="702"/>
      <c r="I393" s="702"/>
      <c r="J393" s="702"/>
      <c r="K393" s="702"/>
      <c r="L393" s="702"/>
      <c r="M393" s="702"/>
      <c r="N393" s="702"/>
      <c r="O393" s="702"/>
      <c r="S393" s="702"/>
      <c r="T393" s="702"/>
      <c r="U393" s="702"/>
      <c r="V393" s="702"/>
      <c r="W393" s="702"/>
      <c r="X393" s="702"/>
      <c r="Y393" s="702"/>
      <c r="Z393" s="702"/>
      <c r="AA393" s="702"/>
      <c r="AB393" s="702"/>
      <c r="AC393" s="702"/>
      <c r="AD393" s="702"/>
    </row>
    <row r="394" spans="4:30">
      <c r="D394" s="702"/>
      <c r="E394" s="702"/>
      <c r="F394" s="702"/>
      <c r="G394" s="702"/>
      <c r="H394" s="702"/>
      <c r="I394" s="702"/>
      <c r="J394" s="702"/>
      <c r="K394" s="702"/>
      <c r="L394" s="702"/>
      <c r="M394" s="702"/>
      <c r="N394" s="702"/>
      <c r="O394" s="702"/>
      <c r="S394" s="702"/>
      <c r="T394" s="702"/>
      <c r="U394" s="702"/>
      <c r="V394" s="702"/>
      <c r="W394" s="702"/>
      <c r="X394" s="702"/>
      <c r="Y394" s="702"/>
      <c r="Z394" s="702"/>
      <c r="AA394" s="702"/>
      <c r="AB394" s="702"/>
      <c r="AC394" s="702"/>
      <c r="AD394" s="702"/>
    </row>
    <row r="395" spans="4:30">
      <c r="D395" s="702"/>
      <c r="E395" s="702"/>
      <c r="F395" s="702"/>
      <c r="G395" s="702"/>
      <c r="H395" s="702"/>
      <c r="I395" s="702"/>
      <c r="J395" s="702"/>
      <c r="K395" s="702"/>
      <c r="L395" s="702"/>
      <c r="M395" s="702"/>
      <c r="N395" s="702"/>
      <c r="O395" s="702"/>
      <c r="S395" s="702"/>
      <c r="T395" s="702"/>
      <c r="U395" s="702"/>
      <c r="V395" s="702"/>
      <c r="W395" s="702"/>
      <c r="X395" s="702"/>
      <c r="Y395" s="702"/>
      <c r="Z395" s="702"/>
      <c r="AA395" s="702"/>
      <c r="AB395" s="702"/>
      <c r="AC395" s="702"/>
      <c r="AD395" s="702"/>
    </row>
    <row r="396" spans="4:30">
      <c r="D396" s="702"/>
      <c r="E396" s="702"/>
      <c r="F396" s="702"/>
      <c r="G396" s="702"/>
      <c r="H396" s="702"/>
      <c r="I396" s="702"/>
      <c r="J396" s="702"/>
      <c r="K396" s="702"/>
      <c r="L396" s="702"/>
      <c r="M396" s="702"/>
      <c r="N396" s="702"/>
      <c r="O396" s="702"/>
      <c r="S396" s="702"/>
      <c r="T396" s="702"/>
      <c r="U396" s="702"/>
      <c r="V396" s="702"/>
      <c r="W396" s="702"/>
      <c r="X396" s="702"/>
      <c r="Y396" s="702"/>
      <c r="Z396" s="702"/>
      <c r="AA396" s="702"/>
      <c r="AB396" s="702"/>
      <c r="AC396" s="702"/>
      <c r="AD396" s="702"/>
    </row>
    <row r="397" spans="4:30">
      <c r="D397" s="702"/>
      <c r="E397" s="702"/>
      <c r="F397" s="702"/>
      <c r="G397" s="702"/>
      <c r="H397" s="702"/>
      <c r="I397" s="702"/>
      <c r="J397" s="702"/>
      <c r="K397" s="702"/>
      <c r="L397" s="702"/>
      <c r="M397" s="702"/>
      <c r="N397" s="702"/>
      <c r="O397" s="702"/>
      <c r="S397" s="702"/>
      <c r="T397" s="702"/>
      <c r="U397" s="702"/>
      <c r="V397" s="702"/>
      <c r="W397" s="702"/>
      <c r="X397" s="702"/>
      <c r="Y397" s="702"/>
      <c r="Z397" s="702"/>
      <c r="AA397" s="702"/>
      <c r="AB397" s="702"/>
      <c r="AC397" s="702"/>
      <c r="AD397" s="702"/>
    </row>
    <row r="398" spans="4:30">
      <c r="D398" s="702"/>
      <c r="E398" s="702"/>
      <c r="F398" s="702"/>
      <c r="G398" s="702"/>
      <c r="H398" s="702"/>
      <c r="I398" s="702"/>
      <c r="J398" s="702"/>
      <c r="K398" s="702"/>
      <c r="L398" s="702"/>
      <c r="M398" s="702"/>
      <c r="N398" s="702"/>
      <c r="O398" s="702"/>
      <c r="S398" s="702"/>
      <c r="T398" s="702"/>
      <c r="U398" s="702"/>
      <c r="V398" s="702"/>
      <c r="W398" s="702"/>
      <c r="X398" s="702"/>
      <c r="Y398" s="702"/>
      <c r="Z398" s="702"/>
      <c r="AA398" s="702"/>
      <c r="AB398" s="702"/>
      <c r="AC398" s="702"/>
      <c r="AD398" s="702"/>
    </row>
    <row r="399" spans="4:30">
      <c r="D399" s="702"/>
      <c r="E399" s="702"/>
      <c r="F399" s="702"/>
      <c r="G399" s="702"/>
      <c r="H399" s="702"/>
      <c r="I399" s="702"/>
      <c r="J399" s="702"/>
      <c r="K399" s="702"/>
      <c r="L399" s="702"/>
      <c r="M399" s="702"/>
      <c r="N399" s="702"/>
      <c r="O399" s="702"/>
      <c r="S399" s="702"/>
      <c r="T399" s="702"/>
      <c r="U399" s="702"/>
      <c r="V399" s="702"/>
      <c r="W399" s="702"/>
      <c r="X399" s="702"/>
      <c r="Y399" s="702"/>
      <c r="Z399" s="702"/>
      <c r="AA399" s="702"/>
      <c r="AB399" s="702"/>
      <c r="AC399" s="702"/>
      <c r="AD399" s="702"/>
    </row>
    <row r="400" spans="4:30">
      <c r="D400" s="702"/>
      <c r="E400" s="702"/>
      <c r="F400" s="702"/>
      <c r="G400" s="702"/>
      <c r="H400" s="702"/>
      <c r="I400" s="702"/>
      <c r="J400" s="702"/>
      <c r="K400" s="702"/>
      <c r="L400" s="702"/>
      <c r="M400" s="702"/>
      <c r="N400" s="702"/>
      <c r="O400" s="702"/>
      <c r="S400" s="702"/>
      <c r="T400" s="702"/>
      <c r="U400" s="702"/>
      <c r="V400" s="702"/>
      <c r="W400" s="702"/>
      <c r="X400" s="702"/>
      <c r="Y400" s="702"/>
      <c r="Z400" s="702"/>
      <c r="AA400" s="702"/>
      <c r="AB400" s="702"/>
      <c r="AC400" s="702"/>
      <c r="AD400" s="702"/>
    </row>
    <row r="401" spans="4:30">
      <c r="D401" s="702"/>
      <c r="E401" s="702"/>
      <c r="F401" s="702"/>
      <c r="G401" s="702"/>
      <c r="H401" s="702"/>
      <c r="I401" s="702"/>
      <c r="J401" s="702"/>
      <c r="K401" s="702"/>
      <c r="L401" s="702"/>
      <c r="M401" s="702"/>
      <c r="N401" s="702"/>
      <c r="O401" s="702"/>
      <c r="S401" s="702"/>
      <c r="T401" s="702"/>
      <c r="U401" s="702"/>
      <c r="V401" s="702"/>
      <c r="W401" s="702"/>
      <c r="X401" s="702"/>
      <c r="Y401" s="702"/>
      <c r="Z401" s="702"/>
      <c r="AA401" s="702"/>
      <c r="AB401" s="702"/>
      <c r="AC401" s="702"/>
      <c r="AD401" s="702"/>
    </row>
    <row r="402" spans="4:30">
      <c r="D402" s="702"/>
      <c r="E402" s="702"/>
      <c r="F402" s="702"/>
      <c r="G402" s="702"/>
      <c r="H402" s="702"/>
      <c r="I402" s="702"/>
      <c r="J402" s="702"/>
      <c r="K402" s="702"/>
      <c r="L402" s="702"/>
      <c r="M402" s="702"/>
      <c r="N402" s="702"/>
      <c r="O402" s="702"/>
      <c r="S402" s="702"/>
      <c r="T402" s="702"/>
      <c r="U402" s="702"/>
      <c r="V402" s="702"/>
      <c r="W402" s="702"/>
      <c r="X402" s="702"/>
      <c r="Y402" s="702"/>
      <c r="Z402" s="702"/>
      <c r="AA402" s="702"/>
      <c r="AB402" s="702"/>
      <c r="AC402" s="702"/>
      <c r="AD402" s="702"/>
    </row>
    <row r="403" spans="4:30">
      <c r="D403" s="702"/>
      <c r="E403" s="702"/>
      <c r="F403" s="702"/>
      <c r="G403" s="702"/>
      <c r="H403" s="702"/>
      <c r="I403" s="702"/>
      <c r="J403" s="702"/>
      <c r="K403" s="702"/>
      <c r="L403" s="702"/>
      <c r="M403" s="702"/>
      <c r="N403" s="702"/>
      <c r="O403" s="702"/>
      <c r="S403" s="702"/>
      <c r="T403" s="702"/>
      <c r="U403" s="702"/>
      <c r="V403" s="702"/>
      <c r="W403" s="702"/>
      <c r="X403" s="702"/>
      <c r="Y403" s="702"/>
      <c r="Z403" s="702"/>
      <c r="AA403" s="702"/>
      <c r="AB403" s="702"/>
      <c r="AC403" s="702"/>
      <c r="AD403" s="702"/>
    </row>
    <row r="404" spans="4:30">
      <c r="D404" s="702"/>
      <c r="E404" s="702"/>
      <c r="F404" s="702"/>
      <c r="G404" s="702"/>
      <c r="H404" s="702"/>
      <c r="I404" s="702"/>
      <c r="J404" s="702"/>
      <c r="K404" s="702"/>
      <c r="L404" s="702"/>
      <c r="M404" s="702"/>
      <c r="N404" s="702"/>
      <c r="O404" s="702"/>
      <c r="S404" s="702"/>
      <c r="T404" s="702"/>
      <c r="U404" s="702"/>
      <c r="V404" s="702"/>
      <c r="W404" s="702"/>
      <c r="X404" s="702"/>
      <c r="Y404" s="702"/>
      <c r="Z404" s="702"/>
      <c r="AA404" s="702"/>
      <c r="AB404" s="702"/>
      <c r="AC404" s="702"/>
      <c r="AD404" s="702"/>
    </row>
    <row r="405" spans="4:30">
      <c r="D405" s="702"/>
      <c r="E405" s="702"/>
      <c r="F405" s="702"/>
      <c r="G405" s="702"/>
      <c r="H405" s="702"/>
      <c r="I405" s="702"/>
      <c r="J405" s="702"/>
      <c r="K405" s="702"/>
      <c r="L405" s="702"/>
      <c r="M405" s="702"/>
      <c r="N405" s="702"/>
      <c r="O405" s="702"/>
      <c r="S405" s="702"/>
      <c r="T405" s="702"/>
      <c r="U405" s="702"/>
      <c r="V405" s="702"/>
      <c r="W405" s="702"/>
      <c r="X405" s="702"/>
      <c r="Y405" s="702"/>
      <c r="Z405" s="702"/>
      <c r="AA405" s="702"/>
      <c r="AB405" s="702"/>
      <c r="AC405" s="702"/>
      <c r="AD405" s="702"/>
    </row>
    <row r="406" spans="4:30">
      <c r="D406" s="702"/>
      <c r="E406" s="702"/>
      <c r="F406" s="702"/>
      <c r="G406" s="702"/>
      <c r="H406" s="702"/>
      <c r="I406" s="702"/>
      <c r="J406" s="702"/>
      <c r="K406" s="702"/>
      <c r="L406" s="702"/>
      <c r="M406" s="702"/>
      <c r="N406" s="702"/>
      <c r="O406" s="702"/>
      <c r="S406" s="702"/>
      <c r="T406" s="702"/>
      <c r="U406" s="702"/>
      <c r="V406" s="702"/>
      <c r="W406" s="702"/>
      <c r="X406" s="702"/>
      <c r="Y406" s="702"/>
      <c r="Z406" s="702"/>
      <c r="AA406" s="702"/>
      <c r="AB406" s="702"/>
      <c r="AC406" s="702"/>
      <c r="AD406" s="702"/>
    </row>
    <row r="407" spans="4:30">
      <c r="D407" s="702"/>
      <c r="E407" s="702"/>
      <c r="F407" s="702"/>
      <c r="G407" s="702"/>
      <c r="H407" s="702"/>
      <c r="I407" s="702"/>
      <c r="J407" s="702"/>
      <c r="K407" s="702"/>
      <c r="L407" s="702"/>
      <c r="M407" s="702"/>
      <c r="N407" s="702"/>
      <c r="O407" s="702"/>
      <c r="S407" s="702"/>
      <c r="T407" s="702"/>
      <c r="U407" s="702"/>
      <c r="V407" s="702"/>
      <c r="W407" s="702"/>
      <c r="X407" s="702"/>
      <c r="Y407" s="702"/>
      <c r="Z407" s="702"/>
      <c r="AA407" s="702"/>
      <c r="AB407" s="702"/>
      <c r="AC407" s="702"/>
      <c r="AD407" s="702"/>
    </row>
    <row r="408" spans="4:30">
      <c r="D408" s="702"/>
      <c r="E408" s="702"/>
      <c r="F408" s="702"/>
      <c r="G408" s="702"/>
      <c r="H408" s="702"/>
      <c r="I408" s="702"/>
      <c r="J408" s="702"/>
      <c r="K408" s="702"/>
      <c r="L408" s="702"/>
      <c r="M408" s="702"/>
      <c r="N408" s="702"/>
      <c r="O408" s="702"/>
      <c r="S408" s="702"/>
      <c r="T408" s="702"/>
      <c r="U408" s="702"/>
      <c r="V408" s="702"/>
      <c r="W408" s="702"/>
      <c r="X408" s="702"/>
      <c r="Y408" s="702"/>
      <c r="Z408" s="702"/>
      <c r="AA408" s="702"/>
      <c r="AB408" s="702"/>
      <c r="AC408" s="702"/>
      <c r="AD408" s="702"/>
    </row>
    <row r="409" spans="4:30">
      <c r="D409" s="702"/>
      <c r="E409" s="702"/>
      <c r="F409" s="702"/>
      <c r="G409" s="702"/>
      <c r="H409" s="702"/>
      <c r="I409" s="702"/>
      <c r="J409" s="702"/>
      <c r="K409" s="702"/>
      <c r="L409" s="702"/>
      <c r="M409" s="702"/>
      <c r="N409" s="702"/>
      <c r="O409" s="702"/>
      <c r="S409" s="702"/>
      <c r="T409" s="702"/>
      <c r="U409" s="702"/>
      <c r="V409" s="702"/>
      <c r="W409" s="702"/>
      <c r="X409" s="702"/>
      <c r="Y409" s="702"/>
      <c r="Z409" s="702"/>
      <c r="AA409" s="702"/>
      <c r="AB409" s="702"/>
      <c r="AC409" s="702"/>
      <c r="AD409" s="702"/>
    </row>
    <row r="410" spans="4:30">
      <c r="D410" s="702"/>
      <c r="E410" s="702"/>
      <c r="F410" s="702"/>
      <c r="G410" s="702"/>
      <c r="H410" s="702"/>
      <c r="I410" s="702"/>
      <c r="J410" s="702"/>
      <c r="K410" s="702"/>
      <c r="L410" s="702"/>
      <c r="M410" s="702"/>
      <c r="N410" s="702"/>
      <c r="O410" s="702"/>
      <c r="S410" s="702"/>
      <c r="T410" s="702"/>
      <c r="U410" s="702"/>
      <c r="V410" s="702"/>
      <c r="W410" s="702"/>
      <c r="X410" s="702"/>
      <c r="Y410" s="702"/>
      <c r="Z410" s="702"/>
      <c r="AA410" s="702"/>
      <c r="AB410" s="702"/>
      <c r="AC410" s="702"/>
      <c r="AD410" s="702"/>
    </row>
    <row r="411" spans="4:30">
      <c r="D411" s="702"/>
      <c r="E411" s="702"/>
      <c r="F411" s="702"/>
      <c r="G411" s="702"/>
      <c r="H411" s="702"/>
      <c r="I411" s="702"/>
      <c r="J411" s="702"/>
      <c r="K411" s="702"/>
      <c r="L411" s="702"/>
      <c r="M411" s="702"/>
      <c r="N411" s="702"/>
      <c r="O411" s="702"/>
      <c r="S411" s="702"/>
      <c r="T411" s="702"/>
      <c r="U411" s="702"/>
      <c r="V411" s="702"/>
      <c r="W411" s="702"/>
      <c r="X411" s="702"/>
      <c r="Y411" s="702"/>
      <c r="Z411" s="702"/>
      <c r="AA411" s="702"/>
      <c r="AB411" s="702"/>
      <c r="AC411" s="702"/>
      <c r="AD411" s="702"/>
    </row>
    <row r="412" spans="4:30">
      <c r="D412" s="702"/>
      <c r="E412" s="702"/>
      <c r="F412" s="702"/>
      <c r="G412" s="702"/>
      <c r="H412" s="702"/>
      <c r="I412" s="702"/>
      <c r="J412" s="702"/>
      <c r="K412" s="702"/>
      <c r="L412" s="702"/>
      <c r="M412" s="702"/>
      <c r="N412" s="702"/>
      <c r="O412" s="702"/>
      <c r="S412" s="702"/>
      <c r="T412" s="702"/>
      <c r="U412" s="702"/>
      <c r="V412" s="702"/>
      <c r="W412" s="702"/>
      <c r="X412" s="702"/>
      <c r="Y412" s="702"/>
      <c r="Z412" s="702"/>
      <c r="AA412" s="702"/>
      <c r="AB412" s="702"/>
      <c r="AC412" s="702"/>
      <c r="AD412" s="702"/>
    </row>
    <row r="413" spans="4:30">
      <c r="D413" s="702"/>
      <c r="E413" s="702"/>
      <c r="F413" s="702"/>
      <c r="G413" s="702"/>
      <c r="H413" s="702"/>
      <c r="I413" s="702"/>
      <c r="J413" s="702"/>
      <c r="K413" s="702"/>
      <c r="L413" s="702"/>
      <c r="M413" s="702"/>
      <c r="N413" s="702"/>
      <c r="O413" s="702"/>
      <c r="S413" s="702"/>
      <c r="T413" s="702"/>
      <c r="U413" s="702"/>
      <c r="V413" s="702"/>
      <c r="W413" s="702"/>
      <c r="X413" s="702"/>
      <c r="Y413" s="702"/>
      <c r="Z413" s="702"/>
      <c r="AA413" s="702"/>
      <c r="AB413" s="702"/>
      <c r="AC413" s="702"/>
      <c r="AD413" s="702"/>
    </row>
    <row r="414" spans="4:30">
      <c r="D414" s="702"/>
      <c r="E414" s="702"/>
      <c r="F414" s="702"/>
      <c r="G414" s="702"/>
      <c r="H414" s="702"/>
      <c r="I414" s="702"/>
      <c r="J414" s="702"/>
      <c r="K414" s="702"/>
      <c r="L414" s="702"/>
      <c r="M414" s="702"/>
      <c r="N414" s="702"/>
      <c r="O414" s="702"/>
      <c r="S414" s="702"/>
      <c r="T414" s="702"/>
      <c r="U414" s="702"/>
      <c r="V414" s="702"/>
      <c r="W414" s="702"/>
      <c r="X414" s="702"/>
      <c r="Y414" s="702"/>
      <c r="Z414" s="702"/>
      <c r="AA414" s="702"/>
      <c r="AB414" s="702"/>
      <c r="AC414" s="702"/>
      <c r="AD414" s="702"/>
    </row>
    <row r="415" spans="4:30">
      <c r="D415" s="702"/>
      <c r="E415" s="702"/>
      <c r="F415" s="702"/>
      <c r="G415" s="702"/>
      <c r="H415" s="702"/>
      <c r="I415" s="702"/>
      <c r="J415" s="702"/>
      <c r="K415" s="702"/>
      <c r="L415" s="702"/>
      <c r="M415" s="702"/>
      <c r="N415" s="702"/>
      <c r="O415" s="702"/>
      <c r="S415" s="702"/>
      <c r="T415" s="702"/>
      <c r="U415" s="702"/>
      <c r="V415" s="702"/>
      <c r="W415" s="702"/>
      <c r="X415" s="702"/>
      <c r="Y415" s="702"/>
      <c r="Z415" s="702"/>
      <c r="AA415" s="702"/>
      <c r="AB415" s="702"/>
      <c r="AC415" s="702"/>
      <c r="AD415" s="702"/>
    </row>
    <row r="416" spans="4:30">
      <c r="D416" s="702"/>
      <c r="E416" s="702"/>
      <c r="F416" s="702"/>
      <c r="G416" s="702"/>
      <c r="H416" s="702"/>
      <c r="I416" s="702"/>
      <c r="J416" s="702"/>
      <c r="K416" s="702"/>
      <c r="L416" s="702"/>
      <c r="M416" s="702"/>
      <c r="N416" s="702"/>
      <c r="O416" s="702"/>
      <c r="S416" s="702"/>
      <c r="T416" s="702"/>
      <c r="U416" s="702"/>
      <c r="V416" s="702"/>
      <c r="W416" s="702"/>
      <c r="X416" s="702"/>
      <c r="Y416" s="702"/>
      <c r="Z416" s="702"/>
      <c r="AA416" s="702"/>
      <c r="AB416" s="702"/>
      <c r="AC416" s="702"/>
      <c r="AD416" s="702"/>
    </row>
    <row r="417" spans="4:30">
      <c r="D417" s="702"/>
      <c r="E417" s="702"/>
      <c r="F417" s="702"/>
      <c r="G417" s="702"/>
      <c r="H417" s="702"/>
      <c r="I417" s="702"/>
      <c r="J417" s="702"/>
      <c r="K417" s="702"/>
      <c r="L417" s="702"/>
      <c r="M417" s="702"/>
      <c r="N417" s="702"/>
      <c r="O417" s="702"/>
      <c r="S417" s="702"/>
      <c r="T417" s="702"/>
      <c r="U417" s="702"/>
      <c r="V417" s="702"/>
      <c r="W417" s="702"/>
      <c r="X417" s="702"/>
      <c r="Y417" s="702"/>
      <c r="Z417" s="702"/>
      <c r="AA417" s="702"/>
      <c r="AB417" s="702"/>
      <c r="AC417" s="702"/>
      <c r="AD417" s="702"/>
    </row>
    <row r="418" spans="4:30">
      <c r="D418" s="702"/>
      <c r="E418" s="702"/>
      <c r="F418" s="702"/>
      <c r="G418" s="702"/>
      <c r="H418" s="702"/>
      <c r="I418" s="702"/>
      <c r="J418" s="702"/>
      <c r="K418" s="702"/>
      <c r="L418" s="702"/>
      <c r="M418" s="702"/>
      <c r="N418" s="702"/>
      <c r="O418" s="702"/>
      <c r="S418" s="702"/>
      <c r="T418" s="702"/>
      <c r="U418" s="702"/>
      <c r="V418" s="702"/>
      <c r="W418" s="702"/>
      <c r="X418" s="702"/>
      <c r="Y418" s="702"/>
      <c r="Z418" s="702"/>
      <c r="AA418" s="702"/>
      <c r="AB418" s="702"/>
      <c r="AC418" s="702"/>
      <c r="AD418" s="702"/>
    </row>
    <row r="419" spans="4:30">
      <c r="D419" s="702"/>
      <c r="E419" s="702"/>
      <c r="F419" s="702"/>
      <c r="G419" s="702"/>
      <c r="H419" s="702"/>
      <c r="I419" s="702"/>
      <c r="J419" s="702"/>
      <c r="K419" s="702"/>
      <c r="L419" s="702"/>
      <c r="M419" s="702"/>
      <c r="N419" s="702"/>
      <c r="O419" s="702"/>
      <c r="S419" s="702"/>
      <c r="T419" s="702"/>
      <c r="U419" s="702"/>
      <c r="V419" s="702"/>
      <c r="W419" s="702"/>
      <c r="X419" s="702"/>
      <c r="Y419" s="702"/>
      <c r="Z419" s="702"/>
      <c r="AA419" s="702"/>
      <c r="AB419" s="702"/>
      <c r="AC419" s="702"/>
      <c r="AD419" s="702"/>
    </row>
    <row r="420" spans="4:30">
      <c r="D420" s="702"/>
      <c r="E420" s="702"/>
      <c r="F420" s="702"/>
      <c r="G420" s="702"/>
      <c r="H420" s="702"/>
      <c r="I420" s="702"/>
      <c r="J420" s="702"/>
      <c r="K420" s="702"/>
      <c r="L420" s="702"/>
      <c r="M420" s="702"/>
      <c r="N420" s="702"/>
      <c r="O420" s="702"/>
      <c r="S420" s="702"/>
      <c r="T420" s="702"/>
      <c r="U420" s="702"/>
      <c r="V420" s="702"/>
      <c r="W420" s="702"/>
      <c r="X420" s="702"/>
      <c r="Y420" s="702"/>
      <c r="Z420" s="702"/>
      <c r="AA420" s="702"/>
      <c r="AB420" s="702"/>
      <c r="AC420" s="702"/>
      <c r="AD420" s="702"/>
    </row>
    <row r="421" spans="4:30">
      <c r="D421" s="702"/>
      <c r="E421" s="702"/>
      <c r="F421" s="702"/>
      <c r="G421" s="702"/>
      <c r="H421" s="702"/>
      <c r="I421" s="702"/>
      <c r="J421" s="702"/>
      <c r="K421" s="702"/>
      <c r="L421" s="702"/>
      <c r="M421" s="702"/>
      <c r="N421" s="702"/>
      <c r="O421" s="702"/>
      <c r="S421" s="702"/>
      <c r="T421" s="702"/>
      <c r="U421" s="702"/>
      <c r="V421" s="702"/>
      <c r="W421" s="702"/>
      <c r="X421" s="702"/>
      <c r="Y421" s="702"/>
      <c r="Z421" s="702"/>
      <c r="AA421" s="702"/>
      <c r="AB421" s="702"/>
      <c r="AC421" s="702"/>
      <c r="AD421" s="702"/>
    </row>
    <row r="422" spans="4:30">
      <c r="D422" s="702"/>
      <c r="E422" s="702"/>
      <c r="F422" s="702"/>
      <c r="G422" s="702"/>
      <c r="H422" s="702"/>
      <c r="I422" s="702"/>
      <c r="J422" s="702"/>
      <c r="K422" s="702"/>
      <c r="L422" s="702"/>
      <c r="M422" s="702"/>
      <c r="N422" s="702"/>
      <c r="O422" s="702"/>
      <c r="S422" s="702"/>
      <c r="T422" s="702"/>
      <c r="U422" s="702"/>
      <c r="V422" s="702"/>
      <c r="W422" s="702"/>
      <c r="X422" s="702"/>
      <c r="Y422" s="702"/>
      <c r="Z422" s="702"/>
      <c r="AA422" s="702"/>
      <c r="AB422" s="702"/>
      <c r="AC422" s="702"/>
      <c r="AD422" s="702"/>
    </row>
    <row r="423" spans="4:30">
      <c r="D423" s="702"/>
      <c r="E423" s="702"/>
      <c r="F423" s="702"/>
      <c r="G423" s="702"/>
      <c r="H423" s="702"/>
      <c r="I423" s="702"/>
      <c r="J423" s="702"/>
      <c r="K423" s="702"/>
      <c r="L423" s="702"/>
      <c r="M423" s="702"/>
      <c r="N423" s="702"/>
      <c r="O423" s="702"/>
      <c r="S423" s="702"/>
      <c r="T423" s="702"/>
      <c r="U423" s="702"/>
      <c r="V423" s="702"/>
      <c r="W423" s="702"/>
      <c r="X423" s="702"/>
      <c r="Y423" s="702"/>
      <c r="Z423" s="702"/>
      <c r="AA423" s="702"/>
      <c r="AB423" s="702"/>
      <c r="AC423" s="702"/>
      <c r="AD423" s="702"/>
    </row>
    <row r="424" spans="4:30">
      <c r="D424" s="702"/>
      <c r="E424" s="702"/>
      <c r="F424" s="702"/>
      <c r="G424" s="702"/>
      <c r="H424" s="702"/>
      <c r="I424" s="702"/>
      <c r="J424" s="702"/>
      <c r="K424" s="702"/>
      <c r="L424" s="702"/>
      <c r="M424" s="702"/>
      <c r="N424" s="702"/>
      <c r="O424" s="702"/>
      <c r="S424" s="702"/>
      <c r="T424" s="702"/>
      <c r="U424" s="702"/>
      <c r="V424" s="702"/>
      <c r="W424" s="702"/>
      <c r="X424" s="702"/>
      <c r="Y424" s="702"/>
      <c r="Z424" s="702"/>
      <c r="AA424" s="702"/>
      <c r="AB424" s="702"/>
      <c r="AC424" s="702"/>
      <c r="AD424" s="702"/>
    </row>
    <row r="425" spans="4:30">
      <c r="D425" s="702"/>
      <c r="E425" s="702"/>
      <c r="F425" s="702"/>
      <c r="G425" s="702"/>
      <c r="H425" s="702"/>
      <c r="I425" s="702"/>
      <c r="J425" s="702"/>
      <c r="K425" s="702"/>
      <c r="L425" s="702"/>
      <c r="M425" s="702"/>
      <c r="N425" s="702"/>
      <c r="O425" s="702"/>
      <c r="S425" s="702"/>
      <c r="T425" s="702"/>
      <c r="U425" s="702"/>
      <c r="V425" s="702"/>
      <c r="W425" s="702"/>
      <c r="X425" s="702"/>
      <c r="Y425" s="702"/>
      <c r="Z425" s="702"/>
      <c r="AA425" s="702"/>
      <c r="AB425" s="702"/>
      <c r="AC425" s="702"/>
      <c r="AD425" s="702"/>
    </row>
    <row r="426" spans="4:30">
      <c r="D426" s="702"/>
      <c r="E426" s="702"/>
      <c r="F426" s="702"/>
      <c r="G426" s="702"/>
      <c r="H426" s="702"/>
      <c r="I426" s="702"/>
      <c r="J426" s="702"/>
      <c r="K426" s="702"/>
      <c r="L426" s="702"/>
      <c r="M426" s="702"/>
      <c r="N426" s="702"/>
      <c r="O426" s="702"/>
      <c r="S426" s="702"/>
      <c r="T426" s="702"/>
      <c r="U426" s="702"/>
      <c r="V426" s="702"/>
      <c r="W426" s="702"/>
      <c r="X426" s="702"/>
      <c r="Y426" s="702"/>
      <c r="Z426" s="702"/>
      <c r="AA426" s="702"/>
      <c r="AB426" s="702"/>
      <c r="AC426" s="702"/>
      <c r="AD426" s="702"/>
    </row>
    <row r="427" spans="4:30">
      <c r="D427" s="702"/>
      <c r="E427" s="702"/>
      <c r="F427" s="702"/>
      <c r="G427" s="702"/>
      <c r="H427" s="702"/>
      <c r="I427" s="702"/>
      <c r="J427" s="702"/>
      <c r="K427" s="702"/>
      <c r="L427" s="702"/>
      <c r="M427" s="702"/>
      <c r="N427" s="702"/>
      <c r="O427" s="702"/>
      <c r="S427" s="702"/>
      <c r="T427" s="702"/>
      <c r="U427" s="702"/>
      <c r="V427" s="702"/>
      <c r="W427" s="702"/>
      <c r="X427" s="702"/>
      <c r="Y427" s="702"/>
      <c r="Z427" s="702"/>
      <c r="AA427" s="702"/>
      <c r="AB427" s="702"/>
      <c r="AC427" s="702"/>
      <c r="AD427" s="702"/>
    </row>
    <row r="428" spans="4:30">
      <c r="D428" s="702"/>
      <c r="E428" s="702"/>
      <c r="F428" s="702"/>
      <c r="G428" s="702"/>
      <c r="H428" s="702"/>
      <c r="I428" s="702"/>
      <c r="J428" s="702"/>
      <c r="K428" s="702"/>
      <c r="L428" s="702"/>
      <c r="M428" s="702"/>
      <c r="N428" s="702"/>
      <c r="O428" s="702"/>
      <c r="S428" s="702"/>
      <c r="T428" s="702"/>
      <c r="U428" s="702"/>
      <c r="V428" s="702"/>
      <c r="W428" s="702"/>
      <c r="X428" s="702"/>
      <c r="Y428" s="702"/>
      <c r="Z428" s="702"/>
      <c r="AA428" s="702"/>
      <c r="AB428" s="702"/>
      <c r="AC428" s="702"/>
      <c r="AD428" s="702"/>
    </row>
    <row r="429" spans="4:30">
      <c r="D429" s="702"/>
      <c r="E429" s="702"/>
      <c r="F429" s="702"/>
      <c r="G429" s="702"/>
      <c r="H429" s="702"/>
      <c r="I429" s="702"/>
      <c r="J429" s="702"/>
      <c r="K429" s="702"/>
      <c r="L429" s="702"/>
      <c r="M429" s="702"/>
      <c r="N429" s="702"/>
      <c r="O429" s="702"/>
      <c r="S429" s="702"/>
      <c r="T429" s="702"/>
      <c r="U429" s="702"/>
      <c r="V429" s="702"/>
      <c r="W429" s="702"/>
      <c r="X429" s="702"/>
      <c r="Y429" s="702"/>
      <c r="Z429" s="702"/>
      <c r="AA429" s="702"/>
      <c r="AB429" s="702"/>
      <c r="AC429" s="702"/>
      <c r="AD429" s="702"/>
    </row>
    <row r="430" spans="4:30">
      <c r="D430" s="702"/>
      <c r="E430" s="702"/>
      <c r="F430" s="702"/>
      <c r="G430" s="702"/>
      <c r="H430" s="702"/>
      <c r="I430" s="702"/>
      <c r="J430" s="702"/>
      <c r="K430" s="702"/>
      <c r="L430" s="702"/>
      <c r="M430" s="702"/>
      <c r="N430" s="702"/>
      <c r="O430" s="702"/>
      <c r="S430" s="702"/>
      <c r="T430" s="702"/>
      <c r="U430" s="702"/>
      <c r="V430" s="702"/>
      <c r="W430" s="702"/>
      <c r="X430" s="702"/>
      <c r="Y430" s="702"/>
      <c r="Z430" s="702"/>
      <c r="AA430" s="702"/>
      <c r="AB430" s="702"/>
      <c r="AC430" s="702"/>
      <c r="AD430" s="702"/>
    </row>
    <row r="431" spans="4:30">
      <c r="D431" s="702"/>
      <c r="E431" s="702"/>
      <c r="F431" s="702"/>
      <c r="G431" s="702"/>
      <c r="H431" s="702"/>
      <c r="I431" s="702"/>
      <c r="J431" s="702"/>
      <c r="K431" s="702"/>
      <c r="L431" s="702"/>
      <c r="M431" s="702"/>
      <c r="N431" s="702"/>
      <c r="O431" s="702"/>
      <c r="S431" s="702"/>
      <c r="T431" s="702"/>
      <c r="U431" s="702"/>
      <c r="V431" s="702"/>
      <c r="W431" s="702"/>
      <c r="X431" s="702"/>
      <c r="Y431" s="702"/>
      <c r="Z431" s="702"/>
      <c r="AA431" s="702"/>
      <c r="AB431" s="702"/>
      <c r="AC431" s="702"/>
      <c r="AD431" s="702"/>
    </row>
    <row r="432" spans="4:30">
      <c r="D432" s="702"/>
      <c r="E432" s="702"/>
      <c r="F432" s="702"/>
      <c r="G432" s="702"/>
      <c r="H432" s="702"/>
      <c r="I432" s="702"/>
      <c r="J432" s="702"/>
      <c r="K432" s="702"/>
      <c r="L432" s="702"/>
      <c r="M432" s="702"/>
      <c r="N432" s="702"/>
      <c r="O432" s="702"/>
      <c r="S432" s="702"/>
      <c r="T432" s="702"/>
      <c r="U432" s="702"/>
      <c r="V432" s="702"/>
      <c r="W432" s="702"/>
      <c r="X432" s="702"/>
      <c r="Y432" s="702"/>
      <c r="Z432" s="702"/>
      <c r="AA432" s="702"/>
      <c r="AB432" s="702"/>
      <c r="AC432" s="702"/>
      <c r="AD432" s="702"/>
    </row>
    <row r="433" spans="4:30">
      <c r="D433" s="702"/>
      <c r="E433" s="702"/>
      <c r="F433" s="702"/>
      <c r="G433" s="702"/>
      <c r="H433" s="702"/>
      <c r="I433" s="702"/>
      <c r="J433" s="702"/>
      <c r="K433" s="702"/>
      <c r="L433" s="702"/>
      <c r="M433" s="702"/>
      <c r="N433" s="702"/>
      <c r="O433" s="702"/>
      <c r="S433" s="702"/>
      <c r="T433" s="702"/>
      <c r="U433" s="702"/>
      <c r="V433" s="702"/>
      <c r="W433" s="702"/>
      <c r="X433" s="702"/>
      <c r="Y433" s="702"/>
      <c r="Z433" s="702"/>
      <c r="AA433" s="702"/>
      <c r="AB433" s="702"/>
      <c r="AC433" s="702"/>
      <c r="AD433" s="702"/>
    </row>
    <row r="434" spans="4:30">
      <c r="D434" s="702"/>
      <c r="E434" s="702"/>
      <c r="F434" s="702"/>
      <c r="G434" s="702"/>
      <c r="H434" s="702"/>
      <c r="I434" s="702"/>
      <c r="J434" s="702"/>
      <c r="K434" s="702"/>
      <c r="L434" s="702"/>
      <c r="M434" s="702"/>
      <c r="N434" s="702"/>
      <c r="O434" s="702"/>
      <c r="S434" s="702"/>
      <c r="T434" s="702"/>
      <c r="U434" s="702"/>
      <c r="V434" s="702"/>
      <c r="W434" s="702"/>
      <c r="X434" s="702"/>
      <c r="Y434" s="702"/>
      <c r="Z434" s="702"/>
      <c r="AA434" s="702"/>
      <c r="AB434" s="702"/>
      <c r="AC434" s="702"/>
      <c r="AD434" s="702"/>
    </row>
    <row r="435" spans="4:30">
      <c r="D435" s="702"/>
      <c r="E435" s="702"/>
      <c r="F435" s="702"/>
      <c r="G435" s="702"/>
      <c r="H435" s="702"/>
      <c r="I435" s="702"/>
      <c r="J435" s="702"/>
      <c r="K435" s="702"/>
      <c r="L435" s="702"/>
      <c r="M435" s="702"/>
      <c r="N435" s="702"/>
      <c r="O435" s="702"/>
      <c r="S435" s="702"/>
      <c r="T435" s="702"/>
      <c r="U435" s="702"/>
      <c r="V435" s="702"/>
      <c r="W435" s="702"/>
      <c r="X435" s="702"/>
      <c r="Y435" s="702"/>
      <c r="Z435" s="702"/>
      <c r="AA435" s="702"/>
      <c r="AB435" s="702"/>
      <c r="AC435" s="702"/>
      <c r="AD435" s="702"/>
    </row>
    <row r="436" spans="4:30">
      <c r="D436" s="702"/>
      <c r="E436" s="702"/>
      <c r="F436" s="702"/>
      <c r="G436" s="702"/>
      <c r="H436" s="702"/>
      <c r="I436" s="702"/>
      <c r="J436" s="702"/>
      <c r="K436" s="702"/>
      <c r="L436" s="702"/>
      <c r="M436" s="702"/>
      <c r="N436" s="702"/>
      <c r="O436" s="702"/>
      <c r="S436" s="702"/>
      <c r="T436" s="702"/>
      <c r="U436" s="702"/>
      <c r="V436" s="702"/>
      <c r="W436" s="702"/>
      <c r="X436" s="702"/>
      <c r="Y436" s="702"/>
      <c r="Z436" s="702"/>
      <c r="AA436" s="702"/>
      <c r="AB436" s="702"/>
      <c r="AC436" s="702"/>
      <c r="AD436" s="702"/>
    </row>
    <row r="437" spans="4:30">
      <c r="D437" s="702"/>
      <c r="E437" s="702"/>
      <c r="F437" s="702"/>
      <c r="G437" s="702"/>
      <c r="H437" s="702"/>
      <c r="I437" s="702"/>
      <c r="J437" s="702"/>
      <c r="K437" s="702"/>
      <c r="L437" s="702"/>
      <c r="M437" s="702"/>
      <c r="N437" s="702"/>
      <c r="O437" s="702"/>
      <c r="S437" s="702"/>
      <c r="T437" s="702"/>
      <c r="U437" s="702"/>
      <c r="V437" s="702"/>
      <c r="W437" s="702"/>
      <c r="X437" s="702"/>
      <c r="Y437" s="702"/>
      <c r="Z437" s="702"/>
      <c r="AA437" s="702"/>
      <c r="AB437" s="702"/>
      <c r="AC437" s="702"/>
      <c r="AD437" s="702"/>
    </row>
    <row r="438" spans="4:30">
      <c r="D438" s="702"/>
      <c r="E438" s="702"/>
      <c r="F438" s="702"/>
      <c r="G438" s="702"/>
      <c r="H438" s="702"/>
      <c r="I438" s="702"/>
      <c r="J438" s="702"/>
      <c r="K438" s="702"/>
      <c r="L438" s="702"/>
      <c r="M438" s="702"/>
      <c r="N438" s="702"/>
      <c r="O438" s="702"/>
      <c r="S438" s="702"/>
      <c r="T438" s="702"/>
      <c r="U438" s="702"/>
      <c r="V438" s="702"/>
      <c r="W438" s="702"/>
      <c r="X438" s="702"/>
      <c r="Y438" s="702"/>
      <c r="Z438" s="702"/>
      <c r="AA438" s="702"/>
      <c r="AB438" s="702"/>
      <c r="AC438" s="702"/>
      <c r="AD438" s="702"/>
    </row>
    <row r="439" spans="4:30">
      <c r="D439" s="702"/>
      <c r="E439" s="702"/>
      <c r="F439" s="702"/>
      <c r="G439" s="702"/>
      <c r="H439" s="702"/>
      <c r="I439" s="702"/>
      <c r="J439" s="702"/>
      <c r="K439" s="702"/>
      <c r="L439" s="702"/>
      <c r="M439" s="702"/>
      <c r="N439" s="702"/>
      <c r="O439" s="702"/>
      <c r="S439" s="702"/>
      <c r="T439" s="702"/>
      <c r="U439" s="702"/>
      <c r="V439" s="702"/>
      <c r="W439" s="702"/>
      <c r="X439" s="702"/>
      <c r="Y439" s="702"/>
      <c r="Z439" s="702"/>
      <c r="AA439" s="702"/>
      <c r="AB439" s="702"/>
      <c r="AC439" s="702"/>
      <c r="AD439" s="702"/>
    </row>
    <row r="440" spans="4:30">
      <c r="D440" s="702"/>
      <c r="E440" s="702"/>
      <c r="F440" s="702"/>
      <c r="G440" s="702"/>
      <c r="H440" s="702"/>
      <c r="I440" s="702"/>
      <c r="J440" s="702"/>
      <c r="K440" s="702"/>
      <c r="L440" s="702"/>
      <c r="M440" s="702"/>
      <c r="N440" s="702"/>
      <c r="O440" s="702"/>
      <c r="S440" s="702"/>
      <c r="T440" s="702"/>
      <c r="U440" s="702"/>
      <c r="V440" s="702"/>
      <c r="W440" s="702"/>
      <c r="X440" s="702"/>
      <c r="Y440" s="702"/>
      <c r="Z440" s="702"/>
      <c r="AA440" s="702"/>
      <c r="AB440" s="702"/>
      <c r="AC440" s="702"/>
      <c r="AD440" s="702"/>
    </row>
    <row r="441" spans="4:30">
      <c r="D441" s="702"/>
      <c r="E441" s="702"/>
      <c r="F441" s="702"/>
      <c r="G441" s="702"/>
      <c r="H441" s="702"/>
      <c r="I441" s="702"/>
      <c r="J441" s="702"/>
      <c r="K441" s="702"/>
      <c r="L441" s="702"/>
      <c r="M441" s="702"/>
      <c r="N441" s="702"/>
      <c r="O441" s="702"/>
      <c r="S441" s="702"/>
      <c r="T441" s="702"/>
      <c r="U441" s="702"/>
      <c r="V441" s="702"/>
      <c r="W441" s="702"/>
      <c r="X441" s="702"/>
      <c r="Y441" s="702"/>
      <c r="Z441" s="702"/>
      <c r="AA441" s="702"/>
      <c r="AB441" s="702"/>
      <c r="AC441" s="702"/>
      <c r="AD441" s="702"/>
    </row>
    <row r="442" spans="4:30">
      <c r="D442" s="702"/>
      <c r="E442" s="702"/>
      <c r="F442" s="702"/>
      <c r="G442" s="702"/>
      <c r="H442" s="702"/>
      <c r="I442" s="702"/>
      <c r="J442" s="702"/>
      <c r="K442" s="702"/>
      <c r="L442" s="702"/>
      <c r="M442" s="702"/>
      <c r="N442" s="702"/>
      <c r="O442" s="702"/>
      <c r="S442" s="702"/>
      <c r="T442" s="702"/>
      <c r="U442" s="702"/>
      <c r="V442" s="702"/>
      <c r="W442" s="702"/>
      <c r="X442" s="702"/>
      <c r="Y442" s="702"/>
      <c r="Z442" s="702"/>
      <c r="AA442" s="702"/>
      <c r="AB442" s="702"/>
      <c r="AC442" s="702"/>
      <c r="AD442" s="702"/>
    </row>
    <row r="443" spans="4:30">
      <c r="D443" s="702"/>
      <c r="E443" s="702"/>
      <c r="F443" s="702"/>
      <c r="G443" s="702"/>
      <c r="H443" s="702"/>
      <c r="I443" s="702"/>
      <c r="J443" s="702"/>
      <c r="K443" s="702"/>
      <c r="L443" s="702"/>
      <c r="M443" s="702"/>
      <c r="N443" s="702"/>
      <c r="O443" s="702"/>
      <c r="S443" s="702"/>
      <c r="T443" s="702"/>
      <c r="U443" s="702"/>
      <c r="V443" s="702"/>
      <c r="W443" s="702"/>
      <c r="X443" s="702"/>
      <c r="Y443" s="702"/>
      <c r="Z443" s="702"/>
      <c r="AA443" s="702"/>
      <c r="AB443" s="702"/>
      <c r="AC443" s="702"/>
      <c r="AD443" s="702"/>
    </row>
    <row r="444" spans="4:30">
      <c r="D444" s="702"/>
      <c r="E444" s="702"/>
      <c r="F444" s="702"/>
      <c r="G444" s="702"/>
      <c r="H444" s="702"/>
      <c r="I444" s="702"/>
      <c r="J444" s="702"/>
      <c r="K444" s="702"/>
      <c r="L444" s="702"/>
      <c r="M444" s="702"/>
      <c r="N444" s="702"/>
      <c r="O444" s="702"/>
      <c r="S444" s="702"/>
      <c r="T444" s="702"/>
      <c r="U444" s="702"/>
      <c r="V444" s="702"/>
      <c r="W444" s="702"/>
      <c r="X444" s="702"/>
      <c r="Y444" s="702"/>
      <c r="Z444" s="702"/>
      <c r="AA444" s="702"/>
      <c r="AB444" s="702"/>
      <c r="AC444" s="702"/>
      <c r="AD444" s="702"/>
    </row>
    <row r="445" spans="4:30">
      <c r="D445" s="702"/>
      <c r="E445" s="702"/>
      <c r="F445" s="702"/>
      <c r="G445" s="702"/>
      <c r="H445" s="702"/>
      <c r="I445" s="702"/>
      <c r="J445" s="702"/>
      <c r="K445" s="702"/>
      <c r="L445" s="702"/>
      <c r="M445" s="702"/>
      <c r="N445" s="702"/>
      <c r="O445" s="702"/>
      <c r="S445" s="702"/>
      <c r="T445" s="702"/>
      <c r="U445" s="702"/>
      <c r="V445" s="702"/>
      <c r="W445" s="702"/>
      <c r="X445" s="702"/>
      <c r="Y445" s="702"/>
      <c r="Z445" s="702"/>
      <c r="AA445" s="702"/>
      <c r="AB445" s="702"/>
      <c r="AC445" s="702"/>
      <c r="AD445" s="702"/>
    </row>
    <row r="446" spans="4:30">
      <c r="D446" s="702"/>
      <c r="E446" s="702"/>
      <c r="F446" s="702"/>
      <c r="G446" s="702"/>
      <c r="H446" s="702"/>
      <c r="I446" s="702"/>
      <c r="J446" s="702"/>
      <c r="K446" s="702"/>
      <c r="L446" s="702"/>
      <c r="M446" s="702"/>
      <c r="N446" s="702"/>
      <c r="O446" s="702"/>
      <c r="S446" s="702"/>
      <c r="T446" s="702"/>
      <c r="U446" s="702"/>
      <c r="V446" s="702"/>
      <c r="W446" s="702"/>
      <c r="X446" s="702"/>
      <c r="Y446" s="702"/>
      <c r="Z446" s="702"/>
      <c r="AA446" s="702"/>
      <c r="AB446" s="702"/>
      <c r="AC446" s="702"/>
      <c r="AD446" s="702"/>
    </row>
    <row r="447" spans="4:30">
      <c r="D447" s="702"/>
      <c r="E447" s="702"/>
      <c r="F447" s="702"/>
      <c r="G447" s="702"/>
      <c r="H447" s="702"/>
      <c r="I447" s="702"/>
      <c r="J447" s="702"/>
      <c r="K447" s="702"/>
      <c r="L447" s="702"/>
      <c r="M447" s="702"/>
      <c r="N447" s="702"/>
      <c r="O447" s="702"/>
      <c r="S447" s="702"/>
      <c r="T447" s="702"/>
      <c r="U447" s="702"/>
      <c r="V447" s="702"/>
      <c r="W447" s="702"/>
      <c r="X447" s="702"/>
      <c r="Y447" s="702"/>
      <c r="Z447" s="702"/>
      <c r="AA447" s="702"/>
      <c r="AB447" s="702"/>
      <c r="AC447" s="702"/>
      <c r="AD447" s="702"/>
    </row>
    <row r="448" spans="4:30">
      <c r="D448" s="702"/>
      <c r="E448" s="702"/>
      <c r="F448" s="702"/>
      <c r="G448" s="702"/>
      <c r="H448" s="702"/>
      <c r="I448" s="702"/>
      <c r="J448" s="702"/>
      <c r="K448" s="702"/>
      <c r="L448" s="702"/>
      <c r="M448" s="702"/>
      <c r="N448" s="702"/>
      <c r="O448" s="702"/>
      <c r="S448" s="702"/>
      <c r="T448" s="702"/>
      <c r="U448" s="702"/>
      <c r="V448" s="702"/>
      <c r="W448" s="702"/>
      <c r="X448" s="702"/>
      <c r="Y448" s="702"/>
      <c r="Z448" s="702"/>
      <c r="AA448" s="702"/>
      <c r="AB448" s="702"/>
      <c r="AC448" s="702"/>
      <c r="AD448" s="702"/>
    </row>
    <row r="449" spans="4:30">
      <c r="D449" s="702"/>
      <c r="E449" s="702"/>
      <c r="F449" s="702"/>
      <c r="G449" s="702"/>
      <c r="H449" s="702"/>
      <c r="I449" s="702"/>
      <c r="J449" s="702"/>
      <c r="K449" s="702"/>
      <c r="L449" s="702"/>
      <c r="M449" s="702"/>
      <c r="N449" s="702"/>
      <c r="O449" s="702"/>
      <c r="S449" s="702"/>
      <c r="T449" s="702"/>
      <c r="U449" s="702"/>
      <c r="V449" s="702"/>
      <c r="W449" s="702"/>
      <c r="X449" s="702"/>
      <c r="Y449" s="702"/>
      <c r="Z449" s="702"/>
      <c r="AA449" s="702"/>
      <c r="AB449" s="702"/>
      <c r="AC449" s="702"/>
      <c r="AD449" s="702"/>
    </row>
    <row r="450" spans="4:30">
      <c r="D450" s="702"/>
      <c r="E450" s="702"/>
      <c r="F450" s="702"/>
      <c r="G450" s="702"/>
      <c r="H450" s="702"/>
      <c r="I450" s="702"/>
      <c r="J450" s="702"/>
      <c r="K450" s="702"/>
      <c r="L450" s="702"/>
      <c r="M450" s="702"/>
      <c r="N450" s="702"/>
      <c r="O450" s="702"/>
      <c r="S450" s="702"/>
      <c r="T450" s="702"/>
      <c r="U450" s="702"/>
      <c r="V450" s="702"/>
      <c r="W450" s="702"/>
      <c r="X450" s="702"/>
      <c r="Y450" s="702"/>
      <c r="Z450" s="702"/>
      <c r="AA450" s="702"/>
      <c r="AB450" s="702"/>
      <c r="AC450" s="702"/>
      <c r="AD450" s="702"/>
    </row>
    <row r="451" spans="4:30">
      <c r="D451" s="702"/>
      <c r="E451" s="702"/>
      <c r="F451" s="702"/>
      <c r="G451" s="702"/>
      <c r="H451" s="702"/>
      <c r="I451" s="702"/>
      <c r="J451" s="702"/>
      <c r="K451" s="702"/>
      <c r="L451" s="702"/>
      <c r="M451" s="702"/>
      <c r="N451" s="702"/>
      <c r="O451" s="702"/>
      <c r="S451" s="702"/>
      <c r="T451" s="702"/>
      <c r="U451" s="702"/>
      <c r="V451" s="702"/>
      <c r="W451" s="702"/>
      <c r="X451" s="702"/>
      <c r="Y451" s="702"/>
      <c r="Z451" s="702"/>
      <c r="AA451" s="702"/>
      <c r="AB451" s="702"/>
      <c r="AC451" s="702"/>
      <c r="AD451" s="702"/>
    </row>
    <row r="452" spans="4:30">
      <c r="D452" s="702"/>
      <c r="E452" s="702"/>
      <c r="F452" s="702"/>
      <c r="G452" s="702"/>
      <c r="H452" s="702"/>
      <c r="I452" s="702"/>
      <c r="J452" s="702"/>
      <c r="K452" s="702"/>
      <c r="L452" s="702"/>
      <c r="M452" s="702"/>
      <c r="N452" s="702"/>
      <c r="O452" s="702"/>
      <c r="S452" s="702"/>
      <c r="T452" s="702"/>
      <c r="U452" s="702"/>
      <c r="V452" s="702"/>
      <c r="W452" s="702"/>
      <c r="X452" s="702"/>
      <c r="Y452" s="702"/>
      <c r="Z452" s="702"/>
      <c r="AA452" s="702"/>
      <c r="AB452" s="702"/>
      <c r="AC452" s="702"/>
      <c r="AD452" s="702"/>
    </row>
    <row r="453" spans="4:30">
      <c r="D453" s="702"/>
      <c r="E453" s="702"/>
      <c r="F453" s="702"/>
      <c r="G453" s="702"/>
      <c r="H453" s="702"/>
      <c r="I453" s="702"/>
      <c r="J453" s="702"/>
      <c r="K453" s="702"/>
      <c r="L453" s="702"/>
      <c r="M453" s="702"/>
      <c r="N453" s="702"/>
      <c r="O453" s="702"/>
      <c r="S453" s="702"/>
      <c r="T453" s="702"/>
      <c r="U453" s="702"/>
      <c r="V453" s="702"/>
      <c r="W453" s="702"/>
      <c r="X453" s="702"/>
      <c r="Y453" s="702"/>
      <c r="Z453" s="702"/>
      <c r="AA453" s="702"/>
      <c r="AB453" s="702"/>
      <c r="AC453" s="702"/>
      <c r="AD453" s="702"/>
    </row>
    <row r="454" spans="4:30">
      <c r="D454" s="702"/>
      <c r="E454" s="702"/>
      <c r="F454" s="702"/>
      <c r="G454" s="702"/>
      <c r="H454" s="702"/>
      <c r="I454" s="702"/>
      <c r="J454" s="702"/>
      <c r="K454" s="702"/>
      <c r="L454" s="702"/>
      <c r="M454" s="702"/>
      <c r="N454" s="702"/>
      <c r="O454" s="702"/>
      <c r="S454" s="702"/>
      <c r="T454" s="702"/>
      <c r="U454" s="702"/>
      <c r="V454" s="702"/>
      <c r="W454" s="702"/>
      <c r="X454" s="702"/>
      <c r="Y454" s="702"/>
      <c r="Z454" s="702"/>
      <c r="AA454" s="702"/>
      <c r="AB454" s="702"/>
      <c r="AC454" s="702"/>
      <c r="AD454" s="702"/>
    </row>
    <row r="455" spans="4:30">
      <c r="D455" s="702"/>
      <c r="E455" s="702"/>
      <c r="F455" s="702"/>
      <c r="G455" s="702"/>
      <c r="H455" s="702"/>
      <c r="I455" s="702"/>
      <c r="J455" s="702"/>
      <c r="K455" s="702"/>
      <c r="L455" s="702"/>
      <c r="M455" s="702"/>
      <c r="N455" s="702"/>
      <c r="O455" s="702"/>
      <c r="S455" s="702"/>
      <c r="T455" s="702"/>
      <c r="U455" s="702"/>
      <c r="V455" s="702"/>
      <c r="W455" s="702"/>
      <c r="X455" s="702"/>
      <c r="Y455" s="702"/>
      <c r="Z455" s="702"/>
      <c r="AA455" s="702"/>
      <c r="AB455" s="702"/>
      <c r="AC455" s="702"/>
      <c r="AD455" s="702"/>
    </row>
    <row r="456" spans="4:30">
      <c r="D456" s="702"/>
      <c r="E456" s="702"/>
      <c r="F456" s="702"/>
      <c r="G456" s="702"/>
      <c r="H456" s="702"/>
      <c r="I456" s="702"/>
      <c r="J456" s="702"/>
      <c r="K456" s="702"/>
      <c r="L456" s="702"/>
      <c r="M456" s="702"/>
      <c r="N456" s="702"/>
      <c r="O456" s="702"/>
      <c r="S456" s="702"/>
      <c r="T456" s="702"/>
      <c r="U456" s="702"/>
      <c r="V456" s="702"/>
      <c r="W456" s="702"/>
      <c r="X456" s="702"/>
      <c r="Y456" s="702"/>
      <c r="Z456" s="702"/>
      <c r="AA456" s="702"/>
      <c r="AB456" s="702"/>
      <c r="AC456" s="702"/>
      <c r="AD456" s="702"/>
    </row>
    <row r="457" spans="4:30">
      <c r="D457" s="702"/>
      <c r="E457" s="702"/>
      <c r="F457" s="702"/>
      <c r="G457" s="702"/>
      <c r="H457" s="702"/>
      <c r="I457" s="702"/>
      <c r="J457" s="702"/>
      <c r="K457" s="702"/>
      <c r="L457" s="702"/>
      <c r="M457" s="702"/>
      <c r="N457" s="702"/>
      <c r="O457" s="702"/>
      <c r="S457" s="702"/>
      <c r="T457" s="702"/>
      <c r="U457" s="702"/>
      <c r="V457" s="702"/>
      <c r="W457" s="702"/>
      <c r="X457" s="702"/>
      <c r="Y457" s="702"/>
      <c r="Z457" s="702"/>
      <c r="AA457" s="702"/>
      <c r="AB457" s="702"/>
      <c r="AC457" s="702"/>
      <c r="AD457" s="702"/>
    </row>
    <row r="458" spans="4:30">
      <c r="D458" s="702"/>
      <c r="E458" s="702"/>
      <c r="F458" s="702"/>
      <c r="G458" s="702"/>
      <c r="H458" s="702"/>
      <c r="I458" s="702"/>
      <c r="J458" s="702"/>
      <c r="K458" s="702"/>
      <c r="L458" s="702"/>
      <c r="M458" s="702"/>
      <c r="N458" s="702"/>
      <c r="O458" s="702"/>
      <c r="S458" s="702"/>
      <c r="T458" s="702"/>
      <c r="U458" s="702"/>
      <c r="V458" s="702"/>
      <c r="W458" s="702"/>
      <c r="X458" s="702"/>
      <c r="Y458" s="702"/>
      <c r="Z458" s="702"/>
      <c r="AA458" s="702"/>
      <c r="AB458" s="702"/>
      <c r="AC458" s="702"/>
      <c r="AD458" s="702"/>
    </row>
    <row r="459" spans="4:30">
      <c r="D459" s="702"/>
      <c r="E459" s="702"/>
      <c r="F459" s="702"/>
      <c r="G459" s="702"/>
      <c r="H459" s="702"/>
      <c r="I459" s="702"/>
      <c r="J459" s="702"/>
      <c r="K459" s="702"/>
      <c r="L459" s="702"/>
      <c r="M459" s="702"/>
      <c r="N459" s="702"/>
      <c r="O459" s="702"/>
      <c r="S459" s="702"/>
      <c r="T459" s="702"/>
      <c r="U459" s="702"/>
      <c r="V459" s="702"/>
      <c r="W459" s="702"/>
      <c r="X459" s="702"/>
      <c r="Y459" s="702"/>
      <c r="Z459" s="702"/>
      <c r="AA459" s="702"/>
      <c r="AB459" s="702"/>
      <c r="AC459" s="702"/>
      <c r="AD459" s="702"/>
    </row>
    <row r="460" spans="4:30">
      <c r="D460" s="702"/>
      <c r="E460" s="702"/>
      <c r="F460" s="702"/>
      <c r="G460" s="702"/>
      <c r="H460" s="702"/>
      <c r="I460" s="702"/>
      <c r="J460" s="702"/>
      <c r="K460" s="702"/>
      <c r="L460" s="702"/>
      <c r="M460" s="702"/>
      <c r="N460" s="702"/>
      <c r="O460" s="702"/>
      <c r="S460" s="702"/>
      <c r="T460" s="702"/>
      <c r="U460" s="702"/>
      <c r="V460" s="702"/>
      <c r="W460" s="702"/>
      <c r="X460" s="702"/>
      <c r="Y460" s="702"/>
      <c r="Z460" s="702"/>
      <c r="AA460" s="702"/>
      <c r="AB460" s="702"/>
      <c r="AC460" s="702"/>
      <c r="AD460" s="702"/>
    </row>
    <row r="461" spans="4:30">
      <c r="D461" s="702"/>
      <c r="E461" s="702"/>
      <c r="F461" s="702"/>
      <c r="G461" s="702"/>
      <c r="H461" s="702"/>
      <c r="I461" s="702"/>
      <c r="J461" s="702"/>
      <c r="K461" s="702"/>
      <c r="L461" s="702"/>
      <c r="M461" s="702"/>
      <c r="N461" s="702"/>
      <c r="O461" s="702"/>
      <c r="S461" s="702"/>
      <c r="T461" s="702"/>
      <c r="U461" s="702"/>
      <c r="V461" s="702"/>
      <c r="W461" s="702"/>
      <c r="X461" s="702"/>
      <c r="Y461" s="702"/>
      <c r="Z461" s="702"/>
      <c r="AA461" s="702"/>
      <c r="AB461" s="702"/>
      <c r="AC461" s="702"/>
      <c r="AD461" s="702"/>
    </row>
    <row r="462" spans="4:30">
      <c r="D462" s="702"/>
      <c r="E462" s="702"/>
      <c r="F462" s="702"/>
      <c r="G462" s="702"/>
      <c r="H462" s="702"/>
      <c r="I462" s="702"/>
      <c r="J462" s="702"/>
      <c r="K462" s="702"/>
      <c r="L462" s="702"/>
      <c r="M462" s="702"/>
      <c r="N462" s="702"/>
      <c r="O462" s="702"/>
      <c r="S462" s="702"/>
      <c r="T462" s="702"/>
      <c r="U462" s="702"/>
      <c r="V462" s="702"/>
      <c r="W462" s="702"/>
      <c r="X462" s="702"/>
      <c r="Y462" s="702"/>
      <c r="Z462" s="702"/>
      <c r="AA462" s="702"/>
      <c r="AB462" s="702"/>
      <c r="AC462" s="702"/>
      <c r="AD462" s="702"/>
    </row>
    <row r="463" spans="4:30">
      <c r="D463" s="702"/>
      <c r="E463" s="702"/>
      <c r="F463" s="702"/>
      <c r="G463" s="702"/>
      <c r="H463" s="702"/>
      <c r="I463" s="702"/>
      <c r="J463" s="702"/>
      <c r="K463" s="702"/>
      <c r="L463" s="702"/>
      <c r="M463" s="702"/>
      <c r="N463" s="702"/>
      <c r="O463" s="702"/>
      <c r="S463" s="702"/>
      <c r="T463" s="702"/>
      <c r="U463" s="702"/>
      <c r="V463" s="702"/>
      <c r="W463" s="702"/>
      <c r="X463" s="702"/>
      <c r="Y463" s="702"/>
      <c r="Z463" s="702"/>
      <c r="AA463" s="702"/>
      <c r="AB463" s="702"/>
      <c r="AC463" s="702"/>
      <c r="AD463" s="702"/>
    </row>
    <row r="464" spans="4:30">
      <c r="D464" s="702"/>
      <c r="E464" s="702"/>
      <c r="F464" s="702"/>
      <c r="G464" s="702"/>
      <c r="H464" s="702"/>
      <c r="I464" s="702"/>
      <c r="J464" s="702"/>
      <c r="K464" s="702"/>
      <c r="L464" s="702"/>
      <c r="M464" s="702"/>
      <c r="N464" s="702"/>
      <c r="O464" s="702"/>
      <c r="S464" s="702"/>
      <c r="T464" s="702"/>
      <c r="U464" s="702"/>
      <c r="V464" s="702"/>
      <c r="W464" s="702"/>
      <c r="X464" s="702"/>
      <c r="Y464" s="702"/>
      <c r="Z464" s="702"/>
      <c r="AA464" s="702"/>
      <c r="AB464" s="702"/>
      <c r="AC464" s="702"/>
      <c r="AD464" s="702"/>
    </row>
    <row r="465" spans="4:30">
      <c r="D465" s="702"/>
      <c r="E465" s="702"/>
      <c r="F465" s="702"/>
      <c r="G465" s="702"/>
      <c r="H465" s="702"/>
      <c r="I465" s="702"/>
      <c r="J465" s="702"/>
      <c r="K465" s="702"/>
      <c r="L465" s="702"/>
      <c r="M465" s="702"/>
      <c r="N465" s="702"/>
      <c r="O465" s="702"/>
      <c r="S465" s="702"/>
      <c r="T465" s="702"/>
      <c r="U465" s="702"/>
      <c r="V465" s="702"/>
      <c r="W465" s="702"/>
      <c r="X465" s="702"/>
      <c r="Y465" s="702"/>
      <c r="Z465" s="702"/>
      <c r="AA465" s="702"/>
      <c r="AB465" s="702"/>
      <c r="AC465" s="702"/>
      <c r="AD465" s="702"/>
    </row>
    <row r="466" spans="4:30">
      <c r="D466" s="702"/>
      <c r="E466" s="702"/>
      <c r="F466" s="702"/>
      <c r="G466" s="702"/>
      <c r="H466" s="702"/>
      <c r="I466" s="702"/>
      <c r="J466" s="702"/>
      <c r="K466" s="702"/>
      <c r="L466" s="702"/>
      <c r="M466" s="702"/>
      <c r="N466" s="702"/>
      <c r="O466" s="702"/>
      <c r="S466" s="702"/>
      <c r="T466" s="702"/>
      <c r="U466" s="702"/>
      <c r="V466" s="702"/>
      <c r="W466" s="702"/>
      <c r="X466" s="702"/>
      <c r="Y466" s="702"/>
      <c r="Z466" s="702"/>
      <c r="AA466" s="702"/>
      <c r="AB466" s="702"/>
      <c r="AC466" s="702"/>
      <c r="AD466" s="702"/>
    </row>
    <row r="467" spans="4:30">
      <c r="D467" s="702"/>
      <c r="E467" s="702"/>
      <c r="F467" s="702"/>
      <c r="G467" s="702"/>
      <c r="H467" s="702"/>
      <c r="I467" s="702"/>
      <c r="J467" s="702"/>
      <c r="K467" s="702"/>
      <c r="L467" s="702"/>
      <c r="M467" s="702"/>
      <c r="N467" s="702"/>
      <c r="O467" s="702"/>
      <c r="S467" s="702"/>
      <c r="T467" s="702"/>
      <c r="U467" s="702"/>
      <c r="V467" s="702"/>
      <c r="W467" s="702"/>
      <c r="X467" s="702"/>
      <c r="Y467" s="702"/>
      <c r="Z467" s="702"/>
      <c r="AA467" s="702"/>
      <c r="AB467" s="702"/>
      <c r="AC467" s="702"/>
      <c r="AD467" s="702"/>
    </row>
    <row r="468" spans="4:30">
      <c r="D468" s="702"/>
      <c r="E468" s="702"/>
      <c r="F468" s="702"/>
      <c r="G468" s="702"/>
      <c r="H468" s="702"/>
      <c r="I468" s="702"/>
      <c r="J468" s="702"/>
      <c r="K468" s="702"/>
      <c r="L468" s="702"/>
      <c r="M468" s="702"/>
      <c r="N468" s="702"/>
      <c r="O468" s="702"/>
      <c r="S468" s="702"/>
      <c r="T468" s="702"/>
      <c r="U468" s="702"/>
      <c r="V468" s="702"/>
      <c r="W468" s="702"/>
      <c r="X468" s="702"/>
      <c r="Y468" s="702"/>
      <c r="Z468" s="702"/>
      <c r="AA468" s="702"/>
      <c r="AB468" s="702"/>
      <c r="AC468" s="702"/>
      <c r="AD468" s="702"/>
    </row>
    <row r="469" spans="4:30">
      <c r="D469" s="702"/>
      <c r="E469" s="702"/>
      <c r="F469" s="702"/>
      <c r="G469" s="702"/>
      <c r="H469" s="702"/>
      <c r="I469" s="702"/>
      <c r="J469" s="702"/>
      <c r="K469" s="702"/>
      <c r="L469" s="702"/>
      <c r="M469" s="702"/>
      <c r="N469" s="702"/>
      <c r="O469" s="702"/>
      <c r="S469" s="702"/>
      <c r="T469" s="702"/>
      <c r="U469" s="702"/>
      <c r="V469" s="702"/>
      <c r="W469" s="702"/>
      <c r="X469" s="702"/>
      <c r="Y469" s="702"/>
      <c r="Z469" s="702"/>
      <c r="AA469" s="702"/>
      <c r="AB469" s="702"/>
      <c r="AC469" s="702"/>
      <c r="AD469" s="702"/>
    </row>
    <row r="470" spans="4:30">
      <c r="D470" s="702"/>
      <c r="E470" s="702"/>
      <c r="F470" s="702"/>
      <c r="G470" s="702"/>
      <c r="H470" s="702"/>
      <c r="I470" s="702"/>
      <c r="J470" s="702"/>
      <c r="K470" s="702"/>
      <c r="L470" s="702"/>
      <c r="M470" s="702"/>
      <c r="N470" s="702"/>
      <c r="O470" s="702"/>
      <c r="S470" s="702"/>
      <c r="T470" s="702"/>
      <c r="U470" s="702"/>
      <c r="V470" s="702"/>
      <c r="W470" s="702"/>
      <c r="X470" s="702"/>
      <c r="Y470" s="702"/>
      <c r="Z470" s="702"/>
      <c r="AA470" s="702"/>
      <c r="AB470" s="702"/>
      <c r="AC470" s="702"/>
      <c r="AD470" s="702"/>
    </row>
    <row r="471" spans="4:30">
      <c r="D471" s="702"/>
      <c r="E471" s="702"/>
      <c r="F471" s="702"/>
      <c r="G471" s="702"/>
      <c r="H471" s="702"/>
      <c r="I471" s="702"/>
      <c r="J471" s="702"/>
      <c r="K471" s="702"/>
      <c r="L471" s="702"/>
      <c r="M471" s="702"/>
      <c r="N471" s="702"/>
      <c r="O471" s="702"/>
      <c r="S471" s="702"/>
      <c r="T471" s="702"/>
      <c r="U471" s="702"/>
      <c r="V471" s="702"/>
      <c r="W471" s="702"/>
      <c r="X471" s="702"/>
      <c r="Y471" s="702"/>
      <c r="Z471" s="702"/>
      <c r="AA471" s="702"/>
      <c r="AB471" s="702"/>
      <c r="AC471" s="702"/>
      <c r="AD471" s="702"/>
    </row>
    <row r="472" spans="4:30">
      <c r="D472" s="702"/>
      <c r="E472" s="702"/>
      <c r="F472" s="702"/>
      <c r="G472" s="702"/>
      <c r="H472" s="702"/>
      <c r="I472" s="702"/>
      <c r="J472" s="702"/>
      <c r="K472" s="702"/>
      <c r="L472" s="702"/>
      <c r="M472" s="702"/>
      <c r="N472" s="702"/>
      <c r="O472" s="702"/>
      <c r="S472" s="702"/>
      <c r="T472" s="702"/>
      <c r="U472" s="702"/>
      <c r="V472" s="702"/>
      <c r="W472" s="702"/>
      <c r="X472" s="702"/>
      <c r="Y472" s="702"/>
      <c r="Z472" s="702"/>
      <c r="AA472" s="702"/>
      <c r="AB472" s="702"/>
      <c r="AC472" s="702"/>
      <c r="AD472" s="702"/>
    </row>
    <row r="473" spans="4:30">
      <c r="D473" s="702"/>
      <c r="E473" s="702"/>
      <c r="F473" s="702"/>
      <c r="G473" s="702"/>
      <c r="H473" s="702"/>
      <c r="I473" s="702"/>
      <c r="J473" s="702"/>
      <c r="K473" s="702"/>
      <c r="L473" s="702"/>
      <c r="M473" s="702"/>
      <c r="N473" s="702"/>
      <c r="O473" s="702"/>
      <c r="S473" s="702"/>
      <c r="T473" s="702"/>
      <c r="U473" s="702"/>
      <c r="V473" s="702"/>
      <c r="W473" s="702"/>
      <c r="X473" s="702"/>
      <c r="Y473" s="702"/>
      <c r="Z473" s="702"/>
      <c r="AA473" s="702"/>
      <c r="AB473" s="702"/>
      <c r="AC473" s="702"/>
      <c r="AD473" s="702"/>
    </row>
    <row r="474" spans="4:30">
      <c r="D474" s="702"/>
      <c r="E474" s="702"/>
      <c r="F474" s="702"/>
      <c r="G474" s="702"/>
      <c r="H474" s="702"/>
      <c r="I474" s="702"/>
      <c r="J474" s="702"/>
      <c r="K474" s="702"/>
      <c r="L474" s="702"/>
      <c r="M474" s="702"/>
      <c r="N474" s="702"/>
      <c r="O474" s="702"/>
      <c r="S474" s="702"/>
      <c r="T474" s="702"/>
      <c r="U474" s="702"/>
      <c r="V474" s="702"/>
      <c r="W474" s="702"/>
      <c r="X474" s="702"/>
      <c r="Y474" s="702"/>
      <c r="Z474" s="702"/>
      <c r="AA474" s="702"/>
      <c r="AB474" s="702"/>
      <c r="AC474" s="702"/>
      <c r="AD474" s="702"/>
    </row>
    <row r="475" spans="4:30">
      <c r="D475" s="702"/>
      <c r="E475" s="702"/>
      <c r="F475" s="702"/>
      <c r="G475" s="702"/>
      <c r="H475" s="702"/>
      <c r="I475" s="702"/>
      <c r="J475" s="702"/>
      <c r="K475" s="702"/>
      <c r="L475" s="702"/>
      <c r="M475" s="702"/>
      <c r="N475" s="702"/>
      <c r="O475" s="702"/>
      <c r="S475" s="702"/>
      <c r="T475" s="702"/>
      <c r="U475" s="702"/>
      <c r="V475" s="702"/>
      <c r="W475" s="702"/>
      <c r="X475" s="702"/>
      <c r="Y475" s="702"/>
      <c r="Z475" s="702"/>
      <c r="AA475" s="702"/>
      <c r="AB475" s="702"/>
      <c r="AC475" s="702"/>
      <c r="AD475" s="702"/>
    </row>
    <row r="476" spans="4:30">
      <c r="D476" s="702"/>
      <c r="E476" s="702"/>
      <c r="F476" s="702"/>
      <c r="G476" s="702"/>
      <c r="H476" s="702"/>
      <c r="I476" s="702"/>
      <c r="J476" s="702"/>
      <c r="K476" s="702"/>
      <c r="L476" s="702"/>
      <c r="M476" s="702"/>
      <c r="N476" s="702"/>
      <c r="O476" s="702"/>
      <c r="S476" s="702"/>
      <c r="T476" s="702"/>
      <c r="U476" s="702"/>
      <c r="V476" s="702"/>
      <c r="W476" s="702"/>
      <c r="X476" s="702"/>
      <c r="Y476" s="702"/>
      <c r="Z476" s="702"/>
      <c r="AA476" s="702"/>
      <c r="AB476" s="702"/>
      <c r="AC476" s="702"/>
      <c r="AD476" s="702"/>
    </row>
    <row r="477" spans="4:30">
      <c r="D477" s="702"/>
      <c r="E477" s="702"/>
      <c r="F477" s="702"/>
      <c r="G477" s="702"/>
      <c r="H477" s="702"/>
      <c r="I477" s="702"/>
      <c r="J477" s="702"/>
      <c r="K477" s="702"/>
      <c r="L477" s="702"/>
      <c r="M477" s="702"/>
      <c r="N477" s="702"/>
      <c r="O477" s="702"/>
      <c r="S477" s="702"/>
      <c r="T477" s="702"/>
      <c r="U477" s="702"/>
      <c r="V477" s="702"/>
      <c r="W477" s="702"/>
      <c r="X477" s="702"/>
      <c r="Y477" s="702"/>
      <c r="Z477" s="702"/>
      <c r="AA477" s="702"/>
      <c r="AB477" s="702"/>
      <c r="AC477" s="702"/>
      <c r="AD477" s="702"/>
    </row>
    <row r="478" spans="4:30">
      <c r="D478" s="702"/>
      <c r="E478" s="702"/>
      <c r="F478" s="702"/>
      <c r="G478" s="702"/>
      <c r="H478" s="702"/>
      <c r="I478" s="702"/>
      <c r="J478" s="702"/>
      <c r="K478" s="702"/>
      <c r="L478" s="702"/>
      <c r="M478" s="702"/>
      <c r="N478" s="702"/>
      <c r="O478" s="702"/>
      <c r="S478" s="702"/>
      <c r="T478" s="702"/>
      <c r="U478" s="702"/>
      <c r="V478" s="702"/>
      <c r="W478" s="702"/>
      <c r="X478" s="702"/>
      <c r="Y478" s="702"/>
      <c r="Z478" s="702"/>
      <c r="AA478" s="702"/>
      <c r="AB478" s="702"/>
      <c r="AC478" s="702"/>
      <c r="AD478" s="702"/>
    </row>
    <row r="479" spans="4:30">
      <c r="D479" s="702"/>
      <c r="E479" s="702"/>
      <c r="F479" s="702"/>
      <c r="G479" s="702"/>
      <c r="H479" s="702"/>
      <c r="I479" s="702"/>
      <c r="J479" s="702"/>
      <c r="K479" s="702"/>
      <c r="L479" s="702"/>
      <c r="M479" s="702"/>
      <c r="N479" s="702"/>
      <c r="O479" s="702"/>
      <c r="S479" s="702"/>
      <c r="T479" s="702"/>
      <c r="U479" s="702"/>
      <c r="V479" s="702"/>
      <c r="W479" s="702"/>
      <c r="X479" s="702"/>
      <c r="Y479" s="702"/>
      <c r="Z479" s="702"/>
      <c r="AA479" s="702"/>
      <c r="AB479" s="702"/>
      <c r="AC479" s="702"/>
      <c r="AD479" s="702"/>
    </row>
    <row r="480" spans="4:30">
      <c r="D480" s="702"/>
      <c r="E480" s="702"/>
      <c r="F480" s="702"/>
      <c r="G480" s="702"/>
      <c r="H480" s="702"/>
      <c r="I480" s="702"/>
      <c r="J480" s="702"/>
      <c r="K480" s="702"/>
      <c r="L480" s="702"/>
      <c r="M480" s="702"/>
      <c r="N480" s="702"/>
      <c r="O480" s="702"/>
      <c r="S480" s="702"/>
      <c r="T480" s="702"/>
      <c r="U480" s="702"/>
      <c r="V480" s="702"/>
      <c r="W480" s="702"/>
      <c r="X480" s="702"/>
      <c r="Y480" s="702"/>
      <c r="Z480" s="702"/>
      <c r="AA480" s="702"/>
      <c r="AB480" s="702"/>
      <c r="AC480" s="702"/>
      <c r="AD480" s="702"/>
    </row>
    <row r="481" spans="4:30">
      <c r="D481" s="702"/>
      <c r="E481" s="702"/>
      <c r="F481" s="702"/>
      <c r="G481" s="702"/>
      <c r="H481" s="702"/>
      <c r="I481" s="702"/>
      <c r="J481" s="702"/>
      <c r="K481" s="702"/>
      <c r="L481" s="702"/>
      <c r="M481" s="702"/>
      <c r="N481" s="702"/>
      <c r="O481" s="702"/>
      <c r="S481" s="702"/>
      <c r="T481" s="702"/>
      <c r="U481" s="702"/>
      <c r="V481" s="702"/>
      <c r="W481" s="702"/>
      <c r="X481" s="702"/>
      <c r="Y481" s="702"/>
      <c r="Z481" s="702"/>
      <c r="AA481" s="702"/>
      <c r="AB481" s="702"/>
      <c r="AC481" s="702"/>
      <c r="AD481" s="702"/>
    </row>
    <row r="482" spans="4:30">
      <c r="D482" s="702"/>
      <c r="E482" s="702"/>
      <c r="F482" s="702"/>
      <c r="G482" s="702"/>
      <c r="H482" s="702"/>
      <c r="I482" s="702"/>
      <c r="J482" s="702"/>
      <c r="K482" s="702"/>
      <c r="L482" s="702"/>
      <c r="M482" s="702"/>
      <c r="N482" s="702"/>
      <c r="O482" s="702"/>
      <c r="S482" s="702"/>
      <c r="T482" s="702"/>
      <c r="U482" s="702"/>
      <c r="V482" s="702"/>
      <c r="W482" s="702"/>
      <c r="X482" s="702"/>
      <c r="Y482" s="702"/>
      <c r="Z482" s="702"/>
      <c r="AA482" s="702"/>
      <c r="AB482" s="702"/>
      <c r="AC482" s="702"/>
      <c r="AD482" s="702"/>
    </row>
    <row r="483" spans="4:30">
      <c r="D483" s="702"/>
      <c r="E483" s="702"/>
      <c r="F483" s="702"/>
      <c r="G483" s="702"/>
      <c r="H483" s="702"/>
      <c r="I483" s="702"/>
      <c r="J483" s="702"/>
      <c r="K483" s="702"/>
      <c r="L483" s="702"/>
      <c r="M483" s="702"/>
      <c r="N483" s="702"/>
      <c r="O483" s="702"/>
      <c r="S483" s="702"/>
      <c r="T483" s="702"/>
      <c r="U483" s="702"/>
      <c r="V483" s="702"/>
      <c r="W483" s="702"/>
      <c r="X483" s="702"/>
      <c r="Y483" s="702"/>
      <c r="Z483" s="702"/>
      <c r="AA483" s="702"/>
      <c r="AB483" s="702"/>
      <c r="AC483" s="702"/>
      <c r="AD483" s="702"/>
    </row>
    <row r="484" spans="4:30">
      <c r="D484" s="702"/>
      <c r="E484" s="702"/>
      <c r="F484" s="702"/>
      <c r="G484" s="702"/>
      <c r="H484" s="702"/>
      <c r="I484" s="702"/>
      <c r="J484" s="702"/>
      <c r="K484" s="702"/>
      <c r="L484" s="702"/>
      <c r="M484" s="702"/>
      <c r="N484" s="702"/>
      <c r="O484" s="702"/>
      <c r="S484" s="702"/>
      <c r="T484" s="702"/>
      <c r="U484" s="702"/>
      <c r="V484" s="702"/>
      <c r="W484" s="702"/>
      <c r="X484" s="702"/>
      <c r="Y484" s="702"/>
      <c r="Z484" s="702"/>
      <c r="AA484" s="702"/>
      <c r="AB484" s="702"/>
      <c r="AC484" s="702"/>
      <c r="AD484" s="702"/>
    </row>
    <row r="485" spans="4:30">
      <c r="D485" s="702"/>
      <c r="E485" s="702"/>
      <c r="F485" s="702"/>
      <c r="G485" s="702"/>
      <c r="H485" s="702"/>
      <c r="I485" s="702"/>
      <c r="J485" s="702"/>
      <c r="K485" s="702"/>
      <c r="L485" s="702"/>
      <c r="M485" s="702"/>
      <c r="N485" s="702"/>
      <c r="O485" s="702"/>
      <c r="S485" s="702"/>
      <c r="T485" s="702"/>
      <c r="U485" s="702"/>
      <c r="V485" s="702"/>
      <c r="W485" s="702"/>
      <c r="X485" s="702"/>
      <c r="Y485" s="702"/>
      <c r="Z485" s="702"/>
      <c r="AA485" s="702"/>
      <c r="AB485" s="702"/>
      <c r="AC485" s="702"/>
      <c r="AD485" s="702"/>
    </row>
    <row r="486" spans="4:30">
      <c r="D486" s="702"/>
      <c r="E486" s="702"/>
      <c r="F486" s="702"/>
      <c r="G486" s="702"/>
      <c r="H486" s="702"/>
      <c r="I486" s="702"/>
      <c r="J486" s="702"/>
      <c r="K486" s="702"/>
      <c r="L486" s="702"/>
      <c r="M486" s="702"/>
      <c r="N486" s="702"/>
      <c r="O486" s="702"/>
      <c r="S486" s="702"/>
      <c r="T486" s="702"/>
      <c r="U486" s="702"/>
      <c r="V486" s="702"/>
      <c r="W486" s="702"/>
      <c r="X486" s="702"/>
      <c r="Y486" s="702"/>
      <c r="Z486" s="702"/>
      <c r="AA486" s="702"/>
      <c r="AB486" s="702"/>
      <c r="AC486" s="702"/>
      <c r="AD486" s="702"/>
    </row>
    <row r="487" spans="4:30">
      <c r="D487" s="702"/>
      <c r="E487" s="702"/>
      <c r="F487" s="702"/>
      <c r="G487" s="702"/>
      <c r="H487" s="702"/>
      <c r="I487" s="702"/>
      <c r="J487" s="702"/>
      <c r="K487" s="702"/>
      <c r="L487" s="702"/>
      <c r="M487" s="702"/>
      <c r="N487" s="702"/>
      <c r="O487" s="702"/>
      <c r="S487" s="702"/>
      <c r="T487" s="702"/>
      <c r="U487" s="702"/>
      <c r="V487" s="702"/>
      <c r="W487" s="702"/>
      <c r="X487" s="702"/>
      <c r="Y487" s="702"/>
      <c r="Z487" s="702"/>
      <c r="AA487" s="702"/>
      <c r="AB487" s="702"/>
      <c r="AC487" s="702"/>
      <c r="AD487" s="702"/>
    </row>
    <row r="488" spans="4:30">
      <c r="D488" s="702"/>
      <c r="E488" s="702"/>
      <c r="F488" s="702"/>
      <c r="G488" s="702"/>
      <c r="H488" s="702"/>
      <c r="I488" s="702"/>
      <c r="J488" s="702"/>
      <c r="K488" s="702"/>
      <c r="L488" s="702"/>
      <c r="M488" s="702"/>
      <c r="N488" s="702"/>
      <c r="O488" s="702"/>
      <c r="S488" s="702"/>
      <c r="T488" s="702"/>
      <c r="U488" s="702"/>
      <c r="V488" s="702"/>
      <c r="W488" s="702"/>
      <c r="X488" s="702"/>
      <c r="Y488" s="702"/>
      <c r="Z488" s="702"/>
      <c r="AA488" s="702"/>
      <c r="AB488" s="702"/>
      <c r="AC488" s="702"/>
      <c r="AD488" s="702"/>
    </row>
    <row r="489" spans="4:30">
      <c r="D489" s="702"/>
      <c r="E489" s="702"/>
      <c r="F489" s="702"/>
      <c r="G489" s="702"/>
      <c r="H489" s="702"/>
      <c r="I489" s="702"/>
      <c r="J489" s="702"/>
      <c r="K489" s="702"/>
      <c r="L489" s="702"/>
      <c r="M489" s="702"/>
      <c r="N489" s="702"/>
      <c r="O489" s="702"/>
      <c r="S489" s="702"/>
      <c r="T489" s="702"/>
      <c r="U489" s="702"/>
      <c r="V489" s="702"/>
      <c r="W489" s="702"/>
      <c r="X489" s="702"/>
      <c r="Y489" s="702"/>
      <c r="Z489" s="702"/>
      <c r="AA489" s="702"/>
      <c r="AB489" s="702"/>
      <c r="AC489" s="702"/>
      <c r="AD489" s="702"/>
    </row>
    <row r="490" spans="4:30">
      <c r="D490" s="702"/>
      <c r="E490" s="702"/>
      <c r="F490" s="702"/>
      <c r="G490" s="702"/>
      <c r="H490" s="702"/>
      <c r="I490" s="702"/>
      <c r="J490" s="702"/>
      <c r="K490" s="702"/>
      <c r="L490" s="702"/>
      <c r="M490" s="702"/>
      <c r="N490" s="702"/>
      <c r="O490" s="702"/>
      <c r="S490" s="702"/>
      <c r="T490" s="702"/>
      <c r="U490" s="702"/>
      <c r="V490" s="702"/>
      <c r="W490" s="702"/>
      <c r="X490" s="702"/>
      <c r="Y490" s="702"/>
      <c r="Z490" s="702"/>
      <c r="AA490" s="702"/>
      <c r="AB490" s="702"/>
      <c r="AC490" s="702"/>
      <c r="AD490" s="702"/>
    </row>
    <row r="491" spans="4:30">
      <c r="D491" s="702"/>
      <c r="E491" s="702"/>
      <c r="F491" s="702"/>
      <c r="G491" s="702"/>
      <c r="H491" s="702"/>
      <c r="I491" s="702"/>
      <c r="J491" s="702"/>
      <c r="K491" s="702"/>
      <c r="L491" s="702"/>
      <c r="M491" s="702"/>
      <c r="N491" s="702"/>
      <c r="O491" s="702"/>
      <c r="S491" s="702"/>
      <c r="T491" s="702"/>
      <c r="U491" s="702"/>
      <c r="V491" s="702"/>
      <c r="W491" s="702"/>
      <c r="X491" s="702"/>
      <c r="Y491" s="702"/>
      <c r="Z491" s="702"/>
      <c r="AA491" s="702"/>
      <c r="AB491" s="702"/>
      <c r="AC491" s="702"/>
      <c r="AD491" s="702"/>
    </row>
    <row r="492" spans="4:30">
      <c r="D492" s="702"/>
      <c r="E492" s="702"/>
      <c r="F492" s="702"/>
      <c r="G492" s="702"/>
      <c r="H492" s="702"/>
      <c r="I492" s="702"/>
      <c r="J492" s="702"/>
      <c r="K492" s="702"/>
      <c r="L492" s="702"/>
      <c r="M492" s="702"/>
      <c r="N492" s="702"/>
      <c r="O492" s="702"/>
      <c r="S492" s="702"/>
      <c r="T492" s="702"/>
      <c r="U492" s="702"/>
      <c r="V492" s="702"/>
      <c r="W492" s="702"/>
      <c r="X492" s="702"/>
      <c r="Y492" s="702"/>
      <c r="Z492" s="702"/>
      <c r="AA492" s="702"/>
      <c r="AB492" s="702"/>
      <c r="AC492" s="702"/>
      <c r="AD492" s="702"/>
    </row>
    <row r="493" spans="4:30">
      <c r="D493" s="702"/>
      <c r="E493" s="702"/>
      <c r="F493" s="702"/>
      <c r="G493" s="702"/>
      <c r="H493" s="702"/>
      <c r="I493" s="702"/>
      <c r="J493" s="702"/>
      <c r="K493" s="702"/>
      <c r="L493" s="702"/>
      <c r="M493" s="702"/>
      <c r="N493" s="702"/>
      <c r="O493" s="702"/>
      <c r="S493" s="702"/>
      <c r="T493" s="702"/>
      <c r="U493" s="702"/>
      <c r="V493" s="702"/>
      <c r="W493" s="702"/>
      <c r="X493" s="702"/>
      <c r="Y493" s="702"/>
      <c r="Z493" s="702"/>
      <c r="AA493" s="702"/>
      <c r="AB493" s="702"/>
      <c r="AC493" s="702"/>
      <c r="AD493" s="702"/>
    </row>
    <row r="494" spans="4:30">
      <c r="D494" s="702"/>
      <c r="E494" s="702"/>
      <c r="F494" s="702"/>
      <c r="G494" s="702"/>
      <c r="H494" s="702"/>
      <c r="I494" s="702"/>
      <c r="J494" s="702"/>
      <c r="K494" s="702"/>
      <c r="L494" s="702"/>
      <c r="M494" s="702"/>
      <c r="N494" s="702"/>
      <c r="O494" s="702"/>
      <c r="S494" s="702"/>
      <c r="T494" s="702"/>
      <c r="U494" s="702"/>
      <c r="V494" s="702"/>
      <c r="W494" s="702"/>
      <c r="X494" s="702"/>
      <c r="Y494" s="702"/>
      <c r="Z494" s="702"/>
      <c r="AA494" s="702"/>
      <c r="AB494" s="702"/>
      <c r="AC494" s="702"/>
      <c r="AD494" s="702"/>
    </row>
    <row r="495" spans="4:30">
      <c r="D495" s="702"/>
      <c r="E495" s="702"/>
      <c r="F495" s="702"/>
      <c r="G495" s="702"/>
      <c r="H495" s="702"/>
      <c r="I495" s="702"/>
      <c r="J495" s="702"/>
      <c r="K495" s="702"/>
      <c r="L495" s="702"/>
      <c r="M495" s="702"/>
      <c r="N495" s="702"/>
      <c r="O495" s="702"/>
      <c r="S495" s="702"/>
      <c r="T495" s="702"/>
      <c r="U495" s="702"/>
      <c r="V495" s="702"/>
      <c r="W495" s="702"/>
      <c r="X495" s="702"/>
      <c r="Y495" s="702"/>
      <c r="Z495" s="702"/>
      <c r="AA495" s="702"/>
      <c r="AB495" s="702"/>
      <c r="AC495" s="702"/>
      <c r="AD495" s="702"/>
    </row>
    <row r="496" spans="4:30">
      <c r="D496" s="702"/>
      <c r="E496" s="702"/>
      <c r="F496" s="702"/>
      <c r="G496" s="702"/>
      <c r="H496" s="702"/>
      <c r="I496" s="702"/>
      <c r="J496" s="702"/>
      <c r="K496" s="702"/>
      <c r="L496" s="702"/>
      <c r="M496" s="702"/>
      <c r="N496" s="702"/>
      <c r="O496" s="702"/>
      <c r="S496" s="702"/>
      <c r="T496" s="702"/>
      <c r="U496" s="702"/>
      <c r="V496" s="702"/>
      <c r="W496" s="702"/>
      <c r="X496" s="702"/>
      <c r="Y496" s="702"/>
      <c r="Z496" s="702"/>
      <c r="AA496" s="702"/>
      <c r="AB496" s="702"/>
      <c r="AC496" s="702"/>
      <c r="AD496" s="702"/>
    </row>
    <row r="497" spans="4:30">
      <c r="D497" s="702"/>
      <c r="E497" s="702"/>
      <c r="F497" s="702"/>
      <c r="G497" s="702"/>
      <c r="H497" s="702"/>
      <c r="I497" s="702"/>
      <c r="J497" s="702"/>
      <c r="K497" s="702"/>
      <c r="L497" s="702"/>
      <c r="M497" s="702"/>
      <c r="N497" s="702"/>
      <c r="O497" s="702"/>
      <c r="S497" s="702"/>
      <c r="T497" s="702"/>
      <c r="U497" s="702"/>
      <c r="V497" s="702"/>
      <c r="W497" s="702"/>
      <c r="X497" s="702"/>
      <c r="Y497" s="702"/>
      <c r="Z497" s="702"/>
      <c r="AA497" s="702"/>
      <c r="AB497" s="702"/>
      <c r="AC497" s="702"/>
      <c r="AD497" s="702"/>
    </row>
    <row r="498" spans="4:30">
      <c r="D498" s="702"/>
      <c r="E498" s="702"/>
      <c r="F498" s="702"/>
      <c r="G498" s="702"/>
      <c r="H498" s="702"/>
      <c r="I498" s="702"/>
      <c r="J498" s="702"/>
      <c r="K498" s="702"/>
      <c r="L498" s="702"/>
      <c r="M498" s="702"/>
      <c r="N498" s="702"/>
      <c r="O498" s="702"/>
      <c r="S498" s="702"/>
      <c r="T498" s="702"/>
      <c r="U498" s="702"/>
      <c r="V498" s="702"/>
      <c r="W498" s="702"/>
      <c r="X498" s="702"/>
      <c r="Y498" s="702"/>
      <c r="Z498" s="702"/>
      <c r="AA498" s="702"/>
      <c r="AB498" s="702"/>
      <c r="AC498" s="702"/>
      <c r="AD498" s="702"/>
    </row>
    <row r="499" spans="4:30">
      <c r="D499" s="702"/>
      <c r="E499" s="702"/>
      <c r="F499" s="702"/>
      <c r="G499" s="702"/>
      <c r="H499" s="702"/>
      <c r="I499" s="702"/>
      <c r="J499" s="702"/>
      <c r="K499" s="702"/>
      <c r="L499" s="702"/>
      <c r="M499" s="702"/>
      <c r="N499" s="702"/>
      <c r="O499" s="702"/>
      <c r="S499" s="702"/>
      <c r="T499" s="702"/>
      <c r="U499" s="702"/>
      <c r="V499" s="702"/>
      <c r="W499" s="702"/>
      <c r="X499" s="702"/>
      <c r="Y499" s="702"/>
      <c r="Z499" s="702"/>
      <c r="AA499" s="702"/>
      <c r="AB499" s="702"/>
      <c r="AC499" s="702"/>
      <c r="AD499" s="702"/>
    </row>
    <row r="500" spans="4:30">
      <c r="D500" s="702"/>
      <c r="E500" s="702"/>
      <c r="F500" s="702"/>
      <c r="G500" s="702"/>
      <c r="H500" s="702"/>
      <c r="I500" s="702"/>
      <c r="J500" s="702"/>
      <c r="K500" s="702"/>
      <c r="L500" s="702"/>
      <c r="M500" s="702"/>
      <c r="N500" s="702"/>
      <c r="O500" s="702"/>
      <c r="S500" s="702"/>
      <c r="T500" s="702"/>
      <c r="U500" s="702"/>
      <c r="V500" s="702"/>
      <c r="W500" s="702"/>
      <c r="X500" s="702"/>
      <c r="Y500" s="702"/>
      <c r="Z500" s="702"/>
      <c r="AA500" s="702"/>
      <c r="AB500" s="702"/>
      <c r="AC500" s="702"/>
      <c r="AD500" s="702"/>
    </row>
    <row r="501" spans="4:30">
      <c r="D501" s="702"/>
      <c r="E501" s="702"/>
      <c r="F501" s="702"/>
      <c r="G501" s="702"/>
      <c r="H501" s="702"/>
      <c r="I501" s="702"/>
      <c r="J501" s="702"/>
      <c r="K501" s="702"/>
      <c r="L501" s="702"/>
      <c r="M501" s="702"/>
      <c r="N501" s="702"/>
      <c r="O501" s="702"/>
      <c r="S501" s="702"/>
      <c r="T501" s="702"/>
      <c r="U501" s="702"/>
      <c r="V501" s="702"/>
      <c r="W501" s="702"/>
      <c r="X501" s="702"/>
      <c r="Y501" s="702"/>
      <c r="Z501" s="702"/>
      <c r="AA501" s="702"/>
      <c r="AB501" s="702"/>
      <c r="AC501" s="702"/>
      <c r="AD501" s="702"/>
    </row>
    <row r="502" spans="4:30">
      <c r="D502" s="702"/>
      <c r="E502" s="702"/>
      <c r="F502" s="702"/>
      <c r="G502" s="702"/>
      <c r="H502" s="702"/>
      <c r="I502" s="702"/>
      <c r="J502" s="702"/>
      <c r="K502" s="702"/>
      <c r="L502" s="702"/>
      <c r="M502" s="702"/>
      <c r="N502" s="702"/>
      <c r="O502" s="702"/>
      <c r="S502" s="702"/>
      <c r="T502" s="702"/>
      <c r="U502" s="702"/>
      <c r="V502" s="702"/>
      <c r="W502" s="702"/>
      <c r="X502" s="702"/>
      <c r="Y502" s="702"/>
      <c r="Z502" s="702"/>
      <c r="AA502" s="702"/>
      <c r="AB502" s="702"/>
      <c r="AC502" s="702"/>
      <c r="AD502" s="702"/>
    </row>
    <row r="503" spans="4:30">
      <c r="D503" s="702"/>
      <c r="E503" s="702"/>
      <c r="F503" s="702"/>
      <c r="G503" s="702"/>
      <c r="H503" s="702"/>
      <c r="I503" s="702"/>
      <c r="J503" s="702"/>
      <c r="K503" s="702"/>
      <c r="L503" s="702"/>
      <c r="M503" s="702"/>
      <c r="N503" s="702"/>
      <c r="O503" s="702"/>
      <c r="S503" s="702"/>
      <c r="T503" s="702"/>
      <c r="U503" s="702"/>
      <c r="V503" s="702"/>
      <c r="W503" s="702"/>
      <c r="X503" s="702"/>
      <c r="Y503" s="702"/>
      <c r="Z503" s="702"/>
      <c r="AA503" s="702"/>
      <c r="AB503" s="702"/>
      <c r="AC503" s="702"/>
      <c r="AD503" s="702"/>
    </row>
    <row r="504" spans="4:30">
      <c r="D504" s="702"/>
      <c r="E504" s="702"/>
      <c r="F504" s="702"/>
      <c r="G504" s="702"/>
      <c r="H504" s="702"/>
      <c r="I504" s="702"/>
      <c r="J504" s="702"/>
      <c r="K504" s="702"/>
      <c r="L504" s="702"/>
      <c r="M504" s="702"/>
      <c r="N504" s="702"/>
      <c r="O504" s="702"/>
      <c r="S504" s="702"/>
      <c r="T504" s="702"/>
      <c r="U504" s="702"/>
      <c r="V504" s="702"/>
      <c r="W504" s="702"/>
      <c r="X504" s="702"/>
      <c r="Y504" s="702"/>
      <c r="Z504" s="702"/>
      <c r="AA504" s="702"/>
      <c r="AB504" s="702"/>
      <c r="AC504" s="702"/>
      <c r="AD504" s="702"/>
    </row>
    <row r="505" spans="4:30">
      <c r="D505" s="702"/>
      <c r="E505" s="702"/>
      <c r="F505" s="702"/>
      <c r="G505" s="702"/>
      <c r="H505" s="702"/>
      <c r="I505" s="702"/>
      <c r="J505" s="702"/>
      <c r="K505" s="702"/>
      <c r="L505" s="702"/>
      <c r="M505" s="702"/>
      <c r="N505" s="702"/>
      <c r="O505" s="702"/>
      <c r="S505" s="702"/>
      <c r="T505" s="702"/>
      <c r="U505" s="702"/>
      <c r="V505" s="702"/>
      <c r="W505" s="702"/>
      <c r="X505" s="702"/>
      <c r="Y505" s="702"/>
      <c r="Z505" s="702"/>
      <c r="AA505" s="702"/>
      <c r="AB505" s="702"/>
      <c r="AC505" s="702"/>
      <c r="AD505" s="702"/>
    </row>
    <row r="506" spans="4:30">
      <c r="D506" s="702"/>
      <c r="E506" s="702"/>
      <c r="F506" s="702"/>
      <c r="G506" s="702"/>
      <c r="H506" s="702"/>
      <c r="I506" s="702"/>
      <c r="J506" s="702"/>
      <c r="K506" s="702"/>
      <c r="L506" s="702"/>
      <c r="M506" s="702"/>
      <c r="N506" s="702"/>
      <c r="O506" s="702"/>
      <c r="S506" s="702"/>
      <c r="T506" s="702"/>
      <c r="U506" s="702"/>
      <c r="V506" s="702"/>
      <c r="W506" s="702"/>
      <c r="X506" s="702"/>
      <c r="Y506" s="702"/>
      <c r="Z506" s="702"/>
      <c r="AA506" s="702"/>
      <c r="AB506" s="702"/>
      <c r="AC506" s="702"/>
      <c r="AD506" s="702"/>
    </row>
    <row r="507" spans="4:30">
      <c r="D507" s="702"/>
      <c r="E507" s="702"/>
      <c r="F507" s="702"/>
      <c r="G507" s="702"/>
      <c r="H507" s="702"/>
      <c r="I507" s="702"/>
      <c r="J507" s="702"/>
      <c r="K507" s="702"/>
      <c r="L507" s="702"/>
      <c r="M507" s="702"/>
      <c r="N507" s="702"/>
      <c r="O507" s="702"/>
      <c r="S507" s="702"/>
      <c r="T507" s="702"/>
      <c r="U507" s="702"/>
      <c r="V507" s="702"/>
      <c r="W507" s="702"/>
      <c r="X507" s="702"/>
      <c r="Y507" s="702"/>
      <c r="Z507" s="702"/>
      <c r="AA507" s="702"/>
      <c r="AB507" s="702"/>
      <c r="AC507" s="702"/>
      <c r="AD507" s="702"/>
    </row>
    <row r="508" spans="4:30">
      <c r="D508" s="702"/>
      <c r="E508" s="702"/>
      <c r="F508" s="702"/>
      <c r="G508" s="702"/>
      <c r="H508" s="702"/>
      <c r="I508" s="702"/>
      <c r="J508" s="702"/>
      <c r="K508" s="702"/>
      <c r="L508" s="702"/>
      <c r="M508" s="702"/>
      <c r="N508" s="702"/>
      <c r="O508" s="702"/>
      <c r="S508" s="702"/>
      <c r="T508" s="702"/>
      <c r="U508" s="702"/>
      <c r="V508" s="702"/>
      <c r="W508" s="702"/>
      <c r="X508" s="702"/>
      <c r="Y508" s="702"/>
      <c r="Z508" s="702"/>
      <c r="AA508" s="702"/>
      <c r="AB508" s="702"/>
      <c r="AC508" s="702"/>
      <c r="AD508" s="702"/>
    </row>
    <row r="509" spans="4:30">
      <c r="D509" s="702"/>
      <c r="E509" s="702"/>
      <c r="F509" s="702"/>
      <c r="G509" s="702"/>
      <c r="H509" s="702"/>
      <c r="I509" s="702"/>
      <c r="J509" s="702"/>
      <c r="K509" s="702"/>
      <c r="L509" s="702"/>
      <c r="M509" s="702"/>
      <c r="N509" s="702"/>
      <c r="O509" s="702"/>
      <c r="S509" s="702"/>
      <c r="T509" s="702"/>
      <c r="U509" s="702"/>
      <c r="V509" s="702"/>
      <c r="W509" s="702"/>
      <c r="X509" s="702"/>
      <c r="Y509" s="702"/>
      <c r="Z509" s="702"/>
      <c r="AA509" s="702"/>
      <c r="AB509" s="702"/>
      <c r="AC509" s="702"/>
      <c r="AD509" s="702"/>
    </row>
    <row r="510" spans="4:30">
      <c r="D510" s="702"/>
      <c r="E510" s="702"/>
      <c r="F510" s="702"/>
      <c r="G510" s="702"/>
      <c r="H510" s="702"/>
      <c r="I510" s="702"/>
      <c r="J510" s="702"/>
      <c r="K510" s="702"/>
      <c r="L510" s="702"/>
      <c r="M510" s="702"/>
      <c r="N510" s="702"/>
      <c r="O510" s="702"/>
      <c r="S510" s="702"/>
      <c r="T510" s="702"/>
      <c r="U510" s="702"/>
      <c r="V510" s="702"/>
      <c r="W510" s="702"/>
      <c r="X510" s="702"/>
      <c r="Y510" s="702"/>
      <c r="Z510" s="702"/>
      <c r="AA510" s="702"/>
      <c r="AB510" s="702"/>
      <c r="AC510" s="702"/>
      <c r="AD510" s="702"/>
    </row>
    <row r="511" spans="4:30">
      <c r="D511" s="702"/>
      <c r="E511" s="702"/>
      <c r="F511" s="702"/>
      <c r="G511" s="702"/>
      <c r="H511" s="702"/>
      <c r="I511" s="702"/>
      <c r="J511" s="702"/>
      <c r="K511" s="702"/>
      <c r="L511" s="702"/>
      <c r="M511" s="702"/>
      <c r="N511" s="702"/>
      <c r="O511" s="702"/>
      <c r="S511" s="702"/>
      <c r="T511" s="702"/>
      <c r="U511" s="702"/>
      <c r="V511" s="702"/>
      <c r="W511" s="702"/>
      <c r="X511" s="702"/>
      <c r="Y511" s="702"/>
      <c r="Z511" s="702"/>
      <c r="AA511" s="702"/>
      <c r="AB511" s="702"/>
      <c r="AC511" s="702"/>
      <c r="AD511" s="702"/>
    </row>
    <row r="512" spans="4:30">
      <c r="D512" s="702"/>
      <c r="E512" s="702"/>
      <c r="F512" s="702"/>
      <c r="G512" s="702"/>
      <c r="H512" s="702"/>
      <c r="I512" s="702"/>
      <c r="J512" s="702"/>
      <c r="K512" s="702"/>
      <c r="L512" s="702"/>
      <c r="M512" s="702"/>
      <c r="N512" s="702"/>
      <c r="O512" s="702"/>
      <c r="S512" s="702"/>
      <c r="T512" s="702"/>
      <c r="U512" s="702"/>
      <c r="V512" s="702"/>
      <c r="W512" s="702"/>
      <c r="X512" s="702"/>
      <c r="Y512" s="702"/>
      <c r="Z512" s="702"/>
      <c r="AA512" s="702"/>
      <c r="AB512" s="702"/>
      <c r="AC512" s="702"/>
      <c r="AD512" s="702"/>
    </row>
    <row r="513" spans="4:30">
      <c r="D513" s="702"/>
      <c r="E513" s="702"/>
      <c r="F513" s="702"/>
      <c r="G513" s="702"/>
      <c r="H513" s="702"/>
      <c r="I513" s="702"/>
      <c r="J513" s="702"/>
      <c r="K513" s="702"/>
      <c r="L513" s="702"/>
      <c r="M513" s="702"/>
      <c r="N513" s="702"/>
      <c r="O513" s="702"/>
      <c r="S513" s="702"/>
      <c r="T513" s="702"/>
      <c r="U513" s="702"/>
      <c r="V513" s="702"/>
      <c r="W513" s="702"/>
      <c r="X513" s="702"/>
      <c r="Y513" s="702"/>
      <c r="Z513" s="702"/>
      <c r="AA513" s="702"/>
      <c r="AB513" s="702"/>
      <c r="AC513" s="702"/>
      <c r="AD513" s="702"/>
    </row>
    <row r="514" spans="4:30">
      <c r="D514" s="702"/>
      <c r="E514" s="702"/>
      <c r="F514" s="702"/>
      <c r="G514" s="702"/>
      <c r="H514" s="702"/>
      <c r="I514" s="702"/>
      <c r="J514" s="702"/>
      <c r="K514" s="702"/>
      <c r="L514" s="702"/>
      <c r="M514" s="702"/>
      <c r="N514" s="702"/>
      <c r="O514" s="702"/>
      <c r="S514" s="702"/>
      <c r="T514" s="702"/>
      <c r="U514" s="702"/>
      <c r="V514" s="702"/>
      <c r="W514" s="702"/>
      <c r="X514" s="702"/>
      <c r="Y514" s="702"/>
      <c r="Z514" s="702"/>
      <c r="AA514" s="702"/>
      <c r="AB514" s="702"/>
      <c r="AC514" s="702"/>
      <c r="AD514" s="702"/>
    </row>
    <row r="515" spans="4:30">
      <c r="D515" s="702"/>
      <c r="E515" s="702"/>
      <c r="F515" s="702"/>
      <c r="G515" s="702"/>
      <c r="H515" s="702"/>
      <c r="I515" s="702"/>
      <c r="J515" s="702"/>
      <c r="K515" s="702"/>
      <c r="L515" s="702"/>
      <c r="M515" s="702"/>
      <c r="N515" s="702"/>
      <c r="O515" s="702"/>
      <c r="S515" s="702"/>
      <c r="T515" s="702"/>
      <c r="U515" s="702"/>
      <c r="V515" s="702"/>
      <c r="W515" s="702"/>
      <c r="X515" s="702"/>
      <c r="Y515" s="702"/>
      <c r="Z515" s="702"/>
      <c r="AA515" s="702"/>
      <c r="AB515" s="702"/>
      <c r="AC515" s="702"/>
      <c r="AD515" s="702"/>
    </row>
    <row r="516" spans="4:30">
      <c r="D516" s="702"/>
      <c r="E516" s="702"/>
      <c r="F516" s="702"/>
      <c r="G516" s="702"/>
      <c r="H516" s="702"/>
      <c r="I516" s="702"/>
      <c r="J516" s="702"/>
      <c r="K516" s="702"/>
      <c r="L516" s="702"/>
      <c r="M516" s="702"/>
      <c r="N516" s="702"/>
      <c r="O516" s="702"/>
      <c r="S516" s="702"/>
      <c r="T516" s="702"/>
      <c r="U516" s="702"/>
      <c r="V516" s="702"/>
      <c r="W516" s="702"/>
      <c r="X516" s="702"/>
      <c r="Y516" s="702"/>
      <c r="Z516" s="702"/>
      <c r="AA516" s="702"/>
      <c r="AB516" s="702"/>
      <c r="AC516" s="702"/>
      <c r="AD516" s="702"/>
    </row>
    <row r="517" spans="4:30">
      <c r="D517" s="702"/>
      <c r="E517" s="702"/>
      <c r="F517" s="702"/>
      <c r="G517" s="702"/>
      <c r="H517" s="702"/>
      <c r="I517" s="702"/>
      <c r="J517" s="702"/>
      <c r="K517" s="702"/>
      <c r="L517" s="702"/>
      <c r="M517" s="702"/>
      <c r="N517" s="702"/>
      <c r="O517" s="702"/>
      <c r="S517" s="702"/>
      <c r="T517" s="702"/>
      <c r="U517" s="702"/>
      <c r="V517" s="702"/>
      <c r="W517" s="702"/>
      <c r="X517" s="702"/>
      <c r="Y517" s="702"/>
      <c r="Z517" s="702"/>
      <c r="AA517" s="702"/>
      <c r="AB517" s="702"/>
      <c r="AC517" s="702"/>
      <c r="AD517" s="702"/>
    </row>
    <row r="518" spans="4:30">
      <c r="D518" s="702"/>
      <c r="E518" s="702"/>
      <c r="F518" s="702"/>
      <c r="G518" s="702"/>
      <c r="H518" s="702"/>
      <c r="I518" s="702"/>
      <c r="J518" s="702"/>
      <c r="K518" s="702"/>
      <c r="L518" s="702"/>
      <c r="M518" s="702"/>
      <c r="N518" s="702"/>
      <c r="O518" s="702"/>
      <c r="S518" s="702"/>
      <c r="T518" s="702"/>
      <c r="U518" s="702"/>
      <c r="V518" s="702"/>
      <c r="W518" s="702"/>
      <c r="X518" s="702"/>
      <c r="Y518" s="702"/>
      <c r="Z518" s="702"/>
      <c r="AA518" s="702"/>
      <c r="AB518" s="702"/>
      <c r="AC518" s="702"/>
      <c r="AD518" s="702"/>
    </row>
    <row r="519" spans="4:30">
      <c r="D519" s="702"/>
      <c r="E519" s="702"/>
      <c r="F519" s="702"/>
      <c r="G519" s="702"/>
      <c r="H519" s="702"/>
      <c r="I519" s="702"/>
      <c r="J519" s="702"/>
      <c r="K519" s="702"/>
      <c r="L519" s="702"/>
      <c r="M519" s="702"/>
      <c r="N519" s="702"/>
      <c r="O519" s="702"/>
      <c r="S519" s="702"/>
      <c r="T519" s="702"/>
      <c r="U519" s="702"/>
      <c r="V519" s="702"/>
      <c r="W519" s="702"/>
      <c r="X519" s="702"/>
      <c r="Y519" s="702"/>
      <c r="Z519" s="702"/>
      <c r="AA519" s="702"/>
      <c r="AB519" s="702"/>
      <c r="AC519" s="702"/>
      <c r="AD519" s="702"/>
    </row>
    <row r="520" spans="4:30">
      <c r="D520" s="702"/>
      <c r="E520" s="702"/>
      <c r="F520" s="702"/>
      <c r="G520" s="702"/>
      <c r="H520" s="702"/>
      <c r="I520" s="702"/>
      <c r="J520" s="702"/>
      <c r="K520" s="702"/>
      <c r="L520" s="702"/>
      <c r="M520" s="702"/>
      <c r="N520" s="702"/>
      <c r="O520" s="702"/>
      <c r="S520" s="702"/>
      <c r="T520" s="702"/>
      <c r="U520" s="702"/>
      <c r="V520" s="702"/>
      <c r="W520" s="702"/>
      <c r="X520" s="702"/>
      <c r="Y520" s="702"/>
      <c r="Z520" s="702"/>
      <c r="AA520" s="702"/>
      <c r="AB520" s="702"/>
      <c r="AC520" s="702"/>
      <c r="AD520" s="702"/>
    </row>
    <row r="521" spans="4:30">
      <c r="D521" s="702"/>
      <c r="E521" s="702"/>
      <c r="F521" s="702"/>
      <c r="G521" s="702"/>
      <c r="H521" s="702"/>
      <c r="I521" s="702"/>
      <c r="J521" s="702"/>
      <c r="K521" s="702"/>
      <c r="L521" s="702"/>
      <c r="M521" s="702"/>
      <c r="N521" s="702"/>
      <c r="O521" s="702"/>
      <c r="S521" s="702"/>
      <c r="T521" s="702"/>
      <c r="U521" s="702"/>
      <c r="V521" s="702"/>
      <c r="W521" s="702"/>
      <c r="X521" s="702"/>
      <c r="Y521" s="702"/>
      <c r="Z521" s="702"/>
      <c r="AA521" s="702"/>
      <c r="AB521" s="702"/>
      <c r="AC521" s="702"/>
      <c r="AD521" s="702"/>
    </row>
    <row r="522" spans="4:30">
      <c r="D522" s="702"/>
      <c r="E522" s="702"/>
      <c r="F522" s="702"/>
      <c r="G522" s="702"/>
      <c r="H522" s="702"/>
      <c r="I522" s="702"/>
      <c r="J522" s="702"/>
      <c r="K522" s="702"/>
      <c r="L522" s="702"/>
      <c r="M522" s="702"/>
      <c r="N522" s="702"/>
      <c r="O522" s="702"/>
      <c r="S522" s="702"/>
      <c r="T522" s="702"/>
      <c r="U522" s="702"/>
      <c r="V522" s="702"/>
      <c r="W522" s="702"/>
      <c r="X522" s="702"/>
      <c r="Y522" s="702"/>
      <c r="Z522" s="702"/>
      <c r="AA522" s="702"/>
      <c r="AB522" s="702"/>
      <c r="AC522" s="702"/>
      <c r="AD522" s="702"/>
    </row>
    <row r="523" spans="4:30">
      <c r="D523" s="702"/>
      <c r="E523" s="702"/>
      <c r="F523" s="702"/>
      <c r="G523" s="702"/>
      <c r="H523" s="702"/>
      <c r="I523" s="702"/>
      <c r="J523" s="702"/>
      <c r="K523" s="702"/>
      <c r="L523" s="702"/>
      <c r="M523" s="702"/>
      <c r="N523" s="702"/>
      <c r="O523" s="702"/>
      <c r="S523" s="702"/>
      <c r="T523" s="702"/>
      <c r="U523" s="702"/>
      <c r="V523" s="702"/>
      <c r="W523" s="702"/>
      <c r="X523" s="702"/>
      <c r="Y523" s="702"/>
      <c r="Z523" s="702"/>
      <c r="AA523" s="702"/>
      <c r="AB523" s="702"/>
      <c r="AC523" s="702"/>
      <c r="AD523" s="702"/>
    </row>
    <row r="524" spans="4:30">
      <c r="D524" s="702"/>
      <c r="E524" s="702"/>
      <c r="F524" s="702"/>
      <c r="G524" s="702"/>
      <c r="H524" s="702"/>
      <c r="I524" s="702"/>
      <c r="J524" s="702"/>
      <c r="K524" s="702"/>
      <c r="L524" s="702"/>
      <c r="M524" s="702"/>
      <c r="N524" s="702"/>
      <c r="O524" s="702"/>
      <c r="S524" s="702"/>
      <c r="T524" s="702"/>
      <c r="U524" s="702"/>
      <c r="V524" s="702"/>
      <c r="W524" s="702"/>
      <c r="X524" s="702"/>
      <c r="Y524" s="702"/>
      <c r="Z524" s="702"/>
      <c r="AA524" s="702"/>
      <c r="AB524" s="702"/>
      <c r="AC524" s="702"/>
      <c r="AD524" s="702"/>
    </row>
    <row r="525" spans="4:30">
      <c r="D525" s="702"/>
      <c r="E525" s="702"/>
      <c r="F525" s="702"/>
      <c r="G525" s="702"/>
      <c r="H525" s="702"/>
      <c r="I525" s="702"/>
      <c r="J525" s="702"/>
      <c r="K525" s="702"/>
      <c r="L525" s="702"/>
      <c r="M525" s="702"/>
      <c r="N525" s="702"/>
      <c r="O525" s="702"/>
      <c r="S525" s="702"/>
      <c r="T525" s="702"/>
      <c r="U525" s="702"/>
      <c r="V525" s="702"/>
      <c r="W525" s="702"/>
      <c r="X525" s="702"/>
      <c r="Y525" s="702"/>
      <c r="Z525" s="702"/>
      <c r="AA525" s="702"/>
      <c r="AB525" s="702"/>
      <c r="AC525" s="702"/>
      <c r="AD525" s="702"/>
    </row>
    <row r="526" spans="4:30">
      <c r="D526" s="702"/>
      <c r="E526" s="702"/>
      <c r="F526" s="702"/>
      <c r="G526" s="702"/>
      <c r="H526" s="702"/>
      <c r="I526" s="702"/>
      <c r="J526" s="702"/>
      <c r="K526" s="702"/>
      <c r="L526" s="702"/>
      <c r="M526" s="702"/>
      <c r="N526" s="702"/>
      <c r="O526" s="702"/>
      <c r="S526" s="702"/>
      <c r="T526" s="702"/>
      <c r="U526" s="702"/>
      <c r="V526" s="702"/>
      <c r="W526" s="702"/>
      <c r="X526" s="702"/>
      <c r="Y526" s="702"/>
      <c r="Z526" s="702"/>
      <c r="AA526" s="702"/>
      <c r="AB526" s="702"/>
      <c r="AC526" s="702"/>
      <c r="AD526" s="702"/>
    </row>
    <row r="527" spans="4:30">
      <c r="D527" s="702"/>
      <c r="E527" s="702"/>
      <c r="F527" s="702"/>
      <c r="G527" s="702"/>
      <c r="H527" s="702"/>
      <c r="I527" s="702"/>
      <c r="J527" s="702"/>
      <c r="K527" s="702"/>
      <c r="L527" s="702"/>
      <c r="M527" s="702"/>
      <c r="N527" s="702"/>
      <c r="O527" s="702"/>
      <c r="S527" s="702"/>
      <c r="T527" s="702"/>
      <c r="U527" s="702"/>
      <c r="V527" s="702"/>
      <c r="W527" s="702"/>
      <c r="X527" s="702"/>
      <c r="Y527" s="702"/>
      <c r="Z527" s="702"/>
      <c r="AA527" s="702"/>
      <c r="AB527" s="702"/>
      <c r="AC527" s="702"/>
      <c r="AD527" s="702"/>
    </row>
    <row r="528" spans="4:30">
      <c r="D528" s="702"/>
      <c r="E528" s="702"/>
      <c r="F528" s="702"/>
      <c r="G528" s="702"/>
      <c r="H528" s="702"/>
      <c r="I528" s="702"/>
      <c r="J528" s="702"/>
      <c r="K528" s="702"/>
      <c r="L528" s="702"/>
      <c r="M528" s="702"/>
      <c r="N528" s="702"/>
      <c r="O528" s="702"/>
      <c r="S528" s="702"/>
      <c r="T528" s="702"/>
      <c r="U528" s="702"/>
      <c r="V528" s="702"/>
      <c r="W528" s="702"/>
      <c r="X528" s="702"/>
      <c r="Y528" s="702"/>
      <c r="Z528" s="702"/>
      <c r="AA528" s="702"/>
      <c r="AB528" s="702"/>
      <c r="AC528" s="702"/>
      <c r="AD528" s="702"/>
    </row>
    <row r="529" spans="4:30">
      <c r="D529" s="702"/>
      <c r="E529" s="702"/>
      <c r="F529" s="702"/>
      <c r="G529" s="702"/>
      <c r="H529" s="702"/>
      <c r="I529" s="702"/>
      <c r="J529" s="702"/>
      <c r="K529" s="702"/>
      <c r="L529" s="702"/>
      <c r="M529" s="702"/>
      <c r="N529" s="702"/>
      <c r="O529" s="702"/>
      <c r="S529" s="702"/>
      <c r="T529" s="702"/>
      <c r="U529" s="702"/>
      <c r="V529" s="702"/>
      <c r="W529" s="702"/>
      <c r="X529" s="702"/>
      <c r="Y529" s="702"/>
      <c r="Z529" s="702"/>
      <c r="AA529" s="702"/>
      <c r="AB529" s="702"/>
      <c r="AC529" s="702"/>
      <c r="AD529" s="702"/>
    </row>
    <row r="530" spans="4:30">
      <c r="D530" s="702"/>
      <c r="E530" s="702"/>
      <c r="F530" s="702"/>
      <c r="G530" s="702"/>
      <c r="H530" s="702"/>
      <c r="I530" s="702"/>
      <c r="J530" s="702"/>
      <c r="K530" s="702"/>
      <c r="L530" s="702"/>
      <c r="M530" s="702"/>
      <c r="N530" s="702"/>
      <c r="O530" s="702"/>
      <c r="S530" s="702"/>
      <c r="T530" s="702"/>
      <c r="U530" s="702"/>
      <c r="V530" s="702"/>
      <c r="W530" s="702"/>
      <c r="X530" s="702"/>
      <c r="Y530" s="702"/>
      <c r="Z530" s="702"/>
      <c r="AA530" s="702"/>
      <c r="AB530" s="702"/>
      <c r="AC530" s="702"/>
      <c r="AD530" s="702"/>
    </row>
    <row r="531" spans="4:30">
      <c r="D531" s="702"/>
      <c r="E531" s="702"/>
      <c r="F531" s="702"/>
      <c r="G531" s="702"/>
      <c r="H531" s="702"/>
      <c r="I531" s="702"/>
      <c r="J531" s="702"/>
      <c r="K531" s="702"/>
      <c r="L531" s="702"/>
      <c r="M531" s="702"/>
      <c r="N531" s="702"/>
      <c r="O531" s="702"/>
      <c r="S531" s="702"/>
      <c r="T531" s="702"/>
      <c r="U531" s="702"/>
      <c r="V531" s="702"/>
      <c r="W531" s="702"/>
      <c r="X531" s="702"/>
      <c r="Y531" s="702"/>
      <c r="Z531" s="702"/>
      <c r="AA531" s="702"/>
      <c r="AB531" s="702"/>
      <c r="AC531" s="702"/>
      <c r="AD531" s="702"/>
    </row>
    <row r="532" spans="4:30">
      <c r="D532" s="702"/>
      <c r="E532" s="702"/>
      <c r="F532" s="702"/>
      <c r="G532" s="702"/>
      <c r="H532" s="702"/>
      <c r="I532" s="702"/>
      <c r="J532" s="702"/>
      <c r="K532" s="702"/>
      <c r="L532" s="702"/>
      <c r="M532" s="702"/>
      <c r="N532" s="702"/>
      <c r="O532" s="702"/>
      <c r="S532" s="702"/>
      <c r="T532" s="702"/>
      <c r="U532" s="702"/>
      <c r="V532" s="702"/>
      <c r="W532" s="702"/>
      <c r="X532" s="702"/>
      <c r="Y532" s="702"/>
      <c r="Z532" s="702"/>
      <c r="AA532" s="702"/>
      <c r="AB532" s="702"/>
      <c r="AC532" s="702"/>
      <c r="AD532" s="702"/>
    </row>
    <row r="533" spans="4:30">
      <c r="D533" s="702"/>
      <c r="E533" s="702"/>
      <c r="F533" s="702"/>
      <c r="G533" s="702"/>
      <c r="H533" s="702"/>
      <c r="I533" s="702"/>
      <c r="J533" s="702"/>
      <c r="K533" s="702"/>
      <c r="L533" s="702"/>
      <c r="M533" s="702"/>
      <c r="N533" s="702"/>
      <c r="O533" s="702"/>
      <c r="S533" s="702"/>
      <c r="T533" s="702"/>
      <c r="U533" s="702"/>
      <c r="V533" s="702"/>
      <c r="W533" s="702"/>
      <c r="X533" s="702"/>
      <c r="Y533" s="702"/>
      <c r="Z533" s="702"/>
      <c r="AA533" s="702"/>
      <c r="AB533" s="702"/>
      <c r="AC533" s="702"/>
      <c r="AD533" s="702"/>
    </row>
    <row r="534" spans="4:30">
      <c r="D534" s="702"/>
      <c r="E534" s="702"/>
      <c r="F534" s="702"/>
      <c r="G534" s="702"/>
      <c r="H534" s="702"/>
      <c r="I534" s="702"/>
      <c r="J534" s="702"/>
      <c r="K534" s="702"/>
      <c r="L534" s="702"/>
      <c r="M534" s="702"/>
      <c r="N534" s="702"/>
      <c r="O534" s="702"/>
      <c r="S534" s="702"/>
      <c r="T534" s="702"/>
      <c r="U534" s="702"/>
      <c r="V534" s="702"/>
      <c r="W534" s="702"/>
      <c r="X534" s="702"/>
      <c r="Y534" s="702"/>
      <c r="Z534" s="702"/>
      <c r="AA534" s="702"/>
      <c r="AB534" s="702"/>
      <c r="AC534" s="702"/>
      <c r="AD534" s="702"/>
    </row>
    <row r="535" spans="4:30">
      <c r="D535" s="702"/>
      <c r="E535" s="702"/>
      <c r="F535" s="702"/>
      <c r="G535" s="702"/>
      <c r="H535" s="702"/>
      <c r="I535" s="702"/>
      <c r="J535" s="702"/>
      <c r="K535" s="702"/>
      <c r="L535" s="702"/>
      <c r="M535" s="702"/>
      <c r="N535" s="702"/>
      <c r="O535" s="702"/>
      <c r="S535" s="702"/>
      <c r="T535" s="702"/>
      <c r="U535" s="702"/>
      <c r="V535" s="702"/>
      <c r="W535" s="702"/>
      <c r="X535" s="702"/>
      <c r="Y535" s="702"/>
      <c r="Z535" s="702"/>
      <c r="AA535" s="702"/>
      <c r="AB535" s="702"/>
      <c r="AC535" s="702"/>
      <c r="AD535" s="702"/>
    </row>
    <row r="536" spans="4:30">
      <c r="D536" s="702"/>
      <c r="E536" s="702"/>
      <c r="F536" s="702"/>
      <c r="G536" s="702"/>
      <c r="H536" s="702"/>
      <c r="I536" s="702"/>
      <c r="J536" s="702"/>
      <c r="K536" s="702"/>
      <c r="L536" s="702"/>
      <c r="M536" s="702"/>
      <c r="N536" s="702"/>
      <c r="O536" s="702"/>
      <c r="S536" s="702"/>
      <c r="T536" s="702"/>
      <c r="U536" s="702"/>
      <c r="V536" s="702"/>
      <c r="W536" s="702"/>
      <c r="X536" s="702"/>
      <c r="Y536" s="702"/>
      <c r="Z536" s="702"/>
      <c r="AA536" s="702"/>
      <c r="AB536" s="702"/>
      <c r="AC536" s="702"/>
      <c r="AD536" s="702"/>
    </row>
    <row r="537" spans="4:30">
      <c r="D537" s="702"/>
      <c r="E537" s="702"/>
      <c r="F537" s="702"/>
      <c r="G537" s="702"/>
      <c r="H537" s="702"/>
      <c r="I537" s="702"/>
      <c r="J537" s="702"/>
      <c r="K537" s="702"/>
      <c r="L537" s="702"/>
      <c r="M537" s="702"/>
      <c r="N537" s="702"/>
      <c r="O537" s="702"/>
      <c r="S537" s="702"/>
      <c r="T537" s="702"/>
      <c r="U537" s="702"/>
      <c r="V537" s="702"/>
      <c r="W537" s="702"/>
      <c r="X537" s="702"/>
      <c r="Y537" s="702"/>
      <c r="Z537" s="702"/>
      <c r="AA537" s="702"/>
      <c r="AB537" s="702"/>
      <c r="AC537" s="702"/>
      <c r="AD537" s="702"/>
    </row>
    <row r="538" spans="4:30">
      <c r="D538" s="702"/>
      <c r="E538" s="702"/>
      <c r="F538" s="702"/>
      <c r="G538" s="702"/>
      <c r="H538" s="702"/>
      <c r="I538" s="702"/>
      <c r="J538" s="702"/>
      <c r="K538" s="702"/>
      <c r="L538" s="702"/>
      <c r="M538" s="702"/>
      <c r="N538" s="702"/>
      <c r="O538" s="702"/>
      <c r="S538" s="702"/>
      <c r="T538" s="702"/>
      <c r="U538" s="702"/>
      <c r="V538" s="702"/>
      <c r="W538" s="702"/>
      <c r="X538" s="702"/>
      <c r="Y538" s="702"/>
      <c r="Z538" s="702"/>
      <c r="AA538" s="702"/>
      <c r="AB538" s="702"/>
      <c r="AC538" s="702"/>
      <c r="AD538" s="702"/>
    </row>
    <row r="539" spans="4:30">
      <c r="D539" s="702"/>
      <c r="E539" s="702"/>
      <c r="F539" s="702"/>
      <c r="G539" s="702"/>
      <c r="H539" s="702"/>
      <c r="I539" s="702"/>
      <c r="J539" s="702"/>
      <c r="K539" s="702"/>
      <c r="L539" s="702"/>
      <c r="M539" s="702"/>
      <c r="N539" s="702"/>
      <c r="O539" s="702"/>
      <c r="S539" s="702"/>
      <c r="T539" s="702"/>
      <c r="U539" s="702"/>
      <c r="V539" s="702"/>
      <c r="W539" s="702"/>
      <c r="X539" s="702"/>
      <c r="Y539" s="702"/>
      <c r="Z539" s="702"/>
      <c r="AA539" s="702"/>
      <c r="AB539" s="702"/>
      <c r="AC539" s="702"/>
      <c r="AD539" s="702"/>
    </row>
    <row r="540" spans="4:30">
      <c r="D540" s="702"/>
      <c r="E540" s="702"/>
      <c r="F540" s="702"/>
      <c r="G540" s="702"/>
      <c r="H540" s="702"/>
      <c r="I540" s="702"/>
      <c r="J540" s="702"/>
      <c r="K540" s="702"/>
      <c r="L540" s="702"/>
      <c r="M540" s="702"/>
      <c r="N540" s="702"/>
      <c r="O540" s="702"/>
      <c r="S540" s="702"/>
      <c r="T540" s="702"/>
      <c r="U540" s="702"/>
      <c r="V540" s="702"/>
      <c r="W540" s="702"/>
      <c r="X540" s="702"/>
      <c r="Y540" s="702"/>
      <c r="Z540" s="702"/>
      <c r="AA540" s="702"/>
      <c r="AB540" s="702"/>
      <c r="AC540" s="702"/>
      <c r="AD540" s="702"/>
    </row>
    <row r="541" spans="4:30">
      <c r="D541" s="702"/>
      <c r="E541" s="702"/>
      <c r="F541" s="702"/>
      <c r="G541" s="702"/>
      <c r="H541" s="702"/>
      <c r="I541" s="702"/>
      <c r="J541" s="702"/>
      <c r="K541" s="702"/>
      <c r="L541" s="702"/>
      <c r="M541" s="702"/>
      <c r="N541" s="702"/>
      <c r="O541" s="702"/>
      <c r="S541" s="702"/>
      <c r="T541" s="702"/>
      <c r="U541" s="702"/>
      <c r="V541" s="702"/>
      <c r="W541" s="702"/>
      <c r="X541" s="702"/>
      <c r="Y541" s="702"/>
      <c r="Z541" s="702"/>
      <c r="AA541" s="702"/>
      <c r="AB541" s="702"/>
      <c r="AC541" s="702"/>
      <c r="AD541" s="702"/>
    </row>
    <row r="542" spans="4:30">
      <c r="D542" s="702"/>
      <c r="E542" s="702"/>
      <c r="F542" s="702"/>
      <c r="G542" s="702"/>
      <c r="H542" s="702"/>
      <c r="I542" s="702"/>
      <c r="J542" s="702"/>
      <c r="K542" s="702"/>
      <c r="L542" s="702"/>
      <c r="M542" s="702"/>
      <c r="N542" s="702"/>
      <c r="O542" s="702"/>
      <c r="S542" s="702"/>
      <c r="T542" s="702"/>
      <c r="U542" s="702"/>
      <c r="V542" s="702"/>
      <c r="W542" s="702"/>
      <c r="X542" s="702"/>
      <c r="Y542" s="702"/>
      <c r="Z542" s="702"/>
      <c r="AA542" s="702"/>
      <c r="AB542" s="702"/>
      <c r="AC542" s="702"/>
      <c r="AD542" s="702"/>
    </row>
    <row r="543" spans="4:30">
      <c r="D543" s="702"/>
      <c r="E543" s="702"/>
      <c r="F543" s="702"/>
      <c r="G543" s="702"/>
      <c r="H543" s="702"/>
      <c r="I543" s="702"/>
      <c r="J543" s="702"/>
      <c r="K543" s="702"/>
      <c r="L543" s="702"/>
      <c r="M543" s="702"/>
      <c r="N543" s="702"/>
      <c r="O543" s="702"/>
      <c r="S543" s="702"/>
      <c r="T543" s="702"/>
      <c r="U543" s="702"/>
      <c r="V543" s="702"/>
      <c r="W543" s="702"/>
      <c r="X543" s="702"/>
      <c r="Y543" s="702"/>
      <c r="Z543" s="702"/>
      <c r="AA543" s="702"/>
      <c r="AB543" s="702"/>
      <c r="AC543" s="702"/>
      <c r="AD543" s="702"/>
    </row>
    <row r="544" spans="4:30">
      <c r="D544" s="702"/>
      <c r="E544" s="702"/>
      <c r="F544" s="702"/>
      <c r="G544" s="702"/>
      <c r="H544" s="702"/>
      <c r="I544" s="702"/>
      <c r="J544" s="702"/>
      <c r="K544" s="702"/>
      <c r="L544" s="702"/>
      <c r="M544" s="702"/>
      <c r="N544" s="702"/>
      <c r="O544" s="702"/>
      <c r="S544" s="702"/>
      <c r="T544" s="702"/>
      <c r="U544" s="702"/>
      <c r="V544" s="702"/>
      <c r="W544" s="702"/>
      <c r="X544" s="702"/>
      <c r="Y544" s="702"/>
      <c r="Z544" s="702"/>
      <c r="AA544" s="702"/>
      <c r="AB544" s="702"/>
      <c r="AC544" s="702"/>
      <c r="AD544" s="702"/>
    </row>
    <row r="545" spans="4:30">
      <c r="D545" s="702"/>
      <c r="E545" s="702"/>
      <c r="F545" s="702"/>
      <c r="G545" s="702"/>
      <c r="H545" s="702"/>
      <c r="I545" s="702"/>
      <c r="J545" s="702"/>
      <c r="K545" s="702"/>
      <c r="L545" s="702"/>
      <c r="M545" s="702"/>
      <c r="N545" s="702"/>
      <c r="O545" s="702"/>
      <c r="S545" s="702"/>
      <c r="T545" s="702"/>
      <c r="U545" s="702"/>
      <c r="V545" s="702"/>
      <c r="W545" s="702"/>
      <c r="X545" s="702"/>
      <c r="Y545" s="702"/>
      <c r="Z545" s="702"/>
      <c r="AA545" s="702"/>
      <c r="AB545" s="702"/>
      <c r="AC545" s="702"/>
      <c r="AD545" s="702"/>
    </row>
    <row r="546" spans="4:30">
      <c r="D546" s="702"/>
      <c r="E546" s="702"/>
      <c r="F546" s="702"/>
      <c r="G546" s="702"/>
      <c r="H546" s="702"/>
      <c r="I546" s="702"/>
      <c r="J546" s="702"/>
      <c r="K546" s="702"/>
      <c r="L546" s="702"/>
      <c r="M546" s="702"/>
      <c r="N546" s="702"/>
      <c r="O546" s="702"/>
      <c r="S546" s="702"/>
      <c r="T546" s="702"/>
      <c r="U546" s="702"/>
      <c r="V546" s="702"/>
      <c r="W546" s="702"/>
      <c r="X546" s="702"/>
      <c r="Y546" s="702"/>
      <c r="Z546" s="702"/>
      <c r="AA546" s="702"/>
      <c r="AB546" s="702"/>
      <c r="AC546" s="702"/>
      <c r="AD546" s="702"/>
    </row>
    <row r="547" spans="4:30">
      <c r="D547" s="702"/>
      <c r="E547" s="702"/>
      <c r="F547" s="702"/>
      <c r="G547" s="702"/>
      <c r="H547" s="702"/>
      <c r="I547" s="702"/>
      <c r="J547" s="702"/>
      <c r="K547" s="702"/>
      <c r="L547" s="702"/>
      <c r="M547" s="702"/>
      <c r="N547" s="702"/>
      <c r="O547" s="702"/>
      <c r="S547" s="702"/>
      <c r="T547" s="702"/>
      <c r="U547" s="702"/>
      <c r="V547" s="702"/>
      <c r="W547" s="702"/>
      <c r="X547" s="702"/>
      <c r="Y547" s="702"/>
      <c r="Z547" s="702"/>
      <c r="AA547" s="702"/>
      <c r="AB547" s="702"/>
      <c r="AC547" s="702"/>
      <c r="AD547" s="702"/>
    </row>
    <row r="548" spans="4:30">
      <c r="D548" s="702"/>
      <c r="E548" s="702"/>
      <c r="F548" s="702"/>
      <c r="G548" s="702"/>
      <c r="H548" s="702"/>
      <c r="I548" s="702"/>
      <c r="J548" s="702"/>
      <c r="K548" s="702"/>
      <c r="L548" s="702"/>
      <c r="M548" s="702"/>
      <c r="N548" s="702"/>
      <c r="O548" s="702"/>
      <c r="S548" s="702"/>
      <c r="T548" s="702"/>
      <c r="U548" s="702"/>
      <c r="V548" s="702"/>
      <c r="W548" s="702"/>
      <c r="X548" s="702"/>
      <c r="Y548" s="702"/>
      <c r="Z548" s="702"/>
      <c r="AA548" s="702"/>
      <c r="AB548" s="702"/>
      <c r="AC548" s="702"/>
      <c r="AD548" s="702"/>
    </row>
    <row r="549" spans="4:30">
      <c r="D549" s="702"/>
      <c r="E549" s="702"/>
      <c r="F549" s="702"/>
      <c r="G549" s="702"/>
      <c r="H549" s="702"/>
      <c r="I549" s="702"/>
      <c r="J549" s="702"/>
      <c r="K549" s="702"/>
      <c r="L549" s="702"/>
      <c r="M549" s="702"/>
      <c r="N549" s="702"/>
      <c r="O549" s="702"/>
      <c r="S549" s="702"/>
      <c r="T549" s="702"/>
      <c r="U549" s="702"/>
      <c r="V549" s="702"/>
      <c r="W549" s="702"/>
      <c r="X549" s="702"/>
      <c r="Y549" s="702"/>
      <c r="Z549" s="702"/>
      <c r="AA549" s="702"/>
      <c r="AB549" s="702"/>
      <c r="AC549" s="702"/>
      <c r="AD549" s="702"/>
    </row>
    <row r="550" spans="4:30">
      <c r="D550" s="702"/>
      <c r="E550" s="702"/>
      <c r="F550" s="702"/>
      <c r="G550" s="702"/>
      <c r="H550" s="702"/>
      <c r="I550" s="702"/>
      <c r="J550" s="702"/>
      <c r="K550" s="702"/>
      <c r="L550" s="702"/>
      <c r="M550" s="702"/>
      <c r="N550" s="702"/>
      <c r="O550" s="702"/>
      <c r="S550" s="702"/>
      <c r="T550" s="702"/>
      <c r="U550" s="702"/>
      <c r="V550" s="702"/>
      <c r="W550" s="702"/>
      <c r="X550" s="702"/>
      <c r="Y550" s="702"/>
      <c r="Z550" s="702"/>
      <c r="AA550" s="702"/>
      <c r="AB550" s="702"/>
      <c r="AC550" s="702"/>
      <c r="AD550" s="702"/>
    </row>
    <row r="551" spans="4:30">
      <c r="D551" s="702"/>
      <c r="E551" s="702"/>
      <c r="F551" s="702"/>
      <c r="G551" s="702"/>
      <c r="H551" s="702"/>
      <c r="I551" s="702"/>
      <c r="J551" s="702"/>
      <c r="K551" s="702"/>
      <c r="L551" s="702"/>
      <c r="M551" s="702"/>
      <c r="N551" s="702"/>
      <c r="O551" s="702"/>
      <c r="S551" s="702"/>
      <c r="T551" s="702"/>
      <c r="U551" s="702"/>
      <c r="V551" s="702"/>
      <c r="W551" s="702"/>
      <c r="X551" s="702"/>
      <c r="Y551" s="702"/>
      <c r="Z551" s="702"/>
      <c r="AA551" s="702"/>
      <c r="AB551" s="702"/>
      <c r="AC551" s="702"/>
      <c r="AD551" s="702"/>
    </row>
    <row r="552" spans="4:30">
      <c r="D552" s="702"/>
      <c r="E552" s="702"/>
      <c r="F552" s="702"/>
      <c r="G552" s="702"/>
      <c r="H552" s="702"/>
      <c r="I552" s="702"/>
      <c r="J552" s="702"/>
      <c r="K552" s="702"/>
      <c r="L552" s="702"/>
      <c r="M552" s="702"/>
      <c r="N552" s="702"/>
      <c r="O552" s="702"/>
      <c r="S552" s="702"/>
      <c r="T552" s="702"/>
      <c r="U552" s="702"/>
      <c r="V552" s="702"/>
      <c r="W552" s="702"/>
      <c r="X552" s="702"/>
      <c r="Y552" s="702"/>
      <c r="Z552" s="702"/>
      <c r="AA552" s="702"/>
      <c r="AB552" s="702"/>
      <c r="AC552" s="702"/>
      <c r="AD552" s="702"/>
    </row>
    <row r="553" spans="4:30">
      <c r="D553" s="702"/>
      <c r="E553" s="702"/>
      <c r="F553" s="702"/>
      <c r="G553" s="702"/>
      <c r="H553" s="702"/>
      <c r="I553" s="702"/>
      <c r="J553" s="702"/>
      <c r="K553" s="702"/>
      <c r="L553" s="702"/>
      <c r="M553" s="702"/>
      <c r="N553" s="702"/>
      <c r="O553" s="702"/>
      <c r="S553" s="702"/>
      <c r="T553" s="702"/>
      <c r="U553" s="702"/>
      <c r="V553" s="702"/>
      <c r="W553" s="702"/>
      <c r="X553" s="702"/>
      <c r="Y553" s="702"/>
      <c r="Z553" s="702"/>
      <c r="AA553" s="702"/>
      <c r="AB553" s="702"/>
      <c r="AC553" s="702"/>
      <c r="AD553" s="702"/>
    </row>
    <row r="554" spans="4:30">
      <c r="D554" s="702"/>
      <c r="E554" s="702"/>
      <c r="F554" s="702"/>
      <c r="G554" s="702"/>
      <c r="H554" s="702"/>
      <c r="I554" s="702"/>
      <c r="J554" s="702"/>
      <c r="K554" s="702"/>
      <c r="L554" s="702"/>
      <c r="M554" s="702"/>
      <c r="N554" s="702"/>
      <c r="O554" s="702"/>
      <c r="S554" s="702"/>
      <c r="T554" s="702"/>
      <c r="U554" s="702"/>
      <c r="V554" s="702"/>
      <c r="W554" s="702"/>
      <c r="X554" s="702"/>
      <c r="Y554" s="702"/>
      <c r="Z554" s="702"/>
      <c r="AA554" s="702"/>
      <c r="AB554" s="702"/>
      <c r="AC554" s="702"/>
      <c r="AD554" s="702"/>
    </row>
    <row r="555" spans="4:30">
      <c r="D555" s="702"/>
      <c r="E555" s="702"/>
      <c r="F555" s="702"/>
      <c r="G555" s="702"/>
      <c r="H555" s="702"/>
      <c r="I555" s="702"/>
      <c r="J555" s="702"/>
      <c r="K555" s="702"/>
      <c r="L555" s="702"/>
      <c r="M555" s="702"/>
      <c r="N555" s="702"/>
      <c r="O555" s="702"/>
      <c r="S555" s="702"/>
      <c r="T555" s="702"/>
      <c r="U555" s="702"/>
      <c r="V555" s="702"/>
      <c r="W555" s="702"/>
      <c r="X555" s="702"/>
      <c r="Y555" s="702"/>
      <c r="Z555" s="702"/>
      <c r="AA555" s="702"/>
      <c r="AB555" s="702"/>
      <c r="AC555" s="702"/>
      <c r="AD555" s="702"/>
    </row>
    <row r="556" spans="4:30">
      <c r="D556" s="702"/>
      <c r="E556" s="702"/>
      <c r="F556" s="702"/>
      <c r="G556" s="702"/>
      <c r="H556" s="702"/>
      <c r="I556" s="702"/>
      <c r="J556" s="702"/>
      <c r="K556" s="702"/>
      <c r="L556" s="702"/>
      <c r="M556" s="702"/>
      <c r="N556" s="702"/>
      <c r="O556" s="702"/>
      <c r="S556" s="702"/>
      <c r="T556" s="702"/>
      <c r="U556" s="702"/>
      <c r="V556" s="702"/>
      <c r="W556" s="702"/>
      <c r="X556" s="702"/>
      <c r="Y556" s="702"/>
      <c r="Z556" s="702"/>
      <c r="AA556" s="702"/>
      <c r="AB556" s="702"/>
      <c r="AC556" s="702"/>
      <c r="AD556" s="702"/>
    </row>
    <row r="557" spans="4:30">
      <c r="D557" s="702"/>
      <c r="E557" s="702"/>
      <c r="F557" s="702"/>
      <c r="G557" s="702"/>
      <c r="H557" s="702"/>
      <c r="I557" s="702"/>
      <c r="J557" s="702"/>
      <c r="K557" s="702"/>
      <c r="L557" s="702"/>
      <c r="M557" s="702"/>
      <c r="N557" s="702"/>
      <c r="O557" s="702"/>
      <c r="S557" s="702"/>
      <c r="T557" s="702"/>
      <c r="U557" s="702"/>
      <c r="V557" s="702"/>
      <c r="W557" s="702"/>
      <c r="X557" s="702"/>
      <c r="Y557" s="702"/>
      <c r="Z557" s="702"/>
      <c r="AA557" s="702"/>
      <c r="AB557" s="702"/>
      <c r="AC557" s="702"/>
      <c r="AD557" s="702"/>
    </row>
    <row r="558" spans="4:30">
      <c r="D558" s="702"/>
      <c r="E558" s="702"/>
      <c r="F558" s="702"/>
      <c r="G558" s="702"/>
      <c r="H558" s="702"/>
      <c r="I558" s="702"/>
      <c r="J558" s="702"/>
      <c r="K558" s="702"/>
      <c r="L558" s="702"/>
      <c r="M558" s="702"/>
      <c r="N558" s="702"/>
      <c r="O558" s="702"/>
      <c r="S558" s="702"/>
      <c r="T558" s="702"/>
      <c r="U558" s="702"/>
      <c r="V558" s="702"/>
      <c r="W558" s="702"/>
      <c r="X558" s="702"/>
      <c r="Y558" s="702"/>
      <c r="Z558" s="702"/>
      <c r="AA558" s="702"/>
      <c r="AB558" s="702"/>
      <c r="AC558" s="702"/>
      <c r="AD558" s="702"/>
    </row>
    <row r="559" spans="4:30">
      <c r="D559" s="702"/>
      <c r="E559" s="702"/>
      <c r="F559" s="702"/>
      <c r="G559" s="702"/>
      <c r="H559" s="702"/>
      <c r="I559" s="702"/>
      <c r="J559" s="702"/>
      <c r="K559" s="702"/>
      <c r="L559" s="702"/>
      <c r="M559" s="702"/>
      <c r="N559" s="702"/>
      <c r="O559" s="702"/>
      <c r="S559" s="702"/>
      <c r="T559" s="702"/>
      <c r="U559" s="702"/>
      <c r="V559" s="702"/>
      <c r="W559" s="702"/>
      <c r="X559" s="702"/>
      <c r="Y559" s="702"/>
      <c r="Z559" s="702"/>
      <c r="AA559" s="702"/>
      <c r="AB559" s="702"/>
      <c r="AC559" s="702"/>
      <c r="AD559" s="702"/>
    </row>
    <row r="560" spans="4:30">
      <c r="D560" s="702"/>
      <c r="E560" s="702"/>
      <c r="F560" s="702"/>
      <c r="G560" s="702"/>
      <c r="H560" s="702"/>
      <c r="I560" s="702"/>
      <c r="J560" s="702"/>
      <c r="K560" s="702"/>
      <c r="L560" s="702"/>
      <c r="M560" s="702"/>
      <c r="N560" s="702"/>
      <c r="O560" s="702"/>
      <c r="S560" s="702"/>
      <c r="T560" s="702"/>
      <c r="U560" s="702"/>
      <c r="V560" s="702"/>
      <c r="W560" s="702"/>
      <c r="X560" s="702"/>
      <c r="Y560" s="702"/>
      <c r="Z560" s="702"/>
      <c r="AA560" s="702"/>
      <c r="AB560" s="702"/>
      <c r="AC560" s="702"/>
      <c r="AD560" s="702"/>
    </row>
    <row r="561" spans="4:30">
      <c r="D561" s="702"/>
      <c r="E561" s="702"/>
      <c r="F561" s="702"/>
      <c r="G561" s="702"/>
      <c r="H561" s="702"/>
      <c r="I561" s="702"/>
      <c r="J561" s="702"/>
      <c r="K561" s="702"/>
      <c r="L561" s="702"/>
      <c r="M561" s="702"/>
      <c r="N561" s="702"/>
      <c r="O561" s="702"/>
      <c r="S561" s="702"/>
      <c r="T561" s="702"/>
      <c r="U561" s="702"/>
      <c r="V561" s="702"/>
      <c r="W561" s="702"/>
      <c r="X561" s="702"/>
      <c r="Y561" s="702"/>
      <c r="Z561" s="702"/>
      <c r="AA561" s="702"/>
      <c r="AB561" s="702"/>
      <c r="AC561" s="702"/>
      <c r="AD561" s="702"/>
    </row>
    <row r="562" spans="4:30">
      <c r="D562" s="702"/>
      <c r="E562" s="702"/>
      <c r="F562" s="702"/>
      <c r="G562" s="702"/>
      <c r="H562" s="702"/>
      <c r="I562" s="702"/>
      <c r="J562" s="702"/>
      <c r="K562" s="702"/>
      <c r="L562" s="702"/>
      <c r="M562" s="702"/>
      <c r="N562" s="702"/>
      <c r="O562" s="702"/>
      <c r="S562" s="702"/>
      <c r="T562" s="702"/>
      <c r="U562" s="702"/>
      <c r="V562" s="702"/>
      <c r="W562" s="702"/>
      <c r="X562" s="702"/>
      <c r="Y562" s="702"/>
      <c r="Z562" s="702"/>
      <c r="AA562" s="702"/>
      <c r="AB562" s="702"/>
      <c r="AC562" s="702"/>
      <c r="AD562" s="702"/>
    </row>
    <row r="563" spans="4:30">
      <c r="D563" s="702"/>
      <c r="E563" s="702"/>
      <c r="F563" s="702"/>
      <c r="G563" s="702"/>
      <c r="H563" s="702"/>
      <c r="I563" s="702"/>
      <c r="J563" s="702"/>
      <c r="K563" s="702"/>
      <c r="L563" s="702"/>
      <c r="M563" s="702"/>
      <c r="N563" s="702"/>
      <c r="O563" s="702"/>
      <c r="S563" s="702"/>
      <c r="T563" s="702"/>
      <c r="U563" s="702"/>
      <c r="V563" s="702"/>
      <c r="W563" s="702"/>
      <c r="X563" s="702"/>
      <c r="Y563" s="702"/>
      <c r="Z563" s="702"/>
      <c r="AA563" s="702"/>
      <c r="AB563" s="702"/>
      <c r="AC563" s="702"/>
      <c r="AD563" s="702"/>
    </row>
    <row r="564" spans="4:30">
      <c r="D564" s="702"/>
      <c r="E564" s="702"/>
      <c r="F564" s="702"/>
      <c r="G564" s="702"/>
      <c r="H564" s="702"/>
      <c r="I564" s="702"/>
      <c r="J564" s="702"/>
      <c r="K564" s="702"/>
      <c r="L564" s="702"/>
      <c r="M564" s="702"/>
      <c r="N564" s="702"/>
      <c r="O564" s="702"/>
      <c r="S564" s="702"/>
      <c r="T564" s="702"/>
      <c r="U564" s="702"/>
      <c r="V564" s="702"/>
      <c r="W564" s="702"/>
      <c r="X564" s="702"/>
      <c r="Y564" s="702"/>
      <c r="Z564" s="702"/>
      <c r="AA564" s="702"/>
      <c r="AB564" s="702"/>
      <c r="AC564" s="702"/>
      <c r="AD564" s="702"/>
    </row>
    <row r="565" spans="4:30">
      <c r="D565" s="702"/>
      <c r="E565" s="702"/>
      <c r="F565" s="702"/>
      <c r="G565" s="702"/>
      <c r="H565" s="702"/>
      <c r="I565" s="702"/>
      <c r="J565" s="702"/>
      <c r="K565" s="702"/>
      <c r="L565" s="702"/>
      <c r="M565" s="702"/>
      <c r="N565" s="702"/>
      <c r="O565" s="702"/>
      <c r="S565" s="702"/>
      <c r="T565" s="702"/>
      <c r="U565" s="702"/>
      <c r="V565" s="702"/>
      <c r="W565" s="702"/>
      <c r="X565" s="702"/>
      <c r="Y565" s="702"/>
      <c r="Z565" s="702"/>
      <c r="AA565" s="702"/>
      <c r="AB565" s="702"/>
      <c r="AC565" s="702"/>
      <c r="AD565" s="702"/>
    </row>
    <row r="566" spans="4:30">
      <c r="D566" s="702"/>
      <c r="E566" s="702"/>
      <c r="F566" s="702"/>
      <c r="G566" s="702"/>
      <c r="H566" s="702"/>
      <c r="I566" s="702"/>
      <c r="J566" s="702"/>
      <c r="K566" s="702"/>
      <c r="L566" s="702"/>
      <c r="M566" s="702"/>
      <c r="N566" s="702"/>
      <c r="O566" s="702"/>
      <c r="S566" s="702"/>
      <c r="T566" s="702"/>
      <c r="U566" s="702"/>
      <c r="V566" s="702"/>
      <c r="W566" s="702"/>
      <c r="X566" s="702"/>
      <c r="Y566" s="702"/>
      <c r="Z566" s="702"/>
      <c r="AA566" s="702"/>
      <c r="AB566" s="702"/>
      <c r="AC566" s="702"/>
      <c r="AD566" s="702"/>
    </row>
    <row r="567" spans="4:30">
      <c r="D567" s="702"/>
      <c r="E567" s="702"/>
      <c r="F567" s="702"/>
      <c r="G567" s="702"/>
      <c r="H567" s="702"/>
      <c r="I567" s="702"/>
      <c r="J567" s="702"/>
      <c r="K567" s="702"/>
      <c r="L567" s="702"/>
      <c r="M567" s="702"/>
      <c r="N567" s="702"/>
      <c r="O567" s="702"/>
      <c r="S567" s="702"/>
      <c r="T567" s="702"/>
      <c r="U567" s="702"/>
      <c r="V567" s="702"/>
      <c r="W567" s="702"/>
      <c r="X567" s="702"/>
      <c r="Y567" s="702"/>
      <c r="Z567" s="702"/>
      <c r="AA567" s="702"/>
      <c r="AB567" s="702"/>
      <c r="AC567" s="702"/>
      <c r="AD567" s="702"/>
    </row>
    <row r="568" spans="4:30">
      <c r="D568" s="702"/>
      <c r="E568" s="702"/>
      <c r="F568" s="702"/>
      <c r="G568" s="702"/>
      <c r="H568" s="702"/>
      <c r="I568" s="702"/>
      <c r="J568" s="702"/>
      <c r="K568" s="702"/>
      <c r="L568" s="702"/>
      <c r="M568" s="702"/>
      <c r="N568" s="702"/>
      <c r="O568" s="702"/>
      <c r="S568" s="702"/>
      <c r="T568" s="702"/>
      <c r="U568" s="702"/>
      <c r="V568" s="702"/>
      <c r="W568" s="702"/>
      <c r="X568" s="702"/>
      <c r="Y568" s="702"/>
      <c r="Z568" s="702"/>
      <c r="AA568" s="702"/>
      <c r="AB568" s="702"/>
      <c r="AC568" s="702"/>
      <c r="AD568" s="702"/>
    </row>
    <row r="569" spans="4:30">
      <c r="D569" s="702"/>
      <c r="E569" s="702"/>
      <c r="F569" s="702"/>
      <c r="G569" s="702"/>
      <c r="H569" s="702"/>
      <c r="I569" s="702"/>
      <c r="J569" s="702"/>
      <c r="K569" s="702"/>
      <c r="L569" s="702"/>
      <c r="M569" s="702"/>
      <c r="N569" s="702"/>
      <c r="O569" s="702"/>
      <c r="S569" s="702"/>
      <c r="T569" s="702"/>
      <c r="U569" s="702"/>
      <c r="V569" s="702"/>
      <c r="W569" s="702"/>
      <c r="X569" s="702"/>
      <c r="Y569" s="702"/>
      <c r="Z569" s="702"/>
      <c r="AA569" s="702"/>
      <c r="AB569" s="702"/>
      <c r="AC569" s="702"/>
      <c r="AD569" s="702"/>
    </row>
    <row r="570" spans="4:30">
      <c r="D570" s="702"/>
      <c r="E570" s="702"/>
      <c r="F570" s="702"/>
      <c r="G570" s="702"/>
      <c r="H570" s="702"/>
      <c r="I570" s="702"/>
      <c r="J570" s="702"/>
      <c r="K570" s="702"/>
      <c r="L570" s="702"/>
      <c r="M570" s="702"/>
      <c r="N570" s="702"/>
      <c r="O570" s="702"/>
      <c r="S570" s="702"/>
      <c r="T570" s="702"/>
      <c r="U570" s="702"/>
      <c r="V570" s="702"/>
      <c r="W570" s="702"/>
      <c r="X570" s="702"/>
      <c r="Y570" s="702"/>
      <c r="Z570" s="702"/>
      <c r="AA570" s="702"/>
      <c r="AB570" s="702"/>
      <c r="AC570" s="702"/>
      <c r="AD570" s="702"/>
    </row>
    <row r="571" spans="4:30">
      <c r="D571" s="702"/>
      <c r="E571" s="702"/>
      <c r="F571" s="702"/>
      <c r="G571" s="702"/>
      <c r="H571" s="702"/>
      <c r="I571" s="702"/>
      <c r="J571" s="702"/>
      <c r="K571" s="702"/>
      <c r="L571" s="702"/>
      <c r="M571" s="702"/>
      <c r="N571" s="702"/>
      <c r="O571" s="702"/>
      <c r="S571" s="702"/>
      <c r="T571" s="702"/>
      <c r="U571" s="702"/>
      <c r="V571" s="702"/>
      <c r="W571" s="702"/>
      <c r="X571" s="702"/>
      <c r="Y571" s="702"/>
      <c r="Z571" s="702"/>
      <c r="AA571" s="702"/>
      <c r="AB571" s="702"/>
      <c r="AC571" s="702"/>
      <c r="AD571" s="702"/>
    </row>
    <row r="572" spans="4:30">
      <c r="D572" s="702"/>
      <c r="E572" s="702"/>
      <c r="F572" s="702"/>
      <c r="G572" s="702"/>
      <c r="H572" s="702"/>
      <c r="I572" s="702"/>
      <c r="J572" s="702"/>
      <c r="K572" s="702"/>
      <c r="L572" s="702"/>
      <c r="M572" s="702"/>
      <c r="N572" s="702"/>
      <c r="O572" s="702"/>
      <c r="S572" s="702"/>
      <c r="T572" s="702"/>
      <c r="U572" s="702"/>
      <c r="V572" s="702"/>
      <c r="W572" s="702"/>
      <c r="X572" s="702"/>
      <c r="Y572" s="702"/>
      <c r="Z572" s="702"/>
      <c r="AA572" s="702"/>
      <c r="AB572" s="702"/>
      <c r="AC572" s="702"/>
      <c r="AD572" s="702"/>
    </row>
    <row r="573" spans="4:30">
      <c r="D573" s="702"/>
      <c r="E573" s="702"/>
      <c r="F573" s="702"/>
      <c r="G573" s="702"/>
      <c r="H573" s="702"/>
      <c r="I573" s="702"/>
      <c r="J573" s="702"/>
      <c r="K573" s="702"/>
      <c r="L573" s="702"/>
      <c r="M573" s="702"/>
      <c r="N573" s="702"/>
      <c r="O573" s="702"/>
      <c r="S573" s="702"/>
      <c r="T573" s="702"/>
      <c r="U573" s="702"/>
      <c r="V573" s="702"/>
      <c r="W573" s="702"/>
      <c r="X573" s="702"/>
      <c r="Y573" s="702"/>
      <c r="Z573" s="702"/>
      <c r="AA573" s="702"/>
      <c r="AB573" s="702"/>
      <c r="AC573" s="702"/>
      <c r="AD573" s="702"/>
    </row>
    <row r="574" spans="4:30">
      <c r="D574" s="702"/>
      <c r="E574" s="702"/>
      <c r="F574" s="702"/>
      <c r="G574" s="702"/>
      <c r="H574" s="702"/>
      <c r="I574" s="702"/>
      <c r="J574" s="702"/>
      <c r="K574" s="702"/>
      <c r="L574" s="702"/>
      <c r="M574" s="702"/>
      <c r="N574" s="702"/>
      <c r="O574" s="702"/>
      <c r="S574" s="702"/>
      <c r="T574" s="702"/>
      <c r="U574" s="702"/>
      <c r="V574" s="702"/>
      <c r="W574" s="702"/>
      <c r="X574" s="702"/>
      <c r="Y574" s="702"/>
      <c r="Z574" s="702"/>
      <c r="AA574" s="702"/>
      <c r="AB574" s="702"/>
      <c r="AC574" s="702"/>
      <c r="AD574" s="702"/>
    </row>
    <row r="575" spans="4:30">
      <c r="D575" s="702"/>
      <c r="E575" s="702"/>
      <c r="F575" s="702"/>
      <c r="G575" s="702"/>
      <c r="H575" s="702"/>
      <c r="I575" s="702"/>
      <c r="J575" s="702"/>
      <c r="K575" s="702"/>
      <c r="L575" s="702"/>
      <c r="M575" s="702"/>
      <c r="N575" s="702"/>
      <c r="O575" s="702"/>
      <c r="S575" s="702"/>
      <c r="T575" s="702"/>
      <c r="U575" s="702"/>
      <c r="V575" s="702"/>
      <c r="W575" s="702"/>
      <c r="X575" s="702"/>
      <c r="Y575" s="702"/>
      <c r="Z575" s="702"/>
      <c r="AA575" s="702"/>
      <c r="AB575" s="702"/>
      <c r="AC575" s="702"/>
      <c r="AD575" s="702"/>
    </row>
    <row r="576" spans="4:30">
      <c r="D576" s="702"/>
      <c r="E576" s="702"/>
      <c r="F576" s="702"/>
      <c r="G576" s="702"/>
      <c r="H576" s="702"/>
      <c r="I576" s="702"/>
      <c r="J576" s="702"/>
      <c r="K576" s="702"/>
      <c r="L576" s="702"/>
      <c r="M576" s="702"/>
      <c r="N576" s="702"/>
      <c r="O576" s="702"/>
      <c r="S576" s="702"/>
      <c r="T576" s="702"/>
      <c r="U576" s="702"/>
      <c r="V576" s="702"/>
      <c r="W576" s="702"/>
      <c r="X576" s="702"/>
      <c r="Y576" s="702"/>
      <c r="Z576" s="702"/>
      <c r="AA576" s="702"/>
      <c r="AB576" s="702"/>
      <c r="AC576" s="702"/>
      <c r="AD576" s="702"/>
    </row>
    <row r="577" spans="4:30">
      <c r="D577" s="702"/>
      <c r="E577" s="702"/>
      <c r="F577" s="702"/>
      <c r="G577" s="702"/>
      <c r="H577" s="702"/>
      <c r="I577" s="702"/>
      <c r="J577" s="702"/>
      <c r="K577" s="702"/>
      <c r="L577" s="702"/>
      <c r="M577" s="702"/>
      <c r="N577" s="702"/>
      <c r="O577" s="702"/>
      <c r="S577" s="702"/>
      <c r="T577" s="702"/>
      <c r="U577" s="702"/>
      <c r="V577" s="702"/>
      <c r="W577" s="702"/>
      <c r="X577" s="702"/>
      <c r="Y577" s="702"/>
      <c r="Z577" s="702"/>
      <c r="AA577" s="702"/>
      <c r="AB577" s="702"/>
      <c r="AC577" s="702"/>
      <c r="AD577" s="702"/>
    </row>
    <row r="578" spans="4:30">
      <c r="D578" s="702"/>
      <c r="E578" s="702"/>
      <c r="F578" s="702"/>
      <c r="G578" s="702"/>
      <c r="H578" s="702"/>
      <c r="I578" s="702"/>
      <c r="J578" s="702"/>
      <c r="K578" s="702"/>
      <c r="L578" s="702"/>
      <c r="M578" s="702"/>
      <c r="N578" s="702"/>
      <c r="O578" s="702"/>
      <c r="S578" s="702"/>
      <c r="T578" s="702"/>
      <c r="U578" s="702"/>
      <c r="V578" s="702"/>
      <c r="W578" s="702"/>
      <c r="X578" s="702"/>
      <c r="Y578" s="702"/>
      <c r="Z578" s="702"/>
      <c r="AA578" s="702"/>
      <c r="AB578" s="702"/>
      <c r="AC578" s="702"/>
      <c r="AD578" s="702"/>
    </row>
    <row r="579" spans="4:30">
      <c r="D579" s="702"/>
      <c r="E579" s="702"/>
      <c r="F579" s="702"/>
      <c r="G579" s="702"/>
      <c r="H579" s="702"/>
      <c r="I579" s="702"/>
      <c r="J579" s="702"/>
      <c r="K579" s="702"/>
      <c r="L579" s="702"/>
      <c r="M579" s="702"/>
      <c r="N579" s="702"/>
      <c r="O579" s="702"/>
      <c r="S579" s="702"/>
      <c r="T579" s="702"/>
      <c r="U579" s="702"/>
      <c r="V579" s="702"/>
      <c r="W579" s="702"/>
      <c r="X579" s="702"/>
      <c r="Y579" s="702"/>
      <c r="Z579" s="702"/>
      <c r="AA579" s="702"/>
      <c r="AB579" s="702"/>
      <c r="AC579" s="702"/>
      <c r="AD579" s="702"/>
    </row>
    <row r="580" spans="4:30">
      <c r="D580" s="702"/>
      <c r="E580" s="702"/>
      <c r="F580" s="702"/>
      <c r="G580" s="702"/>
      <c r="H580" s="702"/>
      <c r="I580" s="702"/>
      <c r="J580" s="702"/>
      <c r="K580" s="702"/>
      <c r="L580" s="702"/>
      <c r="M580" s="702"/>
      <c r="N580" s="702"/>
      <c r="O580" s="702"/>
      <c r="S580" s="702"/>
      <c r="T580" s="702"/>
      <c r="U580" s="702"/>
      <c r="V580" s="702"/>
      <c r="W580" s="702"/>
      <c r="X580" s="702"/>
      <c r="Y580" s="702"/>
      <c r="Z580" s="702"/>
      <c r="AA580" s="702"/>
      <c r="AB580" s="702"/>
      <c r="AC580" s="702"/>
      <c r="AD580" s="702"/>
    </row>
    <row r="581" spans="4:30">
      <c r="D581" s="702"/>
      <c r="E581" s="702"/>
      <c r="F581" s="702"/>
      <c r="G581" s="702"/>
      <c r="H581" s="702"/>
      <c r="I581" s="702"/>
      <c r="J581" s="702"/>
      <c r="K581" s="702"/>
      <c r="L581" s="702"/>
      <c r="M581" s="702"/>
      <c r="N581" s="702"/>
      <c r="O581" s="702"/>
      <c r="S581" s="702"/>
      <c r="T581" s="702"/>
      <c r="U581" s="702"/>
      <c r="V581" s="702"/>
      <c r="W581" s="702"/>
      <c r="X581" s="702"/>
      <c r="Y581" s="702"/>
      <c r="Z581" s="702"/>
      <c r="AA581" s="702"/>
      <c r="AB581" s="702"/>
      <c r="AC581" s="702"/>
      <c r="AD581" s="702"/>
    </row>
    <row r="582" spans="4:30">
      <c r="D582" s="702"/>
      <c r="E582" s="702"/>
      <c r="F582" s="702"/>
      <c r="G582" s="702"/>
      <c r="H582" s="702"/>
      <c r="I582" s="702"/>
      <c r="J582" s="702"/>
      <c r="K582" s="702"/>
      <c r="L582" s="702"/>
      <c r="M582" s="702"/>
      <c r="N582" s="702"/>
      <c r="O582" s="702"/>
      <c r="S582" s="702"/>
      <c r="T582" s="702"/>
      <c r="U582" s="702"/>
      <c r="V582" s="702"/>
      <c r="W582" s="702"/>
      <c r="X582" s="702"/>
      <c r="Y582" s="702"/>
      <c r="Z582" s="702"/>
      <c r="AA582" s="702"/>
      <c r="AB582" s="702"/>
      <c r="AC582" s="702"/>
      <c r="AD582" s="702"/>
    </row>
    <row r="583" spans="4:30">
      <c r="D583" s="702"/>
      <c r="E583" s="702"/>
      <c r="F583" s="702"/>
      <c r="G583" s="702"/>
      <c r="H583" s="702"/>
      <c r="I583" s="702"/>
      <c r="J583" s="702"/>
      <c r="K583" s="702"/>
      <c r="L583" s="702"/>
      <c r="M583" s="702"/>
      <c r="N583" s="702"/>
      <c r="O583" s="702"/>
      <c r="S583" s="702"/>
      <c r="T583" s="702"/>
      <c r="U583" s="702"/>
      <c r="V583" s="702"/>
      <c r="W583" s="702"/>
      <c r="X583" s="702"/>
      <c r="Y583" s="702"/>
      <c r="Z583" s="702"/>
      <c r="AA583" s="702"/>
      <c r="AB583" s="702"/>
      <c r="AC583" s="702"/>
      <c r="AD583" s="702"/>
    </row>
    <row r="584" spans="4:30">
      <c r="D584" s="702"/>
      <c r="E584" s="702"/>
      <c r="F584" s="702"/>
      <c r="G584" s="702"/>
      <c r="H584" s="702"/>
      <c r="I584" s="702"/>
      <c r="J584" s="702"/>
      <c r="K584" s="702"/>
      <c r="L584" s="702"/>
      <c r="M584" s="702"/>
      <c r="N584" s="702"/>
      <c r="O584" s="702"/>
      <c r="S584" s="702"/>
      <c r="T584" s="702"/>
      <c r="U584" s="702"/>
      <c r="V584" s="702"/>
      <c r="W584" s="702"/>
      <c r="X584" s="702"/>
      <c r="Y584" s="702"/>
      <c r="Z584" s="702"/>
      <c r="AA584" s="702"/>
      <c r="AB584" s="702"/>
      <c r="AC584" s="702"/>
      <c r="AD584" s="702"/>
    </row>
    <row r="585" spans="4:30">
      <c r="D585" s="702"/>
      <c r="E585" s="702"/>
      <c r="F585" s="702"/>
      <c r="G585" s="702"/>
      <c r="H585" s="702"/>
      <c r="I585" s="702"/>
      <c r="J585" s="702"/>
      <c r="K585" s="702"/>
      <c r="L585" s="702"/>
      <c r="M585" s="702"/>
      <c r="N585" s="702"/>
      <c r="O585" s="702"/>
      <c r="S585" s="702"/>
      <c r="T585" s="702"/>
      <c r="U585" s="702"/>
      <c r="V585" s="702"/>
      <c r="W585" s="702"/>
      <c r="X585" s="702"/>
      <c r="Y585" s="702"/>
      <c r="Z585" s="702"/>
      <c r="AA585" s="702"/>
      <c r="AB585" s="702"/>
      <c r="AC585" s="702"/>
      <c r="AD585" s="702"/>
    </row>
    <row r="586" spans="4:30">
      <c r="D586" s="702"/>
      <c r="E586" s="702"/>
      <c r="F586" s="702"/>
      <c r="G586" s="702"/>
      <c r="H586" s="702"/>
      <c r="I586" s="702"/>
      <c r="J586" s="702"/>
      <c r="K586" s="702"/>
      <c r="L586" s="702"/>
      <c r="M586" s="702"/>
      <c r="N586" s="702"/>
      <c r="O586" s="702"/>
      <c r="S586" s="702"/>
      <c r="T586" s="702"/>
      <c r="U586" s="702"/>
      <c r="V586" s="702"/>
      <c r="W586" s="702"/>
      <c r="X586" s="702"/>
      <c r="Y586" s="702"/>
      <c r="Z586" s="702"/>
      <c r="AA586" s="702"/>
      <c r="AB586" s="702"/>
      <c r="AC586" s="702"/>
      <c r="AD586" s="702"/>
    </row>
    <row r="587" spans="4:30">
      <c r="D587" s="702"/>
      <c r="E587" s="702"/>
      <c r="F587" s="702"/>
      <c r="G587" s="702"/>
      <c r="H587" s="702"/>
      <c r="I587" s="702"/>
      <c r="J587" s="702"/>
      <c r="K587" s="702"/>
      <c r="L587" s="702"/>
      <c r="M587" s="702"/>
      <c r="N587" s="702"/>
      <c r="O587" s="702"/>
      <c r="S587" s="702"/>
      <c r="T587" s="702"/>
      <c r="U587" s="702"/>
      <c r="V587" s="702"/>
      <c r="W587" s="702"/>
      <c r="X587" s="702"/>
      <c r="Y587" s="702"/>
      <c r="Z587" s="702"/>
      <c r="AA587" s="702"/>
      <c r="AB587" s="702"/>
      <c r="AC587" s="702"/>
      <c r="AD587" s="702"/>
    </row>
    <row r="588" spans="4:30">
      <c r="D588" s="702"/>
      <c r="E588" s="702"/>
      <c r="F588" s="702"/>
      <c r="G588" s="702"/>
      <c r="H588" s="702"/>
      <c r="I588" s="702"/>
      <c r="J588" s="702"/>
      <c r="K588" s="702"/>
      <c r="L588" s="702"/>
      <c r="M588" s="702"/>
      <c r="N588" s="702"/>
      <c r="O588" s="702"/>
      <c r="S588" s="702"/>
      <c r="T588" s="702"/>
      <c r="U588" s="702"/>
      <c r="V588" s="702"/>
      <c r="W588" s="702"/>
      <c r="X588" s="702"/>
      <c r="Y588" s="702"/>
      <c r="Z588" s="702"/>
      <c r="AA588" s="702"/>
      <c r="AB588" s="702"/>
      <c r="AC588" s="702"/>
      <c r="AD588" s="702"/>
    </row>
    <row r="589" spans="4:30">
      <c r="D589" s="702"/>
      <c r="E589" s="702"/>
      <c r="F589" s="702"/>
      <c r="G589" s="702"/>
      <c r="H589" s="702"/>
      <c r="I589" s="702"/>
      <c r="J589" s="702"/>
      <c r="K589" s="702"/>
      <c r="L589" s="702"/>
      <c r="M589" s="702"/>
      <c r="N589" s="702"/>
      <c r="O589" s="702"/>
      <c r="S589" s="702"/>
      <c r="T589" s="702"/>
      <c r="U589" s="702"/>
      <c r="V589" s="702"/>
      <c r="W589" s="702"/>
      <c r="X589" s="702"/>
      <c r="Y589" s="702"/>
      <c r="Z589" s="702"/>
      <c r="AA589" s="702"/>
      <c r="AB589" s="702"/>
      <c r="AC589" s="702"/>
      <c r="AD589" s="702"/>
    </row>
    <row r="590" spans="4:30">
      <c r="D590" s="702"/>
      <c r="E590" s="702"/>
      <c r="F590" s="702"/>
      <c r="G590" s="702"/>
      <c r="H590" s="702"/>
      <c r="I590" s="702"/>
      <c r="J590" s="702"/>
      <c r="K590" s="702"/>
      <c r="L590" s="702"/>
      <c r="M590" s="702"/>
      <c r="N590" s="702"/>
      <c r="O590" s="702"/>
      <c r="S590" s="702"/>
      <c r="T590" s="702"/>
      <c r="U590" s="702"/>
      <c r="V590" s="702"/>
      <c r="W590" s="702"/>
      <c r="X590" s="702"/>
      <c r="Y590" s="702"/>
      <c r="Z590" s="702"/>
      <c r="AA590" s="702"/>
      <c r="AB590" s="702"/>
      <c r="AC590" s="702"/>
      <c r="AD590" s="702"/>
    </row>
    <row r="591" spans="4:30">
      <c r="D591" s="702"/>
      <c r="E591" s="702"/>
      <c r="F591" s="702"/>
      <c r="G591" s="702"/>
      <c r="H591" s="702"/>
      <c r="I591" s="702"/>
      <c r="J591" s="702"/>
      <c r="K591" s="702"/>
      <c r="L591" s="702"/>
      <c r="M591" s="702"/>
      <c r="N591" s="702"/>
      <c r="O591" s="702"/>
      <c r="S591" s="702"/>
      <c r="T591" s="702"/>
      <c r="U591" s="702"/>
      <c r="V591" s="702"/>
      <c r="W591" s="702"/>
      <c r="X591" s="702"/>
      <c r="Y591" s="702"/>
      <c r="Z591" s="702"/>
      <c r="AA591" s="702"/>
      <c r="AB591" s="702"/>
      <c r="AC591" s="702"/>
      <c r="AD591" s="702"/>
    </row>
    <row r="592" spans="4:30">
      <c r="D592" s="702"/>
      <c r="E592" s="702"/>
      <c r="F592" s="702"/>
      <c r="G592" s="702"/>
      <c r="H592" s="702"/>
      <c r="I592" s="702"/>
      <c r="J592" s="702"/>
      <c r="K592" s="702"/>
      <c r="L592" s="702"/>
      <c r="M592" s="702"/>
      <c r="N592" s="702"/>
      <c r="O592" s="702"/>
      <c r="S592" s="702"/>
      <c r="T592" s="702"/>
      <c r="U592" s="702"/>
      <c r="V592" s="702"/>
      <c r="W592" s="702"/>
      <c r="X592" s="702"/>
      <c r="Y592" s="702"/>
      <c r="Z592" s="702"/>
      <c r="AA592" s="702"/>
      <c r="AB592" s="702"/>
      <c r="AC592" s="702"/>
      <c r="AD592" s="702"/>
    </row>
    <row r="593" spans="4:30">
      <c r="D593" s="702"/>
      <c r="E593" s="702"/>
      <c r="F593" s="702"/>
      <c r="G593" s="702"/>
      <c r="H593" s="702"/>
      <c r="I593" s="702"/>
      <c r="J593" s="702"/>
      <c r="K593" s="702"/>
      <c r="L593" s="702"/>
      <c r="M593" s="702"/>
      <c r="N593" s="702"/>
      <c r="O593" s="702"/>
      <c r="S593" s="702"/>
      <c r="T593" s="702"/>
      <c r="U593" s="702"/>
      <c r="V593" s="702"/>
      <c r="W593" s="702"/>
      <c r="X593" s="702"/>
      <c r="Y593" s="702"/>
      <c r="Z593" s="702"/>
      <c r="AA593" s="702"/>
      <c r="AB593" s="702"/>
      <c r="AC593" s="702"/>
      <c r="AD593" s="702"/>
    </row>
    <row r="594" spans="4:30">
      <c r="D594" s="702"/>
      <c r="E594" s="702"/>
      <c r="F594" s="702"/>
      <c r="G594" s="702"/>
      <c r="H594" s="702"/>
      <c r="I594" s="702"/>
      <c r="J594" s="702"/>
      <c r="K594" s="702"/>
      <c r="L594" s="702"/>
      <c r="M594" s="702"/>
      <c r="N594" s="702"/>
      <c r="O594" s="702"/>
      <c r="S594" s="702"/>
      <c r="T594" s="702"/>
      <c r="U594" s="702"/>
      <c r="V594" s="702"/>
      <c r="W594" s="702"/>
      <c r="X594" s="702"/>
      <c r="Y594" s="702"/>
      <c r="Z594" s="702"/>
      <c r="AA594" s="702"/>
      <c r="AB594" s="702"/>
      <c r="AC594" s="702"/>
      <c r="AD594" s="702"/>
    </row>
    <row r="595" spans="4:30">
      <c r="D595" s="702"/>
      <c r="E595" s="702"/>
      <c r="F595" s="702"/>
      <c r="G595" s="702"/>
      <c r="H595" s="702"/>
      <c r="I595" s="702"/>
      <c r="J595" s="702"/>
      <c r="K595" s="702"/>
      <c r="L595" s="702"/>
      <c r="M595" s="702"/>
      <c r="N595" s="702"/>
      <c r="O595" s="702"/>
      <c r="S595" s="702"/>
      <c r="T595" s="702"/>
      <c r="U595" s="702"/>
      <c r="V595" s="702"/>
      <c r="W595" s="702"/>
      <c r="X595" s="702"/>
      <c r="Y595" s="702"/>
      <c r="Z595" s="702"/>
      <c r="AA595" s="702"/>
      <c r="AB595" s="702"/>
      <c r="AC595" s="702"/>
      <c r="AD595" s="702"/>
    </row>
    <row r="596" spans="4:30">
      <c r="D596" s="702"/>
      <c r="E596" s="702"/>
      <c r="F596" s="702"/>
      <c r="G596" s="702"/>
      <c r="H596" s="702"/>
      <c r="I596" s="702"/>
      <c r="J596" s="702"/>
      <c r="K596" s="702"/>
      <c r="L596" s="702"/>
      <c r="M596" s="702"/>
      <c r="N596" s="702"/>
      <c r="O596" s="702"/>
      <c r="S596" s="702"/>
      <c r="T596" s="702"/>
      <c r="U596" s="702"/>
      <c r="V596" s="702"/>
      <c r="W596" s="702"/>
      <c r="X596" s="702"/>
      <c r="Y596" s="702"/>
      <c r="Z596" s="702"/>
      <c r="AA596" s="702"/>
      <c r="AB596" s="702"/>
      <c r="AC596" s="702"/>
      <c r="AD596" s="702"/>
    </row>
    <row r="597" spans="4:30">
      <c r="D597" s="702"/>
      <c r="E597" s="702"/>
      <c r="F597" s="702"/>
      <c r="G597" s="702"/>
      <c r="H597" s="702"/>
      <c r="I597" s="702"/>
      <c r="J597" s="702"/>
      <c r="K597" s="702"/>
      <c r="L597" s="702"/>
      <c r="M597" s="702"/>
      <c r="N597" s="702"/>
      <c r="O597" s="702"/>
      <c r="S597" s="702"/>
      <c r="T597" s="702"/>
      <c r="U597" s="702"/>
      <c r="V597" s="702"/>
      <c r="W597" s="702"/>
      <c r="X597" s="702"/>
      <c r="Y597" s="702"/>
      <c r="Z597" s="702"/>
      <c r="AA597" s="702"/>
      <c r="AB597" s="702"/>
      <c r="AC597" s="702"/>
      <c r="AD597" s="702"/>
    </row>
    <row r="598" spans="4:30">
      <c r="D598" s="702"/>
      <c r="E598" s="702"/>
      <c r="F598" s="702"/>
      <c r="G598" s="702"/>
      <c r="H598" s="702"/>
      <c r="I598" s="702"/>
      <c r="J598" s="702"/>
      <c r="K598" s="702"/>
      <c r="L598" s="702"/>
      <c r="M598" s="702"/>
      <c r="N598" s="702"/>
      <c r="O598" s="702"/>
      <c r="S598" s="702"/>
      <c r="T598" s="702"/>
      <c r="U598" s="702"/>
      <c r="V598" s="702"/>
      <c r="W598" s="702"/>
      <c r="X598" s="702"/>
      <c r="Y598" s="702"/>
      <c r="Z598" s="702"/>
      <c r="AA598" s="702"/>
      <c r="AB598" s="702"/>
      <c r="AC598" s="702"/>
      <c r="AD598" s="702"/>
    </row>
    <row r="599" spans="4:30">
      <c r="D599" s="702"/>
      <c r="E599" s="702"/>
      <c r="F599" s="702"/>
      <c r="G599" s="702"/>
      <c r="H599" s="702"/>
      <c r="I599" s="702"/>
      <c r="J599" s="702"/>
      <c r="K599" s="702"/>
      <c r="L599" s="702"/>
      <c r="M599" s="702"/>
      <c r="N599" s="702"/>
      <c r="O599" s="702"/>
      <c r="S599" s="702"/>
      <c r="T599" s="702"/>
      <c r="U599" s="702"/>
      <c r="V599" s="702"/>
      <c r="W599" s="702"/>
      <c r="X599" s="702"/>
      <c r="Y599" s="702"/>
      <c r="Z599" s="702"/>
      <c r="AA599" s="702"/>
      <c r="AB599" s="702"/>
      <c r="AC599" s="702"/>
      <c r="AD599" s="702"/>
    </row>
    <row r="600" spans="4:30">
      <c r="D600" s="702"/>
      <c r="E600" s="702"/>
      <c r="F600" s="702"/>
      <c r="G600" s="702"/>
      <c r="H600" s="702"/>
      <c r="I600" s="702"/>
      <c r="J600" s="702"/>
      <c r="K600" s="702"/>
      <c r="L600" s="702"/>
      <c r="M600" s="702"/>
      <c r="N600" s="702"/>
      <c r="O600" s="702"/>
      <c r="S600" s="702"/>
      <c r="T600" s="702"/>
      <c r="U600" s="702"/>
      <c r="V600" s="702"/>
      <c r="W600" s="702"/>
      <c r="X600" s="702"/>
      <c r="Y600" s="702"/>
      <c r="Z600" s="702"/>
      <c r="AA600" s="702"/>
      <c r="AB600" s="702"/>
      <c r="AC600" s="702"/>
      <c r="AD600" s="702"/>
    </row>
    <row r="601" spans="4:30">
      <c r="D601" s="702"/>
      <c r="E601" s="702"/>
      <c r="F601" s="702"/>
      <c r="G601" s="702"/>
      <c r="H601" s="702"/>
      <c r="I601" s="702"/>
      <c r="J601" s="702"/>
      <c r="K601" s="702"/>
      <c r="L601" s="702"/>
      <c r="M601" s="702"/>
      <c r="N601" s="702"/>
      <c r="O601" s="702"/>
      <c r="S601" s="702"/>
      <c r="T601" s="702"/>
      <c r="U601" s="702"/>
      <c r="V601" s="702"/>
      <c r="W601" s="702"/>
      <c r="X601" s="702"/>
      <c r="Y601" s="702"/>
      <c r="Z601" s="702"/>
      <c r="AA601" s="702"/>
      <c r="AB601" s="702"/>
      <c r="AC601" s="702"/>
      <c r="AD601" s="702"/>
    </row>
    <row r="602" spans="4:30">
      <c r="D602" s="702"/>
      <c r="E602" s="702"/>
      <c r="F602" s="702"/>
      <c r="G602" s="702"/>
      <c r="H602" s="702"/>
      <c r="I602" s="702"/>
      <c r="J602" s="702"/>
      <c r="K602" s="702"/>
      <c r="L602" s="702"/>
      <c r="M602" s="702"/>
      <c r="N602" s="702"/>
      <c r="O602" s="702"/>
      <c r="S602" s="702"/>
      <c r="T602" s="702"/>
      <c r="U602" s="702"/>
      <c r="V602" s="702"/>
      <c r="W602" s="702"/>
      <c r="X602" s="702"/>
      <c r="Y602" s="702"/>
      <c r="Z602" s="702"/>
      <c r="AA602" s="702"/>
      <c r="AB602" s="702"/>
      <c r="AC602" s="702"/>
      <c r="AD602" s="702"/>
    </row>
    <row r="603" spans="4:30">
      <c r="D603" s="702"/>
      <c r="E603" s="702"/>
      <c r="F603" s="702"/>
      <c r="G603" s="702"/>
      <c r="H603" s="702"/>
      <c r="I603" s="702"/>
      <c r="J603" s="702"/>
      <c r="K603" s="702"/>
      <c r="L603" s="702"/>
      <c r="M603" s="702"/>
      <c r="N603" s="702"/>
      <c r="O603" s="702"/>
      <c r="S603" s="702"/>
      <c r="T603" s="702"/>
      <c r="U603" s="702"/>
      <c r="V603" s="702"/>
      <c r="W603" s="702"/>
      <c r="X603" s="702"/>
      <c r="Y603" s="702"/>
      <c r="Z603" s="702"/>
      <c r="AA603" s="702"/>
      <c r="AB603" s="702"/>
      <c r="AC603" s="702"/>
      <c r="AD603" s="702"/>
    </row>
    <row r="604" spans="4:30">
      <c r="D604" s="702"/>
      <c r="E604" s="702"/>
      <c r="F604" s="702"/>
      <c r="G604" s="702"/>
      <c r="H604" s="702"/>
      <c r="I604" s="702"/>
      <c r="J604" s="702"/>
      <c r="K604" s="702"/>
      <c r="L604" s="702"/>
      <c r="M604" s="702"/>
      <c r="N604" s="702"/>
      <c r="O604" s="702"/>
      <c r="S604" s="702"/>
      <c r="T604" s="702"/>
      <c r="U604" s="702"/>
      <c r="V604" s="702"/>
      <c r="W604" s="702"/>
      <c r="X604" s="702"/>
      <c r="Y604" s="702"/>
      <c r="Z604" s="702"/>
      <c r="AA604" s="702"/>
      <c r="AB604" s="702"/>
      <c r="AC604" s="702"/>
      <c r="AD604" s="702"/>
    </row>
    <row r="605" spans="4:30">
      <c r="D605" s="702"/>
      <c r="E605" s="702"/>
      <c r="F605" s="702"/>
      <c r="G605" s="702"/>
      <c r="H605" s="702"/>
      <c r="I605" s="702"/>
      <c r="J605" s="702"/>
      <c r="K605" s="702"/>
      <c r="L605" s="702"/>
      <c r="M605" s="702"/>
      <c r="N605" s="702"/>
      <c r="O605" s="702"/>
      <c r="S605" s="702"/>
      <c r="T605" s="702"/>
      <c r="U605" s="702"/>
      <c r="V605" s="702"/>
      <c r="W605" s="702"/>
      <c r="X605" s="702"/>
      <c r="Y605" s="702"/>
      <c r="Z605" s="702"/>
      <c r="AA605" s="702"/>
      <c r="AB605" s="702"/>
      <c r="AC605" s="702"/>
      <c r="AD605" s="702"/>
    </row>
    <row r="606" spans="4:30">
      <c r="D606" s="702"/>
      <c r="E606" s="702"/>
      <c r="F606" s="702"/>
      <c r="G606" s="702"/>
      <c r="H606" s="702"/>
      <c r="I606" s="702"/>
      <c r="J606" s="702"/>
      <c r="K606" s="702"/>
      <c r="L606" s="702"/>
      <c r="M606" s="702"/>
      <c r="N606" s="702"/>
      <c r="O606" s="702"/>
      <c r="S606" s="702"/>
      <c r="T606" s="702"/>
      <c r="U606" s="702"/>
      <c r="V606" s="702"/>
      <c r="W606" s="702"/>
      <c r="X606" s="702"/>
      <c r="Y606" s="702"/>
      <c r="Z606" s="702"/>
      <c r="AA606" s="702"/>
      <c r="AB606" s="702"/>
      <c r="AC606" s="702"/>
      <c r="AD606" s="702"/>
    </row>
    <row r="607" spans="4:30">
      <c r="D607" s="702"/>
      <c r="E607" s="702"/>
      <c r="F607" s="702"/>
      <c r="G607" s="702"/>
      <c r="H607" s="702"/>
      <c r="I607" s="702"/>
      <c r="J607" s="702"/>
      <c r="K607" s="702"/>
      <c r="L607" s="702"/>
      <c r="M607" s="702"/>
      <c r="N607" s="702"/>
      <c r="O607" s="702"/>
      <c r="S607" s="702"/>
      <c r="T607" s="702"/>
      <c r="U607" s="702"/>
      <c r="V607" s="702"/>
      <c r="W607" s="702"/>
      <c r="X607" s="702"/>
      <c r="Y607" s="702"/>
      <c r="Z607" s="702"/>
      <c r="AA607" s="702"/>
      <c r="AB607" s="702"/>
      <c r="AC607" s="702"/>
      <c r="AD607" s="702"/>
    </row>
    <row r="608" spans="4:30">
      <c r="D608" s="702"/>
      <c r="E608" s="702"/>
      <c r="F608" s="702"/>
      <c r="G608" s="702"/>
      <c r="H608" s="702"/>
      <c r="I608" s="702"/>
      <c r="J608" s="702"/>
      <c r="K608" s="702"/>
      <c r="L608" s="702"/>
      <c r="M608" s="702"/>
      <c r="N608" s="702"/>
      <c r="O608" s="702"/>
      <c r="S608" s="702"/>
      <c r="T608" s="702"/>
      <c r="U608" s="702"/>
      <c r="V608" s="702"/>
      <c r="W608" s="702"/>
      <c r="X608" s="702"/>
      <c r="Y608" s="702"/>
      <c r="Z608" s="702"/>
      <c r="AA608" s="702"/>
      <c r="AB608" s="702"/>
      <c r="AC608" s="702"/>
      <c r="AD608" s="702"/>
    </row>
    <row r="609" spans="4:30">
      <c r="D609" s="702"/>
      <c r="E609" s="702"/>
      <c r="F609" s="702"/>
      <c r="G609" s="702"/>
      <c r="H609" s="702"/>
      <c r="I609" s="702"/>
      <c r="J609" s="702"/>
      <c r="K609" s="702"/>
      <c r="L609" s="702"/>
      <c r="M609" s="702"/>
      <c r="N609" s="702"/>
      <c r="O609" s="702"/>
      <c r="S609" s="702"/>
      <c r="T609" s="702"/>
      <c r="U609" s="702"/>
      <c r="V609" s="702"/>
      <c r="W609" s="702"/>
      <c r="X609" s="702"/>
      <c r="Y609" s="702"/>
      <c r="Z609" s="702"/>
      <c r="AA609" s="702"/>
      <c r="AB609" s="702"/>
      <c r="AC609" s="702"/>
      <c r="AD609" s="702"/>
    </row>
    <row r="610" spans="4:30">
      <c r="D610" s="702"/>
      <c r="E610" s="702"/>
      <c r="F610" s="702"/>
      <c r="G610" s="702"/>
      <c r="H610" s="702"/>
      <c r="I610" s="702"/>
      <c r="J610" s="702"/>
      <c r="K610" s="702"/>
      <c r="L610" s="702"/>
      <c r="M610" s="702"/>
      <c r="N610" s="702"/>
      <c r="O610" s="702"/>
      <c r="S610" s="702"/>
      <c r="T610" s="702"/>
      <c r="U610" s="702"/>
      <c r="V610" s="702"/>
      <c r="W610" s="702"/>
      <c r="X610" s="702"/>
      <c r="Y610" s="702"/>
      <c r="Z610" s="702"/>
      <c r="AA610" s="702"/>
      <c r="AB610" s="702"/>
      <c r="AC610" s="702"/>
      <c r="AD610" s="702"/>
    </row>
    <row r="611" spans="4:30">
      <c r="D611" s="702"/>
      <c r="E611" s="702"/>
      <c r="F611" s="702"/>
      <c r="G611" s="702"/>
      <c r="H611" s="702"/>
      <c r="I611" s="702"/>
      <c r="J611" s="702"/>
      <c r="K611" s="702"/>
      <c r="L611" s="702"/>
      <c r="M611" s="702"/>
      <c r="N611" s="702"/>
      <c r="O611" s="702"/>
      <c r="S611" s="702"/>
      <c r="T611" s="702"/>
      <c r="U611" s="702"/>
      <c r="V611" s="702"/>
      <c r="W611" s="702"/>
      <c r="X611" s="702"/>
      <c r="Y611" s="702"/>
      <c r="Z611" s="702"/>
      <c r="AA611" s="702"/>
      <c r="AB611" s="702"/>
      <c r="AC611" s="702"/>
      <c r="AD611" s="702"/>
    </row>
    <row r="612" spans="4:30">
      <c r="D612" s="702"/>
      <c r="E612" s="702"/>
      <c r="F612" s="702"/>
      <c r="G612" s="702"/>
      <c r="H612" s="702"/>
      <c r="I612" s="702"/>
      <c r="J612" s="702"/>
      <c r="K612" s="702"/>
      <c r="L612" s="702"/>
      <c r="M612" s="702"/>
      <c r="N612" s="702"/>
      <c r="O612" s="702"/>
      <c r="S612" s="702"/>
      <c r="T612" s="702"/>
      <c r="U612" s="702"/>
      <c r="V612" s="702"/>
      <c r="W612" s="702"/>
      <c r="X612" s="702"/>
      <c r="Y612" s="702"/>
      <c r="Z612" s="702"/>
      <c r="AA612" s="702"/>
      <c r="AB612" s="702"/>
      <c r="AC612" s="702"/>
      <c r="AD612" s="702"/>
    </row>
    <row r="613" spans="4:30">
      <c r="D613" s="702"/>
      <c r="E613" s="702"/>
      <c r="F613" s="702"/>
      <c r="G613" s="702"/>
      <c r="H613" s="702"/>
      <c r="I613" s="702"/>
      <c r="J613" s="702"/>
      <c r="K613" s="702"/>
      <c r="L613" s="702"/>
      <c r="M613" s="702"/>
      <c r="N613" s="702"/>
      <c r="O613" s="702"/>
      <c r="S613" s="702"/>
      <c r="T613" s="702"/>
      <c r="U613" s="702"/>
      <c r="V613" s="702"/>
      <c r="W613" s="702"/>
      <c r="X613" s="702"/>
      <c r="Y613" s="702"/>
      <c r="Z613" s="702"/>
      <c r="AA613" s="702"/>
      <c r="AB613" s="702"/>
      <c r="AC613" s="702"/>
      <c r="AD613" s="702"/>
    </row>
    <row r="614" spans="4:30">
      <c r="D614" s="702"/>
      <c r="E614" s="702"/>
      <c r="F614" s="702"/>
      <c r="G614" s="702"/>
      <c r="H614" s="702"/>
      <c r="I614" s="702"/>
      <c r="J614" s="702"/>
      <c r="K614" s="702"/>
      <c r="L614" s="702"/>
      <c r="M614" s="702"/>
      <c r="N614" s="702"/>
      <c r="O614" s="702"/>
      <c r="S614" s="702"/>
      <c r="T614" s="702"/>
      <c r="U614" s="702"/>
      <c r="V614" s="702"/>
      <c r="W614" s="702"/>
      <c r="X614" s="702"/>
      <c r="Y614" s="702"/>
      <c r="Z614" s="702"/>
      <c r="AA614" s="702"/>
      <c r="AB614" s="702"/>
      <c r="AC614" s="702"/>
      <c r="AD614" s="702"/>
    </row>
    <row r="615" spans="4:30">
      <c r="D615" s="702"/>
      <c r="E615" s="702"/>
      <c r="F615" s="702"/>
      <c r="G615" s="702"/>
      <c r="H615" s="702"/>
      <c r="I615" s="702"/>
      <c r="J615" s="702"/>
      <c r="K615" s="702"/>
      <c r="L615" s="702"/>
      <c r="M615" s="702"/>
      <c r="N615" s="702"/>
      <c r="O615" s="702"/>
      <c r="S615" s="702"/>
      <c r="T615" s="702"/>
      <c r="U615" s="702"/>
      <c r="V615" s="702"/>
      <c r="W615" s="702"/>
      <c r="X615" s="702"/>
      <c r="Y615" s="702"/>
      <c r="Z615" s="702"/>
      <c r="AA615" s="702"/>
      <c r="AB615" s="702"/>
      <c r="AC615" s="702"/>
      <c r="AD615" s="702"/>
    </row>
    <row r="616" spans="4:30">
      <c r="D616" s="702"/>
      <c r="E616" s="702"/>
      <c r="F616" s="702"/>
      <c r="G616" s="702"/>
      <c r="H616" s="702"/>
      <c r="I616" s="702"/>
      <c r="J616" s="702"/>
      <c r="K616" s="702"/>
      <c r="L616" s="702"/>
      <c r="M616" s="702"/>
      <c r="N616" s="702"/>
      <c r="O616" s="702"/>
      <c r="S616" s="702"/>
      <c r="T616" s="702"/>
      <c r="U616" s="702"/>
      <c r="V616" s="702"/>
      <c r="W616" s="702"/>
      <c r="X616" s="702"/>
      <c r="Y616" s="702"/>
      <c r="Z616" s="702"/>
      <c r="AA616" s="702"/>
      <c r="AB616" s="702"/>
      <c r="AC616" s="702"/>
      <c r="AD616" s="702"/>
    </row>
    <row r="617" spans="4:30">
      <c r="D617" s="702"/>
      <c r="E617" s="702"/>
      <c r="F617" s="702"/>
      <c r="G617" s="702"/>
      <c r="H617" s="702"/>
      <c r="I617" s="702"/>
      <c r="J617" s="702"/>
      <c r="K617" s="702"/>
      <c r="L617" s="702"/>
      <c r="M617" s="702"/>
      <c r="N617" s="702"/>
      <c r="O617" s="702"/>
      <c r="S617" s="702"/>
      <c r="T617" s="702"/>
      <c r="U617" s="702"/>
      <c r="V617" s="702"/>
      <c r="W617" s="702"/>
      <c r="X617" s="702"/>
      <c r="Y617" s="702"/>
      <c r="Z617" s="702"/>
      <c r="AA617" s="702"/>
      <c r="AB617" s="702"/>
      <c r="AC617" s="702"/>
      <c r="AD617" s="702"/>
    </row>
    <row r="618" spans="4:30">
      <c r="D618" s="702"/>
      <c r="E618" s="702"/>
      <c r="F618" s="702"/>
      <c r="G618" s="702"/>
      <c r="H618" s="702"/>
      <c r="I618" s="702"/>
      <c r="J618" s="702"/>
      <c r="K618" s="702"/>
      <c r="L618" s="702"/>
      <c r="M618" s="702"/>
      <c r="N618" s="702"/>
      <c r="O618" s="702"/>
      <c r="S618" s="702"/>
      <c r="T618" s="702"/>
      <c r="U618" s="702"/>
      <c r="V618" s="702"/>
      <c r="W618" s="702"/>
      <c r="X618" s="702"/>
      <c r="Y618" s="702"/>
      <c r="Z618" s="702"/>
      <c r="AA618" s="702"/>
      <c r="AB618" s="702"/>
      <c r="AC618" s="702"/>
      <c r="AD618" s="702"/>
    </row>
    <row r="619" spans="4:30">
      <c r="D619" s="702"/>
      <c r="E619" s="702"/>
      <c r="F619" s="702"/>
      <c r="G619" s="702"/>
      <c r="H619" s="702"/>
      <c r="I619" s="702"/>
      <c r="J619" s="702"/>
      <c r="K619" s="702"/>
      <c r="L619" s="702"/>
      <c r="M619" s="702"/>
      <c r="N619" s="702"/>
      <c r="O619" s="702"/>
      <c r="S619" s="702"/>
      <c r="T619" s="702"/>
      <c r="U619" s="702"/>
      <c r="V619" s="702"/>
      <c r="W619" s="702"/>
      <c r="X619" s="702"/>
      <c r="Y619" s="702"/>
      <c r="Z619" s="702"/>
      <c r="AA619" s="702"/>
      <c r="AB619" s="702"/>
      <c r="AC619" s="702"/>
      <c r="AD619" s="702"/>
    </row>
    <row r="620" spans="4:30">
      <c r="D620" s="702"/>
      <c r="E620" s="702"/>
      <c r="F620" s="702"/>
      <c r="G620" s="702"/>
      <c r="H620" s="702"/>
      <c r="I620" s="702"/>
      <c r="J620" s="702"/>
      <c r="K620" s="702"/>
      <c r="L620" s="702"/>
      <c r="M620" s="702"/>
      <c r="N620" s="702"/>
      <c r="O620" s="702"/>
      <c r="S620" s="702"/>
      <c r="T620" s="702"/>
      <c r="U620" s="702"/>
      <c r="V620" s="702"/>
      <c r="W620" s="702"/>
      <c r="X620" s="702"/>
      <c r="Y620" s="702"/>
      <c r="Z620" s="702"/>
      <c r="AA620" s="702"/>
      <c r="AB620" s="702"/>
      <c r="AC620" s="702"/>
      <c r="AD620" s="702"/>
    </row>
    <row r="621" spans="4:30">
      <c r="D621" s="702"/>
      <c r="E621" s="702"/>
      <c r="F621" s="702"/>
      <c r="G621" s="702"/>
      <c r="H621" s="702"/>
      <c r="I621" s="702"/>
      <c r="J621" s="702"/>
      <c r="K621" s="702"/>
      <c r="L621" s="702"/>
      <c r="M621" s="702"/>
      <c r="N621" s="702"/>
      <c r="O621" s="702"/>
      <c r="S621" s="702"/>
      <c r="T621" s="702"/>
      <c r="U621" s="702"/>
      <c r="V621" s="702"/>
      <c r="W621" s="702"/>
      <c r="X621" s="702"/>
      <c r="Y621" s="702"/>
      <c r="Z621" s="702"/>
      <c r="AA621" s="702"/>
      <c r="AB621" s="702"/>
      <c r="AC621" s="702"/>
      <c r="AD621" s="702"/>
    </row>
    <row r="622" spans="4:30">
      <c r="D622" s="702"/>
      <c r="E622" s="702"/>
      <c r="F622" s="702"/>
      <c r="G622" s="702"/>
      <c r="H622" s="702"/>
      <c r="I622" s="702"/>
      <c r="J622" s="702"/>
      <c r="K622" s="702"/>
      <c r="L622" s="702"/>
      <c r="M622" s="702"/>
      <c r="N622" s="702"/>
      <c r="O622" s="702"/>
      <c r="S622" s="702"/>
      <c r="T622" s="702"/>
      <c r="U622" s="702"/>
      <c r="V622" s="702"/>
      <c r="W622" s="702"/>
      <c r="X622" s="702"/>
      <c r="Y622" s="702"/>
      <c r="Z622" s="702"/>
      <c r="AA622" s="702"/>
      <c r="AB622" s="702"/>
      <c r="AC622" s="702"/>
      <c r="AD622" s="702"/>
    </row>
    <row r="623" spans="4:30">
      <c r="D623" s="702"/>
      <c r="E623" s="702"/>
      <c r="F623" s="702"/>
      <c r="G623" s="702"/>
      <c r="H623" s="702"/>
      <c r="I623" s="702"/>
      <c r="J623" s="702"/>
      <c r="K623" s="702"/>
      <c r="L623" s="702"/>
      <c r="M623" s="702"/>
      <c r="N623" s="702"/>
      <c r="O623" s="702"/>
      <c r="S623" s="702"/>
      <c r="T623" s="702"/>
      <c r="U623" s="702"/>
      <c r="V623" s="702"/>
      <c r="W623" s="702"/>
      <c r="X623" s="702"/>
      <c r="Y623" s="702"/>
      <c r="Z623" s="702"/>
      <c r="AA623" s="702"/>
      <c r="AB623" s="702"/>
      <c r="AC623" s="702"/>
      <c r="AD623" s="702"/>
    </row>
    <row r="624" spans="4:30">
      <c r="D624" s="702"/>
      <c r="E624" s="702"/>
      <c r="F624" s="702"/>
      <c r="G624" s="702"/>
      <c r="H624" s="702"/>
      <c r="I624" s="702"/>
      <c r="J624" s="702"/>
      <c r="K624" s="702"/>
      <c r="L624" s="702"/>
      <c r="M624" s="702"/>
      <c r="N624" s="702"/>
      <c r="O624" s="702"/>
      <c r="S624" s="702"/>
      <c r="T624" s="702"/>
      <c r="U624" s="702"/>
      <c r="V624" s="702"/>
      <c r="W624" s="702"/>
      <c r="X624" s="702"/>
      <c r="Y624" s="702"/>
      <c r="Z624" s="702"/>
      <c r="AA624" s="702"/>
      <c r="AB624" s="702"/>
      <c r="AC624" s="702"/>
      <c r="AD624" s="702"/>
    </row>
    <row r="625" spans="4:30">
      <c r="D625" s="702"/>
      <c r="E625" s="702"/>
      <c r="F625" s="702"/>
      <c r="G625" s="702"/>
      <c r="H625" s="702"/>
      <c r="I625" s="702"/>
      <c r="J625" s="702"/>
      <c r="K625" s="702"/>
      <c r="L625" s="702"/>
      <c r="M625" s="702"/>
      <c r="N625" s="702"/>
      <c r="O625" s="702"/>
      <c r="S625" s="702"/>
      <c r="T625" s="702"/>
      <c r="U625" s="702"/>
      <c r="V625" s="702"/>
      <c r="W625" s="702"/>
      <c r="X625" s="702"/>
      <c r="Y625" s="702"/>
      <c r="Z625" s="702"/>
      <c r="AA625" s="702"/>
      <c r="AB625" s="702"/>
      <c r="AC625" s="702"/>
      <c r="AD625" s="702"/>
    </row>
    <row r="626" spans="4:30">
      <c r="D626" s="702"/>
      <c r="E626" s="702"/>
      <c r="F626" s="702"/>
      <c r="G626" s="702"/>
      <c r="H626" s="702"/>
      <c r="I626" s="702"/>
      <c r="J626" s="702"/>
      <c r="K626" s="702"/>
      <c r="L626" s="702"/>
      <c r="M626" s="702"/>
      <c r="N626" s="702"/>
      <c r="O626" s="702"/>
      <c r="S626" s="702"/>
      <c r="T626" s="702"/>
      <c r="U626" s="702"/>
      <c r="V626" s="702"/>
      <c r="W626" s="702"/>
      <c r="X626" s="702"/>
      <c r="Y626" s="702"/>
      <c r="Z626" s="702"/>
      <c r="AA626" s="702"/>
      <c r="AB626" s="702"/>
      <c r="AC626" s="702"/>
      <c r="AD626" s="702"/>
    </row>
    <row r="627" spans="4:30">
      <c r="D627" s="702"/>
      <c r="E627" s="702"/>
      <c r="F627" s="702"/>
      <c r="G627" s="702"/>
      <c r="H627" s="702"/>
      <c r="I627" s="702"/>
      <c r="J627" s="702"/>
      <c r="K627" s="702"/>
      <c r="L627" s="702"/>
      <c r="M627" s="702"/>
      <c r="N627" s="702"/>
      <c r="O627" s="702"/>
      <c r="S627" s="702"/>
      <c r="T627" s="702"/>
      <c r="U627" s="702"/>
      <c r="V627" s="702"/>
      <c r="W627" s="702"/>
      <c r="X627" s="702"/>
      <c r="Y627" s="702"/>
      <c r="Z627" s="702"/>
      <c r="AA627" s="702"/>
      <c r="AB627" s="702"/>
      <c r="AC627" s="702"/>
      <c r="AD627" s="702"/>
    </row>
    <row r="628" spans="4:30">
      <c r="D628" s="702"/>
      <c r="E628" s="702"/>
      <c r="F628" s="702"/>
      <c r="G628" s="702"/>
      <c r="H628" s="702"/>
      <c r="I628" s="702"/>
      <c r="J628" s="702"/>
      <c r="K628" s="702"/>
      <c r="L628" s="702"/>
      <c r="M628" s="702"/>
      <c r="N628" s="702"/>
      <c r="O628" s="702"/>
      <c r="S628" s="702"/>
      <c r="T628" s="702"/>
      <c r="U628" s="702"/>
      <c r="V628" s="702"/>
      <c r="W628" s="702"/>
      <c r="X628" s="702"/>
      <c r="Y628" s="702"/>
      <c r="Z628" s="702"/>
      <c r="AA628" s="702"/>
      <c r="AB628" s="702"/>
      <c r="AC628" s="702"/>
      <c r="AD628" s="702"/>
    </row>
    <row r="629" spans="4:30">
      <c r="D629" s="702"/>
      <c r="E629" s="702"/>
      <c r="F629" s="702"/>
      <c r="G629" s="702"/>
      <c r="H629" s="702"/>
      <c r="I629" s="702"/>
      <c r="J629" s="702"/>
      <c r="K629" s="702"/>
      <c r="L629" s="702"/>
      <c r="M629" s="702"/>
      <c r="N629" s="702"/>
      <c r="O629" s="702"/>
      <c r="S629" s="702"/>
      <c r="T629" s="702"/>
      <c r="U629" s="702"/>
      <c r="V629" s="702"/>
      <c r="W629" s="702"/>
      <c r="X629" s="702"/>
      <c r="Y629" s="702"/>
      <c r="Z629" s="702"/>
      <c r="AA629" s="702"/>
      <c r="AB629" s="702"/>
      <c r="AC629" s="702"/>
      <c r="AD629" s="702"/>
    </row>
    <row r="630" spans="4:30">
      <c r="D630" s="702"/>
      <c r="E630" s="702"/>
      <c r="F630" s="702"/>
      <c r="G630" s="702"/>
      <c r="H630" s="702"/>
      <c r="I630" s="702"/>
      <c r="J630" s="702"/>
      <c r="K630" s="702"/>
      <c r="L630" s="702"/>
      <c r="M630" s="702"/>
      <c r="N630" s="702"/>
      <c r="O630" s="702"/>
      <c r="S630" s="702"/>
      <c r="T630" s="702"/>
      <c r="U630" s="702"/>
      <c r="V630" s="702"/>
      <c r="W630" s="702"/>
      <c r="X630" s="702"/>
      <c r="Y630" s="702"/>
      <c r="Z630" s="702"/>
      <c r="AA630" s="702"/>
      <c r="AB630" s="702"/>
      <c r="AC630" s="702"/>
      <c r="AD630" s="702"/>
    </row>
    <row r="631" spans="4:30">
      <c r="D631" s="702"/>
      <c r="E631" s="702"/>
      <c r="F631" s="702"/>
      <c r="G631" s="702"/>
      <c r="H631" s="702"/>
      <c r="I631" s="702"/>
      <c r="J631" s="702"/>
      <c r="K631" s="702"/>
      <c r="L631" s="702"/>
      <c r="M631" s="702"/>
      <c r="N631" s="702"/>
      <c r="O631" s="702"/>
      <c r="S631" s="702"/>
      <c r="T631" s="702"/>
      <c r="U631" s="702"/>
      <c r="V631" s="702"/>
      <c r="W631" s="702"/>
      <c r="X631" s="702"/>
      <c r="Y631" s="702"/>
      <c r="Z631" s="702"/>
      <c r="AA631" s="702"/>
      <c r="AB631" s="702"/>
      <c r="AC631" s="702"/>
      <c r="AD631" s="702"/>
    </row>
    <row r="632" spans="4:30">
      <c r="D632" s="702"/>
      <c r="E632" s="702"/>
      <c r="F632" s="702"/>
      <c r="G632" s="702"/>
      <c r="H632" s="702"/>
      <c r="I632" s="702"/>
      <c r="J632" s="702"/>
      <c r="K632" s="702"/>
      <c r="L632" s="702"/>
      <c r="M632" s="702"/>
      <c r="N632" s="702"/>
      <c r="O632" s="702"/>
      <c r="S632" s="702"/>
      <c r="T632" s="702"/>
      <c r="U632" s="702"/>
      <c r="V632" s="702"/>
      <c r="W632" s="702"/>
      <c r="X632" s="702"/>
      <c r="Y632" s="702"/>
      <c r="Z632" s="702"/>
      <c r="AA632" s="702"/>
      <c r="AB632" s="702"/>
      <c r="AC632" s="702"/>
      <c r="AD632" s="702"/>
    </row>
    <row r="633" spans="4:30">
      <c r="D633" s="702"/>
      <c r="E633" s="702"/>
      <c r="F633" s="702"/>
      <c r="G633" s="702"/>
      <c r="H633" s="702"/>
      <c r="I633" s="702"/>
      <c r="J633" s="702"/>
      <c r="K633" s="702"/>
      <c r="L633" s="702"/>
      <c r="M633" s="702"/>
      <c r="N633" s="702"/>
      <c r="O633" s="702"/>
      <c r="S633" s="702"/>
      <c r="T633" s="702"/>
      <c r="U633" s="702"/>
      <c r="V633" s="702"/>
      <c r="W633" s="702"/>
      <c r="X633" s="702"/>
      <c r="Y633" s="702"/>
      <c r="Z633" s="702"/>
      <c r="AA633" s="702"/>
      <c r="AB633" s="702"/>
      <c r="AC633" s="702"/>
      <c r="AD633" s="702"/>
    </row>
    <row r="634" spans="4:30">
      <c r="D634" s="702"/>
      <c r="E634" s="702"/>
      <c r="F634" s="702"/>
      <c r="G634" s="702"/>
      <c r="H634" s="702"/>
      <c r="I634" s="702"/>
      <c r="J634" s="702"/>
      <c r="K634" s="702"/>
      <c r="L634" s="702"/>
      <c r="M634" s="702"/>
      <c r="N634" s="702"/>
      <c r="O634" s="702"/>
      <c r="S634" s="702"/>
      <c r="T634" s="702"/>
      <c r="U634" s="702"/>
      <c r="V634" s="702"/>
      <c r="W634" s="702"/>
      <c r="X634" s="702"/>
      <c r="Y634" s="702"/>
      <c r="Z634" s="702"/>
      <c r="AA634" s="702"/>
      <c r="AB634" s="702"/>
      <c r="AC634" s="702"/>
      <c r="AD634" s="702"/>
    </row>
    <row r="635" spans="4:30">
      <c r="D635" s="702"/>
      <c r="E635" s="702"/>
      <c r="F635" s="702"/>
      <c r="G635" s="702"/>
      <c r="H635" s="702"/>
      <c r="I635" s="702"/>
      <c r="J635" s="702"/>
      <c r="K635" s="702"/>
      <c r="L635" s="702"/>
      <c r="M635" s="702"/>
      <c r="N635" s="702"/>
      <c r="O635" s="702"/>
      <c r="S635" s="702"/>
      <c r="T635" s="702"/>
      <c r="U635" s="702"/>
      <c r="V635" s="702"/>
      <c r="W635" s="702"/>
      <c r="X635" s="702"/>
      <c r="Y635" s="702"/>
      <c r="Z635" s="702"/>
      <c r="AA635" s="702"/>
      <c r="AB635" s="702"/>
      <c r="AC635" s="702"/>
      <c r="AD635" s="702"/>
    </row>
    <row r="636" spans="4:30">
      <c r="D636" s="702"/>
      <c r="E636" s="702"/>
      <c r="F636" s="702"/>
      <c r="G636" s="702"/>
      <c r="H636" s="702"/>
      <c r="I636" s="702"/>
      <c r="J636" s="702"/>
      <c r="K636" s="702"/>
      <c r="L636" s="702"/>
      <c r="M636" s="702"/>
      <c r="N636" s="702"/>
      <c r="O636" s="702"/>
      <c r="S636" s="702"/>
      <c r="T636" s="702"/>
      <c r="U636" s="702"/>
      <c r="V636" s="702"/>
      <c r="W636" s="702"/>
      <c r="X636" s="702"/>
      <c r="Y636" s="702"/>
      <c r="Z636" s="702"/>
      <c r="AA636" s="702"/>
      <c r="AB636" s="702"/>
      <c r="AC636" s="702"/>
      <c r="AD636" s="702"/>
    </row>
    <row r="637" spans="4:30">
      <c r="D637" s="702"/>
      <c r="E637" s="702"/>
      <c r="F637" s="702"/>
      <c r="G637" s="702"/>
      <c r="H637" s="702"/>
      <c r="I637" s="702"/>
      <c r="J637" s="702"/>
      <c r="K637" s="702"/>
      <c r="L637" s="702"/>
      <c r="M637" s="702"/>
      <c r="N637" s="702"/>
      <c r="O637" s="702"/>
      <c r="S637" s="702"/>
      <c r="T637" s="702"/>
      <c r="U637" s="702"/>
      <c r="V637" s="702"/>
      <c r="W637" s="702"/>
      <c r="X637" s="702"/>
      <c r="Y637" s="702"/>
      <c r="Z637" s="702"/>
      <c r="AA637" s="702"/>
      <c r="AB637" s="702"/>
      <c r="AC637" s="702"/>
      <c r="AD637" s="702"/>
    </row>
    <row r="638" spans="4:30">
      <c r="D638" s="702"/>
      <c r="E638" s="702"/>
      <c r="F638" s="702"/>
      <c r="G638" s="702"/>
      <c r="H638" s="702"/>
      <c r="I638" s="702"/>
      <c r="J638" s="702"/>
      <c r="K638" s="702"/>
      <c r="L638" s="702"/>
      <c r="M638" s="702"/>
      <c r="N638" s="702"/>
      <c r="O638" s="702"/>
      <c r="S638" s="702"/>
      <c r="T638" s="702"/>
      <c r="U638" s="702"/>
      <c r="V638" s="702"/>
      <c r="W638" s="702"/>
      <c r="X638" s="702"/>
      <c r="Y638" s="702"/>
      <c r="Z638" s="702"/>
      <c r="AA638" s="702"/>
      <c r="AB638" s="702"/>
      <c r="AC638" s="702"/>
      <c r="AD638" s="702"/>
    </row>
    <row r="639" spans="4:30">
      <c r="D639" s="702"/>
      <c r="E639" s="702"/>
      <c r="F639" s="702"/>
      <c r="G639" s="702"/>
      <c r="H639" s="702"/>
      <c r="I639" s="702"/>
      <c r="J639" s="702"/>
      <c r="K639" s="702"/>
      <c r="L639" s="702"/>
      <c r="M639" s="702"/>
      <c r="N639" s="702"/>
      <c r="O639" s="702"/>
      <c r="S639" s="702"/>
      <c r="T639" s="702"/>
      <c r="U639" s="702"/>
      <c r="V639" s="702"/>
      <c r="W639" s="702"/>
      <c r="X639" s="702"/>
      <c r="Y639" s="702"/>
      <c r="Z639" s="702"/>
      <c r="AA639" s="702"/>
      <c r="AB639" s="702"/>
      <c r="AC639" s="702"/>
      <c r="AD639" s="702"/>
    </row>
    <row r="640" spans="4:30">
      <c r="D640" s="702"/>
      <c r="E640" s="702"/>
      <c r="F640" s="702"/>
      <c r="G640" s="702"/>
      <c r="H640" s="702"/>
      <c r="I640" s="702"/>
      <c r="J640" s="702"/>
      <c r="K640" s="702"/>
      <c r="L640" s="702"/>
      <c r="M640" s="702"/>
      <c r="N640" s="702"/>
      <c r="O640" s="702"/>
      <c r="S640" s="702"/>
      <c r="T640" s="702"/>
      <c r="U640" s="702"/>
      <c r="V640" s="702"/>
      <c r="W640" s="702"/>
      <c r="X640" s="702"/>
      <c r="Y640" s="702"/>
      <c r="Z640" s="702"/>
      <c r="AA640" s="702"/>
      <c r="AB640" s="702"/>
      <c r="AC640" s="702"/>
      <c r="AD640" s="702"/>
    </row>
    <row r="641" spans="4:30">
      <c r="D641" s="702"/>
      <c r="E641" s="702"/>
      <c r="F641" s="702"/>
      <c r="G641" s="702"/>
      <c r="H641" s="702"/>
      <c r="I641" s="702"/>
      <c r="J641" s="702"/>
      <c r="K641" s="702"/>
      <c r="L641" s="702"/>
      <c r="M641" s="702"/>
      <c r="N641" s="702"/>
      <c r="O641" s="702"/>
      <c r="S641" s="702"/>
      <c r="T641" s="702"/>
      <c r="U641" s="702"/>
      <c r="V641" s="702"/>
      <c r="W641" s="702"/>
      <c r="X641" s="702"/>
      <c r="Y641" s="702"/>
      <c r="Z641" s="702"/>
      <c r="AA641" s="702"/>
      <c r="AB641" s="702"/>
      <c r="AC641" s="702"/>
      <c r="AD641" s="702"/>
    </row>
    <row r="642" spans="4:30">
      <c r="D642" s="702"/>
      <c r="E642" s="702"/>
      <c r="F642" s="702"/>
      <c r="G642" s="702"/>
      <c r="H642" s="702"/>
      <c r="I642" s="702"/>
      <c r="J642" s="702"/>
      <c r="K642" s="702"/>
      <c r="L642" s="702"/>
      <c r="M642" s="702"/>
      <c r="N642" s="702"/>
      <c r="O642" s="702"/>
      <c r="S642" s="702"/>
      <c r="T642" s="702"/>
      <c r="U642" s="702"/>
      <c r="V642" s="702"/>
      <c r="W642" s="702"/>
      <c r="X642" s="702"/>
      <c r="Y642" s="702"/>
      <c r="Z642" s="702"/>
      <c r="AA642" s="702"/>
      <c r="AB642" s="702"/>
      <c r="AC642" s="702"/>
      <c r="AD642" s="702"/>
    </row>
    <row r="643" spans="4:30">
      <c r="D643" s="702"/>
      <c r="E643" s="702"/>
      <c r="F643" s="702"/>
      <c r="G643" s="702"/>
      <c r="H643" s="702"/>
      <c r="I643" s="702"/>
      <c r="J643" s="702"/>
      <c r="K643" s="702"/>
      <c r="L643" s="702"/>
      <c r="M643" s="702"/>
      <c r="N643" s="702"/>
      <c r="O643" s="702"/>
      <c r="S643" s="702"/>
      <c r="T643" s="702"/>
      <c r="U643" s="702"/>
      <c r="V643" s="702"/>
      <c r="W643" s="702"/>
      <c r="X643" s="702"/>
      <c r="Y643" s="702"/>
      <c r="Z643" s="702"/>
      <c r="AA643" s="702"/>
      <c r="AB643" s="702"/>
      <c r="AC643" s="702"/>
      <c r="AD643" s="702"/>
    </row>
    <row r="644" spans="4:30">
      <c r="D644" s="702"/>
      <c r="E644" s="702"/>
      <c r="F644" s="702"/>
      <c r="G644" s="702"/>
      <c r="H644" s="702"/>
      <c r="I644" s="702"/>
      <c r="J644" s="702"/>
      <c r="K644" s="702"/>
      <c r="L644" s="702"/>
      <c r="M644" s="702"/>
      <c r="N644" s="702"/>
      <c r="O644" s="702"/>
      <c r="S644" s="702"/>
      <c r="T644" s="702"/>
      <c r="U644" s="702"/>
      <c r="V644" s="702"/>
      <c r="W644" s="702"/>
      <c r="X644" s="702"/>
      <c r="Y644" s="702"/>
      <c r="Z644" s="702"/>
      <c r="AA644" s="702"/>
      <c r="AB644" s="702"/>
      <c r="AC644" s="702"/>
      <c r="AD644" s="702"/>
    </row>
    <row r="645" spans="4:30">
      <c r="D645" s="702"/>
      <c r="E645" s="702"/>
      <c r="F645" s="702"/>
      <c r="G645" s="702"/>
      <c r="H645" s="702"/>
      <c r="I645" s="702"/>
      <c r="J645" s="702"/>
      <c r="K645" s="702"/>
      <c r="L645" s="702"/>
      <c r="M645" s="702"/>
      <c r="N645" s="702"/>
      <c r="O645" s="702"/>
      <c r="S645" s="702"/>
      <c r="T645" s="702"/>
      <c r="U645" s="702"/>
      <c r="V645" s="702"/>
      <c r="W645" s="702"/>
      <c r="X645" s="702"/>
      <c r="Y645" s="702"/>
      <c r="Z645" s="702"/>
      <c r="AA645" s="702"/>
      <c r="AB645" s="702"/>
      <c r="AC645" s="702"/>
      <c r="AD645" s="702"/>
    </row>
    <row r="646" spans="4:30">
      <c r="D646" s="702"/>
      <c r="E646" s="702"/>
      <c r="F646" s="702"/>
      <c r="G646" s="702"/>
      <c r="H646" s="702"/>
      <c r="I646" s="702"/>
      <c r="J646" s="702"/>
      <c r="K646" s="702"/>
      <c r="L646" s="702"/>
      <c r="M646" s="702"/>
      <c r="N646" s="702"/>
      <c r="O646" s="702"/>
      <c r="S646" s="702"/>
      <c r="T646" s="702"/>
      <c r="U646" s="702"/>
      <c r="V646" s="702"/>
      <c r="W646" s="702"/>
      <c r="X646" s="702"/>
      <c r="Y646" s="702"/>
      <c r="Z646" s="702"/>
      <c r="AA646" s="702"/>
      <c r="AB646" s="702"/>
      <c r="AC646" s="702"/>
      <c r="AD646" s="702"/>
    </row>
    <row r="647" spans="4:30">
      <c r="D647" s="702"/>
      <c r="E647" s="702"/>
      <c r="F647" s="702"/>
      <c r="G647" s="702"/>
      <c r="H647" s="702"/>
      <c r="I647" s="702"/>
      <c r="J647" s="702"/>
      <c r="K647" s="702"/>
      <c r="L647" s="702"/>
      <c r="M647" s="702"/>
      <c r="N647" s="702"/>
      <c r="O647" s="702"/>
      <c r="S647" s="702"/>
      <c r="T647" s="702"/>
      <c r="U647" s="702"/>
      <c r="V647" s="702"/>
      <c r="W647" s="702"/>
      <c r="X647" s="702"/>
      <c r="Y647" s="702"/>
      <c r="Z647" s="702"/>
      <c r="AA647" s="702"/>
      <c r="AB647" s="702"/>
      <c r="AC647" s="702"/>
      <c r="AD647" s="702"/>
    </row>
    <row r="648" spans="4:30">
      <c r="D648" s="702"/>
      <c r="E648" s="702"/>
      <c r="F648" s="702"/>
      <c r="G648" s="702"/>
      <c r="H648" s="702"/>
      <c r="I648" s="702"/>
      <c r="J648" s="702"/>
      <c r="K648" s="702"/>
      <c r="L648" s="702"/>
      <c r="M648" s="702"/>
      <c r="N648" s="702"/>
      <c r="O648" s="702"/>
      <c r="S648" s="702"/>
      <c r="T648" s="702"/>
      <c r="U648" s="702"/>
      <c r="V648" s="702"/>
      <c r="W648" s="702"/>
      <c r="X648" s="702"/>
      <c r="Y648" s="702"/>
      <c r="Z648" s="702"/>
      <c r="AA648" s="702"/>
      <c r="AB648" s="702"/>
      <c r="AC648" s="702"/>
      <c r="AD648" s="702"/>
    </row>
    <row r="649" spans="4:30">
      <c r="D649" s="702"/>
      <c r="E649" s="702"/>
      <c r="F649" s="702"/>
      <c r="G649" s="702"/>
      <c r="H649" s="702"/>
      <c r="I649" s="702"/>
      <c r="J649" s="702"/>
      <c r="K649" s="702"/>
      <c r="L649" s="702"/>
      <c r="M649" s="702"/>
      <c r="N649" s="702"/>
      <c r="O649" s="702"/>
      <c r="S649" s="702"/>
      <c r="T649" s="702"/>
      <c r="U649" s="702"/>
      <c r="V649" s="702"/>
      <c r="W649" s="702"/>
      <c r="X649" s="702"/>
      <c r="Y649" s="702"/>
      <c r="Z649" s="702"/>
      <c r="AA649" s="702"/>
      <c r="AB649" s="702"/>
      <c r="AC649" s="702"/>
      <c r="AD649" s="702"/>
    </row>
    <row r="650" spans="4:30">
      <c r="D650" s="702"/>
      <c r="E650" s="702"/>
      <c r="F650" s="702"/>
      <c r="G650" s="702"/>
      <c r="H650" s="702"/>
      <c r="I650" s="702"/>
      <c r="J650" s="702"/>
      <c r="K650" s="702"/>
      <c r="L650" s="702"/>
      <c r="M650" s="702"/>
      <c r="N650" s="702"/>
      <c r="O650" s="702"/>
      <c r="S650" s="702"/>
      <c r="T650" s="702"/>
      <c r="U650" s="702"/>
      <c r="V650" s="702"/>
      <c r="W650" s="702"/>
      <c r="X650" s="702"/>
      <c r="Y650" s="702"/>
      <c r="Z650" s="702"/>
      <c r="AA650" s="702"/>
      <c r="AB650" s="702"/>
      <c r="AC650" s="702"/>
      <c r="AD650" s="702"/>
    </row>
    <row r="651" spans="4:30">
      <c r="D651" s="702"/>
      <c r="E651" s="702"/>
      <c r="F651" s="702"/>
      <c r="G651" s="702"/>
      <c r="H651" s="702"/>
      <c r="I651" s="702"/>
      <c r="J651" s="702"/>
      <c r="K651" s="702"/>
      <c r="L651" s="702"/>
      <c r="M651" s="702"/>
      <c r="N651" s="702"/>
      <c r="O651" s="702"/>
      <c r="S651" s="702"/>
      <c r="T651" s="702"/>
      <c r="U651" s="702"/>
      <c r="V651" s="702"/>
      <c r="W651" s="702"/>
      <c r="X651" s="702"/>
      <c r="Y651" s="702"/>
      <c r="Z651" s="702"/>
      <c r="AA651" s="702"/>
      <c r="AB651" s="702"/>
      <c r="AC651" s="702"/>
      <c r="AD651" s="702"/>
    </row>
    <row r="652" spans="4:30">
      <c r="D652" s="702"/>
      <c r="E652" s="702"/>
      <c r="F652" s="702"/>
      <c r="G652" s="702"/>
      <c r="H652" s="702"/>
      <c r="I652" s="702"/>
      <c r="J652" s="702"/>
      <c r="K652" s="702"/>
      <c r="L652" s="702"/>
      <c r="M652" s="702"/>
      <c r="N652" s="702"/>
      <c r="O652" s="702"/>
      <c r="S652" s="702"/>
      <c r="T652" s="702"/>
      <c r="U652" s="702"/>
      <c r="V652" s="702"/>
      <c r="W652" s="702"/>
      <c r="X652" s="702"/>
      <c r="Y652" s="702"/>
      <c r="Z652" s="702"/>
      <c r="AA652" s="702"/>
      <c r="AB652" s="702"/>
      <c r="AC652" s="702"/>
      <c r="AD652" s="702"/>
    </row>
    <row r="653" spans="4:30">
      <c r="D653" s="702"/>
      <c r="E653" s="702"/>
      <c r="F653" s="702"/>
      <c r="G653" s="702"/>
      <c r="H653" s="702"/>
      <c r="I653" s="702"/>
      <c r="J653" s="702"/>
      <c r="K653" s="702"/>
      <c r="L653" s="702"/>
      <c r="M653" s="702"/>
      <c r="N653" s="702"/>
      <c r="O653" s="702"/>
      <c r="S653" s="702"/>
      <c r="T653" s="702"/>
      <c r="U653" s="702"/>
      <c r="V653" s="702"/>
      <c r="W653" s="702"/>
      <c r="X653" s="702"/>
      <c r="Y653" s="702"/>
      <c r="Z653" s="702"/>
      <c r="AA653" s="702"/>
      <c r="AB653" s="702"/>
      <c r="AC653" s="702"/>
      <c r="AD653" s="702"/>
    </row>
    <row r="654" spans="4:30">
      <c r="D654" s="702"/>
      <c r="E654" s="702"/>
      <c r="F654" s="702"/>
      <c r="G654" s="702"/>
      <c r="H654" s="702"/>
      <c r="I654" s="702"/>
      <c r="J654" s="702"/>
      <c r="K654" s="702"/>
      <c r="L654" s="702"/>
      <c r="M654" s="702"/>
      <c r="N654" s="702"/>
      <c r="O654" s="702"/>
      <c r="S654" s="702"/>
      <c r="T654" s="702"/>
      <c r="U654" s="702"/>
      <c r="V654" s="702"/>
      <c r="W654" s="702"/>
      <c r="X654" s="702"/>
      <c r="Y654" s="702"/>
      <c r="Z654" s="702"/>
      <c r="AA654" s="702"/>
      <c r="AB654" s="702"/>
      <c r="AC654" s="702"/>
      <c r="AD654" s="702"/>
    </row>
    <row r="655" spans="4:30">
      <c r="D655" s="702"/>
      <c r="E655" s="702"/>
      <c r="F655" s="702"/>
      <c r="G655" s="702"/>
      <c r="H655" s="702"/>
      <c r="I655" s="702"/>
      <c r="J655" s="702"/>
      <c r="K655" s="702"/>
      <c r="L655" s="702"/>
      <c r="M655" s="702"/>
      <c r="N655" s="702"/>
      <c r="O655" s="702"/>
      <c r="S655" s="702"/>
      <c r="T655" s="702"/>
      <c r="U655" s="702"/>
      <c r="V655" s="702"/>
      <c r="W655" s="702"/>
      <c r="X655" s="702"/>
      <c r="Y655" s="702"/>
      <c r="Z655" s="702"/>
      <c r="AA655" s="702"/>
      <c r="AB655" s="702"/>
      <c r="AC655" s="702"/>
      <c r="AD655" s="702"/>
    </row>
    <row r="656" spans="4:30">
      <c r="D656" s="702"/>
      <c r="E656" s="702"/>
      <c r="F656" s="702"/>
      <c r="G656" s="702"/>
      <c r="H656" s="702"/>
      <c r="I656" s="702"/>
      <c r="J656" s="702"/>
      <c r="K656" s="702"/>
      <c r="L656" s="702"/>
      <c r="M656" s="702"/>
      <c r="N656" s="702"/>
      <c r="O656" s="702"/>
      <c r="S656" s="702"/>
      <c r="T656" s="702"/>
      <c r="U656" s="702"/>
      <c r="V656" s="702"/>
      <c r="W656" s="702"/>
      <c r="X656" s="702"/>
      <c r="Y656" s="702"/>
      <c r="Z656" s="702"/>
      <c r="AA656" s="702"/>
      <c r="AB656" s="702"/>
      <c r="AC656" s="702"/>
      <c r="AD656" s="702"/>
    </row>
    <row r="657" spans="4:30">
      <c r="D657" s="702"/>
      <c r="E657" s="702"/>
      <c r="F657" s="702"/>
      <c r="G657" s="702"/>
      <c r="H657" s="702"/>
      <c r="I657" s="702"/>
      <c r="J657" s="702"/>
      <c r="K657" s="702"/>
      <c r="L657" s="702"/>
      <c r="M657" s="702"/>
      <c r="N657" s="702"/>
      <c r="O657" s="702"/>
      <c r="S657" s="702"/>
      <c r="T657" s="702"/>
      <c r="U657" s="702"/>
      <c r="V657" s="702"/>
      <c r="W657" s="702"/>
      <c r="X657" s="702"/>
      <c r="Y657" s="702"/>
      <c r="Z657" s="702"/>
      <c r="AA657" s="702"/>
      <c r="AB657" s="702"/>
      <c r="AC657" s="702"/>
      <c r="AD657" s="702"/>
    </row>
    <row r="658" spans="4:30">
      <c r="D658" s="702"/>
      <c r="E658" s="702"/>
      <c r="F658" s="702"/>
      <c r="G658" s="702"/>
      <c r="H658" s="702"/>
      <c r="I658" s="702"/>
      <c r="J658" s="702"/>
      <c r="K658" s="702"/>
      <c r="L658" s="702"/>
      <c r="M658" s="702"/>
      <c r="N658" s="702"/>
      <c r="O658" s="702"/>
      <c r="S658" s="702"/>
      <c r="T658" s="702"/>
      <c r="U658" s="702"/>
      <c r="V658" s="702"/>
      <c r="W658" s="702"/>
      <c r="X658" s="702"/>
      <c r="Y658" s="702"/>
      <c r="Z658" s="702"/>
      <c r="AA658" s="702"/>
      <c r="AB658" s="702"/>
      <c r="AC658" s="702"/>
      <c r="AD658" s="702"/>
    </row>
    <row r="659" spans="4:30">
      <c r="D659" s="702"/>
      <c r="E659" s="702"/>
      <c r="F659" s="702"/>
      <c r="G659" s="702"/>
      <c r="H659" s="702"/>
      <c r="I659" s="702"/>
      <c r="J659" s="702"/>
      <c r="K659" s="702"/>
      <c r="L659" s="702"/>
      <c r="M659" s="702"/>
      <c r="N659" s="702"/>
      <c r="O659" s="702"/>
      <c r="S659" s="702"/>
      <c r="T659" s="702"/>
      <c r="U659" s="702"/>
      <c r="V659" s="702"/>
      <c r="W659" s="702"/>
      <c r="X659" s="702"/>
      <c r="Y659" s="702"/>
      <c r="Z659" s="702"/>
      <c r="AA659" s="702"/>
      <c r="AB659" s="702"/>
      <c r="AC659" s="702"/>
      <c r="AD659" s="702"/>
    </row>
    <row r="660" spans="4:30">
      <c r="D660" s="702"/>
      <c r="E660" s="702"/>
      <c r="F660" s="702"/>
      <c r="G660" s="702"/>
      <c r="H660" s="702"/>
      <c r="I660" s="702"/>
      <c r="J660" s="702"/>
      <c r="K660" s="702"/>
      <c r="L660" s="702"/>
      <c r="M660" s="702"/>
      <c r="N660" s="702"/>
      <c r="O660" s="702"/>
      <c r="S660" s="702"/>
      <c r="T660" s="702"/>
      <c r="U660" s="702"/>
      <c r="V660" s="702"/>
      <c r="W660" s="702"/>
      <c r="X660" s="702"/>
      <c r="Y660" s="702"/>
      <c r="Z660" s="702"/>
      <c r="AA660" s="702"/>
      <c r="AB660" s="702"/>
      <c r="AC660" s="702"/>
      <c r="AD660" s="702"/>
    </row>
    <row r="661" spans="4:30">
      <c r="D661" s="702"/>
      <c r="E661" s="702"/>
      <c r="F661" s="702"/>
      <c r="G661" s="702"/>
      <c r="H661" s="702"/>
      <c r="I661" s="702"/>
      <c r="J661" s="702"/>
      <c r="K661" s="702"/>
      <c r="L661" s="702"/>
      <c r="M661" s="702"/>
      <c r="N661" s="702"/>
      <c r="O661" s="702"/>
      <c r="S661" s="702"/>
      <c r="T661" s="702"/>
      <c r="U661" s="702"/>
      <c r="V661" s="702"/>
      <c r="W661" s="702"/>
      <c r="X661" s="702"/>
      <c r="Y661" s="702"/>
      <c r="Z661" s="702"/>
      <c r="AA661" s="702"/>
      <c r="AB661" s="702"/>
      <c r="AC661" s="702"/>
      <c r="AD661" s="702"/>
    </row>
    <row r="662" spans="4:30">
      <c r="D662" s="702"/>
      <c r="E662" s="702"/>
      <c r="F662" s="702"/>
      <c r="G662" s="702"/>
      <c r="H662" s="702"/>
      <c r="I662" s="702"/>
      <c r="J662" s="702"/>
      <c r="K662" s="702"/>
      <c r="L662" s="702"/>
      <c r="M662" s="702"/>
      <c r="N662" s="702"/>
      <c r="O662" s="702"/>
      <c r="S662" s="702"/>
      <c r="T662" s="702"/>
      <c r="U662" s="702"/>
      <c r="V662" s="702"/>
      <c r="W662" s="702"/>
      <c r="X662" s="702"/>
      <c r="Y662" s="702"/>
      <c r="Z662" s="702"/>
      <c r="AA662" s="702"/>
      <c r="AB662" s="702"/>
      <c r="AC662" s="702"/>
      <c r="AD662" s="702"/>
    </row>
    <row r="663" spans="4:30">
      <c r="D663" s="702"/>
      <c r="E663" s="702"/>
      <c r="F663" s="702"/>
      <c r="G663" s="702"/>
      <c r="H663" s="702"/>
      <c r="I663" s="702"/>
      <c r="J663" s="702"/>
      <c r="K663" s="702"/>
      <c r="L663" s="702"/>
      <c r="M663" s="702"/>
      <c r="N663" s="702"/>
      <c r="O663" s="702"/>
      <c r="S663" s="702"/>
      <c r="T663" s="702"/>
      <c r="U663" s="702"/>
      <c r="V663" s="702"/>
      <c r="W663" s="702"/>
      <c r="X663" s="702"/>
      <c r="Y663" s="702"/>
      <c r="Z663" s="702"/>
      <c r="AA663" s="702"/>
      <c r="AB663" s="702"/>
      <c r="AC663" s="702"/>
      <c r="AD663" s="702"/>
    </row>
    <row r="664" spans="4:30">
      <c r="D664" s="702"/>
      <c r="E664" s="702"/>
      <c r="F664" s="702"/>
      <c r="G664" s="702"/>
      <c r="H664" s="702"/>
      <c r="I664" s="702"/>
      <c r="J664" s="702"/>
      <c r="K664" s="702"/>
      <c r="L664" s="702"/>
      <c r="M664" s="702"/>
      <c r="N664" s="702"/>
      <c r="O664" s="702"/>
      <c r="S664" s="702"/>
      <c r="T664" s="702"/>
      <c r="U664" s="702"/>
      <c r="V664" s="702"/>
      <c r="W664" s="702"/>
      <c r="X664" s="702"/>
      <c r="Y664" s="702"/>
      <c r="Z664" s="702"/>
      <c r="AA664" s="702"/>
      <c r="AB664" s="702"/>
      <c r="AC664" s="702"/>
      <c r="AD664" s="702"/>
    </row>
    <row r="665" spans="4:30">
      <c r="D665" s="702"/>
      <c r="E665" s="702"/>
      <c r="F665" s="702"/>
      <c r="G665" s="702"/>
      <c r="H665" s="702"/>
      <c r="I665" s="702"/>
      <c r="J665" s="702"/>
      <c r="K665" s="702"/>
      <c r="L665" s="702"/>
      <c r="M665" s="702"/>
      <c r="N665" s="702"/>
      <c r="O665" s="702"/>
      <c r="S665" s="702"/>
      <c r="T665" s="702"/>
      <c r="U665" s="702"/>
      <c r="V665" s="702"/>
      <c r="W665" s="702"/>
      <c r="X665" s="702"/>
      <c r="Y665" s="702"/>
      <c r="Z665" s="702"/>
      <c r="AA665" s="702"/>
      <c r="AB665" s="702"/>
      <c r="AC665" s="702"/>
      <c r="AD665" s="702"/>
    </row>
    <row r="666" spans="4:30">
      <c r="D666" s="702"/>
      <c r="E666" s="702"/>
      <c r="F666" s="702"/>
      <c r="G666" s="702"/>
      <c r="H666" s="702"/>
      <c r="I666" s="702"/>
      <c r="J666" s="702"/>
      <c r="K666" s="702"/>
      <c r="L666" s="702"/>
      <c r="M666" s="702"/>
      <c r="N666" s="702"/>
      <c r="O666" s="702"/>
      <c r="S666" s="702"/>
      <c r="T666" s="702"/>
      <c r="U666" s="702"/>
      <c r="V666" s="702"/>
      <c r="W666" s="702"/>
      <c r="X666" s="702"/>
      <c r="Y666" s="702"/>
      <c r="Z666" s="702"/>
      <c r="AA666" s="702"/>
      <c r="AB666" s="702"/>
      <c r="AC666" s="702"/>
      <c r="AD666" s="702"/>
    </row>
    <row r="667" spans="4:30">
      <c r="D667" s="702"/>
      <c r="E667" s="702"/>
      <c r="F667" s="702"/>
      <c r="G667" s="702"/>
      <c r="H667" s="702"/>
      <c r="I667" s="702"/>
      <c r="J667" s="702"/>
      <c r="K667" s="702"/>
      <c r="L667" s="702"/>
      <c r="M667" s="702"/>
      <c r="N667" s="702"/>
      <c r="O667" s="702"/>
      <c r="S667" s="702"/>
      <c r="T667" s="702"/>
      <c r="U667" s="702"/>
      <c r="V667" s="702"/>
      <c r="W667" s="702"/>
      <c r="X667" s="702"/>
      <c r="Y667" s="702"/>
      <c r="Z667" s="702"/>
      <c r="AA667" s="702"/>
      <c r="AB667" s="702"/>
      <c r="AC667" s="702"/>
      <c r="AD667" s="702"/>
    </row>
    <row r="668" spans="4:30">
      <c r="D668" s="702"/>
      <c r="E668" s="702"/>
      <c r="F668" s="702"/>
      <c r="G668" s="702"/>
      <c r="H668" s="702"/>
      <c r="I668" s="702"/>
      <c r="J668" s="702"/>
      <c r="K668" s="702"/>
      <c r="L668" s="702"/>
      <c r="M668" s="702"/>
      <c r="N668" s="702"/>
      <c r="O668" s="702"/>
      <c r="S668" s="702"/>
      <c r="T668" s="702"/>
      <c r="U668" s="702"/>
      <c r="V668" s="702"/>
      <c r="W668" s="702"/>
      <c r="X668" s="702"/>
      <c r="Y668" s="702"/>
      <c r="Z668" s="702"/>
      <c r="AA668" s="702"/>
      <c r="AB668" s="702"/>
      <c r="AC668" s="702"/>
      <c r="AD668" s="702"/>
    </row>
    <row r="669" spans="4:30">
      <c r="D669" s="702"/>
      <c r="E669" s="702"/>
      <c r="F669" s="702"/>
      <c r="G669" s="702"/>
      <c r="H669" s="702"/>
      <c r="I669" s="702"/>
      <c r="J669" s="702"/>
      <c r="K669" s="702"/>
      <c r="L669" s="702"/>
      <c r="M669" s="702"/>
      <c r="N669" s="702"/>
      <c r="O669" s="702"/>
      <c r="S669" s="702"/>
      <c r="T669" s="702"/>
      <c r="U669" s="702"/>
      <c r="V669" s="702"/>
      <c r="W669" s="702"/>
      <c r="X669" s="702"/>
      <c r="Y669" s="702"/>
      <c r="Z669" s="702"/>
      <c r="AA669" s="702"/>
      <c r="AB669" s="702"/>
      <c r="AC669" s="702"/>
      <c r="AD669" s="702"/>
    </row>
    <row r="670" spans="4:30">
      <c r="D670" s="702"/>
      <c r="E670" s="702"/>
      <c r="F670" s="702"/>
      <c r="G670" s="702"/>
      <c r="H670" s="702"/>
      <c r="I670" s="702"/>
      <c r="J670" s="702"/>
      <c r="K670" s="702"/>
      <c r="L670" s="702"/>
      <c r="M670" s="702"/>
      <c r="N670" s="702"/>
      <c r="O670" s="702"/>
      <c r="S670" s="702"/>
      <c r="T670" s="702"/>
      <c r="U670" s="702"/>
      <c r="V670" s="702"/>
      <c r="W670" s="702"/>
      <c r="X670" s="702"/>
      <c r="Y670" s="702"/>
      <c r="Z670" s="702"/>
      <c r="AA670" s="702"/>
      <c r="AB670" s="702"/>
      <c r="AC670" s="702"/>
      <c r="AD670" s="702"/>
    </row>
    <row r="671" spans="4:30">
      <c r="D671" s="702"/>
      <c r="E671" s="702"/>
      <c r="F671" s="702"/>
      <c r="G671" s="702"/>
      <c r="H671" s="702"/>
      <c r="I671" s="702"/>
      <c r="J671" s="702"/>
      <c r="K671" s="702"/>
      <c r="L671" s="702"/>
      <c r="M671" s="702"/>
      <c r="N671" s="702"/>
      <c r="O671" s="702"/>
      <c r="S671" s="702"/>
      <c r="T671" s="702"/>
      <c r="U671" s="702"/>
      <c r="V671" s="702"/>
      <c r="W671" s="702"/>
      <c r="X671" s="702"/>
      <c r="Y671" s="702"/>
      <c r="Z671" s="702"/>
      <c r="AA671" s="702"/>
      <c r="AB671" s="702"/>
      <c r="AC671" s="702"/>
      <c r="AD671" s="702"/>
    </row>
    <row r="672" spans="4:30">
      <c r="D672" s="702"/>
      <c r="E672" s="702"/>
      <c r="F672" s="702"/>
      <c r="G672" s="702"/>
      <c r="H672" s="702"/>
      <c r="I672" s="702"/>
      <c r="J672" s="702"/>
      <c r="K672" s="702"/>
      <c r="L672" s="702"/>
      <c r="M672" s="702"/>
      <c r="N672" s="702"/>
      <c r="O672" s="702"/>
      <c r="S672" s="702"/>
      <c r="T672" s="702"/>
      <c r="U672" s="702"/>
      <c r="V672" s="702"/>
      <c r="W672" s="702"/>
      <c r="X672" s="702"/>
      <c r="Y672" s="702"/>
      <c r="Z672" s="702"/>
      <c r="AA672" s="702"/>
      <c r="AB672" s="702"/>
      <c r="AC672" s="702"/>
      <c r="AD672" s="702"/>
    </row>
    <row r="673" spans="4:30">
      <c r="D673" s="702"/>
      <c r="E673" s="702"/>
      <c r="F673" s="702"/>
      <c r="G673" s="702"/>
      <c r="H673" s="702"/>
      <c r="I673" s="702"/>
      <c r="J673" s="702"/>
      <c r="K673" s="702"/>
      <c r="L673" s="702"/>
      <c r="M673" s="702"/>
      <c r="N673" s="702"/>
      <c r="O673" s="702"/>
      <c r="S673" s="702"/>
      <c r="T673" s="702"/>
      <c r="U673" s="702"/>
      <c r="V673" s="702"/>
      <c r="W673" s="702"/>
      <c r="X673" s="702"/>
      <c r="Y673" s="702"/>
      <c r="Z673" s="702"/>
      <c r="AA673" s="702"/>
      <c r="AB673" s="702"/>
      <c r="AC673" s="702"/>
      <c r="AD673" s="702"/>
    </row>
    <row r="674" spans="4:30">
      <c r="D674" s="702"/>
      <c r="E674" s="702"/>
      <c r="F674" s="702"/>
      <c r="G674" s="702"/>
      <c r="H674" s="702"/>
      <c r="I674" s="702"/>
      <c r="J674" s="702"/>
      <c r="K674" s="702"/>
      <c r="L674" s="702"/>
      <c r="M674" s="702"/>
      <c r="N674" s="702"/>
      <c r="O674" s="702"/>
      <c r="S674" s="702"/>
      <c r="T674" s="702"/>
      <c r="U674" s="702"/>
      <c r="V674" s="702"/>
      <c r="W674" s="702"/>
      <c r="X674" s="702"/>
      <c r="Y674" s="702"/>
      <c r="Z674" s="702"/>
      <c r="AA674" s="702"/>
      <c r="AB674" s="702"/>
      <c r="AC674" s="702"/>
      <c r="AD674" s="702"/>
    </row>
    <row r="675" spans="4:30">
      <c r="D675" s="702"/>
      <c r="E675" s="702"/>
      <c r="F675" s="702"/>
      <c r="G675" s="702"/>
      <c r="H675" s="702"/>
      <c r="I675" s="702"/>
      <c r="J675" s="702"/>
      <c r="K675" s="702"/>
      <c r="L675" s="702"/>
      <c r="M675" s="702"/>
      <c r="N675" s="702"/>
      <c r="O675" s="702"/>
      <c r="S675" s="702"/>
      <c r="T675" s="702"/>
      <c r="U675" s="702"/>
      <c r="V675" s="702"/>
      <c r="W675" s="702"/>
      <c r="X675" s="702"/>
      <c r="Y675" s="702"/>
      <c r="Z675" s="702"/>
      <c r="AA675" s="702"/>
      <c r="AB675" s="702"/>
      <c r="AC675" s="702"/>
      <c r="AD675" s="702"/>
    </row>
    <row r="676" spans="4:30">
      <c r="D676" s="702"/>
      <c r="E676" s="702"/>
      <c r="F676" s="702"/>
      <c r="G676" s="702"/>
      <c r="H676" s="702"/>
      <c r="I676" s="702"/>
      <c r="J676" s="702"/>
      <c r="K676" s="702"/>
      <c r="L676" s="702"/>
      <c r="M676" s="702"/>
      <c r="N676" s="702"/>
      <c r="O676" s="702"/>
      <c r="S676" s="702"/>
      <c r="T676" s="702"/>
      <c r="U676" s="702"/>
      <c r="V676" s="702"/>
      <c r="W676" s="702"/>
      <c r="X676" s="702"/>
      <c r="Y676" s="702"/>
      <c r="Z676" s="702"/>
      <c r="AA676" s="702"/>
      <c r="AB676" s="702"/>
      <c r="AC676" s="702"/>
      <c r="AD676" s="702"/>
    </row>
    <row r="677" spans="4:30">
      <c r="D677" s="702"/>
      <c r="E677" s="702"/>
      <c r="F677" s="702"/>
      <c r="G677" s="702"/>
      <c r="H677" s="702"/>
      <c r="I677" s="702"/>
      <c r="J677" s="702"/>
      <c r="K677" s="702"/>
      <c r="L677" s="702"/>
      <c r="M677" s="702"/>
      <c r="N677" s="702"/>
      <c r="O677" s="702"/>
      <c r="S677" s="702"/>
      <c r="T677" s="702"/>
      <c r="U677" s="702"/>
      <c r="V677" s="702"/>
      <c r="W677" s="702"/>
      <c r="X677" s="702"/>
      <c r="Y677" s="702"/>
      <c r="Z677" s="702"/>
      <c r="AA677" s="702"/>
      <c r="AB677" s="702"/>
      <c r="AC677" s="702"/>
      <c r="AD677" s="702"/>
    </row>
    <row r="678" spans="4:30">
      <c r="D678" s="702"/>
      <c r="E678" s="702"/>
      <c r="F678" s="702"/>
      <c r="G678" s="702"/>
      <c r="H678" s="702"/>
      <c r="I678" s="702"/>
      <c r="J678" s="702"/>
      <c r="K678" s="702"/>
      <c r="L678" s="702"/>
      <c r="M678" s="702"/>
      <c r="N678" s="702"/>
      <c r="O678" s="702"/>
      <c r="S678" s="702"/>
      <c r="T678" s="702"/>
      <c r="U678" s="702"/>
      <c r="V678" s="702"/>
      <c r="W678" s="702"/>
      <c r="X678" s="702"/>
      <c r="Y678" s="702"/>
      <c r="Z678" s="702"/>
      <c r="AA678" s="702"/>
      <c r="AB678" s="702"/>
      <c r="AC678" s="702"/>
      <c r="AD678" s="702"/>
    </row>
    <row r="679" spans="4:30">
      <c r="D679" s="702"/>
      <c r="E679" s="702"/>
      <c r="F679" s="702"/>
      <c r="G679" s="702"/>
      <c r="H679" s="702"/>
      <c r="I679" s="702"/>
      <c r="J679" s="702"/>
      <c r="K679" s="702"/>
      <c r="L679" s="702"/>
      <c r="M679" s="702"/>
      <c r="N679" s="702"/>
      <c r="O679" s="702"/>
      <c r="S679" s="702"/>
      <c r="T679" s="702"/>
      <c r="U679" s="702"/>
      <c r="V679" s="702"/>
      <c r="W679" s="702"/>
      <c r="X679" s="702"/>
      <c r="Y679" s="702"/>
      <c r="Z679" s="702"/>
      <c r="AA679" s="702"/>
      <c r="AB679" s="702"/>
      <c r="AC679" s="702"/>
      <c r="AD679" s="702"/>
    </row>
    <row r="680" spans="4:30">
      <c r="D680" s="702"/>
      <c r="E680" s="702"/>
      <c r="F680" s="702"/>
      <c r="G680" s="702"/>
      <c r="H680" s="702"/>
      <c r="I680" s="702"/>
      <c r="J680" s="702"/>
      <c r="K680" s="702"/>
      <c r="L680" s="702"/>
      <c r="M680" s="702"/>
      <c r="N680" s="702"/>
      <c r="O680" s="702"/>
      <c r="S680" s="702"/>
      <c r="T680" s="702"/>
      <c r="U680" s="702"/>
      <c r="V680" s="702"/>
      <c r="W680" s="702"/>
      <c r="X680" s="702"/>
      <c r="Y680" s="702"/>
      <c r="Z680" s="702"/>
      <c r="AA680" s="702"/>
      <c r="AB680" s="702"/>
      <c r="AC680" s="702"/>
      <c r="AD680" s="702"/>
    </row>
    <row r="681" spans="4:30">
      <c r="D681" s="702"/>
      <c r="E681" s="702"/>
      <c r="F681" s="702"/>
      <c r="G681" s="702"/>
      <c r="H681" s="702"/>
      <c r="I681" s="702"/>
      <c r="J681" s="702"/>
      <c r="K681" s="702"/>
      <c r="L681" s="702"/>
      <c r="M681" s="702"/>
      <c r="N681" s="702"/>
      <c r="O681" s="702"/>
      <c r="S681" s="702"/>
      <c r="T681" s="702"/>
      <c r="U681" s="702"/>
      <c r="V681" s="702"/>
      <c r="W681" s="702"/>
      <c r="X681" s="702"/>
      <c r="Y681" s="702"/>
      <c r="Z681" s="702"/>
      <c r="AA681" s="702"/>
      <c r="AB681" s="702"/>
      <c r="AC681" s="702"/>
      <c r="AD681" s="702"/>
    </row>
    <row r="682" spans="4:30">
      <c r="D682" s="702"/>
      <c r="E682" s="702"/>
      <c r="F682" s="702"/>
      <c r="G682" s="702"/>
      <c r="H682" s="702"/>
      <c r="I682" s="702"/>
      <c r="J682" s="702"/>
      <c r="K682" s="702"/>
      <c r="L682" s="702"/>
      <c r="M682" s="702"/>
      <c r="N682" s="702"/>
      <c r="O682" s="702"/>
      <c r="S682" s="702"/>
      <c r="T682" s="702"/>
      <c r="U682" s="702"/>
      <c r="V682" s="702"/>
      <c r="W682" s="702"/>
      <c r="X682" s="702"/>
      <c r="Y682" s="702"/>
      <c r="Z682" s="702"/>
      <c r="AA682" s="702"/>
      <c r="AB682" s="702"/>
      <c r="AC682" s="702"/>
      <c r="AD682" s="702"/>
    </row>
    <row r="683" spans="4:30">
      <c r="D683" s="702"/>
      <c r="E683" s="702"/>
      <c r="F683" s="702"/>
      <c r="G683" s="702"/>
      <c r="H683" s="702"/>
      <c r="I683" s="702"/>
      <c r="J683" s="702"/>
      <c r="K683" s="702"/>
      <c r="L683" s="702"/>
      <c r="M683" s="702"/>
      <c r="N683" s="702"/>
      <c r="O683" s="702"/>
      <c r="S683" s="702"/>
      <c r="T683" s="702"/>
      <c r="U683" s="702"/>
      <c r="V683" s="702"/>
      <c r="W683" s="702"/>
      <c r="X683" s="702"/>
      <c r="Y683" s="702"/>
      <c r="Z683" s="702"/>
      <c r="AA683" s="702"/>
      <c r="AB683" s="702"/>
      <c r="AC683" s="702"/>
      <c r="AD683" s="702"/>
    </row>
    <row r="684" spans="4:30">
      <c r="D684" s="702"/>
      <c r="E684" s="702"/>
      <c r="F684" s="702"/>
      <c r="G684" s="702"/>
      <c r="H684" s="702"/>
      <c r="I684" s="702"/>
      <c r="J684" s="702"/>
      <c r="K684" s="702"/>
      <c r="L684" s="702"/>
      <c r="M684" s="702"/>
      <c r="N684" s="702"/>
      <c r="O684" s="702"/>
      <c r="S684" s="702"/>
      <c r="T684" s="702"/>
      <c r="U684" s="702"/>
      <c r="V684" s="702"/>
      <c r="W684" s="702"/>
      <c r="X684" s="702"/>
      <c r="Y684" s="702"/>
      <c r="Z684" s="702"/>
      <c r="AA684" s="702"/>
      <c r="AB684" s="702"/>
      <c r="AC684" s="702"/>
      <c r="AD684" s="702"/>
    </row>
    <row r="685" spans="4:30">
      <c r="D685" s="702"/>
      <c r="E685" s="702"/>
      <c r="F685" s="702"/>
      <c r="G685" s="702"/>
      <c r="H685" s="702"/>
      <c r="I685" s="702"/>
      <c r="J685" s="702"/>
      <c r="K685" s="702"/>
      <c r="L685" s="702"/>
      <c r="M685" s="702"/>
      <c r="N685" s="702"/>
      <c r="O685" s="702"/>
      <c r="S685" s="702"/>
      <c r="T685" s="702"/>
      <c r="U685" s="702"/>
      <c r="V685" s="702"/>
      <c r="W685" s="702"/>
      <c r="X685" s="702"/>
      <c r="Y685" s="702"/>
      <c r="Z685" s="702"/>
      <c r="AA685" s="702"/>
      <c r="AB685" s="702"/>
      <c r="AC685" s="702"/>
      <c r="AD685" s="702"/>
    </row>
    <row r="686" spans="4:30">
      <c r="D686" s="702"/>
      <c r="E686" s="702"/>
      <c r="F686" s="702"/>
      <c r="G686" s="702"/>
      <c r="H686" s="702"/>
      <c r="I686" s="702"/>
      <c r="J686" s="702"/>
      <c r="K686" s="702"/>
      <c r="L686" s="702"/>
      <c r="M686" s="702"/>
      <c r="N686" s="702"/>
      <c r="O686" s="702"/>
      <c r="S686" s="702"/>
      <c r="T686" s="702"/>
      <c r="U686" s="702"/>
      <c r="V686" s="702"/>
      <c r="W686" s="702"/>
      <c r="X686" s="702"/>
      <c r="Y686" s="702"/>
      <c r="Z686" s="702"/>
      <c r="AA686" s="702"/>
      <c r="AB686" s="702"/>
      <c r="AC686" s="702"/>
      <c r="AD686" s="702"/>
    </row>
    <row r="687" spans="4:30">
      <c r="D687" s="702"/>
      <c r="E687" s="702"/>
      <c r="F687" s="702"/>
      <c r="G687" s="702"/>
      <c r="H687" s="702"/>
      <c r="I687" s="702"/>
      <c r="J687" s="702"/>
      <c r="K687" s="702"/>
      <c r="L687" s="702"/>
      <c r="M687" s="702"/>
      <c r="N687" s="702"/>
      <c r="O687" s="702"/>
      <c r="S687" s="702"/>
      <c r="T687" s="702"/>
      <c r="U687" s="702"/>
      <c r="V687" s="702"/>
      <c r="W687" s="702"/>
      <c r="X687" s="702"/>
      <c r="Y687" s="702"/>
      <c r="Z687" s="702"/>
      <c r="AA687" s="702"/>
      <c r="AB687" s="702"/>
      <c r="AC687" s="702"/>
      <c r="AD687" s="702"/>
    </row>
    <row r="688" spans="4:30">
      <c r="D688" s="702"/>
      <c r="E688" s="702"/>
      <c r="F688" s="702"/>
      <c r="G688" s="702"/>
      <c r="H688" s="702"/>
      <c r="I688" s="702"/>
      <c r="J688" s="702"/>
      <c r="K688" s="702"/>
      <c r="L688" s="702"/>
      <c r="M688" s="702"/>
      <c r="N688" s="702"/>
      <c r="O688" s="702"/>
      <c r="S688" s="702"/>
      <c r="T688" s="702"/>
      <c r="U688" s="702"/>
      <c r="V688" s="702"/>
      <c r="W688" s="702"/>
      <c r="X688" s="702"/>
      <c r="Y688" s="702"/>
      <c r="Z688" s="702"/>
      <c r="AA688" s="702"/>
      <c r="AB688" s="702"/>
      <c r="AC688" s="702"/>
      <c r="AD688" s="702"/>
    </row>
    <row r="689" spans="4:30">
      <c r="D689" s="702"/>
      <c r="E689" s="702"/>
      <c r="F689" s="702"/>
      <c r="G689" s="702"/>
      <c r="H689" s="702"/>
      <c r="I689" s="702"/>
      <c r="J689" s="702"/>
      <c r="K689" s="702"/>
      <c r="L689" s="702"/>
      <c r="M689" s="702"/>
      <c r="N689" s="702"/>
      <c r="O689" s="702"/>
      <c r="S689" s="702"/>
      <c r="T689" s="702"/>
      <c r="U689" s="702"/>
      <c r="V689" s="702"/>
      <c r="W689" s="702"/>
      <c r="X689" s="702"/>
      <c r="Y689" s="702"/>
      <c r="Z689" s="702"/>
      <c r="AA689" s="702"/>
      <c r="AB689" s="702"/>
      <c r="AC689" s="702"/>
      <c r="AD689" s="702"/>
    </row>
    <row r="690" spans="4:30">
      <c r="D690" s="702"/>
      <c r="E690" s="702"/>
      <c r="F690" s="702"/>
      <c r="G690" s="702"/>
      <c r="H690" s="702"/>
      <c r="I690" s="702"/>
      <c r="J690" s="702"/>
      <c r="K690" s="702"/>
      <c r="L690" s="702"/>
      <c r="M690" s="702"/>
      <c r="N690" s="702"/>
      <c r="O690" s="702"/>
      <c r="S690" s="702"/>
      <c r="T690" s="702"/>
      <c r="U690" s="702"/>
      <c r="V690" s="702"/>
      <c r="W690" s="702"/>
      <c r="X690" s="702"/>
      <c r="Y690" s="702"/>
      <c r="Z690" s="702"/>
      <c r="AA690" s="702"/>
      <c r="AB690" s="702"/>
      <c r="AC690" s="702"/>
      <c r="AD690" s="702"/>
    </row>
    <row r="691" spans="4:30">
      <c r="D691" s="702"/>
      <c r="E691" s="702"/>
      <c r="F691" s="702"/>
      <c r="G691" s="702"/>
      <c r="H691" s="702"/>
      <c r="I691" s="702"/>
      <c r="J691" s="702"/>
      <c r="K691" s="702"/>
      <c r="L691" s="702"/>
      <c r="M691" s="702"/>
      <c r="N691" s="702"/>
      <c r="O691" s="702"/>
      <c r="S691" s="702"/>
      <c r="T691" s="702"/>
      <c r="U691" s="702"/>
      <c r="V691" s="702"/>
      <c r="W691" s="702"/>
      <c r="X691" s="702"/>
      <c r="Y691" s="702"/>
      <c r="Z691" s="702"/>
      <c r="AA691" s="702"/>
      <c r="AB691" s="702"/>
      <c r="AC691" s="702"/>
      <c r="AD691" s="702"/>
    </row>
    <row r="692" spans="4:30">
      <c r="D692" s="702"/>
      <c r="E692" s="702"/>
      <c r="F692" s="702"/>
      <c r="G692" s="702"/>
      <c r="H692" s="702"/>
      <c r="I692" s="702"/>
      <c r="J692" s="702"/>
      <c r="K692" s="702"/>
      <c r="L692" s="702"/>
      <c r="M692" s="702"/>
      <c r="N692" s="702"/>
      <c r="O692" s="702"/>
      <c r="S692" s="702"/>
      <c r="T692" s="702"/>
      <c r="U692" s="702"/>
      <c r="V692" s="702"/>
      <c r="W692" s="702"/>
      <c r="X692" s="702"/>
      <c r="Y692" s="702"/>
      <c r="Z692" s="702"/>
      <c r="AA692" s="702"/>
      <c r="AB692" s="702"/>
      <c r="AC692" s="702"/>
      <c r="AD692" s="702"/>
    </row>
    <row r="693" spans="4:30">
      <c r="D693" s="702"/>
      <c r="E693" s="702"/>
      <c r="F693" s="702"/>
      <c r="G693" s="702"/>
      <c r="H693" s="702"/>
      <c r="I693" s="702"/>
      <c r="J693" s="702"/>
      <c r="K693" s="702"/>
      <c r="L693" s="702"/>
      <c r="M693" s="702"/>
      <c r="N693" s="702"/>
      <c r="O693" s="702"/>
      <c r="S693" s="702"/>
      <c r="T693" s="702"/>
      <c r="U693" s="702"/>
      <c r="V693" s="702"/>
      <c r="W693" s="702"/>
      <c r="X693" s="702"/>
      <c r="Y693" s="702"/>
      <c r="Z693" s="702"/>
      <c r="AA693" s="702"/>
      <c r="AB693" s="702"/>
      <c r="AC693" s="702"/>
      <c r="AD693" s="702"/>
    </row>
    <row r="694" spans="4:30">
      <c r="D694" s="702"/>
      <c r="E694" s="702"/>
      <c r="F694" s="702"/>
      <c r="G694" s="702"/>
      <c r="H694" s="702"/>
      <c r="I694" s="702"/>
      <c r="J694" s="702"/>
      <c r="K694" s="702"/>
      <c r="L694" s="702"/>
      <c r="M694" s="702"/>
      <c r="N694" s="702"/>
      <c r="O694" s="702"/>
      <c r="S694" s="702"/>
      <c r="T694" s="702"/>
      <c r="U694" s="702"/>
      <c r="V694" s="702"/>
      <c r="W694" s="702"/>
      <c r="X694" s="702"/>
      <c r="Y694" s="702"/>
      <c r="Z694" s="702"/>
      <c r="AA694" s="702"/>
      <c r="AB694" s="702"/>
      <c r="AC694" s="702"/>
      <c r="AD694" s="702"/>
    </row>
    <row r="695" spans="4:30">
      <c r="D695" s="702"/>
      <c r="E695" s="702"/>
      <c r="F695" s="702"/>
      <c r="G695" s="702"/>
      <c r="H695" s="702"/>
      <c r="I695" s="702"/>
      <c r="J695" s="702"/>
      <c r="K695" s="702"/>
      <c r="L695" s="702"/>
      <c r="M695" s="702"/>
      <c r="N695" s="702"/>
      <c r="O695" s="702"/>
      <c r="S695" s="702"/>
      <c r="T695" s="702"/>
      <c r="U695" s="702"/>
      <c r="V695" s="702"/>
      <c r="W695" s="702"/>
      <c r="X695" s="702"/>
      <c r="Y695" s="702"/>
      <c r="Z695" s="702"/>
      <c r="AA695" s="702"/>
      <c r="AB695" s="702"/>
      <c r="AC695" s="702"/>
      <c r="AD695" s="702"/>
    </row>
    <row r="696" spans="4:30">
      <c r="D696" s="702"/>
      <c r="E696" s="702"/>
      <c r="F696" s="702"/>
      <c r="G696" s="702"/>
      <c r="H696" s="702"/>
      <c r="I696" s="702"/>
      <c r="J696" s="702"/>
      <c r="K696" s="702"/>
      <c r="L696" s="702"/>
      <c r="M696" s="702"/>
      <c r="N696" s="702"/>
      <c r="O696" s="702"/>
      <c r="S696" s="702"/>
      <c r="T696" s="702"/>
      <c r="U696" s="702"/>
      <c r="V696" s="702"/>
      <c r="W696" s="702"/>
      <c r="X696" s="702"/>
      <c r="Y696" s="702"/>
      <c r="Z696" s="702"/>
      <c r="AA696" s="702"/>
      <c r="AB696" s="702"/>
      <c r="AC696" s="702"/>
      <c r="AD696" s="702"/>
    </row>
    <row r="697" spans="4:30">
      <c r="D697" s="702"/>
      <c r="E697" s="702"/>
      <c r="F697" s="702"/>
      <c r="G697" s="702"/>
      <c r="H697" s="702"/>
      <c r="I697" s="702"/>
      <c r="J697" s="702"/>
      <c r="K697" s="702"/>
      <c r="L697" s="702"/>
      <c r="M697" s="702"/>
      <c r="N697" s="702"/>
      <c r="O697" s="702"/>
      <c r="S697" s="702"/>
      <c r="T697" s="702"/>
      <c r="U697" s="702"/>
      <c r="V697" s="702"/>
      <c r="W697" s="702"/>
      <c r="X697" s="702"/>
      <c r="Y697" s="702"/>
      <c r="Z697" s="702"/>
      <c r="AA697" s="702"/>
      <c r="AB697" s="702"/>
      <c r="AC697" s="702"/>
      <c r="AD697" s="702"/>
    </row>
    <row r="698" spans="4:30">
      <c r="D698" s="702"/>
      <c r="E698" s="702"/>
      <c r="F698" s="702"/>
      <c r="G698" s="702"/>
      <c r="H698" s="702"/>
      <c r="I698" s="702"/>
      <c r="J698" s="702"/>
      <c r="K698" s="702"/>
      <c r="L698" s="702"/>
      <c r="M698" s="702"/>
      <c r="N698" s="702"/>
      <c r="O698" s="702"/>
      <c r="S698" s="702"/>
      <c r="T698" s="702"/>
      <c r="U698" s="702"/>
      <c r="V698" s="702"/>
      <c r="W698" s="702"/>
      <c r="X698" s="702"/>
      <c r="Y698" s="702"/>
      <c r="Z698" s="702"/>
      <c r="AA698" s="702"/>
      <c r="AB698" s="702"/>
      <c r="AC698" s="702"/>
      <c r="AD698" s="702"/>
    </row>
    <row r="699" spans="4:30">
      <c r="D699" s="702"/>
      <c r="E699" s="702"/>
      <c r="F699" s="702"/>
      <c r="G699" s="702"/>
      <c r="H699" s="702"/>
      <c r="I699" s="702"/>
      <c r="J699" s="702"/>
      <c r="K699" s="702"/>
      <c r="L699" s="702"/>
      <c r="M699" s="702"/>
      <c r="N699" s="702"/>
      <c r="O699" s="702"/>
      <c r="S699" s="702"/>
      <c r="T699" s="702"/>
      <c r="U699" s="702"/>
      <c r="V699" s="702"/>
      <c r="W699" s="702"/>
      <c r="X699" s="702"/>
      <c r="Y699" s="702"/>
      <c r="Z699" s="702"/>
      <c r="AA699" s="702"/>
      <c r="AB699" s="702"/>
      <c r="AC699" s="702"/>
      <c r="AD699" s="702"/>
    </row>
    <row r="700" spans="4:30">
      <c r="D700" s="702"/>
      <c r="E700" s="702"/>
      <c r="F700" s="702"/>
      <c r="G700" s="702"/>
      <c r="H700" s="702"/>
      <c r="I700" s="702"/>
      <c r="J700" s="702"/>
      <c r="K700" s="702"/>
      <c r="L700" s="702"/>
      <c r="M700" s="702"/>
      <c r="N700" s="702"/>
      <c r="O700" s="702"/>
      <c r="S700" s="702"/>
      <c r="T700" s="702"/>
      <c r="U700" s="702"/>
      <c r="V700" s="702"/>
      <c r="W700" s="702"/>
      <c r="X700" s="702"/>
      <c r="Y700" s="702"/>
      <c r="Z700" s="702"/>
      <c r="AA700" s="702"/>
      <c r="AB700" s="702"/>
      <c r="AC700" s="702"/>
      <c r="AD700" s="702"/>
    </row>
    <row r="701" spans="4:30">
      <c r="D701" s="702"/>
      <c r="E701" s="702"/>
      <c r="F701" s="702"/>
      <c r="G701" s="702"/>
      <c r="H701" s="702"/>
      <c r="I701" s="702"/>
      <c r="J701" s="702"/>
      <c r="K701" s="702"/>
      <c r="L701" s="702"/>
      <c r="M701" s="702"/>
      <c r="N701" s="702"/>
      <c r="O701" s="702"/>
      <c r="S701" s="702"/>
      <c r="T701" s="702"/>
      <c r="U701" s="702"/>
      <c r="V701" s="702"/>
      <c r="W701" s="702"/>
      <c r="X701" s="702"/>
      <c r="Y701" s="702"/>
      <c r="Z701" s="702"/>
      <c r="AA701" s="702"/>
      <c r="AB701" s="702"/>
      <c r="AC701" s="702"/>
      <c r="AD701" s="702"/>
    </row>
    <row r="702" spans="4:30">
      <c r="D702" s="702"/>
      <c r="E702" s="702"/>
      <c r="F702" s="702"/>
      <c r="G702" s="702"/>
      <c r="H702" s="702"/>
      <c r="I702" s="702"/>
      <c r="J702" s="702"/>
      <c r="K702" s="702"/>
      <c r="L702" s="702"/>
      <c r="M702" s="702"/>
      <c r="N702" s="702"/>
      <c r="O702" s="702"/>
      <c r="S702" s="702"/>
      <c r="T702" s="702"/>
      <c r="U702" s="702"/>
      <c r="V702" s="702"/>
      <c r="W702" s="702"/>
      <c r="X702" s="702"/>
      <c r="Y702" s="702"/>
      <c r="Z702" s="702"/>
      <c r="AA702" s="702"/>
      <c r="AB702" s="702"/>
      <c r="AC702" s="702"/>
      <c r="AD702" s="702"/>
    </row>
    <row r="703" spans="4:30">
      <c r="D703" s="702"/>
      <c r="E703" s="702"/>
      <c r="F703" s="702"/>
      <c r="G703" s="702"/>
      <c r="H703" s="702"/>
      <c r="I703" s="702"/>
      <c r="J703" s="702"/>
      <c r="K703" s="702"/>
      <c r="L703" s="702"/>
      <c r="M703" s="702"/>
      <c r="N703" s="702"/>
      <c r="O703" s="702"/>
      <c r="S703" s="702"/>
      <c r="T703" s="702"/>
      <c r="U703" s="702"/>
      <c r="V703" s="702"/>
      <c r="W703" s="702"/>
      <c r="X703" s="702"/>
      <c r="Y703" s="702"/>
      <c r="Z703" s="702"/>
      <c r="AA703" s="702"/>
      <c r="AB703" s="702"/>
      <c r="AC703" s="702"/>
      <c r="AD703" s="702"/>
    </row>
    <row r="704" spans="4:30">
      <c r="D704" s="702"/>
      <c r="E704" s="702"/>
      <c r="F704" s="702"/>
      <c r="G704" s="702"/>
      <c r="H704" s="702"/>
      <c r="I704" s="702"/>
      <c r="J704" s="702"/>
      <c r="K704" s="702"/>
      <c r="L704" s="702"/>
      <c r="M704" s="702"/>
      <c r="N704" s="702"/>
      <c r="O704" s="702"/>
      <c r="S704" s="702"/>
      <c r="T704" s="702"/>
      <c r="U704" s="702"/>
      <c r="V704" s="702"/>
      <c r="W704" s="702"/>
      <c r="X704" s="702"/>
      <c r="Y704" s="702"/>
      <c r="Z704" s="702"/>
      <c r="AA704" s="702"/>
      <c r="AB704" s="702"/>
      <c r="AC704" s="702"/>
      <c r="AD704" s="702"/>
    </row>
    <row r="705" spans="4:30">
      <c r="D705" s="702"/>
      <c r="E705" s="702"/>
      <c r="F705" s="702"/>
      <c r="G705" s="702"/>
      <c r="H705" s="702"/>
      <c r="I705" s="702"/>
      <c r="J705" s="702"/>
      <c r="K705" s="702"/>
      <c r="L705" s="702"/>
      <c r="M705" s="702"/>
      <c r="N705" s="702"/>
      <c r="O705" s="702"/>
      <c r="S705" s="702"/>
      <c r="T705" s="702"/>
      <c r="U705" s="702"/>
      <c r="V705" s="702"/>
      <c r="W705" s="702"/>
      <c r="X705" s="702"/>
      <c r="Y705" s="702"/>
      <c r="Z705" s="702"/>
      <c r="AA705" s="702"/>
      <c r="AB705" s="702"/>
      <c r="AC705" s="702"/>
      <c r="AD705" s="702"/>
    </row>
    <row r="706" spans="4:30">
      <c r="D706" s="702"/>
      <c r="E706" s="702"/>
      <c r="F706" s="702"/>
      <c r="G706" s="702"/>
      <c r="H706" s="702"/>
      <c r="I706" s="702"/>
      <c r="J706" s="702"/>
      <c r="K706" s="702"/>
      <c r="L706" s="702"/>
      <c r="M706" s="702"/>
      <c r="N706" s="702"/>
      <c r="O706" s="702"/>
      <c r="S706" s="702"/>
      <c r="T706" s="702"/>
      <c r="U706" s="702"/>
      <c r="V706" s="702"/>
      <c r="W706" s="702"/>
      <c r="X706" s="702"/>
      <c r="Y706" s="702"/>
      <c r="Z706" s="702"/>
      <c r="AA706" s="702"/>
      <c r="AB706" s="702"/>
      <c r="AC706" s="702"/>
      <c r="AD706" s="702"/>
    </row>
    <row r="707" spans="4:30">
      <c r="D707" s="702"/>
      <c r="E707" s="702"/>
      <c r="F707" s="702"/>
      <c r="G707" s="702"/>
      <c r="H707" s="702"/>
      <c r="I707" s="702"/>
      <c r="J707" s="702"/>
      <c r="K707" s="702"/>
      <c r="L707" s="702"/>
      <c r="M707" s="702"/>
      <c r="N707" s="702"/>
      <c r="O707" s="702"/>
      <c r="S707" s="702"/>
      <c r="T707" s="702"/>
      <c r="U707" s="702"/>
      <c r="V707" s="702"/>
      <c r="W707" s="702"/>
      <c r="X707" s="702"/>
      <c r="Y707" s="702"/>
      <c r="Z707" s="702"/>
      <c r="AA707" s="702"/>
      <c r="AB707" s="702"/>
      <c r="AC707" s="702"/>
      <c r="AD707" s="702"/>
    </row>
    <row r="708" spans="4:30">
      <c r="D708" s="702"/>
      <c r="E708" s="702"/>
      <c r="F708" s="702"/>
      <c r="G708" s="702"/>
      <c r="H708" s="702"/>
      <c r="I708" s="702"/>
      <c r="J708" s="702"/>
      <c r="K708" s="702"/>
      <c r="L708" s="702"/>
      <c r="M708" s="702"/>
      <c r="N708" s="702"/>
      <c r="O708" s="702"/>
      <c r="S708" s="702"/>
      <c r="T708" s="702"/>
      <c r="U708" s="702"/>
      <c r="V708" s="702"/>
      <c r="W708" s="702"/>
      <c r="X708" s="702"/>
      <c r="Y708" s="702"/>
      <c r="Z708" s="702"/>
      <c r="AA708" s="702"/>
      <c r="AB708" s="702"/>
      <c r="AC708" s="702"/>
      <c r="AD708" s="702"/>
    </row>
    <row r="709" spans="4:30">
      <c r="D709" s="702"/>
      <c r="E709" s="702"/>
      <c r="F709" s="702"/>
      <c r="G709" s="702"/>
      <c r="H709" s="702"/>
      <c r="I709" s="702"/>
      <c r="J709" s="702"/>
      <c r="K709" s="702"/>
      <c r="L709" s="702"/>
      <c r="M709" s="702"/>
      <c r="N709" s="702"/>
      <c r="O709" s="702"/>
      <c r="S709" s="702"/>
      <c r="T709" s="702"/>
      <c r="U709" s="702"/>
      <c r="V709" s="702"/>
      <c r="W709" s="702"/>
      <c r="X709" s="702"/>
      <c r="Y709" s="702"/>
      <c r="Z709" s="702"/>
      <c r="AA709" s="702"/>
      <c r="AB709" s="702"/>
      <c r="AC709" s="702"/>
      <c r="AD709" s="702"/>
    </row>
    <row r="710" spans="4:30">
      <c r="D710" s="702"/>
      <c r="E710" s="702"/>
      <c r="F710" s="702"/>
      <c r="G710" s="702"/>
      <c r="H710" s="702"/>
      <c r="I710" s="702"/>
      <c r="J710" s="702"/>
      <c r="K710" s="702"/>
      <c r="L710" s="702"/>
      <c r="M710" s="702"/>
      <c r="N710" s="702"/>
      <c r="O710" s="702"/>
      <c r="S710" s="702"/>
      <c r="T710" s="702"/>
      <c r="U710" s="702"/>
      <c r="V710" s="702"/>
      <c r="W710" s="702"/>
      <c r="X710" s="702"/>
      <c r="Y710" s="702"/>
      <c r="Z710" s="702"/>
      <c r="AA710" s="702"/>
      <c r="AB710" s="702"/>
      <c r="AC710" s="702"/>
      <c r="AD710" s="702"/>
    </row>
    <row r="711" spans="4:30">
      <c r="D711" s="702"/>
      <c r="E711" s="702"/>
      <c r="F711" s="702"/>
      <c r="G711" s="702"/>
      <c r="H711" s="702"/>
      <c r="I711" s="702"/>
      <c r="J711" s="702"/>
      <c r="K711" s="702"/>
      <c r="L711" s="702"/>
      <c r="M711" s="702"/>
      <c r="N711" s="702"/>
      <c r="O711" s="702"/>
      <c r="S711" s="702"/>
      <c r="T711" s="702"/>
      <c r="U711" s="702"/>
      <c r="V711" s="702"/>
      <c r="W711" s="702"/>
      <c r="X711" s="702"/>
      <c r="Y711" s="702"/>
      <c r="Z711" s="702"/>
      <c r="AA711" s="702"/>
      <c r="AB711" s="702"/>
      <c r="AC711" s="702"/>
      <c r="AD711" s="702"/>
    </row>
    <row r="712" spans="4:30">
      <c r="D712" s="702"/>
      <c r="E712" s="702"/>
      <c r="F712" s="702"/>
      <c r="G712" s="702"/>
      <c r="H712" s="702"/>
      <c r="I712" s="702"/>
      <c r="J712" s="702"/>
      <c r="K712" s="702"/>
      <c r="L712" s="702"/>
      <c r="M712" s="702"/>
      <c r="N712" s="702"/>
      <c r="O712" s="702"/>
      <c r="S712" s="702"/>
      <c r="T712" s="702"/>
      <c r="U712" s="702"/>
      <c r="V712" s="702"/>
      <c r="W712" s="702"/>
      <c r="X712" s="702"/>
      <c r="Y712" s="702"/>
      <c r="Z712" s="702"/>
      <c r="AA712" s="702"/>
      <c r="AB712" s="702"/>
      <c r="AC712" s="702"/>
      <c r="AD712" s="702"/>
    </row>
    <row r="713" spans="4:30">
      <c r="D713" s="702"/>
      <c r="E713" s="702"/>
      <c r="F713" s="702"/>
      <c r="G713" s="702"/>
      <c r="H713" s="702"/>
      <c r="I713" s="702"/>
      <c r="J713" s="702"/>
      <c r="K713" s="702"/>
      <c r="L713" s="702"/>
      <c r="M713" s="702"/>
      <c r="N713" s="702"/>
      <c r="O713" s="702"/>
      <c r="S713" s="702"/>
      <c r="T713" s="702"/>
      <c r="U713" s="702"/>
      <c r="V713" s="702"/>
      <c r="W713" s="702"/>
      <c r="X713" s="702"/>
      <c r="Y713" s="702"/>
      <c r="Z713" s="702"/>
      <c r="AA713" s="702"/>
      <c r="AB713" s="702"/>
      <c r="AC713" s="702"/>
      <c r="AD713" s="702"/>
    </row>
    <row r="714" spans="4:30">
      <c r="D714" s="702"/>
      <c r="E714" s="702"/>
      <c r="F714" s="702"/>
      <c r="G714" s="702"/>
      <c r="H714" s="702"/>
      <c r="I714" s="702"/>
      <c r="J714" s="702"/>
      <c r="K714" s="702"/>
      <c r="L714" s="702"/>
      <c r="M714" s="702"/>
      <c r="N714" s="702"/>
      <c r="O714" s="702"/>
      <c r="S714" s="702"/>
      <c r="T714" s="702"/>
      <c r="U714" s="702"/>
      <c r="V714" s="702"/>
      <c r="W714" s="702"/>
      <c r="X714" s="702"/>
      <c r="Y714" s="702"/>
      <c r="Z714" s="702"/>
      <c r="AA714" s="702"/>
      <c r="AB714" s="702"/>
      <c r="AC714" s="702"/>
      <c r="AD714" s="702"/>
    </row>
    <row r="715" spans="4:30">
      <c r="D715" s="702"/>
      <c r="E715" s="702"/>
      <c r="F715" s="702"/>
      <c r="G715" s="702"/>
      <c r="H715" s="702"/>
      <c r="I715" s="702"/>
      <c r="J715" s="702"/>
      <c r="K715" s="702"/>
      <c r="L715" s="702"/>
      <c r="M715" s="702"/>
      <c r="N715" s="702"/>
      <c r="O715" s="702"/>
      <c r="S715" s="702"/>
      <c r="T715" s="702"/>
      <c r="U715" s="702"/>
      <c r="V715" s="702"/>
      <c r="W715" s="702"/>
      <c r="X715" s="702"/>
      <c r="Y715" s="702"/>
      <c r="Z715" s="702"/>
      <c r="AA715" s="702"/>
      <c r="AB715" s="702"/>
      <c r="AC715" s="702"/>
      <c r="AD715" s="702"/>
    </row>
    <row r="716" spans="4:30">
      <c r="D716" s="702"/>
      <c r="E716" s="702"/>
      <c r="F716" s="702"/>
      <c r="G716" s="702"/>
      <c r="H716" s="702"/>
      <c r="I716" s="702"/>
      <c r="J716" s="702"/>
      <c r="K716" s="702"/>
      <c r="L716" s="702"/>
      <c r="M716" s="702"/>
      <c r="N716" s="702"/>
      <c r="O716" s="702"/>
      <c r="S716" s="702"/>
      <c r="T716" s="702"/>
      <c r="U716" s="702"/>
      <c r="V716" s="702"/>
      <c r="W716" s="702"/>
      <c r="X716" s="702"/>
      <c r="Y716" s="702"/>
      <c r="Z716" s="702"/>
      <c r="AA716" s="702"/>
      <c r="AB716" s="702"/>
      <c r="AC716" s="702"/>
      <c r="AD716" s="702"/>
    </row>
    <row r="717" spans="4:30">
      <c r="D717" s="702"/>
      <c r="E717" s="702"/>
      <c r="F717" s="702"/>
      <c r="G717" s="702"/>
      <c r="H717" s="702"/>
      <c r="I717" s="702"/>
      <c r="J717" s="702"/>
      <c r="K717" s="702"/>
      <c r="L717" s="702"/>
      <c r="M717" s="702"/>
      <c r="N717" s="702"/>
      <c r="O717" s="702"/>
      <c r="S717" s="702"/>
      <c r="T717" s="702"/>
      <c r="U717" s="702"/>
      <c r="V717" s="702"/>
      <c r="W717" s="702"/>
      <c r="X717" s="702"/>
      <c r="Y717" s="702"/>
      <c r="Z717" s="702"/>
      <c r="AA717" s="702"/>
      <c r="AB717" s="702"/>
      <c r="AC717" s="702"/>
      <c r="AD717" s="702"/>
    </row>
    <row r="718" spans="4:30">
      <c r="D718" s="702"/>
      <c r="E718" s="702"/>
      <c r="F718" s="702"/>
      <c r="G718" s="702"/>
      <c r="H718" s="702"/>
      <c r="I718" s="702"/>
      <c r="J718" s="702"/>
      <c r="K718" s="702"/>
      <c r="L718" s="702"/>
      <c r="M718" s="702"/>
      <c r="N718" s="702"/>
      <c r="O718" s="702"/>
      <c r="S718" s="702"/>
      <c r="T718" s="702"/>
      <c r="U718" s="702"/>
      <c r="V718" s="702"/>
      <c r="W718" s="702"/>
      <c r="X718" s="702"/>
      <c r="Y718" s="702"/>
      <c r="Z718" s="702"/>
      <c r="AA718" s="702"/>
      <c r="AB718" s="702"/>
      <c r="AC718" s="702"/>
      <c r="AD718" s="702"/>
    </row>
    <row r="719" spans="4:30">
      <c r="D719" s="702"/>
      <c r="E719" s="702"/>
      <c r="F719" s="702"/>
      <c r="G719" s="702"/>
      <c r="H719" s="702"/>
      <c r="I719" s="702"/>
      <c r="J719" s="702"/>
      <c r="K719" s="702"/>
      <c r="L719" s="702"/>
      <c r="M719" s="702"/>
      <c r="N719" s="702"/>
      <c r="O719" s="702"/>
      <c r="S719" s="702"/>
      <c r="T719" s="702"/>
      <c r="U719" s="702"/>
      <c r="V719" s="702"/>
      <c r="W719" s="702"/>
      <c r="X719" s="702"/>
      <c r="Y719" s="702"/>
      <c r="Z719" s="702"/>
      <c r="AA719" s="702"/>
      <c r="AB719" s="702"/>
      <c r="AC719" s="702"/>
      <c r="AD719" s="702"/>
    </row>
    <row r="720" spans="4:30">
      <c r="D720" s="702"/>
      <c r="E720" s="702"/>
      <c r="F720" s="702"/>
      <c r="G720" s="702"/>
      <c r="H720" s="702"/>
      <c r="I720" s="702"/>
      <c r="J720" s="702"/>
      <c r="K720" s="702"/>
      <c r="L720" s="702"/>
      <c r="M720" s="702"/>
      <c r="N720" s="702"/>
      <c r="O720" s="702"/>
      <c r="S720" s="702"/>
      <c r="T720" s="702"/>
      <c r="U720" s="702"/>
      <c r="V720" s="702"/>
      <c r="W720" s="702"/>
      <c r="X720" s="702"/>
      <c r="Y720" s="702"/>
      <c r="Z720" s="702"/>
      <c r="AA720" s="702"/>
      <c r="AB720" s="702"/>
      <c r="AC720" s="702"/>
      <c r="AD720" s="702"/>
    </row>
    <row r="721" spans="4:30">
      <c r="D721" s="702"/>
      <c r="E721" s="702"/>
      <c r="F721" s="702"/>
      <c r="G721" s="702"/>
      <c r="H721" s="702"/>
      <c r="I721" s="702"/>
      <c r="J721" s="702"/>
      <c r="K721" s="702"/>
      <c r="L721" s="702"/>
      <c r="M721" s="702"/>
      <c r="N721" s="702"/>
      <c r="O721" s="702"/>
      <c r="S721" s="702"/>
      <c r="T721" s="702"/>
      <c r="U721" s="702"/>
      <c r="V721" s="702"/>
      <c r="W721" s="702"/>
      <c r="X721" s="702"/>
      <c r="Y721" s="702"/>
      <c r="Z721" s="702"/>
      <c r="AA721" s="702"/>
      <c r="AB721" s="702"/>
      <c r="AC721" s="702"/>
      <c r="AD721" s="702"/>
    </row>
    <row r="722" spans="4:30">
      <c r="D722" s="702"/>
      <c r="E722" s="702"/>
      <c r="F722" s="702"/>
      <c r="G722" s="702"/>
      <c r="H722" s="702"/>
      <c r="I722" s="702"/>
      <c r="J722" s="702"/>
      <c r="K722" s="702"/>
      <c r="L722" s="702"/>
      <c r="M722" s="702"/>
      <c r="N722" s="702"/>
      <c r="O722" s="702"/>
      <c r="S722" s="702"/>
      <c r="T722" s="702"/>
      <c r="U722" s="702"/>
      <c r="V722" s="702"/>
      <c r="W722" s="702"/>
      <c r="X722" s="702"/>
      <c r="Y722" s="702"/>
      <c r="Z722" s="702"/>
      <c r="AA722" s="702"/>
      <c r="AB722" s="702"/>
      <c r="AC722" s="702"/>
      <c r="AD722" s="702"/>
    </row>
    <row r="723" spans="4:30">
      <c r="D723" s="702"/>
      <c r="E723" s="702"/>
      <c r="F723" s="702"/>
      <c r="G723" s="702"/>
      <c r="H723" s="702"/>
      <c r="I723" s="702"/>
      <c r="J723" s="702"/>
      <c r="K723" s="702"/>
      <c r="L723" s="702"/>
      <c r="M723" s="702"/>
      <c r="N723" s="702"/>
      <c r="O723" s="702"/>
      <c r="S723" s="702"/>
      <c r="T723" s="702"/>
      <c r="U723" s="702"/>
      <c r="V723" s="702"/>
      <c r="W723" s="702"/>
      <c r="X723" s="702"/>
      <c r="Y723" s="702"/>
      <c r="Z723" s="702"/>
      <c r="AA723" s="702"/>
      <c r="AB723" s="702"/>
      <c r="AC723" s="702"/>
      <c r="AD723" s="702"/>
    </row>
    <row r="724" spans="4:30">
      <c r="D724" s="702"/>
      <c r="E724" s="702"/>
      <c r="F724" s="702"/>
      <c r="G724" s="702"/>
      <c r="H724" s="702"/>
      <c r="I724" s="702"/>
      <c r="J724" s="702"/>
      <c r="K724" s="702"/>
      <c r="L724" s="702"/>
      <c r="M724" s="702"/>
      <c r="N724" s="702"/>
      <c r="O724" s="702"/>
      <c r="S724" s="702"/>
      <c r="T724" s="702"/>
      <c r="U724" s="702"/>
      <c r="V724" s="702"/>
      <c r="W724" s="702"/>
      <c r="X724" s="702"/>
      <c r="Y724" s="702"/>
      <c r="Z724" s="702"/>
      <c r="AA724" s="702"/>
      <c r="AB724" s="702"/>
      <c r="AC724" s="702"/>
      <c r="AD724" s="702"/>
    </row>
    <row r="725" spans="4:30">
      <c r="D725" s="702"/>
      <c r="E725" s="702"/>
      <c r="F725" s="702"/>
      <c r="G725" s="702"/>
      <c r="H725" s="702"/>
      <c r="I725" s="702"/>
      <c r="J725" s="702"/>
      <c r="K725" s="702"/>
      <c r="L725" s="702"/>
      <c r="M725" s="702"/>
      <c r="N725" s="702"/>
      <c r="O725" s="702"/>
      <c r="S725" s="702"/>
      <c r="T725" s="702"/>
      <c r="U725" s="702"/>
      <c r="V725" s="702"/>
      <c r="W725" s="702"/>
      <c r="X725" s="702"/>
      <c r="Y725" s="702"/>
      <c r="Z725" s="702"/>
      <c r="AA725" s="702"/>
      <c r="AB725" s="702"/>
      <c r="AC725" s="702"/>
      <c r="AD725" s="702"/>
    </row>
    <row r="726" spans="4:30">
      <c r="D726" s="702"/>
      <c r="E726" s="702"/>
      <c r="F726" s="702"/>
      <c r="G726" s="702"/>
      <c r="H726" s="702"/>
      <c r="I726" s="702"/>
      <c r="J726" s="702"/>
      <c r="K726" s="702"/>
      <c r="L726" s="702"/>
      <c r="M726" s="702"/>
      <c r="N726" s="702"/>
      <c r="O726" s="702"/>
      <c r="S726" s="702"/>
      <c r="T726" s="702"/>
      <c r="U726" s="702"/>
      <c r="V726" s="702"/>
      <c r="W726" s="702"/>
      <c r="X726" s="702"/>
      <c r="Y726" s="702"/>
      <c r="Z726" s="702"/>
      <c r="AA726" s="702"/>
      <c r="AB726" s="702"/>
      <c r="AC726" s="702"/>
      <c r="AD726" s="702"/>
    </row>
    <row r="727" spans="4:30">
      <c r="D727" s="702"/>
      <c r="E727" s="702"/>
      <c r="F727" s="702"/>
      <c r="G727" s="702"/>
      <c r="H727" s="702"/>
      <c r="I727" s="702"/>
      <c r="J727" s="702"/>
      <c r="K727" s="702"/>
      <c r="L727" s="702"/>
      <c r="M727" s="702"/>
      <c r="N727" s="702"/>
      <c r="O727" s="702"/>
      <c r="S727" s="702"/>
      <c r="T727" s="702"/>
      <c r="U727" s="702"/>
      <c r="V727" s="702"/>
      <c r="W727" s="702"/>
      <c r="X727" s="702"/>
      <c r="Y727" s="702"/>
      <c r="Z727" s="702"/>
      <c r="AA727" s="702"/>
      <c r="AB727" s="702"/>
      <c r="AC727" s="702"/>
      <c r="AD727" s="702"/>
    </row>
    <row r="728" spans="4:30">
      <c r="D728" s="702"/>
      <c r="E728" s="702"/>
      <c r="F728" s="702"/>
      <c r="G728" s="702"/>
      <c r="H728" s="702"/>
      <c r="I728" s="702"/>
      <c r="J728" s="702"/>
      <c r="K728" s="702"/>
      <c r="L728" s="702"/>
      <c r="M728" s="702"/>
      <c r="N728" s="702"/>
      <c r="O728" s="702"/>
      <c r="S728" s="702"/>
      <c r="T728" s="702"/>
      <c r="U728" s="702"/>
      <c r="V728" s="702"/>
      <c r="W728" s="702"/>
      <c r="X728" s="702"/>
      <c r="Y728" s="702"/>
      <c r="Z728" s="702"/>
      <c r="AA728" s="702"/>
      <c r="AB728" s="702"/>
      <c r="AC728" s="702"/>
      <c r="AD728" s="702"/>
    </row>
    <row r="729" spans="4:30">
      <c r="D729" s="702"/>
      <c r="E729" s="702"/>
      <c r="F729" s="702"/>
      <c r="G729" s="702"/>
      <c r="H729" s="702"/>
      <c r="I729" s="702"/>
      <c r="J729" s="702"/>
      <c r="K729" s="702"/>
      <c r="L729" s="702"/>
      <c r="M729" s="702"/>
      <c r="N729" s="702"/>
      <c r="O729" s="702"/>
      <c r="S729" s="702"/>
      <c r="T729" s="702"/>
      <c r="U729" s="702"/>
      <c r="V729" s="702"/>
      <c r="W729" s="702"/>
      <c r="X729" s="702"/>
      <c r="Y729" s="702"/>
      <c r="Z729" s="702"/>
      <c r="AA729" s="702"/>
      <c r="AB729" s="702"/>
      <c r="AC729" s="702"/>
      <c r="AD729" s="702"/>
    </row>
    <row r="730" spans="4:30">
      <c r="D730" s="702"/>
      <c r="E730" s="702"/>
      <c r="F730" s="702"/>
      <c r="G730" s="702"/>
      <c r="H730" s="702"/>
      <c r="I730" s="702"/>
      <c r="J730" s="702"/>
      <c r="K730" s="702"/>
      <c r="L730" s="702"/>
      <c r="M730" s="702"/>
      <c r="N730" s="702"/>
      <c r="O730" s="702"/>
      <c r="S730" s="702"/>
      <c r="T730" s="702"/>
      <c r="U730" s="702"/>
      <c r="V730" s="702"/>
      <c r="W730" s="702"/>
      <c r="X730" s="702"/>
      <c r="Y730" s="702"/>
      <c r="Z730" s="702"/>
      <c r="AA730" s="702"/>
      <c r="AB730" s="702"/>
      <c r="AC730" s="702"/>
      <c r="AD730" s="702"/>
    </row>
    <row r="731" spans="4:30">
      <c r="D731" s="702"/>
      <c r="E731" s="702"/>
      <c r="F731" s="702"/>
      <c r="G731" s="702"/>
      <c r="H731" s="702"/>
      <c r="I731" s="702"/>
      <c r="J731" s="702"/>
      <c r="K731" s="702"/>
      <c r="L731" s="702"/>
      <c r="M731" s="702"/>
      <c r="N731" s="702"/>
      <c r="O731" s="702"/>
      <c r="S731" s="702"/>
      <c r="T731" s="702"/>
      <c r="U731" s="702"/>
      <c r="V731" s="702"/>
      <c r="W731" s="702"/>
      <c r="X731" s="702"/>
      <c r="Y731" s="702"/>
      <c r="Z731" s="702"/>
      <c r="AA731" s="702"/>
      <c r="AB731" s="702"/>
      <c r="AC731" s="702"/>
      <c r="AD731" s="702"/>
    </row>
    <row r="732" spans="4:30">
      <c r="D732" s="702"/>
      <c r="E732" s="702"/>
      <c r="F732" s="702"/>
      <c r="G732" s="702"/>
      <c r="H732" s="702"/>
      <c r="I732" s="702"/>
      <c r="J732" s="702"/>
      <c r="K732" s="702"/>
      <c r="L732" s="702"/>
      <c r="M732" s="702"/>
      <c r="N732" s="702"/>
      <c r="O732" s="702"/>
      <c r="S732" s="702"/>
      <c r="T732" s="702"/>
      <c r="U732" s="702"/>
      <c r="V732" s="702"/>
      <c r="W732" s="702"/>
      <c r="X732" s="702"/>
      <c r="Y732" s="702"/>
      <c r="Z732" s="702"/>
      <c r="AA732" s="702"/>
      <c r="AB732" s="702"/>
      <c r="AC732" s="702"/>
      <c r="AD732" s="702"/>
    </row>
    <row r="733" spans="4:30">
      <c r="D733" s="702"/>
      <c r="E733" s="702"/>
      <c r="F733" s="702"/>
      <c r="G733" s="702"/>
      <c r="H733" s="702"/>
      <c r="I733" s="702"/>
      <c r="J733" s="702"/>
      <c r="K733" s="702"/>
      <c r="L733" s="702"/>
      <c r="M733" s="702"/>
      <c r="N733" s="702"/>
      <c r="O733" s="702"/>
      <c r="S733" s="702"/>
      <c r="T733" s="702"/>
      <c r="U733" s="702"/>
      <c r="V733" s="702"/>
      <c r="W733" s="702"/>
      <c r="X733" s="702"/>
      <c r="Y733" s="702"/>
      <c r="Z733" s="702"/>
      <c r="AA733" s="702"/>
      <c r="AB733" s="702"/>
      <c r="AC733" s="702"/>
      <c r="AD733" s="702"/>
    </row>
    <row r="734" spans="4:30">
      <c r="D734" s="702"/>
      <c r="E734" s="702"/>
      <c r="F734" s="702"/>
      <c r="G734" s="702"/>
      <c r="H734" s="702"/>
      <c r="I734" s="702"/>
      <c r="J734" s="702"/>
      <c r="K734" s="702"/>
      <c r="L734" s="702"/>
      <c r="M734" s="702"/>
      <c r="N734" s="702"/>
      <c r="O734" s="702"/>
      <c r="S734" s="702"/>
      <c r="T734" s="702"/>
      <c r="U734" s="702"/>
      <c r="V734" s="702"/>
      <c r="W734" s="702"/>
      <c r="X734" s="702"/>
      <c r="Y734" s="702"/>
      <c r="Z734" s="702"/>
      <c r="AA734" s="702"/>
      <c r="AB734" s="702"/>
      <c r="AC734" s="702"/>
      <c r="AD734" s="702"/>
    </row>
    <row r="735" spans="4:30">
      <c r="D735" s="702"/>
      <c r="E735" s="702"/>
      <c r="F735" s="702"/>
      <c r="G735" s="702"/>
      <c r="H735" s="702"/>
      <c r="I735" s="702"/>
      <c r="J735" s="702"/>
      <c r="K735" s="702"/>
      <c r="L735" s="702"/>
      <c r="M735" s="702"/>
      <c r="N735" s="702"/>
      <c r="O735" s="702"/>
      <c r="S735" s="702"/>
      <c r="T735" s="702"/>
      <c r="U735" s="702"/>
      <c r="V735" s="702"/>
      <c r="W735" s="702"/>
      <c r="X735" s="702"/>
      <c r="Y735" s="702"/>
      <c r="Z735" s="702"/>
      <c r="AA735" s="702"/>
      <c r="AB735" s="702"/>
      <c r="AC735" s="702"/>
      <c r="AD735" s="702"/>
    </row>
    <row r="736" spans="4:30">
      <c r="D736" s="702"/>
      <c r="E736" s="702"/>
      <c r="F736" s="702"/>
      <c r="G736" s="702"/>
      <c r="H736" s="702"/>
      <c r="I736" s="702"/>
      <c r="J736" s="702"/>
      <c r="K736" s="702"/>
      <c r="L736" s="702"/>
      <c r="M736" s="702"/>
      <c r="N736" s="702"/>
      <c r="O736" s="702"/>
      <c r="S736" s="702"/>
      <c r="T736" s="702"/>
      <c r="U736" s="702"/>
      <c r="V736" s="702"/>
      <c r="W736" s="702"/>
      <c r="X736" s="702"/>
      <c r="Y736" s="702"/>
      <c r="Z736" s="702"/>
      <c r="AA736" s="702"/>
      <c r="AB736" s="702"/>
      <c r="AC736" s="702"/>
      <c r="AD736" s="702"/>
    </row>
    <row r="737" spans="4:30">
      <c r="D737" s="702"/>
      <c r="E737" s="702"/>
      <c r="F737" s="702"/>
      <c r="G737" s="702"/>
      <c r="H737" s="702"/>
      <c r="I737" s="702"/>
      <c r="J737" s="702"/>
      <c r="K737" s="702"/>
      <c r="L737" s="702"/>
      <c r="M737" s="702"/>
      <c r="N737" s="702"/>
      <c r="O737" s="702"/>
      <c r="S737" s="702"/>
      <c r="T737" s="702"/>
      <c r="U737" s="702"/>
      <c r="V737" s="702"/>
      <c r="W737" s="702"/>
      <c r="X737" s="702"/>
      <c r="Y737" s="702"/>
      <c r="Z737" s="702"/>
      <c r="AA737" s="702"/>
      <c r="AB737" s="702"/>
      <c r="AC737" s="702"/>
      <c r="AD737" s="702"/>
    </row>
    <row r="738" spans="4:30">
      <c r="D738" s="702"/>
      <c r="E738" s="702"/>
      <c r="F738" s="702"/>
      <c r="G738" s="702"/>
      <c r="H738" s="702"/>
      <c r="I738" s="702"/>
      <c r="J738" s="702"/>
      <c r="K738" s="702"/>
      <c r="L738" s="702"/>
      <c r="M738" s="702"/>
      <c r="N738" s="702"/>
      <c r="O738" s="702"/>
      <c r="S738" s="702"/>
      <c r="T738" s="702"/>
      <c r="U738" s="702"/>
      <c r="V738" s="702"/>
      <c r="W738" s="702"/>
      <c r="X738" s="702"/>
      <c r="Y738" s="702"/>
      <c r="Z738" s="702"/>
      <c r="AA738" s="702"/>
      <c r="AB738" s="702"/>
      <c r="AC738" s="702"/>
      <c r="AD738" s="702"/>
    </row>
    <row r="739" spans="4:30">
      <c r="D739" s="702"/>
      <c r="E739" s="702"/>
      <c r="F739" s="702"/>
      <c r="G739" s="702"/>
      <c r="H739" s="702"/>
      <c r="I739" s="702"/>
      <c r="J739" s="702"/>
      <c r="K739" s="702"/>
      <c r="L739" s="702"/>
      <c r="M739" s="702"/>
      <c r="N739" s="702"/>
      <c r="O739" s="702"/>
      <c r="S739" s="702"/>
      <c r="T739" s="702"/>
      <c r="U739" s="702"/>
      <c r="V739" s="702"/>
      <c r="W739" s="702"/>
      <c r="X739" s="702"/>
      <c r="Y739" s="702"/>
      <c r="Z739" s="702"/>
      <c r="AA739" s="702"/>
      <c r="AB739" s="702"/>
      <c r="AC739" s="702"/>
      <c r="AD739" s="702"/>
    </row>
    <row r="740" spans="4:30">
      <c r="D740" s="702"/>
      <c r="E740" s="702"/>
      <c r="F740" s="702"/>
      <c r="G740" s="702"/>
      <c r="H740" s="702"/>
      <c r="I740" s="702"/>
      <c r="J740" s="702"/>
      <c r="K740" s="702"/>
      <c r="L740" s="702"/>
      <c r="M740" s="702"/>
      <c r="N740" s="702"/>
      <c r="O740" s="702"/>
      <c r="S740" s="702"/>
      <c r="T740" s="702"/>
      <c r="U740" s="702"/>
      <c r="V740" s="702"/>
      <c r="W740" s="702"/>
      <c r="X740" s="702"/>
      <c r="Y740" s="702"/>
      <c r="Z740" s="702"/>
      <c r="AA740" s="702"/>
      <c r="AB740" s="702"/>
      <c r="AC740" s="702"/>
      <c r="AD740" s="702"/>
    </row>
    <row r="741" spans="4:30">
      <c r="D741" s="702"/>
      <c r="E741" s="702"/>
      <c r="F741" s="702"/>
      <c r="G741" s="702"/>
      <c r="H741" s="702"/>
      <c r="I741" s="702"/>
      <c r="J741" s="702"/>
      <c r="K741" s="702"/>
      <c r="L741" s="702"/>
      <c r="M741" s="702"/>
      <c r="N741" s="702"/>
      <c r="O741" s="702"/>
      <c r="S741" s="702"/>
      <c r="T741" s="702"/>
      <c r="U741" s="702"/>
      <c r="V741" s="702"/>
      <c r="W741" s="702"/>
      <c r="X741" s="702"/>
      <c r="Y741" s="702"/>
      <c r="Z741" s="702"/>
      <c r="AA741" s="702"/>
      <c r="AB741" s="702"/>
      <c r="AC741" s="702"/>
      <c r="AD741" s="702"/>
    </row>
    <row r="742" spans="4:30">
      <c r="D742" s="702"/>
      <c r="E742" s="702"/>
      <c r="F742" s="702"/>
      <c r="G742" s="702"/>
      <c r="H742" s="702"/>
      <c r="I742" s="702"/>
      <c r="J742" s="702"/>
      <c r="K742" s="702"/>
      <c r="L742" s="702"/>
      <c r="M742" s="702"/>
      <c r="N742" s="702"/>
      <c r="O742" s="702"/>
      <c r="S742" s="702"/>
      <c r="T742" s="702"/>
      <c r="U742" s="702"/>
      <c r="V742" s="702"/>
      <c r="W742" s="702"/>
      <c r="X742" s="702"/>
      <c r="Y742" s="702"/>
      <c r="Z742" s="702"/>
      <c r="AA742" s="702"/>
      <c r="AB742" s="702"/>
      <c r="AC742" s="702"/>
      <c r="AD742" s="702"/>
    </row>
    <row r="743" spans="4:30">
      <c r="D743" s="702"/>
      <c r="E743" s="702"/>
      <c r="F743" s="702"/>
      <c r="G743" s="702"/>
      <c r="H743" s="702"/>
      <c r="I743" s="702"/>
      <c r="J743" s="702"/>
      <c r="K743" s="702"/>
      <c r="L743" s="702"/>
      <c r="M743" s="702"/>
      <c r="N743" s="702"/>
      <c r="O743" s="702"/>
      <c r="S743" s="702"/>
      <c r="T743" s="702"/>
      <c r="U743" s="702"/>
      <c r="V743" s="702"/>
      <c r="W743" s="702"/>
      <c r="X743" s="702"/>
      <c r="Y743" s="702"/>
      <c r="Z743" s="702"/>
      <c r="AA743" s="702"/>
      <c r="AB743" s="702"/>
      <c r="AC743" s="702"/>
      <c r="AD743" s="702"/>
    </row>
    <row r="744" spans="4:30">
      <c r="D744" s="702"/>
      <c r="E744" s="702"/>
      <c r="F744" s="702"/>
      <c r="G744" s="702"/>
      <c r="H744" s="702"/>
      <c r="I744" s="702"/>
      <c r="J744" s="702"/>
      <c r="K744" s="702"/>
      <c r="L744" s="702"/>
      <c r="M744" s="702"/>
      <c r="N744" s="702"/>
      <c r="O744" s="702"/>
      <c r="S744" s="702"/>
      <c r="T744" s="702"/>
      <c r="U744" s="702"/>
      <c r="V744" s="702"/>
      <c r="W744" s="702"/>
      <c r="X744" s="702"/>
      <c r="Y744" s="702"/>
      <c r="Z744" s="702"/>
      <c r="AA744" s="702"/>
      <c r="AB744" s="702"/>
      <c r="AC744" s="702"/>
      <c r="AD744" s="702"/>
    </row>
    <row r="745" spans="4:30">
      <c r="D745" s="702"/>
      <c r="E745" s="702"/>
      <c r="F745" s="702"/>
      <c r="G745" s="702"/>
      <c r="H745" s="702"/>
      <c r="I745" s="702"/>
      <c r="J745" s="702"/>
      <c r="K745" s="702"/>
      <c r="L745" s="702"/>
      <c r="M745" s="702"/>
      <c r="N745" s="702"/>
      <c r="O745" s="702"/>
      <c r="S745" s="702"/>
      <c r="T745" s="702"/>
      <c r="U745" s="702"/>
      <c r="V745" s="702"/>
      <c r="W745" s="702"/>
      <c r="X745" s="702"/>
      <c r="Y745" s="702"/>
      <c r="Z745" s="702"/>
      <c r="AA745" s="702"/>
      <c r="AB745" s="702"/>
      <c r="AC745" s="702"/>
      <c r="AD745" s="702"/>
    </row>
    <row r="746" spans="4:30">
      <c r="D746" s="702"/>
      <c r="E746" s="702"/>
      <c r="F746" s="702"/>
      <c r="G746" s="702"/>
      <c r="H746" s="702"/>
      <c r="I746" s="702"/>
      <c r="J746" s="702"/>
      <c r="K746" s="702"/>
      <c r="L746" s="702"/>
      <c r="M746" s="702"/>
      <c r="N746" s="702"/>
      <c r="O746" s="702"/>
      <c r="S746" s="702"/>
      <c r="T746" s="702"/>
      <c r="U746" s="702"/>
      <c r="V746" s="702"/>
      <c r="W746" s="702"/>
      <c r="X746" s="702"/>
      <c r="Y746" s="702"/>
      <c r="Z746" s="702"/>
      <c r="AA746" s="702"/>
      <c r="AB746" s="702"/>
      <c r="AC746" s="702"/>
      <c r="AD746" s="702"/>
    </row>
    <row r="747" spans="4:30">
      <c r="D747" s="702"/>
      <c r="E747" s="702"/>
      <c r="F747" s="702"/>
      <c r="G747" s="702"/>
      <c r="H747" s="702"/>
      <c r="I747" s="702"/>
      <c r="J747" s="702"/>
      <c r="K747" s="702"/>
      <c r="L747" s="702"/>
      <c r="M747" s="702"/>
      <c r="N747" s="702"/>
      <c r="O747" s="702"/>
      <c r="S747" s="702"/>
      <c r="T747" s="702"/>
      <c r="U747" s="702"/>
      <c r="V747" s="702"/>
      <c r="W747" s="702"/>
      <c r="X747" s="702"/>
      <c r="Y747" s="702"/>
      <c r="Z747" s="702"/>
      <c r="AA747" s="702"/>
      <c r="AB747" s="702"/>
      <c r="AC747" s="702"/>
      <c r="AD747" s="702"/>
    </row>
    <row r="748" spans="4:30">
      <c r="D748" s="702"/>
      <c r="E748" s="702"/>
      <c r="F748" s="702"/>
      <c r="G748" s="702"/>
      <c r="H748" s="702"/>
      <c r="I748" s="702"/>
      <c r="J748" s="702"/>
      <c r="K748" s="702"/>
      <c r="L748" s="702"/>
      <c r="M748" s="702"/>
      <c r="N748" s="702"/>
      <c r="O748" s="702"/>
      <c r="S748" s="702"/>
      <c r="T748" s="702"/>
      <c r="U748" s="702"/>
      <c r="V748" s="702"/>
      <c r="W748" s="702"/>
      <c r="X748" s="702"/>
      <c r="Y748" s="702"/>
      <c r="Z748" s="702"/>
      <c r="AA748" s="702"/>
      <c r="AB748" s="702"/>
      <c r="AC748" s="702"/>
      <c r="AD748" s="702"/>
    </row>
    <row r="749" spans="4:30">
      <c r="D749" s="702"/>
      <c r="E749" s="702"/>
      <c r="F749" s="702"/>
      <c r="G749" s="702"/>
      <c r="H749" s="702"/>
      <c r="I749" s="702"/>
      <c r="J749" s="702"/>
      <c r="K749" s="702"/>
      <c r="L749" s="702"/>
      <c r="M749" s="702"/>
      <c r="N749" s="702"/>
      <c r="O749" s="702"/>
      <c r="S749" s="702"/>
      <c r="T749" s="702"/>
      <c r="U749" s="702"/>
      <c r="V749" s="702"/>
      <c r="W749" s="702"/>
      <c r="X749" s="702"/>
      <c r="Y749" s="702"/>
      <c r="Z749" s="702"/>
      <c r="AA749" s="702"/>
      <c r="AB749" s="702"/>
      <c r="AC749" s="702"/>
      <c r="AD749" s="702"/>
    </row>
    <row r="750" spans="4:30">
      <c r="D750" s="702"/>
      <c r="E750" s="702"/>
      <c r="F750" s="702"/>
      <c r="G750" s="702"/>
      <c r="H750" s="702"/>
      <c r="I750" s="702"/>
      <c r="J750" s="702"/>
      <c r="K750" s="702"/>
      <c r="L750" s="702"/>
      <c r="M750" s="702"/>
      <c r="N750" s="702"/>
      <c r="O750" s="702"/>
      <c r="S750" s="702"/>
      <c r="T750" s="702"/>
      <c r="U750" s="702"/>
      <c r="V750" s="702"/>
      <c r="W750" s="702"/>
      <c r="X750" s="702"/>
      <c r="Y750" s="702"/>
      <c r="Z750" s="702"/>
      <c r="AA750" s="702"/>
      <c r="AB750" s="702"/>
      <c r="AC750" s="702"/>
      <c r="AD750" s="702"/>
    </row>
    <row r="751" spans="4:30">
      <c r="D751" s="702"/>
      <c r="E751" s="702"/>
      <c r="F751" s="702"/>
      <c r="G751" s="702"/>
      <c r="H751" s="702"/>
      <c r="I751" s="702"/>
      <c r="J751" s="702"/>
      <c r="K751" s="702"/>
      <c r="L751" s="702"/>
      <c r="M751" s="702"/>
      <c r="N751" s="702"/>
      <c r="O751" s="702"/>
      <c r="S751" s="702"/>
      <c r="T751" s="702"/>
      <c r="U751" s="702"/>
      <c r="V751" s="702"/>
      <c r="W751" s="702"/>
      <c r="X751" s="702"/>
      <c r="Y751" s="702"/>
      <c r="Z751" s="702"/>
      <c r="AA751" s="702"/>
      <c r="AB751" s="702"/>
      <c r="AC751" s="702"/>
      <c r="AD751" s="702"/>
    </row>
    <row r="752" spans="4:30">
      <c r="D752" s="702"/>
      <c r="E752" s="702"/>
      <c r="F752" s="702"/>
      <c r="G752" s="702"/>
      <c r="H752" s="702"/>
      <c r="I752" s="702"/>
      <c r="J752" s="702"/>
      <c r="K752" s="702"/>
      <c r="L752" s="702"/>
      <c r="M752" s="702"/>
      <c r="N752" s="702"/>
      <c r="O752" s="702"/>
      <c r="S752" s="702"/>
      <c r="T752" s="702"/>
      <c r="U752" s="702"/>
      <c r="V752" s="702"/>
      <c r="W752" s="702"/>
      <c r="X752" s="702"/>
      <c r="Y752" s="702"/>
      <c r="Z752" s="702"/>
      <c r="AA752" s="702"/>
      <c r="AB752" s="702"/>
      <c r="AC752" s="702"/>
      <c r="AD752" s="702"/>
    </row>
    <row r="753" spans="4:30">
      <c r="D753" s="702"/>
      <c r="E753" s="702"/>
      <c r="F753" s="702"/>
      <c r="G753" s="702"/>
      <c r="H753" s="702"/>
      <c r="I753" s="702"/>
      <c r="J753" s="702"/>
      <c r="K753" s="702"/>
      <c r="L753" s="702"/>
      <c r="M753" s="702"/>
      <c r="N753" s="702"/>
      <c r="O753" s="702"/>
      <c r="S753" s="702"/>
      <c r="T753" s="702"/>
      <c r="U753" s="702"/>
      <c r="V753" s="702"/>
      <c r="W753" s="702"/>
      <c r="X753" s="702"/>
      <c r="Y753" s="702"/>
      <c r="Z753" s="702"/>
      <c r="AA753" s="702"/>
      <c r="AB753" s="702"/>
      <c r="AC753" s="702"/>
      <c r="AD753" s="702"/>
    </row>
    <row r="754" spans="4:30">
      <c r="D754" s="702"/>
      <c r="E754" s="702"/>
      <c r="F754" s="702"/>
      <c r="G754" s="702"/>
      <c r="H754" s="702"/>
      <c r="I754" s="702"/>
      <c r="J754" s="702"/>
      <c r="K754" s="702"/>
      <c r="L754" s="702"/>
      <c r="M754" s="702"/>
      <c r="N754" s="702"/>
      <c r="O754" s="702"/>
      <c r="S754" s="702"/>
      <c r="T754" s="702"/>
      <c r="U754" s="702"/>
      <c r="V754" s="702"/>
      <c r="W754" s="702"/>
      <c r="X754" s="702"/>
      <c r="Y754" s="702"/>
      <c r="Z754" s="702"/>
      <c r="AA754" s="702"/>
      <c r="AB754" s="702"/>
      <c r="AC754" s="702"/>
      <c r="AD754" s="702"/>
    </row>
    <row r="755" spans="4:30">
      <c r="D755" s="702"/>
      <c r="E755" s="702"/>
      <c r="F755" s="702"/>
      <c r="G755" s="702"/>
      <c r="H755" s="702"/>
      <c r="I755" s="702"/>
      <c r="J755" s="702"/>
      <c r="K755" s="702"/>
      <c r="L755" s="702"/>
      <c r="M755" s="702"/>
      <c r="N755" s="702"/>
      <c r="O755" s="702"/>
      <c r="S755" s="702"/>
      <c r="T755" s="702"/>
      <c r="U755" s="702"/>
      <c r="V755" s="702"/>
      <c r="W755" s="702"/>
      <c r="X755" s="702"/>
      <c r="Y755" s="702"/>
      <c r="Z755" s="702"/>
      <c r="AA755" s="702"/>
      <c r="AB755" s="702"/>
      <c r="AC755" s="702"/>
      <c r="AD755" s="702"/>
    </row>
    <row r="756" spans="4:30">
      <c r="D756" s="702"/>
      <c r="E756" s="702"/>
      <c r="F756" s="702"/>
      <c r="G756" s="702"/>
      <c r="H756" s="702"/>
      <c r="I756" s="702"/>
      <c r="J756" s="702"/>
      <c r="K756" s="702"/>
      <c r="L756" s="702"/>
      <c r="M756" s="702"/>
      <c r="N756" s="702"/>
      <c r="O756" s="702"/>
      <c r="S756" s="702"/>
      <c r="T756" s="702"/>
      <c r="U756" s="702"/>
      <c r="V756" s="702"/>
      <c r="W756" s="702"/>
      <c r="X756" s="702"/>
      <c r="Y756" s="702"/>
      <c r="Z756" s="702"/>
      <c r="AA756" s="702"/>
      <c r="AB756" s="702"/>
      <c r="AC756" s="702"/>
      <c r="AD756" s="702"/>
    </row>
    <row r="757" spans="4:30">
      <c r="D757" s="702"/>
      <c r="E757" s="702"/>
      <c r="F757" s="702"/>
      <c r="G757" s="702"/>
      <c r="H757" s="702"/>
      <c r="I757" s="702"/>
      <c r="J757" s="702"/>
      <c r="K757" s="702"/>
      <c r="L757" s="702"/>
      <c r="M757" s="702"/>
      <c r="N757" s="702"/>
      <c r="O757" s="702"/>
      <c r="S757" s="702"/>
      <c r="T757" s="702"/>
      <c r="U757" s="702"/>
      <c r="V757" s="702"/>
      <c r="W757" s="702"/>
      <c r="X757" s="702"/>
      <c r="Y757" s="702"/>
      <c r="Z757" s="702"/>
      <c r="AA757" s="702"/>
      <c r="AB757" s="702"/>
      <c r="AC757" s="702"/>
      <c r="AD757" s="702"/>
    </row>
    <row r="758" spans="4:30">
      <c r="D758" s="702"/>
      <c r="E758" s="702"/>
      <c r="F758" s="702"/>
      <c r="G758" s="702"/>
      <c r="H758" s="702"/>
      <c r="I758" s="702"/>
      <c r="J758" s="702"/>
      <c r="K758" s="702"/>
      <c r="L758" s="702"/>
      <c r="M758" s="702"/>
      <c r="N758" s="702"/>
      <c r="O758" s="702"/>
      <c r="S758" s="702"/>
      <c r="T758" s="702"/>
      <c r="U758" s="702"/>
      <c r="V758" s="702"/>
      <c r="W758" s="702"/>
      <c r="X758" s="702"/>
      <c r="Y758" s="702"/>
      <c r="Z758" s="702"/>
      <c r="AA758" s="702"/>
      <c r="AB758" s="702"/>
      <c r="AC758" s="702"/>
      <c r="AD758" s="702"/>
    </row>
    <row r="759" spans="4:30">
      <c r="D759" s="702"/>
      <c r="E759" s="702"/>
      <c r="F759" s="702"/>
      <c r="G759" s="702"/>
      <c r="H759" s="702"/>
      <c r="I759" s="702"/>
      <c r="J759" s="702"/>
      <c r="K759" s="702"/>
      <c r="L759" s="702"/>
      <c r="M759" s="702"/>
      <c r="N759" s="702"/>
      <c r="O759" s="702"/>
      <c r="S759" s="702"/>
      <c r="T759" s="702"/>
      <c r="U759" s="702"/>
      <c r="V759" s="702"/>
      <c r="W759" s="702"/>
      <c r="X759" s="702"/>
      <c r="Y759" s="702"/>
      <c r="Z759" s="702"/>
      <c r="AA759" s="702"/>
      <c r="AB759" s="702"/>
      <c r="AC759" s="702"/>
      <c r="AD759" s="702"/>
    </row>
    <row r="760" spans="4:30">
      <c r="D760" s="702"/>
      <c r="E760" s="702"/>
      <c r="F760" s="702"/>
      <c r="G760" s="702"/>
      <c r="H760" s="702"/>
      <c r="I760" s="702"/>
      <c r="J760" s="702"/>
      <c r="K760" s="702"/>
      <c r="L760" s="702"/>
      <c r="M760" s="702"/>
      <c r="N760" s="702"/>
      <c r="O760" s="702"/>
      <c r="S760" s="702"/>
      <c r="T760" s="702"/>
      <c r="U760" s="702"/>
      <c r="V760" s="702"/>
      <c r="W760" s="702"/>
      <c r="X760" s="702"/>
      <c r="Y760" s="702"/>
      <c r="Z760" s="702"/>
      <c r="AA760" s="702"/>
      <c r="AB760" s="702"/>
      <c r="AC760" s="702"/>
      <c r="AD760" s="702"/>
    </row>
    <row r="761" spans="4:30">
      <c r="D761" s="702"/>
      <c r="E761" s="702"/>
      <c r="F761" s="702"/>
      <c r="G761" s="702"/>
      <c r="H761" s="702"/>
      <c r="I761" s="702"/>
      <c r="J761" s="702"/>
      <c r="K761" s="702"/>
      <c r="L761" s="702"/>
      <c r="M761" s="702"/>
      <c r="N761" s="702"/>
      <c r="O761" s="702"/>
      <c r="S761" s="702"/>
      <c r="T761" s="702"/>
      <c r="U761" s="702"/>
      <c r="V761" s="702"/>
      <c r="W761" s="702"/>
      <c r="X761" s="702"/>
      <c r="Y761" s="702"/>
      <c r="Z761" s="702"/>
      <c r="AA761" s="702"/>
      <c r="AB761" s="702"/>
      <c r="AC761" s="702"/>
      <c r="AD761" s="702"/>
    </row>
    <row r="762" spans="4:30">
      <c r="D762" s="702"/>
      <c r="E762" s="702"/>
      <c r="F762" s="702"/>
      <c r="G762" s="702"/>
      <c r="H762" s="702"/>
      <c r="I762" s="702"/>
      <c r="J762" s="702"/>
      <c r="K762" s="702"/>
      <c r="L762" s="702"/>
      <c r="M762" s="702"/>
      <c r="N762" s="702"/>
      <c r="O762" s="702"/>
      <c r="S762" s="702"/>
      <c r="T762" s="702"/>
      <c r="U762" s="702"/>
      <c r="V762" s="702"/>
      <c r="W762" s="702"/>
      <c r="X762" s="702"/>
      <c r="Y762" s="702"/>
      <c r="Z762" s="702"/>
      <c r="AA762" s="702"/>
      <c r="AB762" s="702"/>
      <c r="AC762" s="702"/>
      <c r="AD762" s="702"/>
    </row>
    <row r="763" spans="4:30">
      <c r="D763" s="702"/>
      <c r="E763" s="702"/>
      <c r="F763" s="702"/>
      <c r="G763" s="702"/>
      <c r="H763" s="702"/>
      <c r="I763" s="702"/>
      <c r="J763" s="702"/>
      <c r="K763" s="702"/>
      <c r="L763" s="702"/>
      <c r="M763" s="702"/>
      <c r="N763" s="702"/>
      <c r="O763" s="702"/>
      <c r="S763" s="702"/>
      <c r="T763" s="702"/>
      <c r="U763" s="702"/>
      <c r="V763" s="702"/>
      <c r="W763" s="702"/>
      <c r="X763" s="702"/>
      <c r="Y763" s="702"/>
      <c r="Z763" s="702"/>
      <c r="AA763" s="702"/>
      <c r="AB763" s="702"/>
      <c r="AC763" s="702"/>
      <c r="AD763" s="702"/>
    </row>
    <row r="764" spans="4:30">
      <c r="D764" s="702"/>
      <c r="E764" s="702"/>
      <c r="F764" s="702"/>
      <c r="G764" s="702"/>
      <c r="H764" s="702"/>
      <c r="I764" s="702"/>
      <c r="J764" s="702"/>
      <c r="K764" s="702"/>
      <c r="L764" s="702"/>
      <c r="M764" s="702"/>
      <c r="N764" s="702"/>
      <c r="O764" s="702"/>
      <c r="S764" s="702"/>
      <c r="T764" s="702"/>
      <c r="U764" s="702"/>
      <c r="V764" s="702"/>
      <c r="W764" s="702"/>
      <c r="X764" s="702"/>
      <c r="Y764" s="702"/>
      <c r="Z764" s="702"/>
      <c r="AA764" s="702"/>
      <c r="AB764" s="702"/>
      <c r="AC764" s="702"/>
      <c r="AD764" s="702"/>
    </row>
    <row r="765" spans="4:30">
      <c r="D765" s="702"/>
      <c r="E765" s="702"/>
      <c r="F765" s="702"/>
      <c r="G765" s="702"/>
      <c r="H765" s="702"/>
      <c r="I765" s="702"/>
      <c r="J765" s="702"/>
      <c r="K765" s="702"/>
      <c r="L765" s="702"/>
      <c r="M765" s="702"/>
      <c r="N765" s="702"/>
      <c r="O765" s="702"/>
      <c r="S765" s="702"/>
      <c r="T765" s="702"/>
      <c r="U765" s="702"/>
      <c r="V765" s="702"/>
      <c r="W765" s="702"/>
      <c r="X765" s="702"/>
      <c r="Y765" s="702"/>
      <c r="Z765" s="702"/>
      <c r="AA765" s="702"/>
      <c r="AB765" s="702"/>
      <c r="AC765" s="702"/>
      <c r="AD765" s="702"/>
    </row>
    <row r="766" spans="4:30">
      <c r="D766" s="702"/>
      <c r="E766" s="702"/>
      <c r="F766" s="702"/>
      <c r="G766" s="702"/>
      <c r="H766" s="702"/>
      <c r="I766" s="702"/>
      <c r="J766" s="702"/>
      <c r="K766" s="702"/>
      <c r="L766" s="702"/>
      <c r="M766" s="702"/>
      <c r="N766" s="702"/>
      <c r="O766" s="702"/>
      <c r="S766" s="702"/>
      <c r="T766" s="702"/>
      <c r="U766" s="702"/>
      <c r="V766" s="702"/>
      <c r="W766" s="702"/>
      <c r="X766" s="702"/>
      <c r="Y766" s="702"/>
      <c r="Z766" s="702"/>
      <c r="AA766" s="702"/>
      <c r="AB766" s="702"/>
      <c r="AC766" s="702"/>
      <c r="AD766" s="702"/>
    </row>
    <row r="767" spans="4:30">
      <c r="D767" s="702"/>
      <c r="E767" s="702"/>
      <c r="F767" s="702"/>
      <c r="G767" s="702"/>
      <c r="H767" s="702"/>
      <c r="I767" s="702"/>
      <c r="J767" s="702"/>
      <c r="K767" s="702"/>
      <c r="L767" s="702"/>
      <c r="M767" s="702"/>
      <c r="N767" s="702"/>
      <c r="O767" s="702"/>
      <c r="S767" s="702"/>
      <c r="T767" s="702"/>
      <c r="U767" s="702"/>
      <c r="V767" s="702"/>
      <c r="W767" s="702"/>
      <c r="X767" s="702"/>
      <c r="Y767" s="702"/>
      <c r="Z767" s="702"/>
      <c r="AA767" s="702"/>
      <c r="AB767" s="702"/>
      <c r="AC767" s="702"/>
      <c r="AD767" s="702"/>
    </row>
    <row r="768" spans="4:30">
      <c r="D768" s="702"/>
      <c r="E768" s="702"/>
      <c r="F768" s="702"/>
      <c r="G768" s="702"/>
      <c r="H768" s="702"/>
      <c r="I768" s="702"/>
      <c r="J768" s="702"/>
      <c r="K768" s="702"/>
      <c r="L768" s="702"/>
      <c r="M768" s="702"/>
      <c r="N768" s="702"/>
      <c r="O768" s="702"/>
      <c r="S768" s="702"/>
      <c r="T768" s="702"/>
      <c r="U768" s="702"/>
      <c r="V768" s="702"/>
      <c r="W768" s="702"/>
      <c r="X768" s="702"/>
      <c r="Y768" s="702"/>
      <c r="Z768" s="702"/>
      <c r="AA768" s="702"/>
      <c r="AB768" s="702"/>
      <c r="AC768" s="702"/>
      <c r="AD768" s="702"/>
    </row>
    <row r="769" spans="4:30">
      <c r="D769" s="702"/>
      <c r="E769" s="702"/>
      <c r="F769" s="702"/>
      <c r="G769" s="702"/>
      <c r="H769" s="702"/>
      <c r="I769" s="702"/>
      <c r="J769" s="702"/>
      <c r="K769" s="702"/>
      <c r="L769" s="702"/>
      <c r="M769" s="702"/>
      <c r="N769" s="702"/>
      <c r="O769" s="702"/>
      <c r="S769" s="702"/>
      <c r="T769" s="702"/>
      <c r="U769" s="702"/>
      <c r="V769" s="702"/>
      <c r="W769" s="702"/>
      <c r="X769" s="702"/>
      <c r="Y769" s="702"/>
      <c r="Z769" s="702"/>
      <c r="AA769" s="702"/>
      <c r="AB769" s="702"/>
      <c r="AC769" s="702"/>
      <c r="AD769" s="702"/>
    </row>
    <row r="770" spans="4:30">
      <c r="D770" s="702"/>
      <c r="E770" s="702"/>
      <c r="F770" s="702"/>
      <c r="G770" s="702"/>
      <c r="H770" s="702"/>
      <c r="I770" s="702"/>
      <c r="J770" s="702"/>
      <c r="K770" s="702"/>
      <c r="L770" s="702"/>
      <c r="M770" s="702"/>
      <c r="N770" s="702"/>
      <c r="O770" s="702"/>
      <c r="S770" s="702"/>
      <c r="T770" s="702"/>
      <c r="U770" s="702"/>
      <c r="V770" s="702"/>
      <c r="W770" s="702"/>
      <c r="X770" s="702"/>
      <c r="Y770" s="702"/>
      <c r="Z770" s="702"/>
      <c r="AA770" s="702"/>
      <c r="AB770" s="702"/>
      <c r="AC770" s="702"/>
      <c r="AD770" s="702"/>
    </row>
    <row r="771" spans="4:30">
      <c r="D771" s="702"/>
      <c r="E771" s="702"/>
      <c r="F771" s="702"/>
      <c r="G771" s="702"/>
      <c r="H771" s="702"/>
      <c r="I771" s="702"/>
      <c r="J771" s="702"/>
      <c r="K771" s="702"/>
      <c r="L771" s="702"/>
      <c r="M771" s="702"/>
      <c r="N771" s="702"/>
      <c r="O771" s="702"/>
      <c r="S771" s="702"/>
      <c r="T771" s="702"/>
      <c r="U771" s="702"/>
      <c r="V771" s="702"/>
      <c r="W771" s="702"/>
      <c r="X771" s="702"/>
      <c r="Y771" s="702"/>
      <c r="Z771" s="702"/>
      <c r="AA771" s="702"/>
      <c r="AB771" s="702"/>
      <c r="AC771" s="702"/>
      <c r="AD771" s="702"/>
    </row>
    <row r="772" spans="4:30">
      <c r="D772" s="702"/>
      <c r="E772" s="702"/>
      <c r="F772" s="702"/>
      <c r="G772" s="702"/>
      <c r="H772" s="702"/>
      <c r="I772" s="702"/>
      <c r="J772" s="702"/>
      <c r="K772" s="702"/>
      <c r="L772" s="702"/>
      <c r="M772" s="702"/>
      <c r="N772" s="702"/>
      <c r="O772" s="702"/>
      <c r="S772" s="702"/>
      <c r="T772" s="702"/>
      <c r="U772" s="702"/>
      <c r="V772" s="702"/>
      <c r="W772" s="702"/>
      <c r="X772" s="702"/>
      <c r="Y772" s="702"/>
      <c r="Z772" s="702"/>
      <c r="AA772" s="702"/>
      <c r="AB772" s="702"/>
      <c r="AC772" s="702"/>
      <c r="AD772" s="702"/>
    </row>
    <row r="773" spans="4:30">
      <c r="D773" s="702"/>
      <c r="E773" s="702"/>
      <c r="F773" s="702"/>
      <c r="G773" s="702"/>
      <c r="H773" s="702"/>
      <c r="I773" s="702"/>
      <c r="J773" s="702"/>
      <c r="K773" s="702"/>
      <c r="L773" s="702"/>
      <c r="M773" s="702"/>
      <c r="N773" s="702"/>
      <c r="O773" s="702"/>
      <c r="S773" s="702"/>
      <c r="T773" s="702"/>
      <c r="U773" s="702"/>
      <c r="V773" s="702"/>
      <c r="W773" s="702"/>
      <c r="X773" s="702"/>
      <c r="Y773" s="702"/>
      <c r="Z773" s="702"/>
      <c r="AA773" s="702"/>
      <c r="AB773" s="702"/>
      <c r="AC773" s="702"/>
      <c r="AD773" s="702"/>
    </row>
    <row r="774" spans="4:30">
      <c r="D774" s="702"/>
      <c r="E774" s="702"/>
      <c r="F774" s="702"/>
      <c r="G774" s="702"/>
      <c r="H774" s="702"/>
      <c r="I774" s="702"/>
      <c r="J774" s="702"/>
      <c r="K774" s="702"/>
      <c r="L774" s="702"/>
      <c r="M774" s="702"/>
      <c r="N774" s="702"/>
      <c r="O774" s="702"/>
      <c r="S774" s="702"/>
      <c r="T774" s="702"/>
      <c r="U774" s="702"/>
      <c r="V774" s="702"/>
      <c r="W774" s="702"/>
      <c r="X774" s="702"/>
      <c r="Y774" s="702"/>
      <c r="Z774" s="702"/>
      <c r="AA774" s="702"/>
      <c r="AB774" s="702"/>
      <c r="AC774" s="702"/>
      <c r="AD774" s="702"/>
    </row>
    <row r="775" spans="4:30">
      <c r="D775" s="702"/>
      <c r="E775" s="702"/>
      <c r="F775" s="702"/>
      <c r="G775" s="702"/>
      <c r="H775" s="702"/>
      <c r="I775" s="702"/>
      <c r="J775" s="702"/>
      <c r="K775" s="702"/>
      <c r="L775" s="702"/>
      <c r="M775" s="702"/>
      <c r="N775" s="702"/>
      <c r="O775" s="702"/>
      <c r="S775" s="702"/>
      <c r="T775" s="702"/>
      <c r="U775" s="702"/>
      <c r="V775" s="702"/>
      <c r="W775" s="702"/>
      <c r="X775" s="702"/>
      <c r="Y775" s="702"/>
      <c r="Z775" s="702"/>
      <c r="AA775" s="702"/>
      <c r="AB775" s="702"/>
      <c r="AC775" s="702"/>
      <c r="AD775" s="702"/>
    </row>
    <row r="776" spans="4:30">
      <c r="D776" s="702"/>
      <c r="E776" s="702"/>
      <c r="F776" s="702"/>
      <c r="G776" s="702"/>
      <c r="H776" s="702"/>
      <c r="I776" s="702"/>
      <c r="J776" s="702"/>
      <c r="K776" s="702"/>
      <c r="L776" s="702"/>
      <c r="M776" s="702"/>
      <c r="N776" s="702"/>
      <c r="O776" s="702"/>
      <c r="S776" s="702"/>
      <c r="T776" s="702"/>
      <c r="U776" s="702"/>
      <c r="V776" s="702"/>
      <c r="W776" s="702"/>
      <c r="X776" s="702"/>
      <c r="Y776" s="702"/>
      <c r="Z776" s="702"/>
      <c r="AA776" s="702"/>
      <c r="AB776" s="702"/>
      <c r="AC776" s="702"/>
      <c r="AD776" s="702"/>
    </row>
    <row r="777" spans="4:30">
      <c r="D777" s="702"/>
      <c r="E777" s="702"/>
      <c r="F777" s="702"/>
      <c r="G777" s="702"/>
      <c r="H777" s="702"/>
      <c r="I777" s="702"/>
      <c r="J777" s="702"/>
      <c r="K777" s="702"/>
      <c r="L777" s="702"/>
      <c r="M777" s="702"/>
      <c r="N777" s="702"/>
      <c r="O777" s="702"/>
      <c r="S777" s="702"/>
      <c r="T777" s="702"/>
      <c r="U777" s="702"/>
      <c r="V777" s="702"/>
      <c r="W777" s="702"/>
      <c r="X777" s="702"/>
      <c r="Y777" s="702"/>
      <c r="Z777" s="702"/>
      <c r="AA777" s="702"/>
      <c r="AB777" s="702"/>
      <c r="AC777" s="702"/>
      <c r="AD777" s="702"/>
    </row>
    <row r="778" spans="4:30">
      <c r="D778" s="702"/>
      <c r="E778" s="702"/>
      <c r="F778" s="702"/>
      <c r="G778" s="702"/>
      <c r="H778" s="702"/>
      <c r="I778" s="702"/>
      <c r="J778" s="702"/>
      <c r="K778" s="702"/>
      <c r="L778" s="702"/>
      <c r="M778" s="702"/>
      <c r="N778" s="702"/>
      <c r="O778" s="702"/>
      <c r="S778" s="702"/>
      <c r="T778" s="702"/>
      <c r="U778" s="702"/>
      <c r="V778" s="702"/>
      <c r="W778" s="702"/>
      <c r="X778" s="702"/>
      <c r="Y778" s="702"/>
      <c r="Z778" s="702"/>
      <c r="AA778" s="702"/>
      <c r="AB778" s="702"/>
      <c r="AC778" s="702"/>
      <c r="AD778" s="702"/>
    </row>
    <row r="779" spans="4:30">
      <c r="D779" s="702"/>
      <c r="E779" s="702"/>
      <c r="F779" s="702"/>
      <c r="G779" s="702"/>
      <c r="H779" s="702"/>
      <c r="I779" s="702"/>
      <c r="J779" s="702"/>
      <c r="K779" s="702"/>
      <c r="L779" s="702"/>
      <c r="M779" s="702"/>
      <c r="N779" s="702"/>
      <c r="O779" s="702"/>
      <c r="S779" s="702"/>
      <c r="T779" s="702"/>
      <c r="U779" s="702"/>
      <c r="V779" s="702"/>
      <c r="W779" s="702"/>
      <c r="X779" s="702"/>
      <c r="Y779" s="702"/>
      <c r="Z779" s="702"/>
      <c r="AA779" s="702"/>
      <c r="AB779" s="702"/>
      <c r="AC779" s="702"/>
      <c r="AD779" s="702"/>
    </row>
    <row r="780" spans="4:30">
      <c r="D780" s="702"/>
      <c r="E780" s="702"/>
      <c r="F780" s="702"/>
      <c r="G780" s="702"/>
      <c r="H780" s="702"/>
      <c r="I780" s="702"/>
      <c r="J780" s="702"/>
      <c r="K780" s="702"/>
      <c r="L780" s="702"/>
      <c r="M780" s="702"/>
      <c r="N780" s="702"/>
      <c r="O780" s="702"/>
      <c r="S780" s="702"/>
      <c r="T780" s="702"/>
      <c r="U780" s="702"/>
      <c r="V780" s="702"/>
      <c r="W780" s="702"/>
      <c r="X780" s="702"/>
      <c r="Y780" s="702"/>
      <c r="Z780" s="702"/>
      <c r="AA780" s="702"/>
      <c r="AB780" s="702"/>
      <c r="AC780" s="702"/>
      <c r="AD780" s="702"/>
    </row>
    <row r="781" spans="4:30">
      <c r="D781" s="702"/>
      <c r="E781" s="702"/>
      <c r="F781" s="702"/>
      <c r="G781" s="702"/>
      <c r="H781" s="702"/>
      <c r="I781" s="702"/>
      <c r="J781" s="702"/>
      <c r="K781" s="702"/>
      <c r="L781" s="702"/>
      <c r="M781" s="702"/>
      <c r="N781" s="702"/>
      <c r="O781" s="702"/>
      <c r="S781" s="702"/>
      <c r="T781" s="702"/>
      <c r="U781" s="702"/>
      <c r="V781" s="702"/>
      <c r="W781" s="702"/>
      <c r="X781" s="702"/>
      <c r="Y781" s="702"/>
      <c r="Z781" s="702"/>
      <c r="AA781" s="702"/>
      <c r="AB781" s="702"/>
      <c r="AC781" s="702"/>
      <c r="AD781" s="702"/>
    </row>
    <row r="782" spans="4:30">
      <c r="D782" s="702"/>
      <c r="E782" s="702"/>
      <c r="F782" s="702"/>
      <c r="G782" s="702"/>
      <c r="H782" s="702"/>
      <c r="I782" s="702"/>
      <c r="J782" s="702"/>
      <c r="K782" s="702"/>
      <c r="L782" s="702"/>
      <c r="M782" s="702"/>
      <c r="N782" s="702"/>
      <c r="O782" s="702"/>
      <c r="S782" s="702"/>
      <c r="T782" s="702"/>
      <c r="U782" s="702"/>
      <c r="V782" s="702"/>
      <c r="W782" s="702"/>
      <c r="X782" s="702"/>
      <c r="Y782" s="702"/>
      <c r="Z782" s="702"/>
      <c r="AA782" s="702"/>
      <c r="AB782" s="702"/>
      <c r="AC782" s="702"/>
      <c r="AD782" s="702"/>
    </row>
    <row r="783" spans="4:30">
      <c r="D783" s="702"/>
      <c r="E783" s="702"/>
      <c r="F783" s="702"/>
      <c r="G783" s="702"/>
      <c r="H783" s="702"/>
      <c r="I783" s="702"/>
      <c r="J783" s="702"/>
      <c r="K783" s="702"/>
      <c r="L783" s="702"/>
      <c r="M783" s="702"/>
      <c r="N783" s="702"/>
      <c r="O783" s="702"/>
      <c r="S783" s="702"/>
      <c r="T783" s="702"/>
      <c r="U783" s="702"/>
      <c r="V783" s="702"/>
      <c r="W783" s="702"/>
      <c r="X783" s="702"/>
      <c r="Y783" s="702"/>
      <c r="Z783" s="702"/>
      <c r="AA783" s="702"/>
      <c r="AB783" s="702"/>
      <c r="AC783" s="702"/>
      <c r="AD783" s="702"/>
    </row>
    <row r="784" spans="4:30">
      <c r="D784" s="702"/>
      <c r="E784" s="702"/>
      <c r="F784" s="702"/>
      <c r="G784" s="702"/>
      <c r="H784" s="702"/>
      <c r="I784" s="702"/>
      <c r="J784" s="702"/>
      <c r="K784" s="702"/>
      <c r="L784" s="702"/>
      <c r="M784" s="702"/>
      <c r="N784" s="702"/>
      <c r="O784" s="702"/>
      <c r="S784" s="702"/>
      <c r="T784" s="702"/>
      <c r="U784" s="702"/>
      <c r="V784" s="702"/>
      <c r="W784" s="702"/>
      <c r="X784" s="702"/>
      <c r="Y784" s="702"/>
      <c r="Z784" s="702"/>
      <c r="AA784" s="702"/>
      <c r="AB784" s="702"/>
      <c r="AC784" s="702"/>
      <c r="AD784" s="702"/>
    </row>
    <row r="785" spans="4:30">
      <c r="D785" s="702"/>
      <c r="E785" s="702"/>
      <c r="F785" s="702"/>
      <c r="G785" s="702"/>
      <c r="H785" s="702"/>
      <c r="I785" s="702"/>
      <c r="J785" s="702"/>
      <c r="K785" s="702"/>
      <c r="L785" s="702"/>
      <c r="M785" s="702"/>
      <c r="N785" s="702"/>
      <c r="O785" s="702"/>
      <c r="S785" s="702"/>
      <c r="T785" s="702"/>
      <c r="U785" s="702"/>
      <c r="V785" s="702"/>
      <c r="W785" s="702"/>
      <c r="X785" s="702"/>
      <c r="Y785" s="702"/>
      <c r="Z785" s="702"/>
      <c r="AA785" s="702"/>
      <c r="AB785" s="702"/>
      <c r="AC785" s="702"/>
      <c r="AD785" s="702"/>
    </row>
    <row r="786" spans="4:30">
      <c r="D786" s="702"/>
      <c r="E786" s="702"/>
      <c r="F786" s="702"/>
      <c r="G786" s="702"/>
      <c r="H786" s="702"/>
      <c r="I786" s="702"/>
      <c r="J786" s="702"/>
      <c r="K786" s="702"/>
      <c r="L786" s="702"/>
      <c r="M786" s="702"/>
      <c r="N786" s="702"/>
      <c r="O786" s="702"/>
      <c r="S786" s="702"/>
      <c r="T786" s="702"/>
      <c r="U786" s="702"/>
      <c r="V786" s="702"/>
      <c r="W786" s="702"/>
      <c r="X786" s="702"/>
      <c r="Y786" s="702"/>
      <c r="Z786" s="702"/>
      <c r="AA786" s="702"/>
      <c r="AB786" s="702"/>
      <c r="AC786" s="702"/>
      <c r="AD786" s="702"/>
    </row>
    <row r="787" spans="4:30">
      <c r="D787" s="702"/>
      <c r="E787" s="702"/>
      <c r="F787" s="702"/>
      <c r="G787" s="702"/>
      <c r="H787" s="702"/>
      <c r="I787" s="702"/>
      <c r="J787" s="702"/>
      <c r="K787" s="702"/>
      <c r="L787" s="702"/>
      <c r="M787" s="702"/>
      <c r="N787" s="702"/>
      <c r="O787" s="702"/>
      <c r="S787" s="702"/>
      <c r="T787" s="702"/>
      <c r="U787" s="702"/>
      <c r="V787" s="702"/>
      <c r="W787" s="702"/>
      <c r="X787" s="702"/>
      <c r="Y787" s="702"/>
      <c r="Z787" s="702"/>
      <c r="AA787" s="702"/>
      <c r="AB787" s="702"/>
      <c r="AC787" s="702"/>
      <c r="AD787" s="702"/>
    </row>
    <row r="788" spans="4:30">
      <c r="D788" s="702"/>
      <c r="E788" s="702"/>
      <c r="F788" s="702"/>
      <c r="G788" s="702"/>
      <c r="H788" s="702"/>
      <c r="I788" s="702"/>
      <c r="J788" s="702"/>
      <c r="K788" s="702"/>
      <c r="L788" s="702"/>
      <c r="M788" s="702"/>
      <c r="N788" s="702"/>
      <c r="O788" s="702"/>
      <c r="S788" s="702"/>
      <c r="T788" s="702"/>
      <c r="U788" s="702"/>
      <c r="V788" s="702"/>
      <c r="W788" s="702"/>
      <c r="X788" s="702"/>
      <c r="Y788" s="702"/>
      <c r="Z788" s="702"/>
      <c r="AA788" s="702"/>
      <c r="AB788" s="702"/>
      <c r="AC788" s="702"/>
      <c r="AD788" s="702"/>
    </row>
    <row r="789" spans="4:30">
      <c r="D789" s="702"/>
      <c r="E789" s="702"/>
      <c r="F789" s="702"/>
      <c r="G789" s="702"/>
      <c r="H789" s="702"/>
      <c r="I789" s="702"/>
      <c r="J789" s="702"/>
      <c r="K789" s="702"/>
      <c r="L789" s="702"/>
      <c r="M789" s="702"/>
      <c r="N789" s="702"/>
      <c r="O789" s="702"/>
      <c r="S789" s="702"/>
      <c r="T789" s="702"/>
      <c r="U789" s="702"/>
      <c r="V789" s="702"/>
      <c r="W789" s="702"/>
      <c r="X789" s="702"/>
      <c r="Y789" s="702"/>
      <c r="Z789" s="702"/>
      <c r="AA789" s="702"/>
      <c r="AB789" s="702"/>
      <c r="AC789" s="702"/>
      <c r="AD789" s="702"/>
    </row>
    <row r="790" spans="4:30">
      <c r="D790" s="702"/>
      <c r="E790" s="702"/>
      <c r="F790" s="702"/>
      <c r="G790" s="702"/>
      <c r="H790" s="702"/>
      <c r="I790" s="702"/>
      <c r="J790" s="702"/>
      <c r="K790" s="702"/>
      <c r="L790" s="702"/>
      <c r="M790" s="702"/>
      <c r="N790" s="702"/>
      <c r="O790" s="702"/>
      <c r="S790" s="702"/>
      <c r="T790" s="702"/>
      <c r="U790" s="702"/>
      <c r="V790" s="702"/>
      <c r="W790" s="702"/>
      <c r="X790" s="702"/>
      <c r="Y790" s="702"/>
      <c r="Z790" s="702"/>
      <c r="AA790" s="702"/>
      <c r="AB790" s="702"/>
      <c r="AC790" s="702"/>
      <c r="AD790" s="702"/>
    </row>
    <row r="791" spans="4:30">
      <c r="D791" s="702"/>
      <c r="E791" s="702"/>
      <c r="F791" s="702"/>
      <c r="G791" s="702"/>
      <c r="H791" s="702"/>
      <c r="I791" s="702"/>
      <c r="J791" s="702"/>
      <c r="K791" s="702"/>
      <c r="L791" s="702"/>
      <c r="M791" s="702"/>
      <c r="N791" s="702"/>
      <c r="O791" s="702"/>
      <c r="S791" s="702"/>
      <c r="T791" s="702"/>
      <c r="U791" s="702"/>
      <c r="V791" s="702"/>
      <c r="W791" s="702"/>
      <c r="X791" s="702"/>
      <c r="Y791" s="702"/>
      <c r="Z791" s="702"/>
      <c r="AA791" s="702"/>
      <c r="AB791" s="702"/>
      <c r="AC791" s="702"/>
      <c r="AD791" s="702"/>
    </row>
    <row r="792" spans="4:30">
      <c r="D792" s="702"/>
      <c r="E792" s="702"/>
      <c r="F792" s="702"/>
      <c r="G792" s="702"/>
      <c r="H792" s="702"/>
      <c r="I792" s="702"/>
      <c r="J792" s="702"/>
      <c r="K792" s="702"/>
      <c r="L792" s="702"/>
      <c r="M792" s="702"/>
      <c r="N792" s="702"/>
      <c r="O792" s="702"/>
      <c r="S792" s="702"/>
      <c r="T792" s="702"/>
      <c r="U792" s="702"/>
      <c r="V792" s="702"/>
      <c r="W792" s="702"/>
      <c r="X792" s="702"/>
      <c r="Y792" s="702"/>
      <c r="Z792" s="702"/>
      <c r="AA792" s="702"/>
      <c r="AB792" s="702"/>
      <c r="AC792" s="702"/>
      <c r="AD792" s="702"/>
    </row>
    <row r="793" spans="4:30">
      <c r="D793" s="702"/>
      <c r="E793" s="702"/>
      <c r="F793" s="702"/>
      <c r="G793" s="702"/>
      <c r="H793" s="702"/>
      <c r="I793" s="702"/>
      <c r="J793" s="702"/>
      <c r="K793" s="702"/>
      <c r="L793" s="702"/>
      <c r="M793" s="702"/>
      <c r="N793" s="702"/>
      <c r="O793" s="702"/>
      <c r="S793" s="702"/>
      <c r="T793" s="702"/>
      <c r="U793" s="702"/>
      <c r="V793" s="702"/>
      <c r="W793" s="702"/>
      <c r="X793" s="702"/>
      <c r="Y793" s="702"/>
      <c r="Z793" s="702"/>
      <c r="AA793" s="702"/>
      <c r="AB793" s="702"/>
      <c r="AC793" s="702"/>
      <c r="AD793" s="702"/>
    </row>
    <row r="794" spans="4:30">
      <c r="D794" s="702"/>
      <c r="E794" s="702"/>
      <c r="F794" s="702"/>
      <c r="G794" s="702"/>
      <c r="H794" s="702"/>
      <c r="I794" s="702"/>
      <c r="J794" s="702"/>
      <c r="K794" s="702"/>
      <c r="L794" s="702"/>
      <c r="M794" s="702"/>
      <c r="N794" s="702"/>
      <c r="O794" s="702"/>
      <c r="S794" s="702"/>
      <c r="T794" s="702"/>
      <c r="U794" s="702"/>
      <c r="V794" s="702"/>
      <c r="W794" s="702"/>
      <c r="X794" s="702"/>
      <c r="Y794" s="702"/>
      <c r="Z794" s="702"/>
      <c r="AA794" s="702"/>
      <c r="AB794" s="702"/>
      <c r="AC794" s="702"/>
      <c r="AD794" s="702"/>
    </row>
    <row r="795" spans="4:30">
      <c r="D795" s="702"/>
      <c r="E795" s="702"/>
      <c r="F795" s="702"/>
      <c r="G795" s="702"/>
      <c r="H795" s="702"/>
      <c r="I795" s="702"/>
      <c r="J795" s="702"/>
      <c r="K795" s="702"/>
      <c r="L795" s="702"/>
      <c r="M795" s="702"/>
      <c r="N795" s="702"/>
      <c r="O795" s="702"/>
      <c r="S795" s="702"/>
      <c r="T795" s="702"/>
      <c r="U795" s="702"/>
      <c r="V795" s="702"/>
      <c r="W795" s="702"/>
      <c r="X795" s="702"/>
      <c r="Y795" s="702"/>
      <c r="Z795" s="702"/>
      <c r="AA795" s="702"/>
      <c r="AB795" s="702"/>
      <c r="AC795" s="702"/>
      <c r="AD795" s="702"/>
    </row>
    <row r="796" spans="4:30">
      <c r="D796" s="702"/>
      <c r="E796" s="702"/>
      <c r="F796" s="702"/>
      <c r="G796" s="702"/>
      <c r="H796" s="702"/>
      <c r="I796" s="702"/>
      <c r="J796" s="702"/>
      <c r="K796" s="702"/>
      <c r="L796" s="702"/>
      <c r="M796" s="702"/>
      <c r="N796" s="702"/>
      <c r="O796" s="702"/>
      <c r="S796" s="702"/>
      <c r="T796" s="702"/>
      <c r="U796" s="702"/>
      <c r="V796" s="702"/>
      <c r="W796" s="702"/>
      <c r="X796" s="702"/>
      <c r="Y796" s="702"/>
      <c r="Z796" s="702"/>
      <c r="AA796" s="702"/>
      <c r="AB796" s="702"/>
      <c r="AC796" s="702"/>
      <c r="AD796" s="702"/>
    </row>
    <row r="797" spans="4:30">
      <c r="D797" s="702"/>
      <c r="E797" s="702"/>
      <c r="F797" s="702"/>
      <c r="G797" s="702"/>
      <c r="H797" s="702"/>
      <c r="I797" s="702"/>
      <c r="J797" s="702"/>
      <c r="K797" s="702"/>
      <c r="L797" s="702"/>
      <c r="M797" s="702"/>
      <c r="N797" s="702"/>
      <c r="O797" s="702"/>
      <c r="S797" s="702"/>
      <c r="T797" s="702"/>
      <c r="U797" s="702"/>
      <c r="V797" s="702"/>
      <c r="W797" s="702"/>
      <c r="X797" s="702"/>
      <c r="Y797" s="702"/>
      <c r="Z797" s="702"/>
      <c r="AA797" s="702"/>
      <c r="AB797" s="702"/>
      <c r="AC797" s="702"/>
      <c r="AD797" s="702"/>
    </row>
    <row r="798" spans="4:30">
      <c r="D798" s="702"/>
      <c r="E798" s="702"/>
      <c r="F798" s="702"/>
      <c r="G798" s="702"/>
      <c r="H798" s="702"/>
      <c r="I798" s="702"/>
      <c r="J798" s="702"/>
      <c r="K798" s="702"/>
      <c r="L798" s="702"/>
      <c r="M798" s="702"/>
      <c r="N798" s="702"/>
      <c r="O798" s="702"/>
      <c r="S798" s="702"/>
      <c r="T798" s="702"/>
      <c r="U798" s="702"/>
      <c r="V798" s="702"/>
      <c r="W798" s="702"/>
      <c r="X798" s="702"/>
      <c r="Y798" s="702"/>
      <c r="Z798" s="702"/>
      <c r="AA798" s="702"/>
      <c r="AB798" s="702"/>
      <c r="AC798" s="702"/>
      <c r="AD798" s="702"/>
    </row>
    <row r="799" spans="4:30">
      <c r="D799" s="702"/>
      <c r="E799" s="702"/>
      <c r="F799" s="702"/>
      <c r="G799" s="702"/>
      <c r="H799" s="702"/>
      <c r="I799" s="702"/>
      <c r="J799" s="702"/>
      <c r="K799" s="702"/>
      <c r="L799" s="702"/>
      <c r="M799" s="702"/>
      <c r="N799" s="702"/>
      <c r="O799" s="702"/>
      <c r="S799" s="702"/>
      <c r="T799" s="702"/>
      <c r="U799" s="702"/>
      <c r="V799" s="702"/>
      <c r="W799" s="702"/>
      <c r="X799" s="702"/>
      <c r="Y799" s="702"/>
      <c r="Z799" s="702"/>
      <c r="AA799" s="702"/>
      <c r="AB799" s="702"/>
      <c r="AC799" s="702"/>
      <c r="AD799" s="702"/>
    </row>
    <row r="800" spans="4:30">
      <c r="D800" s="702"/>
      <c r="E800" s="702"/>
      <c r="F800" s="702"/>
      <c r="G800" s="702"/>
      <c r="H800" s="702"/>
      <c r="I800" s="702"/>
      <c r="J800" s="702"/>
      <c r="K800" s="702"/>
      <c r="L800" s="702"/>
      <c r="M800" s="702"/>
      <c r="N800" s="702"/>
      <c r="O800" s="702"/>
      <c r="S800" s="702"/>
      <c r="T800" s="702"/>
      <c r="U800" s="702"/>
      <c r="V800" s="702"/>
      <c r="W800" s="702"/>
      <c r="X800" s="702"/>
      <c r="Y800" s="702"/>
      <c r="Z800" s="702"/>
      <c r="AA800" s="702"/>
      <c r="AB800" s="702"/>
      <c r="AC800" s="702"/>
      <c r="AD800" s="702"/>
    </row>
    <row r="801" spans="4:30">
      <c r="D801" s="702"/>
      <c r="E801" s="702"/>
      <c r="F801" s="702"/>
      <c r="G801" s="702"/>
      <c r="H801" s="702"/>
      <c r="I801" s="702"/>
      <c r="J801" s="702"/>
      <c r="K801" s="702"/>
      <c r="L801" s="702"/>
      <c r="M801" s="702"/>
      <c r="N801" s="702"/>
      <c r="O801" s="702"/>
      <c r="S801" s="702"/>
      <c r="T801" s="702"/>
      <c r="U801" s="702"/>
      <c r="V801" s="702"/>
      <c r="W801" s="702"/>
      <c r="X801" s="702"/>
      <c r="Y801" s="702"/>
      <c r="Z801" s="702"/>
      <c r="AA801" s="702"/>
      <c r="AB801" s="702"/>
      <c r="AC801" s="702"/>
      <c r="AD801" s="702"/>
    </row>
    <row r="802" spans="4:30">
      <c r="D802" s="702"/>
      <c r="E802" s="702"/>
      <c r="F802" s="702"/>
      <c r="G802" s="702"/>
      <c r="H802" s="702"/>
      <c r="I802" s="702"/>
      <c r="J802" s="702"/>
      <c r="K802" s="702"/>
      <c r="L802" s="702"/>
      <c r="M802" s="702"/>
      <c r="N802" s="702"/>
      <c r="O802" s="702"/>
      <c r="S802" s="702"/>
      <c r="T802" s="702"/>
      <c r="U802" s="702"/>
      <c r="V802" s="702"/>
      <c r="W802" s="702"/>
      <c r="X802" s="702"/>
      <c r="Y802" s="702"/>
      <c r="Z802" s="702"/>
      <c r="AA802" s="702"/>
      <c r="AB802" s="702"/>
      <c r="AC802" s="702"/>
      <c r="AD802" s="702"/>
    </row>
    <row r="803" spans="4:30">
      <c r="D803" s="702"/>
      <c r="E803" s="702"/>
      <c r="F803" s="702"/>
      <c r="G803" s="702"/>
      <c r="H803" s="702"/>
      <c r="I803" s="702"/>
      <c r="J803" s="702"/>
      <c r="K803" s="702"/>
      <c r="L803" s="702"/>
      <c r="M803" s="702"/>
      <c r="N803" s="702"/>
      <c r="O803" s="702"/>
      <c r="S803" s="702"/>
      <c r="T803" s="702"/>
      <c r="U803" s="702"/>
      <c r="V803" s="702"/>
      <c r="W803" s="702"/>
      <c r="X803" s="702"/>
      <c r="Y803" s="702"/>
      <c r="Z803" s="702"/>
      <c r="AA803" s="702"/>
      <c r="AB803" s="702"/>
      <c r="AC803" s="702"/>
      <c r="AD803" s="702"/>
    </row>
    <row r="804" spans="4:30">
      <c r="D804" s="702"/>
      <c r="E804" s="702"/>
      <c r="F804" s="702"/>
      <c r="G804" s="702"/>
      <c r="H804" s="702"/>
      <c r="I804" s="702"/>
      <c r="J804" s="702"/>
      <c r="K804" s="702"/>
      <c r="L804" s="702"/>
      <c r="M804" s="702"/>
      <c r="N804" s="702"/>
      <c r="O804" s="702"/>
      <c r="S804" s="702"/>
      <c r="T804" s="702"/>
      <c r="U804" s="702"/>
      <c r="V804" s="702"/>
      <c r="W804" s="702"/>
      <c r="X804" s="702"/>
      <c r="Y804" s="702"/>
      <c r="Z804" s="702"/>
      <c r="AA804" s="702"/>
      <c r="AB804" s="702"/>
      <c r="AC804" s="702"/>
      <c r="AD804" s="702"/>
    </row>
    <row r="805" spans="4:30">
      <c r="D805" s="702"/>
      <c r="E805" s="702"/>
      <c r="F805" s="702"/>
      <c r="G805" s="702"/>
      <c r="H805" s="702"/>
      <c r="I805" s="702"/>
      <c r="J805" s="702"/>
      <c r="K805" s="702"/>
      <c r="L805" s="702"/>
      <c r="M805" s="702"/>
      <c r="N805" s="702"/>
      <c r="O805" s="702"/>
      <c r="S805" s="702"/>
      <c r="T805" s="702"/>
      <c r="U805" s="702"/>
      <c r="V805" s="702"/>
      <c r="W805" s="702"/>
      <c r="X805" s="702"/>
      <c r="Y805" s="702"/>
      <c r="Z805" s="702"/>
      <c r="AA805" s="702"/>
      <c r="AB805" s="702"/>
      <c r="AC805" s="702"/>
      <c r="AD805" s="702"/>
    </row>
    <row r="806" spans="4:30">
      <c r="D806" s="702"/>
      <c r="E806" s="702"/>
      <c r="F806" s="702"/>
      <c r="G806" s="702"/>
      <c r="H806" s="702"/>
      <c r="I806" s="702"/>
      <c r="J806" s="702"/>
      <c r="K806" s="702"/>
      <c r="L806" s="702"/>
      <c r="M806" s="702"/>
      <c r="N806" s="702"/>
      <c r="O806" s="702"/>
      <c r="S806" s="702"/>
      <c r="T806" s="702"/>
      <c r="U806" s="702"/>
      <c r="V806" s="702"/>
      <c r="W806" s="702"/>
      <c r="X806" s="702"/>
      <c r="Y806" s="702"/>
      <c r="Z806" s="702"/>
      <c r="AA806" s="702"/>
      <c r="AB806" s="702"/>
      <c r="AC806" s="702"/>
      <c r="AD806" s="702"/>
    </row>
    <row r="807" spans="4:30">
      <c r="D807" s="702"/>
      <c r="E807" s="702"/>
      <c r="F807" s="702"/>
      <c r="G807" s="702"/>
      <c r="H807" s="702"/>
      <c r="I807" s="702"/>
      <c r="J807" s="702"/>
      <c r="K807" s="702"/>
      <c r="L807" s="702"/>
      <c r="M807" s="702"/>
      <c r="N807" s="702"/>
      <c r="O807" s="702"/>
      <c r="S807" s="702"/>
      <c r="T807" s="702"/>
      <c r="U807" s="702"/>
      <c r="V807" s="702"/>
      <c r="W807" s="702"/>
      <c r="X807" s="702"/>
      <c r="Y807" s="702"/>
      <c r="Z807" s="702"/>
      <c r="AA807" s="702"/>
      <c r="AB807" s="702"/>
      <c r="AC807" s="702"/>
      <c r="AD807" s="702"/>
    </row>
    <row r="808" spans="4:30">
      <c r="D808" s="702"/>
      <c r="E808" s="702"/>
      <c r="F808" s="702"/>
      <c r="G808" s="702"/>
      <c r="H808" s="702"/>
      <c r="I808" s="702"/>
      <c r="J808" s="702"/>
      <c r="K808" s="702"/>
      <c r="L808" s="702"/>
      <c r="M808" s="702"/>
      <c r="N808" s="702"/>
      <c r="O808" s="702"/>
      <c r="S808" s="702"/>
      <c r="T808" s="702"/>
      <c r="U808" s="702"/>
      <c r="V808" s="702"/>
      <c r="W808" s="702"/>
      <c r="X808" s="702"/>
      <c r="Y808" s="702"/>
      <c r="Z808" s="702"/>
      <c r="AA808" s="702"/>
      <c r="AB808" s="702"/>
      <c r="AC808" s="702"/>
      <c r="AD808" s="702"/>
    </row>
    <row r="809" spans="4:30">
      <c r="D809" s="702"/>
      <c r="E809" s="702"/>
      <c r="F809" s="702"/>
      <c r="G809" s="702"/>
      <c r="H809" s="702"/>
      <c r="I809" s="702"/>
      <c r="J809" s="702"/>
      <c r="K809" s="702"/>
      <c r="L809" s="702"/>
      <c r="M809" s="702"/>
      <c r="N809" s="702"/>
      <c r="O809" s="702"/>
      <c r="S809" s="702"/>
      <c r="T809" s="702"/>
      <c r="U809" s="702"/>
      <c r="V809" s="702"/>
      <c r="W809" s="702"/>
      <c r="X809" s="702"/>
      <c r="Y809" s="702"/>
      <c r="Z809" s="702"/>
      <c r="AA809" s="702"/>
      <c r="AB809" s="702"/>
      <c r="AC809" s="702"/>
      <c r="AD809" s="702"/>
    </row>
    <row r="810" spans="4:30">
      <c r="D810" s="702"/>
      <c r="E810" s="702"/>
      <c r="F810" s="702"/>
      <c r="G810" s="702"/>
      <c r="H810" s="702"/>
      <c r="I810" s="702"/>
      <c r="J810" s="702"/>
      <c r="K810" s="702"/>
      <c r="L810" s="702"/>
      <c r="M810" s="702"/>
      <c r="N810" s="702"/>
      <c r="O810" s="702"/>
      <c r="S810" s="702"/>
      <c r="T810" s="702"/>
      <c r="U810" s="702"/>
      <c r="V810" s="702"/>
      <c r="W810" s="702"/>
      <c r="X810" s="702"/>
      <c r="Y810" s="702"/>
      <c r="Z810" s="702"/>
      <c r="AA810" s="702"/>
      <c r="AB810" s="702"/>
      <c r="AC810" s="702"/>
      <c r="AD810" s="702"/>
    </row>
    <row r="811" spans="4:30">
      <c r="D811" s="702"/>
      <c r="E811" s="702"/>
      <c r="F811" s="702"/>
      <c r="G811" s="702"/>
      <c r="H811" s="702"/>
      <c r="I811" s="702"/>
      <c r="J811" s="702"/>
      <c r="K811" s="702"/>
      <c r="L811" s="702"/>
      <c r="M811" s="702"/>
      <c r="N811" s="702"/>
      <c r="O811" s="702"/>
      <c r="S811" s="702"/>
      <c r="T811" s="702"/>
      <c r="U811" s="702"/>
      <c r="V811" s="702"/>
      <c r="W811" s="702"/>
      <c r="X811" s="702"/>
      <c r="Y811" s="702"/>
      <c r="Z811" s="702"/>
      <c r="AA811" s="702"/>
      <c r="AB811" s="702"/>
      <c r="AC811" s="702"/>
      <c r="AD811" s="702"/>
    </row>
    <row r="812" spans="4:30">
      <c r="D812" s="702"/>
      <c r="E812" s="702"/>
      <c r="F812" s="702"/>
      <c r="G812" s="702"/>
      <c r="H812" s="702"/>
      <c r="I812" s="702"/>
      <c r="J812" s="702"/>
      <c r="K812" s="702"/>
      <c r="L812" s="702"/>
      <c r="M812" s="702"/>
      <c r="N812" s="702"/>
      <c r="O812" s="702"/>
      <c r="S812" s="702"/>
      <c r="T812" s="702"/>
      <c r="U812" s="702"/>
      <c r="V812" s="702"/>
      <c r="W812" s="702"/>
      <c r="X812" s="702"/>
      <c r="Y812" s="702"/>
      <c r="Z812" s="702"/>
      <c r="AA812" s="702"/>
      <c r="AB812" s="702"/>
      <c r="AC812" s="702"/>
      <c r="AD812" s="702"/>
    </row>
    <row r="813" spans="4:30">
      <c r="D813" s="702"/>
      <c r="E813" s="702"/>
      <c r="F813" s="702"/>
      <c r="G813" s="702"/>
      <c r="H813" s="702"/>
      <c r="I813" s="702"/>
      <c r="J813" s="702"/>
      <c r="K813" s="702"/>
      <c r="L813" s="702"/>
      <c r="M813" s="702"/>
      <c r="N813" s="702"/>
      <c r="O813" s="702"/>
      <c r="S813" s="702"/>
      <c r="T813" s="702"/>
      <c r="U813" s="702"/>
      <c r="V813" s="702"/>
      <c r="W813" s="702"/>
      <c r="X813" s="702"/>
      <c r="Y813" s="702"/>
      <c r="Z813" s="702"/>
      <c r="AA813" s="702"/>
      <c r="AB813" s="702"/>
      <c r="AC813" s="702"/>
      <c r="AD813" s="702"/>
    </row>
    <row r="814" spans="4:30">
      <c r="D814" s="702"/>
      <c r="E814" s="702"/>
      <c r="F814" s="702"/>
      <c r="G814" s="702"/>
      <c r="H814" s="702"/>
      <c r="I814" s="702"/>
      <c r="J814" s="702"/>
      <c r="K814" s="702"/>
      <c r="L814" s="702"/>
      <c r="M814" s="702"/>
      <c r="N814" s="702"/>
      <c r="O814" s="702"/>
      <c r="S814" s="702"/>
      <c r="T814" s="702"/>
      <c r="U814" s="702"/>
      <c r="V814" s="702"/>
      <c r="W814" s="702"/>
      <c r="X814" s="702"/>
      <c r="Y814" s="702"/>
      <c r="Z814" s="702"/>
      <c r="AA814" s="702"/>
      <c r="AB814" s="702"/>
      <c r="AC814" s="702"/>
      <c r="AD814" s="702"/>
    </row>
    <row r="815" spans="4:30">
      <c r="D815" s="702"/>
      <c r="E815" s="702"/>
      <c r="F815" s="702"/>
      <c r="G815" s="702"/>
      <c r="H815" s="702"/>
      <c r="I815" s="702"/>
      <c r="J815" s="702"/>
      <c r="K815" s="702"/>
      <c r="L815" s="702"/>
      <c r="M815" s="702"/>
      <c r="N815" s="702"/>
      <c r="O815" s="702"/>
      <c r="S815" s="702"/>
      <c r="T815" s="702"/>
      <c r="U815" s="702"/>
      <c r="V815" s="702"/>
      <c r="W815" s="702"/>
      <c r="X815" s="702"/>
      <c r="Y815" s="702"/>
      <c r="Z815" s="702"/>
      <c r="AA815" s="702"/>
      <c r="AB815" s="702"/>
      <c r="AC815" s="702"/>
      <c r="AD815" s="702"/>
    </row>
    <row r="816" spans="4:30">
      <c r="D816" s="702"/>
      <c r="E816" s="702"/>
      <c r="F816" s="702"/>
      <c r="G816" s="702"/>
      <c r="H816" s="702"/>
      <c r="I816" s="702"/>
      <c r="J816" s="702"/>
      <c r="K816" s="702"/>
      <c r="L816" s="702"/>
      <c r="M816" s="702"/>
      <c r="N816" s="702"/>
      <c r="O816" s="702"/>
      <c r="S816" s="702"/>
      <c r="T816" s="702"/>
      <c r="U816" s="702"/>
      <c r="V816" s="702"/>
      <c r="W816" s="702"/>
      <c r="X816" s="702"/>
      <c r="Y816" s="702"/>
      <c r="Z816" s="702"/>
      <c r="AA816" s="702"/>
      <c r="AB816" s="702"/>
      <c r="AC816" s="702"/>
      <c r="AD816" s="702"/>
    </row>
    <row r="817" spans="4:30">
      <c r="D817" s="702"/>
      <c r="E817" s="702"/>
      <c r="F817" s="702"/>
      <c r="G817" s="702"/>
      <c r="H817" s="702"/>
      <c r="I817" s="702"/>
      <c r="J817" s="702"/>
      <c r="K817" s="702"/>
      <c r="L817" s="702"/>
      <c r="M817" s="702"/>
      <c r="N817" s="702"/>
      <c r="O817" s="702"/>
      <c r="S817" s="702"/>
      <c r="T817" s="702"/>
      <c r="U817" s="702"/>
      <c r="V817" s="702"/>
      <c r="W817" s="702"/>
      <c r="X817" s="702"/>
      <c r="Y817" s="702"/>
      <c r="Z817" s="702"/>
      <c r="AA817" s="702"/>
      <c r="AB817" s="702"/>
      <c r="AC817" s="702"/>
      <c r="AD817" s="702"/>
    </row>
    <row r="818" spans="4:30">
      <c r="D818" s="702"/>
      <c r="E818" s="702"/>
      <c r="F818" s="702"/>
      <c r="G818" s="702"/>
      <c r="H818" s="702"/>
      <c r="I818" s="702"/>
      <c r="J818" s="702"/>
      <c r="K818" s="702"/>
      <c r="L818" s="702"/>
      <c r="M818" s="702"/>
      <c r="N818" s="702"/>
      <c r="O818" s="702"/>
      <c r="S818" s="702"/>
      <c r="T818" s="702"/>
      <c r="U818" s="702"/>
      <c r="V818" s="702"/>
      <c r="W818" s="702"/>
      <c r="X818" s="702"/>
      <c r="Y818" s="702"/>
      <c r="Z818" s="702"/>
      <c r="AA818" s="702"/>
      <c r="AB818" s="702"/>
      <c r="AC818" s="702"/>
      <c r="AD818" s="702"/>
    </row>
    <row r="819" spans="4:30">
      <c r="D819" s="702"/>
      <c r="E819" s="702"/>
      <c r="F819" s="702"/>
      <c r="G819" s="702"/>
      <c r="H819" s="702"/>
      <c r="I819" s="702"/>
      <c r="J819" s="702"/>
      <c r="K819" s="702"/>
      <c r="L819" s="702"/>
      <c r="M819" s="702"/>
      <c r="N819" s="702"/>
      <c r="O819" s="702"/>
      <c r="S819" s="702"/>
      <c r="T819" s="702"/>
      <c r="U819" s="702"/>
      <c r="V819" s="702"/>
      <c r="W819" s="702"/>
      <c r="X819" s="702"/>
      <c r="Y819" s="702"/>
      <c r="Z819" s="702"/>
      <c r="AA819" s="702"/>
      <c r="AB819" s="702"/>
      <c r="AC819" s="702"/>
      <c r="AD819" s="702"/>
    </row>
    <row r="820" spans="4:30">
      <c r="D820" s="702"/>
      <c r="E820" s="702"/>
      <c r="F820" s="702"/>
      <c r="G820" s="702"/>
      <c r="H820" s="702"/>
      <c r="I820" s="702"/>
      <c r="J820" s="702"/>
      <c r="K820" s="702"/>
      <c r="L820" s="702"/>
      <c r="M820" s="702"/>
      <c r="N820" s="702"/>
      <c r="O820" s="702"/>
      <c r="S820" s="702"/>
      <c r="T820" s="702"/>
      <c r="U820" s="702"/>
      <c r="V820" s="702"/>
      <c r="W820" s="702"/>
      <c r="X820" s="702"/>
      <c r="Y820" s="702"/>
      <c r="Z820" s="702"/>
      <c r="AA820" s="702"/>
      <c r="AB820" s="702"/>
      <c r="AC820" s="702"/>
      <c r="AD820" s="702"/>
    </row>
    <row r="821" spans="4:30">
      <c r="D821" s="702"/>
      <c r="E821" s="702"/>
      <c r="F821" s="702"/>
      <c r="G821" s="702"/>
      <c r="H821" s="702"/>
      <c r="I821" s="702"/>
      <c r="J821" s="702"/>
      <c r="K821" s="702"/>
      <c r="L821" s="702"/>
      <c r="M821" s="702"/>
      <c r="N821" s="702"/>
      <c r="O821" s="702"/>
      <c r="S821" s="702"/>
      <c r="T821" s="702"/>
      <c r="U821" s="702"/>
      <c r="V821" s="702"/>
      <c r="W821" s="702"/>
      <c r="X821" s="702"/>
      <c r="Y821" s="702"/>
      <c r="Z821" s="702"/>
      <c r="AA821" s="702"/>
      <c r="AB821" s="702"/>
      <c r="AC821" s="702"/>
      <c r="AD821" s="702"/>
    </row>
    <row r="822" spans="4:30">
      <c r="D822" s="702"/>
      <c r="E822" s="702"/>
      <c r="F822" s="702"/>
      <c r="G822" s="702"/>
      <c r="H822" s="702"/>
      <c r="I822" s="702"/>
      <c r="J822" s="702"/>
      <c r="K822" s="702"/>
      <c r="L822" s="702"/>
      <c r="M822" s="702"/>
      <c r="N822" s="702"/>
      <c r="O822" s="702"/>
      <c r="S822" s="702"/>
      <c r="T822" s="702"/>
      <c r="U822" s="702"/>
      <c r="V822" s="702"/>
      <c r="W822" s="702"/>
      <c r="X822" s="702"/>
      <c r="Y822" s="702"/>
      <c r="Z822" s="702"/>
      <c r="AA822" s="702"/>
      <c r="AB822" s="702"/>
      <c r="AC822" s="702"/>
      <c r="AD822" s="702"/>
    </row>
    <row r="823" spans="4:30">
      <c r="D823" s="702"/>
      <c r="E823" s="702"/>
      <c r="F823" s="702"/>
      <c r="G823" s="702"/>
      <c r="H823" s="702"/>
      <c r="I823" s="702"/>
      <c r="J823" s="702"/>
      <c r="K823" s="702"/>
      <c r="L823" s="702"/>
      <c r="M823" s="702"/>
      <c r="N823" s="702"/>
      <c r="O823" s="702"/>
      <c r="S823" s="702"/>
      <c r="T823" s="702"/>
      <c r="U823" s="702"/>
      <c r="V823" s="702"/>
      <c r="W823" s="702"/>
      <c r="X823" s="702"/>
      <c r="Y823" s="702"/>
      <c r="Z823" s="702"/>
      <c r="AA823" s="702"/>
      <c r="AB823" s="702"/>
      <c r="AC823" s="702"/>
      <c r="AD823" s="702"/>
    </row>
    <row r="824" spans="4:30">
      <c r="D824" s="702"/>
      <c r="E824" s="702"/>
      <c r="F824" s="702"/>
      <c r="G824" s="702"/>
      <c r="H824" s="702"/>
      <c r="I824" s="702"/>
      <c r="J824" s="702"/>
      <c r="K824" s="702"/>
      <c r="L824" s="702"/>
      <c r="M824" s="702"/>
      <c r="N824" s="702"/>
      <c r="O824" s="702"/>
      <c r="S824" s="702"/>
      <c r="T824" s="702"/>
      <c r="U824" s="702"/>
      <c r="V824" s="702"/>
      <c r="W824" s="702"/>
      <c r="X824" s="702"/>
      <c r="Y824" s="702"/>
      <c r="Z824" s="702"/>
      <c r="AA824" s="702"/>
      <c r="AB824" s="702"/>
      <c r="AC824" s="702"/>
      <c r="AD824" s="702"/>
    </row>
    <row r="825" spans="4:30">
      <c r="D825" s="702"/>
      <c r="E825" s="702"/>
      <c r="F825" s="702"/>
      <c r="G825" s="702"/>
      <c r="H825" s="702"/>
      <c r="I825" s="702"/>
      <c r="J825" s="702"/>
      <c r="K825" s="702"/>
      <c r="L825" s="702"/>
      <c r="M825" s="702"/>
      <c r="N825" s="702"/>
      <c r="O825" s="702"/>
      <c r="S825" s="702"/>
      <c r="T825" s="702"/>
      <c r="U825" s="702"/>
      <c r="V825" s="702"/>
      <c r="W825" s="702"/>
      <c r="X825" s="702"/>
      <c r="Y825" s="702"/>
      <c r="Z825" s="702"/>
      <c r="AA825" s="702"/>
      <c r="AB825" s="702"/>
      <c r="AC825" s="702"/>
      <c r="AD825" s="702"/>
    </row>
    <row r="826" spans="4:30">
      <c r="D826" s="702"/>
      <c r="E826" s="702"/>
      <c r="F826" s="702"/>
      <c r="G826" s="702"/>
      <c r="H826" s="702"/>
      <c r="I826" s="702"/>
      <c r="J826" s="702"/>
      <c r="K826" s="702"/>
      <c r="L826" s="702"/>
      <c r="M826" s="702"/>
      <c r="N826" s="702"/>
      <c r="O826" s="702"/>
      <c r="S826" s="702"/>
      <c r="T826" s="702"/>
      <c r="U826" s="702"/>
      <c r="V826" s="702"/>
      <c r="W826" s="702"/>
      <c r="X826" s="702"/>
      <c r="Y826" s="702"/>
      <c r="Z826" s="702"/>
      <c r="AA826" s="702"/>
      <c r="AB826" s="702"/>
      <c r="AC826" s="702"/>
      <c r="AD826" s="702"/>
    </row>
    <row r="827" spans="4:30">
      <c r="D827" s="702"/>
      <c r="E827" s="702"/>
      <c r="F827" s="702"/>
      <c r="G827" s="702"/>
      <c r="H827" s="702"/>
      <c r="I827" s="702"/>
      <c r="J827" s="702"/>
      <c r="K827" s="702"/>
      <c r="L827" s="702"/>
      <c r="M827" s="702"/>
      <c r="N827" s="702"/>
      <c r="O827" s="702"/>
      <c r="S827" s="702"/>
      <c r="T827" s="702"/>
      <c r="U827" s="702"/>
      <c r="V827" s="702"/>
      <c r="W827" s="702"/>
      <c r="X827" s="702"/>
      <c r="Y827" s="702"/>
      <c r="Z827" s="702"/>
      <c r="AA827" s="702"/>
      <c r="AB827" s="702"/>
      <c r="AC827" s="702"/>
      <c r="AD827" s="702"/>
    </row>
    <row r="828" spans="4:30">
      <c r="D828" s="702"/>
      <c r="E828" s="702"/>
      <c r="F828" s="702"/>
      <c r="G828" s="702"/>
      <c r="H828" s="702"/>
      <c r="I828" s="702"/>
      <c r="J828" s="702"/>
      <c r="K828" s="702"/>
      <c r="L828" s="702"/>
      <c r="M828" s="702"/>
      <c r="N828" s="702"/>
      <c r="O828" s="702"/>
      <c r="S828" s="702"/>
      <c r="T828" s="702"/>
      <c r="U828" s="702"/>
      <c r="V828" s="702"/>
      <c r="W828" s="702"/>
      <c r="X828" s="702"/>
      <c r="Y828" s="702"/>
      <c r="Z828" s="702"/>
      <c r="AA828" s="702"/>
      <c r="AB828" s="702"/>
      <c r="AC828" s="702"/>
      <c r="AD828" s="702"/>
    </row>
    <row r="829" spans="4:30">
      <c r="D829" s="702"/>
      <c r="E829" s="702"/>
      <c r="F829" s="702"/>
      <c r="G829" s="702"/>
      <c r="H829" s="702"/>
      <c r="I829" s="702"/>
      <c r="J829" s="702"/>
      <c r="K829" s="702"/>
      <c r="L829" s="702"/>
      <c r="M829" s="702"/>
      <c r="N829" s="702"/>
      <c r="O829" s="702"/>
      <c r="S829" s="702"/>
      <c r="T829" s="702"/>
      <c r="U829" s="702"/>
      <c r="V829" s="702"/>
      <c r="W829" s="702"/>
      <c r="X829" s="702"/>
      <c r="Y829" s="702"/>
      <c r="Z829" s="702"/>
      <c r="AA829" s="702"/>
      <c r="AB829" s="702"/>
      <c r="AC829" s="702"/>
      <c r="AD829" s="702"/>
    </row>
    <row r="830" spans="4:30">
      <c r="D830" s="702"/>
      <c r="E830" s="702"/>
      <c r="F830" s="702"/>
      <c r="G830" s="702"/>
      <c r="H830" s="702"/>
      <c r="I830" s="702"/>
      <c r="J830" s="702"/>
      <c r="K830" s="702"/>
      <c r="L830" s="702"/>
      <c r="M830" s="702"/>
      <c r="N830" s="702"/>
      <c r="O830" s="702"/>
      <c r="S830" s="702"/>
      <c r="T830" s="702"/>
      <c r="U830" s="702"/>
      <c r="V830" s="702"/>
      <c r="W830" s="702"/>
      <c r="X830" s="702"/>
      <c r="Y830" s="702"/>
      <c r="Z830" s="702"/>
      <c r="AA830" s="702"/>
      <c r="AB830" s="702"/>
      <c r="AC830" s="702"/>
      <c r="AD830" s="702"/>
    </row>
    <row r="831" spans="4:30">
      <c r="D831" s="702"/>
      <c r="E831" s="702"/>
      <c r="F831" s="702"/>
      <c r="G831" s="702"/>
      <c r="H831" s="702"/>
      <c r="I831" s="702"/>
      <c r="J831" s="702"/>
      <c r="K831" s="702"/>
      <c r="L831" s="702"/>
      <c r="M831" s="702"/>
      <c r="N831" s="702"/>
      <c r="O831" s="702"/>
      <c r="S831" s="702"/>
      <c r="T831" s="702"/>
      <c r="U831" s="702"/>
      <c r="V831" s="702"/>
      <c r="W831" s="702"/>
      <c r="X831" s="702"/>
      <c r="Y831" s="702"/>
      <c r="Z831" s="702"/>
      <c r="AA831" s="702"/>
      <c r="AB831" s="702"/>
      <c r="AC831" s="702"/>
      <c r="AD831" s="702"/>
    </row>
    <row r="832" spans="4:30">
      <c r="D832" s="702"/>
      <c r="E832" s="702"/>
      <c r="F832" s="702"/>
      <c r="G832" s="702"/>
      <c r="H832" s="702"/>
      <c r="I832" s="702"/>
      <c r="J832" s="702"/>
      <c r="K832" s="702"/>
      <c r="L832" s="702"/>
      <c r="M832" s="702"/>
      <c r="N832" s="702"/>
      <c r="O832" s="702"/>
      <c r="S832" s="702"/>
      <c r="T832" s="702"/>
      <c r="U832" s="702"/>
      <c r="V832" s="702"/>
      <c r="W832" s="702"/>
      <c r="X832" s="702"/>
      <c r="Y832" s="702"/>
      <c r="Z832" s="702"/>
      <c r="AA832" s="702"/>
      <c r="AB832" s="702"/>
      <c r="AC832" s="702"/>
      <c r="AD832" s="702"/>
    </row>
    <row r="833" spans="4:30">
      <c r="D833" s="702"/>
      <c r="E833" s="702"/>
      <c r="F833" s="702"/>
      <c r="G833" s="702"/>
      <c r="H833" s="702"/>
      <c r="I833" s="702"/>
      <c r="J833" s="702"/>
      <c r="K833" s="702"/>
      <c r="L833" s="702"/>
      <c r="M833" s="702"/>
      <c r="N833" s="702"/>
      <c r="O833" s="702"/>
      <c r="S833" s="702"/>
      <c r="T833" s="702"/>
      <c r="U833" s="702"/>
      <c r="V833" s="702"/>
      <c r="W833" s="702"/>
      <c r="X833" s="702"/>
      <c r="Y833" s="702"/>
      <c r="Z833" s="702"/>
      <c r="AA833" s="702"/>
      <c r="AB833" s="702"/>
      <c r="AC833" s="702"/>
      <c r="AD833" s="702"/>
    </row>
    <row r="834" spans="4:30">
      <c r="D834" s="702"/>
      <c r="E834" s="702"/>
      <c r="F834" s="702"/>
      <c r="G834" s="702"/>
      <c r="H834" s="702"/>
      <c r="I834" s="702"/>
      <c r="J834" s="702"/>
      <c r="K834" s="702"/>
      <c r="L834" s="702"/>
      <c r="M834" s="702"/>
      <c r="N834" s="702"/>
      <c r="O834" s="702"/>
      <c r="S834" s="702"/>
      <c r="T834" s="702"/>
      <c r="U834" s="702"/>
      <c r="V834" s="702"/>
      <c r="W834" s="702"/>
      <c r="X834" s="702"/>
      <c r="Y834" s="702"/>
      <c r="Z834" s="702"/>
      <c r="AA834" s="702"/>
      <c r="AB834" s="702"/>
      <c r="AC834" s="702"/>
      <c r="AD834" s="702"/>
    </row>
    <row r="835" spans="4:30">
      <c r="D835" s="702"/>
      <c r="E835" s="702"/>
      <c r="F835" s="702"/>
      <c r="G835" s="702"/>
      <c r="H835" s="702"/>
      <c r="I835" s="702"/>
      <c r="J835" s="702"/>
      <c r="K835" s="702"/>
      <c r="L835" s="702"/>
      <c r="M835" s="702"/>
      <c r="N835" s="702"/>
      <c r="O835" s="702"/>
      <c r="S835" s="702"/>
      <c r="T835" s="702"/>
      <c r="U835" s="702"/>
      <c r="V835" s="702"/>
      <c r="W835" s="702"/>
      <c r="X835" s="702"/>
      <c r="Y835" s="702"/>
      <c r="Z835" s="702"/>
      <c r="AA835" s="702"/>
      <c r="AB835" s="702"/>
      <c r="AC835" s="702"/>
      <c r="AD835" s="702"/>
    </row>
    <row r="836" spans="4:30">
      <c r="D836" s="702"/>
      <c r="E836" s="702"/>
      <c r="F836" s="702"/>
      <c r="G836" s="702"/>
      <c r="H836" s="702"/>
      <c r="I836" s="702"/>
      <c r="J836" s="702"/>
      <c r="K836" s="702"/>
      <c r="L836" s="702"/>
      <c r="M836" s="702"/>
      <c r="N836" s="702"/>
      <c r="O836" s="702"/>
      <c r="S836" s="702"/>
      <c r="T836" s="702"/>
      <c r="U836" s="702"/>
      <c r="V836" s="702"/>
      <c r="W836" s="702"/>
      <c r="X836" s="702"/>
      <c r="Y836" s="702"/>
      <c r="Z836" s="702"/>
      <c r="AA836" s="702"/>
      <c r="AB836" s="702"/>
      <c r="AC836" s="702"/>
      <c r="AD836" s="702"/>
    </row>
    <row r="837" spans="4:30">
      <c r="D837" s="702"/>
      <c r="E837" s="702"/>
      <c r="F837" s="702"/>
      <c r="G837" s="702"/>
      <c r="H837" s="702"/>
      <c r="I837" s="702"/>
      <c r="J837" s="702"/>
      <c r="K837" s="702"/>
      <c r="L837" s="702"/>
      <c r="M837" s="702"/>
      <c r="N837" s="702"/>
      <c r="O837" s="702"/>
      <c r="S837" s="702"/>
      <c r="T837" s="702"/>
      <c r="U837" s="702"/>
      <c r="V837" s="702"/>
      <c r="W837" s="702"/>
      <c r="X837" s="702"/>
      <c r="Y837" s="702"/>
      <c r="Z837" s="702"/>
      <c r="AA837" s="702"/>
      <c r="AB837" s="702"/>
      <c r="AC837" s="702"/>
      <c r="AD837" s="702"/>
    </row>
    <row r="838" spans="4:30">
      <c r="D838" s="702"/>
      <c r="E838" s="702"/>
      <c r="F838" s="702"/>
      <c r="G838" s="702"/>
      <c r="H838" s="702"/>
      <c r="I838" s="702"/>
      <c r="J838" s="702"/>
      <c r="K838" s="702"/>
      <c r="L838" s="702"/>
      <c r="M838" s="702"/>
      <c r="N838" s="702"/>
      <c r="O838" s="702"/>
      <c r="S838" s="702"/>
      <c r="T838" s="702"/>
      <c r="U838" s="702"/>
      <c r="V838" s="702"/>
      <c r="W838" s="702"/>
      <c r="X838" s="702"/>
      <c r="Y838" s="702"/>
      <c r="Z838" s="702"/>
      <c r="AA838" s="702"/>
      <c r="AB838" s="702"/>
      <c r="AC838" s="702"/>
      <c r="AD838" s="702"/>
    </row>
    <row r="839" spans="4:30">
      <c r="D839" s="702"/>
      <c r="E839" s="702"/>
      <c r="F839" s="702"/>
      <c r="G839" s="702"/>
      <c r="H839" s="702"/>
      <c r="I839" s="702"/>
      <c r="J839" s="702"/>
      <c r="K839" s="702"/>
      <c r="L839" s="702"/>
      <c r="M839" s="702"/>
      <c r="N839" s="702"/>
      <c r="O839" s="702"/>
      <c r="S839" s="702"/>
      <c r="T839" s="702"/>
      <c r="U839" s="702"/>
      <c r="V839" s="702"/>
      <c r="W839" s="702"/>
      <c r="X839" s="702"/>
      <c r="Y839" s="702"/>
      <c r="Z839" s="702"/>
      <c r="AA839" s="702"/>
      <c r="AB839" s="702"/>
      <c r="AC839" s="702"/>
      <c r="AD839" s="702"/>
    </row>
    <row r="840" spans="4:30">
      <c r="D840" s="702"/>
      <c r="E840" s="702"/>
      <c r="F840" s="702"/>
      <c r="G840" s="702"/>
      <c r="H840" s="702"/>
      <c r="I840" s="702"/>
      <c r="J840" s="702"/>
      <c r="K840" s="702"/>
      <c r="L840" s="702"/>
      <c r="M840" s="702"/>
      <c r="N840" s="702"/>
      <c r="O840" s="702"/>
      <c r="S840" s="702"/>
      <c r="T840" s="702"/>
      <c r="U840" s="702"/>
      <c r="V840" s="702"/>
      <c r="W840" s="702"/>
      <c r="X840" s="702"/>
      <c r="Y840" s="702"/>
      <c r="Z840" s="702"/>
      <c r="AA840" s="702"/>
      <c r="AB840" s="702"/>
      <c r="AC840" s="702"/>
      <c r="AD840" s="702"/>
    </row>
    <row r="841" spans="4:30">
      <c r="D841" s="702"/>
      <c r="E841" s="702"/>
      <c r="F841" s="702"/>
      <c r="G841" s="702"/>
      <c r="H841" s="702"/>
      <c r="I841" s="702"/>
      <c r="J841" s="702"/>
      <c r="K841" s="702"/>
      <c r="L841" s="702"/>
      <c r="M841" s="702"/>
      <c r="N841" s="702"/>
      <c r="O841" s="702"/>
      <c r="S841" s="702"/>
      <c r="T841" s="702"/>
      <c r="U841" s="702"/>
      <c r="V841" s="702"/>
      <c r="W841" s="702"/>
      <c r="X841" s="702"/>
      <c r="Y841" s="702"/>
      <c r="Z841" s="702"/>
      <c r="AA841" s="702"/>
      <c r="AB841" s="702"/>
      <c r="AC841" s="702"/>
      <c r="AD841" s="702"/>
    </row>
    <row r="842" spans="4:30">
      <c r="D842" s="702"/>
      <c r="E842" s="702"/>
      <c r="F842" s="702"/>
      <c r="G842" s="702"/>
      <c r="H842" s="702"/>
      <c r="I842" s="702"/>
      <c r="J842" s="702"/>
      <c r="K842" s="702"/>
      <c r="L842" s="702"/>
      <c r="M842" s="702"/>
      <c r="N842" s="702"/>
      <c r="O842" s="702"/>
      <c r="S842" s="702"/>
      <c r="T842" s="702"/>
      <c r="U842" s="702"/>
      <c r="V842" s="702"/>
      <c r="W842" s="702"/>
      <c r="X842" s="702"/>
      <c r="Y842" s="702"/>
      <c r="Z842" s="702"/>
      <c r="AA842" s="702"/>
      <c r="AB842" s="702"/>
      <c r="AC842" s="702"/>
      <c r="AD842" s="702"/>
    </row>
    <row r="843" spans="4:30">
      <c r="D843" s="702"/>
      <c r="E843" s="702"/>
      <c r="F843" s="702"/>
      <c r="G843" s="702"/>
      <c r="H843" s="702"/>
      <c r="I843" s="702"/>
      <c r="J843" s="702"/>
      <c r="K843" s="702"/>
      <c r="L843" s="702"/>
      <c r="M843" s="702"/>
      <c r="N843" s="702"/>
      <c r="O843" s="702"/>
      <c r="S843" s="702"/>
      <c r="T843" s="702"/>
      <c r="U843" s="702"/>
      <c r="V843" s="702"/>
      <c r="W843" s="702"/>
      <c r="X843" s="702"/>
      <c r="Y843" s="702"/>
      <c r="Z843" s="702"/>
      <c r="AA843" s="702"/>
      <c r="AB843" s="702"/>
      <c r="AC843" s="702"/>
      <c r="AD843" s="702"/>
    </row>
    <row r="844" spans="4:30">
      <c r="D844" s="702"/>
      <c r="E844" s="702"/>
      <c r="F844" s="702"/>
      <c r="G844" s="702"/>
      <c r="H844" s="702"/>
      <c r="I844" s="702"/>
      <c r="J844" s="702"/>
      <c r="K844" s="702"/>
      <c r="L844" s="702"/>
      <c r="M844" s="702"/>
      <c r="N844" s="702"/>
      <c r="O844" s="702"/>
      <c r="S844" s="702"/>
      <c r="T844" s="702"/>
      <c r="U844" s="702"/>
      <c r="V844" s="702"/>
      <c r="W844" s="702"/>
      <c r="X844" s="702"/>
      <c r="Y844" s="702"/>
      <c r="Z844" s="702"/>
      <c r="AA844" s="702"/>
      <c r="AB844" s="702"/>
      <c r="AC844" s="702"/>
      <c r="AD844" s="702"/>
    </row>
    <row r="845" spans="4:30">
      <c r="D845" s="702"/>
      <c r="E845" s="702"/>
      <c r="F845" s="702"/>
      <c r="G845" s="702"/>
      <c r="H845" s="702"/>
      <c r="I845" s="702"/>
      <c r="J845" s="702"/>
      <c r="K845" s="702"/>
      <c r="L845" s="702"/>
      <c r="M845" s="702"/>
      <c r="N845" s="702"/>
      <c r="O845" s="702"/>
      <c r="S845" s="702"/>
      <c r="T845" s="702"/>
      <c r="U845" s="702"/>
      <c r="V845" s="702"/>
      <c r="W845" s="702"/>
      <c r="X845" s="702"/>
      <c r="Y845" s="702"/>
      <c r="Z845" s="702"/>
      <c r="AA845" s="702"/>
      <c r="AB845" s="702"/>
      <c r="AC845" s="702"/>
      <c r="AD845" s="702"/>
    </row>
    <row r="846" spans="4:30">
      <c r="D846" s="702"/>
      <c r="E846" s="702"/>
      <c r="F846" s="702"/>
      <c r="G846" s="702"/>
      <c r="H846" s="702"/>
      <c r="I846" s="702"/>
      <c r="J846" s="702"/>
      <c r="K846" s="702"/>
      <c r="L846" s="702"/>
      <c r="M846" s="702"/>
      <c r="N846" s="702"/>
      <c r="O846" s="702"/>
      <c r="S846" s="702"/>
      <c r="T846" s="702"/>
      <c r="U846" s="702"/>
      <c r="V846" s="702"/>
      <c r="W846" s="702"/>
      <c r="X846" s="702"/>
      <c r="Y846" s="702"/>
      <c r="Z846" s="702"/>
      <c r="AA846" s="702"/>
      <c r="AB846" s="702"/>
      <c r="AC846" s="702"/>
      <c r="AD846" s="702"/>
    </row>
    <row r="847" spans="4:30">
      <c r="D847" s="702"/>
      <c r="E847" s="702"/>
      <c r="F847" s="702"/>
      <c r="G847" s="702"/>
      <c r="H847" s="702"/>
      <c r="I847" s="702"/>
      <c r="J847" s="702"/>
      <c r="K847" s="702"/>
      <c r="L847" s="702"/>
      <c r="M847" s="702"/>
      <c r="N847" s="702"/>
      <c r="O847" s="702"/>
      <c r="S847" s="702"/>
      <c r="T847" s="702"/>
      <c r="U847" s="702"/>
      <c r="V847" s="702"/>
      <c r="W847" s="702"/>
      <c r="X847" s="702"/>
      <c r="Y847" s="702"/>
      <c r="Z847" s="702"/>
      <c r="AA847" s="702"/>
      <c r="AB847" s="702"/>
      <c r="AC847" s="702"/>
      <c r="AD847" s="702"/>
    </row>
    <row r="848" spans="4:30">
      <c r="D848" s="702"/>
      <c r="E848" s="702"/>
      <c r="F848" s="702"/>
      <c r="G848" s="702"/>
      <c r="H848" s="702"/>
      <c r="I848" s="702"/>
      <c r="J848" s="702"/>
      <c r="K848" s="702"/>
      <c r="L848" s="702"/>
      <c r="M848" s="702"/>
      <c r="N848" s="702"/>
      <c r="O848" s="702"/>
      <c r="S848" s="702"/>
      <c r="T848" s="702"/>
      <c r="U848" s="702"/>
      <c r="V848" s="702"/>
      <c r="W848" s="702"/>
      <c r="X848" s="702"/>
      <c r="Y848" s="702"/>
      <c r="Z848" s="702"/>
      <c r="AA848" s="702"/>
      <c r="AB848" s="702"/>
      <c r="AC848" s="702"/>
      <c r="AD848" s="702"/>
    </row>
    <row r="849" spans="4:30">
      <c r="D849" s="702"/>
      <c r="E849" s="702"/>
      <c r="F849" s="702"/>
      <c r="G849" s="702"/>
      <c r="H849" s="702"/>
      <c r="I849" s="702"/>
      <c r="J849" s="702"/>
      <c r="K849" s="702"/>
      <c r="L849" s="702"/>
      <c r="M849" s="702"/>
      <c r="N849" s="702"/>
      <c r="O849" s="702"/>
      <c r="S849" s="702"/>
      <c r="T849" s="702"/>
      <c r="U849" s="702"/>
      <c r="V849" s="702"/>
      <c r="W849" s="702"/>
      <c r="X849" s="702"/>
      <c r="Y849" s="702"/>
      <c r="Z849" s="702"/>
      <c r="AA849" s="702"/>
      <c r="AB849" s="702"/>
      <c r="AC849" s="702"/>
      <c r="AD849" s="702"/>
    </row>
    <row r="850" spans="4:30">
      <c r="D850" s="702"/>
      <c r="E850" s="702"/>
      <c r="F850" s="702"/>
      <c r="G850" s="702"/>
      <c r="H850" s="702"/>
      <c r="I850" s="702"/>
      <c r="J850" s="702"/>
      <c r="K850" s="702"/>
      <c r="L850" s="702"/>
      <c r="M850" s="702"/>
      <c r="N850" s="702"/>
      <c r="O850" s="702"/>
      <c r="S850" s="702"/>
      <c r="T850" s="702"/>
      <c r="U850" s="702"/>
      <c r="V850" s="702"/>
      <c r="W850" s="702"/>
      <c r="X850" s="702"/>
      <c r="Y850" s="702"/>
      <c r="Z850" s="702"/>
      <c r="AA850" s="702"/>
      <c r="AB850" s="702"/>
      <c r="AC850" s="702"/>
      <c r="AD850" s="702"/>
    </row>
    <row r="851" spans="4:30">
      <c r="D851" s="702"/>
      <c r="E851" s="702"/>
      <c r="F851" s="702"/>
      <c r="G851" s="702"/>
      <c r="H851" s="702"/>
      <c r="I851" s="702"/>
      <c r="J851" s="702"/>
      <c r="K851" s="702"/>
      <c r="L851" s="702"/>
      <c r="M851" s="702"/>
      <c r="N851" s="702"/>
      <c r="O851" s="702"/>
      <c r="S851" s="702"/>
      <c r="T851" s="702"/>
      <c r="U851" s="702"/>
      <c r="V851" s="702"/>
      <c r="W851" s="702"/>
      <c r="X851" s="702"/>
      <c r="Y851" s="702"/>
      <c r="Z851" s="702"/>
      <c r="AA851" s="702"/>
      <c r="AB851" s="702"/>
      <c r="AC851" s="702"/>
      <c r="AD851" s="702"/>
    </row>
    <row r="852" spans="4:30">
      <c r="D852" s="702"/>
      <c r="E852" s="702"/>
      <c r="F852" s="702"/>
      <c r="G852" s="702"/>
      <c r="H852" s="702"/>
      <c r="I852" s="702"/>
      <c r="J852" s="702"/>
      <c r="K852" s="702"/>
      <c r="L852" s="702"/>
      <c r="M852" s="702"/>
      <c r="N852" s="702"/>
      <c r="O852" s="702"/>
      <c r="S852" s="702"/>
      <c r="T852" s="702"/>
      <c r="U852" s="702"/>
      <c r="V852" s="702"/>
      <c r="W852" s="702"/>
      <c r="X852" s="702"/>
      <c r="Y852" s="702"/>
      <c r="Z852" s="702"/>
      <c r="AA852" s="702"/>
      <c r="AB852" s="702"/>
      <c r="AC852" s="702"/>
      <c r="AD852" s="702"/>
    </row>
    <row r="853" spans="4:30">
      <c r="D853" s="702"/>
      <c r="E853" s="702"/>
      <c r="F853" s="702"/>
      <c r="G853" s="702"/>
      <c r="H853" s="702"/>
      <c r="I853" s="702"/>
      <c r="J853" s="702"/>
      <c r="K853" s="702"/>
      <c r="L853" s="702"/>
      <c r="M853" s="702"/>
      <c r="N853" s="702"/>
      <c r="O853" s="702"/>
      <c r="S853" s="702"/>
      <c r="T853" s="702"/>
      <c r="U853" s="702"/>
      <c r="V853" s="702"/>
      <c r="W853" s="702"/>
      <c r="X853" s="702"/>
      <c r="Y853" s="702"/>
      <c r="Z853" s="702"/>
      <c r="AA853" s="702"/>
      <c r="AB853" s="702"/>
      <c r="AC853" s="702"/>
      <c r="AD853" s="702"/>
    </row>
    <row r="854" spans="4:30">
      <c r="D854" s="702"/>
      <c r="E854" s="702"/>
      <c r="F854" s="702"/>
      <c r="G854" s="702"/>
      <c r="H854" s="702"/>
      <c r="I854" s="702"/>
      <c r="J854" s="702"/>
      <c r="K854" s="702"/>
      <c r="L854" s="702"/>
      <c r="M854" s="702"/>
      <c r="N854" s="702"/>
      <c r="O854" s="702"/>
      <c r="S854" s="702"/>
      <c r="T854" s="702"/>
      <c r="U854" s="702"/>
      <c r="V854" s="702"/>
      <c r="W854" s="702"/>
      <c r="X854" s="702"/>
      <c r="Y854" s="702"/>
      <c r="Z854" s="702"/>
      <c r="AA854" s="702"/>
      <c r="AB854" s="702"/>
      <c r="AC854" s="702"/>
      <c r="AD854" s="702"/>
    </row>
    <row r="855" spans="4:30">
      <c r="D855" s="702"/>
      <c r="E855" s="702"/>
      <c r="F855" s="702"/>
      <c r="G855" s="702"/>
      <c r="H855" s="702"/>
      <c r="I855" s="702"/>
      <c r="J855" s="702"/>
      <c r="K855" s="702"/>
      <c r="L855" s="702"/>
      <c r="M855" s="702"/>
      <c r="N855" s="702"/>
      <c r="O855" s="702"/>
      <c r="S855" s="702"/>
      <c r="T855" s="702"/>
      <c r="U855" s="702"/>
      <c r="V855" s="702"/>
      <c r="W855" s="702"/>
      <c r="X855" s="702"/>
      <c r="Y855" s="702"/>
      <c r="Z855" s="702"/>
      <c r="AA855" s="702"/>
      <c r="AB855" s="702"/>
      <c r="AC855" s="702"/>
      <c r="AD855" s="702"/>
    </row>
    <row r="856" spans="4:30">
      <c r="D856" s="702"/>
      <c r="E856" s="702"/>
      <c r="F856" s="702"/>
      <c r="G856" s="702"/>
      <c r="H856" s="702"/>
      <c r="I856" s="702"/>
      <c r="J856" s="702"/>
      <c r="K856" s="702"/>
      <c r="L856" s="702"/>
      <c r="M856" s="702"/>
      <c r="N856" s="702"/>
      <c r="O856" s="702"/>
      <c r="S856" s="702"/>
      <c r="T856" s="702"/>
      <c r="U856" s="702"/>
      <c r="V856" s="702"/>
      <c r="W856" s="702"/>
      <c r="X856" s="702"/>
      <c r="Y856" s="702"/>
      <c r="Z856" s="702"/>
      <c r="AA856" s="702"/>
      <c r="AB856" s="702"/>
      <c r="AC856" s="702"/>
      <c r="AD856" s="702"/>
    </row>
    <row r="857" spans="4:30">
      <c r="D857" s="702"/>
      <c r="E857" s="702"/>
      <c r="F857" s="702"/>
      <c r="G857" s="702"/>
      <c r="H857" s="702"/>
      <c r="I857" s="702"/>
      <c r="J857" s="702"/>
      <c r="K857" s="702"/>
      <c r="L857" s="702"/>
      <c r="M857" s="702"/>
      <c r="N857" s="702"/>
      <c r="O857" s="702"/>
      <c r="S857" s="702"/>
      <c r="T857" s="702"/>
      <c r="U857" s="702"/>
      <c r="V857" s="702"/>
      <c r="W857" s="702"/>
      <c r="X857" s="702"/>
      <c r="Y857" s="702"/>
      <c r="Z857" s="702"/>
      <c r="AA857" s="702"/>
      <c r="AB857" s="702"/>
      <c r="AC857" s="702"/>
      <c r="AD857" s="702"/>
    </row>
    <row r="858" spans="4:30">
      <c r="D858" s="702"/>
      <c r="E858" s="702"/>
      <c r="F858" s="702"/>
      <c r="G858" s="702"/>
      <c r="H858" s="702"/>
      <c r="I858" s="702"/>
      <c r="J858" s="702"/>
      <c r="K858" s="702"/>
      <c r="L858" s="702"/>
      <c r="M858" s="702"/>
      <c r="N858" s="702"/>
      <c r="O858" s="702"/>
      <c r="S858" s="702"/>
      <c r="T858" s="702"/>
      <c r="U858" s="702"/>
      <c r="V858" s="702"/>
      <c r="W858" s="702"/>
      <c r="X858" s="702"/>
      <c r="Y858" s="702"/>
      <c r="Z858" s="702"/>
      <c r="AA858" s="702"/>
      <c r="AB858" s="702"/>
      <c r="AC858" s="702"/>
      <c r="AD858" s="702"/>
    </row>
    <row r="859" spans="4:30">
      <c r="D859" s="702"/>
      <c r="E859" s="702"/>
      <c r="F859" s="702"/>
      <c r="G859" s="702"/>
      <c r="H859" s="702"/>
      <c r="I859" s="702"/>
      <c r="J859" s="702"/>
      <c r="K859" s="702"/>
      <c r="L859" s="702"/>
      <c r="M859" s="702"/>
      <c r="N859" s="702"/>
      <c r="O859" s="702"/>
      <c r="S859" s="702"/>
      <c r="T859" s="702"/>
      <c r="U859" s="702"/>
      <c r="V859" s="702"/>
      <c r="W859" s="702"/>
      <c r="X859" s="702"/>
      <c r="Y859" s="702"/>
      <c r="Z859" s="702"/>
      <c r="AA859" s="702"/>
      <c r="AB859" s="702"/>
      <c r="AC859" s="702"/>
      <c r="AD859" s="702"/>
    </row>
    <row r="860" spans="4:30">
      <c r="D860" s="702"/>
      <c r="E860" s="702"/>
      <c r="F860" s="702"/>
      <c r="G860" s="702"/>
      <c r="H860" s="702"/>
      <c r="I860" s="702"/>
      <c r="J860" s="702"/>
      <c r="K860" s="702"/>
      <c r="L860" s="702"/>
      <c r="M860" s="702"/>
      <c r="N860" s="702"/>
      <c r="O860" s="702"/>
      <c r="S860" s="702"/>
      <c r="T860" s="702"/>
      <c r="U860" s="702"/>
      <c r="V860" s="702"/>
      <c r="W860" s="702"/>
      <c r="X860" s="702"/>
      <c r="Y860" s="702"/>
      <c r="Z860" s="702"/>
      <c r="AA860" s="702"/>
      <c r="AB860" s="702"/>
      <c r="AC860" s="702"/>
      <c r="AD860" s="702"/>
    </row>
    <row r="861" spans="4:30">
      <c r="D861" s="702"/>
      <c r="E861" s="702"/>
      <c r="F861" s="702"/>
      <c r="G861" s="702"/>
      <c r="H861" s="702"/>
      <c r="I861" s="702"/>
      <c r="J861" s="702"/>
      <c r="K861" s="702"/>
      <c r="L861" s="702"/>
      <c r="M861" s="702"/>
      <c r="N861" s="702"/>
      <c r="O861" s="702"/>
      <c r="S861" s="702"/>
      <c r="T861" s="702"/>
      <c r="U861" s="702"/>
      <c r="V861" s="702"/>
      <c r="W861" s="702"/>
      <c r="X861" s="702"/>
      <c r="Y861" s="702"/>
      <c r="Z861" s="702"/>
      <c r="AA861" s="702"/>
      <c r="AB861" s="702"/>
      <c r="AC861" s="702"/>
      <c r="AD861" s="702"/>
    </row>
    <row r="862" spans="4:30">
      <c r="D862" s="702"/>
      <c r="E862" s="702"/>
      <c r="F862" s="702"/>
      <c r="G862" s="702"/>
      <c r="H862" s="702"/>
      <c r="I862" s="702"/>
      <c r="J862" s="702"/>
      <c r="K862" s="702"/>
      <c r="L862" s="702"/>
      <c r="M862" s="702"/>
      <c r="N862" s="702"/>
      <c r="O862" s="702"/>
      <c r="S862" s="702"/>
      <c r="T862" s="702"/>
      <c r="U862" s="702"/>
      <c r="V862" s="702"/>
      <c r="W862" s="702"/>
      <c r="X862" s="702"/>
      <c r="Y862" s="702"/>
      <c r="Z862" s="702"/>
      <c r="AA862" s="702"/>
      <c r="AB862" s="702"/>
      <c r="AC862" s="702"/>
      <c r="AD862" s="702"/>
    </row>
    <row r="863" spans="4:30">
      <c r="D863" s="702"/>
      <c r="E863" s="702"/>
      <c r="F863" s="702"/>
      <c r="G863" s="702"/>
      <c r="H863" s="702"/>
      <c r="I863" s="702"/>
      <c r="J863" s="702"/>
      <c r="K863" s="702"/>
      <c r="L863" s="702"/>
      <c r="M863" s="702"/>
      <c r="N863" s="702"/>
      <c r="O863" s="702"/>
      <c r="S863" s="702"/>
      <c r="T863" s="702"/>
      <c r="U863" s="702"/>
      <c r="V863" s="702"/>
      <c r="W863" s="702"/>
      <c r="X863" s="702"/>
      <c r="Y863" s="702"/>
      <c r="Z863" s="702"/>
      <c r="AA863" s="702"/>
      <c r="AB863" s="702"/>
      <c r="AC863" s="702"/>
      <c r="AD863" s="702"/>
    </row>
    <row r="864" spans="4:30">
      <c r="D864" s="702"/>
      <c r="E864" s="702"/>
      <c r="F864" s="702"/>
      <c r="G864" s="702"/>
      <c r="H864" s="702"/>
      <c r="I864" s="702"/>
      <c r="J864" s="702"/>
      <c r="K864" s="702"/>
      <c r="L864" s="702"/>
      <c r="M864" s="702"/>
      <c r="N864" s="702"/>
      <c r="O864" s="702"/>
      <c r="S864" s="702"/>
      <c r="T864" s="702"/>
      <c r="U864" s="702"/>
      <c r="V864" s="702"/>
      <c r="W864" s="702"/>
      <c r="X864" s="702"/>
      <c r="Y864" s="702"/>
      <c r="Z864" s="702"/>
      <c r="AA864" s="702"/>
      <c r="AB864" s="702"/>
      <c r="AC864" s="702"/>
      <c r="AD864" s="702"/>
    </row>
    <row r="865" spans="4:30">
      <c r="D865" s="702"/>
      <c r="E865" s="702"/>
      <c r="F865" s="702"/>
      <c r="G865" s="702"/>
      <c r="H865" s="702"/>
      <c r="I865" s="702"/>
      <c r="J865" s="702"/>
      <c r="K865" s="702"/>
      <c r="L865" s="702"/>
      <c r="M865" s="702"/>
      <c r="N865" s="702"/>
      <c r="O865" s="702"/>
      <c r="S865" s="702"/>
      <c r="T865" s="702"/>
      <c r="U865" s="702"/>
      <c r="V865" s="702"/>
      <c r="W865" s="702"/>
      <c r="X865" s="702"/>
      <c r="Y865" s="702"/>
      <c r="Z865" s="702"/>
      <c r="AA865" s="702"/>
      <c r="AB865" s="702"/>
      <c r="AC865" s="702"/>
      <c r="AD865" s="702"/>
    </row>
    <row r="866" spans="4:30">
      <c r="D866" s="702"/>
      <c r="E866" s="702"/>
      <c r="F866" s="702"/>
      <c r="G866" s="702"/>
      <c r="H866" s="702"/>
      <c r="I866" s="702"/>
      <c r="J866" s="702"/>
      <c r="K866" s="702"/>
      <c r="L866" s="702"/>
      <c r="M866" s="702"/>
      <c r="N866" s="702"/>
      <c r="O866" s="702"/>
      <c r="S866" s="702"/>
      <c r="T866" s="702"/>
      <c r="U866" s="702"/>
      <c r="V866" s="702"/>
      <c r="W866" s="702"/>
      <c r="X866" s="702"/>
      <c r="Y866" s="702"/>
      <c r="Z866" s="702"/>
      <c r="AA866" s="702"/>
      <c r="AB866" s="702"/>
      <c r="AC866" s="702"/>
      <c r="AD866" s="702"/>
    </row>
    <row r="867" spans="4:30">
      <c r="D867" s="702"/>
      <c r="E867" s="702"/>
      <c r="F867" s="702"/>
      <c r="G867" s="702"/>
      <c r="H867" s="702"/>
      <c r="I867" s="702"/>
      <c r="J867" s="702"/>
      <c r="K867" s="702"/>
      <c r="L867" s="702"/>
      <c r="M867" s="702"/>
      <c r="N867" s="702"/>
      <c r="O867" s="702"/>
      <c r="S867" s="702"/>
      <c r="T867" s="702"/>
      <c r="U867" s="702"/>
      <c r="V867" s="702"/>
      <c r="W867" s="702"/>
      <c r="X867" s="702"/>
      <c r="Y867" s="702"/>
      <c r="Z867" s="702"/>
      <c r="AA867" s="702"/>
      <c r="AB867" s="702"/>
      <c r="AC867" s="702"/>
      <c r="AD867" s="702"/>
    </row>
    <row r="868" spans="4:30">
      <c r="D868" s="702"/>
      <c r="E868" s="702"/>
      <c r="F868" s="702"/>
      <c r="G868" s="702"/>
      <c r="H868" s="702"/>
      <c r="I868" s="702"/>
      <c r="J868" s="702"/>
      <c r="K868" s="702"/>
      <c r="L868" s="702"/>
      <c r="M868" s="702"/>
      <c r="N868" s="702"/>
      <c r="O868" s="702"/>
      <c r="S868" s="702"/>
      <c r="T868" s="702"/>
      <c r="U868" s="702"/>
      <c r="V868" s="702"/>
      <c r="W868" s="702"/>
      <c r="X868" s="702"/>
      <c r="Y868" s="702"/>
      <c r="Z868" s="702"/>
      <c r="AA868" s="702"/>
      <c r="AB868" s="702"/>
      <c r="AC868" s="702"/>
      <c r="AD868" s="702"/>
    </row>
    <row r="869" spans="4:30">
      <c r="D869" s="702"/>
      <c r="E869" s="702"/>
      <c r="F869" s="702"/>
      <c r="G869" s="702"/>
      <c r="H869" s="702"/>
      <c r="I869" s="702"/>
      <c r="J869" s="702"/>
      <c r="K869" s="702"/>
      <c r="L869" s="702"/>
      <c r="M869" s="702"/>
      <c r="N869" s="702"/>
      <c r="O869" s="702"/>
      <c r="S869" s="702"/>
      <c r="T869" s="702"/>
      <c r="U869" s="702"/>
      <c r="V869" s="702"/>
      <c r="W869" s="702"/>
      <c r="X869" s="702"/>
      <c r="Y869" s="702"/>
      <c r="Z869" s="702"/>
      <c r="AA869" s="702"/>
      <c r="AB869" s="702"/>
      <c r="AC869" s="702"/>
      <c r="AD869" s="702"/>
    </row>
    <row r="870" spans="4:30">
      <c r="D870" s="702"/>
      <c r="E870" s="702"/>
      <c r="F870" s="702"/>
      <c r="G870" s="702"/>
      <c r="H870" s="702"/>
      <c r="I870" s="702"/>
      <c r="J870" s="702"/>
      <c r="K870" s="702"/>
      <c r="L870" s="702"/>
      <c r="M870" s="702"/>
      <c r="N870" s="702"/>
      <c r="O870" s="702"/>
      <c r="S870" s="702"/>
      <c r="T870" s="702"/>
      <c r="U870" s="702"/>
      <c r="V870" s="702"/>
      <c r="W870" s="702"/>
      <c r="X870" s="702"/>
      <c r="Y870" s="702"/>
      <c r="Z870" s="702"/>
      <c r="AA870" s="702"/>
      <c r="AB870" s="702"/>
      <c r="AC870" s="702"/>
      <c r="AD870" s="702"/>
    </row>
    <row r="871" spans="4:30">
      <c r="D871" s="702"/>
      <c r="E871" s="702"/>
      <c r="F871" s="702"/>
      <c r="G871" s="702"/>
      <c r="H871" s="702"/>
      <c r="I871" s="702"/>
      <c r="J871" s="702"/>
      <c r="K871" s="702"/>
      <c r="L871" s="702"/>
      <c r="M871" s="702"/>
      <c r="N871" s="702"/>
      <c r="O871" s="702"/>
      <c r="S871" s="702"/>
      <c r="T871" s="702"/>
      <c r="U871" s="702"/>
      <c r="V871" s="702"/>
      <c r="W871" s="702"/>
      <c r="X871" s="702"/>
      <c r="Y871" s="702"/>
      <c r="Z871" s="702"/>
      <c r="AA871" s="702"/>
      <c r="AB871" s="702"/>
      <c r="AC871" s="702"/>
      <c r="AD871" s="702"/>
    </row>
    <row r="872" spans="4:30">
      <c r="D872" s="702"/>
      <c r="E872" s="702"/>
      <c r="F872" s="702"/>
      <c r="G872" s="702"/>
      <c r="H872" s="702"/>
      <c r="I872" s="702"/>
      <c r="J872" s="702"/>
      <c r="K872" s="702"/>
      <c r="L872" s="702"/>
      <c r="M872" s="702"/>
      <c r="N872" s="702"/>
      <c r="O872" s="702"/>
      <c r="S872" s="702"/>
      <c r="T872" s="702"/>
      <c r="U872" s="702"/>
      <c r="V872" s="702"/>
      <c r="W872" s="702"/>
      <c r="X872" s="702"/>
      <c r="Y872" s="702"/>
      <c r="Z872" s="702"/>
      <c r="AA872" s="702"/>
      <c r="AB872" s="702"/>
      <c r="AC872" s="702"/>
      <c r="AD872" s="702"/>
    </row>
    <row r="873" spans="4:30">
      <c r="D873" s="702"/>
      <c r="E873" s="702"/>
      <c r="F873" s="702"/>
      <c r="G873" s="702"/>
      <c r="H873" s="702"/>
      <c r="I873" s="702"/>
      <c r="J873" s="702"/>
      <c r="K873" s="702"/>
      <c r="L873" s="702"/>
      <c r="M873" s="702"/>
      <c r="N873" s="702"/>
      <c r="O873" s="702"/>
      <c r="S873" s="702"/>
      <c r="T873" s="702"/>
      <c r="U873" s="702"/>
      <c r="V873" s="702"/>
      <c r="W873" s="702"/>
      <c r="X873" s="702"/>
      <c r="Y873" s="702"/>
      <c r="Z873" s="702"/>
      <c r="AA873" s="702"/>
      <c r="AB873" s="702"/>
      <c r="AC873" s="702"/>
      <c r="AD873" s="702"/>
    </row>
    <row r="874" spans="4:30">
      <c r="D874" s="702"/>
      <c r="E874" s="702"/>
      <c r="F874" s="702"/>
      <c r="G874" s="702"/>
      <c r="H874" s="702"/>
      <c r="I874" s="702"/>
      <c r="J874" s="702"/>
      <c r="K874" s="702"/>
      <c r="L874" s="702"/>
      <c r="M874" s="702"/>
      <c r="N874" s="702"/>
      <c r="O874" s="702"/>
      <c r="S874" s="702"/>
      <c r="T874" s="702"/>
      <c r="U874" s="702"/>
      <c r="V874" s="702"/>
      <c r="W874" s="702"/>
      <c r="X874" s="702"/>
      <c r="Y874" s="702"/>
      <c r="Z874" s="702"/>
      <c r="AA874" s="702"/>
      <c r="AB874" s="702"/>
      <c r="AC874" s="702"/>
      <c r="AD874" s="702"/>
    </row>
    <row r="875" spans="4:30">
      <c r="D875" s="702"/>
      <c r="E875" s="702"/>
      <c r="F875" s="702"/>
      <c r="G875" s="702"/>
      <c r="H875" s="702"/>
      <c r="I875" s="702"/>
      <c r="J875" s="702"/>
      <c r="K875" s="702"/>
      <c r="L875" s="702"/>
      <c r="M875" s="702"/>
      <c r="N875" s="702"/>
      <c r="O875" s="702"/>
      <c r="S875" s="702"/>
      <c r="T875" s="702"/>
      <c r="U875" s="702"/>
      <c r="V875" s="702"/>
      <c r="W875" s="702"/>
      <c r="X875" s="702"/>
      <c r="Y875" s="702"/>
      <c r="Z875" s="702"/>
      <c r="AA875" s="702"/>
      <c r="AB875" s="702"/>
      <c r="AC875" s="702"/>
      <c r="AD875" s="702"/>
    </row>
    <row r="876" spans="4:30">
      <c r="D876" s="702"/>
      <c r="E876" s="702"/>
      <c r="F876" s="702"/>
      <c r="G876" s="702"/>
      <c r="H876" s="702"/>
      <c r="I876" s="702"/>
      <c r="J876" s="702"/>
      <c r="K876" s="702"/>
      <c r="L876" s="702"/>
      <c r="M876" s="702"/>
      <c r="N876" s="702"/>
      <c r="O876" s="702"/>
      <c r="S876" s="702"/>
      <c r="T876" s="702"/>
      <c r="U876" s="702"/>
      <c r="V876" s="702"/>
      <c r="W876" s="702"/>
      <c r="X876" s="702"/>
      <c r="Y876" s="702"/>
      <c r="Z876" s="702"/>
      <c r="AA876" s="702"/>
      <c r="AB876" s="702"/>
      <c r="AC876" s="702"/>
      <c r="AD876" s="702"/>
    </row>
    <row r="877" spans="4:30">
      <c r="D877" s="702"/>
      <c r="E877" s="702"/>
      <c r="F877" s="702"/>
      <c r="G877" s="702"/>
      <c r="H877" s="702"/>
      <c r="I877" s="702"/>
      <c r="J877" s="702"/>
      <c r="K877" s="702"/>
      <c r="L877" s="702"/>
      <c r="M877" s="702"/>
      <c r="N877" s="702"/>
      <c r="O877" s="702"/>
      <c r="S877" s="702"/>
      <c r="T877" s="702"/>
      <c r="U877" s="702"/>
      <c r="V877" s="702"/>
      <c r="W877" s="702"/>
      <c r="X877" s="702"/>
      <c r="Y877" s="702"/>
      <c r="Z877" s="702"/>
      <c r="AA877" s="702"/>
      <c r="AB877" s="702"/>
      <c r="AC877" s="702"/>
      <c r="AD877" s="702"/>
    </row>
    <row r="878" spans="4:30">
      <c r="D878" s="702"/>
      <c r="E878" s="702"/>
      <c r="F878" s="702"/>
      <c r="G878" s="702"/>
      <c r="H878" s="702"/>
      <c r="I878" s="702"/>
      <c r="J878" s="702"/>
      <c r="K878" s="702"/>
      <c r="L878" s="702"/>
      <c r="M878" s="702"/>
      <c r="N878" s="702"/>
      <c r="O878" s="702"/>
      <c r="S878" s="702"/>
      <c r="T878" s="702"/>
      <c r="U878" s="702"/>
      <c r="V878" s="702"/>
      <c r="W878" s="702"/>
      <c r="X878" s="702"/>
      <c r="Y878" s="702"/>
      <c r="Z878" s="702"/>
      <c r="AA878" s="702"/>
      <c r="AB878" s="702"/>
      <c r="AC878" s="702"/>
      <c r="AD878" s="702"/>
    </row>
    <row r="879" spans="4:30">
      <c r="D879" s="702"/>
      <c r="E879" s="702"/>
      <c r="F879" s="702"/>
      <c r="G879" s="702"/>
      <c r="H879" s="702"/>
      <c r="I879" s="702"/>
      <c r="J879" s="702"/>
      <c r="K879" s="702"/>
      <c r="L879" s="702"/>
      <c r="M879" s="702"/>
      <c r="N879" s="702"/>
      <c r="O879" s="702"/>
      <c r="S879" s="702"/>
      <c r="T879" s="702"/>
      <c r="U879" s="702"/>
      <c r="V879" s="702"/>
      <c r="W879" s="702"/>
      <c r="X879" s="702"/>
      <c r="Y879" s="702"/>
      <c r="Z879" s="702"/>
      <c r="AA879" s="702"/>
      <c r="AB879" s="702"/>
      <c r="AC879" s="702"/>
      <c r="AD879" s="702"/>
    </row>
    <row r="880" spans="4:30">
      <c r="D880" s="702"/>
      <c r="E880" s="702"/>
      <c r="F880" s="702"/>
      <c r="G880" s="702"/>
      <c r="H880" s="702"/>
      <c r="I880" s="702"/>
      <c r="J880" s="702"/>
      <c r="K880" s="702"/>
      <c r="L880" s="702"/>
      <c r="M880" s="702"/>
      <c r="N880" s="702"/>
      <c r="O880" s="702"/>
      <c r="S880" s="702"/>
      <c r="T880" s="702"/>
      <c r="U880" s="702"/>
      <c r="V880" s="702"/>
      <c r="W880" s="702"/>
      <c r="X880" s="702"/>
      <c r="Y880" s="702"/>
      <c r="Z880" s="702"/>
      <c r="AA880" s="702"/>
      <c r="AB880" s="702"/>
      <c r="AC880" s="702"/>
      <c r="AD880" s="702"/>
    </row>
    <row r="881" spans="4:30">
      <c r="D881" s="702"/>
      <c r="E881" s="702"/>
      <c r="F881" s="702"/>
      <c r="G881" s="702"/>
      <c r="H881" s="702"/>
      <c r="I881" s="702"/>
      <c r="J881" s="702"/>
      <c r="K881" s="702"/>
      <c r="L881" s="702"/>
      <c r="M881" s="702"/>
      <c r="N881" s="702"/>
      <c r="O881" s="702"/>
      <c r="S881" s="702"/>
      <c r="T881" s="702"/>
      <c r="U881" s="702"/>
      <c r="V881" s="702"/>
      <c r="W881" s="702"/>
      <c r="X881" s="702"/>
      <c r="Y881" s="702"/>
      <c r="Z881" s="702"/>
      <c r="AA881" s="702"/>
      <c r="AB881" s="702"/>
      <c r="AC881" s="702"/>
      <c r="AD881" s="702"/>
    </row>
    <row r="882" spans="4:30">
      <c r="D882" s="702"/>
      <c r="E882" s="702"/>
      <c r="F882" s="702"/>
      <c r="G882" s="702"/>
      <c r="H882" s="702"/>
      <c r="I882" s="702"/>
      <c r="J882" s="702"/>
      <c r="K882" s="702"/>
      <c r="L882" s="702"/>
      <c r="M882" s="702"/>
      <c r="N882" s="702"/>
      <c r="O882" s="702"/>
      <c r="S882" s="702"/>
      <c r="T882" s="702"/>
      <c r="U882" s="702"/>
      <c r="V882" s="702"/>
      <c r="W882" s="702"/>
      <c r="X882" s="702"/>
      <c r="Y882" s="702"/>
      <c r="Z882" s="702"/>
      <c r="AA882" s="702"/>
      <c r="AB882" s="702"/>
      <c r="AC882" s="702"/>
      <c r="AD882" s="702"/>
    </row>
    <row r="883" spans="4:30">
      <c r="D883" s="702"/>
      <c r="E883" s="702"/>
      <c r="F883" s="702"/>
      <c r="G883" s="702"/>
      <c r="H883" s="702"/>
      <c r="I883" s="702"/>
      <c r="J883" s="702"/>
      <c r="K883" s="702"/>
      <c r="L883" s="702"/>
      <c r="M883" s="702"/>
      <c r="N883" s="702"/>
      <c r="O883" s="702"/>
      <c r="S883" s="702"/>
      <c r="T883" s="702"/>
      <c r="U883" s="702"/>
      <c r="V883" s="702"/>
      <c r="W883" s="702"/>
      <c r="X883" s="702"/>
      <c r="Y883" s="702"/>
      <c r="Z883" s="702"/>
      <c r="AA883" s="702"/>
      <c r="AB883" s="702"/>
      <c r="AC883" s="702"/>
      <c r="AD883" s="702"/>
    </row>
    <row r="884" spans="4:30">
      <c r="D884" s="702"/>
      <c r="E884" s="702"/>
      <c r="F884" s="702"/>
      <c r="G884" s="702"/>
      <c r="H884" s="702"/>
      <c r="I884" s="702"/>
      <c r="J884" s="702"/>
      <c r="K884" s="702"/>
      <c r="L884" s="702"/>
      <c r="M884" s="702"/>
      <c r="N884" s="702"/>
      <c r="O884" s="702"/>
      <c r="S884" s="702"/>
      <c r="T884" s="702"/>
      <c r="U884" s="702"/>
      <c r="V884" s="702"/>
      <c r="W884" s="702"/>
      <c r="X884" s="702"/>
      <c r="Y884" s="702"/>
      <c r="Z884" s="702"/>
      <c r="AA884" s="702"/>
      <c r="AB884" s="702"/>
      <c r="AC884" s="702"/>
      <c r="AD884" s="702"/>
    </row>
    <row r="885" spans="4:30">
      <c r="D885" s="702"/>
      <c r="E885" s="702"/>
      <c r="F885" s="702"/>
      <c r="G885" s="702"/>
      <c r="H885" s="702"/>
      <c r="I885" s="702"/>
      <c r="J885" s="702"/>
      <c r="K885" s="702"/>
      <c r="L885" s="702"/>
      <c r="M885" s="702"/>
      <c r="N885" s="702"/>
      <c r="O885" s="702"/>
      <c r="S885" s="702"/>
      <c r="T885" s="702"/>
      <c r="U885" s="702"/>
      <c r="V885" s="702"/>
      <c r="W885" s="702"/>
      <c r="X885" s="702"/>
      <c r="Y885" s="702"/>
      <c r="Z885" s="702"/>
      <c r="AA885" s="702"/>
      <c r="AB885" s="702"/>
      <c r="AC885" s="702"/>
      <c r="AD885" s="702"/>
    </row>
    <row r="886" spans="4:30">
      <c r="D886" s="702"/>
      <c r="E886" s="702"/>
      <c r="F886" s="702"/>
      <c r="G886" s="702"/>
      <c r="H886" s="702"/>
      <c r="I886" s="702"/>
      <c r="J886" s="702"/>
      <c r="K886" s="702"/>
      <c r="L886" s="702"/>
      <c r="M886" s="702"/>
      <c r="N886" s="702"/>
      <c r="O886" s="702"/>
      <c r="S886" s="702"/>
      <c r="T886" s="702"/>
      <c r="U886" s="702"/>
      <c r="V886" s="702"/>
      <c r="W886" s="702"/>
      <c r="X886" s="702"/>
      <c r="Y886" s="702"/>
      <c r="Z886" s="702"/>
      <c r="AA886" s="702"/>
      <c r="AB886" s="702"/>
      <c r="AC886" s="702"/>
      <c r="AD886" s="702"/>
    </row>
    <row r="887" spans="4:30">
      <c r="D887" s="702"/>
      <c r="E887" s="702"/>
      <c r="F887" s="702"/>
      <c r="G887" s="702"/>
      <c r="H887" s="702"/>
      <c r="I887" s="702"/>
      <c r="J887" s="702"/>
      <c r="K887" s="702"/>
      <c r="L887" s="702"/>
      <c r="M887" s="702"/>
      <c r="N887" s="702"/>
      <c r="O887" s="702"/>
      <c r="S887" s="702"/>
      <c r="T887" s="702"/>
      <c r="U887" s="702"/>
      <c r="V887" s="702"/>
      <c r="W887" s="702"/>
      <c r="X887" s="702"/>
      <c r="Y887" s="702"/>
      <c r="Z887" s="702"/>
      <c r="AA887" s="702"/>
      <c r="AB887" s="702"/>
      <c r="AC887" s="702"/>
      <c r="AD887" s="702"/>
    </row>
    <row r="888" spans="4:30">
      <c r="D888" s="702"/>
      <c r="E888" s="702"/>
      <c r="F888" s="702"/>
      <c r="G888" s="702"/>
      <c r="H888" s="702"/>
      <c r="I888" s="702"/>
      <c r="J888" s="702"/>
      <c r="K888" s="702"/>
      <c r="L888" s="702"/>
      <c r="M888" s="702"/>
      <c r="N888" s="702"/>
      <c r="O888" s="702"/>
      <c r="S888" s="702"/>
      <c r="T888" s="702"/>
      <c r="U888" s="702"/>
      <c r="V888" s="702"/>
      <c r="W888" s="702"/>
      <c r="X888" s="702"/>
      <c r="Y888" s="702"/>
      <c r="Z888" s="702"/>
      <c r="AA888" s="702"/>
      <c r="AB888" s="702"/>
      <c r="AC888" s="702"/>
      <c r="AD888" s="702"/>
    </row>
    <row r="889" spans="4:30">
      <c r="D889" s="702"/>
      <c r="E889" s="702"/>
      <c r="F889" s="702"/>
      <c r="G889" s="702"/>
      <c r="H889" s="702"/>
      <c r="I889" s="702"/>
      <c r="J889" s="702"/>
      <c r="K889" s="702"/>
      <c r="L889" s="702"/>
      <c r="M889" s="702"/>
      <c r="N889" s="702"/>
      <c r="O889" s="702"/>
      <c r="S889" s="702"/>
      <c r="T889" s="702"/>
      <c r="U889" s="702"/>
      <c r="V889" s="702"/>
      <c r="W889" s="702"/>
      <c r="X889" s="702"/>
      <c r="Y889" s="702"/>
      <c r="Z889" s="702"/>
      <c r="AA889" s="702"/>
      <c r="AB889" s="702"/>
      <c r="AC889" s="702"/>
      <c r="AD889" s="702"/>
    </row>
    <row r="890" spans="4:30">
      <c r="D890" s="702"/>
      <c r="E890" s="702"/>
      <c r="F890" s="702"/>
      <c r="G890" s="702"/>
      <c r="H890" s="702"/>
      <c r="I890" s="702"/>
      <c r="J890" s="702"/>
      <c r="K890" s="702"/>
      <c r="L890" s="702"/>
      <c r="M890" s="702"/>
      <c r="N890" s="702"/>
      <c r="O890" s="702"/>
      <c r="S890" s="702"/>
      <c r="T890" s="702"/>
      <c r="U890" s="702"/>
      <c r="V890" s="702"/>
      <c r="W890" s="702"/>
      <c r="X890" s="702"/>
      <c r="Y890" s="702"/>
      <c r="Z890" s="702"/>
      <c r="AA890" s="702"/>
      <c r="AB890" s="702"/>
      <c r="AC890" s="702"/>
      <c r="AD890" s="702"/>
    </row>
    <row r="891" spans="4:30">
      <c r="D891" s="702"/>
      <c r="E891" s="702"/>
      <c r="F891" s="702"/>
      <c r="G891" s="702"/>
      <c r="H891" s="702"/>
      <c r="I891" s="702"/>
      <c r="J891" s="702"/>
      <c r="K891" s="702"/>
      <c r="L891" s="702"/>
      <c r="M891" s="702"/>
      <c r="N891" s="702"/>
      <c r="O891" s="702"/>
      <c r="S891" s="702"/>
      <c r="T891" s="702"/>
      <c r="U891" s="702"/>
      <c r="V891" s="702"/>
      <c r="W891" s="702"/>
      <c r="X891" s="702"/>
      <c r="Y891" s="702"/>
      <c r="Z891" s="702"/>
      <c r="AA891" s="702"/>
      <c r="AB891" s="702"/>
      <c r="AC891" s="702"/>
      <c r="AD891" s="702"/>
    </row>
    <row r="892" spans="4:30">
      <c r="D892" s="702"/>
      <c r="E892" s="702"/>
      <c r="F892" s="702"/>
      <c r="G892" s="702"/>
      <c r="H892" s="702"/>
      <c r="I892" s="702"/>
      <c r="J892" s="702"/>
      <c r="K892" s="702"/>
      <c r="L892" s="702"/>
      <c r="M892" s="702"/>
      <c r="N892" s="702"/>
      <c r="O892" s="702"/>
      <c r="S892" s="702"/>
      <c r="T892" s="702"/>
      <c r="U892" s="702"/>
      <c r="V892" s="702"/>
      <c r="W892" s="702"/>
      <c r="X892" s="702"/>
      <c r="Y892" s="702"/>
      <c r="Z892" s="702"/>
      <c r="AA892" s="702"/>
      <c r="AB892" s="702"/>
      <c r="AC892" s="702"/>
      <c r="AD892" s="702"/>
    </row>
    <row r="893" spans="4:30">
      <c r="D893" s="702"/>
      <c r="E893" s="702"/>
      <c r="F893" s="702"/>
      <c r="G893" s="702"/>
      <c r="H893" s="702"/>
      <c r="I893" s="702"/>
      <c r="J893" s="702"/>
      <c r="K893" s="702"/>
      <c r="L893" s="702"/>
      <c r="M893" s="702"/>
      <c r="N893" s="702"/>
      <c r="O893" s="702"/>
      <c r="S893" s="702"/>
      <c r="T893" s="702"/>
      <c r="U893" s="702"/>
      <c r="V893" s="702"/>
      <c r="W893" s="702"/>
      <c r="X893" s="702"/>
      <c r="Y893" s="702"/>
      <c r="Z893" s="702"/>
      <c r="AA893" s="702"/>
      <c r="AB893" s="702"/>
      <c r="AC893" s="702"/>
      <c r="AD893" s="702"/>
    </row>
    <row r="894" spans="4:30">
      <c r="D894" s="702"/>
      <c r="E894" s="702"/>
      <c r="F894" s="702"/>
      <c r="G894" s="702"/>
      <c r="H894" s="702"/>
      <c r="I894" s="702"/>
      <c r="J894" s="702"/>
      <c r="K894" s="702"/>
      <c r="L894" s="702"/>
      <c r="M894" s="702"/>
      <c r="N894" s="702"/>
      <c r="O894" s="702"/>
      <c r="S894" s="702"/>
      <c r="T894" s="702"/>
      <c r="U894" s="702"/>
      <c r="V894" s="702"/>
      <c r="W894" s="702"/>
      <c r="X894" s="702"/>
      <c r="Y894" s="702"/>
      <c r="Z894" s="702"/>
      <c r="AA894" s="702"/>
      <c r="AB894" s="702"/>
      <c r="AC894" s="702"/>
      <c r="AD894" s="702"/>
    </row>
    <row r="895" spans="4:30">
      <c r="D895" s="702"/>
      <c r="E895" s="702"/>
      <c r="F895" s="702"/>
      <c r="G895" s="702"/>
      <c r="H895" s="702"/>
      <c r="I895" s="702"/>
      <c r="J895" s="702"/>
      <c r="K895" s="702"/>
      <c r="L895" s="702"/>
      <c r="M895" s="702"/>
      <c r="N895" s="702"/>
      <c r="O895" s="702"/>
      <c r="S895" s="702"/>
      <c r="T895" s="702"/>
      <c r="U895" s="702"/>
      <c r="V895" s="702"/>
      <c r="W895" s="702"/>
      <c r="X895" s="702"/>
      <c r="Y895" s="702"/>
      <c r="Z895" s="702"/>
      <c r="AA895" s="702"/>
      <c r="AB895" s="702"/>
      <c r="AC895" s="702"/>
      <c r="AD895" s="702"/>
    </row>
    <row r="896" spans="4:30">
      <c r="D896" s="702"/>
      <c r="E896" s="702"/>
      <c r="F896" s="702"/>
      <c r="G896" s="702"/>
      <c r="H896" s="702"/>
      <c r="I896" s="702"/>
      <c r="J896" s="702"/>
      <c r="K896" s="702"/>
      <c r="L896" s="702"/>
      <c r="M896" s="702"/>
      <c r="N896" s="702"/>
      <c r="O896" s="702"/>
      <c r="S896" s="702"/>
      <c r="T896" s="702"/>
      <c r="U896" s="702"/>
      <c r="V896" s="702"/>
      <c r="W896" s="702"/>
      <c r="X896" s="702"/>
      <c r="Y896" s="702"/>
      <c r="Z896" s="702"/>
      <c r="AA896" s="702"/>
      <c r="AB896" s="702"/>
      <c r="AC896" s="702"/>
      <c r="AD896" s="702"/>
    </row>
    <row r="897" spans="4:30">
      <c r="D897" s="702"/>
      <c r="E897" s="702"/>
      <c r="F897" s="702"/>
      <c r="G897" s="702"/>
      <c r="H897" s="702"/>
      <c r="I897" s="702"/>
      <c r="J897" s="702"/>
      <c r="K897" s="702"/>
      <c r="L897" s="702"/>
      <c r="M897" s="702"/>
      <c r="N897" s="702"/>
      <c r="O897" s="702"/>
      <c r="S897" s="702"/>
      <c r="T897" s="702"/>
      <c r="U897" s="702"/>
      <c r="V897" s="702"/>
      <c r="W897" s="702"/>
      <c r="X897" s="702"/>
      <c r="Y897" s="702"/>
      <c r="Z897" s="702"/>
      <c r="AA897" s="702"/>
      <c r="AB897" s="702"/>
      <c r="AC897" s="702"/>
      <c r="AD897" s="702"/>
    </row>
    <row r="898" spans="4:30">
      <c r="D898" s="702"/>
      <c r="E898" s="702"/>
      <c r="F898" s="702"/>
      <c r="G898" s="702"/>
      <c r="H898" s="702"/>
      <c r="I898" s="702"/>
      <c r="J898" s="702"/>
      <c r="K898" s="702"/>
      <c r="L898" s="702"/>
      <c r="M898" s="702"/>
      <c r="N898" s="702"/>
      <c r="O898" s="702"/>
      <c r="S898" s="702"/>
      <c r="T898" s="702"/>
      <c r="U898" s="702"/>
      <c r="V898" s="702"/>
      <c r="W898" s="702"/>
      <c r="X898" s="702"/>
      <c r="Y898" s="702"/>
      <c r="Z898" s="702"/>
      <c r="AA898" s="702"/>
      <c r="AB898" s="702"/>
      <c r="AC898" s="702"/>
      <c r="AD898" s="702"/>
    </row>
    <row r="899" spans="4:30">
      <c r="D899" s="702"/>
      <c r="E899" s="702"/>
      <c r="F899" s="702"/>
      <c r="G899" s="702"/>
      <c r="H899" s="702"/>
      <c r="I899" s="702"/>
      <c r="J899" s="702"/>
      <c r="K899" s="702"/>
      <c r="L899" s="702"/>
      <c r="M899" s="702"/>
      <c r="N899" s="702"/>
      <c r="O899" s="702"/>
      <c r="S899" s="702"/>
      <c r="T899" s="702"/>
      <c r="U899" s="702"/>
      <c r="V899" s="702"/>
      <c r="W899" s="702"/>
      <c r="X899" s="702"/>
      <c r="Y899" s="702"/>
      <c r="Z899" s="702"/>
      <c r="AA899" s="702"/>
      <c r="AB899" s="702"/>
      <c r="AC899" s="702"/>
      <c r="AD899" s="702"/>
    </row>
    <row r="900" spans="4:30">
      <c r="D900" s="702"/>
      <c r="E900" s="702"/>
      <c r="F900" s="702"/>
      <c r="G900" s="702"/>
      <c r="H900" s="702"/>
      <c r="I900" s="702"/>
      <c r="J900" s="702"/>
      <c r="K900" s="702"/>
      <c r="L900" s="702"/>
      <c r="M900" s="702"/>
      <c r="N900" s="702"/>
      <c r="O900" s="702"/>
      <c r="S900" s="702"/>
      <c r="T900" s="702"/>
      <c r="U900" s="702"/>
      <c r="V900" s="702"/>
      <c r="W900" s="702"/>
      <c r="X900" s="702"/>
      <c r="Y900" s="702"/>
      <c r="Z900" s="702"/>
      <c r="AA900" s="702"/>
      <c r="AB900" s="702"/>
      <c r="AC900" s="702"/>
      <c r="AD900" s="702"/>
    </row>
    <row r="901" spans="4:30">
      <c r="D901" s="702"/>
      <c r="E901" s="702"/>
      <c r="F901" s="702"/>
      <c r="G901" s="702"/>
      <c r="H901" s="702"/>
      <c r="I901" s="702"/>
      <c r="J901" s="702"/>
      <c r="K901" s="702"/>
      <c r="L901" s="702"/>
      <c r="M901" s="702"/>
      <c r="N901" s="702"/>
      <c r="O901" s="702"/>
      <c r="S901" s="702"/>
      <c r="T901" s="702"/>
      <c r="U901" s="702"/>
      <c r="V901" s="702"/>
      <c r="W901" s="702"/>
      <c r="X901" s="702"/>
      <c r="Y901" s="702"/>
      <c r="Z901" s="702"/>
      <c r="AA901" s="702"/>
      <c r="AB901" s="702"/>
      <c r="AC901" s="702"/>
      <c r="AD901" s="702"/>
    </row>
    <row r="902" spans="4:30">
      <c r="D902" s="702"/>
      <c r="E902" s="702"/>
      <c r="F902" s="702"/>
      <c r="G902" s="702"/>
      <c r="H902" s="702"/>
      <c r="I902" s="702"/>
      <c r="J902" s="702"/>
      <c r="K902" s="702"/>
      <c r="L902" s="702"/>
      <c r="M902" s="702"/>
      <c r="N902" s="702"/>
      <c r="O902" s="702"/>
      <c r="S902" s="702"/>
      <c r="T902" s="702"/>
      <c r="U902" s="702"/>
      <c r="V902" s="702"/>
      <c r="W902" s="702"/>
      <c r="X902" s="702"/>
      <c r="Y902" s="702"/>
      <c r="Z902" s="702"/>
      <c r="AA902" s="702"/>
      <c r="AB902" s="702"/>
      <c r="AC902" s="702"/>
      <c r="AD902" s="702"/>
    </row>
    <row r="903" spans="4:30">
      <c r="D903" s="702"/>
      <c r="E903" s="702"/>
      <c r="F903" s="702"/>
      <c r="G903" s="702"/>
      <c r="H903" s="702"/>
      <c r="I903" s="702"/>
      <c r="J903" s="702"/>
      <c r="K903" s="702"/>
      <c r="L903" s="702"/>
      <c r="M903" s="702"/>
      <c r="N903" s="702"/>
      <c r="O903" s="702"/>
      <c r="S903" s="702"/>
      <c r="T903" s="702"/>
      <c r="U903" s="702"/>
      <c r="V903" s="702"/>
      <c r="W903" s="702"/>
      <c r="X903" s="702"/>
      <c r="Y903" s="702"/>
      <c r="Z903" s="702"/>
      <c r="AA903" s="702"/>
      <c r="AB903" s="702"/>
      <c r="AC903" s="702"/>
      <c r="AD903" s="702"/>
    </row>
    <row r="904" spans="4:30">
      <c r="D904" s="702"/>
      <c r="E904" s="702"/>
      <c r="F904" s="702"/>
      <c r="G904" s="702"/>
      <c r="H904" s="702"/>
      <c r="I904" s="702"/>
      <c r="J904" s="702"/>
      <c r="K904" s="702"/>
      <c r="L904" s="702"/>
      <c r="M904" s="702"/>
      <c r="N904" s="702"/>
      <c r="O904" s="702"/>
      <c r="S904" s="702"/>
      <c r="T904" s="702"/>
      <c r="U904" s="702"/>
      <c r="V904" s="702"/>
      <c r="W904" s="702"/>
      <c r="X904" s="702"/>
      <c r="Y904" s="702"/>
      <c r="Z904" s="702"/>
      <c r="AA904" s="702"/>
      <c r="AB904" s="702"/>
      <c r="AC904" s="702"/>
      <c r="AD904" s="702"/>
    </row>
    <row r="905" spans="4:30">
      <c r="D905" s="702"/>
      <c r="E905" s="702"/>
      <c r="F905" s="702"/>
      <c r="G905" s="702"/>
      <c r="H905" s="702"/>
      <c r="I905" s="702"/>
      <c r="J905" s="702"/>
      <c r="K905" s="702"/>
      <c r="L905" s="702"/>
      <c r="M905" s="702"/>
      <c r="N905" s="702"/>
      <c r="O905" s="702"/>
      <c r="S905" s="702"/>
      <c r="T905" s="702"/>
      <c r="U905" s="702"/>
      <c r="V905" s="702"/>
      <c r="W905" s="702"/>
      <c r="X905" s="702"/>
      <c r="Y905" s="702"/>
      <c r="Z905" s="702"/>
      <c r="AA905" s="702"/>
      <c r="AB905" s="702"/>
      <c r="AC905" s="702"/>
      <c r="AD905" s="702"/>
    </row>
    <row r="906" spans="4:30">
      <c r="D906" s="702"/>
      <c r="E906" s="702"/>
      <c r="F906" s="702"/>
      <c r="G906" s="702"/>
      <c r="H906" s="702"/>
      <c r="I906" s="702"/>
      <c r="J906" s="702"/>
      <c r="K906" s="702"/>
      <c r="L906" s="702"/>
      <c r="M906" s="702"/>
      <c r="N906" s="702"/>
      <c r="O906" s="702"/>
      <c r="S906" s="702"/>
      <c r="T906" s="702"/>
      <c r="U906" s="702"/>
      <c r="V906" s="702"/>
      <c r="W906" s="702"/>
      <c r="X906" s="702"/>
      <c r="Y906" s="702"/>
      <c r="Z906" s="702"/>
      <c r="AA906" s="702"/>
      <c r="AB906" s="702"/>
      <c r="AC906" s="702"/>
      <c r="AD906" s="702"/>
    </row>
    <row r="907" spans="4:30">
      <c r="D907" s="702"/>
      <c r="E907" s="702"/>
      <c r="F907" s="702"/>
      <c r="G907" s="702"/>
      <c r="H907" s="702"/>
      <c r="I907" s="702"/>
      <c r="J907" s="702"/>
      <c r="K907" s="702"/>
      <c r="L907" s="702"/>
      <c r="M907" s="702"/>
      <c r="N907" s="702"/>
      <c r="O907" s="702"/>
      <c r="S907" s="702"/>
      <c r="T907" s="702"/>
      <c r="U907" s="702"/>
      <c r="V907" s="702"/>
      <c r="W907" s="702"/>
      <c r="X907" s="702"/>
      <c r="Y907" s="702"/>
      <c r="Z907" s="702"/>
      <c r="AA907" s="702"/>
      <c r="AB907" s="702"/>
      <c r="AC907" s="702"/>
      <c r="AD907" s="702"/>
    </row>
    <row r="908" spans="4:30">
      <c r="D908" s="702"/>
      <c r="E908" s="702"/>
      <c r="F908" s="702"/>
      <c r="G908" s="702"/>
      <c r="H908" s="702"/>
      <c r="I908" s="702"/>
      <c r="J908" s="702"/>
      <c r="K908" s="702"/>
      <c r="L908" s="702"/>
      <c r="M908" s="702"/>
      <c r="N908" s="702"/>
      <c r="O908" s="702"/>
      <c r="S908" s="702"/>
      <c r="T908" s="702"/>
      <c r="U908" s="702"/>
      <c r="V908" s="702"/>
      <c r="W908" s="702"/>
      <c r="X908" s="702"/>
      <c r="Y908" s="702"/>
      <c r="Z908" s="702"/>
      <c r="AA908" s="702"/>
      <c r="AB908" s="702"/>
      <c r="AC908" s="702"/>
      <c r="AD908" s="702"/>
    </row>
    <row r="909" spans="4:30">
      <c r="D909" s="702"/>
      <c r="E909" s="702"/>
      <c r="F909" s="702"/>
      <c r="G909" s="702"/>
      <c r="H909" s="702"/>
      <c r="I909" s="702"/>
      <c r="J909" s="702"/>
      <c r="K909" s="702"/>
      <c r="L909" s="702"/>
      <c r="M909" s="702"/>
      <c r="N909" s="702"/>
      <c r="O909" s="702"/>
      <c r="S909" s="702"/>
      <c r="T909" s="702"/>
      <c r="U909" s="702"/>
      <c r="V909" s="702"/>
      <c r="W909" s="702"/>
      <c r="X909" s="702"/>
      <c r="Y909" s="702"/>
      <c r="Z909" s="702"/>
      <c r="AA909" s="702"/>
      <c r="AB909" s="702"/>
      <c r="AC909" s="702"/>
      <c r="AD909" s="702"/>
    </row>
    <row r="910" spans="4:30">
      <c r="D910" s="702"/>
      <c r="E910" s="702"/>
      <c r="F910" s="702"/>
      <c r="G910" s="702"/>
      <c r="H910" s="702"/>
      <c r="I910" s="702"/>
      <c r="J910" s="702"/>
      <c r="K910" s="702"/>
      <c r="L910" s="702"/>
      <c r="M910" s="702"/>
      <c r="N910" s="702"/>
      <c r="O910" s="702"/>
      <c r="S910" s="702"/>
      <c r="T910" s="702"/>
      <c r="U910" s="702"/>
      <c r="V910" s="702"/>
      <c r="W910" s="702"/>
      <c r="X910" s="702"/>
      <c r="Y910" s="702"/>
      <c r="Z910" s="702"/>
      <c r="AA910" s="702"/>
      <c r="AB910" s="702"/>
      <c r="AC910" s="702"/>
      <c r="AD910" s="702"/>
    </row>
    <row r="911" spans="4:30">
      <c r="D911" s="702"/>
      <c r="E911" s="702"/>
      <c r="F911" s="702"/>
      <c r="G911" s="702"/>
      <c r="H911" s="702"/>
      <c r="I911" s="702"/>
      <c r="J911" s="702"/>
      <c r="K911" s="702"/>
      <c r="L911" s="702"/>
      <c r="M911" s="702"/>
      <c r="N911" s="702"/>
      <c r="O911" s="702"/>
      <c r="S911" s="702"/>
      <c r="T911" s="702"/>
      <c r="U911" s="702"/>
      <c r="V911" s="702"/>
      <c r="W911" s="702"/>
      <c r="X911" s="702"/>
      <c r="Y911" s="702"/>
      <c r="Z911" s="702"/>
      <c r="AA911" s="702"/>
      <c r="AB911" s="702"/>
      <c r="AC911" s="702"/>
      <c r="AD911" s="702"/>
    </row>
    <row r="912" spans="4:30">
      <c r="D912" s="702"/>
      <c r="E912" s="702"/>
      <c r="F912" s="702"/>
      <c r="G912" s="702"/>
      <c r="H912" s="702"/>
      <c r="I912" s="702"/>
      <c r="J912" s="702"/>
      <c r="K912" s="702"/>
      <c r="L912" s="702"/>
      <c r="M912" s="702"/>
      <c r="N912" s="702"/>
      <c r="O912" s="702"/>
      <c r="S912" s="702"/>
      <c r="T912" s="702"/>
      <c r="U912" s="702"/>
      <c r="V912" s="702"/>
      <c r="W912" s="702"/>
      <c r="X912" s="702"/>
      <c r="Y912" s="702"/>
      <c r="Z912" s="702"/>
      <c r="AA912" s="702"/>
      <c r="AB912" s="702"/>
      <c r="AC912" s="702"/>
      <c r="AD912" s="702"/>
    </row>
    <row r="913" spans="4:30">
      <c r="D913" s="702"/>
      <c r="E913" s="702"/>
      <c r="F913" s="702"/>
      <c r="G913" s="702"/>
      <c r="H913" s="702"/>
      <c r="I913" s="702"/>
      <c r="J913" s="702"/>
      <c r="K913" s="702"/>
      <c r="L913" s="702"/>
      <c r="M913" s="702"/>
      <c r="N913" s="702"/>
      <c r="O913" s="702"/>
      <c r="S913" s="702"/>
      <c r="T913" s="702"/>
      <c r="U913" s="702"/>
      <c r="V913" s="702"/>
      <c r="W913" s="702"/>
      <c r="X913" s="702"/>
      <c r="Y913" s="702"/>
      <c r="Z913" s="702"/>
      <c r="AA913" s="702"/>
      <c r="AB913" s="702"/>
      <c r="AC913" s="702"/>
      <c r="AD913" s="702"/>
    </row>
    <row r="914" spans="4:30">
      <c r="D914" s="702"/>
      <c r="E914" s="702"/>
      <c r="F914" s="702"/>
      <c r="G914" s="702"/>
      <c r="H914" s="702"/>
      <c r="I914" s="702"/>
      <c r="J914" s="702"/>
      <c r="K914" s="702"/>
      <c r="L914" s="702"/>
      <c r="M914" s="702"/>
      <c r="N914" s="702"/>
      <c r="O914" s="702"/>
      <c r="S914" s="702"/>
      <c r="T914" s="702"/>
      <c r="U914" s="702"/>
      <c r="V914" s="702"/>
      <c r="W914" s="702"/>
      <c r="X914" s="702"/>
      <c r="Y914" s="702"/>
      <c r="Z914" s="702"/>
      <c r="AA914" s="702"/>
      <c r="AB914" s="702"/>
      <c r="AC914" s="702"/>
      <c r="AD914" s="702"/>
    </row>
    <row r="915" spans="4:30">
      <c r="D915" s="702"/>
      <c r="E915" s="702"/>
      <c r="F915" s="702"/>
      <c r="G915" s="702"/>
      <c r="H915" s="702"/>
      <c r="I915" s="702"/>
      <c r="J915" s="702"/>
      <c r="K915" s="702"/>
      <c r="L915" s="702"/>
      <c r="M915" s="702"/>
      <c r="N915" s="702"/>
      <c r="O915" s="702"/>
      <c r="S915" s="702"/>
      <c r="T915" s="702"/>
      <c r="U915" s="702"/>
      <c r="V915" s="702"/>
      <c r="W915" s="702"/>
      <c r="X915" s="702"/>
      <c r="Y915" s="702"/>
      <c r="Z915" s="702"/>
      <c r="AA915" s="702"/>
      <c r="AB915" s="702"/>
      <c r="AC915" s="702"/>
      <c r="AD915" s="702"/>
    </row>
    <row r="916" spans="4:30">
      <c r="D916" s="702"/>
      <c r="E916" s="702"/>
      <c r="F916" s="702"/>
      <c r="G916" s="702"/>
      <c r="H916" s="702"/>
      <c r="I916" s="702"/>
      <c r="J916" s="702"/>
      <c r="K916" s="702"/>
      <c r="L916" s="702"/>
      <c r="M916" s="702"/>
      <c r="N916" s="702"/>
      <c r="O916" s="702"/>
      <c r="S916" s="702"/>
      <c r="T916" s="702"/>
      <c r="U916" s="702"/>
      <c r="V916" s="702"/>
      <c r="W916" s="702"/>
      <c r="X916" s="702"/>
      <c r="Y916" s="702"/>
      <c r="Z916" s="702"/>
      <c r="AA916" s="702"/>
      <c r="AB916" s="702"/>
      <c r="AC916" s="702"/>
      <c r="AD916" s="702"/>
    </row>
    <row r="917" spans="4:30">
      <c r="D917" s="702"/>
      <c r="E917" s="702"/>
      <c r="F917" s="702"/>
      <c r="G917" s="702"/>
      <c r="H917" s="702"/>
      <c r="I917" s="702"/>
      <c r="J917" s="702"/>
      <c r="K917" s="702"/>
      <c r="L917" s="702"/>
      <c r="M917" s="702"/>
      <c r="N917" s="702"/>
      <c r="O917" s="702"/>
      <c r="S917" s="702"/>
      <c r="T917" s="702"/>
      <c r="U917" s="702"/>
      <c r="V917" s="702"/>
      <c r="W917" s="702"/>
      <c r="X917" s="702"/>
      <c r="Y917" s="702"/>
      <c r="Z917" s="702"/>
      <c r="AA917" s="702"/>
      <c r="AB917" s="702"/>
      <c r="AC917" s="702"/>
      <c r="AD917" s="702"/>
    </row>
    <row r="918" spans="4:30">
      <c r="D918" s="702"/>
      <c r="E918" s="702"/>
      <c r="F918" s="702"/>
      <c r="G918" s="702"/>
      <c r="H918" s="702"/>
      <c r="I918" s="702"/>
      <c r="J918" s="702"/>
      <c r="K918" s="702"/>
      <c r="L918" s="702"/>
      <c r="M918" s="702"/>
      <c r="N918" s="702"/>
      <c r="O918" s="702"/>
      <c r="S918" s="702"/>
      <c r="T918" s="702"/>
      <c r="U918" s="702"/>
      <c r="V918" s="702"/>
      <c r="W918" s="702"/>
      <c r="X918" s="702"/>
      <c r="Y918" s="702"/>
      <c r="Z918" s="702"/>
      <c r="AA918" s="702"/>
      <c r="AB918" s="702"/>
      <c r="AC918" s="702"/>
      <c r="AD918" s="702"/>
    </row>
    <row r="919" spans="4:30">
      <c r="D919" s="702"/>
      <c r="E919" s="702"/>
      <c r="F919" s="702"/>
      <c r="G919" s="702"/>
      <c r="H919" s="702"/>
      <c r="I919" s="702"/>
      <c r="J919" s="702"/>
      <c r="K919" s="702"/>
      <c r="L919" s="702"/>
      <c r="M919" s="702"/>
      <c r="N919" s="702"/>
      <c r="O919" s="702"/>
      <c r="S919" s="702"/>
      <c r="T919" s="702"/>
      <c r="U919" s="702"/>
      <c r="V919" s="702"/>
      <c r="W919" s="702"/>
      <c r="X919" s="702"/>
      <c r="Y919" s="702"/>
      <c r="Z919" s="702"/>
      <c r="AA919" s="702"/>
      <c r="AB919" s="702"/>
      <c r="AC919" s="702"/>
      <c r="AD919" s="702"/>
    </row>
    <row r="920" spans="4:30">
      <c r="D920" s="702"/>
      <c r="E920" s="702"/>
      <c r="F920" s="702"/>
      <c r="G920" s="702"/>
      <c r="H920" s="702"/>
      <c r="I920" s="702"/>
      <c r="J920" s="702"/>
      <c r="K920" s="702"/>
      <c r="L920" s="702"/>
      <c r="M920" s="702"/>
      <c r="N920" s="702"/>
      <c r="O920" s="702"/>
      <c r="S920" s="702"/>
      <c r="T920" s="702"/>
      <c r="U920" s="702"/>
      <c r="V920" s="702"/>
      <c r="W920" s="702"/>
      <c r="X920" s="702"/>
      <c r="Y920" s="702"/>
      <c r="Z920" s="702"/>
      <c r="AA920" s="702"/>
      <c r="AB920" s="702"/>
      <c r="AC920" s="702"/>
      <c r="AD920" s="702"/>
    </row>
    <row r="921" spans="4:30">
      <c r="D921" s="702"/>
      <c r="E921" s="702"/>
      <c r="F921" s="702"/>
      <c r="G921" s="702"/>
      <c r="H921" s="702"/>
      <c r="I921" s="702"/>
      <c r="J921" s="702"/>
      <c r="K921" s="702"/>
      <c r="L921" s="702"/>
      <c r="M921" s="702"/>
      <c r="N921" s="702"/>
      <c r="O921" s="702"/>
      <c r="S921" s="702"/>
      <c r="T921" s="702"/>
      <c r="U921" s="702"/>
      <c r="V921" s="702"/>
      <c r="W921" s="702"/>
      <c r="X921" s="702"/>
      <c r="Y921" s="702"/>
      <c r="Z921" s="702"/>
      <c r="AA921" s="702"/>
      <c r="AB921" s="702"/>
      <c r="AC921" s="702"/>
      <c r="AD921" s="702"/>
    </row>
    <row r="922" spans="4:30">
      <c r="D922" s="702"/>
      <c r="E922" s="702"/>
      <c r="F922" s="702"/>
      <c r="G922" s="702"/>
      <c r="H922" s="702"/>
      <c r="I922" s="702"/>
      <c r="J922" s="702"/>
      <c r="K922" s="702"/>
      <c r="L922" s="702"/>
      <c r="M922" s="702"/>
      <c r="N922" s="702"/>
      <c r="O922" s="702"/>
      <c r="S922" s="702"/>
      <c r="T922" s="702"/>
      <c r="U922" s="702"/>
      <c r="V922" s="702"/>
      <c r="W922" s="702"/>
      <c r="X922" s="702"/>
      <c r="Y922" s="702"/>
      <c r="Z922" s="702"/>
      <c r="AA922" s="702"/>
      <c r="AB922" s="702"/>
      <c r="AC922" s="702"/>
      <c r="AD922" s="702"/>
    </row>
    <row r="923" spans="4:30">
      <c r="D923" s="702"/>
      <c r="E923" s="702"/>
      <c r="F923" s="702"/>
      <c r="G923" s="702"/>
      <c r="H923" s="702"/>
      <c r="I923" s="702"/>
      <c r="J923" s="702"/>
      <c r="K923" s="702"/>
      <c r="L923" s="702"/>
      <c r="M923" s="702"/>
      <c r="N923" s="702"/>
      <c r="O923" s="702"/>
      <c r="S923" s="702"/>
      <c r="T923" s="702"/>
      <c r="U923" s="702"/>
      <c r="V923" s="702"/>
      <c r="W923" s="702"/>
      <c r="X923" s="702"/>
      <c r="Y923" s="702"/>
      <c r="Z923" s="702"/>
      <c r="AA923" s="702"/>
      <c r="AB923" s="702"/>
      <c r="AC923" s="702"/>
      <c r="AD923" s="702"/>
    </row>
    <row r="924" spans="4:30">
      <c r="D924" s="702"/>
      <c r="E924" s="702"/>
      <c r="F924" s="702"/>
      <c r="G924" s="702"/>
      <c r="H924" s="702"/>
      <c r="I924" s="702"/>
      <c r="J924" s="702"/>
      <c r="K924" s="702"/>
      <c r="L924" s="702"/>
      <c r="M924" s="702"/>
      <c r="N924" s="702"/>
      <c r="O924" s="702"/>
      <c r="S924" s="702"/>
      <c r="T924" s="702"/>
      <c r="U924" s="702"/>
      <c r="V924" s="702"/>
      <c r="W924" s="702"/>
      <c r="X924" s="702"/>
      <c r="Y924" s="702"/>
      <c r="Z924" s="702"/>
      <c r="AA924" s="702"/>
      <c r="AB924" s="702"/>
      <c r="AC924" s="702"/>
      <c r="AD924" s="702"/>
    </row>
    <row r="925" spans="4:30">
      <c r="D925" s="702"/>
      <c r="E925" s="702"/>
      <c r="F925" s="702"/>
      <c r="G925" s="702"/>
      <c r="H925" s="702"/>
      <c r="I925" s="702"/>
      <c r="J925" s="702"/>
      <c r="K925" s="702"/>
      <c r="L925" s="702"/>
      <c r="M925" s="702"/>
      <c r="N925" s="702"/>
      <c r="O925" s="702"/>
      <c r="S925" s="702"/>
      <c r="T925" s="702"/>
      <c r="U925" s="702"/>
      <c r="V925" s="702"/>
      <c r="W925" s="702"/>
      <c r="X925" s="702"/>
      <c r="Y925" s="702"/>
      <c r="Z925" s="702"/>
      <c r="AA925" s="702"/>
      <c r="AB925" s="702"/>
      <c r="AC925" s="702"/>
      <c r="AD925" s="702"/>
    </row>
    <row r="926" spans="4:30">
      <c r="D926" s="702"/>
      <c r="E926" s="702"/>
      <c r="F926" s="702"/>
      <c r="G926" s="702"/>
      <c r="H926" s="702"/>
      <c r="I926" s="702"/>
      <c r="J926" s="702"/>
      <c r="K926" s="702"/>
      <c r="L926" s="702"/>
      <c r="M926" s="702"/>
      <c r="N926" s="702"/>
      <c r="O926" s="702"/>
      <c r="S926" s="702"/>
      <c r="T926" s="702"/>
      <c r="U926" s="702"/>
      <c r="V926" s="702"/>
      <c r="W926" s="702"/>
      <c r="X926" s="702"/>
      <c r="Y926" s="702"/>
      <c r="Z926" s="702"/>
      <c r="AA926" s="702"/>
      <c r="AB926" s="702"/>
      <c r="AC926" s="702"/>
      <c r="AD926" s="702"/>
    </row>
    <row r="927" spans="4:30">
      <c r="D927" s="702"/>
      <c r="E927" s="702"/>
      <c r="F927" s="702"/>
      <c r="G927" s="702"/>
      <c r="H927" s="702"/>
      <c r="I927" s="702"/>
      <c r="J927" s="702"/>
      <c r="K927" s="702"/>
      <c r="L927" s="702"/>
      <c r="M927" s="702"/>
      <c r="N927" s="702"/>
      <c r="O927" s="702"/>
      <c r="S927" s="702"/>
      <c r="T927" s="702"/>
      <c r="U927" s="702"/>
      <c r="V927" s="702"/>
      <c r="W927" s="702"/>
      <c r="X927" s="702"/>
      <c r="Y927" s="702"/>
      <c r="Z927" s="702"/>
      <c r="AA927" s="702"/>
      <c r="AB927" s="702"/>
      <c r="AC927" s="702"/>
      <c r="AD927" s="702"/>
    </row>
    <row r="928" spans="4:30">
      <c r="D928" s="702"/>
      <c r="E928" s="702"/>
      <c r="F928" s="702"/>
      <c r="G928" s="702"/>
      <c r="H928" s="702"/>
      <c r="I928" s="702"/>
      <c r="J928" s="702"/>
      <c r="K928" s="702"/>
      <c r="L928" s="702"/>
      <c r="M928" s="702"/>
      <c r="N928" s="702"/>
      <c r="O928" s="702"/>
      <c r="S928" s="702"/>
      <c r="T928" s="702"/>
      <c r="U928" s="702"/>
      <c r="V928" s="702"/>
      <c r="W928" s="702"/>
      <c r="X928" s="702"/>
      <c r="Y928" s="702"/>
      <c r="Z928" s="702"/>
      <c r="AA928" s="702"/>
      <c r="AB928" s="702"/>
      <c r="AC928" s="702"/>
      <c r="AD928" s="702"/>
    </row>
    <row r="929" spans="4:30">
      <c r="D929" s="702"/>
      <c r="E929" s="702"/>
      <c r="F929" s="702"/>
      <c r="G929" s="702"/>
      <c r="H929" s="702"/>
      <c r="I929" s="702"/>
      <c r="J929" s="702"/>
      <c r="K929" s="702"/>
      <c r="L929" s="702"/>
      <c r="M929" s="702"/>
      <c r="N929" s="702"/>
      <c r="O929" s="702"/>
      <c r="S929" s="702"/>
      <c r="T929" s="702"/>
      <c r="U929" s="702"/>
      <c r="V929" s="702"/>
      <c r="W929" s="702"/>
      <c r="X929" s="702"/>
      <c r="Y929" s="702"/>
      <c r="Z929" s="702"/>
      <c r="AA929" s="702"/>
      <c r="AB929" s="702"/>
      <c r="AC929" s="702"/>
      <c r="AD929" s="702"/>
    </row>
    <row r="930" spans="4:30">
      <c r="D930" s="702"/>
      <c r="E930" s="702"/>
      <c r="F930" s="702"/>
      <c r="G930" s="702"/>
      <c r="H930" s="702"/>
      <c r="I930" s="702"/>
      <c r="J930" s="702"/>
      <c r="K930" s="702"/>
      <c r="L930" s="702"/>
      <c r="M930" s="702"/>
      <c r="N930" s="702"/>
      <c r="O930" s="702"/>
      <c r="S930" s="702"/>
      <c r="T930" s="702"/>
      <c r="U930" s="702"/>
      <c r="V930" s="702"/>
      <c r="W930" s="702"/>
      <c r="X930" s="702"/>
      <c r="Y930" s="702"/>
      <c r="Z930" s="702"/>
      <c r="AA930" s="702"/>
      <c r="AB930" s="702"/>
      <c r="AC930" s="702"/>
      <c r="AD930" s="702"/>
    </row>
    <row r="931" spans="4:30">
      <c r="D931" s="702"/>
      <c r="E931" s="702"/>
      <c r="F931" s="702"/>
      <c r="G931" s="702"/>
      <c r="H931" s="702"/>
      <c r="I931" s="702"/>
      <c r="J931" s="702"/>
      <c r="K931" s="702"/>
      <c r="L931" s="702"/>
      <c r="M931" s="702"/>
      <c r="N931" s="702"/>
      <c r="O931" s="702"/>
      <c r="S931" s="702"/>
      <c r="T931" s="702"/>
      <c r="U931" s="702"/>
      <c r="V931" s="702"/>
      <c r="W931" s="702"/>
      <c r="X931" s="702"/>
      <c r="Y931" s="702"/>
      <c r="Z931" s="702"/>
      <c r="AA931" s="702"/>
      <c r="AB931" s="702"/>
      <c r="AC931" s="702"/>
      <c r="AD931" s="702"/>
    </row>
    <row r="932" spans="4:30">
      <c r="D932" s="702"/>
      <c r="E932" s="702"/>
      <c r="F932" s="702"/>
      <c r="G932" s="702"/>
      <c r="H932" s="702"/>
      <c r="I932" s="702"/>
      <c r="J932" s="702"/>
      <c r="K932" s="702"/>
      <c r="L932" s="702"/>
      <c r="M932" s="702"/>
      <c r="N932" s="702"/>
      <c r="O932" s="702"/>
      <c r="S932" s="702"/>
      <c r="T932" s="702"/>
      <c r="U932" s="702"/>
      <c r="V932" s="702"/>
      <c r="W932" s="702"/>
      <c r="X932" s="702"/>
      <c r="Y932" s="702"/>
      <c r="Z932" s="702"/>
      <c r="AA932" s="702"/>
      <c r="AB932" s="702"/>
      <c r="AC932" s="702"/>
      <c r="AD932" s="702"/>
    </row>
    <row r="933" spans="4:30">
      <c r="D933" s="702"/>
      <c r="E933" s="702"/>
      <c r="F933" s="702"/>
      <c r="G933" s="702"/>
      <c r="H933" s="702"/>
      <c r="I933" s="702"/>
      <c r="J933" s="702"/>
      <c r="K933" s="702"/>
      <c r="L933" s="702"/>
      <c r="M933" s="702"/>
      <c r="N933" s="702"/>
      <c r="O933" s="702"/>
      <c r="S933" s="702"/>
      <c r="T933" s="702"/>
      <c r="U933" s="702"/>
      <c r="V933" s="702"/>
      <c r="W933" s="702"/>
      <c r="X933" s="702"/>
      <c r="Y933" s="702"/>
      <c r="Z933" s="702"/>
      <c r="AA933" s="702"/>
      <c r="AB933" s="702"/>
      <c r="AC933" s="702"/>
      <c r="AD933" s="702"/>
    </row>
    <row r="934" spans="4:30">
      <c r="D934" s="702"/>
      <c r="E934" s="702"/>
      <c r="F934" s="702"/>
      <c r="G934" s="702"/>
      <c r="H934" s="702"/>
      <c r="I934" s="702"/>
      <c r="J934" s="702"/>
      <c r="K934" s="702"/>
      <c r="L934" s="702"/>
      <c r="M934" s="702"/>
      <c r="N934" s="702"/>
      <c r="O934" s="702"/>
      <c r="S934" s="702"/>
      <c r="T934" s="702"/>
      <c r="U934" s="702"/>
      <c r="V934" s="702"/>
      <c r="W934" s="702"/>
      <c r="X934" s="702"/>
      <c r="Y934" s="702"/>
      <c r="Z934" s="702"/>
      <c r="AA934" s="702"/>
      <c r="AB934" s="702"/>
      <c r="AC934" s="702"/>
      <c r="AD934" s="702"/>
    </row>
    <row r="935" spans="4:30">
      <c r="D935" s="702"/>
      <c r="E935" s="702"/>
      <c r="F935" s="702"/>
      <c r="G935" s="702"/>
      <c r="H935" s="702"/>
      <c r="I935" s="702"/>
      <c r="J935" s="702"/>
      <c r="K935" s="702"/>
      <c r="L935" s="702"/>
      <c r="M935" s="702"/>
      <c r="N935" s="702"/>
      <c r="O935" s="702"/>
      <c r="S935" s="702"/>
      <c r="T935" s="702"/>
      <c r="U935" s="702"/>
      <c r="V935" s="702"/>
      <c r="W935" s="702"/>
      <c r="X935" s="702"/>
      <c r="Y935" s="702"/>
      <c r="Z935" s="702"/>
      <c r="AA935" s="702"/>
      <c r="AB935" s="702"/>
      <c r="AC935" s="702"/>
      <c r="AD935" s="702"/>
    </row>
    <row r="936" spans="4:30">
      <c r="D936" s="702"/>
      <c r="E936" s="702"/>
      <c r="F936" s="702"/>
      <c r="G936" s="702"/>
      <c r="H936" s="702"/>
      <c r="I936" s="702"/>
      <c r="J936" s="702"/>
      <c r="K936" s="702"/>
      <c r="L936" s="702"/>
      <c r="M936" s="702"/>
      <c r="N936" s="702"/>
      <c r="O936" s="702"/>
      <c r="S936" s="702"/>
      <c r="T936" s="702"/>
      <c r="U936" s="702"/>
      <c r="V936" s="702"/>
      <c r="W936" s="702"/>
      <c r="X936" s="702"/>
      <c r="Y936" s="702"/>
      <c r="Z936" s="702"/>
      <c r="AA936" s="702"/>
      <c r="AB936" s="702"/>
      <c r="AC936" s="702"/>
      <c r="AD936" s="702"/>
    </row>
    <row r="937" spans="4:30">
      <c r="D937" s="702"/>
      <c r="E937" s="702"/>
      <c r="F937" s="702"/>
      <c r="G937" s="702"/>
      <c r="H937" s="702"/>
      <c r="I937" s="702"/>
      <c r="J937" s="702"/>
      <c r="K937" s="702"/>
      <c r="L937" s="702"/>
      <c r="M937" s="702"/>
      <c r="N937" s="702"/>
      <c r="O937" s="702"/>
      <c r="S937" s="702"/>
      <c r="T937" s="702"/>
      <c r="U937" s="702"/>
      <c r="V937" s="702"/>
      <c r="W937" s="702"/>
      <c r="X937" s="702"/>
      <c r="Y937" s="702"/>
      <c r="Z937" s="702"/>
      <c r="AA937" s="702"/>
      <c r="AB937" s="702"/>
      <c r="AC937" s="702"/>
      <c r="AD937" s="702"/>
    </row>
    <row r="938" spans="4:30">
      <c r="D938" s="702"/>
      <c r="E938" s="702"/>
      <c r="F938" s="702"/>
      <c r="G938" s="702"/>
      <c r="H938" s="702"/>
      <c r="I938" s="702"/>
      <c r="J938" s="702"/>
      <c r="K938" s="702"/>
      <c r="L938" s="702"/>
      <c r="M938" s="702"/>
      <c r="N938" s="702"/>
      <c r="O938" s="702"/>
      <c r="S938" s="702"/>
      <c r="T938" s="702"/>
      <c r="U938" s="702"/>
      <c r="V938" s="702"/>
      <c r="W938" s="702"/>
      <c r="X938" s="702"/>
      <c r="Y938" s="702"/>
      <c r="Z938" s="702"/>
      <c r="AA938" s="702"/>
      <c r="AB938" s="702"/>
      <c r="AC938" s="702"/>
      <c r="AD938" s="702"/>
    </row>
    <row r="939" spans="4:30">
      <c r="D939" s="702"/>
      <c r="E939" s="702"/>
      <c r="F939" s="702"/>
      <c r="G939" s="702"/>
      <c r="H939" s="702"/>
      <c r="I939" s="702"/>
      <c r="J939" s="702"/>
      <c r="K939" s="702"/>
      <c r="L939" s="702"/>
      <c r="M939" s="702"/>
      <c r="N939" s="702"/>
      <c r="O939" s="702"/>
      <c r="S939" s="702"/>
      <c r="T939" s="702"/>
      <c r="U939" s="702"/>
      <c r="V939" s="702"/>
      <c r="W939" s="702"/>
      <c r="X939" s="702"/>
      <c r="Y939" s="702"/>
      <c r="Z939" s="702"/>
      <c r="AA939" s="702"/>
      <c r="AB939" s="702"/>
      <c r="AC939" s="702"/>
      <c r="AD939" s="702"/>
    </row>
    <row r="940" spans="4:30">
      <c r="D940" s="702"/>
      <c r="E940" s="702"/>
      <c r="F940" s="702"/>
      <c r="G940" s="702"/>
      <c r="H940" s="702"/>
      <c r="I940" s="702"/>
      <c r="J940" s="702"/>
      <c r="K940" s="702"/>
      <c r="L940" s="702"/>
      <c r="M940" s="702"/>
      <c r="N940" s="702"/>
      <c r="O940" s="702"/>
      <c r="S940" s="702"/>
      <c r="T940" s="702"/>
      <c r="U940" s="702"/>
      <c r="V940" s="702"/>
      <c r="W940" s="702"/>
      <c r="X940" s="702"/>
      <c r="Y940" s="702"/>
      <c r="Z940" s="702"/>
      <c r="AA940" s="702"/>
      <c r="AB940" s="702"/>
      <c r="AC940" s="702"/>
      <c r="AD940" s="702"/>
    </row>
    <row r="941" spans="4:30">
      <c r="D941" s="702"/>
      <c r="E941" s="702"/>
      <c r="F941" s="702"/>
      <c r="G941" s="702"/>
      <c r="H941" s="702"/>
      <c r="I941" s="702"/>
      <c r="J941" s="702"/>
      <c r="K941" s="702"/>
      <c r="L941" s="702"/>
      <c r="M941" s="702"/>
      <c r="N941" s="702"/>
      <c r="O941" s="702"/>
      <c r="S941" s="702"/>
      <c r="T941" s="702"/>
      <c r="U941" s="702"/>
      <c r="V941" s="702"/>
      <c r="W941" s="702"/>
      <c r="X941" s="702"/>
      <c r="Y941" s="702"/>
      <c r="Z941" s="702"/>
      <c r="AA941" s="702"/>
      <c r="AB941" s="702"/>
      <c r="AC941" s="702"/>
      <c r="AD941" s="702"/>
    </row>
    <row r="942" spans="4:30">
      <c r="D942" s="702"/>
      <c r="E942" s="702"/>
      <c r="F942" s="702"/>
      <c r="G942" s="702"/>
      <c r="H942" s="702"/>
      <c r="I942" s="702"/>
      <c r="J942" s="702"/>
      <c r="K942" s="702"/>
      <c r="L942" s="702"/>
      <c r="M942" s="702"/>
      <c r="N942" s="702"/>
      <c r="O942" s="702"/>
      <c r="S942" s="702"/>
      <c r="T942" s="702"/>
      <c r="U942" s="702"/>
      <c r="V942" s="702"/>
      <c r="W942" s="702"/>
      <c r="X942" s="702"/>
      <c r="Y942" s="702"/>
      <c r="Z942" s="702"/>
      <c r="AA942" s="702"/>
      <c r="AB942" s="702"/>
      <c r="AC942" s="702"/>
      <c r="AD942" s="702"/>
    </row>
    <row r="943" spans="4:30">
      <c r="D943" s="702"/>
      <c r="E943" s="702"/>
      <c r="F943" s="702"/>
      <c r="G943" s="702"/>
      <c r="H943" s="702"/>
      <c r="I943" s="702"/>
      <c r="J943" s="702"/>
      <c r="K943" s="702"/>
      <c r="L943" s="702"/>
      <c r="M943" s="702"/>
      <c r="N943" s="702"/>
      <c r="O943" s="702"/>
      <c r="S943" s="702"/>
      <c r="T943" s="702"/>
      <c r="U943" s="702"/>
      <c r="V943" s="702"/>
      <c r="W943" s="702"/>
      <c r="X943" s="702"/>
      <c r="Y943" s="702"/>
      <c r="Z943" s="702"/>
      <c r="AA943" s="702"/>
      <c r="AB943" s="702"/>
      <c r="AC943" s="702"/>
      <c r="AD943" s="702"/>
    </row>
    <row r="944" spans="4:30">
      <c r="D944" s="702"/>
      <c r="E944" s="702"/>
      <c r="F944" s="702"/>
      <c r="G944" s="702"/>
      <c r="H944" s="702"/>
      <c r="I944" s="702"/>
      <c r="J944" s="702"/>
      <c r="K944" s="702"/>
      <c r="L944" s="702"/>
      <c r="M944" s="702"/>
      <c r="N944" s="702"/>
      <c r="O944" s="702"/>
      <c r="S944" s="702"/>
      <c r="T944" s="702"/>
      <c r="U944" s="702"/>
      <c r="V944" s="702"/>
      <c r="W944" s="702"/>
      <c r="X944" s="702"/>
      <c r="Y944" s="702"/>
      <c r="Z944" s="702"/>
      <c r="AA944" s="702"/>
      <c r="AB944" s="702"/>
      <c r="AC944" s="702"/>
      <c r="AD944" s="702"/>
    </row>
    <row r="945" spans="4:30">
      <c r="D945" s="702"/>
      <c r="E945" s="702"/>
      <c r="F945" s="702"/>
      <c r="G945" s="702"/>
      <c r="H945" s="702"/>
      <c r="I945" s="702"/>
      <c r="J945" s="702"/>
      <c r="K945" s="702"/>
      <c r="L945" s="702"/>
      <c r="M945" s="702"/>
      <c r="N945" s="702"/>
      <c r="O945" s="702"/>
      <c r="S945" s="702"/>
      <c r="T945" s="702"/>
      <c r="U945" s="702"/>
      <c r="V945" s="702"/>
      <c r="W945" s="702"/>
      <c r="X945" s="702"/>
      <c r="Y945" s="702"/>
      <c r="Z945" s="702"/>
      <c r="AA945" s="702"/>
      <c r="AB945" s="702"/>
      <c r="AC945" s="702"/>
      <c r="AD945" s="702"/>
    </row>
    <row r="946" spans="4:30">
      <c r="D946" s="702"/>
      <c r="E946" s="702"/>
      <c r="F946" s="702"/>
      <c r="G946" s="702"/>
      <c r="H946" s="702"/>
      <c r="I946" s="702"/>
      <c r="J946" s="702"/>
      <c r="K946" s="702"/>
      <c r="L946" s="702"/>
      <c r="M946" s="702"/>
      <c r="N946" s="702"/>
      <c r="O946" s="702"/>
      <c r="S946" s="702"/>
      <c r="T946" s="702"/>
      <c r="U946" s="702"/>
      <c r="V946" s="702"/>
      <c r="W946" s="702"/>
      <c r="X946" s="702"/>
      <c r="Y946" s="702"/>
      <c r="Z946" s="702"/>
      <c r="AA946" s="702"/>
      <c r="AB946" s="702"/>
      <c r="AC946" s="702"/>
      <c r="AD946" s="702"/>
    </row>
    <row r="947" spans="4:30">
      <c r="D947" s="702"/>
      <c r="E947" s="702"/>
      <c r="F947" s="702"/>
      <c r="G947" s="702"/>
      <c r="H947" s="702"/>
      <c r="I947" s="702"/>
      <c r="J947" s="702"/>
      <c r="K947" s="702"/>
      <c r="L947" s="702"/>
      <c r="M947" s="702"/>
      <c r="N947" s="702"/>
      <c r="O947" s="702"/>
      <c r="S947" s="702"/>
      <c r="T947" s="702"/>
      <c r="U947" s="702"/>
      <c r="V947" s="702"/>
      <c r="W947" s="702"/>
      <c r="X947" s="702"/>
      <c r="Y947" s="702"/>
      <c r="Z947" s="702"/>
      <c r="AA947" s="702"/>
      <c r="AB947" s="702"/>
      <c r="AC947" s="702"/>
      <c r="AD947" s="702"/>
    </row>
    <row r="948" spans="4:30">
      <c r="D948" s="702"/>
      <c r="E948" s="702"/>
      <c r="F948" s="702"/>
      <c r="G948" s="702"/>
      <c r="H948" s="702"/>
      <c r="I948" s="702"/>
      <c r="J948" s="702"/>
      <c r="K948" s="702"/>
      <c r="L948" s="702"/>
      <c r="M948" s="702"/>
      <c r="N948" s="702"/>
      <c r="O948" s="702"/>
      <c r="S948" s="702"/>
      <c r="T948" s="702"/>
      <c r="U948" s="702"/>
      <c r="V948" s="702"/>
      <c r="W948" s="702"/>
      <c r="X948" s="702"/>
      <c r="Y948" s="702"/>
      <c r="Z948" s="702"/>
      <c r="AA948" s="702"/>
      <c r="AB948" s="702"/>
      <c r="AC948" s="702"/>
      <c r="AD948" s="702"/>
    </row>
    <row r="949" spans="4:30">
      <c r="D949" s="702"/>
      <c r="E949" s="702"/>
      <c r="F949" s="702"/>
      <c r="G949" s="702"/>
      <c r="H949" s="702"/>
      <c r="I949" s="702"/>
      <c r="J949" s="702"/>
      <c r="K949" s="702"/>
      <c r="L949" s="702"/>
      <c r="M949" s="702"/>
      <c r="N949" s="702"/>
      <c r="O949" s="702"/>
      <c r="S949" s="702"/>
      <c r="T949" s="702"/>
      <c r="U949" s="702"/>
      <c r="V949" s="702"/>
      <c r="W949" s="702"/>
      <c r="X949" s="702"/>
      <c r="Y949" s="702"/>
      <c r="Z949" s="702"/>
      <c r="AA949" s="702"/>
      <c r="AB949" s="702"/>
      <c r="AC949" s="702"/>
      <c r="AD949" s="702"/>
    </row>
    <row r="950" spans="4:30">
      <c r="D950" s="702"/>
      <c r="E950" s="702"/>
      <c r="F950" s="702"/>
      <c r="G950" s="702"/>
      <c r="H950" s="702"/>
      <c r="I950" s="702"/>
      <c r="J950" s="702"/>
      <c r="K950" s="702"/>
      <c r="L950" s="702"/>
      <c r="M950" s="702"/>
      <c r="N950" s="702"/>
      <c r="O950" s="702"/>
      <c r="S950" s="702"/>
      <c r="T950" s="702"/>
      <c r="U950" s="702"/>
      <c r="V950" s="702"/>
      <c r="W950" s="702"/>
      <c r="X950" s="702"/>
      <c r="Y950" s="702"/>
      <c r="Z950" s="702"/>
      <c r="AA950" s="702"/>
      <c r="AB950" s="702"/>
      <c r="AC950" s="702"/>
      <c r="AD950" s="702"/>
    </row>
    <row r="951" spans="4:30">
      <c r="D951" s="702"/>
      <c r="E951" s="702"/>
      <c r="F951" s="702"/>
      <c r="G951" s="702"/>
      <c r="H951" s="702"/>
      <c r="I951" s="702"/>
      <c r="J951" s="702"/>
      <c r="K951" s="702"/>
      <c r="L951" s="702"/>
      <c r="M951" s="702"/>
      <c r="N951" s="702"/>
      <c r="O951" s="702"/>
      <c r="S951" s="702"/>
      <c r="T951" s="702"/>
      <c r="U951" s="702"/>
      <c r="V951" s="702"/>
      <c r="W951" s="702"/>
      <c r="X951" s="702"/>
      <c r="Y951" s="702"/>
      <c r="Z951" s="702"/>
      <c r="AA951" s="702"/>
      <c r="AB951" s="702"/>
      <c r="AC951" s="702"/>
      <c r="AD951" s="702"/>
    </row>
    <row r="952" spans="4:30">
      <c r="D952" s="702"/>
      <c r="E952" s="702"/>
      <c r="F952" s="702"/>
      <c r="G952" s="702"/>
      <c r="H952" s="702"/>
      <c r="I952" s="702"/>
      <c r="J952" s="702"/>
      <c r="K952" s="702"/>
      <c r="L952" s="702"/>
      <c r="M952" s="702"/>
      <c r="N952" s="702"/>
      <c r="O952" s="702"/>
      <c r="S952" s="702"/>
      <c r="T952" s="702"/>
      <c r="U952" s="702"/>
      <c r="V952" s="702"/>
      <c r="W952" s="702"/>
      <c r="X952" s="702"/>
      <c r="Y952" s="702"/>
      <c r="Z952" s="702"/>
      <c r="AA952" s="702"/>
      <c r="AB952" s="702"/>
      <c r="AC952" s="702"/>
      <c r="AD952" s="702"/>
    </row>
    <row r="953" spans="4:30">
      <c r="D953" s="702"/>
      <c r="E953" s="702"/>
      <c r="F953" s="702"/>
      <c r="G953" s="702"/>
      <c r="H953" s="702"/>
      <c r="I953" s="702"/>
      <c r="J953" s="702"/>
      <c r="K953" s="702"/>
      <c r="L953" s="702"/>
      <c r="M953" s="702"/>
      <c r="N953" s="702"/>
      <c r="O953" s="702"/>
      <c r="S953" s="702"/>
      <c r="T953" s="702"/>
      <c r="U953" s="702"/>
      <c r="V953" s="702"/>
      <c r="W953" s="702"/>
      <c r="X953" s="702"/>
      <c r="Y953" s="702"/>
      <c r="Z953" s="702"/>
      <c r="AA953" s="702"/>
      <c r="AB953" s="702"/>
      <c r="AC953" s="702"/>
      <c r="AD953" s="702"/>
    </row>
  </sheetData>
  <sheetProtection formatCells="0"/>
  <mergeCells count="134">
    <mergeCell ref="U51:W51"/>
    <mergeCell ref="X51:Y51"/>
    <mergeCell ref="AA51:AB51"/>
    <mergeCell ref="U52:W52"/>
    <mergeCell ref="X52:Y52"/>
    <mergeCell ref="AA52:AB52"/>
    <mergeCell ref="U49:W49"/>
    <mergeCell ref="X49:Y49"/>
    <mergeCell ref="AA49:AB49"/>
    <mergeCell ref="U50:W50"/>
    <mergeCell ref="X50:Y50"/>
    <mergeCell ref="AA50:AB50"/>
    <mergeCell ref="U47:W47"/>
    <mergeCell ref="X47:Y47"/>
    <mergeCell ref="AA47:AB47"/>
    <mergeCell ref="U48:W48"/>
    <mergeCell ref="X48:Y48"/>
    <mergeCell ref="AA48:AB48"/>
    <mergeCell ref="T42:W42"/>
    <mergeCell ref="AB42:AC42"/>
    <mergeCell ref="T43:Z44"/>
    <mergeCell ref="AA43:AA44"/>
    <mergeCell ref="AB43:AC44"/>
    <mergeCell ref="T46:W46"/>
    <mergeCell ref="X46:Y46"/>
    <mergeCell ref="AA46:AB46"/>
    <mergeCell ref="T39:W39"/>
    <mergeCell ref="AB39:AC39"/>
    <mergeCell ref="T40:W40"/>
    <mergeCell ref="AB40:AC40"/>
    <mergeCell ref="T41:W41"/>
    <mergeCell ref="AB41:AC41"/>
    <mergeCell ref="T36:W36"/>
    <mergeCell ref="AB36:AC36"/>
    <mergeCell ref="T37:W37"/>
    <mergeCell ref="AB37:AC37"/>
    <mergeCell ref="T38:W38"/>
    <mergeCell ref="AB38:AC38"/>
    <mergeCell ref="T34:W34"/>
    <mergeCell ref="AB34:AC34"/>
    <mergeCell ref="T35:W35"/>
    <mergeCell ref="AB35:AC35"/>
    <mergeCell ref="T30:W31"/>
    <mergeCell ref="X30:Z30"/>
    <mergeCell ref="AA30:AA31"/>
    <mergeCell ref="AB30:AC31"/>
    <mergeCell ref="T32:W32"/>
    <mergeCell ref="AB32:AC32"/>
    <mergeCell ref="T29:AC29"/>
    <mergeCell ref="T4:AC4"/>
    <mergeCell ref="T5:AC5"/>
    <mergeCell ref="T6:AC6"/>
    <mergeCell ref="T7:AC7"/>
    <mergeCell ref="T8:AC8"/>
    <mergeCell ref="T9:AC9"/>
    <mergeCell ref="T33:W33"/>
    <mergeCell ref="AB33:AC33"/>
    <mergeCell ref="T10:AC10"/>
    <mergeCell ref="T19:U19"/>
    <mergeCell ref="F51:H51"/>
    <mergeCell ref="I51:J51"/>
    <mergeCell ref="L51:M51"/>
    <mergeCell ref="F52:H52"/>
    <mergeCell ref="I52:J52"/>
    <mergeCell ref="L52:M52"/>
    <mergeCell ref="F49:H49"/>
    <mergeCell ref="I49:J49"/>
    <mergeCell ref="L49:M49"/>
    <mergeCell ref="F50:H50"/>
    <mergeCell ref="I50:J50"/>
    <mergeCell ref="L50:M50"/>
    <mergeCell ref="F47:H47"/>
    <mergeCell ref="I47:J47"/>
    <mergeCell ref="L47:M47"/>
    <mergeCell ref="F48:H48"/>
    <mergeCell ref="I48:J48"/>
    <mergeCell ref="L48:M48"/>
    <mergeCell ref="E41:H41"/>
    <mergeCell ref="M41:N41"/>
    <mergeCell ref="E43:K44"/>
    <mergeCell ref="L43:L44"/>
    <mergeCell ref="E46:H46"/>
    <mergeCell ref="I46:J46"/>
    <mergeCell ref="L46:M46"/>
    <mergeCell ref="E42:H42"/>
    <mergeCell ref="M42:N42"/>
    <mergeCell ref="M43:N44"/>
    <mergeCell ref="E38:H38"/>
    <mergeCell ref="M38:N38"/>
    <mergeCell ref="E39:H39"/>
    <mergeCell ref="M39:N39"/>
    <mergeCell ref="E40:H40"/>
    <mergeCell ref="M40:N40"/>
    <mergeCell ref="E37:H37"/>
    <mergeCell ref="M37:N37"/>
    <mergeCell ref="E32:H32"/>
    <mergeCell ref="M32:N32"/>
    <mergeCell ref="E33:H33"/>
    <mergeCell ref="M33:N33"/>
    <mergeCell ref="E34:H34"/>
    <mergeCell ref="M34:N34"/>
    <mergeCell ref="E29:N29"/>
    <mergeCell ref="E30:H31"/>
    <mergeCell ref="I30:K30"/>
    <mergeCell ref="L30:L31"/>
    <mergeCell ref="M30:N31"/>
    <mergeCell ref="E35:H35"/>
    <mergeCell ref="M35:N35"/>
    <mergeCell ref="E36:H36"/>
    <mergeCell ref="M36:N36"/>
    <mergeCell ref="F16:H16"/>
    <mergeCell ref="E19:F19"/>
    <mergeCell ref="T12:AC12"/>
    <mergeCell ref="T13:AC13"/>
    <mergeCell ref="U15:Y15"/>
    <mergeCell ref="U16:W16"/>
    <mergeCell ref="E25:I25"/>
    <mergeCell ref="K25:N25"/>
    <mergeCell ref="E26:I26"/>
    <mergeCell ref="K26:N26"/>
    <mergeCell ref="T25:X25"/>
    <mergeCell ref="Z25:AC25"/>
    <mergeCell ref="T26:X26"/>
    <mergeCell ref="Z26:AC26"/>
    <mergeCell ref="E4:N4"/>
    <mergeCell ref="E5:N5"/>
    <mergeCell ref="E7:N7"/>
    <mergeCell ref="E8:N8"/>
    <mergeCell ref="E9:N9"/>
    <mergeCell ref="E10:N10"/>
    <mergeCell ref="E12:N12"/>
    <mergeCell ref="E13:N13"/>
    <mergeCell ref="F15:J15"/>
    <mergeCell ref="E6:N6"/>
  </mergeCells>
  <printOptions horizontalCentered="1" verticalCentered="1"/>
  <pageMargins left="0.2" right="0.2" top="0.25" bottom="0.25" header="0" footer="0"/>
  <pageSetup paperSize="9" scale="64"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5D8FAE-1447-4296-9D61-872F08710D17}">
          <x14:formula1>
            <xm:f>consol!$B$17:$B$117</xm:f>
          </x14:formula1>
          <xm:sqref>F15:J15 U15:Y15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F34F4-3C64-4D70-BB93-458AB006E53D}">
  <sheetPr codeName="Sheet11">
    <pageSetUpPr fitToPage="1"/>
  </sheetPr>
  <dimension ref="B1:X40"/>
  <sheetViews>
    <sheetView view="pageBreakPreview" zoomScale="80" zoomScaleNormal="100" zoomScaleSheetLayoutView="80" workbookViewId="0">
      <selection activeCell="G23" sqref="G23"/>
    </sheetView>
  </sheetViews>
  <sheetFormatPr defaultColWidth="9.4140625" defaultRowHeight="15.5"/>
  <cols>
    <col min="1" max="1" width="9.4140625" style="252"/>
    <col min="2" max="2" width="1.9140625" style="252" customWidth="1"/>
    <col min="3" max="3" width="28.33203125" style="252" bestFit="1" customWidth="1"/>
    <col min="4" max="4" width="8.9140625" style="252" bestFit="1" customWidth="1"/>
    <col min="5" max="6" width="5.4140625" style="252" customWidth="1"/>
    <col min="7" max="7" width="7.58203125" style="252" customWidth="1"/>
    <col min="8" max="8" width="12.5" style="252" bestFit="1" customWidth="1"/>
    <col min="9" max="9" width="3.1640625" style="252" customWidth="1"/>
    <col min="10" max="10" width="12.6640625" style="252" bestFit="1" customWidth="1"/>
    <col min="11" max="14" width="5.83203125" style="252" customWidth="1"/>
    <col min="15" max="15" width="4.9140625" style="252" customWidth="1"/>
    <col min="16" max="16" width="3.33203125" style="252" customWidth="1"/>
    <col min="17" max="17" width="1.5" style="252" customWidth="1"/>
    <col min="18" max="20" width="6.1640625" style="252" customWidth="1"/>
    <col min="21" max="21" width="1.9140625" style="252" customWidth="1"/>
    <col min="22" max="23" width="9.4140625" style="252"/>
    <col min="24" max="24" width="0" style="252" hidden="1" customWidth="1"/>
    <col min="25" max="16384" width="9.4140625" style="252"/>
  </cols>
  <sheetData>
    <row r="1" spans="2:21">
      <c r="J1" s="253"/>
      <c r="K1" s="253"/>
      <c r="L1" s="253"/>
      <c r="M1" s="253"/>
      <c r="N1" s="253"/>
      <c r="O1" s="253"/>
      <c r="P1" s="253"/>
      <c r="Q1" s="253"/>
      <c r="R1" s="253"/>
      <c r="S1" s="253"/>
      <c r="T1" s="253"/>
      <c r="U1" s="254"/>
    </row>
    <row r="2" spans="2:21">
      <c r="U2" s="255"/>
    </row>
    <row r="3" spans="2:21">
      <c r="U3" s="255"/>
    </row>
    <row r="4" spans="2:21">
      <c r="B4" s="256"/>
      <c r="C4" s="1158" t="s">
        <v>531</v>
      </c>
      <c r="D4" s="1158"/>
      <c r="E4" s="256"/>
      <c r="F4" s="256"/>
      <c r="G4" s="256"/>
      <c r="H4" s="256"/>
      <c r="I4" s="256"/>
      <c r="J4" s="257"/>
      <c r="K4" s="256"/>
      <c r="L4" s="256"/>
      <c r="M4" s="256"/>
      <c r="N4" s="256"/>
      <c r="O4" s="256"/>
      <c r="P4" s="256"/>
      <c r="Q4" s="256"/>
      <c r="R4" s="256"/>
      <c r="S4" s="256"/>
      <c r="T4" s="256"/>
      <c r="U4" s="256"/>
    </row>
    <row r="5" spans="2:21">
      <c r="B5" s="256"/>
      <c r="C5" s="1157" t="s">
        <v>225</v>
      </c>
      <c r="D5" s="1157"/>
      <c r="E5" s="1157"/>
      <c r="F5" s="1157"/>
      <c r="G5" s="1157"/>
      <c r="H5" s="1157"/>
      <c r="I5" s="1157"/>
      <c r="J5" s="1157" t="s">
        <v>226</v>
      </c>
      <c r="K5" s="1157"/>
      <c r="L5" s="1157"/>
      <c r="M5" s="1157"/>
      <c r="N5" s="1157"/>
      <c r="O5" s="1157"/>
      <c r="P5" s="1157"/>
      <c r="Q5" s="1157"/>
      <c r="R5" s="1157"/>
      <c r="S5" s="1157"/>
      <c r="T5" s="1157"/>
      <c r="U5" s="256"/>
    </row>
    <row r="6" spans="2:21" ht="17.5">
      <c r="B6" s="256"/>
      <c r="C6" s="256"/>
      <c r="D6" s="256"/>
      <c r="E6" s="258"/>
      <c r="F6" s="258"/>
      <c r="G6" s="258"/>
      <c r="H6" s="258"/>
      <c r="I6" s="258"/>
      <c r="J6" s="258"/>
      <c r="K6" s="258"/>
      <c r="L6" s="258"/>
      <c r="M6" s="258"/>
      <c r="N6" s="258"/>
      <c r="O6" s="258"/>
      <c r="P6" s="258"/>
      <c r="Q6" s="258"/>
      <c r="R6" s="258"/>
      <c r="S6" s="258"/>
      <c r="T6" s="258"/>
      <c r="U6" s="256"/>
    </row>
    <row r="7" spans="2:21" ht="17.5">
      <c r="B7" s="256"/>
      <c r="C7" s="1159" t="s">
        <v>317</v>
      </c>
      <c r="D7" s="1159" t="s">
        <v>316</v>
      </c>
      <c r="E7" s="1159"/>
      <c r="F7" s="1159"/>
      <c r="G7" s="1160" t="s">
        <v>227</v>
      </c>
      <c r="H7" s="1160" t="s">
        <v>228</v>
      </c>
      <c r="I7" s="258"/>
      <c r="J7" s="1160" t="s">
        <v>229</v>
      </c>
      <c r="K7" s="1160" t="s">
        <v>230</v>
      </c>
      <c r="L7" s="1160"/>
      <c r="M7" s="1160"/>
      <c r="N7" s="1160"/>
      <c r="O7" s="1160"/>
      <c r="P7" s="1160"/>
      <c r="Q7" s="1160"/>
      <c r="R7" s="1159" t="s">
        <v>316</v>
      </c>
      <c r="S7" s="1159"/>
      <c r="T7" s="1159"/>
      <c r="U7" s="256"/>
    </row>
    <row r="8" spans="2:21">
      <c r="B8" s="256"/>
      <c r="C8" s="1159"/>
      <c r="D8" s="260">
        <v>1</v>
      </c>
      <c r="E8" s="260">
        <v>2</v>
      </c>
      <c r="F8" s="260">
        <v>3</v>
      </c>
      <c r="G8" s="1160"/>
      <c r="H8" s="1160"/>
      <c r="I8" s="256"/>
      <c r="J8" s="1160"/>
      <c r="K8" s="1160"/>
      <c r="L8" s="1160"/>
      <c r="M8" s="1160"/>
      <c r="N8" s="1160"/>
      <c r="O8" s="1160"/>
      <c r="P8" s="1160"/>
      <c r="Q8" s="1160"/>
      <c r="R8" s="259">
        <v>1</v>
      </c>
      <c r="S8" s="259">
        <v>2</v>
      </c>
      <c r="T8" s="259">
        <v>3</v>
      </c>
      <c r="U8" s="256"/>
    </row>
    <row r="9" spans="2:21" ht="17.399999999999999" customHeight="1">
      <c r="B9" s="256"/>
      <c r="C9" s="261" t="s">
        <v>255</v>
      </c>
      <c r="D9" s="481" t="e">
        <f>_xlfn.XLOOKUP($C$4,consol!$B:$B,consol!D:D)</f>
        <v>#N/A</v>
      </c>
      <c r="E9" s="481" t="e">
        <f>_xlfn.XLOOKUP($C$4,consol!$B:$B,consol!E:E)</f>
        <v>#N/A</v>
      </c>
      <c r="F9" s="481" t="e">
        <f>_xlfn.XLOOKUP($C$4,consol!$B:$B,consol!F:F)</f>
        <v>#N/A</v>
      </c>
      <c r="G9" s="481" t="e">
        <f>_xlfn.XLOOKUP($C$4,consol!$B:$B,consol!G:G)</f>
        <v>#N/A</v>
      </c>
      <c r="H9" s="262" t="e">
        <f t="shared" ref="H9:H16" si="0">IF(OR(G9=""),"",IF(G9&gt;=74.5,"PASSED","FAILED"))</f>
        <v>#N/A</v>
      </c>
      <c r="I9" s="256"/>
      <c r="J9" s="1161" t="s">
        <v>318</v>
      </c>
      <c r="K9" s="1148" t="s">
        <v>231</v>
      </c>
      <c r="L9" s="1149"/>
      <c r="M9" s="1149"/>
      <c r="N9" s="1149"/>
      <c r="O9" s="1149"/>
      <c r="P9" s="1149"/>
      <c r="Q9" s="1150"/>
      <c r="R9" s="1142" t="e">
        <f>_xlfn.XLOOKUP($C$4,LOV!$A:$A,LOV!B:B)</f>
        <v>#N/A</v>
      </c>
      <c r="S9" s="1142" t="e">
        <f>_xlfn.XLOOKUP($C$4,LOV!$A:$A,LOV!D:D)</f>
        <v>#N/A</v>
      </c>
      <c r="T9" s="1142" t="e">
        <f>_xlfn.XLOOKUP($C$4,LOV!$A:$A,LOV!F:F)</f>
        <v>#N/A</v>
      </c>
      <c r="U9" s="256"/>
    </row>
    <row r="10" spans="2:21" ht="17.399999999999999" customHeight="1">
      <c r="B10" s="256"/>
      <c r="C10" s="261" t="s">
        <v>256</v>
      </c>
      <c r="D10" s="481" t="e">
        <f>_xlfn.XLOOKUP($C$4,consol!$B:$B,consol!H:H)</f>
        <v>#N/A</v>
      </c>
      <c r="E10" s="481" t="e">
        <f>_xlfn.XLOOKUP($C$4,consol!$B:$B,consol!I:I)</f>
        <v>#N/A</v>
      </c>
      <c r="F10" s="481" t="e">
        <f>_xlfn.XLOOKUP($C$4,consol!$B:$B,consol!J:J)</f>
        <v>#N/A</v>
      </c>
      <c r="G10" s="481" t="e">
        <f>_xlfn.XLOOKUP($C$4,consol!$B:$B,consol!K:K)</f>
        <v>#N/A</v>
      </c>
      <c r="H10" s="262" t="e">
        <f t="shared" si="0"/>
        <v>#N/A</v>
      </c>
      <c r="I10" s="256"/>
      <c r="J10" s="1162"/>
      <c r="K10" s="1151"/>
      <c r="L10" s="1152"/>
      <c r="M10" s="1152"/>
      <c r="N10" s="1152"/>
      <c r="O10" s="1152"/>
      <c r="P10" s="1152"/>
      <c r="Q10" s="1153"/>
      <c r="R10" s="1144"/>
      <c r="S10" s="1144"/>
      <c r="T10" s="1144"/>
      <c r="U10" s="256"/>
    </row>
    <row r="11" spans="2:21" ht="17.399999999999999" customHeight="1">
      <c r="B11" s="256"/>
      <c r="C11" s="261" t="s">
        <v>257</v>
      </c>
      <c r="D11" s="481" t="e">
        <f>_xlfn.XLOOKUP($C$4,consol!$B:$B,consol!L:L)</f>
        <v>#N/A</v>
      </c>
      <c r="E11" s="481" t="e">
        <f>_xlfn.XLOOKUP($C$4,consol!$B:$B,consol!M:M)</f>
        <v>#N/A</v>
      </c>
      <c r="F11" s="481" t="e">
        <f>_xlfn.XLOOKUP($C$4,consol!$B:$B,consol!N:N)</f>
        <v>#N/A</v>
      </c>
      <c r="G11" s="481" t="e">
        <f>_xlfn.XLOOKUP($C$4,consol!$B:$B,consol!O:O)</f>
        <v>#N/A</v>
      </c>
      <c r="H11" s="262" t="e">
        <f t="shared" si="0"/>
        <v>#N/A</v>
      </c>
      <c r="I11" s="256"/>
      <c r="J11" s="1162"/>
      <c r="K11" s="1148" t="s">
        <v>233</v>
      </c>
      <c r="L11" s="1149"/>
      <c r="M11" s="1149"/>
      <c r="N11" s="1149"/>
      <c r="O11" s="1149"/>
      <c r="P11" s="1149"/>
      <c r="Q11" s="1150"/>
      <c r="R11" s="1142" t="e">
        <f>_xlfn.XLOOKUP($C$4,LOV!$A:$A,LOV!C:C)</f>
        <v>#N/A</v>
      </c>
      <c r="S11" s="1142" t="e">
        <f>_xlfn.XLOOKUP($C$4,LOV!$A:$A,LOV!E:E)</f>
        <v>#N/A</v>
      </c>
      <c r="T11" s="1142" t="e">
        <f>_xlfn.XLOOKUP($C$4,LOV!$A:$A,LOV!G:G)</f>
        <v>#N/A</v>
      </c>
      <c r="U11" s="256"/>
    </row>
    <row r="12" spans="2:21" ht="17.399999999999999" customHeight="1">
      <c r="B12" s="256"/>
      <c r="C12" s="261" t="s">
        <v>258</v>
      </c>
      <c r="D12" s="481" t="e">
        <f>_xlfn.XLOOKUP($C$4,consol!$B:$B,consol!P:P)</f>
        <v>#N/A</v>
      </c>
      <c r="E12" s="481" t="e">
        <f>_xlfn.XLOOKUP($C$4,consol!$B:$B,consol!Q:Q)</f>
        <v>#N/A</v>
      </c>
      <c r="F12" s="481" t="e">
        <f>_xlfn.XLOOKUP($C$4,consol!$B:$B,consol!R:R)</f>
        <v>#N/A</v>
      </c>
      <c r="G12" s="481" t="e">
        <f>_xlfn.XLOOKUP($C$4,consol!$B:$B,consol!S:S)</f>
        <v>#N/A</v>
      </c>
      <c r="H12" s="262" t="e">
        <f t="shared" si="0"/>
        <v>#N/A</v>
      </c>
      <c r="I12" s="256"/>
      <c r="J12" s="1163"/>
      <c r="K12" s="1151"/>
      <c r="L12" s="1152"/>
      <c r="M12" s="1152"/>
      <c r="N12" s="1152"/>
      <c r="O12" s="1152"/>
      <c r="P12" s="1152"/>
      <c r="Q12" s="1153"/>
      <c r="R12" s="1144"/>
      <c r="S12" s="1144"/>
      <c r="T12" s="1144"/>
      <c r="U12" s="256"/>
    </row>
    <row r="13" spans="2:21" ht="17.399999999999999" customHeight="1">
      <c r="B13" s="256"/>
      <c r="C13" s="261" t="s">
        <v>259</v>
      </c>
      <c r="D13" s="481" t="e">
        <f>_xlfn.XLOOKUP($C$4,consol!$B:$B,consol!T:T)</f>
        <v>#N/A</v>
      </c>
      <c r="E13" s="481" t="e">
        <f>_xlfn.XLOOKUP($C$4,consol!$B:$B,consol!U:U)</f>
        <v>#N/A</v>
      </c>
      <c r="F13" s="481" t="e">
        <f>_xlfn.XLOOKUP($C$4,consol!$B:$B,consol!V:V)</f>
        <v>#N/A</v>
      </c>
      <c r="G13" s="481" t="e">
        <f>_xlfn.XLOOKUP($C$4,consol!$B:$B,consol!W:W)</f>
        <v>#N/A</v>
      </c>
      <c r="H13" s="262" t="e">
        <f t="shared" si="0"/>
        <v>#N/A</v>
      </c>
      <c r="I13" s="256"/>
      <c r="J13" s="1145" t="s">
        <v>319</v>
      </c>
      <c r="K13" s="1148" t="s">
        <v>234</v>
      </c>
      <c r="L13" s="1149"/>
      <c r="M13" s="1149"/>
      <c r="N13" s="1149"/>
      <c r="O13" s="1149"/>
      <c r="P13" s="1149"/>
      <c r="Q13" s="1150"/>
      <c r="R13" s="1142" t="e">
        <f>_xlfn.XLOOKUP($C$4,LOV!$A:$A,LOV!H:H)</f>
        <v>#N/A</v>
      </c>
      <c r="S13" s="1142" t="e">
        <f>_xlfn.XLOOKUP($C$4,LOV!$A:$A,LOV!J:J)</f>
        <v>#N/A</v>
      </c>
      <c r="T13" s="1142" t="e">
        <f>_xlfn.XLOOKUP($C$4,LOV!$A:$A,LOV!L:L)</f>
        <v>#N/A</v>
      </c>
      <c r="U13" s="256"/>
    </row>
    <row r="14" spans="2:21" ht="17.399999999999999" customHeight="1">
      <c r="B14" s="256"/>
      <c r="C14" s="263" t="s">
        <v>260</v>
      </c>
      <c r="D14" s="481" t="e">
        <f>_xlfn.XLOOKUP($C$4,consol!$B:$B,consol!X:X)</f>
        <v>#N/A</v>
      </c>
      <c r="E14" s="481" t="e">
        <f>_xlfn.XLOOKUP($C$4,consol!$B:$B,consol!Y:Y)</f>
        <v>#N/A</v>
      </c>
      <c r="F14" s="481" t="e">
        <f>_xlfn.XLOOKUP($C$4,consol!$B:$B,consol!Z:Z)</f>
        <v>#N/A</v>
      </c>
      <c r="G14" s="481" t="e">
        <f>_xlfn.XLOOKUP($C$4,consol!$B:$B,consol!AA:AA)</f>
        <v>#N/A</v>
      </c>
      <c r="H14" s="262" t="e">
        <f t="shared" si="0"/>
        <v>#N/A</v>
      </c>
      <c r="I14" s="256"/>
      <c r="J14" s="1146"/>
      <c r="K14" s="1151"/>
      <c r="L14" s="1152"/>
      <c r="M14" s="1152"/>
      <c r="N14" s="1152"/>
      <c r="O14" s="1152"/>
      <c r="P14" s="1152"/>
      <c r="Q14" s="1153"/>
      <c r="R14" s="1144"/>
      <c r="S14" s="1144"/>
      <c r="T14" s="1144"/>
      <c r="U14" s="256"/>
    </row>
    <row r="15" spans="2:21" ht="26">
      <c r="B15" s="256"/>
      <c r="C15" s="264" t="s">
        <v>261</v>
      </c>
      <c r="D15" s="481" t="e">
        <f>_xlfn.XLOOKUP($C$4,consol!$B:$B,consol!AB:AB)</f>
        <v>#N/A</v>
      </c>
      <c r="E15" s="481" t="e">
        <f>_xlfn.XLOOKUP($C$4,consol!$B:$B,consol!AC:AC)</f>
        <v>#N/A</v>
      </c>
      <c r="F15" s="481" t="e">
        <f>_xlfn.XLOOKUP($C$4,consol!$B:$B,consol!AD:AD)</f>
        <v>#N/A</v>
      </c>
      <c r="G15" s="481" t="e">
        <f>_xlfn.XLOOKUP($C$4,consol!$B:$B,consol!AE:AE)</f>
        <v>#N/A</v>
      </c>
      <c r="H15" s="262" t="e">
        <f t="shared" si="0"/>
        <v>#N/A</v>
      </c>
      <c r="I15" s="256"/>
      <c r="J15" s="1146"/>
      <c r="K15" s="1148" t="s">
        <v>235</v>
      </c>
      <c r="L15" s="1149"/>
      <c r="M15" s="1149"/>
      <c r="N15" s="1149"/>
      <c r="O15" s="1149"/>
      <c r="P15" s="1149"/>
      <c r="Q15" s="1150"/>
      <c r="R15" s="1142" t="e">
        <f>_xlfn.XLOOKUP($C$4,LOV!$A:$A,LOV!I:I)</f>
        <v>#N/A</v>
      </c>
      <c r="S15" s="1142" t="e">
        <f>_xlfn.XLOOKUP($C$4,LOV!$A:$A,LOV!K:K)</f>
        <v>#N/A</v>
      </c>
      <c r="T15" s="1142" t="e">
        <f>_xlfn.XLOOKUP($C$4,LOV!$A:$A,LOV!M:M)</f>
        <v>#N/A</v>
      </c>
      <c r="U15" s="256"/>
    </row>
    <row r="16" spans="2:21" ht="17.399999999999999" customHeight="1">
      <c r="B16" s="256"/>
      <c r="C16" s="261" t="s">
        <v>12</v>
      </c>
      <c r="D16" s="481" t="e">
        <f>_xlfn.XLOOKUP($C$4,consol!$B:$B,consol!AF:AF)</f>
        <v>#N/A</v>
      </c>
      <c r="E16" s="481" t="e">
        <f>_xlfn.XLOOKUP($C$4,consol!$B:$B,consol!AG:AG)</f>
        <v>#N/A</v>
      </c>
      <c r="F16" s="481" t="e">
        <f>_xlfn.XLOOKUP($C$4,consol!$B:$B,consol!AH:AH)</f>
        <v>#N/A</v>
      </c>
      <c r="G16" s="481" t="e">
        <f>_xlfn.XLOOKUP($C$4,consol!$B:$B,consol!AI:AI)</f>
        <v>#N/A</v>
      </c>
      <c r="H16" s="262" t="e">
        <f t="shared" si="0"/>
        <v>#N/A</v>
      </c>
      <c r="I16" s="256"/>
      <c r="J16" s="1147"/>
      <c r="K16" s="1151"/>
      <c r="L16" s="1152"/>
      <c r="M16" s="1152"/>
      <c r="N16" s="1152"/>
      <c r="O16" s="1152"/>
      <c r="P16" s="1152"/>
      <c r="Q16" s="1153"/>
      <c r="R16" s="1144"/>
      <c r="S16" s="1144"/>
      <c r="T16" s="1144"/>
      <c r="U16" s="256"/>
    </row>
    <row r="17" spans="2:24">
      <c r="B17" s="256"/>
      <c r="C17" s="265" t="s">
        <v>262</v>
      </c>
      <c r="D17" s="481" t="e">
        <f>_xlfn.XLOOKUP($C$4,consol!$B:$B,consol!AJ:AJ)</f>
        <v>#N/A</v>
      </c>
      <c r="E17" s="481" t="e">
        <f>_xlfn.XLOOKUP($C$4,consol!$B:$B,consol!AK:AK)</f>
        <v>#N/A</v>
      </c>
      <c r="F17" s="481" t="e">
        <f>_xlfn.XLOOKUP($C$4,consol!$B:$B,consol!AL:AL)</f>
        <v>#N/A</v>
      </c>
      <c r="G17" s="481" t="e">
        <f>_xlfn.XLOOKUP($C$4,consol!$B:$B,consol!AM:AM)</f>
        <v>#N/A</v>
      </c>
      <c r="H17" s="266"/>
      <c r="I17" s="256"/>
      <c r="J17" s="1145" t="s">
        <v>320</v>
      </c>
      <c r="K17" s="1148" t="s">
        <v>236</v>
      </c>
      <c r="L17" s="1149"/>
      <c r="M17" s="1149"/>
      <c r="N17" s="1149"/>
      <c r="O17" s="1149"/>
      <c r="P17" s="1149"/>
      <c r="Q17" s="1150"/>
      <c r="R17" s="1142" t="e">
        <f>_xlfn.XLOOKUP($C$4,LOV!$A:$A,LOV!N:N)</f>
        <v>#N/A</v>
      </c>
      <c r="S17" s="1142" t="e">
        <f>_xlfn.XLOOKUP($C$4,LOV!$A:$A,LOV!O:O)</f>
        <v>#N/A</v>
      </c>
      <c r="T17" s="1142" t="e">
        <f>_xlfn.XLOOKUP($C$4,LOV!$A:$A,LOV!P:P)</f>
        <v>#N/A</v>
      </c>
      <c r="U17" s="256"/>
    </row>
    <row r="18" spans="2:24">
      <c r="B18" s="256"/>
      <c r="C18" s="265" t="s">
        <v>263</v>
      </c>
      <c r="D18" s="481" t="e">
        <f>_xlfn.XLOOKUP($C$4,consol!$B:$B,consol!AN:AN)</f>
        <v>#N/A</v>
      </c>
      <c r="E18" s="481" t="e">
        <f>_xlfn.XLOOKUP($C$4,consol!$B:$B,consol!AO:AO)</f>
        <v>#N/A</v>
      </c>
      <c r="F18" s="481" t="e">
        <f>_xlfn.XLOOKUP($C$4,consol!$B:$B,consol!AP:AP)</f>
        <v>#N/A</v>
      </c>
      <c r="G18" s="481" t="e">
        <f>_xlfn.XLOOKUP($C$4,consol!$B:$B,consol!AQ:AQ)</f>
        <v>#N/A</v>
      </c>
      <c r="H18" s="266"/>
      <c r="I18" s="256"/>
      <c r="J18" s="1146"/>
      <c r="K18" s="1154"/>
      <c r="L18" s="1155"/>
      <c r="M18" s="1155"/>
      <c r="N18" s="1155"/>
      <c r="O18" s="1155"/>
      <c r="P18" s="1155"/>
      <c r="Q18" s="1156"/>
      <c r="R18" s="1143"/>
      <c r="S18" s="1143"/>
      <c r="T18" s="1143"/>
      <c r="U18" s="256"/>
    </row>
    <row r="19" spans="2:24" ht="18.649999999999999" customHeight="1">
      <c r="B19" s="256"/>
      <c r="C19" s="480" t="e">
        <f>_xlfn.XLOOKUP($C$4,consol!$B:$B,consol!BN:BN)</f>
        <v>#N/A</v>
      </c>
      <c r="D19" s="481" t="e">
        <f>_xlfn.XLOOKUP($C$4,consol!$B:$B,consol!AR:AR)</f>
        <v>#N/A</v>
      </c>
      <c r="E19" s="481" t="e">
        <f>_xlfn.XLOOKUP($C$4,consol!$B:$B,consol!AS:AS)</f>
        <v>#N/A</v>
      </c>
      <c r="F19" s="481" t="e">
        <f>_xlfn.XLOOKUP($C$4,consol!$B:$B,consol!AT:AT)</f>
        <v>#N/A</v>
      </c>
      <c r="G19" s="481" t="e">
        <f>_xlfn.XLOOKUP($C$4,consol!$B:$B,consol!AU:AU)</f>
        <v>#N/A</v>
      </c>
      <c r="H19" s="262" t="e">
        <f>IF(G19=0,"",X19)</f>
        <v>#N/A</v>
      </c>
      <c r="I19" s="256"/>
      <c r="J19" s="1147"/>
      <c r="K19" s="1151"/>
      <c r="L19" s="1152"/>
      <c r="M19" s="1152"/>
      <c r="N19" s="1152"/>
      <c r="O19" s="1152"/>
      <c r="P19" s="1152"/>
      <c r="Q19" s="1153"/>
      <c r="R19" s="1144"/>
      <c r="S19" s="1144"/>
      <c r="T19" s="1144"/>
      <c r="U19" s="256"/>
      <c r="X19" s="252" t="e">
        <f>IF(OR(G19=""),"",IF(G19&gt;=74.5,"PASSED","FAILED"))</f>
        <v>#N/A</v>
      </c>
    </row>
    <row r="20" spans="2:24">
      <c r="B20" s="256"/>
      <c r="C20" s="480"/>
      <c r="D20" s="481" t="e">
        <f>_xlfn.XLOOKUP($C$4,consol!$B:$B,consol!AT:AT)</f>
        <v>#N/A</v>
      </c>
      <c r="E20" s="481" t="e">
        <f>_xlfn.XLOOKUP($C$4,consol!$B:$B,consol!AU:AU)</f>
        <v>#N/A</v>
      </c>
      <c r="F20" s="481" t="e">
        <f>_xlfn.XLOOKUP($C$4,consol!$B:$B,consol!AV:AV)</f>
        <v>#N/A</v>
      </c>
      <c r="G20" s="481" t="e">
        <f>_xlfn.XLOOKUP($C$4,consol!$B:$B,consol!AW:AW)</f>
        <v>#N/A</v>
      </c>
      <c r="H20" s="262"/>
      <c r="I20" s="256"/>
      <c r="J20" s="1145" t="s">
        <v>321</v>
      </c>
      <c r="K20" s="1148" t="s">
        <v>237</v>
      </c>
      <c r="L20" s="1149"/>
      <c r="M20" s="1149"/>
      <c r="N20" s="1149"/>
      <c r="O20" s="1149"/>
      <c r="P20" s="1149"/>
      <c r="Q20" s="269"/>
      <c r="R20" s="1142" t="e">
        <f>_xlfn.XLOOKUP($C$4,LOV!$A:$A,LOV!Q:Q)</f>
        <v>#N/A</v>
      </c>
      <c r="S20" s="1142" t="e">
        <f>_xlfn.XLOOKUP($C$4,LOV!$A:$A,LOV!S:S)</f>
        <v>#N/A</v>
      </c>
      <c r="T20" s="1142" t="e">
        <f>_xlfn.XLOOKUP($C$4,LOV!$A:$A,LOV!U:U)</f>
        <v>#N/A</v>
      </c>
      <c r="U20" s="256"/>
      <c r="X20" s="252" t="e">
        <f t="shared" ref="X20:X21" si="1">IF(OR(G20=""),"",IF(G20&gt;=74.5,"PASSED","FAILED"))</f>
        <v>#N/A</v>
      </c>
    </row>
    <row r="21" spans="2:24">
      <c r="B21" s="256"/>
      <c r="C21" s="480"/>
      <c r="D21" s="262" t="e">
        <f>_xlfn.XLOOKUP($C$4,consol!$B:$B,consol!AX:AX)</f>
        <v>#N/A</v>
      </c>
      <c r="E21" s="262" t="e">
        <f>_xlfn.XLOOKUP($C$4,consol!$B:$B,consol!AY:AY)</f>
        <v>#N/A</v>
      </c>
      <c r="F21" s="262" t="e">
        <f>_xlfn.XLOOKUP($C$4,consol!$B:$B,consol!AZ:AZ)</f>
        <v>#N/A</v>
      </c>
      <c r="G21" s="262" t="e">
        <f>_xlfn.XLOOKUP($C$4,consol!$B:$B,consol!BA:BA)</f>
        <v>#N/A</v>
      </c>
      <c r="H21" s="262"/>
      <c r="I21" s="256"/>
      <c r="J21" s="1146"/>
      <c r="K21" s="1154"/>
      <c r="L21" s="1155"/>
      <c r="M21" s="1155"/>
      <c r="N21" s="1155"/>
      <c r="O21" s="1155"/>
      <c r="P21" s="1155"/>
      <c r="Q21" s="270"/>
      <c r="R21" s="1143"/>
      <c r="S21" s="1143"/>
      <c r="T21" s="1143"/>
      <c r="U21" s="256"/>
      <c r="X21" s="252" t="e">
        <f t="shared" si="1"/>
        <v>#N/A</v>
      </c>
    </row>
    <row r="22" spans="2:24" ht="15.65" customHeight="1">
      <c r="B22" s="256"/>
      <c r="C22" s="263"/>
      <c r="D22" s="267"/>
      <c r="E22" s="267"/>
      <c r="F22" s="267"/>
      <c r="G22" s="268"/>
      <c r="H22" s="267"/>
      <c r="I22" s="256"/>
      <c r="J22" s="1146"/>
      <c r="K22" s="1151"/>
      <c r="L22" s="1152"/>
      <c r="M22" s="1152"/>
      <c r="N22" s="1152"/>
      <c r="O22" s="1152"/>
      <c r="P22" s="1152"/>
      <c r="Q22" s="271"/>
      <c r="R22" s="1144"/>
      <c r="S22" s="1144"/>
      <c r="T22" s="1144"/>
      <c r="U22" s="256"/>
    </row>
    <row r="23" spans="2:24" ht="15.65" customHeight="1">
      <c r="B23" s="256"/>
      <c r="C23" s="263"/>
      <c r="D23" s="272" t="e">
        <f>AVERAGE(D9:D16)</f>
        <v>#N/A</v>
      </c>
      <c r="E23" s="272" t="e">
        <f>AVERAGE(E9:E16)</f>
        <v>#N/A</v>
      </c>
      <c r="F23" s="272" t="e">
        <f>AVERAGE(F9:F16)</f>
        <v>#N/A</v>
      </c>
      <c r="G23" s="268" t="str">
        <f>VLOOKUP([3]CARDFRONT!T15,[3]RAW_DATA_INFO!C6:HS117,105,FALSE)</f>
        <v/>
      </c>
      <c r="H23" s="267" t="str">
        <f>IF(OR(G23=""),"",IF(G23&gt;=74.5,"PASSED","FAILED"))</f>
        <v/>
      </c>
      <c r="I23" s="256"/>
      <c r="J23" s="1146"/>
      <c r="K23" s="1148" t="s">
        <v>239</v>
      </c>
      <c r="L23" s="1149"/>
      <c r="M23" s="1149"/>
      <c r="N23" s="1149"/>
      <c r="O23" s="1149"/>
      <c r="P23" s="1149"/>
      <c r="Q23" s="1150"/>
      <c r="R23" s="1142" t="e">
        <f>_xlfn.XLOOKUP($C$4,LOV!$A:$A,LOV!R:R)</f>
        <v>#N/A</v>
      </c>
      <c r="S23" s="1142" t="e">
        <f>_xlfn.XLOOKUP($C$4,LOV!$A:$A,LOV!T:T)</f>
        <v>#N/A</v>
      </c>
      <c r="T23" s="1142" t="e">
        <f>_xlfn.XLOOKUP($C$4,LOV!$A:$A,LOV!V:V)</f>
        <v>#N/A</v>
      </c>
      <c r="U23" s="256"/>
    </row>
    <row r="24" spans="2:24">
      <c r="B24" s="256"/>
      <c r="C24" s="1165" t="s">
        <v>240</v>
      </c>
      <c r="D24" s="1165"/>
      <c r="E24" s="1165"/>
      <c r="F24" s="1165"/>
      <c r="G24" s="262" t="e">
        <f>_xlfn.XLOOKUP($C$4,consol!$B:$B,consol!BG:BG)</f>
        <v>#N/A</v>
      </c>
      <c r="H24" s="267" t="e">
        <f>IF(OR(G24=""),"",IF(G24&gt;=74.5,"PROMOTED","FAILED"))</f>
        <v>#N/A</v>
      </c>
      <c r="I24" s="256"/>
      <c r="J24" s="1146"/>
      <c r="K24" s="1154"/>
      <c r="L24" s="1155"/>
      <c r="M24" s="1155"/>
      <c r="N24" s="1155"/>
      <c r="O24" s="1155"/>
      <c r="P24" s="1155"/>
      <c r="Q24" s="1156"/>
      <c r="R24" s="1143"/>
      <c r="S24" s="1143"/>
      <c r="T24" s="1143"/>
      <c r="U24" s="256"/>
    </row>
    <row r="25" spans="2:24" ht="17.5">
      <c r="B25" s="256"/>
      <c r="C25" s="273"/>
      <c r="D25" s="256"/>
      <c r="E25" s="256"/>
      <c r="F25" s="256"/>
      <c r="G25" s="256"/>
      <c r="H25" s="256"/>
      <c r="I25" s="256"/>
      <c r="J25" s="1147"/>
      <c r="K25" s="1151"/>
      <c r="L25" s="1152"/>
      <c r="M25" s="1152"/>
      <c r="N25" s="1152"/>
      <c r="O25" s="1152"/>
      <c r="P25" s="1152"/>
      <c r="Q25" s="1153"/>
      <c r="R25" s="1144"/>
      <c r="S25" s="1144"/>
      <c r="T25" s="1144"/>
      <c r="U25" s="256"/>
    </row>
    <row r="26" spans="2:24" ht="17.5">
      <c r="B26" s="256"/>
      <c r="C26" s="256"/>
      <c r="D26" s="1164"/>
      <c r="E26" s="1164"/>
      <c r="F26" s="1164"/>
      <c r="G26" s="274"/>
      <c r="H26" s="274"/>
      <c r="I26" s="256"/>
      <c r="J26" s="256"/>
      <c r="K26" s="256"/>
      <c r="L26" s="256"/>
      <c r="M26" s="256"/>
      <c r="N26" s="256"/>
      <c r="O26" s="256"/>
      <c r="P26" s="256"/>
      <c r="Q26" s="256"/>
      <c r="R26" s="256"/>
      <c r="S26" s="256"/>
      <c r="T26" s="256"/>
      <c r="U26" s="256"/>
    </row>
    <row r="27" spans="2:24" ht="18">
      <c r="B27" s="256"/>
      <c r="C27" s="256"/>
      <c r="D27" s="256"/>
      <c r="E27" s="256"/>
      <c r="F27" s="256"/>
      <c r="G27" s="256"/>
      <c r="H27" s="275"/>
      <c r="I27" s="256"/>
      <c r="J27" s="276"/>
      <c r="K27" s="276"/>
      <c r="L27" s="277" t="s">
        <v>241</v>
      </c>
      <c r="M27" s="278"/>
      <c r="N27" s="276"/>
      <c r="O27" s="276"/>
      <c r="P27" s="279"/>
      <c r="Q27" s="279"/>
      <c r="R27" s="279"/>
      <c r="S27" s="279"/>
      <c r="T27" s="279"/>
      <c r="U27" s="256"/>
    </row>
    <row r="28" spans="2:24" ht="18">
      <c r="B28" s="256"/>
      <c r="C28" s="280" t="s">
        <v>243</v>
      </c>
      <c r="D28" s="256"/>
      <c r="E28" s="280" t="s">
        <v>244</v>
      </c>
      <c r="F28" s="256"/>
      <c r="G28" s="280" t="s">
        <v>228</v>
      </c>
      <c r="H28" s="256"/>
      <c r="I28" s="256"/>
      <c r="J28" s="256"/>
      <c r="K28" s="273"/>
      <c r="L28" s="291" t="s">
        <v>322</v>
      </c>
      <c r="M28" s="281"/>
      <c r="N28" s="281"/>
      <c r="O28" s="256"/>
      <c r="P28" s="280" t="s">
        <v>242</v>
      </c>
      <c r="Q28" s="273"/>
      <c r="R28" s="273"/>
      <c r="S28" s="279"/>
      <c r="T28" s="279"/>
      <c r="U28" s="256"/>
    </row>
    <row r="29" spans="2:24" ht="18">
      <c r="B29" s="256"/>
      <c r="C29" s="282" t="s">
        <v>306</v>
      </c>
      <c r="D29" s="256"/>
      <c r="E29" s="257" t="s">
        <v>247</v>
      </c>
      <c r="F29" s="281"/>
      <c r="G29" s="282" t="s">
        <v>314</v>
      </c>
      <c r="H29" s="256"/>
      <c r="I29" s="256"/>
      <c r="J29" s="256"/>
      <c r="K29" s="279"/>
      <c r="L29" s="282" t="s">
        <v>245</v>
      </c>
      <c r="M29" s="256"/>
      <c r="N29" s="256"/>
      <c r="O29" s="256"/>
      <c r="P29" s="282" t="s">
        <v>246</v>
      </c>
      <c r="Q29" s="279"/>
      <c r="R29" s="279"/>
      <c r="S29" s="279"/>
      <c r="T29" s="279"/>
      <c r="U29" s="256"/>
    </row>
    <row r="30" spans="2:24" ht="18">
      <c r="B30" s="256"/>
      <c r="C30" s="282" t="s">
        <v>307</v>
      </c>
      <c r="D30" s="256"/>
      <c r="E30" s="257" t="s">
        <v>311</v>
      </c>
      <c r="F30" s="281"/>
      <c r="G30" s="282" t="s">
        <v>314</v>
      </c>
      <c r="H30" s="256"/>
      <c r="I30" s="256"/>
      <c r="J30" s="256"/>
      <c r="K30" s="279"/>
      <c r="L30" s="282" t="s">
        <v>248</v>
      </c>
      <c r="M30" s="281"/>
      <c r="N30" s="281"/>
      <c r="O30" s="256"/>
      <c r="P30" s="282" t="s">
        <v>249</v>
      </c>
      <c r="Q30" s="273"/>
      <c r="R30" s="273"/>
      <c r="S30" s="279"/>
      <c r="T30" s="279"/>
      <c r="U30" s="256"/>
    </row>
    <row r="31" spans="2:24" ht="18">
      <c r="B31" s="256"/>
      <c r="C31" s="282" t="s">
        <v>308</v>
      </c>
      <c r="D31" s="256"/>
      <c r="E31" s="257" t="s">
        <v>254</v>
      </c>
      <c r="F31" s="280"/>
      <c r="G31" s="282" t="s">
        <v>314</v>
      </c>
      <c r="H31" s="256"/>
      <c r="I31" s="256"/>
      <c r="J31" s="256"/>
      <c r="K31" s="279"/>
      <c r="L31" s="282" t="s">
        <v>250</v>
      </c>
      <c r="M31" s="256"/>
      <c r="N31" s="256"/>
      <c r="O31" s="256"/>
      <c r="P31" s="282" t="s">
        <v>251</v>
      </c>
      <c r="Q31" s="279"/>
      <c r="R31" s="279"/>
      <c r="S31" s="279"/>
      <c r="T31" s="279"/>
      <c r="U31" s="256"/>
    </row>
    <row r="32" spans="2:24" ht="18">
      <c r="B32" s="256"/>
      <c r="C32" s="282" t="s">
        <v>309</v>
      </c>
      <c r="D32" s="256"/>
      <c r="E32" s="257" t="s">
        <v>312</v>
      </c>
      <c r="F32" s="281"/>
      <c r="G32" s="282" t="s">
        <v>315</v>
      </c>
      <c r="H32" s="256"/>
      <c r="I32" s="256"/>
      <c r="J32" s="256"/>
      <c r="K32" s="279"/>
      <c r="L32" s="282" t="s">
        <v>252</v>
      </c>
      <c r="M32" s="256"/>
      <c r="N32" s="256"/>
      <c r="O32" s="256"/>
      <c r="P32" s="282" t="s">
        <v>253</v>
      </c>
      <c r="Q32" s="283"/>
      <c r="R32" s="283"/>
      <c r="S32" s="283"/>
      <c r="T32" s="283"/>
      <c r="U32" s="256"/>
    </row>
    <row r="33" spans="2:21" ht="18">
      <c r="B33" s="256"/>
      <c r="C33" s="282" t="s">
        <v>310</v>
      </c>
      <c r="D33" s="256"/>
      <c r="E33" s="257" t="s">
        <v>313</v>
      </c>
      <c r="F33" s="256"/>
      <c r="G33" s="282" t="s">
        <v>315</v>
      </c>
      <c r="H33" s="256"/>
      <c r="I33" s="256"/>
      <c r="J33" s="284"/>
      <c r="K33" s="284"/>
      <c r="L33" s="284"/>
      <c r="M33" s="284"/>
      <c r="N33" s="284"/>
      <c r="O33" s="284"/>
      <c r="P33" s="283"/>
      <c r="Q33" s="283"/>
      <c r="R33" s="283"/>
      <c r="S33" s="283"/>
      <c r="T33" s="283"/>
      <c r="U33" s="256"/>
    </row>
    <row r="34" spans="2:21" ht="18">
      <c r="B34" s="256"/>
      <c r="C34" s="256"/>
      <c r="D34" s="256"/>
      <c r="E34" s="256"/>
      <c r="F34" s="279"/>
      <c r="G34" s="283"/>
      <c r="H34" s="280"/>
      <c r="I34" s="256"/>
      <c r="J34" s="256"/>
      <c r="K34" s="256"/>
      <c r="L34" s="256"/>
      <c r="M34" s="256"/>
      <c r="N34" s="256"/>
      <c r="O34" s="256"/>
      <c r="P34" s="256"/>
      <c r="Q34" s="256"/>
      <c r="R34" s="256"/>
      <c r="S34" s="256"/>
      <c r="T34" s="256"/>
      <c r="U34" s="256"/>
    </row>
    <row r="35" spans="2:21">
      <c r="B35" s="256"/>
      <c r="C35" s="285"/>
      <c r="D35" s="286"/>
      <c r="E35" s="286"/>
      <c r="F35" s="281"/>
      <c r="G35" s="281"/>
      <c r="H35" s="280"/>
      <c r="I35" s="256"/>
      <c r="J35" s="256"/>
      <c r="K35" s="256"/>
      <c r="L35" s="256"/>
      <c r="M35" s="256"/>
      <c r="N35" s="256"/>
      <c r="O35" s="256"/>
      <c r="P35" s="256"/>
      <c r="Q35" s="256"/>
      <c r="R35" s="256"/>
      <c r="S35" s="256"/>
      <c r="T35" s="256"/>
      <c r="U35" s="256"/>
    </row>
    <row r="36" spans="2:21">
      <c r="C36" s="285"/>
      <c r="D36" s="286"/>
      <c r="E36" s="286"/>
      <c r="F36" s="281"/>
      <c r="G36" s="281"/>
      <c r="H36" s="280"/>
    </row>
    <row r="37" spans="2:21">
      <c r="C37" s="285"/>
      <c r="D37" s="286"/>
      <c r="E37" s="286"/>
      <c r="F37" s="281"/>
      <c r="G37" s="281"/>
      <c r="H37" s="280"/>
    </row>
    <row r="38" spans="2:21">
      <c r="C38" s="256"/>
      <c r="D38" s="256"/>
      <c r="E38" s="287"/>
      <c r="F38" s="287"/>
      <c r="G38" s="288"/>
      <c r="H38" s="289"/>
    </row>
    <row r="39" spans="2:21" ht="18">
      <c r="J39" s="290"/>
      <c r="K39" s="290"/>
      <c r="L39" s="290"/>
      <c r="M39" s="290"/>
      <c r="N39" s="290"/>
      <c r="O39" s="290"/>
      <c r="P39" s="290"/>
      <c r="Q39" s="290"/>
      <c r="R39" s="290"/>
      <c r="S39" s="290"/>
      <c r="T39" s="290"/>
    </row>
    <row r="40" spans="2:21" ht="18">
      <c r="J40" s="290"/>
      <c r="K40" s="290"/>
      <c r="L40" s="290"/>
      <c r="M40" s="290"/>
      <c r="N40" s="290"/>
      <c r="O40" s="290"/>
      <c r="P40" s="290"/>
      <c r="Q40" s="290"/>
      <c r="R40" s="290"/>
      <c r="S40" s="290"/>
      <c r="T40" s="290"/>
    </row>
  </sheetData>
  <sheetProtection algorithmName="SHA-512" hashValue="bSOhUQVwcHacdSK6+xI05GkAZNiEk0CZwqlIMc9Ii63cFmz3By1rjJhQrHuh2VIVRz0ZEgEJLkg0bbqKxME78w==" saltValue="d6QWgSaE5zeHzV3JIzA6Wg==" spinCount="100000" sheet="1" formatCells="0"/>
  <mergeCells count="44">
    <mergeCell ref="D26:F26"/>
    <mergeCell ref="K23:Q25"/>
    <mergeCell ref="K20:P22"/>
    <mergeCell ref="J20:J25"/>
    <mergeCell ref="R20:R22"/>
    <mergeCell ref="C24:F24"/>
    <mergeCell ref="R23:R25"/>
    <mergeCell ref="K9:Q10"/>
    <mergeCell ref="K11:Q12"/>
    <mergeCell ref="R11:R12"/>
    <mergeCell ref="S11:S12"/>
    <mergeCell ref="T11:T12"/>
    <mergeCell ref="S15:S16"/>
    <mergeCell ref="T15:T16"/>
    <mergeCell ref="C5:I5"/>
    <mergeCell ref="J5:T5"/>
    <mergeCell ref="C4:D4"/>
    <mergeCell ref="C7:C8"/>
    <mergeCell ref="D7:F7"/>
    <mergeCell ref="G7:G8"/>
    <mergeCell ref="H7:H8"/>
    <mergeCell ref="J7:J8"/>
    <mergeCell ref="K7:Q8"/>
    <mergeCell ref="R7:T7"/>
    <mergeCell ref="R9:R10"/>
    <mergeCell ref="S9:S10"/>
    <mergeCell ref="T9:T10"/>
    <mergeCell ref="J9:J12"/>
    <mergeCell ref="S23:S25"/>
    <mergeCell ref="T23:T25"/>
    <mergeCell ref="J13:J16"/>
    <mergeCell ref="K13:Q14"/>
    <mergeCell ref="K15:Q16"/>
    <mergeCell ref="J17:J19"/>
    <mergeCell ref="S20:S22"/>
    <mergeCell ref="T20:T22"/>
    <mergeCell ref="R13:R14"/>
    <mergeCell ref="S13:S14"/>
    <mergeCell ref="T13:T14"/>
    <mergeCell ref="K17:Q19"/>
    <mergeCell ref="R17:R19"/>
    <mergeCell ref="S17:S19"/>
    <mergeCell ref="T17:T19"/>
    <mergeCell ref="R15:R16"/>
  </mergeCells>
  <dataValidations count="1">
    <dataValidation type="list" allowBlank="1" showInputMessage="1" showErrorMessage="1" sqref="C35:C37" xr:uid="{6990B8DF-9B82-456F-91A3-9EAE74167FE3}">
      <formula1>#REF!</formula1>
    </dataValidation>
  </dataValidations>
  <printOptions horizontalCentered="1" verticalCentered="1"/>
  <pageMargins left="0.2" right="0.2" top="0.25" bottom="0.25" header="0" footer="0"/>
  <pageSetup paperSize="9" scale="93"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725CDFF-A6B3-4328-98C0-3B0021EAA45E}">
          <x14:formula1>
            <xm:f>consol!$B$17:$B$117</xm:f>
          </x14:formula1>
          <xm:sqref>C4:D4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8875A-2464-4C1A-A06A-64665D6A8BB2}">
  <sheetPr codeName="Sheet10">
    <pageSetUpPr fitToPage="1"/>
  </sheetPr>
  <dimension ref="C1:AT50"/>
  <sheetViews>
    <sheetView view="pageBreakPreview" zoomScale="60" zoomScaleNormal="56" workbookViewId="0">
      <selection activeCell="AP18" sqref="AP18"/>
    </sheetView>
  </sheetViews>
  <sheetFormatPr defaultColWidth="9.4140625" defaultRowHeight="15.5"/>
  <cols>
    <col min="1" max="1" width="9.4140625" style="68"/>
    <col min="2" max="2" width="1.9140625" style="68" customWidth="1"/>
    <col min="3" max="3" width="7.6640625" style="68" customWidth="1"/>
    <col min="4" max="14" width="5.5" style="68" customWidth="1"/>
    <col min="15" max="15" width="5.83203125" style="68" customWidth="1"/>
    <col min="16" max="16" width="4.58203125" style="68" customWidth="1"/>
    <col min="17" max="18" width="5.83203125" style="68" customWidth="1"/>
    <col min="19" max="19" width="2.33203125" style="68" customWidth="1"/>
    <col min="20" max="27" width="3.6640625" style="68" customWidth="1"/>
    <col min="28" max="28" width="4.08203125" style="68" customWidth="1"/>
    <col min="29" max="29" width="3.6640625" style="68" customWidth="1"/>
    <col min="30" max="33" width="2.6640625" style="68" customWidth="1"/>
    <col min="34" max="34" width="3.1640625" style="68" customWidth="1"/>
    <col min="35" max="35" width="2.6640625" style="68" customWidth="1"/>
    <col min="36" max="36" width="3.1640625" style="68" customWidth="1"/>
    <col min="37" max="38" width="2.6640625" style="68" customWidth="1"/>
    <col min="39" max="39" width="3.1640625" style="68" customWidth="1"/>
    <col min="40" max="40" width="1.83203125" style="68" customWidth="1"/>
    <col min="41" max="45" width="9.4140625" style="68"/>
    <col min="46" max="46" width="14.33203125" style="68" customWidth="1"/>
    <col min="47" max="16384" width="9.4140625" style="68"/>
  </cols>
  <sheetData>
    <row r="1" spans="3:46">
      <c r="R1" s="69"/>
      <c r="S1" s="69"/>
      <c r="T1" s="69"/>
      <c r="U1" s="69"/>
      <c r="V1" s="69"/>
      <c r="W1" s="69"/>
      <c r="X1" s="69"/>
      <c r="Y1" s="69"/>
      <c r="Z1" s="69"/>
      <c r="AA1" s="69"/>
      <c r="AB1" s="69"/>
      <c r="AC1" s="69"/>
      <c r="AD1" s="69"/>
      <c r="AE1" s="69"/>
      <c r="AF1" s="69"/>
      <c r="AG1" s="69"/>
      <c r="AH1" s="69"/>
      <c r="AI1" s="69"/>
      <c r="AJ1" s="69"/>
      <c r="AK1" s="69"/>
      <c r="AL1" s="69"/>
      <c r="AM1" s="69"/>
      <c r="AN1" s="70"/>
    </row>
    <row r="2" spans="3:46">
      <c r="AN2" s="71"/>
    </row>
    <row r="3" spans="3:46">
      <c r="AN3" s="71"/>
    </row>
    <row r="4" spans="3:46">
      <c r="Q4" s="72"/>
      <c r="R4" s="73" t="s">
        <v>179</v>
      </c>
      <c r="S4" s="72"/>
      <c r="T4" s="72"/>
      <c r="U4" s="72"/>
      <c r="V4" s="72"/>
      <c r="W4" s="72"/>
      <c r="X4" s="72"/>
      <c r="Y4" s="72"/>
      <c r="Z4" s="72"/>
      <c r="AA4" s="72"/>
      <c r="AB4" s="72"/>
      <c r="AC4" s="72"/>
      <c r="AD4" s="72"/>
      <c r="AE4" s="72"/>
      <c r="AF4" s="72"/>
      <c r="AG4" s="72"/>
      <c r="AH4" s="72"/>
      <c r="AI4" s="72"/>
      <c r="AJ4" s="72"/>
      <c r="AK4" s="72"/>
      <c r="AL4" s="72"/>
      <c r="AM4" s="72"/>
      <c r="AN4" s="72"/>
    </row>
    <row r="5" spans="3:46" ht="15.65" customHeight="1">
      <c r="Q5" s="72"/>
      <c r="R5" s="1090" t="s">
        <v>3</v>
      </c>
      <c r="S5" s="1090"/>
      <c r="T5" s="1090"/>
      <c r="U5" s="1090"/>
      <c r="V5" s="1090"/>
      <c r="W5" s="1090"/>
      <c r="X5" s="1090"/>
      <c r="Y5" s="1090"/>
      <c r="Z5" s="1090"/>
      <c r="AA5" s="1090"/>
      <c r="AB5" s="1090"/>
      <c r="AC5" s="1090"/>
      <c r="AD5" s="1090"/>
      <c r="AE5" s="1090"/>
      <c r="AF5" s="1090"/>
      <c r="AG5" s="1090"/>
      <c r="AH5" s="1090"/>
      <c r="AI5" s="1090"/>
      <c r="AJ5" s="1090"/>
      <c r="AK5" s="1090"/>
      <c r="AL5" s="1090"/>
      <c r="AM5" s="1090"/>
      <c r="AN5" s="72"/>
    </row>
    <row r="6" spans="3:46" ht="15.65" customHeight="1">
      <c r="Q6" s="72"/>
      <c r="R6" s="1090" t="s">
        <v>4</v>
      </c>
      <c r="S6" s="1090"/>
      <c r="T6" s="1090"/>
      <c r="U6" s="1090"/>
      <c r="V6" s="1090"/>
      <c r="W6" s="1090"/>
      <c r="X6" s="1090"/>
      <c r="Y6" s="1090"/>
      <c r="Z6" s="1090"/>
      <c r="AA6" s="1090"/>
      <c r="AB6" s="1090"/>
      <c r="AC6" s="1090"/>
      <c r="AD6" s="1090"/>
      <c r="AE6" s="1090"/>
      <c r="AF6" s="1090"/>
      <c r="AG6" s="1090"/>
      <c r="AH6" s="1090"/>
      <c r="AI6" s="1090"/>
      <c r="AJ6" s="1090"/>
      <c r="AK6" s="1090"/>
      <c r="AL6" s="1090"/>
      <c r="AM6" s="1090"/>
      <c r="AN6" s="72"/>
    </row>
    <row r="7" spans="3:46" ht="18.5">
      <c r="C7" s="1053" t="s">
        <v>180</v>
      </c>
      <c r="D7" s="1053"/>
      <c r="E7" s="1053"/>
      <c r="F7" s="1053"/>
      <c r="G7" s="1053"/>
      <c r="H7" s="1053"/>
      <c r="I7" s="1053"/>
      <c r="J7" s="1053"/>
      <c r="K7" s="1053"/>
      <c r="L7" s="1053"/>
      <c r="M7" s="1053"/>
      <c r="N7" s="1053"/>
      <c r="O7" s="76"/>
      <c r="P7" s="75"/>
      <c r="Q7" s="72"/>
      <c r="R7" s="1090" t="str">
        <f>'INPUT DATA'!$E$8</f>
        <v>REGION XII</v>
      </c>
      <c r="S7" s="1090"/>
      <c r="T7" s="1090"/>
      <c r="U7" s="1090"/>
      <c r="V7" s="1090"/>
      <c r="W7" s="1090"/>
      <c r="X7" s="1090"/>
      <c r="Y7" s="1090"/>
      <c r="Z7" s="1090"/>
      <c r="AA7" s="1090"/>
      <c r="AB7" s="1090"/>
      <c r="AC7" s="1090"/>
      <c r="AD7" s="1090"/>
      <c r="AE7" s="1090"/>
      <c r="AF7" s="1090"/>
      <c r="AG7" s="1090"/>
      <c r="AH7" s="1090"/>
      <c r="AI7" s="1090"/>
      <c r="AJ7" s="1090"/>
      <c r="AK7" s="1090"/>
      <c r="AL7" s="1090"/>
      <c r="AM7" s="1090"/>
      <c r="AN7" s="72"/>
    </row>
    <row r="8" spans="3:46" ht="15.65" customHeight="1">
      <c r="Q8" s="72"/>
      <c r="R8" s="1090" t="str">
        <f>'INPUT DATA'!$E$9</f>
        <v>CITY SCHOOLS DIVISION OF KORONADAL</v>
      </c>
      <c r="S8" s="1090"/>
      <c r="T8" s="1090"/>
      <c r="U8" s="1090"/>
      <c r="V8" s="1090"/>
      <c r="W8" s="1090"/>
      <c r="X8" s="1090"/>
      <c r="Y8" s="1090"/>
      <c r="Z8" s="1090"/>
      <c r="AA8" s="1090"/>
      <c r="AB8" s="1090"/>
      <c r="AC8" s="1090"/>
      <c r="AD8" s="1090"/>
      <c r="AE8" s="1090"/>
      <c r="AF8" s="1090"/>
      <c r="AG8" s="1090"/>
      <c r="AH8" s="1090"/>
      <c r="AI8" s="1090"/>
      <c r="AJ8" s="1090"/>
      <c r="AK8" s="1090"/>
      <c r="AL8" s="1090"/>
      <c r="AM8" s="1090"/>
      <c r="AN8" s="72"/>
    </row>
    <row r="9" spans="3:46" ht="15.65" customHeight="1">
      <c r="C9" s="77"/>
      <c r="D9" s="78" t="s">
        <v>181</v>
      </c>
      <c r="E9" s="78" t="s">
        <v>182</v>
      </c>
      <c r="F9" s="78" t="s">
        <v>183</v>
      </c>
      <c r="G9" s="78" t="s">
        <v>184</v>
      </c>
      <c r="H9" s="78" t="s">
        <v>185</v>
      </c>
      <c r="I9" s="78" t="s">
        <v>186</v>
      </c>
      <c r="J9" s="78" t="s">
        <v>187</v>
      </c>
      <c r="K9" s="78" t="s">
        <v>188</v>
      </c>
      <c r="L9" s="78" t="s">
        <v>189</v>
      </c>
      <c r="M9" s="78" t="s">
        <v>190</v>
      </c>
      <c r="N9" s="78" t="s">
        <v>516</v>
      </c>
      <c r="O9" s="78" t="s">
        <v>20</v>
      </c>
      <c r="Q9" s="72"/>
      <c r="R9" s="1091" t="str">
        <f>'INPUT DATA'!$E$10</f>
        <v>KORONADAL NATIONAL COMPREHENSIVE HIGH SCHOOL</v>
      </c>
      <c r="S9" s="1091"/>
      <c r="T9" s="1091"/>
      <c r="U9" s="1091"/>
      <c r="V9" s="1091"/>
      <c r="W9" s="1091"/>
      <c r="X9" s="1091"/>
      <c r="Y9" s="1091"/>
      <c r="Z9" s="1091"/>
      <c r="AA9" s="1091"/>
      <c r="AB9" s="1091"/>
      <c r="AC9" s="1091"/>
      <c r="AD9" s="1091"/>
      <c r="AE9" s="1091"/>
      <c r="AF9" s="1091"/>
      <c r="AG9" s="1091"/>
      <c r="AH9" s="1091"/>
      <c r="AI9" s="1091"/>
      <c r="AJ9" s="1091"/>
      <c r="AK9" s="1091"/>
      <c r="AL9" s="1091"/>
      <c r="AM9" s="1091"/>
      <c r="AN9" s="72"/>
    </row>
    <row r="10" spans="3:46" ht="18.75" customHeight="1">
      <c r="C10" s="1166" t="s">
        <v>191</v>
      </c>
      <c r="D10" s="80"/>
      <c r="E10" s="80"/>
      <c r="F10" s="80"/>
      <c r="G10" s="80"/>
      <c r="H10" s="80"/>
      <c r="I10" s="80"/>
      <c r="J10" s="80"/>
      <c r="K10" s="80"/>
      <c r="L10" s="80"/>
      <c r="M10" s="80"/>
      <c r="N10" s="80"/>
      <c r="O10" s="81"/>
      <c r="Q10" s="72"/>
      <c r="R10" s="1090" t="s">
        <v>192</v>
      </c>
      <c r="S10" s="1090"/>
      <c r="T10" s="1090"/>
      <c r="U10" s="1090"/>
      <c r="V10" s="1090"/>
      <c r="W10" s="1090"/>
      <c r="X10" s="1090"/>
      <c r="Y10" s="1090"/>
      <c r="Z10" s="1090"/>
      <c r="AA10" s="1090"/>
      <c r="AB10" s="1090"/>
      <c r="AC10" s="1090"/>
      <c r="AD10" s="1090"/>
      <c r="AE10" s="1090"/>
      <c r="AF10" s="1090"/>
      <c r="AG10" s="1090"/>
      <c r="AH10" s="1090"/>
      <c r="AI10" s="1090"/>
      <c r="AJ10" s="1090"/>
      <c r="AK10" s="1090"/>
      <c r="AL10" s="1090"/>
      <c r="AM10" s="1090"/>
      <c r="AN10" s="72"/>
    </row>
    <row r="11" spans="3:46" ht="15.65" customHeight="1">
      <c r="C11" s="1167"/>
      <c r="D11" s="616">
        <v>16</v>
      </c>
      <c r="E11" s="616">
        <v>23</v>
      </c>
      <c r="F11" s="615">
        <v>20</v>
      </c>
      <c r="G11" s="615">
        <v>22</v>
      </c>
      <c r="H11" s="615">
        <v>22</v>
      </c>
      <c r="I11" s="615">
        <v>20</v>
      </c>
      <c r="J11" s="615">
        <v>14</v>
      </c>
      <c r="K11" s="615">
        <v>20</v>
      </c>
      <c r="L11" s="615">
        <v>20</v>
      </c>
      <c r="M11" s="615">
        <v>21</v>
      </c>
      <c r="N11" s="615">
        <v>6</v>
      </c>
      <c r="O11" s="617">
        <f>SUM(D11:N11)</f>
        <v>204</v>
      </c>
      <c r="Q11" s="72"/>
      <c r="R11" s="1090" t="str">
        <f>'INPUT DATA'!$E$15</f>
        <v>City of Koronadal</v>
      </c>
      <c r="S11" s="1090"/>
      <c r="T11" s="1090"/>
      <c r="U11" s="1090"/>
      <c r="V11" s="1090"/>
      <c r="W11" s="1090"/>
      <c r="X11" s="1090"/>
      <c r="Y11" s="1090"/>
      <c r="Z11" s="1090"/>
      <c r="AA11" s="1090"/>
      <c r="AB11" s="1090"/>
      <c r="AC11" s="1090"/>
      <c r="AD11" s="1090"/>
      <c r="AE11" s="1090"/>
      <c r="AF11" s="1090"/>
      <c r="AG11" s="1090"/>
      <c r="AH11" s="1090"/>
      <c r="AI11" s="1090"/>
      <c r="AJ11" s="1090"/>
      <c r="AK11" s="1090"/>
      <c r="AL11" s="1090"/>
      <c r="AM11" s="1090"/>
      <c r="AN11" s="72"/>
    </row>
    <row r="12" spans="3:46">
      <c r="C12" s="1168"/>
      <c r="D12" s="618"/>
      <c r="E12" s="618"/>
      <c r="F12" s="618"/>
      <c r="G12" s="619"/>
      <c r="H12" s="619"/>
      <c r="I12" s="619"/>
      <c r="J12" s="619"/>
      <c r="K12" s="619"/>
      <c r="L12" s="619"/>
      <c r="M12" s="619"/>
      <c r="N12" s="620"/>
      <c r="O12" s="621"/>
      <c r="Q12" s="72"/>
      <c r="R12" s="72"/>
      <c r="S12" s="72"/>
      <c r="T12" s="72"/>
      <c r="U12" s="72"/>
      <c r="V12" s="72"/>
      <c r="W12" s="72"/>
      <c r="X12" s="72"/>
      <c r="Y12" s="72"/>
      <c r="Z12" s="72"/>
      <c r="AA12" s="72"/>
      <c r="AB12" s="72"/>
      <c r="AC12" s="72"/>
      <c r="AD12" s="72"/>
      <c r="AE12" s="72"/>
      <c r="AF12" s="72"/>
      <c r="AG12" s="72"/>
      <c r="AH12" s="72"/>
      <c r="AI12" s="72"/>
      <c r="AJ12" s="72"/>
      <c r="AK12" s="72"/>
      <c r="AL12" s="72"/>
      <c r="AM12" s="72"/>
      <c r="AN12" s="72"/>
    </row>
    <row r="13" spans="3:46" ht="18.75" customHeight="1">
      <c r="C13" s="1169" t="s">
        <v>193</v>
      </c>
      <c r="D13" s="622"/>
      <c r="E13" s="622"/>
      <c r="F13" s="622"/>
      <c r="G13" s="623"/>
      <c r="H13" s="623"/>
      <c r="I13" s="623"/>
      <c r="J13" s="623"/>
      <c r="K13" s="623"/>
      <c r="L13" s="623"/>
      <c r="M13" s="623"/>
      <c r="N13" s="623"/>
      <c r="O13" s="623"/>
      <c r="Q13" s="72"/>
      <c r="R13" s="84"/>
      <c r="S13" s="84"/>
      <c r="T13" s="84"/>
      <c r="U13" s="84"/>
      <c r="V13" s="84"/>
      <c r="W13" s="84"/>
      <c r="X13" s="84"/>
      <c r="Y13" s="84"/>
      <c r="Z13" s="84"/>
      <c r="AA13" s="84"/>
      <c r="AB13" s="84"/>
      <c r="AC13" s="72"/>
      <c r="AD13" s="1172" t="s">
        <v>194</v>
      </c>
      <c r="AE13" s="1172"/>
      <c r="AF13" s="1173" t="b">
        <f>_xlfn.XLOOKUP(T15,masterlist!M:M,masterlist!G:G,FALSE)</f>
        <v>0</v>
      </c>
      <c r="AG13" s="1173"/>
      <c r="AH13" s="1173"/>
      <c r="AI13" s="1173"/>
      <c r="AJ13" s="1173"/>
      <c r="AK13" s="1173"/>
      <c r="AL13" s="1173"/>
      <c r="AM13" s="1173"/>
      <c r="AN13" s="72"/>
    </row>
    <row r="14" spans="3:46" ht="18.5">
      <c r="C14" s="1170"/>
      <c r="D14" s="82" t="e">
        <f>D11-D17</f>
        <v>#N/A</v>
      </c>
      <c r="E14" s="82" t="e">
        <f t="shared" ref="E14:N14" si="0">E11-E17</f>
        <v>#N/A</v>
      </c>
      <c r="F14" s="82" t="e">
        <f t="shared" si="0"/>
        <v>#N/A</v>
      </c>
      <c r="G14" s="82" t="e">
        <f t="shared" si="0"/>
        <v>#N/A</v>
      </c>
      <c r="H14" s="82" t="e">
        <f t="shared" si="0"/>
        <v>#N/A</v>
      </c>
      <c r="I14" s="85" t="e">
        <f t="shared" si="0"/>
        <v>#N/A</v>
      </c>
      <c r="J14" s="85" t="e">
        <f t="shared" si="0"/>
        <v>#N/A</v>
      </c>
      <c r="K14" s="85" t="e">
        <f t="shared" si="0"/>
        <v>#N/A</v>
      </c>
      <c r="L14" s="82" t="e">
        <f t="shared" si="0"/>
        <v>#N/A</v>
      </c>
      <c r="M14" s="82" t="e">
        <f t="shared" si="0"/>
        <v>#N/A</v>
      </c>
      <c r="N14" s="82" t="e">
        <f t="shared" si="0"/>
        <v>#N/A</v>
      </c>
      <c r="O14" s="82" t="e">
        <f>O11-O17</f>
        <v>#N/A</v>
      </c>
      <c r="Q14" s="72"/>
      <c r="R14" s="84"/>
      <c r="S14" s="84"/>
      <c r="T14" s="1174" t="s">
        <v>195</v>
      </c>
      <c r="U14" s="1174"/>
      <c r="V14" s="1174"/>
      <c r="W14" s="1174"/>
      <c r="X14" s="1174" t="s">
        <v>196</v>
      </c>
      <c r="Y14" s="1174"/>
      <c r="Z14" s="1174"/>
      <c r="AA14" s="1174"/>
      <c r="AB14" s="87"/>
      <c r="AC14" s="87"/>
      <c r="AD14" s="87"/>
      <c r="AE14" s="86" t="s">
        <v>197</v>
      </c>
      <c r="AF14" s="84"/>
      <c r="AG14" s="84"/>
      <c r="AH14" s="84"/>
      <c r="AI14" s="84"/>
      <c r="AJ14" s="84"/>
      <c r="AK14" s="84"/>
      <c r="AL14" s="84"/>
      <c r="AM14" s="84"/>
      <c r="AN14" s="72"/>
      <c r="AT14" s="88"/>
    </row>
    <row r="15" spans="3:46" ht="16.5" customHeight="1">
      <c r="C15" s="1171"/>
      <c r="D15" s="83"/>
      <c r="E15" s="83"/>
      <c r="F15" s="83"/>
      <c r="G15" s="83"/>
      <c r="H15" s="83"/>
      <c r="I15" s="89"/>
      <c r="J15" s="89"/>
      <c r="K15" s="89"/>
      <c r="L15" s="90"/>
      <c r="M15" s="90"/>
      <c r="N15" s="83"/>
      <c r="O15" s="90"/>
      <c r="Q15" s="72"/>
      <c r="R15" s="1175" t="s">
        <v>198</v>
      </c>
      <c r="S15" s="1175"/>
      <c r="T15" s="1190" t="s">
        <v>531</v>
      </c>
      <c r="U15" s="1190"/>
      <c r="V15" s="1190"/>
      <c r="W15" s="1190"/>
      <c r="X15" s="1190"/>
      <c r="Y15" s="1190"/>
      <c r="Z15" s="1190"/>
      <c r="AA15" s="1190"/>
      <c r="AB15" s="1190"/>
      <c r="AC15" s="1190"/>
      <c r="AD15" s="1190"/>
      <c r="AE15" s="1190"/>
      <c r="AF15" s="1190"/>
      <c r="AG15" s="1190"/>
      <c r="AH15" s="1190"/>
      <c r="AI15" s="1190"/>
      <c r="AJ15" s="1190"/>
      <c r="AK15" s="1190"/>
      <c r="AL15" s="1190"/>
      <c r="AM15" s="1190"/>
      <c r="AN15" s="72"/>
      <c r="AT15" s="88"/>
    </row>
    <row r="16" spans="3:46" ht="17.149999999999999" customHeight="1">
      <c r="C16" s="1169" t="s">
        <v>199</v>
      </c>
      <c r="D16" s="81"/>
      <c r="E16" s="81"/>
      <c r="F16" s="81"/>
      <c r="G16" s="81"/>
      <c r="H16" s="81"/>
      <c r="I16" s="92"/>
      <c r="J16" s="92"/>
      <c r="K16" s="92"/>
      <c r="L16" s="78"/>
      <c r="M16" s="78"/>
      <c r="N16" s="81"/>
      <c r="O16" s="78"/>
      <c r="Q16" s="93"/>
      <c r="R16" s="1175" t="s">
        <v>200</v>
      </c>
      <c r="S16" s="1175"/>
      <c r="T16" s="1177" t="e">
        <f>_xlfn.XLOOKUP(T15,masterlist!M:M,masterlist!K:K)</f>
        <v>#N/A</v>
      </c>
      <c r="U16" s="1177"/>
      <c r="V16" s="1177"/>
      <c r="W16" s="1177"/>
      <c r="X16" s="1178"/>
      <c r="Y16" s="1178"/>
      <c r="Z16" s="1178"/>
      <c r="AA16" s="72"/>
      <c r="AB16" s="84"/>
      <c r="AC16" s="91" t="s">
        <v>201</v>
      </c>
      <c r="AD16" s="94"/>
      <c r="AE16" s="1188" t="e">
        <f>_xlfn.XLOOKUP(T15,masterlist!M:M,masterlist!H:H)</f>
        <v>#N/A</v>
      </c>
      <c r="AF16" s="1188"/>
      <c r="AG16" s="1188"/>
      <c r="AH16" s="1188"/>
      <c r="AI16" s="1188"/>
      <c r="AJ16" s="1188"/>
      <c r="AK16" s="1188"/>
      <c r="AL16" s="1188"/>
      <c r="AM16" s="1188"/>
    </row>
    <row r="17" spans="3:44" ht="17.149999999999999" customHeight="1">
      <c r="C17" s="1170"/>
      <c r="D17" s="82" t="e">
        <f>_xlfn.XLOOKUP($T$15,SoAtt!A:A,SoAtt!B:B)</f>
        <v>#N/A</v>
      </c>
      <c r="E17" s="82" t="e">
        <f>_xlfn.XLOOKUP($T$15,SoAtt!A:A,SoAtt!C:C)</f>
        <v>#N/A</v>
      </c>
      <c r="F17" s="82" t="e">
        <f>_xlfn.XLOOKUP($T$15,SoAtt!A:A,SoAtt!D:D)</f>
        <v>#N/A</v>
      </c>
      <c r="G17" s="82" t="e">
        <f>_xlfn.XLOOKUP($T$15,SoAtt!A:A,SoAtt!E:E)</f>
        <v>#N/A</v>
      </c>
      <c r="H17" s="82" t="e">
        <f>_xlfn.XLOOKUP($T$15,SoAtt!A:A,SoAtt!H:H)</f>
        <v>#N/A</v>
      </c>
      <c r="I17" s="82" t="e">
        <f>_xlfn.XLOOKUP($T$15,SoAtt!A:A,SoAtt!I:I)</f>
        <v>#N/A</v>
      </c>
      <c r="J17" s="82" t="e">
        <f>_xlfn.XLOOKUP($T$15,SoAtt!A:A,SoAtt!J:J)</f>
        <v>#N/A</v>
      </c>
      <c r="K17" s="82" t="e">
        <f>_xlfn.XLOOKUP($T$15,SoAtt!A:A,SoAtt!K:K)</f>
        <v>#N/A</v>
      </c>
      <c r="L17" s="82" t="e">
        <f>_xlfn.XLOOKUP($T$15,SoAtt!A:A,SoAtt!L:L)</f>
        <v>#N/A</v>
      </c>
      <c r="M17" s="82" t="e">
        <f>_xlfn.XLOOKUP($T$15,SoAtt!A:A,SoAtt!M:M)</f>
        <v>#N/A</v>
      </c>
      <c r="N17" s="82" t="e">
        <f>_xlfn.XLOOKUP($T$15,SoAtt!A:A,SoAtt!N:N)</f>
        <v>#N/A</v>
      </c>
      <c r="O17" s="82" t="e">
        <f>SUM(D17:N17)</f>
        <v>#N/A</v>
      </c>
      <c r="Q17" s="95"/>
      <c r="R17" s="1175" t="s">
        <v>202</v>
      </c>
      <c r="S17" s="1175"/>
      <c r="T17" s="1177" t="str" cm="1">
        <f t="array" ref="T17">numbertowords(AP17)</f>
        <v>Ten</v>
      </c>
      <c r="U17" s="1177"/>
      <c r="V17" s="1177"/>
      <c r="W17" s="1177"/>
      <c r="X17" s="1177"/>
      <c r="Y17" s="1177"/>
      <c r="Z17" s="1177"/>
      <c r="AA17" s="72"/>
      <c r="AB17" s="84" t="s">
        <v>203</v>
      </c>
      <c r="AC17" s="84"/>
      <c r="AD17" s="96"/>
      <c r="AE17" s="1189" t="str">
        <f>_xlfn.TEXTAFTER('INPUT DATA'!E14,"-")</f>
        <v>ROSAL</v>
      </c>
      <c r="AF17" s="1189"/>
      <c r="AG17" s="1189"/>
      <c r="AH17" s="1189"/>
      <c r="AI17" s="1189"/>
      <c r="AJ17" s="1189"/>
      <c r="AK17" s="1189"/>
      <c r="AL17" s="1189"/>
      <c r="AM17" s="1189"/>
      <c r="AN17" s="72"/>
      <c r="AP17" s="293">
        <v>10</v>
      </c>
    </row>
    <row r="18" spans="3:44" ht="17.149999999999999" customHeight="1">
      <c r="C18" s="1171"/>
      <c r="D18" s="83"/>
      <c r="E18" s="83"/>
      <c r="F18" s="83"/>
      <c r="G18" s="83"/>
      <c r="H18" s="83"/>
      <c r="I18" s="83"/>
      <c r="J18" s="83"/>
      <c r="K18" s="83"/>
      <c r="L18" s="83"/>
      <c r="M18" s="83"/>
      <c r="N18" s="83"/>
      <c r="O18" s="83"/>
      <c r="R18" s="1175" t="s">
        <v>204</v>
      </c>
      <c r="S18" s="1175"/>
      <c r="T18" s="1175"/>
      <c r="U18" s="1175"/>
      <c r="V18" s="1177" t="str">
        <f>'INPUT DATA'!E12</f>
        <v>2026-2027</v>
      </c>
      <c r="W18" s="1177"/>
      <c r="X18" s="1177"/>
      <c r="Y18" s="1177"/>
      <c r="Z18" s="1177"/>
      <c r="AA18" s="84"/>
      <c r="AB18" s="84"/>
      <c r="AC18" s="84"/>
      <c r="AD18" s="84"/>
      <c r="AE18" s="84"/>
      <c r="AF18" s="84"/>
      <c r="AG18" s="84"/>
      <c r="AH18" s="84"/>
      <c r="AI18" s="84"/>
      <c r="AJ18" s="84"/>
      <c r="AK18" s="84"/>
      <c r="AL18" s="84"/>
      <c r="AM18" s="84"/>
      <c r="AP18" s="68" t="str">
        <f>_xlfn.TEXTBEFORE('INPUT DATA'!E14,"-")</f>
        <v>7</v>
      </c>
    </row>
    <row r="19" spans="3:44" ht="17.149999999999999" customHeight="1">
      <c r="R19" s="1175"/>
      <c r="S19" s="1175"/>
      <c r="T19" s="1175"/>
      <c r="U19" s="1175"/>
      <c r="V19" s="1191"/>
      <c r="W19" s="1191"/>
      <c r="X19" s="1191"/>
      <c r="Y19" s="1191"/>
      <c r="Z19" s="1191"/>
      <c r="AA19" s="84"/>
      <c r="AB19" s="84"/>
      <c r="AC19" s="84"/>
      <c r="AD19" s="84"/>
      <c r="AE19" s="84"/>
      <c r="AF19" s="84"/>
      <c r="AG19" s="84"/>
      <c r="AH19" s="84"/>
      <c r="AI19" s="84"/>
      <c r="AJ19" s="84"/>
      <c r="AK19" s="84"/>
      <c r="AL19" s="84"/>
      <c r="AM19" s="84"/>
    </row>
    <row r="20" spans="3:44" ht="17.149999999999999" customHeight="1">
      <c r="R20" s="84"/>
      <c r="S20" s="84"/>
      <c r="T20" s="84"/>
      <c r="U20" s="84"/>
      <c r="V20" s="84"/>
      <c r="W20" s="84"/>
      <c r="X20" s="84"/>
      <c r="Y20" s="84"/>
      <c r="Z20" s="84"/>
      <c r="AA20" s="84"/>
      <c r="AB20" s="84"/>
      <c r="AC20" s="84"/>
      <c r="AD20" s="84"/>
      <c r="AE20" s="84"/>
      <c r="AF20" s="84"/>
      <c r="AG20" s="84"/>
      <c r="AH20" s="84"/>
      <c r="AI20" s="84"/>
      <c r="AJ20" s="84"/>
      <c r="AK20" s="84"/>
      <c r="AL20" s="84"/>
      <c r="AM20" s="84"/>
      <c r="AP20" s="97"/>
      <c r="AQ20" s="97"/>
      <c r="AR20" s="97"/>
    </row>
    <row r="21" spans="3:44" ht="17.149999999999999" customHeight="1">
      <c r="C21" s="1053" t="s">
        <v>530</v>
      </c>
      <c r="D21" s="1053"/>
      <c r="E21" s="1053"/>
      <c r="F21" s="1053"/>
      <c r="G21" s="1053"/>
      <c r="H21" s="1053"/>
      <c r="I21" s="1053"/>
      <c r="J21" s="1053"/>
      <c r="K21" s="1053"/>
      <c r="L21" s="1053"/>
      <c r="M21" s="1053"/>
      <c r="N21" s="1053"/>
      <c r="R21" s="84" t="s">
        <v>205</v>
      </c>
      <c r="S21" s="84"/>
      <c r="T21" s="84"/>
      <c r="U21" s="84"/>
      <c r="V21" s="84"/>
      <c r="W21" s="84"/>
      <c r="X21" s="84"/>
      <c r="Y21" s="84"/>
      <c r="Z21" s="84"/>
      <c r="AA21" s="84"/>
      <c r="AB21" s="84"/>
      <c r="AC21" s="84"/>
      <c r="AD21" s="84"/>
      <c r="AE21" s="84"/>
      <c r="AF21" s="84"/>
      <c r="AG21" s="84"/>
      <c r="AH21" s="84"/>
      <c r="AI21" s="84"/>
      <c r="AJ21" s="84"/>
      <c r="AK21" s="84"/>
      <c r="AL21" s="84"/>
      <c r="AM21" s="84"/>
      <c r="AP21" s="97"/>
      <c r="AQ21" s="97"/>
      <c r="AR21" s="97"/>
    </row>
    <row r="22" spans="3:44" ht="17.149999999999999" customHeight="1">
      <c r="R22" s="91"/>
      <c r="S22" s="1179" t="s">
        <v>206</v>
      </c>
      <c r="T22" s="1179"/>
      <c r="U22" s="1179"/>
      <c r="V22" s="1179"/>
      <c r="W22" s="1179"/>
      <c r="X22" s="1179"/>
      <c r="Y22" s="1179"/>
      <c r="Z22" s="1179"/>
      <c r="AA22" s="1179"/>
      <c r="AB22" s="1179"/>
      <c r="AC22" s="1179"/>
      <c r="AD22" s="1179"/>
      <c r="AE22" s="1179"/>
      <c r="AF22" s="1179"/>
      <c r="AG22" s="1179"/>
      <c r="AH22" s="1179"/>
      <c r="AI22" s="1179"/>
      <c r="AJ22" s="1179"/>
      <c r="AK22" s="1179"/>
      <c r="AL22" s="1179"/>
      <c r="AM22" s="1179"/>
      <c r="AP22" s="97"/>
      <c r="AQ22" s="97"/>
      <c r="AR22" s="97"/>
    </row>
    <row r="23" spans="3:44" ht="17.149999999999999" customHeight="1">
      <c r="R23" s="91" t="s">
        <v>207</v>
      </c>
      <c r="S23" s="99"/>
      <c r="T23" s="99"/>
      <c r="U23" s="99"/>
      <c r="V23" s="99"/>
      <c r="W23" s="99"/>
      <c r="X23" s="99"/>
      <c r="Y23" s="99"/>
      <c r="Z23" s="99"/>
      <c r="AA23" s="99"/>
      <c r="AB23" s="99"/>
      <c r="AC23" s="99"/>
      <c r="AD23" s="99"/>
      <c r="AE23" s="99"/>
      <c r="AF23" s="99"/>
      <c r="AG23" s="99"/>
      <c r="AH23" s="99"/>
      <c r="AI23" s="99"/>
      <c r="AJ23" s="99"/>
      <c r="AK23" s="99"/>
      <c r="AL23" s="99"/>
      <c r="AM23" s="99"/>
      <c r="AP23" s="97"/>
      <c r="AQ23" s="97"/>
      <c r="AR23" s="97"/>
    </row>
    <row r="24" spans="3:44" ht="17.149999999999999" customHeight="1">
      <c r="D24" s="68" t="s">
        <v>222</v>
      </c>
      <c r="F24" s="1180"/>
      <c r="G24" s="1180"/>
      <c r="H24" s="1180"/>
      <c r="I24" s="1180"/>
      <c r="J24" s="1180"/>
      <c r="K24" s="1180"/>
      <c r="L24" s="1180"/>
      <c r="R24" s="91"/>
      <c r="S24" s="1179" t="s">
        <v>208</v>
      </c>
      <c r="T24" s="1179"/>
      <c r="U24" s="1179"/>
      <c r="V24" s="1179"/>
      <c r="W24" s="1179"/>
      <c r="X24" s="1179"/>
      <c r="Y24" s="1179"/>
      <c r="Z24" s="1179"/>
      <c r="AA24" s="1179"/>
      <c r="AB24" s="1179"/>
      <c r="AC24" s="1179"/>
      <c r="AD24" s="1179"/>
      <c r="AE24" s="1179"/>
      <c r="AF24" s="1179"/>
      <c r="AG24" s="1179"/>
      <c r="AH24" s="1179"/>
      <c r="AI24" s="1179"/>
      <c r="AJ24" s="1179"/>
      <c r="AK24" s="1179"/>
      <c r="AL24" s="1179"/>
      <c r="AM24" s="1179"/>
      <c r="AP24" s="97"/>
      <c r="AQ24" s="97"/>
      <c r="AR24" s="97"/>
    </row>
    <row r="25" spans="3:44" ht="17.149999999999999" customHeight="1">
      <c r="R25" s="84" t="s">
        <v>209</v>
      </c>
      <c r="S25" s="98"/>
      <c r="T25" s="98"/>
      <c r="U25" s="98"/>
      <c r="V25" s="98"/>
      <c r="W25" s="98"/>
      <c r="X25" s="98"/>
      <c r="Y25" s="98"/>
      <c r="Z25" s="98"/>
      <c r="AA25" s="98"/>
      <c r="AB25" s="98"/>
      <c r="AC25" s="98"/>
      <c r="AD25" s="98"/>
      <c r="AE25" s="98"/>
      <c r="AF25" s="98"/>
      <c r="AG25" s="98"/>
      <c r="AH25" s="98"/>
      <c r="AI25" s="98"/>
      <c r="AJ25" s="98"/>
      <c r="AK25" s="98"/>
      <c r="AL25" s="98"/>
      <c r="AM25" s="98"/>
      <c r="AP25" s="97"/>
      <c r="AQ25" s="97"/>
      <c r="AR25" s="97"/>
    </row>
    <row r="26" spans="3:44" ht="17.149999999999999" customHeight="1">
      <c r="R26" s="84"/>
      <c r="S26" s="84"/>
      <c r="T26" s="84"/>
      <c r="U26" s="84"/>
      <c r="V26" s="84"/>
      <c r="W26" s="84"/>
      <c r="X26" s="84"/>
      <c r="Y26" s="84"/>
      <c r="Z26" s="84"/>
      <c r="AA26" s="84"/>
      <c r="AB26" s="84"/>
      <c r="AC26" s="1181" t="str">
        <f>'INPUT DATA'!$E$17</f>
        <v>KATHY A. GARCIA</v>
      </c>
      <c r="AD26" s="1181"/>
      <c r="AE26" s="1181"/>
      <c r="AF26" s="1181"/>
      <c r="AG26" s="1181"/>
      <c r="AH26" s="1181"/>
      <c r="AI26" s="1181"/>
      <c r="AJ26" s="1181"/>
      <c r="AK26" s="1181"/>
      <c r="AL26" s="1181"/>
      <c r="AM26" s="1181"/>
      <c r="AP26" s="100"/>
      <c r="AQ26" s="97"/>
      <c r="AR26" s="97"/>
    </row>
    <row r="27" spans="3:44" ht="17.149999999999999" customHeight="1">
      <c r="D27" s="68" t="s">
        <v>223</v>
      </c>
      <c r="F27" s="1180"/>
      <c r="G27" s="1180"/>
      <c r="H27" s="1180"/>
      <c r="I27" s="1180"/>
      <c r="J27" s="1180"/>
      <c r="K27" s="1180"/>
      <c r="L27" s="1180"/>
      <c r="R27" s="84"/>
      <c r="S27" s="84"/>
      <c r="T27" s="84"/>
      <c r="U27" s="84"/>
      <c r="V27" s="84"/>
      <c r="W27" s="84"/>
      <c r="X27" s="84"/>
      <c r="Y27" s="84"/>
      <c r="Z27" s="84"/>
      <c r="AA27" s="84"/>
      <c r="AB27" s="84"/>
      <c r="AC27" s="84"/>
      <c r="AD27" s="1172" t="s">
        <v>24</v>
      </c>
      <c r="AE27" s="1172"/>
      <c r="AF27" s="1172"/>
      <c r="AG27" s="1172"/>
      <c r="AH27" s="1172"/>
      <c r="AI27" s="1172"/>
      <c r="AJ27" s="1172"/>
      <c r="AK27" s="1172"/>
      <c r="AL27" s="1172"/>
      <c r="AM27" s="74"/>
      <c r="AP27" s="1184"/>
      <c r="AQ27" s="1184"/>
      <c r="AR27" s="1184"/>
    </row>
    <row r="28" spans="3:44" ht="17.149999999999999" customHeight="1">
      <c r="R28" s="1176" t="str">
        <f>'INPUT DATA'!$E$23</f>
        <v>MA. FE LITA S. YPARRAGUIRRE</v>
      </c>
      <c r="S28" s="1176"/>
      <c r="T28" s="1176"/>
      <c r="U28" s="1176"/>
      <c r="V28" s="1176"/>
      <c r="W28" s="1176"/>
      <c r="X28" s="1176"/>
      <c r="Y28" s="1176"/>
      <c r="Z28" s="677"/>
      <c r="AA28" s="677"/>
      <c r="AB28" s="84"/>
      <c r="AC28" s="84"/>
      <c r="AD28" s="84"/>
      <c r="AE28" s="84"/>
      <c r="AF28" s="84"/>
      <c r="AG28" s="84"/>
      <c r="AH28" s="84"/>
      <c r="AI28" s="84"/>
      <c r="AJ28" s="84"/>
      <c r="AK28" s="84"/>
      <c r="AL28" s="84"/>
      <c r="AM28" s="84"/>
      <c r="AP28" s="1184"/>
      <c r="AQ28" s="1184"/>
      <c r="AR28" s="1184"/>
    </row>
    <row r="29" spans="3:44" ht="17.149999999999999" customHeight="1">
      <c r="R29" s="1172" t="s">
        <v>210</v>
      </c>
      <c r="S29" s="1172"/>
      <c r="T29" s="1172"/>
      <c r="U29" s="1172"/>
      <c r="V29" s="1172"/>
      <c r="W29" s="1172"/>
      <c r="X29" s="1172"/>
      <c r="Y29" s="1172"/>
      <c r="Z29" s="84"/>
      <c r="AA29" s="84"/>
      <c r="AB29" s="84"/>
      <c r="AC29" s="84"/>
      <c r="AD29" s="84"/>
      <c r="AE29" s="84"/>
      <c r="AF29" s="84"/>
      <c r="AG29" s="84"/>
      <c r="AH29" s="84"/>
      <c r="AI29" s="84"/>
      <c r="AJ29" s="84"/>
      <c r="AK29" s="84"/>
      <c r="AL29" s="84"/>
      <c r="AM29" s="84"/>
      <c r="AP29" s="1184"/>
      <c r="AQ29" s="1184"/>
      <c r="AR29" s="1184"/>
    </row>
    <row r="30" spans="3:44" ht="17.149999999999999" customHeight="1">
      <c r="D30" s="68" t="s">
        <v>224</v>
      </c>
      <c r="F30" s="1180"/>
      <c r="G30" s="1180"/>
      <c r="H30" s="1180"/>
      <c r="I30" s="1180"/>
      <c r="J30" s="1180"/>
      <c r="K30" s="1180"/>
      <c r="L30" s="1180"/>
      <c r="R30" s="84"/>
      <c r="S30" s="84"/>
      <c r="T30" s="84"/>
      <c r="U30" s="84"/>
      <c r="V30" s="84"/>
      <c r="W30" s="84"/>
      <c r="X30" s="84"/>
      <c r="Y30" s="84"/>
      <c r="Z30" s="84"/>
      <c r="AA30" s="84"/>
      <c r="AB30" s="84"/>
      <c r="AC30" s="84"/>
      <c r="AD30" s="84"/>
      <c r="AE30" s="84"/>
      <c r="AF30" s="84"/>
      <c r="AG30" s="84"/>
      <c r="AH30" s="84"/>
      <c r="AI30" s="84"/>
      <c r="AJ30" s="84"/>
      <c r="AK30" s="84"/>
      <c r="AL30" s="84"/>
      <c r="AM30" s="84"/>
      <c r="AP30" s="1184"/>
      <c r="AQ30" s="1184"/>
      <c r="AR30" s="1184"/>
    </row>
    <row r="31" spans="3:44" ht="17.149999999999999" customHeight="1">
      <c r="R31" s="84"/>
      <c r="S31" s="84"/>
      <c r="T31" s="84"/>
      <c r="U31" s="84"/>
      <c r="V31" s="84"/>
      <c r="W31" s="1185" t="s">
        <v>211</v>
      </c>
      <c r="X31" s="1185"/>
      <c r="Y31" s="1185"/>
      <c r="Z31" s="1185"/>
      <c r="AA31" s="1185"/>
      <c r="AB31" s="1185"/>
      <c r="AC31" s="1185"/>
      <c r="AD31" s="1185"/>
      <c r="AE31" s="1185"/>
      <c r="AF31" s="84"/>
      <c r="AG31" s="84"/>
      <c r="AH31" s="84"/>
      <c r="AI31" s="84"/>
      <c r="AJ31" s="84"/>
      <c r="AK31" s="84"/>
      <c r="AL31" s="84"/>
      <c r="AM31" s="84"/>
      <c r="AP31" s="1184"/>
      <c r="AQ31" s="1184"/>
      <c r="AR31" s="1184"/>
    </row>
    <row r="32" spans="3:44" ht="17.149999999999999" customHeight="1">
      <c r="R32" s="84"/>
      <c r="S32" s="84"/>
      <c r="T32" s="84"/>
      <c r="U32" s="84"/>
      <c r="V32" s="84"/>
      <c r="W32" s="84"/>
      <c r="X32" s="84"/>
      <c r="Y32" s="84"/>
      <c r="Z32" s="84"/>
      <c r="AA32" s="84"/>
      <c r="AB32" s="84"/>
      <c r="AC32" s="84"/>
      <c r="AD32" s="84"/>
      <c r="AE32" s="84"/>
      <c r="AF32" s="84"/>
      <c r="AG32" s="84"/>
      <c r="AH32" s="84"/>
      <c r="AI32" s="84"/>
      <c r="AJ32" s="84"/>
      <c r="AK32" s="84"/>
      <c r="AL32" s="84"/>
      <c r="AM32" s="84"/>
      <c r="AP32" s="1184"/>
      <c r="AQ32" s="1184"/>
      <c r="AR32" s="1184"/>
    </row>
    <row r="33" spans="6:44" ht="17.149999999999999" customHeight="1">
      <c r="F33" s="1187"/>
      <c r="G33" s="1187"/>
      <c r="H33" s="1187"/>
      <c r="I33" s="1187"/>
      <c r="J33" s="1187"/>
      <c r="K33" s="1187"/>
      <c r="L33" s="1187"/>
      <c r="R33" s="84" t="s">
        <v>212</v>
      </c>
      <c r="S33" s="84"/>
      <c r="T33" s="84"/>
      <c r="U33" s="84"/>
      <c r="V33" s="84"/>
      <c r="W33" s="101"/>
      <c r="X33" s="1186"/>
      <c r="Y33" s="1186"/>
      <c r="Z33" s="1186"/>
      <c r="AA33" s="1186"/>
      <c r="AB33" s="1172" t="s">
        <v>203</v>
      </c>
      <c r="AC33" s="1172"/>
      <c r="AD33" s="1186"/>
      <c r="AE33" s="1186"/>
      <c r="AF33" s="1186"/>
      <c r="AG33" s="1186"/>
      <c r="AH33" s="1186"/>
      <c r="AI33" s="1186"/>
      <c r="AJ33" s="1186"/>
      <c r="AK33" s="1186"/>
      <c r="AL33" s="1186"/>
      <c r="AM33" s="1186"/>
      <c r="AP33" s="1184"/>
      <c r="AQ33" s="1184"/>
      <c r="AR33" s="1184"/>
    </row>
    <row r="34" spans="6:44" ht="17.149999999999999" customHeight="1">
      <c r="R34" s="1175" t="s">
        <v>213</v>
      </c>
      <c r="S34" s="1175"/>
      <c r="T34" s="1175"/>
      <c r="U34" s="1175"/>
      <c r="V34" s="1175"/>
      <c r="W34" s="1175"/>
      <c r="X34" s="1175"/>
      <c r="Y34" s="1175"/>
      <c r="Z34" s="1175"/>
      <c r="AA34" s="1186"/>
      <c r="AB34" s="1186"/>
      <c r="AC34" s="1186"/>
      <c r="AD34" s="1186"/>
      <c r="AE34" s="1186"/>
      <c r="AF34" s="1186"/>
      <c r="AG34" s="1186"/>
      <c r="AH34" s="1186"/>
      <c r="AI34" s="1186"/>
      <c r="AJ34" s="1186"/>
      <c r="AK34" s="1186"/>
      <c r="AL34" s="1186"/>
      <c r="AM34" s="1186"/>
      <c r="AP34" s="1184"/>
      <c r="AQ34" s="1184"/>
      <c r="AR34" s="1184"/>
    </row>
    <row r="35" spans="6:44" ht="17.149999999999999" customHeight="1">
      <c r="R35" s="84"/>
      <c r="S35" s="84"/>
      <c r="T35" s="84"/>
      <c r="U35" s="84"/>
      <c r="V35" s="84"/>
      <c r="W35" s="84"/>
      <c r="X35" s="84"/>
      <c r="Y35" s="84"/>
      <c r="Z35" s="84"/>
      <c r="AA35" s="84"/>
      <c r="AB35" s="84"/>
      <c r="AC35" s="84"/>
      <c r="AD35" s="84"/>
      <c r="AE35" s="84"/>
      <c r="AF35" s="84"/>
      <c r="AG35" s="84"/>
      <c r="AH35" s="84"/>
      <c r="AI35" s="84"/>
      <c r="AJ35" s="84"/>
      <c r="AK35" s="84"/>
      <c r="AL35" s="84"/>
      <c r="AM35" s="84"/>
      <c r="AP35" s="1184"/>
      <c r="AQ35" s="1184"/>
      <c r="AR35" s="1184"/>
    </row>
    <row r="36" spans="6:44" ht="17.149999999999999" customHeight="1">
      <c r="R36" s="1181" t="str">
        <f>R28</f>
        <v>MA. FE LITA S. YPARRAGUIRRE</v>
      </c>
      <c r="S36" s="1181"/>
      <c r="T36" s="1181"/>
      <c r="U36" s="1181"/>
      <c r="V36" s="1181"/>
      <c r="W36" s="1181"/>
      <c r="X36" s="1181"/>
      <c r="Y36" s="1181"/>
      <c r="Z36" s="677"/>
      <c r="AA36" s="677"/>
      <c r="AB36" s="84"/>
      <c r="AD36" s="1181" t="str">
        <f>AC26</f>
        <v>KATHY A. GARCIA</v>
      </c>
      <c r="AE36" s="1181"/>
      <c r="AF36" s="1181"/>
      <c r="AG36" s="1181"/>
      <c r="AH36" s="1181"/>
      <c r="AI36" s="1181"/>
      <c r="AJ36" s="1181"/>
      <c r="AK36" s="1181"/>
      <c r="AL36" s="1181"/>
      <c r="AM36" s="678"/>
      <c r="AP36" s="1184"/>
      <c r="AQ36" s="1184"/>
      <c r="AR36" s="1184"/>
    </row>
    <row r="37" spans="6:44" ht="17.149999999999999" customHeight="1">
      <c r="R37" s="1172" t="s">
        <v>529</v>
      </c>
      <c r="S37" s="1172"/>
      <c r="T37" s="1172"/>
      <c r="U37" s="1172"/>
      <c r="V37" s="1172"/>
      <c r="W37" s="1172"/>
      <c r="X37" s="1172"/>
      <c r="Y37" s="1172"/>
      <c r="Z37" s="84"/>
      <c r="AA37" s="84"/>
      <c r="AB37" s="84"/>
      <c r="AC37" s="84"/>
      <c r="AD37" s="1172" t="s">
        <v>24</v>
      </c>
      <c r="AE37" s="1172"/>
      <c r="AF37" s="1172"/>
      <c r="AG37" s="1172"/>
      <c r="AH37" s="1172"/>
      <c r="AI37" s="1172"/>
      <c r="AJ37" s="1172"/>
      <c r="AK37" s="1172"/>
      <c r="AL37" s="1172"/>
      <c r="AM37" s="74"/>
      <c r="AP37" s="1184"/>
      <c r="AQ37" s="1184"/>
      <c r="AR37" s="1184"/>
    </row>
    <row r="38" spans="6:44" ht="17.149999999999999" customHeight="1">
      <c r="R38" s="84"/>
      <c r="S38" s="74"/>
      <c r="T38" s="74"/>
      <c r="U38" s="74"/>
      <c r="V38" s="74"/>
      <c r="W38" s="74"/>
      <c r="X38" s="84"/>
      <c r="Y38" s="84"/>
      <c r="Z38" s="84"/>
      <c r="AA38" s="84"/>
      <c r="AB38" s="84"/>
      <c r="AC38" s="84"/>
      <c r="AD38" s="74"/>
      <c r="AE38" s="74"/>
      <c r="AF38" s="74"/>
      <c r="AG38" s="74"/>
      <c r="AH38" s="74"/>
      <c r="AI38" s="74"/>
      <c r="AJ38" s="74"/>
      <c r="AK38" s="74"/>
      <c r="AL38" s="74"/>
      <c r="AM38" s="74"/>
    </row>
    <row r="39" spans="6:44" ht="17.149999999999999" customHeight="1">
      <c r="R39" s="84"/>
      <c r="S39" s="74"/>
      <c r="T39" s="1185" t="s">
        <v>214</v>
      </c>
      <c r="U39" s="1185"/>
      <c r="V39" s="1185"/>
      <c r="W39" s="1185"/>
      <c r="X39" s="1185"/>
      <c r="Y39" s="1185"/>
      <c r="Z39" s="1185"/>
      <c r="AA39" s="1185"/>
      <c r="AB39" s="1185"/>
      <c r="AC39" s="1185"/>
      <c r="AD39" s="1185"/>
      <c r="AE39" s="1185"/>
      <c r="AF39" s="1185"/>
      <c r="AG39" s="1185"/>
      <c r="AH39" s="1185"/>
      <c r="AI39" s="1185"/>
      <c r="AJ39" s="1185"/>
      <c r="AK39" s="79"/>
      <c r="AL39" s="79"/>
      <c r="AM39" s="79"/>
    </row>
    <row r="40" spans="6:44" ht="17.149999999999999" customHeight="1">
      <c r="R40" s="84"/>
      <c r="S40" s="74"/>
      <c r="T40" s="79"/>
      <c r="U40" s="79"/>
      <c r="V40" s="79"/>
      <c r="W40" s="79"/>
      <c r="X40" s="79"/>
      <c r="Y40" s="79"/>
      <c r="Z40" s="79"/>
      <c r="AA40" s="79"/>
      <c r="AB40" s="79"/>
      <c r="AC40" s="79"/>
      <c r="AD40" s="79"/>
      <c r="AE40" s="79"/>
      <c r="AF40" s="79"/>
      <c r="AG40" s="79"/>
      <c r="AH40" s="79"/>
      <c r="AI40" s="79"/>
      <c r="AJ40" s="79"/>
      <c r="AK40" s="79"/>
      <c r="AL40" s="79"/>
      <c r="AM40" s="79"/>
    </row>
    <row r="41" spans="6:44" ht="17.149999999999999" customHeight="1">
      <c r="R41" s="84" t="s">
        <v>215</v>
      </c>
      <c r="S41" s="84"/>
      <c r="T41" s="84"/>
      <c r="U41" s="101"/>
      <c r="V41" s="1186"/>
      <c r="W41" s="1186"/>
      <c r="X41" s="1186"/>
      <c r="Y41" s="1186"/>
      <c r="Z41" s="1186"/>
      <c r="AA41" s="102"/>
      <c r="AB41" s="79"/>
      <c r="AC41" s="79"/>
      <c r="AD41" s="79"/>
      <c r="AE41" s="79"/>
      <c r="AF41" s="79"/>
      <c r="AG41" s="79"/>
      <c r="AH41" s="79"/>
      <c r="AI41" s="79"/>
      <c r="AJ41" s="79"/>
      <c r="AK41" s="79"/>
      <c r="AL41" s="79"/>
      <c r="AM41" s="79"/>
    </row>
    <row r="42" spans="6:44" ht="17.149999999999999" customHeight="1">
      <c r="R42" s="91" t="s">
        <v>216</v>
      </c>
      <c r="S42" s="101"/>
      <c r="T42" s="1186"/>
      <c r="U42" s="1186"/>
      <c r="V42" s="1186"/>
      <c r="W42" s="1186"/>
      <c r="X42" s="1186"/>
      <c r="Y42" s="1186"/>
      <c r="Z42" s="1186"/>
      <c r="AA42" s="84"/>
      <c r="AB42" s="79"/>
      <c r="AC42" s="79"/>
      <c r="AD42" s="79"/>
      <c r="AE42" s="79"/>
      <c r="AF42" s="79"/>
      <c r="AG42" s="79"/>
      <c r="AH42" s="79"/>
      <c r="AI42" s="79"/>
      <c r="AJ42" s="79"/>
      <c r="AK42" s="79"/>
      <c r="AL42" s="79"/>
      <c r="AM42" s="79"/>
    </row>
    <row r="43" spans="6:44" ht="17.149999999999999" customHeight="1">
      <c r="R43" s="84"/>
      <c r="S43" s="74"/>
      <c r="T43" s="74"/>
      <c r="U43" s="74"/>
      <c r="V43" s="74"/>
      <c r="W43" s="74"/>
      <c r="X43" s="84"/>
      <c r="Y43" s="84"/>
      <c r="Z43" s="84"/>
      <c r="AA43" s="84"/>
      <c r="AB43" s="84"/>
      <c r="AC43" s="84"/>
      <c r="AD43" s="74"/>
      <c r="AE43" s="74"/>
      <c r="AF43" s="74"/>
      <c r="AG43" s="74"/>
      <c r="AH43" s="74"/>
      <c r="AI43" s="74"/>
      <c r="AJ43" s="74"/>
      <c r="AK43" s="74"/>
      <c r="AL43" s="74"/>
      <c r="AM43" s="74"/>
    </row>
    <row r="44" spans="6:44" ht="17.149999999999999" customHeight="1">
      <c r="R44" s="84"/>
      <c r="S44" s="84"/>
      <c r="T44" s="84"/>
      <c r="U44" s="84"/>
      <c r="V44" s="84"/>
      <c r="W44" s="84"/>
      <c r="X44" s="84"/>
      <c r="Y44" s="84"/>
      <c r="AA44" s="677"/>
      <c r="AB44" s="677"/>
      <c r="AC44" s="1181" t="str">
        <f>R36</f>
        <v>MA. FE LITA S. YPARRAGUIRRE</v>
      </c>
      <c r="AD44" s="1181"/>
      <c r="AE44" s="1181"/>
      <c r="AF44" s="1181"/>
      <c r="AG44" s="1181"/>
      <c r="AH44" s="1181"/>
      <c r="AI44" s="1181"/>
      <c r="AJ44" s="1181"/>
      <c r="AK44" s="1181"/>
      <c r="AL44" s="1181"/>
      <c r="AM44" s="677"/>
    </row>
    <row r="45" spans="6:44" ht="17.149999999999999" customHeight="1">
      <c r="R45" s="84"/>
      <c r="S45" s="84"/>
      <c r="T45" s="84"/>
      <c r="U45" s="84"/>
      <c r="V45" s="84"/>
      <c r="W45" s="84"/>
      <c r="X45" s="84"/>
      <c r="Y45" s="84"/>
      <c r="Z45" s="84"/>
      <c r="AA45" s="84"/>
      <c r="AB45" s="84"/>
      <c r="AC45" s="1172" t="s">
        <v>217</v>
      </c>
      <c r="AD45" s="1172"/>
      <c r="AE45" s="1172"/>
      <c r="AF45" s="1172"/>
      <c r="AG45" s="1172"/>
      <c r="AH45" s="1172"/>
      <c r="AI45" s="1172"/>
      <c r="AJ45" s="1172"/>
      <c r="AK45" s="1172"/>
      <c r="AL45" s="1172"/>
      <c r="AM45" s="91"/>
    </row>
    <row r="46" spans="6:44" ht="17.149999999999999" customHeight="1">
      <c r="R46" s="84"/>
      <c r="S46" s="84"/>
      <c r="T46" s="84"/>
      <c r="U46" s="84"/>
      <c r="V46" s="84"/>
      <c r="W46" s="84"/>
      <c r="X46" s="84"/>
      <c r="Y46" s="84"/>
      <c r="Z46" s="84"/>
      <c r="AA46" s="84"/>
      <c r="AB46" s="84"/>
      <c r="AC46" s="84"/>
      <c r="AD46" s="84"/>
      <c r="AE46" s="84"/>
      <c r="AF46" s="84"/>
      <c r="AG46" s="84"/>
      <c r="AH46" s="84"/>
      <c r="AI46" s="84"/>
      <c r="AJ46" s="84"/>
      <c r="AK46" s="84"/>
      <c r="AL46" s="84"/>
      <c r="AM46" s="84"/>
    </row>
    <row r="48" spans="6:44" s="103" customFormat="1">
      <c r="K48" s="1182"/>
      <c r="L48" s="1182"/>
      <c r="M48" s="1182"/>
      <c r="N48" s="104"/>
    </row>
    <row r="49" spans="11:14" s="103" customFormat="1">
      <c r="K49" s="1183"/>
      <c r="L49" s="1183"/>
      <c r="M49" s="1183"/>
      <c r="N49" s="105"/>
    </row>
    <row r="50" spans="11:14" s="103" customFormat="1"/>
  </sheetData>
  <sheetProtection algorithmName="SHA-512" hashValue="u2nvjfiXTLa4X2eCAdLzAgpLud83kxjaxA3D4LXW25mIC2uoOPPdNUkaHyEXwCRPjQIfHYd6NehVp1v/G577pw==" saltValue="GthTI8XqEtXgVsg2TtqIkQ==" spinCount="100000" sheet="1" formatCells="0"/>
  <mergeCells count="56">
    <mergeCell ref="R6:AM6"/>
    <mergeCell ref="R5:AM5"/>
    <mergeCell ref="T42:Z42"/>
    <mergeCell ref="AC45:AL45"/>
    <mergeCell ref="R10:AM10"/>
    <mergeCell ref="R11:AM11"/>
    <mergeCell ref="AE16:AM16"/>
    <mergeCell ref="AE17:AM17"/>
    <mergeCell ref="T15:AM15"/>
    <mergeCell ref="AC44:AL44"/>
    <mergeCell ref="AD36:AL36"/>
    <mergeCell ref="R36:Y36"/>
    <mergeCell ref="R37:Y37"/>
    <mergeCell ref="R29:Y29"/>
    <mergeCell ref="R19:U19"/>
    <mergeCell ref="V19:Z19"/>
    <mergeCell ref="K48:M48"/>
    <mergeCell ref="K49:M49"/>
    <mergeCell ref="AP27:AR37"/>
    <mergeCell ref="AD37:AL37"/>
    <mergeCell ref="T39:AJ39"/>
    <mergeCell ref="V41:Z41"/>
    <mergeCell ref="W31:AE31"/>
    <mergeCell ref="F33:L33"/>
    <mergeCell ref="X33:AA33"/>
    <mergeCell ref="AB33:AC33"/>
    <mergeCell ref="AD33:AM33"/>
    <mergeCell ref="R34:Z34"/>
    <mergeCell ref="AA34:AM34"/>
    <mergeCell ref="F30:L30"/>
    <mergeCell ref="F27:L27"/>
    <mergeCell ref="AD27:AL27"/>
    <mergeCell ref="R28:Y28"/>
    <mergeCell ref="C16:C18"/>
    <mergeCell ref="R16:S16"/>
    <mergeCell ref="T16:Z16"/>
    <mergeCell ref="R17:S17"/>
    <mergeCell ref="T17:Z17"/>
    <mergeCell ref="R18:U18"/>
    <mergeCell ref="V18:Z18"/>
    <mergeCell ref="C21:N21"/>
    <mergeCell ref="S22:AM22"/>
    <mergeCell ref="F24:L24"/>
    <mergeCell ref="S24:AM24"/>
    <mergeCell ref="AC26:AM26"/>
    <mergeCell ref="C7:N7"/>
    <mergeCell ref="C10:C12"/>
    <mergeCell ref="C13:C15"/>
    <mergeCell ref="AD13:AE13"/>
    <mergeCell ref="AF13:AM13"/>
    <mergeCell ref="T14:W14"/>
    <mergeCell ref="X14:AA14"/>
    <mergeCell ref="R15:S15"/>
    <mergeCell ref="R9:AM9"/>
    <mergeCell ref="R8:AM8"/>
    <mergeCell ref="R7:AM7"/>
  </mergeCells>
  <printOptions horizontalCentered="1" verticalCentered="1"/>
  <pageMargins left="0.2" right="0.2" top="0.25" bottom="0.25" header="0" footer="0"/>
  <pageSetup paperSize="9" scale="77"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AE79D50-001E-4099-B513-B2C982BE8C42}">
          <x14:formula1>
            <xm:f>consol!$B$17:$B$117</xm:f>
          </x14:formula1>
          <xm:sqref>T15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476DE-4F35-4AAF-928B-B80D83654AD5}">
  <sheetPr>
    <pageSetUpPr fitToPage="1"/>
  </sheetPr>
  <dimension ref="A1:BH96"/>
  <sheetViews>
    <sheetView showGridLines="0" view="pageBreakPreview" zoomScale="95" zoomScaleNormal="100" zoomScaleSheetLayoutView="95" workbookViewId="0">
      <selection activeCell="C4" sqref="C4"/>
    </sheetView>
  </sheetViews>
  <sheetFormatPr defaultRowHeight="14"/>
  <cols>
    <col min="1" max="1" width="2.83203125" customWidth="1"/>
    <col min="2" max="2" width="17.1640625" customWidth="1"/>
    <col min="3" max="6" width="3.6640625" customWidth="1"/>
    <col min="7" max="7" width="2.5" customWidth="1"/>
    <col min="8" max="10" width="2.9140625" bestFit="1" customWidth="1"/>
    <col min="11" max="11" width="3.08203125" bestFit="1" customWidth="1"/>
    <col min="12" max="15" width="2.9140625" bestFit="1" customWidth="1"/>
    <col min="16" max="16" width="3.08203125" bestFit="1" customWidth="1"/>
    <col min="17" max="19" width="3.08203125" customWidth="1"/>
    <col min="20" max="27" width="2.5" customWidth="1"/>
    <col min="28" max="29" width="6" customWidth="1"/>
    <col min="30" max="30" width="13.4140625" customWidth="1"/>
    <col min="31" max="31" width="17.1640625" customWidth="1"/>
    <col min="32" max="35" width="3.6640625" customWidth="1"/>
    <col min="36" max="36" width="2.5" customWidth="1"/>
    <col min="37" max="39" width="2.9140625" bestFit="1" customWidth="1"/>
    <col min="40" max="40" width="3.08203125" bestFit="1" customWidth="1"/>
    <col min="41" max="44" width="2.9140625" bestFit="1" customWidth="1"/>
    <col min="45" max="45" width="3.08203125" bestFit="1" customWidth="1"/>
    <col min="46" max="48" width="3.08203125" customWidth="1"/>
    <col min="49" max="56" width="2.5" customWidth="1"/>
    <col min="57" max="58" width="6" customWidth="1"/>
  </cols>
  <sheetData>
    <row r="1" spans="1:58" ht="25.25" customHeight="1"/>
    <row r="2" spans="1:58">
      <c r="B2" s="509"/>
      <c r="C2" s="510" t="str">
        <f>'INPUT DATA'!$E$10</f>
        <v>KORONADAL NATIONAL COMPREHENSIVE HIGH SCHOOL</v>
      </c>
      <c r="D2" s="510"/>
      <c r="E2" s="510"/>
      <c r="F2" s="511"/>
      <c r="G2" s="510"/>
      <c r="H2" s="510"/>
      <c r="I2" s="510"/>
      <c r="J2" s="510"/>
      <c r="K2" s="510"/>
      <c r="L2" s="510"/>
      <c r="M2" s="510"/>
      <c r="N2" s="510"/>
      <c r="O2" s="510"/>
      <c r="P2" s="510"/>
      <c r="Q2" s="510"/>
      <c r="R2" s="510"/>
      <c r="S2" s="510"/>
      <c r="T2" s="510"/>
      <c r="U2" s="510"/>
      <c r="V2" s="510"/>
      <c r="W2" s="510"/>
      <c r="X2" s="510"/>
      <c r="Y2" s="510"/>
      <c r="Z2" s="510"/>
      <c r="AA2" s="510"/>
      <c r="AB2" s="510"/>
      <c r="AC2" s="512"/>
      <c r="AE2" s="509"/>
      <c r="AF2" s="510" t="str">
        <f>'INPUT DATA'!$E$10</f>
        <v>KORONADAL NATIONAL COMPREHENSIVE HIGH SCHOOL</v>
      </c>
      <c r="AG2" s="510"/>
      <c r="AH2" s="510"/>
      <c r="AI2" s="511"/>
      <c r="AJ2" s="510"/>
      <c r="AK2" s="510"/>
      <c r="AL2" s="510"/>
      <c r="AM2" s="510"/>
      <c r="AN2" s="510"/>
      <c r="AO2" s="510"/>
      <c r="AP2" s="510"/>
      <c r="AQ2" s="510"/>
      <c r="AR2" s="510"/>
      <c r="AS2" s="510"/>
      <c r="AT2" s="510"/>
      <c r="AU2" s="510"/>
      <c r="AV2" s="510"/>
      <c r="AW2" s="510"/>
      <c r="AX2" s="510"/>
      <c r="AY2" s="510"/>
      <c r="AZ2" s="510"/>
      <c r="BA2" s="510"/>
      <c r="BB2" s="510"/>
      <c r="BC2" s="510"/>
      <c r="BD2" s="510"/>
      <c r="BE2" s="510"/>
      <c r="BF2" s="512"/>
    </row>
    <row r="3" spans="1:58" ht="18">
      <c r="B3" s="513"/>
      <c r="C3" s="514" t="s">
        <v>351</v>
      </c>
      <c r="D3" s="515"/>
      <c r="E3" s="515"/>
      <c r="F3" s="516"/>
      <c r="G3" s="515"/>
      <c r="H3" s="515"/>
      <c r="I3" s="515"/>
      <c r="J3" s="515"/>
      <c r="K3" s="515"/>
      <c r="L3" s="515"/>
      <c r="M3" s="515"/>
      <c r="N3" s="515"/>
      <c r="O3" s="515"/>
      <c r="P3" s="515"/>
      <c r="Q3" s="515"/>
      <c r="R3" s="515"/>
      <c r="S3" s="515"/>
      <c r="T3" s="515"/>
      <c r="U3" s="515"/>
      <c r="V3" s="515"/>
      <c r="W3" s="515"/>
      <c r="X3" s="515"/>
      <c r="Y3" s="515"/>
      <c r="Z3" s="515"/>
      <c r="AA3" s="515"/>
      <c r="AB3" s="549" t="s">
        <v>342</v>
      </c>
      <c r="AC3" s="517"/>
      <c r="AE3" s="513"/>
      <c r="AF3" s="514" t="s">
        <v>351</v>
      </c>
      <c r="AG3" s="515"/>
      <c r="AH3" s="515"/>
      <c r="AI3" s="516"/>
      <c r="AJ3" s="515"/>
      <c r="AK3" s="515"/>
      <c r="AL3" s="515"/>
      <c r="AM3" s="515"/>
      <c r="AN3" s="515"/>
      <c r="AO3" s="515"/>
      <c r="AP3" s="515"/>
      <c r="AQ3" s="515"/>
      <c r="AR3" s="515"/>
      <c r="AS3" s="515"/>
      <c r="AT3" s="515"/>
      <c r="AU3" s="515"/>
      <c r="AV3" s="515"/>
      <c r="AW3" s="515"/>
      <c r="AX3" s="515"/>
      <c r="AY3" s="515"/>
      <c r="AZ3" s="515"/>
      <c r="BA3" s="515"/>
      <c r="BB3" s="515"/>
      <c r="BC3" s="515"/>
      <c r="BD3" s="515"/>
      <c r="BE3" s="549" t="s">
        <v>342</v>
      </c>
      <c r="BF3" s="517"/>
    </row>
    <row r="4" spans="1:58">
      <c r="B4" s="513"/>
      <c r="C4" s="515" t="str">
        <f>"SY "&amp; 'INPUT DATA'!$E$12</f>
        <v>SY 2026-2027</v>
      </c>
      <c r="D4" s="515"/>
      <c r="E4" s="515"/>
      <c r="F4" s="516"/>
      <c r="G4" s="515"/>
      <c r="H4" s="515"/>
      <c r="I4" s="515"/>
      <c r="J4" s="515"/>
      <c r="K4" s="515"/>
      <c r="L4" s="515"/>
      <c r="M4" s="515"/>
      <c r="N4" s="515"/>
      <c r="O4" s="515"/>
      <c r="P4" s="515"/>
      <c r="Q4" s="515"/>
      <c r="R4" s="515"/>
      <c r="S4" s="515"/>
      <c r="T4" s="515"/>
      <c r="U4" s="515"/>
      <c r="V4" s="515"/>
      <c r="W4" s="515"/>
      <c r="X4" s="515"/>
      <c r="Y4" s="515"/>
      <c r="Z4" s="515"/>
      <c r="AA4" s="515"/>
      <c r="AB4" s="515"/>
      <c r="AC4" s="517"/>
      <c r="AE4" s="513"/>
      <c r="AF4" s="515" t="str">
        <f>"SY "&amp; 'INPUT DATA'!$E$12</f>
        <v>SY 2026-2027</v>
      </c>
      <c r="AG4" s="515"/>
      <c r="AH4" s="515"/>
      <c r="AI4" s="516"/>
      <c r="AJ4" s="515"/>
      <c r="AK4" s="515"/>
      <c r="AL4" s="515"/>
      <c r="AM4" s="515"/>
      <c r="AN4" s="515"/>
      <c r="AO4" s="515"/>
      <c r="AP4" s="515"/>
      <c r="AQ4" s="515"/>
      <c r="AR4" s="515"/>
      <c r="AS4" s="515"/>
      <c r="AT4" s="515"/>
      <c r="AU4" s="515"/>
      <c r="AV4" s="515"/>
      <c r="AW4" s="515"/>
      <c r="AX4" s="515"/>
      <c r="AY4" s="515"/>
      <c r="AZ4" s="515"/>
      <c r="BA4" s="515"/>
      <c r="BB4" s="515"/>
      <c r="BC4" s="515"/>
      <c r="BD4" s="515"/>
      <c r="BE4" s="515"/>
      <c r="BF4" s="517"/>
    </row>
    <row r="5" spans="1:58" ht="4.25" customHeight="1">
      <c r="B5" s="518"/>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519"/>
      <c r="AE5" s="518"/>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519"/>
    </row>
    <row r="6" spans="1:58">
      <c r="B6" s="520" t="s">
        <v>198</v>
      </c>
      <c r="C6" s="521" t="s">
        <v>531</v>
      </c>
      <c r="D6" s="522"/>
      <c r="E6" s="522"/>
      <c r="F6" s="123"/>
      <c r="G6" s="123"/>
      <c r="H6" s="123"/>
      <c r="I6" s="123"/>
      <c r="J6" s="123"/>
      <c r="K6" s="523"/>
      <c r="L6" s="523"/>
      <c r="M6" s="524"/>
      <c r="N6" s="525"/>
      <c r="O6" s="526"/>
      <c r="P6" s="526"/>
      <c r="Q6" s="526" t="s">
        <v>353</v>
      </c>
      <c r="R6" s="527" t="str">
        <f>'INPUT DATA'!$E$17</f>
        <v>KATHY A. GARCIA</v>
      </c>
      <c r="S6" s="409"/>
      <c r="T6" s="527"/>
      <c r="U6" s="527"/>
      <c r="V6" s="527"/>
      <c r="W6" s="527"/>
      <c r="X6" s="123"/>
      <c r="Y6" s="123"/>
      <c r="Z6" s="123"/>
      <c r="AA6" s="123"/>
      <c r="AB6" s="123"/>
      <c r="AC6" s="528"/>
      <c r="AE6" s="520" t="s">
        <v>198</v>
      </c>
      <c r="AF6" s="521" t="s">
        <v>532</v>
      </c>
      <c r="AG6" s="522"/>
      <c r="AH6" s="522"/>
      <c r="AI6" s="123"/>
      <c r="AJ6" s="123"/>
      <c r="AK6" s="123"/>
      <c r="AL6" s="123"/>
      <c r="AM6" s="123"/>
      <c r="AN6" s="523"/>
      <c r="AO6" s="523"/>
      <c r="AP6" s="524"/>
      <c r="AQ6" s="525"/>
      <c r="AR6" s="526"/>
      <c r="AS6" s="526"/>
      <c r="AT6" s="526" t="s">
        <v>353</v>
      </c>
      <c r="AU6" s="527" t="str">
        <f>'INPUT DATA'!$E$17</f>
        <v>KATHY A. GARCIA</v>
      </c>
      <c r="AV6" s="409"/>
      <c r="AW6" s="527"/>
      <c r="AX6" s="527"/>
      <c r="AY6" s="527"/>
      <c r="AZ6" s="527"/>
      <c r="BA6" s="123"/>
      <c r="BB6" s="123"/>
      <c r="BC6" s="123"/>
      <c r="BD6" s="123"/>
      <c r="BE6" s="123"/>
      <c r="BF6" s="528"/>
    </row>
    <row r="7" spans="1:58">
      <c r="B7" s="520" t="s">
        <v>352</v>
      </c>
      <c r="C7" s="527" t="str">
        <f>'INPUT DATA'!$E$14</f>
        <v>7-ROSAL</v>
      </c>
      <c r="D7" s="522"/>
      <c r="E7" s="522"/>
      <c r="F7" s="123"/>
      <c r="G7" s="123"/>
      <c r="H7" s="123"/>
      <c r="I7" s="123"/>
      <c r="J7" s="123"/>
      <c r="K7" s="523"/>
      <c r="L7" s="523"/>
      <c r="M7" s="524"/>
      <c r="N7" s="525"/>
      <c r="O7" s="526"/>
      <c r="P7" s="526"/>
      <c r="Q7" s="526" t="s">
        <v>354</v>
      </c>
      <c r="R7" s="527" t="str">
        <f>'INPUT DATA'!$E$23</f>
        <v>MA. FE LITA S. YPARRAGUIRRE</v>
      </c>
      <c r="S7" s="409"/>
      <c r="T7" s="527"/>
      <c r="U7" s="527"/>
      <c r="V7" s="527"/>
      <c r="W7" s="527"/>
      <c r="X7" s="123"/>
      <c r="Y7" s="123"/>
      <c r="Z7" s="123"/>
      <c r="AA7" s="123"/>
      <c r="AB7" s="123"/>
      <c r="AC7" s="528"/>
      <c r="AE7" s="520" t="s">
        <v>352</v>
      </c>
      <c r="AF7" s="527" t="str">
        <f>'INPUT DATA'!$E$14</f>
        <v>7-ROSAL</v>
      </c>
      <c r="AG7" s="522"/>
      <c r="AH7" s="522"/>
      <c r="AI7" s="123"/>
      <c r="AJ7" s="123"/>
      <c r="AK7" s="123"/>
      <c r="AL7" s="123"/>
      <c r="AM7" s="123"/>
      <c r="AN7" s="523"/>
      <c r="AO7" s="523"/>
      <c r="AP7" s="524"/>
      <c r="AQ7" s="525"/>
      <c r="AR7" s="526"/>
      <c r="AS7" s="526"/>
      <c r="AT7" s="526" t="s">
        <v>354</v>
      </c>
      <c r="AU7" s="527" t="str">
        <f>'INPUT DATA'!$E$23</f>
        <v>MA. FE LITA S. YPARRAGUIRRE</v>
      </c>
      <c r="AV7" s="409"/>
      <c r="AW7" s="527"/>
      <c r="AX7" s="527"/>
      <c r="AY7" s="527"/>
      <c r="AZ7" s="527"/>
      <c r="BA7" s="123"/>
      <c r="BB7" s="123"/>
      <c r="BC7" s="123"/>
      <c r="BD7" s="123"/>
      <c r="BE7" s="123"/>
      <c r="BF7" s="528"/>
    </row>
    <row r="8" spans="1:58" ht="4.25" customHeight="1">
      <c r="B8" s="529"/>
      <c r="C8" s="123"/>
      <c r="D8" s="123"/>
      <c r="E8" s="123"/>
      <c r="F8" s="123"/>
      <c r="G8" s="123"/>
      <c r="H8" s="123"/>
      <c r="I8" s="123"/>
      <c r="J8" s="123"/>
      <c r="K8" s="123"/>
      <c r="L8" s="123"/>
      <c r="M8" s="123"/>
      <c r="N8" s="123"/>
      <c r="O8" s="123"/>
      <c r="P8" s="123"/>
      <c r="Q8" s="123"/>
      <c r="R8" s="123"/>
      <c r="S8" s="123"/>
      <c r="T8" s="123"/>
      <c r="U8" s="123"/>
      <c r="V8" s="123"/>
      <c r="W8" s="123"/>
      <c r="X8" s="123"/>
      <c r="Y8" s="123"/>
      <c r="Z8" s="123"/>
      <c r="AA8" s="123"/>
      <c r="AB8" s="123"/>
      <c r="AC8" s="528"/>
      <c r="AE8" s="529"/>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528"/>
    </row>
    <row r="9" spans="1:58">
      <c r="B9" s="1210" t="s">
        <v>355</v>
      </c>
      <c r="C9" s="1211"/>
      <c r="D9" s="1211"/>
      <c r="E9" s="1211"/>
      <c r="F9" s="1211"/>
      <c r="G9" s="1211"/>
      <c r="H9" s="1211"/>
      <c r="I9" s="1211"/>
      <c r="J9" s="1211"/>
      <c r="K9" s="1211"/>
      <c r="L9" s="1211"/>
      <c r="M9" s="1211"/>
      <c r="N9" s="1211"/>
      <c r="O9" s="1211"/>
      <c r="P9" s="1211"/>
      <c r="Q9" s="1211"/>
      <c r="R9" s="1211"/>
      <c r="S9" s="1211"/>
      <c r="T9" s="1211"/>
      <c r="U9" s="1211"/>
      <c r="V9" s="1211"/>
      <c r="W9" s="1211"/>
      <c r="X9" s="1211"/>
      <c r="Y9" s="1211"/>
      <c r="Z9" s="1211"/>
      <c r="AA9" s="1211"/>
      <c r="AB9" s="1211"/>
      <c r="AC9" s="1212"/>
      <c r="AE9" s="1210" t="s">
        <v>355</v>
      </c>
      <c r="AF9" s="1211"/>
      <c r="AG9" s="1211"/>
      <c r="AH9" s="1211"/>
      <c r="AI9" s="1211"/>
      <c r="AJ9" s="1211"/>
      <c r="AK9" s="1211"/>
      <c r="AL9" s="1211"/>
      <c r="AM9" s="1211"/>
      <c r="AN9" s="1211"/>
      <c r="AO9" s="1211"/>
      <c r="AP9" s="1211"/>
      <c r="AQ9" s="1211"/>
      <c r="AR9" s="1211"/>
      <c r="AS9" s="1211"/>
      <c r="AT9" s="1211"/>
      <c r="AU9" s="1211"/>
      <c r="AV9" s="1211"/>
      <c r="AW9" s="1211"/>
      <c r="AX9" s="1211"/>
      <c r="AY9" s="1211"/>
      <c r="AZ9" s="1211"/>
      <c r="BA9" s="1211"/>
      <c r="BB9" s="1211"/>
      <c r="BC9" s="1211"/>
      <c r="BD9" s="1211"/>
      <c r="BE9" s="1211"/>
      <c r="BF9" s="1212"/>
    </row>
    <row r="10" spans="1:58" ht="13.75" customHeight="1" thickBot="1">
      <c r="B10" s="1213" t="s">
        <v>356</v>
      </c>
      <c r="C10" s="1214"/>
      <c r="D10" s="1214"/>
      <c r="E10" s="1214"/>
      <c r="F10" s="1214"/>
      <c r="G10" s="1214" t="s">
        <v>342</v>
      </c>
      <c r="H10" s="1214"/>
      <c r="I10" s="1214"/>
      <c r="J10" s="1214"/>
      <c r="K10" s="1214" t="s">
        <v>343</v>
      </c>
      <c r="L10" s="1214"/>
      <c r="M10" s="1214"/>
      <c r="N10" s="1214"/>
      <c r="O10" s="1214" t="s">
        <v>344</v>
      </c>
      <c r="P10" s="1214"/>
      <c r="Q10" s="1214"/>
      <c r="R10" s="1214"/>
      <c r="S10" s="1215" t="s">
        <v>357</v>
      </c>
      <c r="T10" s="1215"/>
      <c r="U10" s="1215"/>
      <c r="V10" s="1215"/>
      <c r="W10" s="1215"/>
      <c r="X10" s="1214" t="s">
        <v>156</v>
      </c>
      <c r="Y10" s="1214"/>
      <c r="Z10" s="1214"/>
      <c r="AA10" s="1214"/>
      <c r="AB10" s="1214"/>
      <c r="AC10" s="1216"/>
      <c r="AE10" s="1213" t="s">
        <v>356</v>
      </c>
      <c r="AF10" s="1214"/>
      <c r="AG10" s="1214"/>
      <c r="AH10" s="1214"/>
      <c r="AI10" s="1214"/>
      <c r="AJ10" s="1214" t="s">
        <v>342</v>
      </c>
      <c r="AK10" s="1214"/>
      <c r="AL10" s="1214"/>
      <c r="AM10" s="1214"/>
      <c r="AN10" s="1214" t="s">
        <v>343</v>
      </c>
      <c r="AO10" s="1214"/>
      <c r="AP10" s="1214"/>
      <c r="AQ10" s="1214"/>
      <c r="AR10" s="1214" t="s">
        <v>344</v>
      </c>
      <c r="AS10" s="1214"/>
      <c r="AT10" s="1214"/>
      <c r="AU10" s="1214"/>
      <c r="AV10" s="1215" t="s">
        <v>357</v>
      </c>
      <c r="AW10" s="1215"/>
      <c r="AX10" s="1215"/>
      <c r="AY10" s="1215"/>
      <c r="AZ10" s="1215"/>
      <c r="BA10" s="1214" t="s">
        <v>156</v>
      </c>
      <c r="BB10" s="1214"/>
      <c r="BC10" s="1214"/>
      <c r="BD10" s="1214"/>
      <c r="BE10" s="1214"/>
      <c r="BF10" s="1216"/>
    </row>
    <row r="11" spans="1:58" ht="16" thickTop="1" thickBot="1">
      <c r="A11" s="67"/>
      <c r="B11" s="530" t="s">
        <v>255</v>
      </c>
      <c r="C11" s="335"/>
      <c r="D11" s="335"/>
      <c r="E11" s="335"/>
      <c r="F11" s="405"/>
      <c r="G11" s="1203" t="e">
        <f>_xlfn.XLOOKUP(C6,consol!$B:$B,consol!$D:$D)</f>
        <v>#N/A</v>
      </c>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4"/>
      <c r="AD11" s="67"/>
      <c r="AE11" s="530" t="s">
        <v>255</v>
      </c>
      <c r="AF11" s="335"/>
      <c r="AG11" s="335"/>
      <c r="AH11" s="335"/>
      <c r="AI11" s="405"/>
      <c r="AJ11" s="1203" t="e">
        <f>_xlfn.XLOOKUP(AF6,consol!$B:$B,consol!$D:$D)</f>
        <v>#N/A</v>
      </c>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4"/>
    </row>
    <row r="12" spans="1:58" ht="16" thickTop="1" thickBot="1">
      <c r="A12" s="67"/>
      <c r="B12" s="530" t="s">
        <v>256</v>
      </c>
      <c r="C12" s="335"/>
      <c r="D12" s="335"/>
      <c r="E12" s="335"/>
      <c r="F12" s="405"/>
      <c r="G12" s="1203" t="e">
        <f>_xlfn.XLOOKUP(C6,consol!$B:$B,consol!$H:$H)</f>
        <v>#N/A</v>
      </c>
      <c r="H12" s="1203"/>
      <c r="I12" s="1203"/>
      <c r="J12" s="1203"/>
      <c r="K12" s="1203"/>
      <c r="L12" s="1203"/>
      <c r="M12" s="1203"/>
      <c r="N12" s="1203"/>
      <c r="O12" s="1203"/>
      <c r="P12" s="1203"/>
      <c r="Q12" s="1203"/>
      <c r="R12" s="1203"/>
      <c r="S12" s="1203"/>
      <c r="T12" s="1203"/>
      <c r="U12" s="1203"/>
      <c r="V12" s="1203"/>
      <c r="W12" s="1203"/>
      <c r="X12" s="1203"/>
      <c r="Y12" s="1203"/>
      <c r="Z12" s="1203"/>
      <c r="AA12" s="1203"/>
      <c r="AB12" s="1203"/>
      <c r="AC12" s="1204"/>
      <c r="AD12" s="67"/>
      <c r="AE12" s="530" t="s">
        <v>256</v>
      </c>
      <c r="AF12" s="335"/>
      <c r="AG12" s="335"/>
      <c r="AH12" s="335"/>
      <c r="AI12" s="405"/>
      <c r="AJ12" s="1203" t="e">
        <f>_xlfn.XLOOKUP(AF6,consol!$B:$B,consol!$H:$H)</f>
        <v>#N/A</v>
      </c>
      <c r="AK12" s="1203"/>
      <c r="AL12" s="1203"/>
      <c r="AM12" s="1203"/>
      <c r="AN12" s="1203"/>
      <c r="AO12" s="1203"/>
      <c r="AP12" s="1203"/>
      <c r="AQ12" s="1203"/>
      <c r="AR12" s="1203"/>
      <c r="AS12" s="1203"/>
      <c r="AT12" s="1203"/>
      <c r="AU12" s="1203"/>
      <c r="AV12" s="1203"/>
      <c r="AW12" s="1203"/>
      <c r="AX12" s="1203"/>
      <c r="AY12" s="1203"/>
      <c r="AZ12" s="1203"/>
      <c r="BA12" s="1203"/>
      <c r="BB12" s="1203"/>
      <c r="BC12" s="1203"/>
      <c r="BD12" s="1203"/>
      <c r="BE12" s="1203"/>
      <c r="BF12" s="1204"/>
    </row>
    <row r="13" spans="1:58" ht="16" thickTop="1" thickBot="1">
      <c r="A13" s="67"/>
      <c r="B13" s="530" t="s">
        <v>257</v>
      </c>
      <c r="C13" s="335"/>
      <c r="D13" s="335"/>
      <c r="E13" s="335"/>
      <c r="F13" s="405"/>
      <c r="G13" s="1203" t="e">
        <f>_xlfn.XLOOKUP(C6,consol!$B:$B,consol!$L:$L)</f>
        <v>#N/A</v>
      </c>
      <c r="H13" s="1203"/>
      <c r="I13" s="1203"/>
      <c r="J13" s="1203"/>
      <c r="K13" s="1203"/>
      <c r="L13" s="1203"/>
      <c r="M13" s="1203"/>
      <c r="N13" s="1203"/>
      <c r="O13" s="1203"/>
      <c r="P13" s="1203"/>
      <c r="Q13" s="1203"/>
      <c r="R13" s="1203"/>
      <c r="S13" s="1203"/>
      <c r="T13" s="1203"/>
      <c r="U13" s="1203"/>
      <c r="V13" s="1203"/>
      <c r="W13" s="1203"/>
      <c r="X13" s="1203"/>
      <c r="Y13" s="1203"/>
      <c r="Z13" s="1203"/>
      <c r="AA13" s="1203"/>
      <c r="AB13" s="1203"/>
      <c r="AC13" s="1204"/>
      <c r="AD13" s="67"/>
      <c r="AE13" s="530" t="s">
        <v>257</v>
      </c>
      <c r="AF13" s="335"/>
      <c r="AG13" s="335"/>
      <c r="AH13" s="335"/>
      <c r="AI13" s="405"/>
      <c r="AJ13" s="1203" t="e">
        <f>_xlfn.XLOOKUP(AF6,consol!$B:$B,consol!$L:$L)</f>
        <v>#N/A</v>
      </c>
      <c r="AK13" s="1203"/>
      <c r="AL13" s="1203"/>
      <c r="AM13" s="1203"/>
      <c r="AN13" s="1203"/>
      <c r="AO13" s="1203"/>
      <c r="AP13" s="1203"/>
      <c r="AQ13" s="1203"/>
      <c r="AR13" s="1203"/>
      <c r="AS13" s="1203"/>
      <c r="AT13" s="1203"/>
      <c r="AU13" s="1203"/>
      <c r="AV13" s="1203"/>
      <c r="AW13" s="1203"/>
      <c r="AX13" s="1203"/>
      <c r="AY13" s="1203"/>
      <c r="AZ13" s="1203"/>
      <c r="BA13" s="1203"/>
      <c r="BB13" s="1203"/>
      <c r="BC13" s="1203"/>
      <c r="BD13" s="1203"/>
      <c r="BE13" s="1203"/>
      <c r="BF13" s="1204"/>
    </row>
    <row r="14" spans="1:58" ht="16" thickTop="1" thickBot="1">
      <c r="A14" s="67"/>
      <c r="B14" s="530" t="s">
        <v>258</v>
      </c>
      <c r="C14" s="335"/>
      <c r="D14" s="335"/>
      <c r="E14" s="335"/>
      <c r="F14" s="405"/>
      <c r="G14" s="1203" t="e">
        <f>_xlfn.XLOOKUP(C6,consol!$B:$B,consol!$P:$P)</f>
        <v>#N/A</v>
      </c>
      <c r="H14" s="1203"/>
      <c r="I14" s="1203"/>
      <c r="J14" s="1203"/>
      <c r="K14" s="1203"/>
      <c r="L14" s="1203"/>
      <c r="M14" s="1203"/>
      <c r="N14" s="1203"/>
      <c r="O14" s="1203"/>
      <c r="P14" s="1203"/>
      <c r="Q14" s="1203"/>
      <c r="R14" s="1203"/>
      <c r="S14" s="1203"/>
      <c r="T14" s="1203"/>
      <c r="U14" s="1203"/>
      <c r="V14" s="1203"/>
      <c r="W14" s="1203"/>
      <c r="X14" s="1203"/>
      <c r="Y14" s="1203"/>
      <c r="Z14" s="1203"/>
      <c r="AA14" s="1203"/>
      <c r="AB14" s="1203"/>
      <c r="AC14" s="1204"/>
      <c r="AD14" s="67"/>
      <c r="AE14" s="530" t="s">
        <v>258</v>
      </c>
      <c r="AF14" s="335"/>
      <c r="AG14" s="335"/>
      <c r="AH14" s="335"/>
      <c r="AI14" s="405"/>
      <c r="AJ14" s="1203" t="e">
        <f>_xlfn.XLOOKUP(AF6,consol!$B:$B,consol!$P:$P)</f>
        <v>#N/A</v>
      </c>
      <c r="AK14" s="1203"/>
      <c r="AL14" s="1203"/>
      <c r="AM14" s="1203"/>
      <c r="AN14" s="1203"/>
      <c r="AO14" s="1203"/>
      <c r="AP14" s="1203"/>
      <c r="AQ14" s="1203"/>
      <c r="AR14" s="1203"/>
      <c r="AS14" s="1203"/>
      <c r="AT14" s="1203"/>
      <c r="AU14" s="1203"/>
      <c r="AV14" s="1203"/>
      <c r="AW14" s="1203"/>
      <c r="AX14" s="1203"/>
      <c r="AY14" s="1203"/>
      <c r="AZ14" s="1203"/>
      <c r="BA14" s="1203"/>
      <c r="BB14" s="1203"/>
      <c r="BC14" s="1203"/>
      <c r="BD14" s="1203"/>
      <c r="BE14" s="1203"/>
      <c r="BF14" s="1204"/>
    </row>
    <row r="15" spans="1:58" ht="16" thickTop="1" thickBot="1">
      <c r="A15" s="67"/>
      <c r="B15" s="530" t="s">
        <v>259</v>
      </c>
      <c r="C15" s="335"/>
      <c r="D15" s="335"/>
      <c r="E15" s="335"/>
      <c r="F15" s="405"/>
      <c r="G15" s="1203" t="e">
        <f>_xlfn.XLOOKUP(C6,consol!$B:$B,consol!$T:$T)</f>
        <v>#N/A</v>
      </c>
      <c r="H15" s="1203"/>
      <c r="I15" s="1203"/>
      <c r="J15" s="1203"/>
      <c r="K15" s="1203"/>
      <c r="L15" s="1203"/>
      <c r="M15" s="1203"/>
      <c r="N15" s="1203"/>
      <c r="O15" s="1203"/>
      <c r="P15" s="1203"/>
      <c r="Q15" s="1203"/>
      <c r="R15" s="1203"/>
      <c r="S15" s="1203"/>
      <c r="T15" s="1203"/>
      <c r="U15" s="1203"/>
      <c r="V15" s="1203"/>
      <c r="W15" s="1203"/>
      <c r="X15" s="1203"/>
      <c r="Y15" s="1203"/>
      <c r="Z15" s="1203"/>
      <c r="AA15" s="1203"/>
      <c r="AB15" s="1203"/>
      <c r="AC15" s="1204"/>
      <c r="AD15" s="67"/>
      <c r="AE15" s="530" t="s">
        <v>259</v>
      </c>
      <c r="AF15" s="335"/>
      <c r="AG15" s="335"/>
      <c r="AH15" s="335"/>
      <c r="AI15" s="405"/>
      <c r="AJ15" s="1203" t="e">
        <f>_xlfn.XLOOKUP(AF6,consol!$B:$B,consol!$T:$T)</f>
        <v>#N/A</v>
      </c>
      <c r="AK15" s="1203"/>
      <c r="AL15" s="1203"/>
      <c r="AM15" s="1203"/>
      <c r="AN15" s="1203"/>
      <c r="AO15" s="1203"/>
      <c r="AP15" s="1203"/>
      <c r="AQ15" s="1203"/>
      <c r="AR15" s="1203"/>
      <c r="AS15" s="1203"/>
      <c r="AT15" s="1203"/>
      <c r="AU15" s="1203"/>
      <c r="AV15" s="1203"/>
      <c r="AW15" s="1203"/>
      <c r="AX15" s="1203"/>
      <c r="AY15" s="1203"/>
      <c r="AZ15" s="1203"/>
      <c r="BA15" s="1203"/>
      <c r="BB15" s="1203"/>
      <c r="BC15" s="1203"/>
      <c r="BD15" s="1203"/>
      <c r="BE15" s="1203"/>
      <c r="BF15" s="1204"/>
    </row>
    <row r="16" spans="1:58" ht="16" thickTop="1" thickBot="1">
      <c r="A16" s="67"/>
      <c r="B16" s="530" t="s">
        <v>260</v>
      </c>
      <c r="C16" s="335"/>
      <c r="D16" s="335"/>
      <c r="E16" s="335"/>
      <c r="F16" s="405"/>
      <c r="G16" s="1203" t="e">
        <f>_xlfn.XLOOKUP(C6,consol!$B:$B,consol!$X:$X)</f>
        <v>#N/A</v>
      </c>
      <c r="H16" s="1203"/>
      <c r="I16" s="1203"/>
      <c r="J16" s="1203"/>
      <c r="K16" s="1203"/>
      <c r="L16" s="1203"/>
      <c r="M16" s="1203"/>
      <c r="N16" s="1203"/>
      <c r="O16" s="1203"/>
      <c r="P16" s="1203"/>
      <c r="Q16" s="1203"/>
      <c r="R16" s="1203"/>
      <c r="S16" s="1203"/>
      <c r="T16" s="1203"/>
      <c r="U16" s="1203"/>
      <c r="V16" s="1203"/>
      <c r="W16" s="1203"/>
      <c r="X16" s="1203"/>
      <c r="Y16" s="1203"/>
      <c r="Z16" s="1203"/>
      <c r="AA16" s="1203"/>
      <c r="AB16" s="1203"/>
      <c r="AC16" s="1204"/>
      <c r="AD16" s="67"/>
      <c r="AE16" s="530" t="s">
        <v>260</v>
      </c>
      <c r="AF16" s="335"/>
      <c r="AG16" s="335"/>
      <c r="AH16" s="335"/>
      <c r="AI16" s="405"/>
      <c r="AJ16" s="1203" t="e">
        <f>_xlfn.XLOOKUP(AF6,consol!$B:$B,consol!$X:$X)</f>
        <v>#N/A</v>
      </c>
      <c r="AK16" s="1203"/>
      <c r="AL16" s="1203"/>
      <c r="AM16" s="1203"/>
      <c r="AN16" s="1203"/>
      <c r="AO16" s="1203"/>
      <c r="AP16" s="1203"/>
      <c r="AQ16" s="1203"/>
      <c r="AR16" s="1203"/>
      <c r="AS16" s="1203"/>
      <c r="AT16" s="1203"/>
      <c r="AU16" s="1203"/>
      <c r="AV16" s="1203"/>
      <c r="AW16" s="1203"/>
      <c r="AX16" s="1203"/>
      <c r="AY16" s="1203"/>
      <c r="AZ16" s="1203"/>
      <c r="BA16" s="1203"/>
      <c r="BB16" s="1203"/>
      <c r="BC16" s="1203"/>
      <c r="BD16" s="1203"/>
      <c r="BE16" s="1203"/>
      <c r="BF16" s="1204"/>
    </row>
    <row r="17" spans="1:60" ht="15" thickTop="1" thickBot="1">
      <c r="A17" s="67"/>
      <c r="B17" s="531" t="s">
        <v>261</v>
      </c>
      <c r="C17" s="336"/>
      <c r="D17" s="336"/>
      <c r="E17" s="336"/>
      <c r="F17" s="405"/>
      <c r="G17" s="1203" t="e">
        <f>_xlfn.XLOOKUP(C6,consol!$B:$B,consol!$AB:$AB)</f>
        <v>#N/A</v>
      </c>
      <c r="H17" s="1203"/>
      <c r="I17" s="1203"/>
      <c r="J17" s="1203"/>
      <c r="K17" s="1203"/>
      <c r="L17" s="1203"/>
      <c r="M17" s="1203"/>
      <c r="N17" s="1203"/>
      <c r="O17" s="1203"/>
      <c r="P17" s="1203"/>
      <c r="Q17" s="1203"/>
      <c r="R17" s="1203"/>
      <c r="S17" s="1203"/>
      <c r="T17" s="1203"/>
      <c r="U17" s="1203"/>
      <c r="V17" s="1203"/>
      <c r="W17" s="1203"/>
      <c r="X17" s="1203"/>
      <c r="Y17" s="1203"/>
      <c r="Z17" s="1203"/>
      <c r="AA17" s="1203"/>
      <c r="AB17" s="1203"/>
      <c r="AC17" s="1204"/>
      <c r="AD17" s="67"/>
      <c r="AE17" s="531" t="s">
        <v>261</v>
      </c>
      <c r="AF17" s="336"/>
      <c r="AG17" s="336"/>
      <c r="AH17" s="336"/>
      <c r="AI17" s="405"/>
      <c r="AJ17" s="1203" t="e">
        <f>_xlfn.XLOOKUP(AF6,consol!$B:$B,consol!$AB:$AB)</f>
        <v>#N/A</v>
      </c>
      <c r="AK17" s="1203"/>
      <c r="AL17" s="1203"/>
      <c r="AM17" s="1203"/>
      <c r="AN17" s="1203"/>
      <c r="AO17" s="1203"/>
      <c r="AP17" s="1203"/>
      <c r="AQ17" s="1203"/>
      <c r="AR17" s="1203"/>
      <c r="AS17" s="1203"/>
      <c r="AT17" s="1203"/>
      <c r="AU17" s="1203"/>
      <c r="AV17" s="1203"/>
      <c r="AW17" s="1203"/>
      <c r="AX17" s="1203"/>
      <c r="AY17" s="1203"/>
      <c r="AZ17" s="1203"/>
      <c r="BA17" s="1203"/>
      <c r="BB17" s="1203"/>
      <c r="BC17" s="1203"/>
      <c r="BD17" s="1203"/>
      <c r="BE17" s="1203"/>
      <c r="BF17" s="1204"/>
    </row>
    <row r="18" spans="1:60" ht="16" thickTop="1" thickBot="1">
      <c r="A18" s="67"/>
      <c r="B18" s="530" t="s">
        <v>12</v>
      </c>
      <c r="C18" s="335"/>
      <c r="D18" s="335"/>
      <c r="E18" s="335"/>
      <c r="F18" s="405"/>
      <c r="G18" s="1203" t="e">
        <f>_xlfn.XLOOKUP(C6,consol!$B:$B,consol!$AF:$AF)</f>
        <v>#N/A</v>
      </c>
      <c r="H18" s="1203"/>
      <c r="I18" s="1203"/>
      <c r="J18" s="1203"/>
      <c r="K18" s="1203"/>
      <c r="L18" s="1203"/>
      <c r="M18" s="1203"/>
      <c r="N18" s="1203"/>
      <c r="O18" s="1203"/>
      <c r="P18" s="1203"/>
      <c r="Q18" s="1203"/>
      <c r="R18" s="1203"/>
      <c r="S18" s="1203"/>
      <c r="T18" s="1203"/>
      <c r="U18" s="1203"/>
      <c r="V18" s="1203"/>
      <c r="W18" s="1203"/>
      <c r="X18" s="1203"/>
      <c r="Y18" s="1203"/>
      <c r="Z18" s="1203"/>
      <c r="AA18" s="1203"/>
      <c r="AB18" s="1203"/>
      <c r="AC18" s="1204"/>
      <c r="AD18" s="67"/>
      <c r="AE18" s="530" t="s">
        <v>12</v>
      </c>
      <c r="AF18" s="335"/>
      <c r="AG18" s="335"/>
      <c r="AH18" s="335"/>
      <c r="AI18" s="405"/>
      <c r="AJ18" s="1203" t="e">
        <f>_xlfn.XLOOKUP(AF6,consol!$B:$B,consol!$AF:$AF)</f>
        <v>#N/A</v>
      </c>
      <c r="AK18" s="1203"/>
      <c r="AL18" s="1203"/>
      <c r="AM18" s="1203"/>
      <c r="AN18" s="1203"/>
      <c r="AO18" s="1203"/>
      <c r="AP18" s="1203"/>
      <c r="AQ18" s="1203"/>
      <c r="AR18" s="1203"/>
      <c r="AS18" s="1203"/>
      <c r="AT18" s="1203"/>
      <c r="AU18" s="1203"/>
      <c r="AV18" s="1203"/>
      <c r="AW18" s="1203"/>
      <c r="AX18" s="1203"/>
      <c r="AY18" s="1203"/>
      <c r="AZ18" s="1203"/>
      <c r="BA18" s="1203"/>
      <c r="BB18" s="1203"/>
      <c r="BC18" s="1203"/>
      <c r="BD18" s="1203"/>
      <c r="BE18" s="1203"/>
      <c r="BF18" s="1204"/>
    </row>
    <row r="19" spans="1:60" ht="16.5" thickTop="1" thickBot="1">
      <c r="A19" s="67"/>
      <c r="B19" s="532" t="s">
        <v>262</v>
      </c>
      <c r="C19" s="337"/>
      <c r="D19" s="337"/>
      <c r="E19" s="337"/>
      <c r="F19" s="405"/>
      <c r="G19" s="1203" t="e">
        <f>_xlfn.XLOOKUP(C6,consol!$B:$B,consol!$AJ:$AJ)</f>
        <v>#N/A</v>
      </c>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4"/>
      <c r="AD19" s="67"/>
      <c r="AE19" s="532" t="s">
        <v>262</v>
      </c>
      <c r="AF19" s="337"/>
      <c r="AG19" s="337"/>
      <c r="AH19" s="337"/>
      <c r="AI19" s="405"/>
      <c r="AJ19" s="1203" t="e">
        <f>_xlfn.XLOOKUP(AF6,consol!$B:$B,consol!$AJ:$AJ)</f>
        <v>#N/A</v>
      </c>
      <c r="AK19" s="1203"/>
      <c r="AL19" s="1203"/>
      <c r="AM19" s="1203"/>
      <c r="AN19" s="1203"/>
      <c r="AO19" s="1203"/>
      <c r="AP19" s="1203"/>
      <c r="AQ19" s="1203"/>
      <c r="AR19" s="1203"/>
      <c r="AS19" s="1203"/>
      <c r="AT19" s="1203"/>
      <c r="AU19" s="1203"/>
      <c r="AV19" s="1203"/>
      <c r="AW19" s="1203"/>
      <c r="AX19" s="1203"/>
      <c r="AY19" s="1203"/>
      <c r="AZ19" s="1203"/>
      <c r="BA19" s="1203"/>
      <c r="BB19" s="1203"/>
      <c r="BC19" s="1203"/>
      <c r="BD19" s="1203"/>
      <c r="BE19" s="1203"/>
      <c r="BF19" s="1204"/>
    </row>
    <row r="20" spans="1:60" ht="16.5" thickTop="1" thickBot="1">
      <c r="A20" s="67"/>
      <c r="B20" s="532" t="s">
        <v>263</v>
      </c>
      <c r="C20" s="337"/>
      <c r="D20" s="337"/>
      <c r="E20" s="337"/>
      <c r="F20" s="405"/>
      <c r="G20" s="1203" t="e">
        <f>_xlfn.XLOOKUP(C6,consol!$B:$B,consol!$AN:$AN)</f>
        <v>#N/A</v>
      </c>
      <c r="H20" s="1203"/>
      <c r="I20" s="1203"/>
      <c r="J20" s="1203"/>
      <c r="K20" s="1203"/>
      <c r="L20" s="1203"/>
      <c r="M20" s="1203"/>
      <c r="N20" s="1203"/>
      <c r="O20" s="1203"/>
      <c r="P20" s="1203"/>
      <c r="Q20" s="1203"/>
      <c r="R20" s="1203"/>
      <c r="S20" s="1203"/>
      <c r="T20" s="1203"/>
      <c r="U20" s="1203"/>
      <c r="V20" s="1203"/>
      <c r="W20" s="1203"/>
      <c r="X20" s="1203"/>
      <c r="Y20" s="1203"/>
      <c r="Z20" s="1203"/>
      <c r="AA20" s="1203"/>
      <c r="AB20" s="1203"/>
      <c r="AC20" s="1204"/>
      <c r="AD20" s="67"/>
      <c r="AE20" s="532" t="s">
        <v>263</v>
      </c>
      <c r="AF20" s="337"/>
      <c r="AG20" s="337"/>
      <c r="AH20" s="337"/>
      <c r="AI20" s="405"/>
      <c r="AJ20" s="1203" t="e">
        <f>_xlfn.XLOOKUP(AF6,consol!$B:$B,consol!$AN:$AN)</f>
        <v>#N/A</v>
      </c>
      <c r="AK20" s="1203"/>
      <c r="AL20" s="1203"/>
      <c r="AM20" s="1203"/>
      <c r="AN20" s="1203"/>
      <c r="AO20" s="1203"/>
      <c r="AP20" s="1203"/>
      <c r="AQ20" s="1203"/>
      <c r="AR20" s="1203"/>
      <c r="AS20" s="1203"/>
      <c r="AT20" s="1203"/>
      <c r="AU20" s="1203"/>
      <c r="AV20" s="1203"/>
      <c r="AW20" s="1203"/>
      <c r="AX20" s="1203"/>
      <c r="AY20" s="1203"/>
      <c r="AZ20" s="1203"/>
      <c r="BA20" s="1203"/>
      <c r="BB20" s="1203"/>
      <c r="BC20" s="1203"/>
      <c r="BD20" s="1203"/>
      <c r="BE20" s="1203"/>
      <c r="BF20" s="1204"/>
    </row>
    <row r="21" spans="1:60" ht="16" thickTop="1" thickBot="1">
      <c r="A21" s="67"/>
      <c r="B21" s="551" t="e">
        <f>_xlfn.XLOOKUP(C6,consol!$B:$B,consol!$BN:$BN)</f>
        <v>#N/A</v>
      </c>
      <c r="C21" s="477"/>
      <c r="D21" s="477"/>
      <c r="E21" s="477"/>
      <c r="F21" s="421" t="str">
        <f>PROPER('INPUT DATA'!E27)</f>
        <v/>
      </c>
      <c r="G21" s="1209" t="e">
        <f>_xlfn.XLOOKUP(C6,consol!$B:$B,consol!$AR:$AR)</f>
        <v>#N/A</v>
      </c>
      <c r="H21" s="1209"/>
      <c r="I21" s="1209"/>
      <c r="J21" s="1209"/>
      <c r="K21" s="1205"/>
      <c r="L21" s="1205"/>
      <c r="M21" s="1205"/>
      <c r="N21" s="1205"/>
      <c r="O21" s="1205"/>
      <c r="P21" s="1205"/>
      <c r="Q21" s="1205"/>
      <c r="R21" s="1205"/>
      <c r="S21" s="1206"/>
      <c r="T21" s="1206"/>
      <c r="U21" s="1206"/>
      <c r="V21" s="1206"/>
      <c r="W21" s="1206"/>
      <c r="X21" s="1207"/>
      <c r="Y21" s="1207"/>
      <c r="Z21" s="1207"/>
      <c r="AA21" s="1207"/>
      <c r="AB21" s="1207"/>
      <c r="AC21" s="1208"/>
      <c r="AD21" s="67"/>
      <c r="AE21" s="551" t="e">
        <f>_xlfn.XLOOKUP(AF6,consol!$B:$B,consol!$BN:$BN)</f>
        <v>#N/A</v>
      </c>
      <c r="AF21" s="477"/>
      <c r="AG21" s="477"/>
      <c r="AH21" s="477"/>
      <c r="AI21" s="421" t="str">
        <f>PROPER('INPUT DATA'!AH27)</f>
        <v/>
      </c>
      <c r="AJ21" s="1209" t="e">
        <f>_xlfn.XLOOKUP(AF6,consol!$B:$B,consol!$AR:$AR)</f>
        <v>#N/A</v>
      </c>
      <c r="AK21" s="1209"/>
      <c r="AL21" s="1209"/>
      <c r="AM21" s="1209"/>
      <c r="AN21" s="1205"/>
      <c r="AO21" s="1205"/>
      <c r="AP21" s="1205"/>
      <c r="AQ21" s="1205"/>
      <c r="AR21" s="1205"/>
      <c r="AS21" s="1205"/>
      <c r="AT21" s="1205"/>
      <c r="AU21" s="1205"/>
      <c r="AV21" s="1206"/>
      <c r="AW21" s="1206"/>
      <c r="AX21" s="1206"/>
      <c r="AY21" s="1206"/>
      <c r="AZ21" s="1206"/>
      <c r="BA21" s="1207"/>
      <c r="BB21" s="1207"/>
      <c r="BC21" s="1207"/>
      <c r="BD21" s="1207"/>
      <c r="BE21" s="1207"/>
      <c r="BF21" s="1208"/>
    </row>
    <row r="22" spans="1:60" ht="16" hidden="1" thickTop="1" thickBot="1">
      <c r="A22" s="67"/>
      <c r="B22" s="533" t="e">
        <f t="shared" ref="B22:B23" si="0">IF(F22="","",F22)</f>
        <v>#REF!</v>
      </c>
      <c r="C22" s="477"/>
      <c r="D22" s="477"/>
      <c r="E22" s="477"/>
      <c r="F22" s="421" t="e">
        <f>PROPER('INPUT DATA'!#REF!)</f>
        <v>#REF!</v>
      </c>
      <c r="G22" s="1205"/>
      <c r="H22" s="1205"/>
      <c r="I22" s="1205"/>
      <c r="J22" s="1205"/>
      <c r="K22" s="1205"/>
      <c r="L22" s="1205"/>
      <c r="M22" s="1205"/>
      <c r="N22" s="1205"/>
      <c r="O22" s="1205"/>
      <c r="P22" s="1205"/>
      <c r="Q22" s="1205"/>
      <c r="R22" s="1205"/>
      <c r="S22" s="1206"/>
      <c r="T22" s="1206"/>
      <c r="U22" s="1206"/>
      <c r="V22" s="1206"/>
      <c r="W22" s="1206"/>
      <c r="X22" s="1207"/>
      <c r="Y22" s="1207"/>
      <c r="Z22" s="1207"/>
      <c r="AA22" s="1207"/>
      <c r="AB22" s="1207"/>
      <c r="AC22" s="1208"/>
      <c r="AD22" s="67"/>
      <c r="AE22" s="533" t="e">
        <f t="shared" ref="AE22:AE23" si="1">IF(AI22="","",AI22)</f>
        <v>#REF!</v>
      </c>
      <c r="AF22" s="477"/>
      <c r="AG22" s="477"/>
      <c r="AH22" s="477"/>
      <c r="AI22" s="421" t="e">
        <f>PROPER('INPUT DATA'!#REF!)</f>
        <v>#REF!</v>
      </c>
      <c r="AJ22" s="1205"/>
      <c r="AK22" s="1205"/>
      <c r="AL22" s="1205"/>
      <c r="AM22" s="1205"/>
      <c r="AN22" s="1205"/>
      <c r="AO22" s="1205"/>
      <c r="AP22" s="1205"/>
      <c r="AQ22" s="1205"/>
      <c r="AR22" s="1205"/>
      <c r="AS22" s="1205"/>
      <c r="AT22" s="1205"/>
      <c r="AU22" s="1205"/>
      <c r="AV22" s="1206"/>
      <c r="AW22" s="1206"/>
      <c r="AX22" s="1206"/>
      <c r="AY22" s="1206"/>
      <c r="AZ22" s="1206"/>
      <c r="BA22" s="1207"/>
      <c r="BB22" s="1207"/>
      <c r="BC22" s="1207"/>
      <c r="BD22" s="1207"/>
      <c r="BE22" s="1207"/>
      <c r="BF22" s="1208"/>
    </row>
    <row r="23" spans="1:60" ht="16.75" hidden="1" customHeight="1" thickTop="1" thickBot="1">
      <c r="A23" s="67"/>
      <c r="B23" s="533" t="e">
        <f t="shared" si="0"/>
        <v>#REF!</v>
      </c>
      <c r="C23" s="477"/>
      <c r="D23" s="477"/>
      <c r="E23" s="477"/>
      <c r="F23" s="421" t="e">
        <f>PROPER('INPUT DATA'!#REF!)</f>
        <v>#REF!</v>
      </c>
      <c r="G23" s="1205" t="e">
        <f>VLOOKUP(C$6,consol!$B$17:$BM$117,51,FALSE)</f>
        <v>#N/A</v>
      </c>
      <c r="H23" s="1205"/>
      <c r="I23" s="1205"/>
      <c r="J23" s="1205"/>
      <c r="K23" s="1205"/>
      <c r="L23" s="1205"/>
      <c r="M23" s="1205"/>
      <c r="N23" s="1205"/>
      <c r="O23" s="1205"/>
      <c r="P23" s="1205"/>
      <c r="Q23" s="1205"/>
      <c r="R23" s="1205"/>
      <c r="S23" s="1206"/>
      <c r="T23" s="1206"/>
      <c r="U23" s="1206"/>
      <c r="V23" s="1206"/>
      <c r="W23" s="1206"/>
      <c r="X23" s="1207"/>
      <c r="Y23" s="1207"/>
      <c r="Z23" s="1207"/>
      <c r="AA23" s="1207"/>
      <c r="AB23" s="1207"/>
      <c r="AC23" s="1208"/>
      <c r="AD23" s="67"/>
      <c r="AE23" s="533" t="e">
        <f t="shared" si="1"/>
        <v>#REF!</v>
      </c>
      <c r="AF23" s="477"/>
      <c r="AG23" s="477"/>
      <c r="AH23" s="477"/>
      <c r="AI23" s="421" t="e">
        <f>PROPER('INPUT DATA'!#REF!)</f>
        <v>#REF!</v>
      </c>
      <c r="AJ23" s="1205" t="e">
        <f>VLOOKUP(AF$6,consol!$B$17:$BM$117,51,FALSE)</f>
        <v>#N/A</v>
      </c>
      <c r="AK23" s="1205"/>
      <c r="AL23" s="1205"/>
      <c r="AM23" s="1205"/>
      <c r="AN23" s="1205"/>
      <c r="AO23" s="1205"/>
      <c r="AP23" s="1205"/>
      <c r="AQ23" s="1205"/>
      <c r="AR23" s="1205"/>
      <c r="AS23" s="1205"/>
      <c r="AT23" s="1205"/>
      <c r="AU23" s="1205"/>
      <c r="AV23" s="1206"/>
      <c r="AW23" s="1206"/>
      <c r="AX23" s="1206"/>
      <c r="AY23" s="1206"/>
      <c r="AZ23" s="1206"/>
      <c r="BA23" s="1207"/>
      <c r="BB23" s="1207"/>
      <c r="BC23" s="1207"/>
      <c r="BD23" s="1207"/>
      <c r="BE23" s="1207"/>
      <c r="BF23" s="1208"/>
    </row>
    <row r="24" spans="1:60" ht="15" thickTop="1" thickBot="1">
      <c r="A24" s="67"/>
      <c r="B24" s="534"/>
      <c r="C24" s="406"/>
      <c r="D24" s="406"/>
      <c r="E24" s="406"/>
      <c r="F24" s="407" t="s">
        <v>238</v>
      </c>
      <c r="G24" s="1202" t="e">
        <f>_xlfn.XLOOKUP(C6,consol!$B:$B,consol!$BD:$BD)</f>
        <v>#N/A</v>
      </c>
      <c r="H24" s="1202"/>
      <c r="I24" s="1202"/>
      <c r="J24" s="1202"/>
      <c r="K24" s="1202"/>
      <c r="L24" s="1202"/>
      <c r="M24" s="1202"/>
      <c r="N24" s="1202"/>
      <c r="O24" s="1202"/>
      <c r="P24" s="1202"/>
      <c r="Q24" s="1202"/>
      <c r="R24" s="1202"/>
      <c r="S24" s="1202"/>
      <c r="T24" s="1202"/>
      <c r="U24" s="1202"/>
      <c r="V24" s="1202"/>
      <c r="W24" s="1202"/>
      <c r="X24" s="1203"/>
      <c r="Y24" s="1203"/>
      <c r="Z24" s="1203"/>
      <c r="AA24" s="1203"/>
      <c r="AB24" s="1203"/>
      <c r="AC24" s="1204"/>
      <c r="AD24" s="67"/>
      <c r="AE24" s="534"/>
      <c r="AF24" s="406"/>
      <c r="AG24" s="406"/>
      <c r="AH24" s="406"/>
      <c r="AI24" s="407" t="s">
        <v>238</v>
      </c>
      <c r="AJ24" s="1202" t="e">
        <f>_xlfn.XLOOKUP(AF6,consol!$B:$B,consol!$BD:$BD)</f>
        <v>#N/A</v>
      </c>
      <c r="AK24" s="1202"/>
      <c r="AL24" s="1202"/>
      <c r="AM24" s="1202"/>
      <c r="AN24" s="1202"/>
      <c r="AO24" s="1202"/>
      <c r="AP24" s="1202"/>
      <c r="AQ24" s="1202"/>
      <c r="AR24" s="1202"/>
      <c r="AS24" s="1202"/>
      <c r="AT24" s="1202"/>
      <c r="AU24" s="1202"/>
      <c r="AV24" s="1202"/>
      <c r="AW24" s="1202"/>
      <c r="AX24" s="1202"/>
      <c r="AY24" s="1202"/>
      <c r="AZ24" s="1202"/>
      <c r="BA24" s="1203"/>
      <c r="BB24" s="1203"/>
      <c r="BC24" s="1203"/>
      <c r="BD24" s="1203"/>
      <c r="BE24" s="1203"/>
      <c r="BF24" s="1204"/>
    </row>
    <row r="25" spans="1:60" ht="14.5" thickTop="1">
      <c r="B25" s="535"/>
      <c r="C25" s="404"/>
      <c r="D25" s="404"/>
      <c r="E25" s="404"/>
      <c r="F25" s="408" t="s">
        <v>358</v>
      </c>
      <c r="G25" s="1200" t="e">
        <f>IF(G24="","",IFERROR(VLOOKUP(G24,DESCRIPTORS,4,TRUE),""))</f>
        <v>#N/A</v>
      </c>
      <c r="H25" s="1200"/>
      <c r="I25" s="1200"/>
      <c r="J25" s="1200"/>
      <c r="K25" s="1200"/>
      <c r="L25" s="1200"/>
      <c r="M25" s="1200"/>
      <c r="N25" s="1200"/>
      <c r="O25" s="1200"/>
      <c r="P25" s="1200"/>
      <c r="Q25" s="1200"/>
      <c r="R25" s="1200"/>
      <c r="S25" s="1200"/>
      <c r="T25" s="1200"/>
      <c r="U25" s="1200"/>
      <c r="V25" s="1200"/>
      <c r="W25" s="1200"/>
      <c r="X25" s="404"/>
      <c r="Y25" s="404"/>
      <c r="Z25" s="404"/>
      <c r="AA25" s="404"/>
      <c r="AB25" s="404"/>
      <c r="AC25" s="536"/>
      <c r="AE25" s="535"/>
      <c r="AF25" s="404"/>
      <c r="AG25" s="404"/>
      <c r="AH25" s="404"/>
      <c r="AI25" s="408" t="s">
        <v>358</v>
      </c>
      <c r="AJ25" s="1200" t="e">
        <f>IF(AJ24="","",IFERROR(VLOOKUP(AJ24,DESCRIPTORS,4,TRUE),""))</f>
        <v>#N/A</v>
      </c>
      <c r="AK25" s="1200"/>
      <c r="AL25" s="1200"/>
      <c r="AM25" s="1200"/>
      <c r="AN25" s="1200"/>
      <c r="AO25" s="1200"/>
      <c r="AP25" s="1200"/>
      <c r="AQ25" s="1200"/>
      <c r="AR25" s="1200"/>
      <c r="AS25" s="1200"/>
      <c r="AT25" s="1200"/>
      <c r="AU25" s="1200"/>
      <c r="AV25" s="1200"/>
      <c r="AW25" s="1200"/>
      <c r="AX25" s="1200"/>
      <c r="AY25" s="1200"/>
      <c r="AZ25" s="1200"/>
      <c r="BA25" s="404"/>
      <c r="BB25" s="404"/>
      <c r="BC25" s="404"/>
      <c r="BD25" s="404"/>
      <c r="BE25" s="404"/>
      <c r="BF25" s="536"/>
    </row>
    <row r="26" spans="1:60">
      <c r="B26" s="537"/>
      <c r="C26" s="538"/>
      <c r="D26" s="538"/>
      <c r="E26" s="538"/>
      <c r="F26" s="539" t="e">
        <f>IF(G26="","",F27)</f>
        <v>#N/A</v>
      </c>
      <c r="G26" s="1201" t="e">
        <f>_xlfn.XLOOKUP(C6,consol!$B:$B,consol!$BJ:$BJ)</f>
        <v>#N/A</v>
      </c>
      <c r="H26" s="1201"/>
      <c r="I26" s="1201"/>
      <c r="J26" s="1201"/>
      <c r="K26" s="1201"/>
      <c r="L26" s="1201"/>
      <c r="M26" s="1201"/>
      <c r="N26" s="1201"/>
      <c r="O26" s="1201"/>
      <c r="P26" s="1201"/>
      <c r="Q26" s="1201"/>
      <c r="R26" s="1201"/>
      <c r="S26" s="1201"/>
      <c r="T26" s="1201"/>
      <c r="U26" s="1201"/>
      <c r="V26" s="1201"/>
      <c r="W26" s="1201"/>
      <c r="X26" s="538"/>
      <c r="Y26" s="538"/>
      <c r="Z26" s="538"/>
      <c r="AA26" s="538"/>
      <c r="AB26" s="538"/>
      <c r="AC26" s="540"/>
      <c r="AE26" s="537"/>
      <c r="AF26" s="538"/>
      <c r="AG26" s="538"/>
      <c r="AH26" s="538"/>
      <c r="AI26" s="539" t="e">
        <f>IF(AJ26="","",AI27)</f>
        <v>#N/A</v>
      </c>
      <c r="AJ26" s="1201" t="e">
        <f>_xlfn.XLOOKUP(AF6,consol!$B:$B,consol!$BJ:$BJ)</f>
        <v>#N/A</v>
      </c>
      <c r="AK26" s="1201"/>
      <c r="AL26" s="1201"/>
      <c r="AM26" s="1201"/>
      <c r="AN26" s="1201"/>
      <c r="AO26" s="1201"/>
      <c r="AP26" s="1201"/>
      <c r="AQ26" s="1201"/>
      <c r="AR26" s="1201"/>
      <c r="AS26" s="1201"/>
      <c r="AT26" s="1201"/>
      <c r="AU26" s="1201"/>
      <c r="AV26" s="1201"/>
      <c r="AW26" s="1201"/>
      <c r="AX26" s="1201"/>
      <c r="AY26" s="1201"/>
      <c r="AZ26" s="1201"/>
      <c r="BA26" s="538"/>
      <c r="BB26" s="538"/>
      <c r="BC26" s="538"/>
      <c r="BD26" s="538"/>
      <c r="BE26" s="538"/>
      <c r="BF26" s="540"/>
    </row>
    <row r="27" spans="1:60" ht="4.25" customHeight="1">
      <c r="B27" s="529"/>
      <c r="C27" s="123"/>
      <c r="D27" s="123"/>
      <c r="E27" s="123"/>
      <c r="F27" s="523" t="e">
        <f>IF(G26="✔","Academic Excellence Awardee","")</f>
        <v>#N/A</v>
      </c>
      <c r="G27" s="123"/>
      <c r="H27" s="123"/>
      <c r="I27" s="123"/>
      <c r="J27" s="123"/>
      <c r="K27" s="123"/>
      <c r="L27" s="123"/>
      <c r="M27" s="123"/>
      <c r="N27" s="123"/>
      <c r="O27" s="123"/>
      <c r="P27" s="123"/>
      <c r="Q27" s="123"/>
      <c r="R27" s="123"/>
      <c r="S27" s="123"/>
      <c r="T27" s="123"/>
      <c r="U27" s="123"/>
      <c r="V27" s="123"/>
      <c r="W27" s="123"/>
      <c r="X27" s="123"/>
      <c r="Y27" s="123"/>
      <c r="Z27" s="123"/>
      <c r="AA27" s="123"/>
      <c r="AB27" s="123"/>
      <c r="AC27" s="528"/>
      <c r="AE27" s="529"/>
      <c r="AF27" s="123"/>
      <c r="AG27" s="123"/>
      <c r="AH27" s="123"/>
      <c r="AI27" s="523" t="e">
        <f>IF(AJ26="✔","Academic Excellence Awardee","")</f>
        <v>#N/A</v>
      </c>
      <c r="AJ27" s="123"/>
      <c r="AK27" s="123"/>
      <c r="AL27" s="123"/>
      <c r="AM27" s="123"/>
      <c r="AN27" s="123"/>
      <c r="AO27" s="123"/>
      <c r="AP27" s="123"/>
      <c r="AQ27" s="123"/>
      <c r="AR27" s="123"/>
      <c r="AS27" s="123"/>
      <c r="AT27" s="123"/>
      <c r="AU27" s="123"/>
      <c r="AV27" s="123"/>
      <c r="AW27" s="123"/>
      <c r="AX27" s="123"/>
      <c r="AY27" s="123"/>
      <c r="AZ27" s="123"/>
      <c r="BA27" s="123"/>
      <c r="BB27" s="123"/>
      <c r="BC27" s="123"/>
      <c r="BD27" s="123"/>
      <c r="BE27" s="123"/>
      <c r="BF27" s="528"/>
    </row>
    <row r="28" spans="1:60">
      <c r="B28" s="1195" t="s">
        <v>347</v>
      </c>
      <c r="C28" s="1196"/>
      <c r="D28" s="1196"/>
      <c r="E28" s="1196"/>
      <c r="F28" s="1196"/>
      <c r="G28" s="1196"/>
      <c r="H28" s="1196"/>
      <c r="I28" s="1196"/>
      <c r="J28" s="1196"/>
      <c r="K28" s="1196"/>
      <c r="L28" s="1196"/>
      <c r="M28" s="1196"/>
      <c r="N28" s="1196"/>
      <c r="O28" s="1196"/>
      <c r="P28" s="1196"/>
      <c r="Q28" s="1196"/>
      <c r="R28" s="1196"/>
      <c r="S28" s="1196"/>
      <c r="T28" s="1196"/>
      <c r="U28" s="1196"/>
      <c r="V28" s="1196"/>
      <c r="W28" s="1196"/>
      <c r="X28" s="1196"/>
      <c r="Y28" s="1196"/>
      <c r="Z28" s="1196"/>
      <c r="AA28" s="1196"/>
      <c r="AB28" s="1196"/>
      <c r="AC28" s="1197"/>
      <c r="AE28" s="1195" t="s">
        <v>347</v>
      </c>
      <c r="AF28" s="1196"/>
      <c r="AG28" s="1196"/>
      <c r="AH28" s="1196"/>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7"/>
    </row>
    <row r="29" spans="1:60" ht="14.5" thickBot="1">
      <c r="B29" s="541" t="s">
        <v>363</v>
      </c>
      <c r="C29" s="410" t="s">
        <v>72</v>
      </c>
      <c r="D29" s="410" t="s">
        <v>73</v>
      </c>
      <c r="E29" s="410" t="s">
        <v>74</v>
      </c>
      <c r="F29" s="410" t="s">
        <v>360</v>
      </c>
      <c r="G29" s="410" t="s">
        <v>76</v>
      </c>
      <c r="H29" s="410" t="s">
        <v>72</v>
      </c>
      <c r="I29" s="410" t="s">
        <v>73</v>
      </c>
      <c r="J29" s="410" t="s">
        <v>74</v>
      </c>
      <c r="K29" s="410" t="s">
        <v>360</v>
      </c>
      <c r="L29" s="410" t="s">
        <v>76</v>
      </c>
      <c r="M29" s="410" t="s">
        <v>72</v>
      </c>
      <c r="N29" s="410" t="s">
        <v>73</v>
      </c>
      <c r="O29" s="410" t="s">
        <v>74</v>
      </c>
      <c r="P29" s="410" t="s">
        <v>360</v>
      </c>
      <c r="Q29" s="410" t="s">
        <v>76</v>
      </c>
      <c r="R29" s="410" t="s">
        <v>72</v>
      </c>
      <c r="S29" s="410" t="s">
        <v>73</v>
      </c>
      <c r="T29" s="410" t="s">
        <v>74</v>
      </c>
      <c r="U29" s="410" t="s">
        <v>360</v>
      </c>
      <c r="V29" s="410" t="s">
        <v>76</v>
      </c>
      <c r="W29" s="410" t="s">
        <v>72</v>
      </c>
      <c r="X29" s="410" t="s">
        <v>73</v>
      </c>
      <c r="Y29" s="410" t="s">
        <v>74</v>
      </c>
      <c r="Z29" s="410" t="s">
        <v>360</v>
      </c>
      <c r="AA29" s="410" t="s">
        <v>76</v>
      </c>
      <c r="AB29" s="1198" t="s">
        <v>20</v>
      </c>
      <c r="AC29" s="1199"/>
      <c r="AE29" s="541" t="s">
        <v>363</v>
      </c>
      <c r="AF29" s="410" t="s">
        <v>72</v>
      </c>
      <c r="AG29" s="410" t="s">
        <v>73</v>
      </c>
      <c r="AH29" s="410" t="s">
        <v>74</v>
      </c>
      <c r="AI29" s="410" t="s">
        <v>360</v>
      </c>
      <c r="AJ29" s="410" t="s">
        <v>76</v>
      </c>
      <c r="AK29" s="410" t="s">
        <v>72</v>
      </c>
      <c r="AL29" s="410" t="s">
        <v>73</v>
      </c>
      <c r="AM29" s="410" t="s">
        <v>74</v>
      </c>
      <c r="AN29" s="410" t="s">
        <v>360</v>
      </c>
      <c r="AO29" s="410" t="s">
        <v>76</v>
      </c>
      <c r="AP29" s="410" t="s">
        <v>72</v>
      </c>
      <c r="AQ29" s="410" t="s">
        <v>73</v>
      </c>
      <c r="AR29" s="410" t="s">
        <v>74</v>
      </c>
      <c r="AS29" s="410" t="s">
        <v>360</v>
      </c>
      <c r="AT29" s="410" t="s">
        <v>76</v>
      </c>
      <c r="AU29" s="410" t="s">
        <v>72</v>
      </c>
      <c r="AV29" s="410" t="s">
        <v>73</v>
      </c>
      <c r="AW29" s="410" t="s">
        <v>74</v>
      </c>
      <c r="AX29" s="410" t="s">
        <v>360</v>
      </c>
      <c r="AY29" s="410" t="s">
        <v>76</v>
      </c>
      <c r="AZ29" s="410" t="s">
        <v>72</v>
      </c>
      <c r="BA29" s="410" t="s">
        <v>73</v>
      </c>
      <c r="BB29" s="410" t="s">
        <v>74</v>
      </c>
      <c r="BC29" s="410" t="s">
        <v>360</v>
      </c>
      <c r="BD29" s="410" t="s">
        <v>76</v>
      </c>
      <c r="BE29" s="1198" t="s">
        <v>20</v>
      </c>
      <c r="BF29" s="1199"/>
    </row>
    <row r="30" spans="1:60" ht="14.5" thickTop="1">
      <c r="B30" s="1192" t="s">
        <v>364</v>
      </c>
      <c r="C30" s="411">
        <f>IF('1'!$G$10="","",'1'!$G$10)</f>
        <v>8</v>
      </c>
      <c r="D30" s="411">
        <f>IF('1'!$H$10="","",'1'!$H$10)</f>
        <v>9</v>
      </c>
      <c r="E30" s="411">
        <f>IF('1'!$I$10="","",'1'!$I$10)</f>
        <v>10</v>
      </c>
      <c r="F30" s="411">
        <f>IF('1'!$J$10="","",'1'!$J$10)</f>
        <v>11</v>
      </c>
      <c r="G30" s="411" t="str">
        <f>IF('1'!$K$10="","",'1'!$K$10)</f>
        <v/>
      </c>
      <c r="H30" s="411">
        <f>IF('1'!$L$10="","",'1'!$L$10)</f>
        <v>15</v>
      </c>
      <c r="I30" s="411">
        <f>IF('1'!$M$10="","",'1'!$M$10)</f>
        <v>16</v>
      </c>
      <c r="J30" s="411">
        <f>IF('1'!$N$10="","",'1'!$N$10)</f>
        <v>17</v>
      </c>
      <c r="K30" s="411">
        <f>IF('1'!$O$10="","",'1'!$O$10)</f>
        <v>18</v>
      </c>
      <c r="L30" s="411">
        <f>IF('1'!$P$10="","",'1'!$P$10)</f>
        <v>19</v>
      </c>
      <c r="M30" s="411">
        <f>IF('1'!$Q$10="","",'1'!$Q$10)</f>
        <v>22</v>
      </c>
      <c r="N30" s="411">
        <f>IF('1'!$R$10="","",'1'!$R$10)</f>
        <v>23</v>
      </c>
      <c r="O30" s="411">
        <f>IF('1'!$S$10="","",'1'!$S$10)</f>
        <v>24</v>
      </c>
      <c r="P30" s="411">
        <f>IF('1'!$T$10="","",'1'!$T$10)</f>
        <v>25</v>
      </c>
      <c r="Q30" s="411">
        <f>IF('1'!$U$10="","",'1'!$U$10)</f>
        <v>26</v>
      </c>
      <c r="R30" s="411">
        <f>IF('1'!$V$10="","",'1'!$V$10)</f>
        <v>29</v>
      </c>
      <c r="S30" s="411">
        <f>IF('1'!$W$10="","",'1'!$W$10)</f>
        <v>30</v>
      </c>
      <c r="T30" s="411" t="str">
        <f>IF('1'!$X$10="","",'1'!$X$10)</f>
        <v/>
      </c>
      <c r="U30" s="411" t="str">
        <f>IF('1'!$Y$10="","",'1'!$Y$10)</f>
        <v/>
      </c>
      <c r="V30" s="411" t="str">
        <f>IF('1'!$Z$10="","",'1'!$Z$10)</f>
        <v/>
      </c>
      <c r="W30" s="411" t="str">
        <f>IF('1'!$AA$10="","",'1'!$AA$10)</f>
        <v/>
      </c>
      <c r="X30" s="411" t="str">
        <f>IF('1'!$AB$10="","",'1'!$AB$10)</f>
        <v/>
      </c>
      <c r="Y30" s="411" t="str">
        <f>IF('1'!$AC$10="","",'1'!$AC$10)</f>
        <v/>
      </c>
      <c r="Z30" s="411" t="str">
        <f>IF('1'!$AD$10="","",'1'!$AD$10)</f>
        <v/>
      </c>
      <c r="AA30" s="411" t="str">
        <f>IF('1'!$AE10="","",'1'!$AE10)</f>
        <v/>
      </c>
      <c r="AB30" s="411" t="s">
        <v>361</v>
      </c>
      <c r="AC30" s="542" t="s">
        <v>362</v>
      </c>
      <c r="AE30" s="1192" t="s">
        <v>364</v>
      </c>
      <c r="AF30" s="411">
        <f>IF('1'!$G$10="","",'1'!$G$10)</f>
        <v>8</v>
      </c>
      <c r="AG30" s="411">
        <f>IF('1'!$H$10="","",'1'!$H$10)</f>
        <v>9</v>
      </c>
      <c r="AH30" s="411">
        <f>IF('1'!$I$10="","",'1'!$I$10)</f>
        <v>10</v>
      </c>
      <c r="AI30" s="411">
        <f>IF('1'!$J$10="","",'1'!$J$10)</f>
        <v>11</v>
      </c>
      <c r="AJ30" s="411" t="str">
        <f>IF('1'!$K$10="","",'1'!$K$10)</f>
        <v/>
      </c>
      <c r="AK30" s="411">
        <f>IF('1'!$L$10="","",'1'!$L$10)</f>
        <v>15</v>
      </c>
      <c r="AL30" s="411">
        <f>IF('1'!$M$10="","",'1'!$M$10)</f>
        <v>16</v>
      </c>
      <c r="AM30" s="411">
        <f>IF('1'!$N$10="","",'1'!$N$10)</f>
        <v>17</v>
      </c>
      <c r="AN30" s="411">
        <f>IF('1'!$O$10="","",'1'!$O$10)</f>
        <v>18</v>
      </c>
      <c r="AO30" s="411">
        <f>IF('1'!$P$10="","",'1'!$P$10)</f>
        <v>19</v>
      </c>
      <c r="AP30" s="411">
        <f>IF('1'!$Q$10="","",'1'!$Q$10)</f>
        <v>22</v>
      </c>
      <c r="AQ30" s="411">
        <f>IF('1'!$R$10="","",'1'!$R$10)</f>
        <v>23</v>
      </c>
      <c r="AR30" s="411">
        <f>IF('1'!$S$10="","",'1'!$S$10)</f>
        <v>24</v>
      </c>
      <c r="AS30" s="411">
        <f>IF('1'!$T$10="","",'1'!$T$10)</f>
        <v>25</v>
      </c>
      <c r="AT30" s="411">
        <f>IF('1'!$U$10="","",'1'!$U$10)</f>
        <v>26</v>
      </c>
      <c r="AU30" s="411">
        <f>IF('1'!$V$10="","",'1'!$V$10)</f>
        <v>29</v>
      </c>
      <c r="AV30" s="411">
        <f>IF('1'!$W$10="","",'1'!$W$10)</f>
        <v>30</v>
      </c>
      <c r="AW30" s="411" t="str">
        <f>IF('1'!$X$10="","",'1'!$X$10)</f>
        <v/>
      </c>
      <c r="AX30" s="411" t="str">
        <f>IF('1'!$Y$10="","",'1'!$Y$10)</f>
        <v/>
      </c>
      <c r="AY30" s="411" t="str">
        <f>IF('1'!$Z$10="","",'1'!$Z$10)</f>
        <v/>
      </c>
      <c r="AZ30" s="411" t="str">
        <f>IF('1'!$AA$10="","",'1'!$AA$10)</f>
        <v/>
      </c>
      <c r="BA30" s="411" t="str">
        <f>IF('1'!$AB$10="","",'1'!$AB$10)</f>
        <v/>
      </c>
      <c r="BB30" s="411" t="str">
        <f>IF('1'!$AC$10="","",'1'!$AC$10)</f>
        <v/>
      </c>
      <c r="BC30" s="411" t="str">
        <f>IF('1'!$AD$10="","",'1'!$AD$10)</f>
        <v/>
      </c>
      <c r="BD30" s="411" t="str">
        <f>IF('1'!$AE10="","",'1'!$AE10)</f>
        <v/>
      </c>
      <c r="BE30" s="411" t="s">
        <v>361</v>
      </c>
      <c r="BF30" s="542" t="s">
        <v>362</v>
      </c>
      <c r="BH30" t="str">
        <f>IF(AJ30=0,"",AJ30)</f>
        <v/>
      </c>
    </row>
    <row r="31" spans="1:60" hidden="1">
      <c r="B31" s="1193"/>
      <c r="C31" s="412" t="e">
        <f>_xlfn.XLOOKUP($C$6,'1'!$B:$B,'1'!G:G)</f>
        <v>#N/A</v>
      </c>
      <c r="D31" s="412" t="e">
        <f>_xlfn.XLOOKUP($C$6,'1'!$B:$B,'1'!H:H)</f>
        <v>#N/A</v>
      </c>
      <c r="E31" s="412" t="e">
        <f>_xlfn.XLOOKUP($C$6,'1'!$B:$B,'1'!I:I)</f>
        <v>#N/A</v>
      </c>
      <c r="F31" s="412" t="e">
        <f>_xlfn.XLOOKUP($C$6,'1'!$B:$B,'1'!J:J)</f>
        <v>#N/A</v>
      </c>
      <c r="G31" s="412" t="e">
        <f>_xlfn.XLOOKUP($C$6,'1'!$B:$B,'1'!K:K)</f>
        <v>#N/A</v>
      </c>
      <c r="H31" s="412" t="e">
        <f>_xlfn.XLOOKUP($C$6,'1'!$B:$B,'1'!L:L)</f>
        <v>#N/A</v>
      </c>
      <c r="I31" s="412" t="e">
        <f>_xlfn.XLOOKUP($C$6,'1'!$B:$B,'1'!M:M)</f>
        <v>#N/A</v>
      </c>
      <c r="J31" s="412" t="e">
        <f>_xlfn.XLOOKUP($C$6,'1'!$B:$B,'1'!N:N)</f>
        <v>#N/A</v>
      </c>
      <c r="K31" s="412" t="e">
        <f>_xlfn.XLOOKUP($C$6,'1'!$B:$B,'1'!O:O)</f>
        <v>#N/A</v>
      </c>
      <c r="L31" s="412" t="e">
        <f>_xlfn.XLOOKUP($C$6,'1'!$B:$B,'1'!P:P)</f>
        <v>#N/A</v>
      </c>
      <c r="M31" s="412" t="e">
        <f>_xlfn.XLOOKUP($C$6,'1'!$B:$B,'1'!Q:Q)</f>
        <v>#N/A</v>
      </c>
      <c r="N31" s="412" t="e">
        <f>_xlfn.XLOOKUP($C$6,'1'!$B:$B,'1'!R:R)</f>
        <v>#N/A</v>
      </c>
      <c r="O31" s="412" t="e">
        <f>_xlfn.XLOOKUP($C$6,'1'!$B:$B,'1'!S:S)</f>
        <v>#N/A</v>
      </c>
      <c r="P31" s="412" t="e">
        <f>_xlfn.XLOOKUP($C$6,'1'!$B:$B,'1'!T:T)</f>
        <v>#N/A</v>
      </c>
      <c r="Q31" s="412" t="e">
        <f>_xlfn.XLOOKUP($C$6,'1'!$B:$B,'1'!U:U)</f>
        <v>#N/A</v>
      </c>
      <c r="R31" s="412" t="e">
        <f>_xlfn.XLOOKUP($C$6,'1'!$B:$B,'1'!V:V)</f>
        <v>#N/A</v>
      </c>
      <c r="S31" s="412" t="e">
        <f>_xlfn.XLOOKUP($C$6,'1'!$B:$B,'1'!W:W)</f>
        <v>#N/A</v>
      </c>
      <c r="T31" s="412" t="e">
        <f>_xlfn.XLOOKUP($C$6,'1'!$B:$B,'1'!X:X)</f>
        <v>#N/A</v>
      </c>
      <c r="U31" s="412" t="e">
        <f>_xlfn.XLOOKUP($C$6,'1'!$B:$B,'1'!Y:Y)</f>
        <v>#N/A</v>
      </c>
      <c r="V31" s="412" t="e">
        <f>_xlfn.XLOOKUP($C$6,'1'!$B:$B,'1'!Z:Z)</f>
        <v>#N/A</v>
      </c>
      <c r="W31" s="412" t="e">
        <f>_xlfn.XLOOKUP($C$6,'1'!$B:$B,'1'!AA:AA)</f>
        <v>#N/A</v>
      </c>
      <c r="X31" s="412" t="e">
        <f>_xlfn.XLOOKUP($C$6,'1'!$B:$B,'1'!AB:AB)</f>
        <v>#N/A</v>
      </c>
      <c r="Y31" s="412" t="e">
        <f>_xlfn.XLOOKUP($C$6,'1'!$B:$B,'1'!AC:AC)</f>
        <v>#N/A</v>
      </c>
      <c r="Z31" s="412" t="e">
        <f>_xlfn.XLOOKUP($C$6,'1'!$B:$B,'1'!AD:AD)</f>
        <v>#N/A</v>
      </c>
      <c r="AA31" s="412" t="e">
        <f>_xlfn.XLOOKUP($C$6,'1'!$B:$B,'1'!AE:AE)</f>
        <v>#N/A</v>
      </c>
      <c r="AB31" s="412" t="e">
        <f>_xlfn.XLOOKUP($C$6,'1'!$B:$B,'1'!AG:AG)</f>
        <v>#N/A</v>
      </c>
      <c r="AC31" s="412" t="e">
        <f>_xlfn.XLOOKUP($C$6,'1'!$B:$B,'1'!AF:AF)</f>
        <v>#N/A</v>
      </c>
      <c r="AE31" s="1193"/>
      <c r="AF31" s="412" t="e">
        <f>_xlfn.XLOOKUP($AF$6,'1'!$B:$B,'1'!G:G)</f>
        <v>#N/A</v>
      </c>
      <c r="AG31" s="412" t="e">
        <f>_xlfn.XLOOKUP($AF$6,'1'!$B:$B,'1'!H:H)</f>
        <v>#N/A</v>
      </c>
      <c r="AH31" s="412" t="e">
        <f>_xlfn.XLOOKUP($AF$6,'1'!$B:$B,'1'!I:I)</f>
        <v>#N/A</v>
      </c>
      <c r="AI31" s="412" t="e">
        <f>_xlfn.XLOOKUP($AF$6,'1'!$B:$B,'1'!J:J)</f>
        <v>#N/A</v>
      </c>
      <c r="AJ31" s="412" t="e">
        <f>_xlfn.XLOOKUP($AF$6,'1'!$B:$B,'1'!K:K)</f>
        <v>#N/A</v>
      </c>
      <c r="AK31" s="412" t="e">
        <f>_xlfn.XLOOKUP($AF$6,'1'!$B:$B,'1'!L:L)</f>
        <v>#N/A</v>
      </c>
      <c r="AL31" s="412" t="e">
        <f>_xlfn.XLOOKUP($AF$6,'1'!$B:$B,'1'!M:M)</f>
        <v>#N/A</v>
      </c>
      <c r="AM31" s="412" t="e">
        <f>_xlfn.XLOOKUP($AF$6,'1'!$B:$B,'1'!N:N)</f>
        <v>#N/A</v>
      </c>
      <c r="AN31" s="412" t="e">
        <f>_xlfn.XLOOKUP($AF$6,'1'!$B:$B,'1'!O:O)</f>
        <v>#N/A</v>
      </c>
      <c r="AO31" s="412" t="e">
        <f>_xlfn.XLOOKUP($AF$6,'1'!$B:$B,'1'!P:P)</f>
        <v>#N/A</v>
      </c>
      <c r="AP31" s="412" t="e">
        <f>_xlfn.XLOOKUP($AF$6,'1'!$B:$B,'1'!Q:Q)</f>
        <v>#N/A</v>
      </c>
      <c r="AQ31" s="412" t="e">
        <f>_xlfn.XLOOKUP($AF$6,'1'!$B:$B,'1'!R:R)</f>
        <v>#N/A</v>
      </c>
      <c r="AR31" s="412" t="e">
        <f>_xlfn.XLOOKUP($AF$6,'1'!$B:$B,'1'!S:S)</f>
        <v>#N/A</v>
      </c>
      <c r="AS31" s="412" t="e">
        <f>_xlfn.XLOOKUP($AF$6,'1'!$B:$B,'1'!T:T)</f>
        <v>#N/A</v>
      </c>
      <c r="AT31" s="412" t="e">
        <f>_xlfn.XLOOKUP($AF$6,'1'!$B:$B,'1'!U:U)</f>
        <v>#N/A</v>
      </c>
      <c r="AU31" s="412" t="e">
        <f>_xlfn.XLOOKUP($AF$6,'1'!$B:$B,'1'!V:V)</f>
        <v>#N/A</v>
      </c>
      <c r="AV31" s="412" t="e">
        <f>_xlfn.XLOOKUP($AF$6,'1'!$B:$B,'1'!W:W)</f>
        <v>#N/A</v>
      </c>
      <c r="AW31" s="412" t="e">
        <f>_xlfn.XLOOKUP($AF$6,'1'!$B:$B,'1'!X:X)</f>
        <v>#N/A</v>
      </c>
      <c r="AX31" s="412" t="e">
        <f>_xlfn.XLOOKUP($AF$6,'1'!$B:$B,'1'!Y:Y)</f>
        <v>#N/A</v>
      </c>
      <c r="AY31" s="412" t="e">
        <f>_xlfn.XLOOKUP($AF$6,'1'!$B:$B,'1'!Z:Z)</f>
        <v>#N/A</v>
      </c>
      <c r="AZ31" s="412" t="e">
        <f>_xlfn.XLOOKUP($AF$6,'1'!$B:$B,'1'!AA:AA)</f>
        <v>#N/A</v>
      </c>
      <c r="BA31" s="412" t="e">
        <f>_xlfn.XLOOKUP($AF$6,'1'!$B:$B,'1'!AB:AB)</f>
        <v>#N/A</v>
      </c>
      <c r="BB31" s="412" t="e">
        <f>_xlfn.XLOOKUP($AF$6,'1'!$B:$B,'1'!AC:AC)</f>
        <v>#N/A</v>
      </c>
      <c r="BC31" s="412" t="e">
        <f>_xlfn.XLOOKUP($AF$6,'1'!$B:$B,'1'!AD:AD)</f>
        <v>#N/A</v>
      </c>
      <c r="BD31" s="412" t="e">
        <f>_xlfn.XLOOKUP($AF$6,'1'!$B:$B,'1'!AE:AE)</f>
        <v>#N/A</v>
      </c>
      <c r="BE31" s="412" t="e">
        <f>_xlfn.XLOOKUP($AF$6,'1'!$B:$B,'1'!AG:AG)</f>
        <v>#N/A</v>
      </c>
      <c r="BF31" s="412" t="e">
        <f>_xlfn.XLOOKUP($AF$6,'1'!$B:$B,'1'!AF:AF)</f>
        <v>#N/A</v>
      </c>
    </row>
    <row r="32" spans="1:60" hidden="1">
      <c r="B32" s="1193"/>
      <c r="C32" s="412" t="e">
        <f t="shared" ref="C32:H32" si="2">IF(C31=0,"✔","X")</f>
        <v>#N/A</v>
      </c>
      <c r="D32" s="412" t="e">
        <f t="shared" si="2"/>
        <v>#N/A</v>
      </c>
      <c r="E32" s="412" t="e">
        <f t="shared" si="2"/>
        <v>#N/A</v>
      </c>
      <c r="F32" s="412" t="e">
        <f t="shared" si="2"/>
        <v>#N/A</v>
      </c>
      <c r="G32" s="412" t="e">
        <f t="shared" si="2"/>
        <v>#N/A</v>
      </c>
      <c r="H32" s="412" t="e">
        <f t="shared" si="2"/>
        <v>#N/A</v>
      </c>
      <c r="I32" s="412" t="e">
        <f>IF(I31=0,"✔","X")</f>
        <v>#N/A</v>
      </c>
      <c r="J32" s="412" t="e">
        <f t="shared" ref="J32:S32" si="3">IF(J31=0,"✔","X")</f>
        <v>#N/A</v>
      </c>
      <c r="K32" s="412" t="e">
        <f t="shared" si="3"/>
        <v>#N/A</v>
      </c>
      <c r="L32" s="412" t="e">
        <f t="shared" si="3"/>
        <v>#N/A</v>
      </c>
      <c r="M32" s="412" t="e">
        <f t="shared" si="3"/>
        <v>#N/A</v>
      </c>
      <c r="N32" s="412" t="e">
        <f t="shared" si="3"/>
        <v>#N/A</v>
      </c>
      <c r="O32" s="412" t="e">
        <f t="shared" si="3"/>
        <v>#N/A</v>
      </c>
      <c r="P32" s="412" t="e">
        <f t="shared" si="3"/>
        <v>#N/A</v>
      </c>
      <c r="Q32" s="412" t="e">
        <f t="shared" si="3"/>
        <v>#N/A</v>
      </c>
      <c r="R32" s="412" t="e">
        <f t="shared" si="3"/>
        <v>#N/A</v>
      </c>
      <c r="S32" s="412" t="e">
        <f t="shared" si="3"/>
        <v>#N/A</v>
      </c>
      <c r="T32" s="412" t="e">
        <f t="shared" ref="T32" si="4">IF(T31=0,"✔","X")</f>
        <v>#N/A</v>
      </c>
      <c r="U32" s="412" t="e">
        <f t="shared" ref="U32" si="5">IF(U31=0,"✔","X")</f>
        <v>#N/A</v>
      </c>
      <c r="V32" s="412" t="e">
        <f t="shared" ref="V32" si="6">IF(V31=0,"✔","X")</f>
        <v>#N/A</v>
      </c>
      <c r="W32" s="412" t="e">
        <f t="shared" ref="W32" si="7">IF(W31=0,"✔","X")</f>
        <v>#N/A</v>
      </c>
      <c r="X32" s="412" t="e">
        <f t="shared" ref="X32" si="8">IF(X31=0,"✔","X")</f>
        <v>#N/A</v>
      </c>
      <c r="Y32" s="412" t="e">
        <f t="shared" ref="Y32" si="9">IF(Y31=0,"✔","X")</f>
        <v>#N/A</v>
      </c>
      <c r="Z32" s="412" t="e">
        <f t="shared" ref="Z32" si="10">IF(Z31=0,"✔","X")</f>
        <v>#N/A</v>
      </c>
      <c r="AA32" s="412" t="e">
        <f t="shared" ref="AA32" si="11">IF(AA31=0,"✔","X")</f>
        <v>#N/A</v>
      </c>
      <c r="AB32" s="412" t="e">
        <f>_xlfn.XLOOKUP($C$6,'1'!$B:$B,'1'!AG:AG)</f>
        <v>#N/A</v>
      </c>
      <c r="AC32" s="412" t="e">
        <f>_xlfn.XLOOKUP($C$6,'1'!$B:$B,'1'!AF:AF)</f>
        <v>#N/A</v>
      </c>
      <c r="AE32" s="1193"/>
      <c r="AF32" s="412" t="e">
        <f t="shared" ref="AF32:AK32" si="12">IF(AF31=0,"✔","X")</f>
        <v>#N/A</v>
      </c>
      <c r="AG32" s="412" t="e">
        <f t="shared" si="12"/>
        <v>#N/A</v>
      </c>
      <c r="AH32" s="412" t="e">
        <f t="shared" si="12"/>
        <v>#N/A</v>
      </c>
      <c r="AI32" s="412" t="e">
        <f t="shared" si="12"/>
        <v>#N/A</v>
      </c>
      <c r="AJ32" s="412" t="e">
        <f t="shared" si="12"/>
        <v>#N/A</v>
      </c>
      <c r="AK32" s="412" t="e">
        <f t="shared" si="12"/>
        <v>#N/A</v>
      </c>
      <c r="AL32" s="412" t="e">
        <f>IF(AL31=0,"✔","X")</f>
        <v>#N/A</v>
      </c>
      <c r="AM32" s="412" t="e">
        <f t="shared" ref="AM32:BD32" si="13">IF(AM31=0,"✔","X")</f>
        <v>#N/A</v>
      </c>
      <c r="AN32" s="412" t="e">
        <f t="shared" si="13"/>
        <v>#N/A</v>
      </c>
      <c r="AO32" s="412" t="e">
        <f t="shared" si="13"/>
        <v>#N/A</v>
      </c>
      <c r="AP32" s="412" t="e">
        <f t="shared" si="13"/>
        <v>#N/A</v>
      </c>
      <c r="AQ32" s="412" t="e">
        <f t="shared" si="13"/>
        <v>#N/A</v>
      </c>
      <c r="AR32" s="412" t="e">
        <f t="shared" si="13"/>
        <v>#N/A</v>
      </c>
      <c r="AS32" s="412" t="e">
        <f t="shared" si="13"/>
        <v>#N/A</v>
      </c>
      <c r="AT32" s="412" t="e">
        <f t="shared" si="13"/>
        <v>#N/A</v>
      </c>
      <c r="AU32" s="412" t="e">
        <f t="shared" si="13"/>
        <v>#N/A</v>
      </c>
      <c r="AV32" s="412" t="e">
        <f t="shared" si="13"/>
        <v>#N/A</v>
      </c>
      <c r="AW32" s="412" t="e">
        <f t="shared" si="13"/>
        <v>#N/A</v>
      </c>
      <c r="AX32" s="412" t="e">
        <f t="shared" si="13"/>
        <v>#N/A</v>
      </c>
      <c r="AY32" s="412" t="e">
        <f t="shared" si="13"/>
        <v>#N/A</v>
      </c>
      <c r="AZ32" s="412" t="e">
        <f t="shared" si="13"/>
        <v>#N/A</v>
      </c>
      <c r="BA32" s="412" t="e">
        <f t="shared" si="13"/>
        <v>#N/A</v>
      </c>
      <c r="BB32" s="412" t="e">
        <f t="shared" si="13"/>
        <v>#N/A</v>
      </c>
      <c r="BC32" s="412" t="e">
        <f t="shared" si="13"/>
        <v>#N/A</v>
      </c>
      <c r="BD32" s="412" t="e">
        <f t="shared" si="13"/>
        <v>#N/A</v>
      </c>
      <c r="BE32" s="412" t="e">
        <f>_xlfn.XLOOKUP($AF$6,'1'!$B:$B,'1'!AG:AG)</f>
        <v>#N/A</v>
      </c>
      <c r="BF32" s="412" t="e">
        <f>_xlfn.XLOOKUP($AF$6,'1'!$B:$B,'1'!AF:AF)</f>
        <v>#N/A</v>
      </c>
    </row>
    <row r="33" spans="2:58" ht="14.5" thickBot="1">
      <c r="B33" s="1194"/>
      <c r="C33" s="413" t="e">
        <f t="shared" ref="C33:H33" si="14">IF(C30="","",C32)</f>
        <v>#N/A</v>
      </c>
      <c r="D33" s="413" t="e">
        <f t="shared" si="14"/>
        <v>#N/A</v>
      </c>
      <c r="E33" s="413" t="e">
        <f t="shared" si="14"/>
        <v>#N/A</v>
      </c>
      <c r="F33" s="413" t="e">
        <f t="shared" si="14"/>
        <v>#N/A</v>
      </c>
      <c r="G33" s="413" t="str">
        <f t="shared" si="14"/>
        <v/>
      </c>
      <c r="H33" s="413" t="e">
        <f t="shared" si="14"/>
        <v>#N/A</v>
      </c>
      <c r="I33" s="413" t="e">
        <f t="shared" ref="I33:AA33" si="15">IF(I30="","",I32)</f>
        <v>#N/A</v>
      </c>
      <c r="J33" s="413" t="e">
        <f t="shared" si="15"/>
        <v>#N/A</v>
      </c>
      <c r="K33" s="413" t="e">
        <f t="shared" si="15"/>
        <v>#N/A</v>
      </c>
      <c r="L33" s="413" t="e">
        <f t="shared" si="15"/>
        <v>#N/A</v>
      </c>
      <c r="M33" s="413" t="e">
        <f t="shared" si="15"/>
        <v>#N/A</v>
      </c>
      <c r="N33" s="413" t="e">
        <f t="shared" si="15"/>
        <v>#N/A</v>
      </c>
      <c r="O33" s="413" t="e">
        <f t="shared" si="15"/>
        <v>#N/A</v>
      </c>
      <c r="P33" s="413" t="e">
        <f t="shared" si="15"/>
        <v>#N/A</v>
      </c>
      <c r="Q33" s="413" t="e">
        <f t="shared" si="15"/>
        <v>#N/A</v>
      </c>
      <c r="R33" s="413" t="e">
        <f t="shared" si="15"/>
        <v>#N/A</v>
      </c>
      <c r="S33" s="413" t="e">
        <f t="shared" si="15"/>
        <v>#N/A</v>
      </c>
      <c r="T33" s="413" t="str">
        <f t="shared" si="15"/>
        <v/>
      </c>
      <c r="U33" s="413" t="str">
        <f t="shared" si="15"/>
        <v/>
      </c>
      <c r="V33" s="413" t="str">
        <f t="shared" si="15"/>
        <v/>
      </c>
      <c r="W33" s="413" t="str">
        <f t="shared" si="15"/>
        <v/>
      </c>
      <c r="X33" s="413" t="str">
        <f t="shared" si="15"/>
        <v/>
      </c>
      <c r="Y33" s="413" t="str">
        <f t="shared" si="15"/>
        <v/>
      </c>
      <c r="Z33" s="413" t="str">
        <f t="shared" si="15"/>
        <v/>
      </c>
      <c r="AA33" s="413" t="str">
        <f t="shared" si="15"/>
        <v/>
      </c>
      <c r="AB33" s="414">
        <f>COUNTIF(C33:AA33,"✔")</f>
        <v>0</v>
      </c>
      <c r="AC33" s="544">
        <f>COUNTIF(C33:AA33,"X")</f>
        <v>0</v>
      </c>
      <c r="AE33" s="1194"/>
      <c r="AF33" s="413" t="e">
        <f>IF(AF30="","",AF32)</f>
        <v>#N/A</v>
      </c>
      <c r="AG33" s="413" t="e">
        <f t="shared" ref="AG33:BD33" si="16">IF(AG30="","",AG32)</f>
        <v>#N/A</v>
      </c>
      <c r="AH33" s="413" t="e">
        <f t="shared" si="16"/>
        <v>#N/A</v>
      </c>
      <c r="AI33" s="413" t="e">
        <f t="shared" si="16"/>
        <v>#N/A</v>
      </c>
      <c r="AJ33" s="413" t="str">
        <f t="shared" si="16"/>
        <v/>
      </c>
      <c r="AK33" s="413" t="e">
        <f t="shared" si="16"/>
        <v>#N/A</v>
      </c>
      <c r="AL33" s="413" t="e">
        <f t="shared" si="16"/>
        <v>#N/A</v>
      </c>
      <c r="AM33" s="413" t="e">
        <f t="shared" si="16"/>
        <v>#N/A</v>
      </c>
      <c r="AN33" s="413" t="e">
        <f t="shared" si="16"/>
        <v>#N/A</v>
      </c>
      <c r="AO33" s="413" t="e">
        <f t="shared" si="16"/>
        <v>#N/A</v>
      </c>
      <c r="AP33" s="413" t="e">
        <f t="shared" si="16"/>
        <v>#N/A</v>
      </c>
      <c r="AQ33" s="413" t="e">
        <f t="shared" si="16"/>
        <v>#N/A</v>
      </c>
      <c r="AR33" s="413" t="e">
        <f t="shared" si="16"/>
        <v>#N/A</v>
      </c>
      <c r="AS33" s="413" t="e">
        <f t="shared" si="16"/>
        <v>#N/A</v>
      </c>
      <c r="AT33" s="413" t="e">
        <f t="shared" si="16"/>
        <v>#N/A</v>
      </c>
      <c r="AU33" s="413" t="e">
        <f t="shared" si="16"/>
        <v>#N/A</v>
      </c>
      <c r="AV33" s="413" t="e">
        <f t="shared" si="16"/>
        <v>#N/A</v>
      </c>
      <c r="AW33" s="413" t="str">
        <f t="shared" si="16"/>
        <v/>
      </c>
      <c r="AX33" s="413" t="str">
        <f t="shared" si="16"/>
        <v/>
      </c>
      <c r="AY33" s="413" t="str">
        <f t="shared" si="16"/>
        <v/>
      </c>
      <c r="AZ33" s="413" t="str">
        <f t="shared" si="16"/>
        <v/>
      </c>
      <c r="BA33" s="413" t="str">
        <f t="shared" si="16"/>
        <v/>
      </c>
      <c r="BB33" s="413" t="str">
        <f t="shared" si="16"/>
        <v/>
      </c>
      <c r="BC33" s="413" t="str">
        <f t="shared" si="16"/>
        <v/>
      </c>
      <c r="BD33" s="413" t="str">
        <f t="shared" si="16"/>
        <v/>
      </c>
      <c r="BE33" s="414">
        <f>COUNTIF(AF33:BD33,"✔")</f>
        <v>0</v>
      </c>
      <c r="BF33" s="544">
        <f>COUNTIF(AF33:BD33,"X")</f>
        <v>0</v>
      </c>
    </row>
    <row r="34" spans="2:58" ht="14.5" thickTop="1">
      <c r="B34" s="1192" t="s">
        <v>365</v>
      </c>
      <c r="C34" s="411" t="str">
        <f>IF('2'!$G$10="","",'2'!$G$10)</f>
        <v/>
      </c>
      <c r="D34" s="411" t="str">
        <f>IF('2'!$H$10="","",'2'!$H$10)</f>
        <v/>
      </c>
      <c r="E34" s="411">
        <f>IF('2'!$I$10="","",'2'!$I$10)</f>
        <v>1</v>
      </c>
      <c r="F34" s="411">
        <f>IF('2'!$J$10="","",'2'!$J$10)</f>
        <v>2</v>
      </c>
      <c r="G34" s="411">
        <f>IF('2'!$K$10="","",'2'!$K$10)</f>
        <v>3</v>
      </c>
      <c r="H34" s="411">
        <f>IF('2'!$L$10="","",'2'!$L$10)</f>
        <v>6</v>
      </c>
      <c r="I34" s="411">
        <f>IF('2'!$M$10="","",'2'!$M$10)</f>
        <v>7</v>
      </c>
      <c r="J34" s="411">
        <f>IF('2'!$N$10="","",'2'!$N$10)</f>
        <v>8</v>
      </c>
      <c r="K34" s="411">
        <f>IF('2'!$O$10="","",'2'!$O$10)</f>
        <v>9</v>
      </c>
      <c r="L34" s="411">
        <f>IF('2'!$P$10="","",'2'!$P$10)</f>
        <v>10</v>
      </c>
      <c r="M34" s="411">
        <f>IF('2'!$Q$10="","",'2'!$Q$10)</f>
        <v>13</v>
      </c>
      <c r="N34" s="411">
        <f>IF('2'!$R$10="","",'2'!$R$10)</f>
        <v>14</v>
      </c>
      <c r="O34" s="411">
        <f>IF('2'!$S$10="","",'2'!$S$10)</f>
        <v>15</v>
      </c>
      <c r="P34" s="411">
        <f>IF('2'!$T$10="","",'2'!$T$10)</f>
        <v>16</v>
      </c>
      <c r="Q34" s="411">
        <f>IF('2'!$U$10="","",'2'!$U$10)</f>
        <v>17</v>
      </c>
      <c r="R34" s="411">
        <f>IF('2'!$V$10="","",'2'!$V$10)</f>
        <v>20</v>
      </c>
      <c r="S34" s="411">
        <f>IF('2'!$W$10="","",'2'!$W$10)</f>
        <v>21</v>
      </c>
      <c r="T34" s="411">
        <f>IF('2'!$X$10="","",'2'!$X$10)</f>
        <v>22</v>
      </c>
      <c r="U34" s="411">
        <f>IF('2'!$Y$10="","",'2'!$Y$10)</f>
        <v>23</v>
      </c>
      <c r="V34" s="411">
        <f>IF('2'!$Z$10="","",'2'!$Z$10)</f>
        <v>24</v>
      </c>
      <c r="W34" s="411">
        <f>IF('2'!$AA$10="","",'2'!$AA$10)</f>
        <v>27</v>
      </c>
      <c r="X34" s="411">
        <f>IF('2'!$AB$10="","",'2'!$AB$10)</f>
        <v>28</v>
      </c>
      <c r="Y34" s="411">
        <f>IF('2'!$AC$10="","",'2'!$AC$10)</f>
        <v>29</v>
      </c>
      <c r="Z34" s="411">
        <f>IF('2'!$AD$10="","",'2'!$AD$10)</f>
        <v>30</v>
      </c>
      <c r="AA34" s="411">
        <f>IF('2'!$AE$10="","",'2'!$AE$10)</f>
        <v>31</v>
      </c>
      <c r="AB34" s="411" t="s">
        <v>361</v>
      </c>
      <c r="AC34" s="542" t="s">
        <v>362</v>
      </c>
      <c r="AE34" s="1192" t="s">
        <v>365</v>
      </c>
      <c r="AF34" s="411" t="str">
        <f>IF('2'!$G$10="","",'2'!$G$10)</f>
        <v/>
      </c>
      <c r="AG34" s="411" t="str">
        <f>IF('2'!$H$10="","",'2'!$H$10)</f>
        <v/>
      </c>
      <c r="AH34" s="411">
        <f>IF('2'!$I$10="","",'2'!$I$10)</f>
        <v>1</v>
      </c>
      <c r="AI34" s="411">
        <f>IF('2'!$J$10="","",'2'!$J$10)</f>
        <v>2</v>
      </c>
      <c r="AJ34" s="411">
        <f>IF('2'!$K$10="","",'2'!$K$10)</f>
        <v>3</v>
      </c>
      <c r="AK34" s="411">
        <f>IF('2'!$L$10="","",'2'!$L$10)</f>
        <v>6</v>
      </c>
      <c r="AL34" s="411">
        <f>IF('2'!$M$10="","",'2'!$M$10)</f>
        <v>7</v>
      </c>
      <c r="AM34" s="411">
        <f>IF('2'!$N$10="","",'2'!$N$10)</f>
        <v>8</v>
      </c>
      <c r="AN34" s="411">
        <f>IF('2'!$O$10="","",'2'!$O$10)</f>
        <v>9</v>
      </c>
      <c r="AO34" s="411">
        <f>IF('2'!$P$10="","",'2'!$P$10)</f>
        <v>10</v>
      </c>
      <c r="AP34" s="411">
        <f>IF('2'!$Q$10="","",'2'!$Q$10)</f>
        <v>13</v>
      </c>
      <c r="AQ34" s="411">
        <f>IF('2'!$R$10="","",'2'!$R$10)</f>
        <v>14</v>
      </c>
      <c r="AR34" s="411">
        <f>IF('2'!$S$10="","",'2'!$S$10)</f>
        <v>15</v>
      </c>
      <c r="AS34" s="411">
        <f>IF('2'!$T$10="","",'2'!$T$10)</f>
        <v>16</v>
      </c>
      <c r="AT34" s="411">
        <f>IF('2'!$U$10="","",'2'!$U$10)</f>
        <v>17</v>
      </c>
      <c r="AU34" s="411">
        <f>IF('2'!$V$10="","",'2'!$V$10)</f>
        <v>20</v>
      </c>
      <c r="AV34" s="411">
        <f>IF('2'!$W$10="","",'2'!$W$10)</f>
        <v>21</v>
      </c>
      <c r="AW34" s="411">
        <f>IF('2'!$X$10="","",'2'!$X$10)</f>
        <v>22</v>
      </c>
      <c r="AX34" s="411">
        <f>IF('2'!$Y$10="","",'2'!$Y$10)</f>
        <v>23</v>
      </c>
      <c r="AY34" s="411">
        <f>IF('2'!$Z$10="","",'2'!$Z$10)</f>
        <v>24</v>
      </c>
      <c r="AZ34" s="411">
        <f>IF('2'!$AA$10="","",'2'!$AA$10)</f>
        <v>27</v>
      </c>
      <c r="BA34" s="411">
        <f>IF('2'!$AB$10="","",'2'!$AB$10)</f>
        <v>28</v>
      </c>
      <c r="BB34" s="411">
        <f>IF('2'!$AC$10="","",'2'!$AC$10)</f>
        <v>29</v>
      </c>
      <c r="BC34" s="411">
        <f>IF('2'!$AD$10="","",'2'!$AD$10)</f>
        <v>30</v>
      </c>
      <c r="BD34" s="411">
        <f>IF('2'!$AE$10="","",'2'!$AE$10)</f>
        <v>31</v>
      </c>
      <c r="BE34" s="411" t="s">
        <v>361</v>
      </c>
      <c r="BF34" s="542" t="s">
        <v>362</v>
      </c>
    </row>
    <row r="35" spans="2:58" hidden="1">
      <c r="B35" s="1193"/>
      <c r="C35" s="412" t="e">
        <f>_xlfn.XLOOKUP($C$6,'2'!$B:$B,'2'!G:G)</f>
        <v>#N/A</v>
      </c>
      <c r="D35" s="412" t="e">
        <f>_xlfn.XLOOKUP($C$6,'2'!$B:$B,'2'!H:H)</f>
        <v>#N/A</v>
      </c>
      <c r="E35" s="412" t="e">
        <f>_xlfn.XLOOKUP($C$6,'2'!$B:$B,'2'!I:I)</f>
        <v>#N/A</v>
      </c>
      <c r="F35" s="412" t="e">
        <f>_xlfn.XLOOKUP($C$6,'2'!$B:$B,'2'!J:J)</f>
        <v>#N/A</v>
      </c>
      <c r="G35" s="412" t="e">
        <f>_xlfn.XLOOKUP($C$6,'2'!$B:$B,'2'!K:K)</f>
        <v>#N/A</v>
      </c>
      <c r="H35" s="412" t="e">
        <f>_xlfn.XLOOKUP($C$6,'2'!$B:$B,'2'!L:L)</f>
        <v>#N/A</v>
      </c>
      <c r="I35" s="412" t="e">
        <f>_xlfn.XLOOKUP($C$6,'2'!$B:$B,'2'!M:M)</f>
        <v>#N/A</v>
      </c>
      <c r="J35" s="412" t="e">
        <f>_xlfn.XLOOKUP($C$6,'2'!$B:$B,'2'!N:N)</f>
        <v>#N/A</v>
      </c>
      <c r="K35" s="412" t="e">
        <f>_xlfn.XLOOKUP($C$6,'2'!$B:$B,'2'!O:O)</f>
        <v>#N/A</v>
      </c>
      <c r="L35" s="412" t="e">
        <f>_xlfn.XLOOKUP($C$6,'2'!$B:$B,'2'!P:P)</f>
        <v>#N/A</v>
      </c>
      <c r="M35" s="412" t="e">
        <f>_xlfn.XLOOKUP($C$6,'2'!$B:$B,'2'!Q:Q)</f>
        <v>#N/A</v>
      </c>
      <c r="N35" s="412" t="e">
        <f>_xlfn.XLOOKUP($C$6,'2'!$B:$B,'2'!R:R)</f>
        <v>#N/A</v>
      </c>
      <c r="O35" s="412" t="e">
        <f>_xlfn.XLOOKUP($C$6,'2'!$B:$B,'2'!S:S)</f>
        <v>#N/A</v>
      </c>
      <c r="P35" s="412" t="e">
        <f>_xlfn.XLOOKUP($C$6,'2'!$B:$B,'2'!T:T)</f>
        <v>#N/A</v>
      </c>
      <c r="Q35" s="412" t="e">
        <f>_xlfn.XLOOKUP($C$6,'2'!$B:$B,'2'!U:U)</f>
        <v>#N/A</v>
      </c>
      <c r="R35" s="412" t="e">
        <f>_xlfn.XLOOKUP($C$6,'2'!$B:$B,'2'!V:V)</f>
        <v>#N/A</v>
      </c>
      <c r="S35" s="412" t="e">
        <f>_xlfn.XLOOKUP($C$6,'2'!$B:$B,'2'!W:W)</f>
        <v>#N/A</v>
      </c>
      <c r="T35" s="412" t="e">
        <f>_xlfn.XLOOKUP($C$6,'2'!$B:$B,'2'!X:X)</f>
        <v>#N/A</v>
      </c>
      <c r="U35" s="412" t="e">
        <f>_xlfn.XLOOKUP($C$6,'2'!$B:$B,'2'!Y:Y)</f>
        <v>#N/A</v>
      </c>
      <c r="V35" s="412" t="e">
        <f>_xlfn.XLOOKUP($C$6,'2'!$B:$B,'2'!Z:Z)</f>
        <v>#N/A</v>
      </c>
      <c r="W35" s="412" t="e">
        <f>_xlfn.XLOOKUP($C$6,'2'!$B:$B,'2'!AA:AA)</f>
        <v>#N/A</v>
      </c>
      <c r="X35" s="412" t="e">
        <f>_xlfn.XLOOKUP($C$6,'2'!$B:$B,'2'!AB:AB)</f>
        <v>#N/A</v>
      </c>
      <c r="Y35" s="412" t="e">
        <f>_xlfn.XLOOKUP($C$6,'2'!$B:$B,'2'!AC:AC)</f>
        <v>#N/A</v>
      </c>
      <c r="Z35" s="412" t="e">
        <f>_xlfn.XLOOKUP($C$6,'2'!$B:$B,'2'!AD:AD)</f>
        <v>#N/A</v>
      </c>
      <c r="AA35" s="412" t="e">
        <f>_xlfn.XLOOKUP($C$6,'2'!$B:$B,'2'!AE:AE)</f>
        <v>#N/A</v>
      </c>
      <c r="AB35" s="412" t="e">
        <f>_xlfn.XLOOKUP($C$6,'2'!$B:$B,'2'!AG:AG)</f>
        <v>#N/A</v>
      </c>
      <c r="AC35" s="412" t="e">
        <f>_xlfn.XLOOKUP($C$6,'2'!$B:$B,'2'!AF:AF)</f>
        <v>#N/A</v>
      </c>
      <c r="AE35" s="1193"/>
      <c r="AF35" s="412" t="e">
        <f>_xlfn.XLOOKUP($AF$6,'2'!$B:$B,'2'!G:G)</f>
        <v>#N/A</v>
      </c>
      <c r="AG35" s="412" t="e">
        <f>_xlfn.XLOOKUP($AF$6,'2'!$B:$B,'2'!H:H)</f>
        <v>#N/A</v>
      </c>
      <c r="AH35" s="412" t="e">
        <f>_xlfn.XLOOKUP($AF$6,'2'!$B:$B,'2'!I:I)</f>
        <v>#N/A</v>
      </c>
      <c r="AI35" s="412" t="e">
        <f>_xlfn.XLOOKUP($AF$6,'2'!$B:$B,'2'!J:J)</f>
        <v>#N/A</v>
      </c>
      <c r="AJ35" s="412" t="e">
        <f>_xlfn.XLOOKUP($AF$6,'2'!$B:$B,'2'!K:K)</f>
        <v>#N/A</v>
      </c>
      <c r="AK35" s="412" t="e">
        <f>_xlfn.XLOOKUP($AF$6,'2'!$B:$B,'2'!L:L)</f>
        <v>#N/A</v>
      </c>
      <c r="AL35" s="412" t="e">
        <f>_xlfn.XLOOKUP($AF$6,'2'!$B:$B,'2'!M:M)</f>
        <v>#N/A</v>
      </c>
      <c r="AM35" s="412" t="e">
        <f>_xlfn.XLOOKUP($AF$6,'2'!$B:$B,'2'!N:N)</f>
        <v>#N/A</v>
      </c>
      <c r="AN35" s="412" t="e">
        <f>_xlfn.XLOOKUP($AF$6,'2'!$B:$B,'2'!O:O)</f>
        <v>#N/A</v>
      </c>
      <c r="AO35" s="412" t="e">
        <f>_xlfn.XLOOKUP($AF$6,'2'!$B:$B,'2'!P:P)</f>
        <v>#N/A</v>
      </c>
      <c r="AP35" s="412" t="e">
        <f>_xlfn.XLOOKUP($AF$6,'2'!$B:$B,'2'!Q:Q)</f>
        <v>#N/A</v>
      </c>
      <c r="AQ35" s="412" t="e">
        <f>_xlfn.XLOOKUP($AF$6,'2'!$B:$B,'2'!R:R)</f>
        <v>#N/A</v>
      </c>
      <c r="AR35" s="412" t="e">
        <f>_xlfn.XLOOKUP($AF$6,'2'!$B:$B,'2'!S:S)</f>
        <v>#N/A</v>
      </c>
      <c r="AS35" s="412" t="e">
        <f>_xlfn.XLOOKUP($AF$6,'2'!$B:$B,'2'!T:T)</f>
        <v>#N/A</v>
      </c>
      <c r="AT35" s="412" t="e">
        <f>_xlfn.XLOOKUP($AF$6,'2'!$B:$B,'2'!U:U)</f>
        <v>#N/A</v>
      </c>
      <c r="AU35" s="412" t="e">
        <f>_xlfn.XLOOKUP($AF$6,'2'!$B:$B,'2'!V:V)</f>
        <v>#N/A</v>
      </c>
      <c r="AV35" s="412" t="e">
        <f>_xlfn.XLOOKUP($AF$6,'2'!$B:$B,'2'!W:W)</f>
        <v>#N/A</v>
      </c>
      <c r="AW35" s="412" t="e">
        <f>_xlfn.XLOOKUP($AF$6,'2'!$B:$B,'2'!X:X)</f>
        <v>#N/A</v>
      </c>
      <c r="AX35" s="412" t="e">
        <f>_xlfn.XLOOKUP($AF$6,'2'!$B:$B,'2'!Y:Y)</f>
        <v>#N/A</v>
      </c>
      <c r="AY35" s="412" t="e">
        <f>_xlfn.XLOOKUP($AF$6,'2'!$B:$B,'2'!Z:Z)</f>
        <v>#N/A</v>
      </c>
      <c r="AZ35" s="412" t="e">
        <f>_xlfn.XLOOKUP($AF$6,'2'!$B:$B,'2'!AA:AA)</f>
        <v>#N/A</v>
      </c>
      <c r="BA35" s="412" t="e">
        <f>_xlfn.XLOOKUP($AF$6,'2'!$B:$B,'2'!AB:AB)</f>
        <v>#N/A</v>
      </c>
      <c r="BB35" s="412" t="e">
        <f>_xlfn.XLOOKUP($AF$6,'2'!$B:$B,'2'!AC:AC)</f>
        <v>#N/A</v>
      </c>
      <c r="BC35" s="412" t="e">
        <f>_xlfn.XLOOKUP($AF$6,'2'!$B:$B,'2'!AD:AD)</f>
        <v>#N/A</v>
      </c>
      <c r="BD35" s="412" t="e">
        <f>_xlfn.XLOOKUP($AF$6,'2'!$B:$B,'2'!AE:AE)</f>
        <v>#N/A</v>
      </c>
      <c r="BE35" s="412" t="e">
        <f>_xlfn.XLOOKUP($AF$6,'2'!$B:$B,'2'!AG:AG)</f>
        <v>#N/A</v>
      </c>
      <c r="BF35" s="412" t="e">
        <f>_xlfn.XLOOKUP($AF$6,'2'!$B:$B,'2'!AF:AF)</f>
        <v>#N/A</v>
      </c>
    </row>
    <row r="36" spans="2:58" hidden="1">
      <c r="B36" s="1193"/>
      <c r="C36" s="412" t="e">
        <f t="shared" ref="C36" si="17">IF(C35=0,"✔","X")</f>
        <v>#N/A</v>
      </c>
      <c r="D36" s="412" t="e">
        <f t="shared" ref="D36" si="18">IF(D35=0,"✔","X")</f>
        <v>#N/A</v>
      </c>
      <c r="E36" s="412" t="e">
        <f t="shared" ref="E36" si="19">IF(E35=0,"✔","X")</f>
        <v>#N/A</v>
      </c>
      <c r="F36" s="412" t="e">
        <f t="shared" ref="F36" si="20">IF(F35=0,"✔","X")</f>
        <v>#N/A</v>
      </c>
      <c r="G36" s="412" t="e">
        <f t="shared" ref="G36" si="21">IF(G35=0,"✔","X")</f>
        <v>#N/A</v>
      </c>
      <c r="H36" s="412" t="e">
        <f t="shared" ref="H36" si="22">IF(H35=0,"✔","X")</f>
        <v>#N/A</v>
      </c>
      <c r="I36" s="412" t="e">
        <f>IF(I35=0,"✔","X")</f>
        <v>#N/A</v>
      </c>
      <c r="J36" s="412" t="e">
        <f t="shared" ref="J36" si="23">IF(J35=0,"✔","X")</f>
        <v>#N/A</v>
      </c>
      <c r="K36" s="412" t="e">
        <f t="shared" ref="K36" si="24">IF(K35=0,"✔","X")</f>
        <v>#N/A</v>
      </c>
      <c r="L36" s="412" t="e">
        <f t="shared" ref="L36" si="25">IF(L35=0,"✔","X")</f>
        <v>#N/A</v>
      </c>
      <c r="M36" s="412" t="e">
        <f t="shared" ref="M36" si="26">IF(M35=0,"✔","X")</f>
        <v>#N/A</v>
      </c>
      <c r="N36" s="412" t="e">
        <f t="shared" ref="N36" si="27">IF(N35=0,"✔","X")</f>
        <v>#N/A</v>
      </c>
      <c r="O36" s="412" t="e">
        <f t="shared" ref="O36" si="28">IF(O35=0,"✔","X")</f>
        <v>#N/A</v>
      </c>
      <c r="P36" s="412" t="e">
        <f t="shared" ref="P36" si="29">IF(P35=0,"✔","X")</f>
        <v>#N/A</v>
      </c>
      <c r="Q36" s="412" t="e">
        <f t="shared" ref="Q36" si="30">IF(Q35=0,"✔","X")</f>
        <v>#N/A</v>
      </c>
      <c r="R36" s="412" t="e">
        <f t="shared" ref="R36" si="31">IF(R35=0,"✔","X")</f>
        <v>#N/A</v>
      </c>
      <c r="S36" s="412" t="e">
        <f t="shared" ref="S36" si="32">IF(S35=0,"✔","X")</f>
        <v>#N/A</v>
      </c>
      <c r="T36" s="412" t="e">
        <f t="shared" ref="T36" si="33">IF(T35=0,"✔","X")</f>
        <v>#N/A</v>
      </c>
      <c r="U36" s="412" t="e">
        <f t="shared" ref="U36" si="34">IF(U35=0,"✔","X")</f>
        <v>#N/A</v>
      </c>
      <c r="V36" s="412" t="e">
        <f t="shared" ref="V36" si="35">IF(V35=0,"✔","X")</f>
        <v>#N/A</v>
      </c>
      <c r="W36" s="412" t="e">
        <f t="shared" ref="W36" si="36">IF(W35=0,"✔","X")</f>
        <v>#N/A</v>
      </c>
      <c r="X36" s="412" t="e">
        <f t="shared" ref="X36" si="37">IF(X35=0,"✔","X")</f>
        <v>#N/A</v>
      </c>
      <c r="Y36" s="412" t="e">
        <f t="shared" ref="Y36" si="38">IF(Y35=0,"✔","X")</f>
        <v>#N/A</v>
      </c>
      <c r="Z36" s="412" t="e">
        <f t="shared" ref="Z36" si="39">IF(Z35=0,"✔","X")</f>
        <v>#N/A</v>
      </c>
      <c r="AA36" s="412" t="e">
        <f t="shared" ref="AA36" si="40">IF(AA35=0,"✔","X")</f>
        <v>#N/A</v>
      </c>
      <c r="AB36" s="412" t="e">
        <f>_xlfn.XLOOKUP($C$6,'2'!$B:$B,'2'!AG:AG)</f>
        <v>#N/A</v>
      </c>
      <c r="AC36" s="412" t="e">
        <f>_xlfn.XLOOKUP($C$6,'2'!$B:$B,'2'!AF:AF)</f>
        <v>#N/A</v>
      </c>
      <c r="AE36" s="1193"/>
      <c r="AF36" s="412" t="e">
        <f t="shared" ref="AF36:AK36" si="41">IF(AF35=0,"✔","X")</f>
        <v>#N/A</v>
      </c>
      <c r="AG36" s="412" t="e">
        <f t="shared" si="41"/>
        <v>#N/A</v>
      </c>
      <c r="AH36" s="412" t="e">
        <f t="shared" si="41"/>
        <v>#N/A</v>
      </c>
      <c r="AI36" s="412" t="e">
        <f t="shared" si="41"/>
        <v>#N/A</v>
      </c>
      <c r="AJ36" s="412" t="e">
        <f t="shared" si="41"/>
        <v>#N/A</v>
      </c>
      <c r="AK36" s="412" t="e">
        <f t="shared" si="41"/>
        <v>#N/A</v>
      </c>
      <c r="AL36" s="412" t="e">
        <f>IF(AL35=0,"✔","X")</f>
        <v>#N/A</v>
      </c>
      <c r="AM36" s="412" t="e">
        <f t="shared" ref="AM36:BD36" si="42">IF(AM35=0,"✔","X")</f>
        <v>#N/A</v>
      </c>
      <c r="AN36" s="412" t="e">
        <f t="shared" si="42"/>
        <v>#N/A</v>
      </c>
      <c r="AO36" s="412" t="e">
        <f t="shared" si="42"/>
        <v>#N/A</v>
      </c>
      <c r="AP36" s="412" t="e">
        <f t="shared" si="42"/>
        <v>#N/A</v>
      </c>
      <c r="AQ36" s="412" t="e">
        <f t="shared" si="42"/>
        <v>#N/A</v>
      </c>
      <c r="AR36" s="412" t="e">
        <f t="shared" si="42"/>
        <v>#N/A</v>
      </c>
      <c r="AS36" s="412" t="e">
        <f t="shared" si="42"/>
        <v>#N/A</v>
      </c>
      <c r="AT36" s="412" t="e">
        <f t="shared" si="42"/>
        <v>#N/A</v>
      </c>
      <c r="AU36" s="412" t="e">
        <f t="shared" si="42"/>
        <v>#N/A</v>
      </c>
      <c r="AV36" s="412" t="e">
        <f t="shared" si="42"/>
        <v>#N/A</v>
      </c>
      <c r="AW36" s="412" t="e">
        <f t="shared" si="42"/>
        <v>#N/A</v>
      </c>
      <c r="AX36" s="412" t="e">
        <f t="shared" si="42"/>
        <v>#N/A</v>
      </c>
      <c r="AY36" s="412" t="e">
        <f t="shared" si="42"/>
        <v>#N/A</v>
      </c>
      <c r="AZ36" s="412" t="e">
        <f t="shared" si="42"/>
        <v>#N/A</v>
      </c>
      <c r="BA36" s="412" t="e">
        <f t="shared" si="42"/>
        <v>#N/A</v>
      </c>
      <c r="BB36" s="412" t="e">
        <f t="shared" si="42"/>
        <v>#N/A</v>
      </c>
      <c r="BC36" s="412" t="e">
        <f t="shared" si="42"/>
        <v>#N/A</v>
      </c>
      <c r="BD36" s="412" t="e">
        <f t="shared" si="42"/>
        <v>#N/A</v>
      </c>
      <c r="BE36" s="412" t="e">
        <f>_xlfn.XLOOKUP($AF$6,'2'!$B:$B,'2'!AG:AG)</f>
        <v>#N/A</v>
      </c>
      <c r="BF36" s="412" t="e">
        <f>_xlfn.XLOOKUP($AF$6,'2'!$B:$B,'2'!AF:AF)</f>
        <v>#N/A</v>
      </c>
    </row>
    <row r="37" spans="2:58" ht="14.5" thickBot="1">
      <c r="B37" s="1194"/>
      <c r="C37" s="413" t="str">
        <f t="shared" ref="C37:H37" si="43">IF(C34="","",C36)</f>
        <v/>
      </c>
      <c r="D37" s="413" t="str">
        <f t="shared" si="43"/>
        <v/>
      </c>
      <c r="E37" s="413" t="e">
        <f t="shared" si="43"/>
        <v>#N/A</v>
      </c>
      <c r="F37" s="413" t="e">
        <f t="shared" si="43"/>
        <v>#N/A</v>
      </c>
      <c r="G37" s="413" t="e">
        <f t="shared" si="43"/>
        <v>#N/A</v>
      </c>
      <c r="H37" s="413" t="e">
        <f t="shared" si="43"/>
        <v>#N/A</v>
      </c>
      <c r="I37" s="413" t="e">
        <f t="shared" ref="I37" si="44">IF(I34="","",I36)</f>
        <v>#N/A</v>
      </c>
      <c r="J37" s="413" t="e">
        <f t="shared" ref="J37" si="45">IF(J34="","",J36)</f>
        <v>#N/A</v>
      </c>
      <c r="K37" s="413" t="e">
        <f t="shared" ref="K37" si="46">IF(K34="","",K36)</f>
        <v>#N/A</v>
      </c>
      <c r="L37" s="413" t="e">
        <f t="shared" ref="L37" si="47">IF(L34="","",L36)</f>
        <v>#N/A</v>
      </c>
      <c r="M37" s="413" t="e">
        <f t="shared" ref="M37" si="48">IF(M34="","",M36)</f>
        <v>#N/A</v>
      </c>
      <c r="N37" s="413" t="e">
        <f t="shared" ref="N37" si="49">IF(N34="","",N36)</f>
        <v>#N/A</v>
      </c>
      <c r="O37" s="413" t="e">
        <f t="shared" ref="O37" si="50">IF(O34="","",O36)</f>
        <v>#N/A</v>
      </c>
      <c r="P37" s="413" t="e">
        <f t="shared" ref="P37" si="51">IF(P34="","",P36)</f>
        <v>#N/A</v>
      </c>
      <c r="Q37" s="413" t="e">
        <f t="shared" ref="Q37" si="52">IF(Q34="","",Q36)</f>
        <v>#N/A</v>
      </c>
      <c r="R37" s="413" t="e">
        <f t="shared" ref="R37" si="53">IF(R34="","",R36)</f>
        <v>#N/A</v>
      </c>
      <c r="S37" s="413" t="e">
        <f t="shared" ref="S37" si="54">IF(S34="","",S36)</f>
        <v>#N/A</v>
      </c>
      <c r="T37" s="413" t="e">
        <f t="shared" ref="T37" si="55">IF(T34="","",T36)</f>
        <v>#N/A</v>
      </c>
      <c r="U37" s="413" t="e">
        <f t="shared" ref="U37" si="56">IF(U34="","",U36)</f>
        <v>#N/A</v>
      </c>
      <c r="V37" s="413" t="e">
        <f t="shared" ref="V37" si="57">IF(V34="","",V36)</f>
        <v>#N/A</v>
      </c>
      <c r="W37" s="413" t="e">
        <f t="shared" ref="W37" si="58">IF(W34="","",W36)</f>
        <v>#N/A</v>
      </c>
      <c r="X37" s="413" t="e">
        <f t="shared" ref="X37" si="59">IF(X34="","",X36)</f>
        <v>#N/A</v>
      </c>
      <c r="Y37" s="413" t="e">
        <f t="shared" ref="Y37" si="60">IF(Y34="","",Y36)</f>
        <v>#N/A</v>
      </c>
      <c r="Z37" s="413" t="e">
        <f t="shared" ref="Z37" si="61">IF(Z34="","",Z36)</f>
        <v>#N/A</v>
      </c>
      <c r="AA37" s="413" t="e">
        <f t="shared" ref="AA37" si="62">IF(AA34="","",AA36)</f>
        <v>#N/A</v>
      </c>
      <c r="AB37" s="414">
        <f>COUNTIF(C37:AA37,"✔")</f>
        <v>0</v>
      </c>
      <c r="AC37" s="544">
        <f>COUNTIF(C37:AA37,"X")</f>
        <v>0</v>
      </c>
      <c r="AE37" s="1194"/>
      <c r="AF37" s="413" t="str">
        <f t="shared" ref="AF37:BD37" si="63">IF(AF34="","",AF36)</f>
        <v/>
      </c>
      <c r="AG37" s="413" t="str">
        <f t="shared" si="63"/>
        <v/>
      </c>
      <c r="AH37" s="413" t="e">
        <f t="shared" si="63"/>
        <v>#N/A</v>
      </c>
      <c r="AI37" s="413" t="e">
        <f t="shared" si="63"/>
        <v>#N/A</v>
      </c>
      <c r="AJ37" s="413" t="e">
        <f t="shared" si="63"/>
        <v>#N/A</v>
      </c>
      <c r="AK37" s="413" t="e">
        <f t="shared" si="63"/>
        <v>#N/A</v>
      </c>
      <c r="AL37" s="413" t="e">
        <f t="shared" si="63"/>
        <v>#N/A</v>
      </c>
      <c r="AM37" s="413" t="e">
        <f t="shared" si="63"/>
        <v>#N/A</v>
      </c>
      <c r="AN37" s="413" t="e">
        <f t="shared" si="63"/>
        <v>#N/A</v>
      </c>
      <c r="AO37" s="413" t="e">
        <f t="shared" si="63"/>
        <v>#N/A</v>
      </c>
      <c r="AP37" s="413" t="e">
        <f t="shared" si="63"/>
        <v>#N/A</v>
      </c>
      <c r="AQ37" s="413" t="e">
        <f t="shared" si="63"/>
        <v>#N/A</v>
      </c>
      <c r="AR37" s="413" t="e">
        <f t="shared" si="63"/>
        <v>#N/A</v>
      </c>
      <c r="AS37" s="413" t="e">
        <f t="shared" si="63"/>
        <v>#N/A</v>
      </c>
      <c r="AT37" s="413" t="e">
        <f t="shared" si="63"/>
        <v>#N/A</v>
      </c>
      <c r="AU37" s="413" t="e">
        <f t="shared" si="63"/>
        <v>#N/A</v>
      </c>
      <c r="AV37" s="413" t="e">
        <f t="shared" si="63"/>
        <v>#N/A</v>
      </c>
      <c r="AW37" s="413" t="e">
        <f t="shared" si="63"/>
        <v>#N/A</v>
      </c>
      <c r="AX37" s="413" t="e">
        <f t="shared" si="63"/>
        <v>#N/A</v>
      </c>
      <c r="AY37" s="413" t="e">
        <f t="shared" si="63"/>
        <v>#N/A</v>
      </c>
      <c r="AZ37" s="413" t="e">
        <f t="shared" si="63"/>
        <v>#N/A</v>
      </c>
      <c r="BA37" s="413" t="e">
        <f t="shared" si="63"/>
        <v>#N/A</v>
      </c>
      <c r="BB37" s="413" t="e">
        <f t="shared" si="63"/>
        <v>#N/A</v>
      </c>
      <c r="BC37" s="413" t="e">
        <f t="shared" si="63"/>
        <v>#N/A</v>
      </c>
      <c r="BD37" s="413" t="e">
        <f t="shared" si="63"/>
        <v>#N/A</v>
      </c>
      <c r="BE37" s="414">
        <f>COUNTIF(AF37:BD37,"✔")</f>
        <v>0</v>
      </c>
      <c r="BF37" s="544">
        <f>COUNTIF(AF37:BD37,"X")</f>
        <v>0</v>
      </c>
    </row>
    <row r="38" spans="2:58" ht="14.5" thickTop="1">
      <c r="B38" s="1192" t="s">
        <v>366</v>
      </c>
      <c r="C38" s="411">
        <f>IF('3'!$G$10="","",'3'!$G$10)</f>
        <v>3</v>
      </c>
      <c r="D38" s="411">
        <f>IF('3'!$H$10="","",'3'!$H$10)</f>
        <v>4</v>
      </c>
      <c r="E38" s="411">
        <f>IF('3'!$I$10="","",'3'!$I$10)</f>
        <v>5</v>
      </c>
      <c r="F38" s="411">
        <f>IF('3'!$J$10="","",'3'!$J$10)</f>
        <v>6</v>
      </c>
      <c r="G38" s="411">
        <f>IF('3'!$K$10="","",'3'!$K$10)</f>
        <v>7</v>
      </c>
      <c r="H38" s="411">
        <f>IF('3'!$L$10="","",'3'!$L$10)</f>
        <v>10</v>
      </c>
      <c r="I38" s="411">
        <f>IF('3'!$M$10="","",'3'!$M$10)</f>
        <v>11</v>
      </c>
      <c r="J38" s="411">
        <f>IF('3'!$N$10="","",'3'!$N$10)</f>
        <v>12</v>
      </c>
      <c r="K38" s="411">
        <f>IF('3'!$O$10="","",'3'!$O$10)</f>
        <v>13</v>
      </c>
      <c r="L38" s="411">
        <f>IF('3'!$P$10="","",'3'!$P$10)</f>
        <v>14</v>
      </c>
      <c r="M38" s="411">
        <f>IF('3'!$Q$10="","",'3'!$Q$10)</f>
        <v>17</v>
      </c>
      <c r="N38" s="411">
        <f>IF('3'!$R$10="","",'3'!$R$10)</f>
        <v>18</v>
      </c>
      <c r="O38" s="411">
        <f>IF('3'!$S$10="","",'3'!$S$10)</f>
        <v>19</v>
      </c>
      <c r="P38" s="411">
        <f>IF('3'!$T$10="","",'3'!$T$10)</f>
        <v>20</v>
      </c>
      <c r="Q38" s="411" t="str">
        <f>IF('3'!$U$10="","",'3'!$U$10)</f>
        <v/>
      </c>
      <c r="R38" s="411">
        <f>IF('3'!$V$10="","",'3'!$V$10)</f>
        <v>24</v>
      </c>
      <c r="S38" s="411">
        <f>IF('3'!$W$10="","",'3'!$W$10)</f>
        <v>25</v>
      </c>
      <c r="T38" s="411" t="str">
        <f>IF('3'!$X$10="","",'3'!$X$10)</f>
        <v/>
      </c>
      <c r="U38" s="411">
        <f>IF('3'!$Y$10="","",'3'!$Y$10)</f>
        <v>27</v>
      </c>
      <c r="V38" s="411">
        <f>IF('3'!$Z$10="","",'3'!$Z$10)</f>
        <v>28</v>
      </c>
      <c r="W38" s="411">
        <f>IF('3'!$AA$10="","",'3'!$AA$10)</f>
        <v>31</v>
      </c>
      <c r="X38" s="411" t="str">
        <f>IF('3'!$AB$10="","",'3'!$AB$10)</f>
        <v/>
      </c>
      <c r="Y38" s="411" t="str">
        <f>IF('3'!$AC$10="","",'3'!$AC$10)</f>
        <v/>
      </c>
      <c r="Z38" s="411" t="str">
        <f>IF('3'!$AD$10="","",'3'!$AD$10)</f>
        <v/>
      </c>
      <c r="AA38" s="411" t="str">
        <f>IF('3'!$AE$10="","",'3'!$AE$10)</f>
        <v/>
      </c>
      <c r="AB38" s="411" t="s">
        <v>361</v>
      </c>
      <c r="AC38" s="542" t="s">
        <v>362</v>
      </c>
      <c r="AE38" s="1192" t="s">
        <v>366</v>
      </c>
      <c r="AF38" s="411">
        <f>IF('3'!$G$10="","",'3'!$G$10)</f>
        <v>3</v>
      </c>
      <c r="AG38" s="411">
        <f>IF('3'!$H$10="","",'3'!$H$10)</f>
        <v>4</v>
      </c>
      <c r="AH38" s="411">
        <f>IF('3'!$I$10="","",'3'!$I$10)</f>
        <v>5</v>
      </c>
      <c r="AI38" s="411">
        <f>IF('3'!$J$10="","",'3'!$J$10)</f>
        <v>6</v>
      </c>
      <c r="AJ38" s="411">
        <f>IF('3'!$K$10="","",'3'!$K$10)</f>
        <v>7</v>
      </c>
      <c r="AK38" s="411">
        <f>IF('3'!$L$10="","",'3'!$L$10)</f>
        <v>10</v>
      </c>
      <c r="AL38" s="411">
        <f>IF('3'!$M$10="","",'3'!$M$10)</f>
        <v>11</v>
      </c>
      <c r="AM38" s="411">
        <f>IF('3'!$N$10="","",'3'!$N$10)</f>
        <v>12</v>
      </c>
      <c r="AN38" s="411">
        <f>IF('3'!$O$10="","",'3'!$O$10)</f>
        <v>13</v>
      </c>
      <c r="AO38" s="411">
        <f>IF('3'!$P$10="","",'3'!$P$10)</f>
        <v>14</v>
      </c>
      <c r="AP38" s="411">
        <f>IF('3'!$Q$10="","",'3'!$Q$10)</f>
        <v>17</v>
      </c>
      <c r="AQ38" s="411">
        <f>IF('3'!$R$10="","",'3'!$R$10)</f>
        <v>18</v>
      </c>
      <c r="AR38" s="411">
        <f>IF('3'!$S$10="","",'3'!$S$10)</f>
        <v>19</v>
      </c>
      <c r="AS38" s="411">
        <f>IF('3'!$T$10="","",'3'!$T$10)</f>
        <v>20</v>
      </c>
      <c r="AT38" s="411" t="str">
        <f>IF('3'!$U$10="","",'3'!$U$10)</f>
        <v/>
      </c>
      <c r="AU38" s="411">
        <f>IF('3'!$V$10="","",'3'!$V$10)</f>
        <v>24</v>
      </c>
      <c r="AV38" s="411">
        <f>IF('3'!$W$10="","",'3'!$W$10)</f>
        <v>25</v>
      </c>
      <c r="AW38" s="411" t="str">
        <f>IF('3'!$X$10="","",'3'!$X$10)</f>
        <v/>
      </c>
      <c r="AX38" s="411">
        <f>IF('3'!$Y$10="","",'3'!$Y$10)</f>
        <v>27</v>
      </c>
      <c r="AY38" s="411">
        <f>IF('3'!$Z$10="","",'3'!$Z$10)</f>
        <v>28</v>
      </c>
      <c r="AZ38" s="411">
        <f>IF('3'!$AA$10="","",'3'!$AA$10)</f>
        <v>31</v>
      </c>
      <c r="BA38" s="411" t="str">
        <f>IF('3'!$AB$10="","",'3'!$AB$10)</f>
        <v/>
      </c>
      <c r="BB38" s="411" t="str">
        <f>IF('3'!$AC$10="","",'3'!$AC$10)</f>
        <v/>
      </c>
      <c r="BC38" s="411" t="str">
        <f>IF('3'!$AD$10="","",'3'!$AD$10)</f>
        <v/>
      </c>
      <c r="BD38" s="411" t="str">
        <f>IF('3'!$AE$10="","",'3'!$AE$10)</f>
        <v/>
      </c>
      <c r="BE38" s="411" t="s">
        <v>361</v>
      </c>
      <c r="BF38" s="542" t="s">
        <v>362</v>
      </c>
    </row>
    <row r="39" spans="2:58" hidden="1">
      <c r="B39" s="1193"/>
      <c r="C39" s="412" t="e">
        <f>_xlfn.XLOOKUP($C$6,'3'!$B:$B,'3'!G:G)</f>
        <v>#N/A</v>
      </c>
      <c r="D39" s="412" t="e">
        <f>_xlfn.XLOOKUP($C$6,'3'!$B:$B,'3'!H:H)</f>
        <v>#N/A</v>
      </c>
      <c r="E39" s="412" t="e">
        <f>_xlfn.XLOOKUP($C$6,'3'!$B:$B,'3'!I:I)</f>
        <v>#N/A</v>
      </c>
      <c r="F39" s="412" t="e">
        <f>_xlfn.XLOOKUP($C$6,'3'!$B:$B,'3'!J:J)</f>
        <v>#N/A</v>
      </c>
      <c r="G39" s="412" t="e">
        <f>_xlfn.XLOOKUP($C$6,'3'!$B:$B,'3'!K:K)</f>
        <v>#N/A</v>
      </c>
      <c r="H39" s="412" t="e">
        <f>_xlfn.XLOOKUP($C$6,'3'!$B:$B,'3'!L:L)</f>
        <v>#N/A</v>
      </c>
      <c r="I39" s="412" t="e">
        <f>_xlfn.XLOOKUP($C$6,'3'!$B:$B,'3'!M:M)</f>
        <v>#N/A</v>
      </c>
      <c r="J39" s="412" t="e">
        <f>_xlfn.XLOOKUP($C$6,'3'!$B:$B,'3'!N:N)</f>
        <v>#N/A</v>
      </c>
      <c r="K39" s="412" t="e">
        <f>_xlfn.XLOOKUP($C$6,'3'!$B:$B,'3'!O:O)</f>
        <v>#N/A</v>
      </c>
      <c r="L39" s="412" t="e">
        <f>_xlfn.XLOOKUP($C$6,'3'!$B:$B,'3'!P:P)</f>
        <v>#N/A</v>
      </c>
      <c r="M39" s="412" t="e">
        <f>_xlfn.XLOOKUP($C$6,'3'!$B:$B,'3'!Q:Q)</f>
        <v>#N/A</v>
      </c>
      <c r="N39" s="412" t="e">
        <f>_xlfn.XLOOKUP($C$6,'3'!$B:$B,'3'!R:R)</f>
        <v>#N/A</v>
      </c>
      <c r="O39" s="412" t="e">
        <f>_xlfn.XLOOKUP($C$6,'3'!$B:$B,'3'!S:S)</f>
        <v>#N/A</v>
      </c>
      <c r="P39" s="412" t="e">
        <f>_xlfn.XLOOKUP($C$6,'3'!$B:$B,'3'!T:T)</f>
        <v>#N/A</v>
      </c>
      <c r="Q39" s="412" t="e">
        <f>_xlfn.XLOOKUP($C$6,'3'!$B:$B,'3'!U:U)</f>
        <v>#N/A</v>
      </c>
      <c r="R39" s="412" t="e">
        <f>_xlfn.XLOOKUP($C$6,'3'!$B:$B,'3'!V:V)</f>
        <v>#N/A</v>
      </c>
      <c r="S39" s="412" t="e">
        <f>_xlfn.XLOOKUP($C$6,'3'!$B:$B,'3'!W:W)</f>
        <v>#N/A</v>
      </c>
      <c r="T39" s="412" t="e">
        <f>_xlfn.XLOOKUP($C$6,'3'!$B:$B,'3'!X:X)</f>
        <v>#N/A</v>
      </c>
      <c r="U39" s="412" t="e">
        <f>_xlfn.XLOOKUP($C$6,'3'!$B:$B,'3'!Y:Y)</f>
        <v>#N/A</v>
      </c>
      <c r="V39" s="412" t="e">
        <f>_xlfn.XLOOKUP($C$6,'3'!$B:$B,'3'!Z:Z)</f>
        <v>#N/A</v>
      </c>
      <c r="W39" s="412" t="e">
        <f>_xlfn.XLOOKUP($C$6,'3'!$B:$B,'3'!AA:AA)</f>
        <v>#N/A</v>
      </c>
      <c r="X39" s="412" t="e">
        <f>_xlfn.XLOOKUP($C$6,'3'!$B:$B,'3'!AB:AB)</f>
        <v>#N/A</v>
      </c>
      <c r="Y39" s="412" t="e">
        <f>_xlfn.XLOOKUP($C$6,'3'!$B:$B,'3'!AC:AC)</f>
        <v>#N/A</v>
      </c>
      <c r="Z39" s="412" t="e">
        <f>_xlfn.XLOOKUP($C$6,'3'!$B:$B,'3'!AD:AD)</f>
        <v>#N/A</v>
      </c>
      <c r="AA39" s="412" t="e">
        <f>_xlfn.XLOOKUP($C$6,'3'!$B:$B,'3'!AE:AE)</f>
        <v>#N/A</v>
      </c>
      <c r="AB39" s="412" t="e">
        <f>_xlfn.XLOOKUP($C$6,'3'!$B:$B,'3'!AG:AG)</f>
        <v>#N/A</v>
      </c>
      <c r="AC39" s="412" t="e">
        <f>_xlfn.XLOOKUP($C$6,'3'!$B:$B,'3'!AF:AF)</f>
        <v>#N/A</v>
      </c>
      <c r="AE39" s="1193"/>
      <c r="AF39" s="412" t="e">
        <f>_xlfn.XLOOKUP($AF$6,'3'!$B:$B,'3'!G:G)</f>
        <v>#N/A</v>
      </c>
      <c r="AG39" s="412" t="e">
        <f>_xlfn.XLOOKUP($AF$6,'3'!$B:$B,'3'!H:H)</f>
        <v>#N/A</v>
      </c>
      <c r="AH39" s="412" t="e">
        <f>_xlfn.XLOOKUP($AF$6,'3'!$B:$B,'3'!I:I)</f>
        <v>#N/A</v>
      </c>
      <c r="AI39" s="412" t="e">
        <f>_xlfn.XLOOKUP($AF$6,'3'!$B:$B,'3'!J:J)</f>
        <v>#N/A</v>
      </c>
      <c r="AJ39" s="412" t="e">
        <f>_xlfn.XLOOKUP($AF$6,'3'!$B:$B,'3'!K:K)</f>
        <v>#N/A</v>
      </c>
      <c r="AK39" s="412" t="e">
        <f>_xlfn.XLOOKUP($AF$6,'3'!$B:$B,'3'!L:L)</f>
        <v>#N/A</v>
      </c>
      <c r="AL39" s="412" t="e">
        <f>_xlfn.XLOOKUP($AF$6,'3'!$B:$B,'3'!M:M)</f>
        <v>#N/A</v>
      </c>
      <c r="AM39" s="412" t="e">
        <f>_xlfn.XLOOKUP($AF$6,'3'!$B:$B,'3'!N:N)</f>
        <v>#N/A</v>
      </c>
      <c r="AN39" s="412" t="e">
        <f>_xlfn.XLOOKUP($AF$6,'3'!$B:$B,'3'!O:O)</f>
        <v>#N/A</v>
      </c>
      <c r="AO39" s="412" t="e">
        <f>_xlfn.XLOOKUP($AF$6,'3'!$B:$B,'3'!P:P)</f>
        <v>#N/A</v>
      </c>
      <c r="AP39" s="412" t="e">
        <f>_xlfn.XLOOKUP($AF$6,'3'!$B:$B,'3'!Q:Q)</f>
        <v>#N/A</v>
      </c>
      <c r="AQ39" s="412" t="e">
        <f>_xlfn.XLOOKUP($AF$6,'3'!$B:$B,'3'!R:R)</f>
        <v>#N/A</v>
      </c>
      <c r="AR39" s="412" t="e">
        <f>_xlfn.XLOOKUP($AF$6,'3'!$B:$B,'3'!S:S)</f>
        <v>#N/A</v>
      </c>
      <c r="AS39" s="412" t="e">
        <f>_xlfn.XLOOKUP($AF$6,'3'!$B:$B,'3'!T:T)</f>
        <v>#N/A</v>
      </c>
      <c r="AT39" s="412" t="e">
        <f>_xlfn.XLOOKUP($AF$6,'3'!$B:$B,'3'!U:U)</f>
        <v>#N/A</v>
      </c>
      <c r="AU39" s="412" t="e">
        <f>_xlfn.XLOOKUP($AF$6,'3'!$B:$B,'3'!V:V)</f>
        <v>#N/A</v>
      </c>
      <c r="AV39" s="412" t="e">
        <f>_xlfn.XLOOKUP($AF$6,'3'!$B:$B,'3'!W:W)</f>
        <v>#N/A</v>
      </c>
      <c r="AW39" s="412" t="e">
        <f>_xlfn.XLOOKUP($AF$6,'3'!$B:$B,'3'!X:X)</f>
        <v>#N/A</v>
      </c>
      <c r="AX39" s="412" t="e">
        <f>_xlfn.XLOOKUP($AF$6,'3'!$B:$B,'3'!Y:Y)</f>
        <v>#N/A</v>
      </c>
      <c r="AY39" s="412" t="e">
        <f>_xlfn.XLOOKUP($AF$6,'3'!$B:$B,'3'!Z:Z)</f>
        <v>#N/A</v>
      </c>
      <c r="AZ39" s="412" t="e">
        <f>_xlfn.XLOOKUP($AF$6,'3'!$B:$B,'3'!AA:AA)</f>
        <v>#N/A</v>
      </c>
      <c r="BA39" s="412" t="e">
        <f>_xlfn.XLOOKUP($AF$6,'3'!$B:$B,'3'!AB:AB)</f>
        <v>#N/A</v>
      </c>
      <c r="BB39" s="412" t="e">
        <f>_xlfn.XLOOKUP($AF$6,'3'!$B:$B,'3'!AC:AC)</f>
        <v>#N/A</v>
      </c>
      <c r="BC39" s="412" t="e">
        <f>_xlfn.XLOOKUP($AF$6,'3'!$B:$B,'3'!AD:AD)</f>
        <v>#N/A</v>
      </c>
      <c r="BD39" s="412" t="e">
        <f>_xlfn.XLOOKUP($AF$6,'3'!$B:$B,'3'!AE:AE)</f>
        <v>#N/A</v>
      </c>
      <c r="BE39" s="412" t="e">
        <f>_xlfn.XLOOKUP($AF$6,'3'!$B:$B,'3'!AG:AG)</f>
        <v>#N/A</v>
      </c>
      <c r="BF39" s="412" t="e">
        <f>_xlfn.XLOOKUP($AF$6,'3'!$B:$B,'3'!AF:AF)</f>
        <v>#N/A</v>
      </c>
    </row>
    <row r="40" spans="2:58" hidden="1">
      <c r="B40" s="1193"/>
      <c r="C40" s="412" t="e">
        <f t="shared" ref="C40" si="64">IF(C39=0,"✔","X")</f>
        <v>#N/A</v>
      </c>
      <c r="D40" s="412" t="e">
        <f t="shared" ref="D40" si="65">IF(D39=0,"✔","X")</f>
        <v>#N/A</v>
      </c>
      <c r="E40" s="412" t="e">
        <f t="shared" ref="E40" si="66">IF(E39=0,"✔","X")</f>
        <v>#N/A</v>
      </c>
      <c r="F40" s="412" t="e">
        <f t="shared" ref="F40" si="67">IF(F39=0,"✔","X")</f>
        <v>#N/A</v>
      </c>
      <c r="G40" s="412" t="e">
        <f t="shared" ref="G40" si="68">IF(G39=0,"✔","X")</f>
        <v>#N/A</v>
      </c>
      <c r="H40" s="412" t="e">
        <f t="shared" ref="H40" si="69">IF(H39=0,"✔","X")</f>
        <v>#N/A</v>
      </c>
      <c r="I40" s="412" t="e">
        <f>IF(I39=0,"✔","X")</f>
        <v>#N/A</v>
      </c>
      <c r="J40" s="412" t="e">
        <f t="shared" ref="J40" si="70">IF(J39=0,"✔","X")</f>
        <v>#N/A</v>
      </c>
      <c r="K40" s="412" t="e">
        <f t="shared" ref="K40" si="71">IF(K39=0,"✔","X")</f>
        <v>#N/A</v>
      </c>
      <c r="L40" s="412" t="e">
        <f t="shared" ref="L40" si="72">IF(L39=0,"✔","X")</f>
        <v>#N/A</v>
      </c>
      <c r="M40" s="412" t="e">
        <f t="shared" ref="M40" si="73">IF(M39=0,"✔","X")</f>
        <v>#N/A</v>
      </c>
      <c r="N40" s="412" t="e">
        <f t="shared" ref="N40" si="74">IF(N39=0,"✔","X")</f>
        <v>#N/A</v>
      </c>
      <c r="O40" s="412" t="e">
        <f t="shared" ref="O40" si="75">IF(O39=0,"✔","X")</f>
        <v>#N/A</v>
      </c>
      <c r="P40" s="412" t="e">
        <f t="shared" ref="P40" si="76">IF(P39=0,"✔","X")</f>
        <v>#N/A</v>
      </c>
      <c r="Q40" s="412" t="e">
        <f t="shared" ref="Q40" si="77">IF(Q39=0,"✔","X")</f>
        <v>#N/A</v>
      </c>
      <c r="R40" s="412" t="e">
        <f t="shared" ref="R40" si="78">IF(R39=0,"✔","X")</f>
        <v>#N/A</v>
      </c>
      <c r="S40" s="412" t="e">
        <f t="shared" ref="S40" si="79">IF(S39=0,"✔","X")</f>
        <v>#N/A</v>
      </c>
      <c r="T40" s="412" t="e">
        <f t="shared" ref="T40" si="80">IF(T39=0,"✔","X")</f>
        <v>#N/A</v>
      </c>
      <c r="U40" s="412" t="e">
        <f t="shared" ref="U40" si="81">IF(U39=0,"✔","X")</f>
        <v>#N/A</v>
      </c>
      <c r="V40" s="412" t="e">
        <f t="shared" ref="V40" si="82">IF(V39=0,"✔","X")</f>
        <v>#N/A</v>
      </c>
      <c r="W40" s="412" t="e">
        <f t="shared" ref="W40" si="83">IF(W39=0,"✔","X")</f>
        <v>#N/A</v>
      </c>
      <c r="X40" s="412" t="e">
        <f t="shared" ref="X40" si="84">IF(X39=0,"✔","X")</f>
        <v>#N/A</v>
      </c>
      <c r="Y40" s="412" t="e">
        <f t="shared" ref="Y40" si="85">IF(Y39=0,"✔","X")</f>
        <v>#N/A</v>
      </c>
      <c r="Z40" s="412" t="e">
        <f t="shared" ref="Z40" si="86">IF(Z39=0,"✔","X")</f>
        <v>#N/A</v>
      </c>
      <c r="AA40" s="412" t="e">
        <f t="shared" ref="AA40" si="87">IF(AA39=0,"✔","X")</f>
        <v>#N/A</v>
      </c>
      <c r="AB40" s="412" t="e">
        <f>_xlfn.XLOOKUP($C$6,'3'!$B:$B,'3'!AG:AG)</f>
        <v>#N/A</v>
      </c>
      <c r="AC40" s="412" t="e">
        <f>_xlfn.XLOOKUP($C$6,'3'!$B:$B,'3'!AF:AF)</f>
        <v>#N/A</v>
      </c>
      <c r="AE40" s="1193"/>
      <c r="AF40" s="412" t="e">
        <f t="shared" ref="AF40:AK40" si="88">IF(AF39=0,"✔","X")</f>
        <v>#N/A</v>
      </c>
      <c r="AG40" s="412" t="e">
        <f t="shared" si="88"/>
        <v>#N/A</v>
      </c>
      <c r="AH40" s="412" t="e">
        <f t="shared" si="88"/>
        <v>#N/A</v>
      </c>
      <c r="AI40" s="412" t="e">
        <f t="shared" si="88"/>
        <v>#N/A</v>
      </c>
      <c r="AJ40" s="412" t="e">
        <f t="shared" si="88"/>
        <v>#N/A</v>
      </c>
      <c r="AK40" s="412" t="e">
        <f t="shared" si="88"/>
        <v>#N/A</v>
      </c>
      <c r="AL40" s="412" t="e">
        <f>IF(AL39=0,"✔","X")</f>
        <v>#N/A</v>
      </c>
      <c r="AM40" s="412" t="e">
        <f t="shared" ref="AM40:BD40" si="89">IF(AM39=0,"✔","X")</f>
        <v>#N/A</v>
      </c>
      <c r="AN40" s="412" t="e">
        <f t="shared" si="89"/>
        <v>#N/A</v>
      </c>
      <c r="AO40" s="412" t="e">
        <f t="shared" si="89"/>
        <v>#N/A</v>
      </c>
      <c r="AP40" s="412" t="e">
        <f t="shared" si="89"/>
        <v>#N/A</v>
      </c>
      <c r="AQ40" s="412" t="e">
        <f t="shared" si="89"/>
        <v>#N/A</v>
      </c>
      <c r="AR40" s="412" t="e">
        <f t="shared" si="89"/>
        <v>#N/A</v>
      </c>
      <c r="AS40" s="412" t="e">
        <f t="shared" si="89"/>
        <v>#N/A</v>
      </c>
      <c r="AT40" s="412" t="e">
        <f t="shared" si="89"/>
        <v>#N/A</v>
      </c>
      <c r="AU40" s="412" t="e">
        <f t="shared" si="89"/>
        <v>#N/A</v>
      </c>
      <c r="AV40" s="412" t="e">
        <f t="shared" si="89"/>
        <v>#N/A</v>
      </c>
      <c r="AW40" s="412" t="e">
        <f t="shared" si="89"/>
        <v>#N/A</v>
      </c>
      <c r="AX40" s="412" t="e">
        <f t="shared" si="89"/>
        <v>#N/A</v>
      </c>
      <c r="AY40" s="412" t="e">
        <f t="shared" si="89"/>
        <v>#N/A</v>
      </c>
      <c r="AZ40" s="412" t="e">
        <f t="shared" si="89"/>
        <v>#N/A</v>
      </c>
      <c r="BA40" s="412" t="e">
        <f t="shared" si="89"/>
        <v>#N/A</v>
      </c>
      <c r="BB40" s="412" t="e">
        <f t="shared" si="89"/>
        <v>#N/A</v>
      </c>
      <c r="BC40" s="412" t="e">
        <f t="shared" si="89"/>
        <v>#N/A</v>
      </c>
      <c r="BD40" s="412" t="e">
        <f t="shared" si="89"/>
        <v>#N/A</v>
      </c>
      <c r="BE40" s="412" t="e">
        <f>_xlfn.XLOOKUP($AF$6,'3'!$B:$B,'3'!AG:AG)</f>
        <v>#N/A</v>
      </c>
      <c r="BF40" s="412" t="e">
        <f>_xlfn.XLOOKUP($AF$6,'3'!$B:$B,'3'!AF:AF)</f>
        <v>#N/A</v>
      </c>
    </row>
    <row r="41" spans="2:58" ht="14.5" thickBot="1">
      <c r="B41" s="1194"/>
      <c r="C41" s="413" t="e">
        <f t="shared" ref="C41:H41" si="90">IF(C38="","",C40)</f>
        <v>#N/A</v>
      </c>
      <c r="D41" s="413" t="e">
        <f t="shared" si="90"/>
        <v>#N/A</v>
      </c>
      <c r="E41" s="413" t="e">
        <f t="shared" si="90"/>
        <v>#N/A</v>
      </c>
      <c r="F41" s="413" t="e">
        <f t="shared" si="90"/>
        <v>#N/A</v>
      </c>
      <c r="G41" s="413" t="e">
        <f t="shared" si="90"/>
        <v>#N/A</v>
      </c>
      <c r="H41" s="413" t="e">
        <f t="shared" si="90"/>
        <v>#N/A</v>
      </c>
      <c r="I41" s="413" t="e">
        <f t="shared" ref="I41" si="91">IF(I38="","",I40)</f>
        <v>#N/A</v>
      </c>
      <c r="J41" s="413" t="e">
        <f t="shared" ref="J41" si="92">IF(J38="","",J40)</f>
        <v>#N/A</v>
      </c>
      <c r="K41" s="413" t="e">
        <f t="shared" ref="K41" si="93">IF(K38="","",K40)</f>
        <v>#N/A</v>
      </c>
      <c r="L41" s="413" t="e">
        <f t="shared" ref="L41" si="94">IF(L38="","",L40)</f>
        <v>#N/A</v>
      </c>
      <c r="M41" s="413" t="e">
        <f t="shared" ref="M41" si="95">IF(M38="","",M40)</f>
        <v>#N/A</v>
      </c>
      <c r="N41" s="413" t="e">
        <f t="shared" ref="N41" si="96">IF(N38="","",N40)</f>
        <v>#N/A</v>
      </c>
      <c r="O41" s="413" t="e">
        <f t="shared" ref="O41" si="97">IF(O38="","",O40)</f>
        <v>#N/A</v>
      </c>
      <c r="P41" s="413" t="e">
        <f t="shared" ref="P41" si="98">IF(P38="","",P40)</f>
        <v>#N/A</v>
      </c>
      <c r="Q41" s="413" t="str">
        <f t="shared" ref="Q41" si="99">IF(Q38="","",Q40)</f>
        <v/>
      </c>
      <c r="R41" s="413" t="e">
        <f t="shared" ref="R41" si="100">IF(R38="","",R40)</f>
        <v>#N/A</v>
      </c>
      <c r="S41" s="413" t="e">
        <f t="shared" ref="S41" si="101">IF(S38="","",S40)</f>
        <v>#N/A</v>
      </c>
      <c r="T41" s="413" t="str">
        <f t="shared" ref="T41" si="102">IF(T38="","",T40)</f>
        <v/>
      </c>
      <c r="U41" s="413" t="e">
        <f t="shared" ref="U41" si="103">IF(U38="","",U40)</f>
        <v>#N/A</v>
      </c>
      <c r="V41" s="413" t="e">
        <f t="shared" ref="V41" si="104">IF(V38="","",V40)</f>
        <v>#N/A</v>
      </c>
      <c r="W41" s="413" t="e">
        <f t="shared" ref="W41" si="105">IF(W38="","",W40)</f>
        <v>#N/A</v>
      </c>
      <c r="X41" s="413" t="str">
        <f t="shared" ref="X41" si="106">IF(X38="","",X40)</f>
        <v/>
      </c>
      <c r="Y41" s="413" t="str">
        <f t="shared" ref="Y41" si="107">IF(Y38="","",Y40)</f>
        <v/>
      </c>
      <c r="Z41" s="413" t="str">
        <f t="shared" ref="Z41" si="108">IF(Z38="","",Z40)</f>
        <v/>
      </c>
      <c r="AA41" s="413" t="str">
        <f t="shared" ref="AA41" si="109">IF(AA38="","",AA40)</f>
        <v/>
      </c>
      <c r="AB41" s="414">
        <f>COUNTIF(C41:AA41,"✔")</f>
        <v>0</v>
      </c>
      <c r="AC41" s="544">
        <f>COUNTIF(C41:AA41,"X")</f>
        <v>0</v>
      </c>
      <c r="AE41" s="1194"/>
      <c r="AF41" s="413" t="e">
        <f t="shared" ref="AF41:BD41" si="110">IF(AF38="","",AF40)</f>
        <v>#N/A</v>
      </c>
      <c r="AG41" s="413" t="e">
        <f t="shared" si="110"/>
        <v>#N/A</v>
      </c>
      <c r="AH41" s="413" t="e">
        <f t="shared" si="110"/>
        <v>#N/A</v>
      </c>
      <c r="AI41" s="413" t="e">
        <f t="shared" si="110"/>
        <v>#N/A</v>
      </c>
      <c r="AJ41" s="413" t="e">
        <f t="shared" si="110"/>
        <v>#N/A</v>
      </c>
      <c r="AK41" s="413" t="e">
        <f t="shared" si="110"/>
        <v>#N/A</v>
      </c>
      <c r="AL41" s="413" t="e">
        <f t="shared" si="110"/>
        <v>#N/A</v>
      </c>
      <c r="AM41" s="413" t="e">
        <f t="shared" si="110"/>
        <v>#N/A</v>
      </c>
      <c r="AN41" s="413" t="e">
        <f t="shared" si="110"/>
        <v>#N/A</v>
      </c>
      <c r="AO41" s="413" t="e">
        <f t="shared" si="110"/>
        <v>#N/A</v>
      </c>
      <c r="AP41" s="413" t="e">
        <f t="shared" si="110"/>
        <v>#N/A</v>
      </c>
      <c r="AQ41" s="413" t="e">
        <f t="shared" si="110"/>
        <v>#N/A</v>
      </c>
      <c r="AR41" s="413" t="e">
        <f t="shared" si="110"/>
        <v>#N/A</v>
      </c>
      <c r="AS41" s="413" t="e">
        <f t="shared" si="110"/>
        <v>#N/A</v>
      </c>
      <c r="AT41" s="413" t="str">
        <f t="shared" si="110"/>
        <v/>
      </c>
      <c r="AU41" s="413" t="e">
        <f t="shared" si="110"/>
        <v>#N/A</v>
      </c>
      <c r="AV41" s="413" t="e">
        <f t="shared" si="110"/>
        <v>#N/A</v>
      </c>
      <c r="AW41" s="413" t="str">
        <f t="shared" si="110"/>
        <v/>
      </c>
      <c r="AX41" s="413" t="e">
        <f t="shared" si="110"/>
        <v>#N/A</v>
      </c>
      <c r="AY41" s="413" t="e">
        <f t="shared" si="110"/>
        <v>#N/A</v>
      </c>
      <c r="AZ41" s="413" t="e">
        <f t="shared" si="110"/>
        <v>#N/A</v>
      </c>
      <c r="BA41" s="413" t="str">
        <f t="shared" si="110"/>
        <v/>
      </c>
      <c r="BB41" s="413" t="str">
        <f t="shared" si="110"/>
        <v/>
      </c>
      <c r="BC41" s="413" t="str">
        <f t="shared" si="110"/>
        <v/>
      </c>
      <c r="BD41" s="413" t="str">
        <f t="shared" si="110"/>
        <v/>
      </c>
      <c r="BE41" s="414">
        <f>COUNTIF(AF41:BD41,"✔")</f>
        <v>0</v>
      </c>
      <c r="BF41" s="544">
        <f>COUNTIF(AF41:BD41,"X")</f>
        <v>0</v>
      </c>
    </row>
    <row r="42" spans="2:58" ht="14.5" thickTop="1">
      <c r="B42" s="1192" t="s">
        <v>367</v>
      </c>
      <c r="C42" s="411" t="str">
        <f>IF('4'!$G$10="","",'4'!$G$10)</f>
        <v/>
      </c>
      <c r="D42" s="411">
        <f>IF('4'!$H$10="","",'4'!$H$10)</f>
        <v>1</v>
      </c>
      <c r="E42" s="411">
        <f>IF('4'!$I$10="","",'4'!$I$10)</f>
        <v>2</v>
      </c>
      <c r="F42" s="411">
        <f>IF('4'!$J$10="","",'4'!$J$10)</f>
        <v>3</v>
      </c>
      <c r="G42" s="411">
        <f>IF('4'!$K$10="","",'4'!$K$10)</f>
        <v>4</v>
      </c>
      <c r="H42" s="411">
        <f>IF('4'!$L$10="","",'4'!$L$10)</f>
        <v>7</v>
      </c>
      <c r="I42" s="411">
        <f>IF('4'!$M$10="","",'4'!$M$10)</f>
        <v>8</v>
      </c>
      <c r="J42" s="411">
        <f>IF('4'!$N$10="","",'4'!$N$10)</f>
        <v>9</v>
      </c>
      <c r="K42" s="411">
        <f>IF('4'!$O$10="","",'4'!$O$10)</f>
        <v>10</v>
      </c>
      <c r="L42" s="411">
        <f>IF('4'!$P$10="","",'4'!$P$10)</f>
        <v>11</v>
      </c>
      <c r="M42" s="411">
        <f>IF('4'!$Q$10="","",'4'!$Q$10)</f>
        <v>14</v>
      </c>
      <c r="N42" s="411">
        <f>IF('4'!$R$10="","",'4'!$R$10)</f>
        <v>15</v>
      </c>
      <c r="O42" s="415"/>
      <c r="P42" s="415"/>
      <c r="Q42" s="415"/>
      <c r="R42" s="415"/>
      <c r="S42" s="415"/>
      <c r="T42" s="415"/>
      <c r="U42" s="415"/>
      <c r="V42" s="415"/>
      <c r="W42" s="415"/>
      <c r="X42" s="415"/>
      <c r="Y42" s="415"/>
      <c r="Z42" s="415"/>
      <c r="AA42" s="415"/>
      <c r="AB42" s="411" t="s">
        <v>361</v>
      </c>
      <c r="AC42" s="542" t="s">
        <v>362</v>
      </c>
      <c r="AE42" s="1192" t="s">
        <v>367</v>
      </c>
      <c r="AF42" s="411" t="str">
        <f>IF('4'!$G$10="","",'4'!$G$10)</f>
        <v/>
      </c>
      <c r="AG42" s="411">
        <f>IF('4'!$H$10="","",'4'!$H$10)</f>
        <v>1</v>
      </c>
      <c r="AH42" s="411">
        <f>IF('4'!$I$10="","",'4'!$I$10)</f>
        <v>2</v>
      </c>
      <c r="AI42" s="411">
        <f>IF('4'!$J$10="","",'4'!$J$10)</f>
        <v>3</v>
      </c>
      <c r="AJ42" s="411">
        <f>IF('4'!$K$10="","",'4'!$K$10)</f>
        <v>4</v>
      </c>
      <c r="AK42" s="411">
        <f>IF('4'!$L$10="","",'4'!$L$10)</f>
        <v>7</v>
      </c>
      <c r="AL42" s="411">
        <f>IF('4'!$M$10="","",'4'!$M$10)</f>
        <v>8</v>
      </c>
      <c r="AM42" s="411">
        <f>IF('4'!$N$10="","",'4'!$N$10)</f>
        <v>9</v>
      </c>
      <c r="AN42" s="411">
        <f>IF('4'!$O$10="","",'4'!$O$10)</f>
        <v>10</v>
      </c>
      <c r="AO42" s="411">
        <f>IF('4'!$P$10="","",'4'!$P$10)</f>
        <v>11</v>
      </c>
      <c r="AP42" s="411">
        <f>IF('4'!$Q$10="","",'4'!$Q$10)</f>
        <v>14</v>
      </c>
      <c r="AQ42" s="411">
        <f>IF('4'!$R$10="","",'4'!$R$10)</f>
        <v>15</v>
      </c>
      <c r="AR42" s="415"/>
      <c r="AS42" s="415"/>
      <c r="AT42" s="415"/>
      <c r="AU42" s="415"/>
      <c r="AV42" s="415"/>
      <c r="AW42" s="415"/>
      <c r="AX42" s="415"/>
      <c r="AY42" s="415"/>
      <c r="AZ42" s="415"/>
      <c r="BA42" s="415"/>
      <c r="BB42" s="415"/>
      <c r="BC42" s="415"/>
      <c r="BD42" s="415"/>
      <c r="BE42" s="411" t="s">
        <v>361</v>
      </c>
      <c r="BF42" s="542" t="s">
        <v>362</v>
      </c>
    </row>
    <row r="43" spans="2:58" hidden="1">
      <c r="B43" s="1193"/>
      <c r="C43" s="412" t="e">
        <f>_xlfn.XLOOKUP($C$6,'4'!$B:$B,'4'!G:G)</f>
        <v>#N/A</v>
      </c>
      <c r="D43" s="412" t="e">
        <f>_xlfn.XLOOKUP($C$6,'4'!$B:$B,'4'!H:H)</f>
        <v>#N/A</v>
      </c>
      <c r="E43" s="412" t="e">
        <f>_xlfn.XLOOKUP($C$6,'4'!$B:$B,'4'!I:I)</f>
        <v>#N/A</v>
      </c>
      <c r="F43" s="412" t="e">
        <f>_xlfn.XLOOKUP($C$6,'4'!$B:$B,'4'!J:J)</f>
        <v>#N/A</v>
      </c>
      <c r="G43" s="412" t="e">
        <f>_xlfn.XLOOKUP($C$6,'4'!$B:$B,'4'!K:K)</f>
        <v>#N/A</v>
      </c>
      <c r="H43" s="412" t="e">
        <f>_xlfn.XLOOKUP($C$6,'4'!$B:$B,'4'!L:L)</f>
        <v>#N/A</v>
      </c>
      <c r="I43" s="412" t="e">
        <f>_xlfn.XLOOKUP($C$6,'4'!$B:$B,'4'!M:M)</f>
        <v>#N/A</v>
      </c>
      <c r="J43" s="412" t="e">
        <f>_xlfn.XLOOKUP($C$6,'4'!$B:$B,'4'!N:N)</f>
        <v>#N/A</v>
      </c>
      <c r="K43" s="412" t="e">
        <f>_xlfn.XLOOKUP($C$6,'4'!$B:$B,'4'!O:O)</f>
        <v>#N/A</v>
      </c>
      <c r="L43" s="412" t="e">
        <f>_xlfn.XLOOKUP($C$6,'4'!$B:$B,'4'!P:P)</f>
        <v>#N/A</v>
      </c>
      <c r="M43" s="412" t="e">
        <f>_xlfn.XLOOKUP($C$6,'4'!$B:$B,'4'!Q:Q)</f>
        <v>#N/A</v>
      </c>
      <c r="N43" s="412" t="e">
        <f>_xlfn.XLOOKUP($C$6,'4'!$B:$B,'4'!R:R)</f>
        <v>#N/A</v>
      </c>
      <c r="O43" s="412" t="e">
        <f>_xlfn.XLOOKUP($C$6,'4'!$B:$B,'4'!S:S)</f>
        <v>#N/A</v>
      </c>
      <c r="P43" s="412" t="e">
        <f>_xlfn.XLOOKUP($C$6,'4'!$B:$B,'4'!T:T)</f>
        <v>#N/A</v>
      </c>
      <c r="Q43" s="412" t="e">
        <f>_xlfn.XLOOKUP($C$6,'4'!$B:$B,'4'!U:U)</f>
        <v>#N/A</v>
      </c>
      <c r="R43" s="412" t="e">
        <f>_xlfn.XLOOKUP($C$6,'4'!$B:$B,'4'!V:V)</f>
        <v>#N/A</v>
      </c>
      <c r="S43" s="412" t="e">
        <f>_xlfn.XLOOKUP($C$6,'4'!$B:$B,'4'!W:W)</f>
        <v>#N/A</v>
      </c>
      <c r="T43" s="412" t="e">
        <f>_xlfn.XLOOKUP($C$6,'4'!$B:$B,'4'!X:X)</f>
        <v>#N/A</v>
      </c>
      <c r="U43" s="412" t="e">
        <f>_xlfn.XLOOKUP($C$6,'4'!$B:$B,'4'!Y:Y)</f>
        <v>#N/A</v>
      </c>
      <c r="V43" s="412" t="e">
        <f>_xlfn.XLOOKUP($C$6,'4'!$B:$B,'4'!Z:Z)</f>
        <v>#N/A</v>
      </c>
      <c r="W43" s="412" t="e">
        <f>_xlfn.XLOOKUP($C$6,'4'!$B:$B,'4'!AA:AA)</f>
        <v>#N/A</v>
      </c>
      <c r="X43" s="412" t="e">
        <f>_xlfn.XLOOKUP($C$6,'4'!$B:$B,'4'!AB:AB)</f>
        <v>#N/A</v>
      </c>
      <c r="Y43" s="412" t="e">
        <f>_xlfn.XLOOKUP($C$6,'4'!$B:$B,'4'!AC:AC)</f>
        <v>#N/A</v>
      </c>
      <c r="Z43" s="412" t="e">
        <f>_xlfn.XLOOKUP($C$6,'4'!$B:$B,'4'!AD:AD)</f>
        <v>#N/A</v>
      </c>
      <c r="AA43" s="412" t="e">
        <f>_xlfn.XLOOKUP($C$6,'4'!$B:$B,'4'!AE:AE)</f>
        <v>#N/A</v>
      </c>
      <c r="AB43" s="412" t="e">
        <f>_xlfn.XLOOKUP($C$6,'4'!$B:$B,'4'!AP:AP)</f>
        <v>#N/A</v>
      </c>
      <c r="AC43" s="412" t="e">
        <f>_xlfn.XLOOKUP($C$6,'4'!$B:$B,'4'!AO:AO)</f>
        <v>#N/A</v>
      </c>
      <c r="AE43" s="1193"/>
      <c r="AF43" s="412" t="e">
        <f>_xlfn.XLOOKUP($AF$6,'4'!$B:$B,'4'!G:G)</f>
        <v>#N/A</v>
      </c>
      <c r="AG43" s="412" t="e">
        <f>_xlfn.XLOOKUP($AF$6,'4'!$B:$B,'4'!H:H)</f>
        <v>#N/A</v>
      </c>
      <c r="AH43" s="412" t="e">
        <f>_xlfn.XLOOKUP($AF$6,'4'!$B:$B,'4'!I:I)</f>
        <v>#N/A</v>
      </c>
      <c r="AI43" s="412" t="e">
        <f>_xlfn.XLOOKUP($AF$6,'4'!$B:$B,'4'!J:J)</f>
        <v>#N/A</v>
      </c>
      <c r="AJ43" s="412" t="e">
        <f>_xlfn.XLOOKUP($AF$6,'4'!$B:$B,'4'!K:K)</f>
        <v>#N/A</v>
      </c>
      <c r="AK43" s="412" t="e">
        <f>_xlfn.XLOOKUP($AF$6,'4'!$B:$B,'4'!L:L)</f>
        <v>#N/A</v>
      </c>
      <c r="AL43" s="412" t="e">
        <f>_xlfn.XLOOKUP($AF$6,'4'!$B:$B,'4'!M:M)</f>
        <v>#N/A</v>
      </c>
      <c r="AM43" s="412" t="e">
        <f>_xlfn.XLOOKUP($AF$6,'4'!$B:$B,'4'!N:N)</f>
        <v>#N/A</v>
      </c>
      <c r="AN43" s="412" t="e">
        <f>_xlfn.XLOOKUP($AF$6,'4'!$B:$B,'4'!O:O)</f>
        <v>#N/A</v>
      </c>
      <c r="AO43" s="412" t="e">
        <f>_xlfn.XLOOKUP($AF$6,'4'!$B:$B,'4'!P:P)</f>
        <v>#N/A</v>
      </c>
      <c r="AP43" s="412" t="e">
        <f>_xlfn.XLOOKUP($AF$6,'4'!$B:$B,'4'!Q:Q)</f>
        <v>#N/A</v>
      </c>
      <c r="AQ43" s="412" t="e">
        <f>_xlfn.XLOOKUP($AF$6,'4'!$B:$B,'4'!R:R)</f>
        <v>#N/A</v>
      </c>
      <c r="AR43" s="412" t="e">
        <f>_xlfn.XLOOKUP($AF$6,'4'!$B:$B,'4'!S:S)</f>
        <v>#N/A</v>
      </c>
      <c r="AS43" s="412" t="e">
        <f>_xlfn.XLOOKUP($AF$6,'4'!$B:$B,'4'!T:T)</f>
        <v>#N/A</v>
      </c>
      <c r="AT43" s="412" t="e">
        <f>_xlfn.XLOOKUP($AF$6,'4'!$B:$B,'4'!U:U)</f>
        <v>#N/A</v>
      </c>
      <c r="AU43" s="412" t="e">
        <f>_xlfn.XLOOKUP($AF$6,'4'!$B:$B,'4'!V:V)</f>
        <v>#N/A</v>
      </c>
      <c r="AV43" s="412" t="e">
        <f>_xlfn.XLOOKUP($AF$6,'4'!$B:$B,'4'!W:W)</f>
        <v>#N/A</v>
      </c>
      <c r="AW43" s="412" t="e">
        <f>_xlfn.XLOOKUP($AF$6,'4'!$B:$B,'4'!X:X)</f>
        <v>#N/A</v>
      </c>
      <c r="AX43" s="412" t="e">
        <f>_xlfn.XLOOKUP($AF$6,'4'!$B:$B,'4'!Y:Y)</f>
        <v>#N/A</v>
      </c>
      <c r="AY43" s="412" t="e">
        <f>_xlfn.XLOOKUP($AF$6,'4'!$B:$B,'4'!Z:Z)</f>
        <v>#N/A</v>
      </c>
      <c r="AZ43" s="412" t="e">
        <f>_xlfn.XLOOKUP($AF$6,'4'!$B:$B,'4'!AA:AA)</f>
        <v>#N/A</v>
      </c>
      <c r="BA43" s="412" t="e">
        <f>_xlfn.XLOOKUP($AF$6,'4'!$B:$B,'4'!AB:AB)</f>
        <v>#N/A</v>
      </c>
      <c r="BB43" s="412" t="e">
        <f>_xlfn.XLOOKUP($AF$6,'4'!$B:$B,'4'!AC:AC)</f>
        <v>#N/A</v>
      </c>
      <c r="BC43" s="412" t="e">
        <f>_xlfn.XLOOKUP($AF$6,'4'!$B:$B,'4'!AD:AD)</f>
        <v>#N/A</v>
      </c>
      <c r="BD43" s="412" t="e">
        <f>_xlfn.XLOOKUP($AF$6,'4'!$B:$B,'4'!AE:AE)</f>
        <v>#N/A</v>
      </c>
      <c r="BE43" s="412" t="e">
        <f>_xlfn.XLOOKUP($AF$6,'4'!$B:$B,'4'!AP:AP)</f>
        <v>#N/A</v>
      </c>
      <c r="BF43" s="412" t="e">
        <f>_xlfn.XLOOKUP($AF$6,'4'!$B:$B,'4'!AO:AO)</f>
        <v>#N/A</v>
      </c>
    </row>
    <row r="44" spans="2:58" hidden="1">
      <c r="B44" s="1193"/>
      <c r="C44" s="412" t="e">
        <f t="shared" ref="C44" si="111">IF(C43=0,"✔","X")</f>
        <v>#N/A</v>
      </c>
      <c r="D44" s="412" t="e">
        <f t="shared" ref="D44" si="112">IF(D43=0,"✔","X")</f>
        <v>#N/A</v>
      </c>
      <c r="E44" s="412" t="e">
        <f t="shared" ref="E44" si="113">IF(E43=0,"✔","X")</f>
        <v>#N/A</v>
      </c>
      <c r="F44" s="412" t="e">
        <f t="shared" ref="F44" si="114">IF(F43=0,"✔","X")</f>
        <v>#N/A</v>
      </c>
      <c r="G44" s="412" t="e">
        <f t="shared" ref="G44" si="115">IF(G43=0,"✔","X")</f>
        <v>#N/A</v>
      </c>
      <c r="H44" s="412" t="e">
        <f t="shared" ref="H44" si="116">IF(H43=0,"✔","X")</f>
        <v>#N/A</v>
      </c>
      <c r="I44" s="412" t="e">
        <f>IF(I43=0,"✔","X")</f>
        <v>#N/A</v>
      </c>
      <c r="J44" s="412" t="e">
        <f t="shared" ref="J44" si="117">IF(J43=0,"✔","X")</f>
        <v>#N/A</v>
      </c>
      <c r="K44" s="412" t="e">
        <f t="shared" ref="K44" si="118">IF(K43=0,"✔","X")</f>
        <v>#N/A</v>
      </c>
      <c r="L44" s="412" t="e">
        <f t="shared" ref="L44" si="119">IF(L43=0,"✔","X")</f>
        <v>#N/A</v>
      </c>
      <c r="M44" s="412" t="e">
        <f t="shared" ref="M44" si="120">IF(M43=0,"✔","X")</f>
        <v>#N/A</v>
      </c>
      <c r="N44" s="412" t="e">
        <f t="shared" ref="N44" si="121">IF(N43=0,"✔","X")</f>
        <v>#N/A</v>
      </c>
      <c r="O44" s="412" t="e">
        <f t="shared" ref="O44" si="122">IF(O43=0,"✔","X")</f>
        <v>#N/A</v>
      </c>
      <c r="P44" s="412" t="e">
        <f t="shared" ref="P44" si="123">IF(P43=0,"✔","X")</f>
        <v>#N/A</v>
      </c>
      <c r="Q44" s="412" t="e">
        <f t="shared" ref="Q44" si="124">IF(Q43=0,"✔","X")</f>
        <v>#N/A</v>
      </c>
      <c r="R44" s="412" t="e">
        <f t="shared" ref="R44" si="125">IF(R43=0,"✔","X")</f>
        <v>#N/A</v>
      </c>
      <c r="S44" s="412" t="e">
        <f t="shared" ref="S44" si="126">IF(S43=0,"✔","X")</f>
        <v>#N/A</v>
      </c>
      <c r="T44" s="412" t="e">
        <f t="shared" ref="T44" si="127">IF(T43=0,"✔","X")</f>
        <v>#N/A</v>
      </c>
      <c r="U44" s="412" t="e">
        <f t="shared" ref="U44" si="128">IF(U43=0,"✔","X")</f>
        <v>#N/A</v>
      </c>
      <c r="V44" s="412" t="e">
        <f t="shared" ref="V44" si="129">IF(V43=0,"✔","X")</f>
        <v>#N/A</v>
      </c>
      <c r="W44" s="412" t="e">
        <f t="shared" ref="W44" si="130">IF(W43=0,"✔","X")</f>
        <v>#N/A</v>
      </c>
      <c r="X44" s="412" t="e">
        <f t="shared" ref="X44" si="131">IF(X43=0,"✔","X")</f>
        <v>#N/A</v>
      </c>
      <c r="Y44" s="412" t="e">
        <f t="shared" ref="Y44" si="132">IF(Y43=0,"✔","X")</f>
        <v>#N/A</v>
      </c>
      <c r="Z44" s="412" t="e">
        <f t="shared" ref="Z44" si="133">IF(Z43=0,"✔","X")</f>
        <v>#N/A</v>
      </c>
      <c r="AA44" s="412" t="e">
        <f t="shared" ref="AA44" si="134">IF(AA43=0,"✔","X")</f>
        <v>#N/A</v>
      </c>
      <c r="AB44" s="412" t="e">
        <f>_xlfn.XLOOKUP($C$6,'4'!$B:$B,'4'!AP:AP)</f>
        <v>#N/A</v>
      </c>
      <c r="AC44" s="412" t="e">
        <f>_xlfn.XLOOKUP($C$6,'4'!$B:$B,'4'!AO:AO)</f>
        <v>#N/A</v>
      </c>
      <c r="AE44" s="1193"/>
      <c r="AF44" s="412" t="e">
        <f t="shared" ref="AF44:AK44" si="135">IF(AF43=0,"✔","X")</f>
        <v>#N/A</v>
      </c>
      <c r="AG44" s="412" t="e">
        <f t="shared" si="135"/>
        <v>#N/A</v>
      </c>
      <c r="AH44" s="412" t="e">
        <f t="shared" si="135"/>
        <v>#N/A</v>
      </c>
      <c r="AI44" s="412" t="e">
        <f t="shared" si="135"/>
        <v>#N/A</v>
      </c>
      <c r="AJ44" s="412" t="e">
        <f t="shared" si="135"/>
        <v>#N/A</v>
      </c>
      <c r="AK44" s="412" t="e">
        <f t="shared" si="135"/>
        <v>#N/A</v>
      </c>
      <c r="AL44" s="412" t="e">
        <f>IF(AL43=0,"✔","X")</f>
        <v>#N/A</v>
      </c>
      <c r="AM44" s="412" t="e">
        <f t="shared" ref="AM44:BD44" si="136">IF(AM43=0,"✔","X")</f>
        <v>#N/A</v>
      </c>
      <c r="AN44" s="412" t="e">
        <f t="shared" si="136"/>
        <v>#N/A</v>
      </c>
      <c r="AO44" s="412" t="e">
        <f t="shared" si="136"/>
        <v>#N/A</v>
      </c>
      <c r="AP44" s="412" t="e">
        <f t="shared" si="136"/>
        <v>#N/A</v>
      </c>
      <c r="AQ44" s="412" t="e">
        <f t="shared" si="136"/>
        <v>#N/A</v>
      </c>
      <c r="AR44" s="412" t="e">
        <f t="shared" si="136"/>
        <v>#N/A</v>
      </c>
      <c r="AS44" s="412" t="e">
        <f t="shared" si="136"/>
        <v>#N/A</v>
      </c>
      <c r="AT44" s="412" t="e">
        <f t="shared" si="136"/>
        <v>#N/A</v>
      </c>
      <c r="AU44" s="412" t="e">
        <f t="shared" si="136"/>
        <v>#N/A</v>
      </c>
      <c r="AV44" s="412" t="e">
        <f t="shared" si="136"/>
        <v>#N/A</v>
      </c>
      <c r="AW44" s="412" t="e">
        <f t="shared" si="136"/>
        <v>#N/A</v>
      </c>
      <c r="AX44" s="412" t="e">
        <f t="shared" si="136"/>
        <v>#N/A</v>
      </c>
      <c r="AY44" s="412" t="e">
        <f t="shared" si="136"/>
        <v>#N/A</v>
      </c>
      <c r="AZ44" s="412" t="e">
        <f t="shared" si="136"/>
        <v>#N/A</v>
      </c>
      <c r="BA44" s="412" t="e">
        <f t="shared" si="136"/>
        <v>#N/A</v>
      </c>
      <c r="BB44" s="412" t="e">
        <f t="shared" si="136"/>
        <v>#N/A</v>
      </c>
      <c r="BC44" s="412" t="e">
        <f t="shared" si="136"/>
        <v>#N/A</v>
      </c>
      <c r="BD44" s="412" t="e">
        <f t="shared" si="136"/>
        <v>#N/A</v>
      </c>
      <c r="BE44" s="412" t="e">
        <f>_xlfn.XLOOKUP($AF$6,'4'!$B:$B,'4'!AP:AP)</f>
        <v>#N/A</v>
      </c>
      <c r="BF44" s="412" t="e">
        <f>_xlfn.XLOOKUP($AF$6,'4'!$B:$B,'4'!AO:AO)</f>
        <v>#N/A</v>
      </c>
    </row>
    <row r="45" spans="2:58" ht="14.5" thickBot="1">
      <c r="B45" s="1194"/>
      <c r="C45" s="413" t="str">
        <f t="shared" ref="C45:H45" si="137">IF(C42="","",C44)</f>
        <v/>
      </c>
      <c r="D45" s="413" t="e">
        <f t="shared" si="137"/>
        <v>#N/A</v>
      </c>
      <c r="E45" s="413" t="e">
        <f t="shared" si="137"/>
        <v>#N/A</v>
      </c>
      <c r="F45" s="413" t="e">
        <f t="shared" si="137"/>
        <v>#N/A</v>
      </c>
      <c r="G45" s="413" t="e">
        <f t="shared" si="137"/>
        <v>#N/A</v>
      </c>
      <c r="H45" s="413" t="e">
        <f t="shared" si="137"/>
        <v>#N/A</v>
      </c>
      <c r="I45" s="413" t="e">
        <f t="shared" ref="I45" si="138">IF(I42="","",I44)</f>
        <v>#N/A</v>
      </c>
      <c r="J45" s="413" t="e">
        <f t="shared" ref="J45" si="139">IF(J42="","",J44)</f>
        <v>#N/A</v>
      </c>
      <c r="K45" s="413" t="e">
        <f t="shared" ref="K45" si="140">IF(K42="","",K44)</f>
        <v>#N/A</v>
      </c>
      <c r="L45" s="413" t="e">
        <f t="shared" ref="L45" si="141">IF(L42="","",L44)</f>
        <v>#N/A</v>
      </c>
      <c r="M45" s="413" t="e">
        <f t="shared" ref="M45" si="142">IF(M42="","",M44)</f>
        <v>#N/A</v>
      </c>
      <c r="N45" s="413" t="e">
        <f t="shared" ref="N45" si="143">IF(N42="","",N44)</f>
        <v>#N/A</v>
      </c>
      <c r="O45" s="413" t="str">
        <f t="shared" ref="O45" si="144">IF(O42="","",O44)</f>
        <v/>
      </c>
      <c r="P45" s="413" t="str">
        <f t="shared" ref="P45" si="145">IF(P42="","",P44)</f>
        <v/>
      </c>
      <c r="Q45" s="413" t="str">
        <f t="shared" ref="Q45" si="146">IF(Q42="","",Q44)</f>
        <v/>
      </c>
      <c r="R45" s="413" t="str">
        <f t="shared" ref="R45" si="147">IF(R42="","",R44)</f>
        <v/>
      </c>
      <c r="S45" s="413" t="str">
        <f t="shared" ref="S45" si="148">IF(S42="","",S44)</f>
        <v/>
      </c>
      <c r="T45" s="413" t="str">
        <f t="shared" ref="T45" si="149">IF(T42="","",T44)</f>
        <v/>
      </c>
      <c r="U45" s="413" t="str">
        <f t="shared" ref="U45" si="150">IF(U42="","",U44)</f>
        <v/>
      </c>
      <c r="V45" s="413" t="str">
        <f t="shared" ref="V45" si="151">IF(V42="","",V44)</f>
        <v/>
      </c>
      <c r="W45" s="413" t="str">
        <f t="shared" ref="W45" si="152">IF(W42="","",W44)</f>
        <v/>
      </c>
      <c r="X45" s="413" t="str">
        <f t="shared" ref="X45" si="153">IF(X42="","",X44)</f>
        <v/>
      </c>
      <c r="Y45" s="413" t="str">
        <f t="shared" ref="Y45" si="154">IF(Y42="","",Y44)</f>
        <v/>
      </c>
      <c r="Z45" s="413" t="str">
        <f t="shared" ref="Z45" si="155">IF(Z42="","",Z44)</f>
        <v/>
      </c>
      <c r="AA45" s="413" t="str">
        <f t="shared" ref="AA45" si="156">IF(AA42="","",AA44)</f>
        <v/>
      </c>
      <c r="AB45" s="414">
        <f>COUNTIF(C45:AA45,"✔")</f>
        <v>0</v>
      </c>
      <c r="AC45" s="544">
        <f>COUNTIF(C45:AA45,"X")</f>
        <v>0</v>
      </c>
      <c r="AE45" s="1194"/>
      <c r="AF45" s="413" t="str">
        <f t="shared" ref="AF45:BD45" si="157">IF(AF42="","",AF44)</f>
        <v/>
      </c>
      <c r="AG45" s="413" t="e">
        <f t="shared" si="157"/>
        <v>#N/A</v>
      </c>
      <c r="AH45" s="413" t="e">
        <f t="shared" si="157"/>
        <v>#N/A</v>
      </c>
      <c r="AI45" s="413" t="e">
        <f t="shared" si="157"/>
        <v>#N/A</v>
      </c>
      <c r="AJ45" s="413" t="e">
        <f t="shared" si="157"/>
        <v>#N/A</v>
      </c>
      <c r="AK45" s="413" t="e">
        <f t="shared" si="157"/>
        <v>#N/A</v>
      </c>
      <c r="AL45" s="413" t="e">
        <f t="shared" si="157"/>
        <v>#N/A</v>
      </c>
      <c r="AM45" s="413" t="e">
        <f t="shared" si="157"/>
        <v>#N/A</v>
      </c>
      <c r="AN45" s="413" t="e">
        <f t="shared" si="157"/>
        <v>#N/A</v>
      </c>
      <c r="AO45" s="413" t="e">
        <f t="shared" si="157"/>
        <v>#N/A</v>
      </c>
      <c r="AP45" s="413" t="e">
        <f t="shared" si="157"/>
        <v>#N/A</v>
      </c>
      <c r="AQ45" s="413" t="e">
        <f t="shared" si="157"/>
        <v>#N/A</v>
      </c>
      <c r="AR45" s="413" t="str">
        <f t="shared" si="157"/>
        <v/>
      </c>
      <c r="AS45" s="413" t="str">
        <f t="shared" si="157"/>
        <v/>
      </c>
      <c r="AT45" s="413" t="str">
        <f t="shared" si="157"/>
        <v/>
      </c>
      <c r="AU45" s="413" t="str">
        <f t="shared" si="157"/>
        <v/>
      </c>
      <c r="AV45" s="413" t="str">
        <f t="shared" si="157"/>
        <v/>
      </c>
      <c r="AW45" s="413" t="str">
        <f t="shared" si="157"/>
        <v/>
      </c>
      <c r="AX45" s="413" t="str">
        <f t="shared" si="157"/>
        <v/>
      </c>
      <c r="AY45" s="413" t="str">
        <f t="shared" si="157"/>
        <v/>
      </c>
      <c r="AZ45" s="413" t="str">
        <f t="shared" si="157"/>
        <v/>
      </c>
      <c r="BA45" s="413" t="str">
        <f t="shared" si="157"/>
        <v/>
      </c>
      <c r="BB45" s="413" t="str">
        <f t="shared" si="157"/>
        <v/>
      </c>
      <c r="BC45" s="413" t="str">
        <f t="shared" si="157"/>
        <v/>
      </c>
      <c r="BD45" s="413" t="str">
        <f t="shared" si="157"/>
        <v/>
      </c>
      <c r="BE45" s="414">
        <f>COUNTIF(AF45:BD45,"✔")</f>
        <v>0</v>
      </c>
      <c r="BF45" s="544">
        <f>COUNTIF(AF45:BD45,"X")</f>
        <v>0</v>
      </c>
    </row>
    <row r="46" spans="2:58" ht="14.5" thickTop="1">
      <c r="B46" s="518"/>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519"/>
      <c r="AE46" s="518"/>
      <c r="AF46" s="126"/>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519"/>
    </row>
    <row r="47" spans="2:58" ht="14.5" thickBot="1">
      <c r="B47" s="518"/>
      <c r="C47" s="126"/>
      <c r="D47" s="545" t="s">
        <v>368</v>
      </c>
      <c r="E47" s="463"/>
      <c r="F47" s="463"/>
      <c r="G47" s="463"/>
      <c r="H47" s="463"/>
      <c r="I47" s="463"/>
      <c r="J47" s="463"/>
      <c r="K47" s="463"/>
      <c r="L47" s="463"/>
      <c r="M47" s="463"/>
      <c r="N47" s="126"/>
      <c r="O47" s="126"/>
      <c r="P47" s="545" t="s">
        <v>369</v>
      </c>
      <c r="Q47" s="463"/>
      <c r="R47" s="463"/>
      <c r="S47" s="463"/>
      <c r="T47" s="463"/>
      <c r="U47" s="463"/>
      <c r="V47" s="463"/>
      <c r="W47" s="463"/>
      <c r="X47" s="463"/>
      <c r="Y47" s="463"/>
      <c r="Z47" s="126" t="s">
        <v>370</v>
      </c>
      <c r="AA47" s="545"/>
      <c r="AB47" s="463"/>
      <c r="AC47" s="519"/>
      <c r="AE47" s="518"/>
      <c r="AF47" s="126"/>
      <c r="AG47" s="545" t="s">
        <v>368</v>
      </c>
      <c r="AH47" s="463"/>
      <c r="AI47" s="463"/>
      <c r="AJ47" s="463"/>
      <c r="AK47" s="463"/>
      <c r="AL47" s="463"/>
      <c r="AM47" s="463"/>
      <c r="AN47" s="463"/>
      <c r="AO47" s="463"/>
      <c r="AP47" s="463"/>
      <c r="AQ47" s="126"/>
      <c r="AR47" s="126"/>
      <c r="AS47" s="545" t="s">
        <v>369</v>
      </c>
      <c r="AT47" s="463"/>
      <c r="AU47" s="463"/>
      <c r="AV47" s="463"/>
      <c r="AW47" s="463"/>
      <c r="AX47" s="463"/>
      <c r="AY47" s="463"/>
      <c r="AZ47" s="463"/>
      <c r="BA47" s="463"/>
      <c r="BB47" s="463"/>
      <c r="BC47" s="126" t="s">
        <v>370</v>
      </c>
      <c r="BD47" s="545"/>
      <c r="BE47" s="463"/>
      <c r="BF47" s="519"/>
    </row>
    <row r="48" spans="2:58" ht="6" customHeight="1" thickTop="1">
      <c r="B48" s="546"/>
      <c r="C48" s="547"/>
      <c r="D48" s="547"/>
      <c r="E48" s="547"/>
      <c r="F48" s="547"/>
      <c r="G48" s="547"/>
      <c r="H48" s="547"/>
      <c r="I48" s="547"/>
      <c r="J48" s="547"/>
      <c r="K48" s="547"/>
      <c r="L48" s="547"/>
      <c r="M48" s="547"/>
      <c r="N48" s="547"/>
      <c r="O48" s="547"/>
      <c r="P48" s="547"/>
      <c r="Q48" s="547"/>
      <c r="R48" s="547"/>
      <c r="S48" s="547"/>
      <c r="T48" s="547"/>
      <c r="U48" s="547"/>
      <c r="V48" s="547"/>
      <c r="W48" s="547"/>
      <c r="X48" s="547"/>
      <c r="Y48" s="547"/>
      <c r="Z48" s="547"/>
      <c r="AA48" s="547"/>
      <c r="AB48" s="547"/>
      <c r="AC48" s="548"/>
      <c r="AE48" s="546"/>
      <c r="AF48" s="547"/>
      <c r="AG48" s="547"/>
      <c r="AH48" s="547"/>
      <c r="AI48" s="547"/>
      <c r="AJ48" s="547"/>
      <c r="AK48" s="547"/>
      <c r="AL48" s="547"/>
      <c r="AM48" s="547"/>
      <c r="AN48" s="547"/>
      <c r="AO48" s="547"/>
      <c r="AP48" s="547"/>
      <c r="AQ48" s="547"/>
      <c r="AR48" s="547"/>
      <c r="AS48" s="547"/>
      <c r="AT48" s="547"/>
      <c r="AU48" s="547"/>
      <c r="AV48" s="547"/>
      <c r="AW48" s="547"/>
      <c r="AX48" s="547"/>
      <c r="AY48" s="547"/>
      <c r="AZ48" s="547"/>
      <c r="BA48" s="547"/>
      <c r="BB48" s="547"/>
      <c r="BC48" s="547"/>
      <c r="BD48" s="547"/>
      <c r="BE48" s="547"/>
      <c r="BF48" s="548"/>
    </row>
    <row r="50" spans="1:58">
      <c r="B50" s="509"/>
      <c r="C50" s="510" t="str">
        <f>'INPUT DATA'!$E$10</f>
        <v>KORONADAL NATIONAL COMPREHENSIVE HIGH SCHOOL</v>
      </c>
      <c r="D50" s="510"/>
      <c r="E50" s="510"/>
      <c r="F50" s="511"/>
      <c r="G50" s="510"/>
      <c r="H50" s="510"/>
      <c r="I50" s="510"/>
      <c r="J50" s="510"/>
      <c r="K50" s="510"/>
      <c r="L50" s="510"/>
      <c r="M50" s="510"/>
      <c r="N50" s="510"/>
      <c r="O50" s="510"/>
      <c r="P50" s="510"/>
      <c r="Q50" s="510"/>
      <c r="R50" s="510"/>
      <c r="S50" s="510"/>
      <c r="T50" s="510"/>
      <c r="U50" s="510"/>
      <c r="V50" s="510"/>
      <c r="W50" s="510"/>
      <c r="X50" s="510"/>
      <c r="Y50" s="510"/>
      <c r="Z50" s="510"/>
      <c r="AA50" s="510"/>
      <c r="AB50" s="510"/>
      <c r="AC50" s="512"/>
      <c r="AE50" s="509"/>
      <c r="AF50" s="510" t="str">
        <f>'INPUT DATA'!$E$10</f>
        <v>KORONADAL NATIONAL COMPREHENSIVE HIGH SCHOOL</v>
      </c>
      <c r="AG50" s="510"/>
      <c r="AH50" s="510"/>
      <c r="AI50" s="511"/>
      <c r="AJ50" s="510"/>
      <c r="AK50" s="510"/>
      <c r="AL50" s="510"/>
      <c r="AM50" s="510"/>
      <c r="AN50" s="510"/>
      <c r="AO50" s="510"/>
      <c r="AP50" s="510"/>
      <c r="AQ50" s="510"/>
      <c r="AR50" s="510"/>
      <c r="AS50" s="510"/>
      <c r="AT50" s="510"/>
      <c r="AU50" s="510"/>
      <c r="AV50" s="510"/>
      <c r="AW50" s="510"/>
      <c r="AX50" s="510"/>
      <c r="AY50" s="510"/>
      <c r="AZ50" s="510"/>
      <c r="BA50" s="510"/>
      <c r="BB50" s="510"/>
      <c r="BC50" s="510"/>
      <c r="BD50" s="510"/>
      <c r="BE50" s="510"/>
      <c r="BF50" s="512"/>
    </row>
    <row r="51" spans="1:58" ht="18">
      <c r="B51" s="513"/>
      <c r="C51" s="514" t="s">
        <v>351</v>
      </c>
      <c r="D51" s="515"/>
      <c r="E51" s="515"/>
      <c r="F51" s="516"/>
      <c r="G51" s="515"/>
      <c r="H51" s="515"/>
      <c r="I51" s="515"/>
      <c r="J51" s="515"/>
      <c r="K51" s="515"/>
      <c r="L51" s="515"/>
      <c r="M51" s="515"/>
      <c r="N51" s="515"/>
      <c r="O51" s="515"/>
      <c r="P51" s="515"/>
      <c r="Q51" s="515"/>
      <c r="R51" s="515"/>
      <c r="S51" s="515"/>
      <c r="T51" s="515"/>
      <c r="U51" s="515"/>
      <c r="V51" s="515"/>
      <c r="W51" s="515"/>
      <c r="X51" s="515"/>
      <c r="Y51" s="515"/>
      <c r="Z51" s="515"/>
      <c r="AA51" s="515"/>
      <c r="AB51" s="549" t="s">
        <v>342</v>
      </c>
      <c r="AC51" s="517"/>
      <c r="AE51" s="513"/>
      <c r="AF51" s="514" t="s">
        <v>351</v>
      </c>
      <c r="AG51" s="515"/>
      <c r="AH51" s="515"/>
      <c r="AI51" s="516"/>
      <c r="AJ51" s="515"/>
      <c r="AK51" s="515"/>
      <c r="AL51" s="515"/>
      <c r="AM51" s="515"/>
      <c r="AN51" s="515"/>
      <c r="AO51" s="515"/>
      <c r="AP51" s="515"/>
      <c r="AQ51" s="515"/>
      <c r="AR51" s="515"/>
      <c r="AS51" s="515"/>
      <c r="AT51" s="515"/>
      <c r="AU51" s="515"/>
      <c r="AV51" s="515"/>
      <c r="AW51" s="515"/>
      <c r="AX51" s="515"/>
      <c r="AY51" s="515"/>
      <c r="AZ51" s="515"/>
      <c r="BA51" s="515"/>
      <c r="BB51" s="515"/>
      <c r="BC51" s="515"/>
      <c r="BD51" s="515"/>
      <c r="BE51" s="549" t="s">
        <v>342</v>
      </c>
      <c r="BF51" s="517"/>
    </row>
    <row r="52" spans="1:58">
      <c r="B52" s="513"/>
      <c r="C52" s="515" t="str">
        <f>"SY "&amp; 'INPUT DATA'!$E$12</f>
        <v>SY 2026-2027</v>
      </c>
      <c r="D52" s="515"/>
      <c r="E52" s="515"/>
      <c r="F52" s="516"/>
      <c r="G52" s="515"/>
      <c r="H52" s="515"/>
      <c r="I52" s="515"/>
      <c r="J52" s="515"/>
      <c r="K52" s="515"/>
      <c r="L52" s="515"/>
      <c r="M52" s="515"/>
      <c r="N52" s="515"/>
      <c r="O52" s="515"/>
      <c r="P52" s="515"/>
      <c r="Q52" s="515"/>
      <c r="R52" s="515"/>
      <c r="S52" s="515"/>
      <c r="T52" s="515"/>
      <c r="U52" s="515"/>
      <c r="V52" s="515"/>
      <c r="W52" s="515"/>
      <c r="X52" s="515"/>
      <c r="Y52" s="515"/>
      <c r="Z52" s="515"/>
      <c r="AA52" s="515"/>
      <c r="AB52" s="515"/>
      <c r="AC52" s="517"/>
      <c r="AE52" s="513"/>
      <c r="AF52" s="515" t="str">
        <f>"SY "&amp; 'INPUT DATA'!$E$12</f>
        <v>SY 2026-2027</v>
      </c>
      <c r="AG52" s="515"/>
      <c r="AH52" s="515"/>
      <c r="AI52" s="516"/>
      <c r="AJ52" s="515"/>
      <c r="AK52" s="515"/>
      <c r="AL52" s="515"/>
      <c r="AM52" s="515"/>
      <c r="AN52" s="515"/>
      <c r="AO52" s="515"/>
      <c r="AP52" s="515"/>
      <c r="AQ52" s="515"/>
      <c r="AR52" s="515"/>
      <c r="AS52" s="515"/>
      <c r="AT52" s="515"/>
      <c r="AU52" s="515"/>
      <c r="AV52" s="515"/>
      <c r="AW52" s="515"/>
      <c r="AX52" s="515"/>
      <c r="AY52" s="515"/>
      <c r="AZ52" s="515"/>
      <c r="BA52" s="515"/>
      <c r="BB52" s="515"/>
      <c r="BC52" s="515"/>
      <c r="BD52" s="515"/>
      <c r="BE52" s="515"/>
      <c r="BF52" s="517"/>
    </row>
    <row r="53" spans="1:58" ht="4.25" customHeight="1">
      <c r="B53" s="518"/>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c r="AA53" s="126"/>
      <c r="AB53" s="126"/>
      <c r="AC53" s="519"/>
      <c r="AE53" s="518"/>
      <c r="AF53" s="126"/>
      <c r="AG53" s="126"/>
      <c r="AH53" s="126"/>
      <c r="AI53" s="126"/>
      <c r="AJ53" s="126"/>
      <c r="AK53" s="126"/>
      <c r="AL53" s="126"/>
      <c r="AM53" s="126"/>
      <c r="AN53" s="126"/>
      <c r="AO53" s="126"/>
      <c r="AP53" s="126"/>
      <c r="AQ53" s="126"/>
      <c r="AR53" s="126"/>
      <c r="AS53" s="126"/>
      <c r="AT53" s="126"/>
      <c r="AU53" s="126"/>
      <c r="AV53" s="126"/>
      <c r="AW53" s="126"/>
      <c r="AX53" s="126"/>
      <c r="AY53" s="126"/>
      <c r="AZ53" s="126"/>
      <c r="BA53" s="126"/>
      <c r="BB53" s="126"/>
      <c r="BC53" s="126"/>
      <c r="BD53" s="126"/>
      <c r="BE53" s="126"/>
      <c r="BF53" s="519"/>
    </row>
    <row r="54" spans="1:58">
      <c r="B54" s="520" t="s">
        <v>198</v>
      </c>
      <c r="C54" s="521" t="s">
        <v>533</v>
      </c>
      <c r="D54" s="522"/>
      <c r="E54" s="522"/>
      <c r="F54" s="123"/>
      <c r="G54" s="123"/>
      <c r="H54" s="123"/>
      <c r="I54" s="123"/>
      <c r="J54" s="123"/>
      <c r="K54" s="523"/>
      <c r="L54" s="523"/>
      <c r="M54" s="524"/>
      <c r="N54" s="525"/>
      <c r="O54" s="526"/>
      <c r="P54" s="526"/>
      <c r="Q54" s="526" t="s">
        <v>353</v>
      </c>
      <c r="R54" s="527" t="str">
        <f>'INPUT DATA'!$E$17</f>
        <v>KATHY A. GARCIA</v>
      </c>
      <c r="S54" s="409"/>
      <c r="T54" s="527"/>
      <c r="U54" s="527"/>
      <c r="V54" s="527"/>
      <c r="W54" s="527"/>
      <c r="X54" s="123"/>
      <c r="Y54" s="123"/>
      <c r="Z54" s="123"/>
      <c r="AA54" s="123"/>
      <c r="AB54" s="123"/>
      <c r="AC54" s="528"/>
      <c r="AE54" s="520" t="s">
        <v>198</v>
      </c>
      <c r="AF54" s="521" t="s">
        <v>534</v>
      </c>
      <c r="AG54" s="522"/>
      <c r="AH54" s="522"/>
      <c r="AI54" s="123"/>
      <c r="AJ54" s="123"/>
      <c r="AK54" s="123"/>
      <c r="AL54" s="123"/>
      <c r="AM54" s="123"/>
      <c r="AN54" s="523"/>
      <c r="AO54" s="523"/>
      <c r="AP54" s="524"/>
      <c r="AQ54" s="525"/>
      <c r="AR54" s="526"/>
      <c r="AS54" s="526"/>
      <c r="AT54" s="526" t="s">
        <v>353</v>
      </c>
      <c r="AU54" s="527" t="str">
        <f>'INPUT DATA'!$E$17</f>
        <v>KATHY A. GARCIA</v>
      </c>
      <c r="AV54" s="409"/>
      <c r="AW54" s="527"/>
      <c r="AX54" s="527"/>
      <c r="AY54" s="527"/>
      <c r="AZ54" s="527"/>
      <c r="BA54" s="123"/>
      <c r="BB54" s="123"/>
      <c r="BC54" s="123"/>
      <c r="BD54" s="123"/>
      <c r="BE54" s="123"/>
      <c r="BF54" s="528"/>
    </row>
    <row r="55" spans="1:58">
      <c r="B55" s="520" t="s">
        <v>352</v>
      </c>
      <c r="C55" s="527" t="str">
        <f>'INPUT DATA'!$E$14</f>
        <v>7-ROSAL</v>
      </c>
      <c r="D55" s="522"/>
      <c r="E55" s="522"/>
      <c r="F55" s="123"/>
      <c r="G55" s="123"/>
      <c r="H55" s="123"/>
      <c r="I55" s="123"/>
      <c r="J55" s="123"/>
      <c r="K55" s="523"/>
      <c r="L55" s="523"/>
      <c r="M55" s="524"/>
      <c r="N55" s="525"/>
      <c r="O55" s="526"/>
      <c r="P55" s="526"/>
      <c r="Q55" s="526" t="s">
        <v>354</v>
      </c>
      <c r="R55" s="527" t="str">
        <f>'INPUT DATA'!$E$23</f>
        <v>MA. FE LITA S. YPARRAGUIRRE</v>
      </c>
      <c r="S55" s="409"/>
      <c r="T55" s="527"/>
      <c r="U55" s="527"/>
      <c r="V55" s="527"/>
      <c r="W55" s="527"/>
      <c r="X55" s="123"/>
      <c r="Y55" s="123"/>
      <c r="Z55" s="123"/>
      <c r="AA55" s="123"/>
      <c r="AB55" s="123"/>
      <c r="AC55" s="528"/>
      <c r="AE55" s="520" t="s">
        <v>352</v>
      </c>
      <c r="AF55" s="527" t="str">
        <f>'INPUT DATA'!$E$14</f>
        <v>7-ROSAL</v>
      </c>
      <c r="AG55" s="522"/>
      <c r="AH55" s="522"/>
      <c r="AI55" s="123"/>
      <c r="AJ55" s="123"/>
      <c r="AK55" s="123"/>
      <c r="AL55" s="123"/>
      <c r="AM55" s="123"/>
      <c r="AN55" s="523"/>
      <c r="AO55" s="523"/>
      <c r="AP55" s="524"/>
      <c r="AQ55" s="525"/>
      <c r="AR55" s="526"/>
      <c r="AS55" s="526"/>
      <c r="AT55" s="526" t="s">
        <v>354</v>
      </c>
      <c r="AU55" s="527" t="str">
        <f>'INPUT DATA'!$E$23</f>
        <v>MA. FE LITA S. YPARRAGUIRRE</v>
      </c>
      <c r="AV55" s="409"/>
      <c r="AW55" s="527"/>
      <c r="AX55" s="527"/>
      <c r="AY55" s="527"/>
      <c r="AZ55" s="527"/>
      <c r="BA55" s="123"/>
      <c r="BB55" s="123"/>
      <c r="BC55" s="123"/>
      <c r="BD55" s="123"/>
      <c r="BE55" s="123"/>
      <c r="BF55" s="528"/>
    </row>
    <row r="56" spans="1:58" ht="4.25" customHeight="1">
      <c r="B56" s="529"/>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528"/>
      <c r="AE56" s="529"/>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528"/>
    </row>
    <row r="57" spans="1:58">
      <c r="B57" s="1210" t="s">
        <v>355</v>
      </c>
      <c r="C57" s="1211"/>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A57" s="1211"/>
      <c r="AB57" s="1211"/>
      <c r="AC57" s="1212"/>
      <c r="AE57" s="1210" t="s">
        <v>355</v>
      </c>
      <c r="AF57" s="1211"/>
      <c r="AG57" s="1211"/>
      <c r="AH57" s="1211"/>
      <c r="AI57" s="1211"/>
      <c r="AJ57" s="1211"/>
      <c r="AK57" s="1211"/>
      <c r="AL57" s="1211"/>
      <c r="AM57" s="1211"/>
      <c r="AN57" s="1211"/>
      <c r="AO57" s="1211"/>
      <c r="AP57" s="1211"/>
      <c r="AQ57" s="1211"/>
      <c r="AR57" s="1211"/>
      <c r="AS57" s="1211"/>
      <c r="AT57" s="1211"/>
      <c r="AU57" s="1211"/>
      <c r="AV57" s="1211"/>
      <c r="AW57" s="1211"/>
      <c r="AX57" s="1211"/>
      <c r="AY57" s="1211"/>
      <c r="AZ57" s="1211"/>
      <c r="BA57" s="1211"/>
      <c r="BB57" s="1211"/>
      <c r="BC57" s="1211"/>
      <c r="BD57" s="1211"/>
      <c r="BE57" s="1211"/>
      <c r="BF57" s="1212"/>
    </row>
    <row r="58" spans="1:58" ht="13.75" customHeight="1" thickBot="1">
      <c r="B58" s="1213" t="s">
        <v>356</v>
      </c>
      <c r="C58" s="1214"/>
      <c r="D58" s="1214"/>
      <c r="E58" s="1214"/>
      <c r="F58" s="1214"/>
      <c r="G58" s="1214" t="s">
        <v>342</v>
      </c>
      <c r="H58" s="1214"/>
      <c r="I58" s="1214"/>
      <c r="J58" s="1214"/>
      <c r="K58" s="1214" t="s">
        <v>343</v>
      </c>
      <c r="L58" s="1214"/>
      <c r="M58" s="1214"/>
      <c r="N58" s="1214"/>
      <c r="O58" s="1214" t="s">
        <v>344</v>
      </c>
      <c r="P58" s="1214"/>
      <c r="Q58" s="1214"/>
      <c r="R58" s="1214"/>
      <c r="S58" s="1215" t="s">
        <v>357</v>
      </c>
      <c r="T58" s="1215"/>
      <c r="U58" s="1215"/>
      <c r="V58" s="1215"/>
      <c r="W58" s="1215"/>
      <c r="X58" s="1214" t="s">
        <v>156</v>
      </c>
      <c r="Y58" s="1214"/>
      <c r="Z58" s="1214"/>
      <c r="AA58" s="1214"/>
      <c r="AB58" s="1214"/>
      <c r="AC58" s="1216"/>
      <c r="AE58" s="1213" t="s">
        <v>356</v>
      </c>
      <c r="AF58" s="1214"/>
      <c r="AG58" s="1214"/>
      <c r="AH58" s="1214"/>
      <c r="AI58" s="1214"/>
      <c r="AJ58" s="1214" t="s">
        <v>342</v>
      </c>
      <c r="AK58" s="1214"/>
      <c r="AL58" s="1214"/>
      <c r="AM58" s="1214"/>
      <c r="AN58" s="1214" t="s">
        <v>343</v>
      </c>
      <c r="AO58" s="1214"/>
      <c r="AP58" s="1214"/>
      <c r="AQ58" s="1214"/>
      <c r="AR58" s="1214" t="s">
        <v>344</v>
      </c>
      <c r="AS58" s="1214"/>
      <c r="AT58" s="1214"/>
      <c r="AU58" s="1214"/>
      <c r="AV58" s="1215" t="s">
        <v>357</v>
      </c>
      <c r="AW58" s="1215"/>
      <c r="AX58" s="1215"/>
      <c r="AY58" s="1215"/>
      <c r="AZ58" s="1215"/>
      <c r="BA58" s="1214" t="s">
        <v>156</v>
      </c>
      <c r="BB58" s="1214"/>
      <c r="BC58" s="1214"/>
      <c r="BD58" s="1214"/>
      <c r="BE58" s="1214"/>
      <c r="BF58" s="1216"/>
    </row>
    <row r="59" spans="1:58" ht="16" thickTop="1" thickBot="1">
      <c r="A59" s="67"/>
      <c r="B59" s="530" t="s">
        <v>255</v>
      </c>
      <c r="C59" s="335"/>
      <c r="D59" s="335"/>
      <c r="E59" s="335"/>
      <c r="F59" s="405"/>
      <c r="G59" s="1203" t="e">
        <f>_xlfn.XLOOKUP(C54,consol!$B:$B,consol!$D:$D)</f>
        <v>#N/A</v>
      </c>
      <c r="H59" s="1203"/>
      <c r="I59" s="1203"/>
      <c r="J59" s="1203"/>
      <c r="K59" s="1203"/>
      <c r="L59" s="1203"/>
      <c r="M59" s="1203"/>
      <c r="N59" s="1203"/>
      <c r="O59" s="1203"/>
      <c r="P59" s="1203"/>
      <c r="Q59" s="1203"/>
      <c r="R59" s="1203"/>
      <c r="S59" s="1203"/>
      <c r="T59" s="1203"/>
      <c r="U59" s="1203"/>
      <c r="V59" s="1203"/>
      <c r="W59" s="1203"/>
      <c r="X59" s="1203"/>
      <c r="Y59" s="1203"/>
      <c r="Z59" s="1203"/>
      <c r="AA59" s="1203"/>
      <c r="AB59" s="1203"/>
      <c r="AC59" s="1204"/>
      <c r="AD59" s="67"/>
      <c r="AE59" s="530" t="s">
        <v>255</v>
      </c>
      <c r="AF59" s="335"/>
      <c r="AG59" s="335"/>
      <c r="AH59" s="335"/>
      <c r="AI59" s="405"/>
      <c r="AJ59" s="1203" t="e">
        <f>_xlfn.XLOOKUP(AF54,consol!$B:$B,consol!$D:$D)</f>
        <v>#N/A</v>
      </c>
      <c r="AK59" s="1203"/>
      <c r="AL59" s="1203"/>
      <c r="AM59" s="1203"/>
      <c r="AN59" s="1203"/>
      <c r="AO59" s="1203"/>
      <c r="AP59" s="1203"/>
      <c r="AQ59" s="1203"/>
      <c r="AR59" s="1203"/>
      <c r="AS59" s="1203"/>
      <c r="AT59" s="1203"/>
      <c r="AU59" s="1203"/>
      <c r="AV59" s="1203"/>
      <c r="AW59" s="1203"/>
      <c r="AX59" s="1203"/>
      <c r="AY59" s="1203"/>
      <c r="AZ59" s="1203"/>
      <c r="BA59" s="1203"/>
      <c r="BB59" s="1203"/>
      <c r="BC59" s="1203"/>
      <c r="BD59" s="1203"/>
      <c r="BE59" s="1203"/>
      <c r="BF59" s="1204"/>
    </row>
    <row r="60" spans="1:58" ht="16" thickTop="1" thickBot="1">
      <c r="A60" s="67"/>
      <c r="B60" s="530" t="s">
        <v>256</v>
      </c>
      <c r="C60" s="335"/>
      <c r="D60" s="335"/>
      <c r="E60" s="335"/>
      <c r="F60" s="405"/>
      <c r="G60" s="1203" t="e">
        <f>_xlfn.XLOOKUP(C54,consol!$B:$B,consol!$H:$H)</f>
        <v>#N/A</v>
      </c>
      <c r="H60" s="1203"/>
      <c r="I60" s="1203"/>
      <c r="J60" s="1203"/>
      <c r="K60" s="1203"/>
      <c r="L60" s="1203"/>
      <c r="M60" s="1203"/>
      <c r="N60" s="1203"/>
      <c r="O60" s="1203"/>
      <c r="P60" s="1203"/>
      <c r="Q60" s="1203"/>
      <c r="R60" s="1203"/>
      <c r="S60" s="1203"/>
      <c r="T60" s="1203"/>
      <c r="U60" s="1203"/>
      <c r="V60" s="1203"/>
      <c r="W60" s="1203"/>
      <c r="X60" s="1203"/>
      <c r="Y60" s="1203"/>
      <c r="Z60" s="1203"/>
      <c r="AA60" s="1203"/>
      <c r="AB60" s="1203"/>
      <c r="AC60" s="1204"/>
      <c r="AD60" s="67"/>
      <c r="AE60" s="530" t="s">
        <v>256</v>
      </c>
      <c r="AF60" s="335"/>
      <c r="AG60" s="335"/>
      <c r="AH60" s="335"/>
      <c r="AI60" s="405"/>
      <c r="AJ60" s="1203" t="e">
        <f>_xlfn.XLOOKUP(AF54,consol!$B:$B,consol!$H:$H)</f>
        <v>#N/A</v>
      </c>
      <c r="AK60" s="1203"/>
      <c r="AL60" s="1203"/>
      <c r="AM60" s="1203"/>
      <c r="AN60" s="1203"/>
      <c r="AO60" s="1203"/>
      <c r="AP60" s="1203"/>
      <c r="AQ60" s="1203"/>
      <c r="AR60" s="1203"/>
      <c r="AS60" s="1203"/>
      <c r="AT60" s="1203"/>
      <c r="AU60" s="1203"/>
      <c r="AV60" s="1203"/>
      <c r="AW60" s="1203"/>
      <c r="AX60" s="1203"/>
      <c r="AY60" s="1203"/>
      <c r="AZ60" s="1203"/>
      <c r="BA60" s="1203"/>
      <c r="BB60" s="1203"/>
      <c r="BC60" s="1203"/>
      <c r="BD60" s="1203"/>
      <c r="BE60" s="1203"/>
      <c r="BF60" s="1204"/>
    </row>
    <row r="61" spans="1:58" ht="16" thickTop="1" thickBot="1">
      <c r="A61" s="67"/>
      <c r="B61" s="530" t="s">
        <v>257</v>
      </c>
      <c r="C61" s="335"/>
      <c r="D61" s="335"/>
      <c r="E61" s="335"/>
      <c r="F61" s="405"/>
      <c r="G61" s="1203" t="e">
        <f>_xlfn.XLOOKUP(C54,consol!$B:$B,consol!$L:$L)</f>
        <v>#N/A</v>
      </c>
      <c r="H61" s="1203"/>
      <c r="I61" s="1203"/>
      <c r="J61" s="1203"/>
      <c r="K61" s="1203"/>
      <c r="L61" s="1203"/>
      <c r="M61" s="1203"/>
      <c r="N61" s="1203"/>
      <c r="O61" s="1203"/>
      <c r="P61" s="1203"/>
      <c r="Q61" s="1203"/>
      <c r="R61" s="1203"/>
      <c r="S61" s="1203"/>
      <c r="T61" s="1203"/>
      <c r="U61" s="1203"/>
      <c r="V61" s="1203"/>
      <c r="W61" s="1203"/>
      <c r="X61" s="1203"/>
      <c r="Y61" s="1203"/>
      <c r="Z61" s="1203"/>
      <c r="AA61" s="1203"/>
      <c r="AB61" s="1203"/>
      <c r="AC61" s="1204"/>
      <c r="AD61" s="67"/>
      <c r="AE61" s="530" t="s">
        <v>257</v>
      </c>
      <c r="AF61" s="335"/>
      <c r="AG61" s="335"/>
      <c r="AH61" s="335"/>
      <c r="AI61" s="405"/>
      <c r="AJ61" s="1203" t="e">
        <f>_xlfn.XLOOKUP(AF54,consol!$B:$B,consol!$L:$L)</f>
        <v>#N/A</v>
      </c>
      <c r="AK61" s="1203"/>
      <c r="AL61" s="1203"/>
      <c r="AM61" s="1203"/>
      <c r="AN61" s="1203"/>
      <c r="AO61" s="1203"/>
      <c r="AP61" s="1203"/>
      <c r="AQ61" s="1203"/>
      <c r="AR61" s="1203"/>
      <c r="AS61" s="1203"/>
      <c r="AT61" s="1203"/>
      <c r="AU61" s="1203"/>
      <c r="AV61" s="1203"/>
      <c r="AW61" s="1203"/>
      <c r="AX61" s="1203"/>
      <c r="AY61" s="1203"/>
      <c r="AZ61" s="1203"/>
      <c r="BA61" s="1203"/>
      <c r="BB61" s="1203"/>
      <c r="BC61" s="1203"/>
      <c r="BD61" s="1203"/>
      <c r="BE61" s="1203"/>
      <c r="BF61" s="1204"/>
    </row>
    <row r="62" spans="1:58" ht="16" thickTop="1" thickBot="1">
      <c r="A62" s="67"/>
      <c r="B62" s="530" t="s">
        <v>258</v>
      </c>
      <c r="C62" s="335"/>
      <c r="D62" s="335"/>
      <c r="E62" s="335"/>
      <c r="F62" s="405"/>
      <c r="G62" s="1203" t="e">
        <f>_xlfn.XLOOKUP(C54,consol!$B:$B,consol!$P:$P)</f>
        <v>#N/A</v>
      </c>
      <c r="H62" s="1203"/>
      <c r="I62" s="1203"/>
      <c r="J62" s="1203"/>
      <c r="K62" s="1203"/>
      <c r="L62" s="1203"/>
      <c r="M62" s="1203"/>
      <c r="N62" s="1203"/>
      <c r="O62" s="1203"/>
      <c r="P62" s="1203"/>
      <c r="Q62" s="1203"/>
      <c r="R62" s="1203"/>
      <c r="S62" s="1203"/>
      <c r="T62" s="1203"/>
      <c r="U62" s="1203"/>
      <c r="V62" s="1203"/>
      <c r="W62" s="1203"/>
      <c r="X62" s="1203"/>
      <c r="Y62" s="1203"/>
      <c r="Z62" s="1203"/>
      <c r="AA62" s="1203"/>
      <c r="AB62" s="1203"/>
      <c r="AC62" s="1204"/>
      <c r="AD62" s="67"/>
      <c r="AE62" s="530" t="s">
        <v>258</v>
      </c>
      <c r="AF62" s="335"/>
      <c r="AG62" s="335"/>
      <c r="AH62" s="335"/>
      <c r="AI62" s="405"/>
      <c r="AJ62" s="1203" t="e">
        <f>_xlfn.XLOOKUP(AF54,consol!$B:$B,consol!$P:$P)</f>
        <v>#N/A</v>
      </c>
      <c r="AK62" s="1203"/>
      <c r="AL62" s="1203"/>
      <c r="AM62" s="1203"/>
      <c r="AN62" s="1203"/>
      <c r="AO62" s="1203"/>
      <c r="AP62" s="1203"/>
      <c r="AQ62" s="1203"/>
      <c r="AR62" s="1203"/>
      <c r="AS62" s="1203"/>
      <c r="AT62" s="1203"/>
      <c r="AU62" s="1203"/>
      <c r="AV62" s="1203"/>
      <c r="AW62" s="1203"/>
      <c r="AX62" s="1203"/>
      <c r="AY62" s="1203"/>
      <c r="AZ62" s="1203"/>
      <c r="BA62" s="1203"/>
      <c r="BB62" s="1203"/>
      <c r="BC62" s="1203"/>
      <c r="BD62" s="1203"/>
      <c r="BE62" s="1203"/>
      <c r="BF62" s="1204"/>
    </row>
    <row r="63" spans="1:58" ht="16" thickTop="1" thickBot="1">
      <c r="A63" s="67"/>
      <c r="B63" s="530" t="s">
        <v>259</v>
      </c>
      <c r="C63" s="335"/>
      <c r="D63" s="335"/>
      <c r="E63" s="335"/>
      <c r="F63" s="405"/>
      <c r="G63" s="1203" t="e">
        <f>_xlfn.XLOOKUP(C54,consol!$B:$B,consol!$T:$T)</f>
        <v>#N/A</v>
      </c>
      <c r="H63" s="1203"/>
      <c r="I63" s="1203"/>
      <c r="J63" s="1203"/>
      <c r="K63" s="1203"/>
      <c r="L63" s="1203"/>
      <c r="M63" s="1203"/>
      <c r="N63" s="1203"/>
      <c r="O63" s="1203"/>
      <c r="P63" s="1203"/>
      <c r="Q63" s="1203"/>
      <c r="R63" s="1203"/>
      <c r="S63" s="1203"/>
      <c r="T63" s="1203"/>
      <c r="U63" s="1203"/>
      <c r="V63" s="1203"/>
      <c r="W63" s="1203"/>
      <c r="X63" s="1203"/>
      <c r="Y63" s="1203"/>
      <c r="Z63" s="1203"/>
      <c r="AA63" s="1203"/>
      <c r="AB63" s="1203"/>
      <c r="AC63" s="1204"/>
      <c r="AD63" s="67"/>
      <c r="AE63" s="530" t="s">
        <v>259</v>
      </c>
      <c r="AF63" s="335"/>
      <c r="AG63" s="335"/>
      <c r="AH63" s="335"/>
      <c r="AI63" s="405"/>
      <c r="AJ63" s="1203" t="e">
        <f>_xlfn.XLOOKUP(AF54,consol!$B:$B,consol!$T:$T)</f>
        <v>#N/A</v>
      </c>
      <c r="AK63" s="1203"/>
      <c r="AL63" s="1203"/>
      <c r="AM63" s="1203"/>
      <c r="AN63" s="1203"/>
      <c r="AO63" s="1203"/>
      <c r="AP63" s="1203"/>
      <c r="AQ63" s="1203"/>
      <c r="AR63" s="1203"/>
      <c r="AS63" s="1203"/>
      <c r="AT63" s="1203"/>
      <c r="AU63" s="1203"/>
      <c r="AV63" s="1203"/>
      <c r="AW63" s="1203"/>
      <c r="AX63" s="1203"/>
      <c r="AY63" s="1203"/>
      <c r="AZ63" s="1203"/>
      <c r="BA63" s="1203"/>
      <c r="BB63" s="1203"/>
      <c r="BC63" s="1203"/>
      <c r="BD63" s="1203"/>
      <c r="BE63" s="1203"/>
      <c r="BF63" s="1204"/>
    </row>
    <row r="64" spans="1:58" ht="16" thickTop="1" thickBot="1">
      <c r="A64" s="67"/>
      <c r="B64" s="530" t="s">
        <v>260</v>
      </c>
      <c r="C64" s="335"/>
      <c r="D64" s="335"/>
      <c r="E64" s="335"/>
      <c r="F64" s="405"/>
      <c r="G64" s="1203" t="e">
        <f>_xlfn.XLOOKUP(C54,consol!$B:$B,consol!$X:$X)</f>
        <v>#N/A</v>
      </c>
      <c r="H64" s="1203"/>
      <c r="I64" s="1203"/>
      <c r="J64" s="1203"/>
      <c r="K64" s="1203"/>
      <c r="L64" s="1203"/>
      <c r="M64" s="1203"/>
      <c r="N64" s="1203"/>
      <c r="O64" s="1203"/>
      <c r="P64" s="1203"/>
      <c r="Q64" s="1203"/>
      <c r="R64" s="1203"/>
      <c r="S64" s="1203"/>
      <c r="T64" s="1203"/>
      <c r="U64" s="1203"/>
      <c r="V64" s="1203"/>
      <c r="W64" s="1203"/>
      <c r="X64" s="1203"/>
      <c r="Y64" s="1203"/>
      <c r="Z64" s="1203"/>
      <c r="AA64" s="1203"/>
      <c r="AB64" s="1203"/>
      <c r="AC64" s="1204"/>
      <c r="AD64" s="67"/>
      <c r="AE64" s="530" t="s">
        <v>260</v>
      </c>
      <c r="AF64" s="335"/>
      <c r="AG64" s="335"/>
      <c r="AH64" s="335"/>
      <c r="AI64" s="405"/>
      <c r="AJ64" s="1203" t="e">
        <f>_xlfn.XLOOKUP(AF54,consol!$B:$B,consol!$X:$X)</f>
        <v>#N/A</v>
      </c>
      <c r="AK64" s="1203"/>
      <c r="AL64" s="1203"/>
      <c r="AM64" s="1203"/>
      <c r="AN64" s="1203"/>
      <c r="AO64" s="1203"/>
      <c r="AP64" s="1203"/>
      <c r="AQ64" s="1203"/>
      <c r="AR64" s="1203"/>
      <c r="AS64" s="1203"/>
      <c r="AT64" s="1203"/>
      <c r="AU64" s="1203"/>
      <c r="AV64" s="1203"/>
      <c r="AW64" s="1203"/>
      <c r="AX64" s="1203"/>
      <c r="AY64" s="1203"/>
      <c r="AZ64" s="1203"/>
      <c r="BA64" s="1203"/>
      <c r="BB64" s="1203"/>
      <c r="BC64" s="1203"/>
      <c r="BD64" s="1203"/>
      <c r="BE64" s="1203"/>
      <c r="BF64" s="1204"/>
    </row>
    <row r="65" spans="1:60" ht="15" thickTop="1" thickBot="1">
      <c r="A65" s="67"/>
      <c r="B65" s="531" t="s">
        <v>261</v>
      </c>
      <c r="C65" s="336"/>
      <c r="D65" s="336"/>
      <c r="E65" s="336"/>
      <c r="F65" s="405"/>
      <c r="G65" s="1203" t="e">
        <f>_xlfn.XLOOKUP(C54,consol!$B:$B,consol!$AB:$AB)</f>
        <v>#N/A</v>
      </c>
      <c r="H65" s="1203"/>
      <c r="I65" s="1203"/>
      <c r="J65" s="1203"/>
      <c r="K65" s="1203"/>
      <c r="L65" s="1203"/>
      <c r="M65" s="1203"/>
      <c r="N65" s="1203"/>
      <c r="O65" s="1203"/>
      <c r="P65" s="1203"/>
      <c r="Q65" s="1203"/>
      <c r="R65" s="1203"/>
      <c r="S65" s="1203"/>
      <c r="T65" s="1203"/>
      <c r="U65" s="1203"/>
      <c r="V65" s="1203"/>
      <c r="W65" s="1203"/>
      <c r="X65" s="1203"/>
      <c r="Y65" s="1203"/>
      <c r="Z65" s="1203"/>
      <c r="AA65" s="1203"/>
      <c r="AB65" s="1203"/>
      <c r="AC65" s="1204"/>
      <c r="AD65" s="67"/>
      <c r="AE65" s="531" t="s">
        <v>261</v>
      </c>
      <c r="AF65" s="336"/>
      <c r="AG65" s="336"/>
      <c r="AH65" s="336"/>
      <c r="AI65" s="405"/>
      <c r="AJ65" s="1203" t="e">
        <f>_xlfn.XLOOKUP(AF54,consol!$B:$B,consol!$AB:$AB)</f>
        <v>#N/A</v>
      </c>
      <c r="AK65" s="1203"/>
      <c r="AL65" s="1203"/>
      <c r="AM65" s="1203"/>
      <c r="AN65" s="1203"/>
      <c r="AO65" s="1203"/>
      <c r="AP65" s="1203"/>
      <c r="AQ65" s="1203"/>
      <c r="AR65" s="1203"/>
      <c r="AS65" s="1203"/>
      <c r="AT65" s="1203"/>
      <c r="AU65" s="1203"/>
      <c r="AV65" s="1203"/>
      <c r="AW65" s="1203"/>
      <c r="AX65" s="1203"/>
      <c r="AY65" s="1203"/>
      <c r="AZ65" s="1203"/>
      <c r="BA65" s="1203"/>
      <c r="BB65" s="1203"/>
      <c r="BC65" s="1203"/>
      <c r="BD65" s="1203"/>
      <c r="BE65" s="1203"/>
      <c r="BF65" s="1204"/>
    </row>
    <row r="66" spans="1:60" ht="16" thickTop="1" thickBot="1">
      <c r="A66" s="67"/>
      <c r="B66" s="530" t="s">
        <v>12</v>
      </c>
      <c r="C66" s="335"/>
      <c r="D66" s="335"/>
      <c r="E66" s="335"/>
      <c r="F66" s="405"/>
      <c r="G66" s="1203" t="e">
        <f>_xlfn.XLOOKUP(C54,consol!$B:$B,consol!$AF:$AF)</f>
        <v>#N/A</v>
      </c>
      <c r="H66" s="1203"/>
      <c r="I66" s="1203"/>
      <c r="J66" s="1203"/>
      <c r="K66" s="1203"/>
      <c r="L66" s="1203"/>
      <c r="M66" s="1203"/>
      <c r="N66" s="1203"/>
      <c r="O66" s="1203"/>
      <c r="P66" s="1203"/>
      <c r="Q66" s="1203"/>
      <c r="R66" s="1203"/>
      <c r="S66" s="1203"/>
      <c r="T66" s="1203"/>
      <c r="U66" s="1203"/>
      <c r="V66" s="1203"/>
      <c r="W66" s="1203"/>
      <c r="X66" s="1203"/>
      <c r="Y66" s="1203"/>
      <c r="Z66" s="1203"/>
      <c r="AA66" s="1203"/>
      <c r="AB66" s="1203"/>
      <c r="AC66" s="1204"/>
      <c r="AD66" s="67"/>
      <c r="AE66" s="530" t="s">
        <v>12</v>
      </c>
      <c r="AF66" s="335"/>
      <c r="AG66" s="335"/>
      <c r="AH66" s="335"/>
      <c r="AI66" s="405"/>
      <c r="AJ66" s="1203" t="e">
        <f>_xlfn.XLOOKUP(AF54,consol!$B:$B,consol!$AF:$AF)</f>
        <v>#N/A</v>
      </c>
      <c r="AK66" s="1203"/>
      <c r="AL66" s="1203"/>
      <c r="AM66" s="1203"/>
      <c r="AN66" s="1203"/>
      <c r="AO66" s="1203"/>
      <c r="AP66" s="1203"/>
      <c r="AQ66" s="1203"/>
      <c r="AR66" s="1203"/>
      <c r="AS66" s="1203"/>
      <c r="AT66" s="1203"/>
      <c r="AU66" s="1203"/>
      <c r="AV66" s="1203"/>
      <c r="AW66" s="1203"/>
      <c r="AX66" s="1203"/>
      <c r="AY66" s="1203"/>
      <c r="AZ66" s="1203"/>
      <c r="BA66" s="1203"/>
      <c r="BB66" s="1203"/>
      <c r="BC66" s="1203"/>
      <c r="BD66" s="1203"/>
      <c r="BE66" s="1203"/>
      <c r="BF66" s="1204"/>
    </row>
    <row r="67" spans="1:60" ht="16.5" thickTop="1" thickBot="1">
      <c r="A67" s="67"/>
      <c r="B67" s="532" t="s">
        <v>262</v>
      </c>
      <c r="C67" s="337"/>
      <c r="D67" s="337"/>
      <c r="E67" s="337"/>
      <c r="F67" s="405"/>
      <c r="G67" s="1203" t="e">
        <f>_xlfn.XLOOKUP(C54,consol!$B:$B,consol!$AJ:$AJ)</f>
        <v>#N/A</v>
      </c>
      <c r="H67" s="1203"/>
      <c r="I67" s="1203"/>
      <c r="J67" s="1203"/>
      <c r="K67" s="1203"/>
      <c r="L67" s="1203"/>
      <c r="M67" s="1203"/>
      <c r="N67" s="1203"/>
      <c r="O67" s="1203"/>
      <c r="P67" s="1203"/>
      <c r="Q67" s="1203"/>
      <c r="R67" s="1203"/>
      <c r="S67" s="1203"/>
      <c r="T67" s="1203"/>
      <c r="U67" s="1203"/>
      <c r="V67" s="1203"/>
      <c r="W67" s="1203"/>
      <c r="X67" s="1203"/>
      <c r="Y67" s="1203"/>
      <c r="Z67" s="1203"/>
      <c r="AA67" s="1203"/>
      <c r="AB67" s="1203"/>
      <c r="AC67" s="1204"/>
      <c r="AD67" s="67"/>
      <c r="AE67" s="532" t="s">
        <v>262</v>
      </c>
      <c r="AF67" s="337"/>
      <c r="AG67" s="337"/>
      <c r="AH67" s="337"/>
      <c r="AI67" s="405"/>
      <c r="AJ67" s="1203" t="e">
        <f>_xlfn.XLOOKUP(AF54,consol!$B:$B,consol!$AJ:$AJ)</f>
        <v>#N/A</v>
      </c>
      <c r="AK67" s="1203"/>
      <c r="AL67" s="1203"/>
      <c r="AM67" s="1203"/>
      <c r="AN67" s="1203"/>
      <c r="AO67" s="1203"/>
      <c r="AP67" s="1203"/>
      <c r="AQ67" s="1203"/>
      <c r="AR67" s="1203"/>
      <c r="AS67" s="1203"/>
      <c r="AT67" s="1203"/>
      <c r="AU67" s="1203"/>
      <c r="AV67" s="1203"/>
      <c r="AW67" s="1203"/>
      <c r="AX67" s="1203"/>
      <c r="AY67" s="1203"/>
      <c r="AZ67" s="1203"/>
      <c r="BA67" s="1203"/>
      <c r="BB67" s="1203"/>
      <c r="BC67" s="1203"/>
      <c r="BD67" s="1203"/>
      <c r="BE67" s="1203"/>
      <c r="BF67" s="1204"/>
    </row>
    <row r="68" spans="1:60" ht="16.5" thickTop="1" thickBot="1">
      <c r="A68" s="67"/>
      <c r="B68" s="532" t="s">
        <v>263</v>
      </c>
      <c r="C68" s="337"/>
      <c r="D68" s="337"/>
      <c r="E68" s="337"/>
      <c r="F68" s="405"/>
      <c r="G68" s="1203" t="e">
        <f>_xlfn.XLOOKUP(C54,consol!$B:$B,consol!$AN:$AN)</f>
        <v>#N/A</v>
      </c>
      <c r="H68" s="1203"/>
      <c r="I68" s="1203"/>
      <c r="J68" s="1203"/>
      <c r="K68" s="1203"/>
      <c r="L68" s="1203"/>
      <c r="M68" s="1203"/>
      <c r="N68" s="1203"/>
      <c r="O68" s="1203"/>
      <c r="P68" s="1203"/>
      <c r="Q68" s="1203"/>
      <c r="R68" s="1203"/>
      <c r="S68" s="1203"/>
      <c r="T68" s="1203"/>
      <c r="U68" s="1203"/>
      <c r="V68" s="1203"/>
      <c r="W68" s="1203"/>
      <c r="X68" s="1203"/>
      <c r="Y68" s="1203"/>
      <c r="Z68" s="1203"/>
      <c r="AA68" s="1203"/>
      <c r="AB68" s="1203"/>
      <c r="AC68" s="1204"/>
      <c r="AD68" s="67"/>
      <c r="AE68" s="532" t="s">
        <v>263</v>
      </c>
      <c r="AF68" s="337"/>
      <c r="AG68" s="337"/>
      <c r="AH68" s="337"/>
      <c r="AI68" s="405"/>
      <c r="AJ68" s="1203" t="e">
        <f>_xlfn.XLOOKUP(AF54,consol!$B:$B,consol!$AN:$AN)</f>
        <v>#N/A</v>
      </c>
      <c r="AK68" s="1203"/>
      <c r="AL68" s="1203"/>
      <c r="AM68" s="1203"/>
      <c r="AN68" s="1203"/>
      <c r="AO68" s="1203"/>
      <c r="AP68" s="1203"/>
      <c r="AQ68" s="1203"/>
      <c r="AR68" s="1203"/>
      <c r="AS68" s="1203"/>
      <c r="AT68" s="1203"/>
      <c r="AU68" s="1203"/>
      <c r="AV68" s="1203"/>
      <c r="AW68" s="1203"/>
      <c r="AX68" s="1203"/>
      <c r="AY68" s="1203"/>
      <c r="AZ68" s="1203"/>
      <c r="BA68" s="1203"/>
      <c r="BB68" s="1203"/>
      <c r="BC68" s="1203"/>
      <c r="BD68" s="1203"/>
      <c r="BE68" s="1203"/>
      <c r="BF68" s="1204"/>
    </row>
    <row r="69" spans="1:60" ht="16" thickTop="1" thickBot="1">
      <c r="A69" s="67"/>
      <c r="B69" s="551" t="e">
        <f>_xlfn.XLOOKUP(C54,consol!$B:$B,consol!$BN:$BN)</f>
        <v>#N/A</v>
      </c>
      <c r="C69" s="477"/>
      <c r="D69" s="477"/>
      <c r="E69" s="477"/>
      <c r="F69" s="421" t="str">
        <f>PROPER('INPUT DATA'!E73)</f>
        <v/>
      </c>
      <c r="G69" s="1209" t="e">
        <f>_xlfn.XLOOKUP(C54,consol!$B:$B,consol!$AR:$AR)</f>
        <v>#N/A</v>
      </c>
      <c r="H69" s="1209"/>
      <c r="I69" s="1209"/>
      <c r="J69" s="1209"/>
      <c r="K69" s="1205"/>
      <c r="L69" s="1205"/>
      <c r="M69" s="1205"/>
      <c r="N69" s="1205"/>
      <c r="O69" s="1205"/>
      <c r="P69" s="1205"/>
      <c r="Q69" s="1205"/>
      <c r="R69" s="1205"/>
      <c r="S69" s="1206"/>
      <c r="T69" s="1206"/>
      <c r="U69" s="1206"/>
      <c r="V69" s="1206"/>
      <c r="W69" s="1206"/>
      <c r="X69" s="1207"/>
      <c r="Y69" s="1207"/>
      <c r="Z69" s="1207"/>
      <c r="AA69" s="1207"/>
      <c r="AB69" s="1207"/>
      <c r="AC69" s="1208"/>
      <c r="AD69" s="67"/>
      <c r="AE69" s="551" t="e">
        <f>_xlfn.XLOOKUP(AF54,consol!$B:$B,consol!$BN:$BN)</f>
        <v>#N/A</v>
      </c>
      <c r="AF69" s="477"/>
      <c r="AG69" s="477"/>
      <c r="AH69" s="477"/>
      <c r="AI69" s="421" t="str">
        <f>PROPER('INPUT DATA'!AH73)</f>
        <v/>
      </c>
      <c r="AJ69" s="1209" t="e">
        <f>_xlfn.XLOOKUP(AF54,consol!$B:$B,consol!$AR:$AR)</f>
        <v>#N/A</v>
      </c>
      <c r="AK69" s="1209"/>
      <c r="AL69" s="1209"/>
      <c r="AM69" s="1209"/>
      <c r="AN69" s="1205"/>
      <c r="AO69" s="1205"/>
      <c r="AP69" s="1205"/>
      <c r="AQ69" s="1205"/>
      <c r="AR69" s="1205"/>
      <c r="AS69" s="1205"/>
      <c r="AT69" s="1205"/>
      <c r="AU69" s="1205"/>
      <c r="AV69" s="1206"/>
      <c r="AW69" s="1206"/>
      <c r="AX69" s="1206"/>
      <c r="AY69" s="1206"/>
      <c r="AZ69" s="1206"/>
      <c r="BA69" s="1207"/>
      <c r="BB69" s="1207"/>
      <c r="BC69" s="1207"/>
      <c r="BD69" s="1207"/>
      <c r="BE69" s="1207"/>
      <c r="BF69" s="1208"/>
    </row>
    <row r="70" spans="1:60" ht="16" hidden="1" thickTop="1" thickBot="1">
      <c r="A70" s="67"/>
      <c r="B70" s="533" t="str">
        <f t="shared" ref="B70:B71" si="158">IF(F70="","",F70)</f>
        <v/>
      </c>
      <c r="C70" s="477"/>
      <c r="D70" s="477"/>
      <c r="E70" s="477"/>
      <c r="F70" s="421" t="str">
        <f>PROPER('INPUT DATA'!E74)</f>
        <v/>
      </c>
      <c r="G70" s="1205"/>
      <c r="H70" s="1205"/>
      <c r="I70" s="1205"/>
      <c r="J70" s="1205"/>
      <c r="K70" s="1205"/>
      <c r="L70" s="1205"/>
      <c r="M70" s="1205"/>
      <c r="N70" s="1205"/>
      <c r="O70" s="1205"/>
      <c r="P70" s="1205"/>
      <c r="Q70" s="1205"/>
      <c r="R70" s="1205"/>
      <c r="S70" s="1206"/>
      <c r="T70" s="1206"/>
      <c r="U70" s="1206"/>
      <c r="V70" s="1206"/>
      <c r="W70" s="1206"/>
      <c r="X70" s="1207"/>
      <c r="Y70" s="1207"/>
      <c r="Z70" s="1207"/>
      <c r="AA70" s="1207"/>
      <c r="AB70" s="1207"/>
      <c r="AC70" s="1208"/>
      <c r="AD70" s="67"/>
      <c r="AE70" s="533" t="str">
        <f t="shared" ref="AE70:AE71" si="159">IF(AI70="","",AI70)</f>
        <v/>
      </c>
      <c r="AF70" s="477"/>
      <c r="AG70" s="477"/>
      <c r="AH70" s="477"/>
      <c r="AI70" s="421" t="str">
        <f>PROPER('INPUT DATA'!AH74)</f>
        <v/>
      </c>
      <c r="AJ70" s="1205"/>
      <c r="AK70" s="1205"/>
      <c r="AL70" s="1205"/>
      <c r="AM70" s="1205"/>
      <c r="AN70" s="1205"/>
      <c r="AO70" s="1205"/>
      <c r="AP70" s="1205"/>
      <c r="AQ70" s="1205"/>
      <c r="AR70" s="1205"/>
      <c r="AS70" s="1205"/>
      <c r="AT70" s="1205"/>
      <c r="AU70" s="1205"/>
      <c r="AV70" s="1206"/>
      <c r="AW70" s="1206"/>
      <c r="AX70" s="1206"/>
      <c r="AY70" s="1206"/>
      <c r="AZ70" s="1206"/>
      <c r="BA70" s="1207"/>
      <c r="BB70" s="1207"/>
      <c r="BC70" s="1207"/>
      <c r="BD70" s="1207"/>
      <c r="BE70" s="1207"/>
      <c r="BF70" s="1208"/>
    </row>
    <row r="71" spans="1:60" ht="16.75" hidden="1" customHeight="1" thickTop="1" thickBot="1">
      <c r="A71" s="67"/>
      <c r="B71" s="533" t="str">
        <f t="shared" si="158"/>
        <v/>
      </c>
      <c r="C71" s="477"/>
      <c r="D71" s="477"/>
      <c r="E71" s="477"/>
      <c r="F71" s="421" t="str">
        <f>PROPER('INPUT DATA'!E75)</f>
        <v/>
      </c>
      <c r="G71" s="1205" t="e">
        <f>VLOOKUP(C$6,consol!$B$17:$BM$117,51,FALSE)</f>
        <v>#N/A</v>
      </c>
      <c r="H71" s="1205"/>
      <c r="I71" s="1205"/>
      <c r="J71" s="1205"/>
      <c r="K71" s="1205"/>
      <c r="L71" s="1205"/>
      <c r="M71" s="1205"/>
      <c r="N71" s="1205"/>
      <c r="O71" s="1205"/>
      <c r="P71" s="1205"/>
      <c r="Q71" s="1205"/>
      <c r="R71" s="1205"/>
      <c r="S71" s="1206"/>
      <c r="T71" s="1206"/>
      <c r="U71" s="1206"/>
      <c r="V71" s="1206"/>
      <c r="W71" s="1206"/>
      <c r="X71" s="1207"/>
      <c r="Y71" s="1207"/>
      <c r="Z71" s="1207"/>
      <c r="AA71" s="1207"/>
      <c r="AB71" s="1207"/>
      <c r="AC71" s="1208"/>
      <c r="AD71" s="67"/>
      <c r="AE71" s="533" t="str">
        <f t="shared" si="159"/>
        <v/>
      </c>
      <c r="AF71" s="477"/>
      <c r="AG71" s="477"/>
      <c r="AH71" s="477"/>
      <c r="AI71" s="421" t="str">
        <f>PROPER('INPUT DATA'!AH75)</f>
        <v/>
      </c>
      <c r="AJ71" s="1205" t="e">
        <f>VLOOKUP(AF$6,consol!$B$17:$BM$117,51,FALSE)</f>
        <v>#N/A</v>
      </c>
      <c r="AK71" s="1205"/>
      <c r="AL71" s="1205"/>
      <c r="AM71" s="1205"/>
      <c r="AN71" s="1205"/>
      <c r="AO71" s="1205"/>
      <c r="AP71" s="1205"/>
      <c r="AQ71" s="1205"/>
      <c r="AR71" s="1205"/>
      <c r="AS71" s="1205"/>
      <c r="AT71" s="1205"/>
      <c r="AU71" s="1205"/>
      <c r="AV71" s="1206"/>
      <c r="AW71" s="1206"/>
      <c r="AX71" s="1206"/>
      <c r="AY71" s="1206"/>
      <c r="AZ71" s="1206"/>
      <c r="BA71" s="1207"/>
      <c r="BB71" s="1207"/>
      <c r="BC71" s="1207"/>
      <c r="BD71" s="1207"/>
      <c r="BE71" s="1207"/>
      <c r="BF71" s="1208"/>
    </row>
    <row r="72" spans="1:60" ht="15" thickTop="1" thickBot="1">
      <c r="A72" s="67"/>
      <c r="B72" s="534"/>
      <c r="C72" s="406"/>
      <c r="D72" s="406"/>
      <c r="E72" s="406"/>
      <c r="F72" s="407" t="s">
        <v>238</v>
      </c>
      <c r="G72" s="1202" t="e">
        <f>_xlfn.XLOOKUP(C54,consol!$B:$B,consol!$BD:$BD)</f>
        <v>#N/A</v>
      </c>
      <c r="H72" s="1202"/>
      <c r="I72" s="1202"/>
      <c r="J72" s="1202"/>
      <c r="K72" s="1202"/>
      <c r="L72" s="1202"/>
      <c r="M72" s="1202"/>
      <c r="N72" s="1202"/>
      <c r="O72" s="1202"/>
      <c r="P72" s="1202"/>
      <c r="Q72" s="1202"/>
      <c r="R72" s="1202"/>
      <c r="S72" s="1202"/>
      <c r="T72" s="1202"/>
      <c r="U72" s="1202"/>
      <c r="V72" s="1202"/>
      <c r="W72" s="1202"/>
      <c r="X72" s="1203"/>
      <c r="Y72" s="1203"/>
      <c r="Z72" s="1203"/>
      <c r="AA72" s="1203"/>
      <c r="AB72" s="1203"/>
      <c r="AC72" s="1204"/>
      <c r="AD72" s="67"/>
      <c r="AE72" s="534"/>
      <c r="AF72" s="406"/>
      <c r="AG72" s="406"/>
      <c r="AH72" s="406"/>
      <c r="AI72" s="407" t="s">
        <v>238</v>
      </c>
      <c r="AJ72" s="1202" t="e">
        <f>_xlfn.XLOOKUP(AF54,consol!$B:$B,consol!$BD:$BD)</f>
        <v>#N/A</v>
      </c>
      <c r="AK72" s="1202"/>
      <c r="AL72" s="1202"/>
      <c r="AM72" s="1202"/>
      <c r="AN72" s="1202"/>
      <c r="AO72" s="1202"/>
      <c r="AP72" s="1202"/>
      <c r="AQ72" s="1202"/>
      <c r="AR72" s="1202"/>
      <c r="AS72" s="1202"/>
      <c r="AT72" s="1202"/>
      <c r="AU72" s="1202"/>
      <c r="AV72" s="1202"/>
      <c r="AW72" s="1202"/>
      <c r="AX72" s="1202"/>
      <c r="AY72" s="1202"/>
      <c r="AZ72" s="1202"/>
      <c r="BA72" s="1203"/>
      <c r="BB72" s="1203"/>
      <c r="BC72" s="1203"/>
      <c r="BD72" s="1203"/>
      <c r="BE72" s="1203"/>
      <c r="BF72" s="1204"/>
    </row>
    <row r="73" spans="1:60" ht="14.5" thickTop="1">
      <c r="B73" s="535"/>
      <c r="C73" s="404"/>
      <c r="D73" s="404"/>
      <c r="E73" s="404"/>
      <c r="F73" s="408" t="s">
        <v>358</v>
      </c>
      <c r="G73" s="1200" t="e">
        <f>IF(G72="","",IFERROR(VLOOKUP(G72,DESCRIPTORS,4,TRUE),""))</f>
        <v>#N/A</v>
      </c>
      <c r="H73" s="1200"/>
      <c r="I73" s="1200"/>
      <c r="J73" s="1200"/>
      <c r="K73" s="1200"/>
      <c r="L73" s="1200"/>
      <c r="M73" s="1200"/>
      <c r="N73" s="1200"/>
      <c r="O73" s="1200"/>
      <c r="P73" s="1200"/>
      <c r="Q73" s="1200"/>
      <c r="R73" s="1200"/>
      <c r="S73" s="1200"/>
      <c r="T73" s="1200"/>
      <c r="U73" s="1200"/>
      <c r="V73" s="1200"/>
      <c r="W73" s="1200"/>
      <c r="X73" s="404"/>
      <c r="Y73" s="404"/>
      <c r="Z73" s="404"/>
      <c r="AA73" s="404"/>
      <c r="AB73" s="404"/>
      <c r="AC73" s="536"/>
      <c r="AE73" s="535"/>
      <c r="AF73" s="404"/>
      <c r="AG73" s="404"/>
      <c r="AH73" s="404"/>
      <c r="AI73" s="408" t="s">
        <v>358</v>
      </c>
      <c r="AJ73" s="1200" t="e">
        <f>IF(AJ72="","",IFERROR(VLOOKUP(AJ72,DESCRIPTORS,4,TRUE),""))</f>
        <v>#N/A</v>
      </c>
      <c r="AK73" s="1200"/>
      <c r="AL73" s="1200"/>
      <c r="AM73" s="1200"/>
      <c r="AN73" s="1200"/>
      <c r="AO73" s="1200"/>
      <c r="AP73" s="1200"/>
      <c r="AQ73" s="1200"/>
      <c r="AR73" s="1200"/>
      <c r="AS73" s="1200"/>
      <c r="AT73" s="1200"/>
      <c r="AU73" s="1200"/>
      <c r="AV73" s="1200"/>
      <c r="AW73" s="1200"/>
      <c r="AX73" s="1200"/>
      <c r="AY73" s="1200"/>
      <c r="AZ73" s="1200"/>
      <c r="BA73" s="404"/>
      <c r="BB73" s="404"/>
      <c r="BC73" s="404"/>
      <c r="BD73" s="404"/>
      <c r="BE73" s="404"/>
      <c r="BF73" s="536"/>
    </row>
    <row r="74" spans="1:60">
      <c r="B74" s="537"/>
      <c r="C74" s="538"/>
      <c r="D74" s="538"/>
      <c r="E74" s="538"/>
      <c r="F74" s="539" t="e">
        <f>IF(G74="","",F75)</f>
        <v>#N/A</v>
      </c>
      <c r="G74" s="1201" t="e">
        <f>_xlfn.XLOOKUP(C54,consol!$B:$B,consol!$BJ:$BJ)</f>
        <v>#N/A</v>
      </c>
      <c r="H74" s="1201"/>
      <c r="I74" s="1201"/>
      <c r="J74" s="1201"/>
      <c r="K74" s="1201"/>
      <c r="L74" s="1201"/>
      <c r="M74" s="1201"/>
      <c r="N74" s="1201"/>
      <c r="O74" s="1201"/>
      <c r="P74" s="1201"/>
      <c r="Q74" s="1201"/>
      <c r="R74" s="1201"/>
      <c r="S74" s="1201"/>
      <c r="T74" s="1201"/>
      <c r="U74" s="1201"/>
      <c r="V74" s="1201"/>
      <c r="W74" s="1201"/>
      <c r="X74" s="538"/>
      <c r="Y74" s="538"/>
      <c r="Z74" s="538"/>
      <c r="AA74" s="538"/>
      <c r="AB74" s="538"/>
      <c r="AC74" s="540"/>
      <c r="AE74" s="537"/>
      <c r="AF74" s="538"/>
      <c r="AG74" s="538"/>
      <c r="AH74" s="538"/>
      <c r="AI74" s="539" t="e">
        <f>IF(AJ74="","",AI75)</f>
        <v>#N/A</v>
      </c>
      <c r="AJ74" s="1201" t="e">
        <f>_xlfn.XLOOKUP(AF54,consol!$B:$B,consol!$BJ:$BJ)</f>
        <v>#N/A</v>
      </c>
      <c r="AK74" s="1201"/>
      <c r="AL74" s="1201"/>
      <c r="AM74" s="1201"/>
      <c r="AN74" s="1201"/>
      <c r="AO74" s="1201"/>
      <c r="AP74" s="1201"/>
      <c r="AQ74" s="1201"/>
      <c r="AR74" s="1201"/>
      <c r="AS74" s="1201"/>
      <c r="AT74" s="1201"/>
      <c r="AU74" s="1201"/>
      <c r="AV74" s="1201"/>
      <c r="AW74" s="1201"/>
      <c r="AX74" s="1201"/>
      <c r="AY74" s="1201"/>
      <c r="AZ74" s="1201"/>
      <c r="BA74" s="538"/>
      <c r="BB74" s="538"/>
      <c r="BC74" s="538"/>
      <c r="BD74" s="538"/>
      <c r="BE74" s="538"/>
      <c r="BF74" s="540"/>
    </row>
    <row r="75" spans="1:60" ht="4.25" customHeight="1">
      <c r="B75" s="529"/>
      <c r="C75" s="123"/>
      <c r="D75" s="123"/>
      <c r="E75" s="123"/>
      <c r="F75" s="523" t="e">
        <f>IF(G74="✔","Academic Excellence Awardee","")</f>
        <v>#N/A</v>
      </c>
      <c r="G75" s="123"/>
      <c r="H75" s="123"/>
      <c r="I75" s="123"/>
      <c r="J75" s="123"/>
      <c r="K75" s="123"/>
      <c r="L75" s="123"/>
      <c r="M75" s="123"/>
      <c r="N75" s="123"/>
      <c r="O75" s="123"/>
      <c r="P75" s="123"/>
      <c r="Q75" s="123"/>
      <c r="R75" s="123"/>
      <c r="S75" s="123"/>
      <c r="T75" s="123"/>
      <c r="U75" s="123"/>
      <c r="V75" s="123"/>
      <c r="W75" s="123"/>
      <c r="X75" s="123"/>
      <c r="Y75" s="123"/>
      <c r="Z75" s="123"/>
      <c r="AA75" s="123"/>
      <c r="AB75" s="123"/>
      <c r="AC75" s="528"/>
      <c r="AE75" s="529"/>
      <c r="AF75" s="123"/>
      <c r="AG75" s="123"/>
      <c r="AH75" s="123"/>
      <c r="AI75" s="523" t="e">
        <f>IF(AJ74="✔","Academic Excellence Awardee","")</f>
        <v>#N/A</v>
      </c>
      <c r="AJ75" s="123"/>
      <c r="AK75" s="123"/>
      <c r="AL75" s="123"/>
      <c r="AM75" s="123"/>
      <c r="AN75" s="123"/>
      <c r="AO75" s="123"/>
      <c r="AP75" s="123"/>
      <c r="AQ75" s="123"/>
      <c r="AR75" s="123"/>
      <c r="AS75" s="123"/>
      <c r="AT75" s="123"/>
      <c r="AU75" s="123"/>
      <c r="AV75" s="123"/>
      <c r="AW75" s="123"/>
      <c r="AX75" s="123"/>
      <c r="AY75" s="123"/>
      <c r="AZ75" s="123"/>
      <c r="BA75" s="123"/>
      <c r="BB75" s="123"/>
      <c r="BC75" s="123"/>
      <c r="BD75" s="123"/>
      <c r="BE75" s="123"/>
      <c r="BF75" s="528"/>
    </row>
    <row r="76" spans="1:60">
      <c r="B76" s="1195" t="s">
        <v>347</v>
      </c>
      <c r="C76" s="1196"/>
      <c r="D76" s="1196"/>
      <c r="E76" s="1196"/>
      <c r="F76" s="1196"/>
      <c r="G76" s="1196"/>
      <c r="H76" s="1196"/>
      <c r="I76" s="1196"/>
      <c r="J76" s="1196"/>
      <c r="K76" s="1196"/>
      <c r="L76" s="1196"/>
      <c r="M76" s="1196"/>
      <c r="N76" s="1196"/>
      <c r="O76" s="1196"/>
      <c r="P76" s="1196"/>
      <c r="Q76" s="1196"/>
      <c r="R76" s="1196"/>
      <c r="S76" s="1196"/>
      <c r="T76" s="1196"/>
      <c r="U76" s="1196"/>
      <c r="V76" s="1196"/>
      <c r="W76" s="1196"/>
      <c r="X76" s="1196"/>
      <c r="Y76" s="1196"/>
      <c r="Z76" s="1196"/>
      <c r="AA76" s="1196"/>
      <c r="AB76" s="1196"/>
      <c r="AC76" s="1197"/>
      <c r="AE76" s="1195" t="s">
        <v>347</v>
      </c>
      <c r="AF76" s="1196"/>
      <c r="AG76" s="1196"/>
      <c r="AH76" s="1196"/>
      <c r="AI76" s="1196"/>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7"/>
    </row>
    <row r="77" spans="1:60" ht="14.5" thickBot="1">
      <c r="B77" s="541" t="s">
        <v>363</v>
      </c>
      <c r="C77" s="410" t="s">
        <v>72</v>
      </c>
      <c r="D77" s="410" t="s">
        <v>73</v>
      </c>
      <c r="E77" s="410" t="s">
        <v>74</v>
      </c>
      <c r="F77" s="410" t="s">
        <v>360</v>
      </c>
      <c r="G77" s="410" t="s">
        <v>76</v>
      </c>
      <c r="H77" s="410" t="s">
        <v>72</v>
      </c>
      <c r="I77" s="410" t="s">
        <v>73</v>
      </c>
      <c r="J77" s="410" t="s">
        <v>74</v>
      </c>
      <c r="K77" s="410" t="s">
        <v>360</v>
      </c>
      <c r="L77" s="410" t="s">
        <v>76</v>
      </c>
      <c r="M77" s="410" t="s">
        <v>72</v>
      </c>
      <c r="N77" s="410" t="s">
        <v>73</v>
      </c>
      <c r="O77" s="410" t="s">
        <v>74</v>
      </c>
      <c r="P77" s="410" t="s">
        <v>360</v>
      </c>
      <c r="Q77" s="410" t="s">
        <v>76</v>
      </c>
      <c r="R77" s="410" t="s">
        <v>72</v>
      </c>
      <c r="S77" s="410" t="s">
        <v>73</v>
      </c>
      <c r="T77" s="410" t="s">
        <v>74</v>
      </c>
      <c r="U77" s="410" t="s">
        <v>360</v>
      </c>
      <c r="V77" s="410" t="s">
        <v>76</v>
      </c>
      <c r="W77" s="410" t="s">
        <v>72</v>
      </c>
      <c r="X77" s="410" t="s">
        <v>73</v>
      </c>
      <c r="Y77" s="410" t="s">
        <v>74</v>
      </c>
      <c r="Z77" s="410" t="s">
        <v>360</v>
      </c>
      <c r="AA77" s="410" t="s">
        <v>76</v>
      </c>
      <c r="AB77" s="1198" t="s">
        <v>20</v>
      </c>
      <c r="AC77" s="1199"/>
      <c r="AE77" s="541" t="s">
        <v>363</v>
      </c>
      <c r="AF77" s="410" t="s">
        <v>72</v>
      </c>
      <c r="AG77" s="410" t="s">
        <v>73</v>
      </c>
      <c r="AH77" s="410" t="s">
        <v>74</v>
      </c>
      <c r="AI77" s="410" t="s">
        <v>360</v>
      </c>
      <c r="AJ77" s="410" t="s">
        <v>76</v>
      </c>
      <c r="AK77" s="410" t="s">
        <v>72</v>
      </c>
      <c r="AL77" s="410" t="s">
        <v>73</v>
      </c>
      <c r="AM77" s="410" t="s">
        <v>74</v>
      </c>
      <c r="AN77" s="410" t="s">
        <v>360</v>
      </c>
      <c r="AO77" s="410" t="s">
        <v>76</v>
      </c>
      <c r="AP77" s="410" t="s">
        <v>72</v>
      </c>
      <c r="AQ77" s="410" t="s">
        <v>73</v>
      </c>
      <c r="AR77" s="410" t="s">
        <v>74</v>
      </c>
      <c r="AS77" s="410" t="s">
        <v>360</v>
      </c>
      <c r="AT77" s="410" t="s">
        <v>76</v>
      </c>
      <c r="AU77" s="410" t="s">
        <v>72</v>
      </c>
      <c r="AV77" s="410" t="s">
        <v>73</v>
      </c>
      <c r="AW77" s="410" t="s">
        <v>74</v>
      </c>
      <c r="AX77" s="410" t="s">
        <v>360</v>
      </c>
      <c r="AY77" s="410" t="s">
        <v>76</v>
      </c>
      <c r="AZ77" s="410" t="s">
        <v>72</v>
      </c>
      <c r="BA77" s="410" t="s">
        <v>73</v>
      </c>
      <c r="BB77" s="410" t="s">
        <v>74</v>
      </c>
      <c r="BC77" s="410" t="s">
        <v>360</v>
      </c>
      <c r="BD77" s="410" t="s">
        <v>76</v>
      </c>
      <c r="BE77" s="1198" t="s">
        <v>20</v>
      </c>
      <c r="BF77" s="1199"/>
    </row>
    <row r="78" spans="1:60" ht="14.5" thickTop="1">
      <c r="B78" s="1192" t="s">
        <v>364</v>
      </c>
      <c r="C78" s="411">
        <f>IF('1'!G$10="","",'1'!G$10)</f>
        <v>8</v>
      </c>
      <c r="D78" s="411">
        <f>IF('1'!H$10="","",'1'!H$10)</f>
        <v>9</v>
      </c>
      <c r="E78" s="411">
        <f>IF('1'!I$10="","",'1'!I$10)</f>
        <v>10</v>
      </c>
      <c r="F78" s="411">
        <f>IF('1'!J$10="","",'1'!J$10)</f>
        <v>11</v>
      </c>
      <c r="G78" s="411" t="str">
        <f>IF('1'!K$10="","",'1'!K$10)</f>
        <v/>
      </c>
      <c r="H78" s="411">
        <f>IF('1'!L$10="","",'1'!L$10)</f>
        <v>15</v>
      </c>
      <c r="I78" s="411">
        <f>IF('1'!M$10="","",'1'!M$10)</f>
        <v>16</v>
      </c>
      <c r="J78" s="411">
        <f>IF('1'!N$10="","",'1'!N$10)</f>
        <v>17</v>
      </c>
      <c r="K78" s="411">
        <f>IF('1'!O$10="","",'1'!O$10)</f>
        <v>18</v>
      </c>
      <c r="L78" s="411">
        <f>IF('1'!P$10="","",'1'!P$10)</f>
        <v>19</v>
      </c>
      <c r="M78" s="411">
        <f>IF('1'!Q$10="","",'1'!Q$10)</f>
        <v>22</v>
      </c>
      <c r="N78" s="411">
        <f>IF('1'!R$10="","",'1'!R$10)</f>
        <v>23</v>
      </c>
      <c r="O78" s="411">
        <f>IF('1'!S$10="","",'1'!S$10)</f>
        <v>24</v>
      </c>
      <c r="P78" s="411">
        <f>IF('1'!T$10="","",'1'!T$10)</f>
        <v>25</v>
      </c>
      <c r="Q78" s="411">
        <f>IF('1'!U$10="","",'1'!U$10)</f>
        <v>26</v>
      </c>
      <c r="R78" s="411">
        <f>IF('1'!V$10="","",'1'!V$10)</f>
        <v>29</v>
      </c>
      <c r="S78" s="411">
        <f>IF('1'!W$10="","",'1'!W$10)</f>
        <v>30</v>
      </c>
      <c r="T78" s="411" t="str">
        <f>IF('1'!X$10="","",'1'!X$10)</f>
        <v/>
      </c>
      <c r="U78" s="411" t="str">
        <f>IF('1'!Y$10="","",'1'!Y$10)</f>
        <v/>
      </c>
      <c r="V78" s="411" t="str">
        <f>IF('1'!Z$10="","",'1'!Z$10)</f>
        <v/>
      </c>
      <c r="W78" s="411" t="str">
        <f>IF('1'!AA$10="","",'1'!AA$10)</f>
        <v/>
      </c>
      <c r="X78" s="411" t="str">
        <f>IF('1'!AB$10="","",'1'!AB$10)</f>
        <v/>
      </c>
      <c r="Y78" s="411" t="str">
        <f>IF('1'!AC$10="","",'1'!AC$10)</f>
        <v/>
      </c>
      <c r="Z78" s="411" t="str">
        <f>IF('1'!AD$10="","",'1'!AD$10)</f>
        <v/>
      </c>
      <c r="AA78" s="411" t="str">
        <f>IF('1'!AE$10="","",'1'!AE$10)</f>
        <v/>
      </c>
      <c r="AB78" s="411" t="s">
        <v>361</v>
      </c>
      <c r="AC78" s="542" t="s">
        <v>362</v>
      </c>
      <c r="AE78" s="1192" t="s">
        <v>364</v>
      </c>
      <c r="AF78" s="411">
        <f>IF('1'!$G$10="","",'1'!$G$10)</f>
        <v>8</v>
      </c>
      <c r="AG78" s="411">
        <f>IF('1'!$H$10="","",'1'!$H$10)</f>
        <v>9</v>
      </c>
      <c r="AH78" s="411">
        <f>IF('1'!$I$10="","",'1'!$I$10)</f>
        <v>10</v>
      </c>
      <c r="AI78" s="411">
        <f>IF('1'!$J$10="","",'1'!$J$10)</f>
        <v>11</v>
      </c>
      <c r="AJ78" s="411" t="str">
        <f>IF('1'!$K$10="","",'1'!$K$10)</f>
        <v/>
      </c>
      <c r="AK78" s="411">
        <f>IF('1'!$L$10="","",'1'!$L$10)</f>
        <v>15</v>
      </c>
      <c r="AL78" s="411">
        <f>IF('1'!$M$10="","",'1'!$M$10)</f>
        <v>16</v>
      </c>
      <c r="AM78" s="411">
        <f>IF('1'!$N$10="","",'1'!$N$10)</f>
        <v>17</v>
      </c>
      <c r="AN78" s="411">
        <f>IF('1'!$O$10="","",'1'!$O$10)</f>
        <v>18</v>
      </c>
      <c r="AO78" s="411">
        <f>IF('1'!$P$10="","",'1'!$P$10)</f>
        <v>19</v>
      </c>
      <c r="AP78" s="411">
        <f>IF('1'!$Q$10="","",'1'!$Q$10)</f>
        <v>22</v>
      </c>
      <c r="AQ78" s="411">
        <f>IF('1'!$R$10="","",'1'!$R$10)</f>
        <v>23</v>
      </c>
      <c r="AR78" s="411">
        <f>IF('1'!$S$10="","",'1'!$S$10)</f>
        <v>24</v>
      </c>
      <c r="AS78" s="411">
        <f>IF('1'!$T$10="","",'1'!$T$10)</f>
        <v>25</v>
      </c>
      <c r="AT78" s="411">
        <f>IF('1'!$U$10="","",'1'!$U$10)</f>
        <v>26</v>
      </c>
      <c r="AU78" s="411">
        <f>IF('1'!$V$10="","",'1'!$V$10)</f>
        <v>29</v>
      </c>
      <c r="AV78" s="411">
        <f>IF('1'!$W$10="","",'1'!$W$10)</f>
        <v>30</v>
      </c>
      <c r="AW78" s="411" t="str">
        <f>IF('1'!$X$10="","",'1'!$X$10)</f>
        <v/>
      </c>
      <c r="AX78" s="411" t="str">
        <f>IF('1'!$Y$10="","",'1'!$Y$10)</f>
        <v/>
      </c>
      <c r="AY78" s="411" t="str">
        <f>IF('1'!$Z$10="","",'1'!$Z$10)</f>
        <v/>
      </c>
      <c r="AZ78" s="411" t="str">
        <f>IF('1'!$AA$10="","",'1'!$AA$10)</f>
        <v/>
      </c>
      <c r="BA78" s="411" t="str">
        <f>IF('1'!$AB$10="","",'1'!$AB$10)</f>
        <v/>
      </c>
      <c r="BB78" s="411" t="str">
        <f>IF('1'!$AC$10="","",'1'!$AC$10)</f>
        <v/>
      </c>
      <c r="BC78" s="411" t="str">
        <f>IF('1'!$AD$10="","",'1'!$AD$10)</f>
        <v/>
      </c>
      <c r="BD78" s="411" t="str">
        <f>IF('1'!$AE58="","",'1'!$AE58)</f>
        <v/>
      </c>
      <c r="BE78" s="411" t="s">
        <v>361</v>
      </c>
      <c r="BF78" s="542" t="s">
        <v>362</v>
      </c>
      <c r="BH78" t="str">
        <f>IF(AJ78=0,"",AJ78)</f>
        <v/>
      </c>
    </row>
    <row r="79" spans="1:60" hidden="1">
      <c r="B79" s="1193"/>
      <c r="C79" s="412" t="e">
        <f>_xlfn.XLOOKUP($C$54,'1'!$B:$B,'1'!G:G)</f>
        <v>#N/A</v>
      </c>
      <c r="D79" s="412" t="e">
        <f>VLOOKUP(C$54,'1'!$B$13:$AF$113,7,FALSE)</f>
        <v>#N/A</v>
      </c>
      <c r="E79" s="412" t="e">
        <f>VLOOKUP(C$54,'1'!$B$13:$AF$113,8,FALSE)</f>
        <v>#N/A</v>
      </c>
      <c r="F79" s="412" t="e">
        <f>VLOOKUP(C$54,'1'!$B$13:$AF$113,9,FALSE)</f>
        <v>#N/A</v>
      </c>
      <c r="G79" s="412" t="e">
        <f>VLOOKUP(C$54,'1'!$B$13:$AF$113,10,FALSE)</f>
        <v>#N/A</v>
      </c>
      <c r="H79" s="412" t="e">
        <f>VLOOKUP(C$54,'1'!$B$13:$AF$113,11,FALSE)</f>
        <v>#N/A</v>
      </c>
      <c r="I79" s="412" t="e">
        <f>VLOOKUP(C$54,'1'!$B$13:$AF$113,12,FALSE)</f>
        <v>#N/A</v>
      </c>
      <c r="J79" s="412" t="e">
        <f>VLOOKUP(C$54,'1'!$B$13:$AF$113,13,FALSE)</f>
        <v>#N/A</v>
      </c>
      <c r="K79" s="412" t="e">
        <f>VLOOKUP(C$54,'1'!$B$13:$AF$113,14,FALSE)</f>
        <v>#N/A</v>
      </c>
      <c r="L79" s="412" t="e">
        <f>VLOOKUP(C$54,'1'!$B$13:$AF$113,15,FALSE)</f>
        <v>#N/A</v>
      </c>
      <c r="M79" s="412" t="e">
        <f>VLOOKUP(C$54,'1'!$B$13:$AF$113,16,FALSE)</f>
        <v>#N/A</v>
      </c>
      <c r="N79" s="412" t="e">
        <f>VLOOKUP(C$54,'1'!$B$13:$AF$113,17,FALSE)</f>
        <v>#N/A</v>
      </c>
      <c r="O79" s="412" t="e">
        <f>VLOOKUP(C$54,'1'!$B$13:$AF$113,18,FALSE)</f>
        <v>#N/A</v>
      </c>
      <c r="P79" s="412" t="e">
        <f>VLOOKUP(C$54,'1'!$B$13:$AF$113,19,FALSE)</f>
        <v>#N/A</v>
      </c>
      <c r="Q79" s="412" t="e">
        <f>VLOOKUP(C$54,'1'!$B$13:$AF$113,20,FALSE)</f>
        <v>#N/A</v>
      </c>
      <c r="R79" s="412" t="e">
        <f>VLOOKUP(C$54,'1'!$B$13:$AF$113,21,FALSE)</f>
        <v>#N/A</v>
      </c>
      <c r="S79" s="412" t="e">
        <f>VLOOKUP(C$54,'1'!$B$13:$AF$113,22,FALSE)</f>
        <v>#N/A</v>
      </c>
      <c r="T79" s="412" t="e">
        <f>VLOOKUP(C$54,'1'!$B$13:$AF$113,23,FALSE)</f>
        <v>#N/A</v>
      </c>
      <c r="U79" s="412" t="e">
        <f>VLOOKUP(C$54,'1'!$B$13:$AF$113,24,FALSE)</f>
        <v>#N/A</v>
      </c>
      <c r="V79" s="412" t="e">
        <f>VLOOKUP(C$54,'1'!$B$13:$AF$113,25,FALSE)</f>
        <v>#N/A</v>
      </c>
      <c r="W79" s="412" t="e">
        <f>VLOOKUP(C$54,'1'!$B$13:$AF$113,26,FALSE)</f>
        <v>#N/A</v>
      </c>
      <c r="X79" s="412" t="e">
        <f>VLOOKUP(C$54,'1'!$B$13:$AF$113,27,FALSE)</f>
        <v>#N/A</v>
      </c>
      <c r="Y79" s="412" t="e">
        <f>VLOOKUP(C$54,'1'!$B$13:$AF$113,28,FALSE)</f>
        <v>#N/A</v>
      </c>
      <c r="Z79" s="412" t="e">
        <f>VLOOKUP(C$54,'1'!$B$13:$AF$113,29,FALSE)</f>
        <v>#N/A</v>
      </c>
      <c r="AA79" s="412" t="e">
        <f>VLOOKUP(C$54,'1'!$B$13:$AF$113,30,FALSE)</f>
        <v>#N/A</v>
      </c>
      <c r="AB79" s="412" t="e">
        <f>VLOOKUP(C$54,'1'!$B$13:$AG$113,32,FALSE)</f>
        <v>#N/A</v>
      </c>
      <c r="AC79" s="543" t="e">
        <f>VLOOKUP(C$54,'1'!$B$13:$AG$113,31,FALSE)</f>
        <v>#N/A</v>
      </c>
      <c r="AE79" s="1193"/>
      <c r="AF79" s="412" t="e">
        <f>_xlfn.XLOOKUP($AF$54,'1'!$B:$B,'1'!G:G)</f>
        <v>#N/A</v>
      </c>
      <c r="AG79" s="412" t="e">
        <f>_xlfn.XLOOKUP($AF$54,'1'!$B:$B,'1'!H:H)</f>
        <v>#N/A</v>
      </c>
      <c r="AH79" s="412" t="e">
        <f>_xlfn.XLOOKUP($AF$54,'1'!$B:$B,'1'!I:I)</f>
        <v>#N/A</v>
      </c>
      <c r="AI79" s="412" t="e">
        <f>_xlfn.XLOOKUP($AF$54,'1'!$B:$B,'1'!J:J)</f>
        <v>#N/A</v>
      </c>
      <c r="AJ79" s="412" t="e">
        <f>_xlfn.XLOOKUP($AF$54,'1'!$B:$B,'1'!K:K)</f>
        <v>#N/A</v>
      </c>
      <c r="AK79" s="412" t="e">
        <f>_xlfn.XLOOKUP($AF$54,'1'!$B:$B,'1'!L:L)</f>
        <v>#N/A</v>
      </c>
      <c r="AL79" s="412" t="e">
        <f>_xlfn.XLOOKUP($AF$54,'1'!$B:$B,'1'!M:M)</f>
        <v>#N/A</v>
      </c>
      <c r="AM79" s="412" t="e">
        <f>_xlfn.XLOOKUP($AF$54,'1'!$B:$B,'1'!N:N)</f>
        <v>#N/A</v>
      </c>
      <c r="AN79" s="412" t="e">
        <f>_xlfn.XLOOKUP($AF$54,'1'!$B:$B,'1'!O:O)</f>
        <v>#N/A</v>
      </c>
      <c r="AO79" s="412" t="e">
        <f>_xlfn.XLOOKUP($AF$54,'1'!$B:$B,'1'!P:P)</f>
        <v>#N/A</v>
      </c>
      <c r="AP79" s="412" t="e">
        <f>_xlfn.XLOOKUP($AF$54,'1'!$B:$B,'1'!Q:Q)</f>
        <v>#N/A</v>
      </c>
      <c r="AQ79" s="412" t="e">
        <f>_xlfn.XLOOKUP($AF$54,'1'!$B:$B,'1'!R:R)</f>
        <v>#N/A</v>
      </c>
      <c r="AR79" s="412" t="e">
        <f>_xlfn.XLOOKUP($AF$54,'1'!$B:$B,'1'!S:S)</f>
        <v>#N/A</v>
      </c>
      <c r="AS79" s="412" t="e">
        <f>_xlfn.XLOOKUP($AF$54,'1'!$B:$B,'1'!T:T)</f>
        <v>#N/A</v>
      </c>
      <c r="AT79" s="412" t="e">
        <f>_xlfn.XLOOKUP($AF$54,'1'!$B:$B,'1'!U:U)</f>
        <v>#N/A</v>
      </c>
      <c r="AU79" s="412" t="e">
        <f>_xlfn.XLOOKUP($AF$54,'1'!$B:$B,'1'!V:V)</f>
        <v>#N/A</v>
      </c>
      <c r="AV79" s="412" t="e">
        <f>_xlfn.XLOOKUP($AF$54,'1'!$B:$B,'1'!W:W)</f>
        <v>#N/A</v>
      </c>
      <c r="AW79" s="412" t="e">
        <f>_xlfn.XLOOKUP($AF$54,'1'!$B:$B,'1'!X:X)</f>
        <v>#N/A</v>
      </c>
      <c r="AX79" s="412" t="e">
        <f>_xlfn.XLOOKUP($AF$54,'1'!$B:$B,'1'!Y:Y)</f>
        <v>#N/A</v>
      </c>
      <c r="AY79" s="412" t="e">
        <f>_xlfn.XLOOKUP($AF$54,'1'!$B:$B,'1'!Z:Z)</f>
        <v>#N/A</v>
      </c>
      <c r="AZ79" s="412" t="e">
        <f>_xlfn.XLOOKUP($AF$54,'1'!$B:$B,'1'!AA:AA)</f>
        <v>#N/A</v>
      </c>
      <c r="BA79" s="412" t="e">
        <f>_xlfn.XLOOKUP($AF$54,'1'!$B:$B,'1'!AB:AB)</f>
        <v>#N/A</v>
      </c>
      <c r="BB79" s="412" t="e">
        <f>_xlfn.XLOOKUP($AF$54,'1'!$B:$B,'1'!AC:AC)</f>
        <v>#N/A</v>
      </c>
      <c r="BC79" s="412" t="e">
        <f>_xlfn.XLOOKUP($AF$54,'1'!$B:$B,'1'!AD:AD)</f>
        <v>#N/A</v>
      </c>
      <c r="BD79" s="412" t="e">
        <f>_xlfn.XLOOKUP($AF$54,'1'!$B:$B,'1'!AE:AE)</f>
        <v>#N/A</v>
      </c>
      <c r="BE79" s="412" t="e">
        <f>_xlfn.XLOOKUP($AF$54,'1'!$B:$B,'1'!AG:AG)</f>
        <v>#N/A</v>
      </c>
      <c r="BF79" s="412" t="e">
        <f>_xlfn.XLOOKUP($AF$54,'1'!$B:$B,'1'!AF:AF)</f>
        <v>#N/A</v>
      </c>
    </row>
    <row r="80" spans="1:60" hidden="1">
      <c r="B80" s="1193"/>
      <c r="C80" s="412" t="e">
        <f t="shared" ref="C80:H80" si="160">IF(C79=0,"✔","X")</f>
        <v>#N/A</v>
      </c>
      <c r="D80" s="412" t="e">
        <f t="shared" si="160"/>
        <v>#N/A</v>
      </c>
      <c r="E80" s="412" t="e">
        <f t="shared" si="160"/>
        <v>#N/A</v>
      </c>
      <c r="F80" s="412" t="e">
        <f t="shared" si="160"/>
        <v>#N/A</v>
      </c>
      <c r="G80" s="412" t="e">
        <f t="shared" si="160"/>
        <v>#N/A</v>
      </c>
      <c r="H80" s="412" t="e">
        <f t="shared" si="160"/>
        <v>#N/A</v>
      </c>
      <c r="I80" s="412" t="e">
        <f>IF(I79=0,"✔","X")</f>
        <v>#N/A</v>
      </c>
      <c r="J80" s="412" t="e">
        <f t="shared" ref="J80:AA80" si="161">IF(J79=0,"✔","X")</f>
        <v>#N/A</v>
      </c>
      <c r="K80" s="412" t="e">
        <f t="shared" si="161"/>
        <v>#N/A</v>
      </c>
      <c r="L80" s="412" t="e">
        <f t="shared" si="161"/>
        <v>#N/A</v>
      </c>
      <c r="M80" s="412" t="e">
        <f t="shared" si="161"/>
        <v>#N/A</v>
      </c>
      <c r="N80" s="412" t="e">
        <f t="shared" si="161"/>
        <v>#N/A</v>
      </c>
      <c r="O80" s="412" t="e">
        <f t="shared" si="161"/>
        <v>#N/A</v>
      </c>
      <c r="P80" s="412" t="e">
        <f t="shared" si="161"/>
        <v>#N/A</v>
      </c>
      <c r="Q80" s="412" t="e">
        <f t="shared" si="161"/>
        <v>#N/A</v>
      </c>
      <c r="R80" s="412" t="e">
        <f t="shared" si="161"/>
        <v>#N/A</v>
      </c>
      <c r="S80" s="412" t="e">
        <f t="shared" si="161"/>
        <v>#N/A</v>
      </c>
      <c r="T80" s="412" t="e">
        <f t="shared" si="161"/>
        <v>#N/A</v>
      </c>
      <c r="U80" s="412" t="e">
        <f t="shared" si="161"/>
        <v>#N/A</v>
      </c>
      <c r="V80" s="412" t="e">
        <f t="shared" si="161"/>
        <v>#N/A</v>
      </c>
      <c r="W80" s="412" t="e">
        <f t="shared" si="161"/>
        <v>#N/A</v>
      </c>
      <c r="X80" s="412" t="e">
        <f t="shared" si="161"/>
        <v>#N/A</v>
      </c>
      <c r="Y80" s="412" t="e">
        <f t="shared" si="161"/>
        <v>#N/A</v>
      </c>
      <c r="Z80" s="412" t="e">
        <f t="shared" si="161"/>
        <v>#N/A</v>
      </c>
      <c r="AA80" s="412" t="e">
        <f t="shared" si="161"/>
        <v>#N/A</v>
      </c>
      <c r="AB80" s="412" t="e">
        <f>VLOOKUP(C$54,'1'!$B$13:$AG$113,32,FALSE)</f>
        <v>#N/A</v>
      </c>
      <c r="AC80" s="543" t="e">
        <f>VLOOKUP(C$54,'1'!$B$13:$AG$113,31,FALSE)</f>
        <v>#N/A</v>
      </c>
      <c r="AE80" s="1193"/>
      <c r="AF80" s="412" t="e">
        <f t="shared" ref="AF80:AK80" si="162">IF(AF79=0,"✔","X")</f>
        <v>#N/A</v>
      </c>
      <c r="AG80" s="412" t="e">
        <f t="shared" si="162"/>
        <v>#N/A</v>
      </c>
      <c r="AH80" s="412" t="e">
        <f t="shared" si="162"/>
        <v>#N/A</v>
      </c>
      <c r="AI80" s="412" t="e">
        <f t="shared" si="162"/>
        <v>#N/A</v>
      </c>
      <c r="AJ80" s="412" t="e">
        <f t="shared" si="162"/>
        <v>#N/A</v>
      </c>
      <c r="AK80" s="412" t="e">
        <f t="shared" si="162"/>
        <v>#N/A</v>
      </c>
      <c r="AL80" s="412" t="e">
        <f>IF(AL79=0,"✔","X")</f>
        <v>#N/A</v>
      </c>
      <c r="AM80" s="412" t="e">
        <f t="shared" ref="AM80:BD80" si="163">IF(AM79=0,"✔","X")</f>
        <v>#N/A</v>
      </c>
      <c r="AN80" s="412" t="e">
        <f t="shared" si="163"/>
        <v>#N/A</v>
      </c>
      <c r="AO80" s="412" t="e">
        <f t="shared" si="163"/>
        <v>#N/A</v>
      </c>
      <c r="AP80" s="412" t="e">
        <f t="shared" si="163"/>
        <v>#N/A</v>
      </c>
      <c r="AQ80" s="412" t="e">
        <f t="shared" si="163"/>
        <v>#N/A</v>
      </c>
      <c r="AR80" s="412" t="e">
        <f t="shared" si="163"/>
        <v>#N/A</v>
      </c>
      <c r="AS80" s="412" t="e">
        <f t="shared" si="163"/>
        <v>#N/A</v>
      </c>
      <c r="AT80" s="412" t="e">
        <f t="shared" si="163"/>
        <v>#N/A</v>
      </c>
      <c r="AU80" s="412" t="e">
        <f t="shared" si="163"/>
        <v>#N/A</v>
      </c>
      <c r="AV80" s="412" t="e">
        <f t="shared" si="163"/>
        <v>#N/A</v>
      </c>
      <c r="AW80" s="412" t="e">
        <f t="shared" si="163"/>
        <v>#N/A</v>
      </c>
      <c r="AX80" s="412" t="e">
        <f t="shared" si="163"/>
        <v>#N/A</v>
      </c>
      <c r="AY80" s="412" t="e">
        <f t="shared" si="163"/>
        <v>#N/A</v>
      </c>
      <c r="AZ80" s="412" t="e">
        <f t="shared" si="163"/>
        <v>#N/A</v>
      </c>
      <c r="BA80" s="412" t="e">
        <f t="shared" si="163"/>
        <v>#N/A</v>
      </c>
      <c r="BB80" s="412" t="e">
        <f t="shared" si="163"/>
        <v>#N/A</v>
      </c>
      <c r="BC80" s="412" t="e">
        <f t="shared" si="163"/>
        <v>#N/A</v>
      </c>
      <c r="BD80" s="412" t="e">
        <f t="shared" si="163"/>
        <v>#N/A</v>
      </c>
      <c r="BE80" s="412" t="e">
        <f>_xlfn.XLOOKUP($AF$54,'1'!$B:$B,'1'!AG:AG)</f>
        <v>#N/A</v>
      </c>
      <c r="BF80" s="412" t="e">
        <f>_xlfn.XLOOKUP($AF$54,'1'!$B:$B,'1'!AF:AF)</f>
        <v>#N/A</v>
      </c>
    </row>
    <row r="81" spans="2:58" ht="14.5" thickBot="1">
      <c r="B81" s="1194"/>
      <c r="C81" s="413" t="e">
        <f t="shared" ref="C81:AA81" si="164">IF(C78="","",C80)</f>
        <v>#N/A</v>
      </c>
      <c r="D81" s="413" t="e">
        <f t="shared" si="164"/>
        <v>#N/A</v>
      </c>
      <c r="E81" s="413" t="e">
        <f t="shared" si="164"/>
        <v>#N/A</v>
      </c>
      <c r="F81" s="413" t="e">
        <f t="shared" si="164"/>
        <v>#N/A</v>
      </c>
      <c r="G81" s="413" t="str">
        <f t="shared" si="164"/>
        <v/>
      </c>
      <c r="H81" s="413" t="e">
        <f t="shared" si="164"/>
        <v>#N/A</v>
      </c>
      <c r="I81" s="413" t="e">
        <f t="shared" si="164"/>
        <v>#N/A</v>
      </c>
      <c r="J81" s="413" t="e">
        <f t="shared" si="164"/>
        <v>#N/A</v>
      </c>
      <c r="K81" s="413" t="e">
        <f t="shared" si="164"/>
        <v>#N/A</v>
      </c>
      <c r="L81" s="413" t="e">
        <f t="shared" si="164"/>
        <v>#N/A</v>
      </c>
      <c r="M81" s="413" t="e">
        <f t="shared" si="164"/>
        <v>#N/A</v>
      </c>
      <c r="N81" s="413" t="e">
        <f t="shared" si="164"/>
        <v>#N/A</v>
      </c>
      <c r="O81" s="413" t="e">
        <f t="shared" si="164"/>
        <v>#N/A</v>
      </c>
      <c r="P81" s="413" t="e">
        <f t="shared" si="164"/>
        <v>#N/A</v>
      </c>
      <c r="Q81" s="413" t="e">
        <f t="shared" si="164"/>
        <v>#N/A</v>
      </c>
      <c r="R81" s="413" t="e">
        <f t="shared" si="164"/>
        <v>#N/A</v>
      </c>
      <c r="S81" s="413" t="e">
        <f t="shared" si="164"/>
        <v>#N/A</v>
      </c>
      <c r="T81" s="413" t="str">
        <f t="shared" si="164"/>
        <v/>
      </c>
      <c r="U81" s="413" t="str">
        <f t="shared" si="164"/>
        <v/>
      </c>
      <c r="V81" s="413" t="str">
        <f t="shared" si="164"/>
        <v/>
      </c>
      <c r="W81" s="413" t="str">
        <f t="shared" si="164"/>
        <v/>
      </c>
      <c r="X81" s="413" t="str">
        <f t="shared" si="164"/>
        <v/>
      </c>
      <c r="Y81" s="413" t="str">
        <f t="shared" si="164"/>
        <v/>
      </c>
      <c r="Z81" s="413" t="str">
        <f t="shared" si="164"/>
        <v/>
      </c>
      <c r="AA81" s="413" t="str">
        <f t="shared" si="164"/>
        <v/>
      </c>
      <c r="AB81" s="414">
        <f>COUNTIF(C81:AA81,"✔")</f>
        <v>0</v>
      </c>
      <c r="AC81" s="544">
        <f>COUNTIF(C81:AA81,"X")</f>
        <v>0</v>
      </c>
      <c r="AE81" s="1194"/>
      <c r="AF81" s="413" t="e">
        <f t="shared" ref="AF81:BD81" si="165">IF(AF78="","",AF80)</f>
        <v>#N/A</v>
      </c>
      <c r="AG81" s="413" t="e">
        <f t="shared" si="165"/>
        <v>#N/A</v>
      </c>
      <c r="AH81" s="413" t="e">
        <f t="shared" si="165"/>
        <v>#N/A</v>
      </c>
      <c r="AI81" s="413" t="e">
        <f t="shared" si="165"/>
        <v>#N/A</v>
      </c>
      <c r="AJ81" s="413" t="str">
        <f t="shared" si="165"/>
        <v/>
      </c>
      <c r="AK81" s="413" t="e">
        <f t="shared" si="165"/>
        <v>#N/A</v>
      </c>
      <c r="AL81" s="413" t="e">
        <f t="shared" si="165"/>
        <v>#N/A</v>
      </c>
      <c r="AM81" s="413" t="e">
        <f t="shared" si="165"/>
        <v>#N/A</v>
      </c>
      <c r="AN81" s="413" t="e">
        <f t="shared" si="165"/>
        <v>#N/A</v>
      </c>
      <c r="AO81" s="413" t="e">
        <f t="shared" si="165"/>
        <v>#N/A</v>
      </c>
      <c r="AP81" s="413" t="e">
        <f t="shared" si="165"/>
        <v>#N/A</v>
      </c>
      <c r="AQ81" s="413" t="e">
        <f t="shared" si="165"/>
        <v>#N/A</v>
      </c>
      <c r="AR81" s="413" t="e">
        <f t="shared" si="165"/>
        <v>#N/A</v>
      </c>
      <c r="AS81" s="413" t="e">
        <f t="shared" si="165"/>
        <v>#N/A</v>
      </c>
      <c r="AT81" s="413" t="e">
        <f t="shared" si="165"/>
        <v>#N/A</v>
      </c>
      <c r="AU81" s="413" t="e">
        <f t="shared" si="165"/>
        <v>#N/A</v>
      </c>
      <c r="AV81" s="413" t="e">
        <f t="shared" si="165"/>
        <v>#N/A</v>
      </c>
      <c r="AW81" s="413" t="str">
        <f t="shared" si="165"/>
        <v/>
      </c>
      <c r="AX81" s="413" t="str">
        <f t="shared" si="165"/>
        <v/>
      </c>
      <c r="AY81" s="413" t="str">
        <f t="shared" si="165"/>
        <v/>
      </c>
      <c r="AZ81" s="413" t="str">
        <f t="shared" si="165"/>
        <v/>
      </c>
      <c r="BA81" s="413" t="str">
        <f t="shared" si="165"/>
        <v/>
      </c>
      <c r="BB81" s="413" t="str">
        <f t="shared" si="165"/>
        <v/>
      </c>
      <c r="BC81" s="413" t="str">
        <f t="shared" si="165"/>
        <v/>
      </c>
      <c r="BD81" s="413" t="str">
        <f t="shared" si="165"/>
        <v/>
      </c>
      <c r="BE81" s="414">
        <f>COUNTIF(AF81:BD81,"✔")</f>
        <v>0</v>
      </c>
      <c r="BF81" s="544">
        <f>COUNTIF(AF81:BD81,"X")</f>
        <v>0</v>
      </c>
    </row>
    <row r="82" spans="2:58" ht="14.5" thickTop="1">
      <c r="B82" s="1192" t="s">
        <v>365</v>
      </c>
      <c r="C82" s="411" t="str">
        <f>IF('2'!G$10="","",'2'!G$10)</f>
        <v/>
      </c>
      <c r="D82" s="411" t="str">
        <f>IF('2'!H$10="","",'2'!H$10)</f>
        <v/>
      </c>
      <c r="E82" s="411">
        <f>IF('2'!I$10="","",'2'!I$10)</f>
        <v>1</v>
      </c>
      <c r="F82" s="411">
        <f>IF('2'!J$10="","",'2'!J$10)</f>
        <v>2</v>
      </c>
      <c r="G82" s="411">
        <f>IF('2'!K$10="","",'2'!K$10)</f>
        <v>3</v>
      </c>
      <c r="H82" s="411">
        <f>IF('2'!L$10="","",'2'!L$10)</f>
        <v>6</v>
      </c>
      <c r="I82" s="411">
        <f>IF('2'!M$10="","",'2'!M$10)</f>
        <v>7</v>
      </c>
      <c r="J82" s="411">
        <f>IF('2'!N$10="","",'2'!N$10)</f>
        <v>8</v>
      </c>
      <c r="K82" s="411">
        <f>IF('2'!O$10="","",'2'!O$10)</f>
        <v>9</v>
      </c>
      <c r="L82" s="411">
        <f>IF('2'!P$10="","",'2'!P$10)</f>
        <v>10</v>
      </c>
      <c r="M82" s="411">
        <f>IF('2'!Q$10="","",'2'!Q$10)</f>
        <v>13</v>
      </c>
      <c r="N82" s="411">
        <f>IF('2'!R$10="","",'2'!R$10)</f>
        <v>14</v>
      </c>
      <c r="O82" s="411">
        <f>IF('2'!S$10="","",'2'!S$10)</f>
        <v>15</v>
      </c>
      <c r="P82" s="411">
        <f>IF('2'!T$10="","",'2'!T$10)</f>
        <v>16</v>
      </c>
      <c r="Q82" s="411">
        <f>IF('2'!U$10="","",'2'!U$10)</f>
        <v>17</v>
      </c>
      <c r="R82" s="411">
        <f>IF('2'!V$10="","",'2'!V$10)</f>
        <v>20</v>
      </c>
      <c r="S82" s="411">
        <f>IF('2'!W$10="","",'2'!W$10)</f>
        <v>21</v>
      </c>
      <c r="T82" s="411">
        <f>IF('2'!X$10="","",'2'!X$10)</f>
        <v>22</v>
      </c>
      <c r="U82" s="411">
        <f>IF('2'!Y$10="","",'2'!Y$10)</f>
        <v>23</v>
      </c>
      <c r="V82" s="411">
        <f>IF('2'!Z$10="","",'2'!Z$10)</f>
        <v>24</v>
      </c>
      <c r="W82" s="411">
        <f>IF('2'!AA$10="","",'2'!AA$10)</f>
        <v>27</v>
      </c>
      <c r="X82" s="411">
        <f>IF('2'!AB$10="","",'2'!AB$10)</f>
        <v>28</v>
      </c>
      <c r="Y82" s="411">
        <f>IF('2'!AC$10="","",'2'!AC$10)</f>
        <v>29</v>
      </c>
      <c r="Z82" s="411">
        <f>IF('2'!AD$10="","",'2'!AD$10)</f>
        <v>30</v>
      </c>
      <c r="AA82" s="411">
        <f>IF('2'!AE$10="","",'2'!AE$10)</f>
        <v>31</v>
      </c>
      <c r="AB82" s="411" t="s">
        <v>361</v>
      </c>
      <c r="AC82" s="542" t="s">
        <v>362</v>
      </c>
      <c r="AE82" s="1192" t="s">
        <v>365</v>
      </c>
      <c r="AF82" s="411" t="str">
        <f>IF('2'!$G$10="","",'2'!$G$10)</f>
        <v/>
      </c>
      <c r="AG82" s="411" t="str">
        <f>IF('2'!$H$10="","",'2'!$H$10)</f>
        <v/>
      </c>
      <c r="AH82" s="411">
        <f>IF('2'!$I$10="","",'2'!$I$10)</f>
        <v>1</v>
      </c>
      <c r="AI82" s="411">
        <f>IF('2'!$J$10="","",'2'!$J$10)</f>
        <v>2</v>
      </c>
      <c r="AJ82" s="411">
        <f>IF('2'!$K$10="","",'2'!$K$10)</f>
        <v>3</v>
      </c>
      <c r="AK82" s="411">
        <f>IF('2'!$L$10="","",'2'!$L$10)</f>
        <v>6</v>
      </c>
      <c r="AL82" s="411">
        <f>IF('2'!$M$10="","",'2'!$M$10)</f>
        <v>7</v>
      </c>
      <c r="AM82" s="411">
        <f>IF('2'!$N$10="","",'2'!$N$10)</f>
        <v>8</v>
      </c>
      <c r="AN82" s="411">
        <f>IF('2'!$O$10="","",'2'!$O$10)</f>
        <v>9</v>
      </c>
      <c r="AO82" s="411">
        <f>IF('2'!$P$10="","",'2'!$P$10)</f>
        <v>10</v>
      </c>
      <c r="AP82" s="411">
        <f>IF('2'!$Q$10="","",'2'!$Q$10)</f>
        <v>13</v>
      </c>
      <c r="AQ82" s="411">
        <f>IF('2'!$R$10="","",'2'!$R$10)</f>
        <v>14</v>
      </c>
      <c r="AR82" s="411">
        <f>IF('2'!$S$10="","",'2'!$S$10)</f>
        <v>15</v>
      </c>
      <c r="AS82" s="411">
        <f>IF('2'!$T$10="","",'2'!$T$10)</f>
        <v>16</v>
      </c>
      <c r="AT82" s="411">
        <f>IF('2'!$U$10="","",'2'!$U$10)</f>
        <v>17</v>
      </c>
      <c r="AU82" s="411">
        <f>IF('2'!$V$10="","",'2'!$V$10)</f>
        <v>20</v>
      </c>
      <c r="AV82" s="411">
        <f>IF('2'!$W$10="","",'2'!$W$10)</f>
        <v>21</v>
      </c>
      <c r="AW82" s="411">
        <f>IF('2'!$X$10="","",'2'!$X$10)</f>
        <v>22</v>
      </c>
      <c r="AX82" s="411">
        <f>IF('2'!$Y$10="","",'2'!$Y$10)</f>
        <v>23</v>
      </c>
      <c r="AY82" s="411">
        <f>IF('2'!$Z$10="","",'2'!$Z$10)</f>
        <v>24</v>
      </c>
      <c r="AZ82" s="411">
        <f>IF('2'!$AA$10="","",'2'!$AA$10)</f>
        <v>27</v>
      </c>
      <c r="BA82" s="411">
        <f>IF('2'!$AB$10="","",'2'!$AB$10)</f>
        <v>28</v>
      </c>
      <c r="BB82" s="411">
        <f>IF('2'!$AC$10="","",'2'!$AC$10)</f>
        <v>29</v>
      </c>
      <c r="BC82" s="411">
        <f>IF('2'!$AD$10="","",'2'!$AD$10)</f>
        <v>30</v>
      </c>
      <c r="BD82" s="411">
        <f>IF('2'!$AE$10="","",'2'!$AE$10)</f>
        <v>31</v>
      </c>
      <c r="BE82" s="411" t="s">
        <v>361</v>
      </c>
      <c r="BF82" s="542" t="s">
        <v>362</v>
      </c>
    </row>
    <row r="83" spans="2:58" hidden="1">
      <c r="B83" s="1193"/>
      <c r="C83" s="412" t="e">
        <f>_xlfn.XLOOKUP($C$54,'2'!$B:$B,'2'!G:G)</f>
        <v>#N/A</v>
      </c>
      <c r="D83" s="412" t="e">
        <f>VLOOKUP(C$54,'2'!$B$13:$AF$113,7,FALSE)</f>
        <v>#N/A</v>
      </c>
      <c r="E83" s="412" t="e">
        <f>VLOOKUP(C$54,'2'!$B$13:$AF$113,8,FALSE)</f>
        <v>#N/A</v>
      </c>
      <c r="F83" s="412" t="e">
        <f>VLOOKUP(C$54,'2'!$B$13:$AF$113,9,FALSE)</f>
        <v>#N/A</v>
      </c>
      <c r="G83" s="412" t="e">
        <f>VLOOKUP(C$54,'2'!$B$13:$AF$113,10,FALSE)</f>
        <v>#N/A</v>
      </c>
      <c r="H83" s="412" t="e">
        <f>VLOOKUP(C$54,'2'!$B$13:$AF$113,11,FALSE)</f>
        <v>#N/A</v>
      </c>
      <c r="I83" s="412" t="e">
        <f>VLOOKUP(C$54,'2'!$B$13:$AF$113,12,FALSE)</f>
        <v>#N/A</v>
      </c>
      <c r="J83" s="412" t="e">
        <f>VLOOKUP(C$54,'2'!$B$13:$AF$113,13,FALSE)</f>
        <v>#N/A</v>
      </c>
      <c r="K83" s="412" t="e">
        <f>VLOOKUP(C$54,'2'!$B$13:$AF$113,14,FALSE)</f>
        <v>#N/A</v>
      </c>
      <c r="L83" s="412" t="e">
        <f>VLOOKUP(C$54,'2'!$B$13:$AF$113,15,FALSE)</f>
        <v>#N/A</v>
      </c>
      <c r="M83" s="412" t="e">
        <f>VLOOKUP(C$54,'2'!$B$13:$AF$113,16,FALSE)</f>
        <v>#N/A</v>
      </c>
      <c r="N83" s="412" t="e">
        <f>VLOOKUP(C$54,'2'!$B$13:$AF$113,17,FALSE)</f>
        <v>#N/A</v>
      </c>
      <c r="O83" s="412" t="e">
        <f>VLOOKUP(C$54,'2'!$B$13:$AF$113,18,FALSE)</f>
        <v>#N/A</v>
      </c>
      <c r="P83" s="412" t="e">
        <f>VLOOKUP(C$54,'2'!$B$13:$AF$113,19,FALSE)</f>
        <v>#N/A</v>
      </c>
      <c r="Q83" s="412" t="e">
        <f>VLOOKUP(C$54,'2'!$B$13:$AF$113,20,FALSE)</f>
        <v>#N/A</v>
      </c>
      <c r="R83" s="412" t="e">
        <f>VLOOKUP(C$54,'2'!$B$13:$AF$113,21,FALSE)</f>
        <v>#N/A</v>
      </c>
      <c r="S83" s="412" t="e">
        <f>VLOOKUP(C$54,'2'!$B$13:$AF$113,22,FALSE)</f>
        <v>#N/A</v>
      </c>
      <c r="T83" s="412" t="e">
        <f>VLOOKUP(C$54,'2'!$B$13:$AF$113,23,FALSE)</f>
        <v>#N/A</v>
      </c>
      <c r="U83" s="412" t="e">
        <f>VLOOKUP(C$54,'2'!$B$13:$AF$113,24,FALSE)</f>
        <v>#N/A</v>
      </c>
      <c r="V83" s="412" t="e">
        <f>VLOOKUP(C$54,'2'!$B$13:$AF$113,25,FALSE)</f>
        <v>#N/A</v>
      </c>
      <c r="W83" s="412" t="e">
        <f>VLOOKUP(C$54,'2'!$B$13:$AF$113,26,FALSE)</f>
        <v>#N/A</v>
      </c>
      <c r="X83" s="412" t="e">
        <f>VLOOKUP(C$54,'2'!$B$13:$AF$113,27,FALSE)</f>
        <v>#N/A</v>
      </c>
      <c r="Y83" s="412" t="e">
        <f>VLOOKUP(C$54,'2'!$B$13:$AF$113,28,FALSE)</f>
        <v>#N/A</v>
      </c>
      <c r="Z83" s="412" t="e">
        <f>VLOOKUP(C$54,'2'!$B$13:$AF$113,29,FALSE)</f>
        <v>#N/A</v>
      </c>
      <c r="AA83" s="412" t="e">
        <f>VLOOKUP(C$54,'2'!$B$13:$AF$113,30,FALSE)</f>
        <v>#N/A</v>
      </c>
      <c r="AB83" s="412" t="e">
        <f>VLOOKUP(C$54,'2'!$B$13:$AG$113,32,FALSE)</f>
        <v>#N/A</v>
      </c>
      <c r="AC83" s="543" t="e">
        <f>VLOOKUP(C$54,'2'!$B$13:$AG$113,31,FALSE)</f>
        <v>#N/A</v>
      </c>
      <c r="AE83" s="1193"/>
      <c r="AF83" s="412" t="e">
        <f>_xlfn.XLOOKUP($AF$54,'2'!$B:$B,'2'!G:G)</f>
        <v>#N/A</v>
      </c>
      <c r="AG83" s="412" t="e">
        <f>_xlfn.XLOOKUP($AF$54,'2'!$B:$B,'2'!H:H)</f>
        <v>#N/A</v>
      </c>
      <c r="AH83" s="412" t="e">
        <f>_xlfn.XLOOKUP($AF$54,'2'!$B:$B,'2'!I:I)</f>
        <v>#N/A</v>
      </c>
      <c r="AI83" s="412" t="e">
        <f>_xlfn.XLOOKUP($AF$54,'2'!$B:$B,'2'!J:J)</f>
        <v>#N/A</v>
      </c>
      <c r="AJ83" s="412" t="e">
        <f>_xlfn.XLOOKUP($AF$54,'2'!$B:$B,'2'!K:K)</f>
        <v>#N/A</v>
      </c>
      <c r="AK83" s="412" t="e">
        <f>_xlfn.XLOOKUP($AF$54,'2'!$B:$B,'2'!L:L)</f>
        <v>#N/A</v>
      </c>
      <c r="AL83" s="412" t="e">
        <f>_xlfn.XLOOKUP($AF$54,'2'!$B:$B,'2'!M:M)</f>
        <v>#N/A</v>
      </c>
      <c r="AM83" s="412" t="e">
        <f>_xlfn.XLOOKUP($AF$54,'2'!$B:$B,'2'!N:N)</f>
        <v>#N/A</v>
      </c>
      <c r="AN83" s="412" t="e">
        <f>_xlfn.XLOOKUP($AF$54,'2'!$B:$B,'2'!O:O)</f>
        <v>#N/A</v>
      </c>
      <c r="AO83" s="412" t="e">
        <f>_xlfn.XLOOKUP($AF$54,'2'!$B:$B,'2'!P:P)</f>
        <v>#N/A</v>
      </c>
      <c r="AP83" s="412" t="e">
        <f>_xlfn.XLOOKUP($AF$54,'2'!$B:$B,'2'!Q:Q)</f>
        <v>#N/A</v>
      </c>
      <c r="AQ83" s="412" t="e">
        <f>_xlfn.XLOOKUP($AF$54,'2'!$B:$B,'2'!R:R)</f>
        <v>#N/A</v>
      </c>
      <c r="AR83" s="412" t="e">
        <f>_xlfn.XLOOKUP($AF$54,'2'!$B:$B,'2'!S:S)</f>
        <v>#N/A</v>
      </c>
      <c r="AS83" s="412" t="e">
        <f>_xlfn.XLOOKUP($AF$54,'2'!$B:$B,'2'!T:T)</f>
        <v>#N/A</v>
      </c>
      <c r="AT83" s="412" t="e">
        <f>_xlfn.XLOOKUP($AF$54,'2'!$B:$B,'2'!U:U)</f>
        <v>#N/A</v>
      </c>
      <c r="AU83" s="412" t="e">
        <f>_xlfn.XLOOKUP($AF$54,'2'!$B:$B,'2'!V:V)</f>
        <v>#N/A</v>
      </c>
      <c r="AV83" s="412" t="e">
        <f>_xlfn.XLOOKUP($AF$54,'2'!$B:$B,'2'!W:W)</f>
        <v>#N/A</v>
      </c>
      <c r="AW83" s="412" t="e">
        <f>_xlfn.XLOOKUP($AF$54,'2'!$B:$B,'2'!X:X)</f>
        <v>#N/A</v>
      </c>
      <c r="AX83" s="412" t="e">
        <f>_xlfn.XLOOKUP($AF$54,'2'!$B:$B,'2'!Y:Y)</f>
        <v>#N/A</v>
      </c>
      <c r="AY83" s="412" t="e">
        <f>_xlfn.XLOOKUP($AF$54,'2'!$B:$B,'2'!Z:Z)</f>
        <v>#N/A</v>
      </c>
      <c r="AZ83" s="412" t="e">
        <f>_xlfn.XLOOKUP($AF$54,'2'!$B:$B,'2'!AA:AA)</f>
        <v>#N/A</v>
      </c>
      <c r="BA83" s="412" t="e">
        <f>_xlfn.XLOOKUP($AF$54,'2'!$B:$B,'2'!AB:AB)</f>
        <v>#N/A</v>
      </c>
      <c r="BB83" s="412" t="e">
        <f>_xlfn.XLOOKUP($AF$54,'2'!$B:$B,'2'!AC:AC)</f>
        <v>#N/A</v>
      </c>
      <c r="BC83" s="412" t="e">
        <f>_xlfn.XLOOKUP($AF$54,'2'!$B:$B,'2'!AD:AD)</f>
        <v>#N/A</v>
      </c>
      <c r="BD83" s="412" t="e">
        <f>_xlfn.XLOOKUP($AF$54,'2'!$B:$B,'2'!AE:AE)</f>
        <v>#N/A</v>
      </c>
      <c r="BE83" s="412" t="e">
        <f>_xlfn.XLOOKUP($AF$54,'2'!$B:$B,'2'!AG:AG)</f>
        <v>#N/A</v>
      </c>
      <c r="BF83" s="412" t="e">
        <f>_xlfn.XLOOKUP($AF$54,'2'!$B:$B,'2'!AF:AF)</f>
        <v>#N/A</v>
      </c>
    </row>
    <row r="84" spans="2:58" hidden="1">
      <c r="B84" s="1193"/>
      <c r="C84" s="412" t="e">
        <f t="shared" ref="C84:H84" si="166">IF(C83=0,"✔","X")</f>
        <v>#N/A</v>
      </c>
      <c r="D84" s="412" t="e">
        <f t="shared" si="166"/>
        <v>#N/A</v>
      </c>
      <c r="E84" s="412" t="e">
        <f t="shared" si="166"/>
        <v>#N/A</v>
      </c>
      <c r="F84" s="412" t="e">
        <f t="shared" si="166"/>
        <v>#N/A</v>
      </c>
      <c r="G84" s="412" t="e">
        <f t="shared" si="166"/>
        <v>#N/A</v>
      </c>
      <c r="H84" s="412" t="e">
        <f t="shared" si="166"/>
        <v>#N/A</v>
      </c>
      <c r="I84" s="412" t="e">
        <f>IF(I83=0,"✔","X")</f>
        <v>#N/A</v>
      </c>
      <c r="J84" s="412" t="e">
        <f t="shared" ref="J84:AA84" si="167">IF(J83=0,"✔","X")</f>
        <v>#N/A</v>
      </c>
      <c r="K84" s="412" t="e">
        <f t="shared" si="167"/>
        <v>#N/A</v>
      </c>
      <c r="L84" s="412" t="e">
        <f t="shared" si="167"/>
        <v>#N/A</v>
      </c>
      <c r="M84" s="412" t="e">
        <f t="shared" si="167"/>
        <v>#N/A</v>
      </c>
      <c r="N84" s="412" t="e">
        <f t="shared" si="167"/>
        <v>#N/A</v>
      </c>
      <c r="O84" s="412" t="e">
        <f t="shared" si="167"/>
        <v>#N/A</v>
      </c>
      <c r="P84" s="412" t="e">
        <f t="shared" si="167"/>
        <v>#N/A</v>
      </c>
      <c r="Q84" s="412" t="e">
        <f t="shared" si="167"/>
        <v>#N/A</v>
      </c>
      <c r="R84" s="412" t="e">
        <f t="shared" si="167"/>
        <v>#N/A</v>
      </c>
      <c r="S84" s="412" t="e">
        <f t="shared" si="167"/>
        <v>#N/A</v>
      </c>
      <c r="T84" s="412" t="e">
        <f t="shared" si="167"/>
        <v>#N/A</v>
      </c>
      <c r="U84" s="412" t="e">
        <f t="shared" si="167"/>
        <v>#N/A</v>
      </c>
      <c r="V84" s="412" t="e">
        <f t="shared" si="167"/>
        <v>#N/A</v>
      </c>
      <c r="W84" s="412" t="e">
        <f t="shared" si="167"/>
        <v>#N/A</v>
      </c>
      <c r="X84" s="412" t="e">
        <f t="shared" si="167"/>
        <v>#N/A</v>
      </c>
      <c r="Y84" s="412" t="e">
        <f t="shared" si="167"/>
        <v>#N/A</v>
      </c>
      <c r="Z84" s="412" t="e">
        <f t="shared" si="167"/>
        <v>#N/A</v>
      </c>
      <c r="AA84" s="412" t="e">
        <f t="shared" si="167"/>
        <v>#N/A</v>
      </c>
      <c r="AB84" s="412" t="e">
        <f>VLOOKUP(C$54,'2'!$B$13:$AG$113,32,FALSE)</f>
        <v>#N/A</v>
      </c>
      <c r="AC84" s="543" t="e">
        <f>VLOOKUP(C$54,'2'!$B$13:$AG$113,31,FALSE)</f>
        <v>#N/A</v>
      </c>
      <c r="AE84" s="1193"/>
      <c r="AF84" s="412" t="e">
        <f t="shared" ref="AF84:AK84" si="168">IF(AF83=0,"✔","X")</f>
        <v>#N/A</v>
      </c>
      <c r="AG84" s="412" t="e">
        <f t="shared" si="168"/>
        <v>#N/A</v>
      </c>
      <c r="AH84" s="412" t="e">
        <f t="shared" si="168"/>
        <v>#N/A</v>
      </c>
      <c r="AI84" s="412" t="e">
        <f t="shared" si="168"/>
        <v>#N/A</v>
      </c>
      <c r="AJ84" s="412" t="e">
        <f t="shared" si="168"/>
        <v>#N/A</v>
      </c>
      <c r="AK84" s="412" t="e">
        <f t="shared" si="168"/>
        <v>#N/A</v>
      </c>
      <c r="AL84" s="412" t="e">
        <f>IF(AL83=0,"✔","X")</f>
        <v>#N/A</v>
      </c>
      <c r="AM84" s="412" t="e">
        <f t="shared" ref="AM84:BD84" si="169">IF(AM83=0,"✔","X")</f>
        <v>#N/A</v>
      </c>
      <c r="AN84" s="412" t="e">
        <f t="shared" si="169"/>
        <v>#N/A</v>
      </c>
      <c r="AO84" s="412" t="e">
        <f t="shared" si="169"/>
        <v>#N/A</v>
      </c>
      <c r="AP84" s="412" t="e">
        <f t="shared" si="169"/>
        <v>#N/A</v>
      </c>
      <c r="AQ84" s="412" t="e">
        <f t="shared" si="169"/>
        <v>#N/A</v>
      </c>
      <c r="AR84" s="412" t="e">
        <f t="shared" si="169"/>
        <v>#N/A</v>
      </c>
      <c r="AS84" s="412" t="e">
        <f t="shared" si="169"/>
        <v>#N/A</v>
      </c>
      <c r="AT84" s="412" t="e">
        <f t="shared" si="169"/>
        <v>#N/A</v>
      </c>
      <c r="AU84" s="412" t="e">
        <f t="shared" si="169"/>
        <v>#N/A</v>
      </c>
      <c r="AV84" s="412" t="e">
        <f t="shared" si="169"/>
        <v>#N/A</v>
      </c>
      <c r="AW84" s="412" t="e">
        <f t="shared" si="169"/>
        <v>#N/A</v>
      </c>
      <c r="AX84" s="412" t="e">
        <f t="shared" si="169"/>
        <v>#N/A</v>
      </c>
      <c r="AY84" s="412" t="e">
        <f t="shared" si="169"/>
        <v>#N/A</v>
      </c>
      <c r="AZ84" s="412" t="e">
        <f t="shared" si="169"/>
        <v>#N/A</v>
      </c>
      <c r="BA84" s="412" t="e">
        <f t="shared" si="169"/>
        <v>#N/A</v>
      </c>
      <c r="BB84" s="412" t="e">
        <f t="shared" si="169"/>
        <v>#N/A</v>
      </c>
      <c r="BC84" s="412" t="e">
        <f t="shared" si="169"/>
        <v>#N/A</v>
      </c>
      <c r="BD84" s="412" t="e">
        <f t="shared" si="169"/>
        <v>#N/A</v>
      </c>
      <c r="BE84" s="412" t="e">
        <f>_xlfn.XLOOKUP($AF$54,'2'!$B:$B,'2'!AG:AG)</f>
        <v>#N/A</v>
      </c>
      <c r="BF84" s="412" t="e">
        <f>_xlfn.XLOOKUP($AF$54,'2'!$B:$B,'2'!AF:AF)</f>
        <v>#N/A</v>
      </c>
    </row>
    <row r="85" spans="2:58" ht="14.5" thickBot="1">
      <c r="B85" s="1194"/>
      <c r="C85" s="413" t="str">
        <f t="shared" ref="C85:AA85" si="170">IF(C82="","",C84)</f>
        <v/>
      </c>
      <c r="D85" s="413" t="str">
        <f t="shared" si="170"/>
        <v/>
      </c>
      <c r="E85" s="413" t="e">
        <f t="shared" si="170"/>
        <v>#N/A</v>
      </c>
      <c r="F85" s="413" t="e">
        <f t="shared" si="170"/>
        <v>#N/A</v>
      </c>
      <c r="G85" s="413" t="e">
        <f t="shared" si="170"/>
        <v>#N/A</v>
      </c>
      <c r="H85" s="413" t="e">
        <f t="shared" si="170"/>
        <v>#N/A</v>
      </c>
      <c r="I85" s="413" t="e">
        <f t="shared" si="170"/>
        <v>#N/A</v>
      </c>
      <c r="J85" s="413" t="e">
        <f t="shared" si="170"/>
        <v>#N/A</v>
      </c>
      <c r="K85" s="413" t="e">
        <f t="shared" si="170"/>
        <v>#N/A</v>
      </c>
      <c r="L85" s="413" t="e">
        <f t="shared" si="170"/>
        <v>#N/A</v>
      </c>
      <c r="M85" s="413" t="e">
        <f t="shared" si="170"/>
        <v>#N/A</v>
      </c>
      <c r="N85" s="413" t="e">
        <f t="shared" si="170"/>
        <v>#N/A</v>
      </c>
      <c r="O85" s="413" t="e">
        <f t="shared" si="170"/>
        <v>#N/A</v>
      </c>
      <c r="P85" s="413" t="e">
        <f t="shared" si="170"/>
        <v>#N/A</v>
      </c>
      <c r="Q85" s="413" t="e">
        <f t="shared" si="170"/>
        <v>#N/A</v>
      </c>
      <c r="R85" s="413" t="e">
        <f t="shared" si="170"/>
        <v>#N/A</v>
      </c>
      <c r="S85" s="413" t="e">
        <f t="shared" si="170"/>
        <v>#N/A</v>
      </c>
      <c r="T85" s="413" t="e">
        <f t="shared" si="170"/>
        <v>#N/A</v>
      </c>
      <c r="U85" s="413" t="e">
        <f t="shared" si="170"/>
        <v>#N/A</v>
      </c>
      <c r="V85" s="413" t="e">
        <f t="shared" si="170"/>
        <v>#N/A</v>
      </c>
      <c r="W85" s="413" t="e">
        <f t="shared" si="170"/>
        <v>#N/A</v>
      </c>
      <c r="X85" s="413" t="e">
        <f t="shared" si="170"/>
        <v>#N/A</v>
      </c>
      <c r="Y85" s="413" t="e">
        <f t="shared" si="170"/>
        <v>#N/A</v>
      </c>
      <c r="Z85" s="413" t="e">
        <f t="shared" si="170"/>
        <v>#N/A</v>
      </c>
      <c r="AA85" s="413" t="e">
        <f t="shared" si="170"/>
        <v>#N/A</v>
      </c>
      <c r="AB85" s="414">
        <f>COUNTIF(C85:AA85,"✔")</f>
        <v>0</v>
      </c>
      <c r="AC85" s="544">
        <f>COUNTIF(C85:AA85,"X")</f>
        <v>0</v>
      </c>
      <c r="AE85" s="1194"/>
      <c r="AF85" s="413" t="str">
        <f t="shared" ref="AF85:BD85" si="171">IF(AF82="","",AF84)</f>
        <v/>
      </c>
      <c r="AG85" s="413" t="str">
        <f t="shared" si="171"/>
        <v/>
      </c>
      <c r="AH85" s="413" t="e">
        <f t="shared" si="171"/>
        <v>#N/A</v>
      </c>
      <c r="AI85" s="413" t="e">
        <f t="shared" si="171"/>
        <v>#N/A</v>
      </c>
      <c r="AJ85" s="413" t="e">
        <f t="shared" si="171"/>
        <v>#N/A</v>
      </c>
      <c r="AK85" s="413" t="e">
        <f t="shared" si="171"/>
        <v>#N/A</v>
      </c>
      <c r="AL85" s="413" t="e">
        <f t="shared" si="171"/>
        <v>#N/A</v>
      </c>
      <c r="AM85" s="413" t="e">
        <f t="shared" si="171"/>
        <v>#N/A</v>
      </c>
      <c r="AN85" s="413" t="e">
        <f t="shared" si="171"/>
        <v>#N/A</v>
      </c>
      <c r="AO85" s="413" t="e">
        <f t="shared" si="171"/>
        <v>#N/A</v>
      </c>
      <c r="AP85" s="413" t="e">
        <f t="shared" si="171"/>
        <v>#N/A</v>
      </c>
      <c r="AQ85" s="413" t="e">
        <f t="shared" si="171"/>
        <v>#N/A</v>
      </c>
      <c r="AR85" s="413" t="e">
        <f t="shared" si="171"/>
        <v>#N/A</v>
      </c>
      <c r="AS85" s="413" t="e">
        <f t="shared" si="171"/>
        <v>#N/A</v>
      </c>
      <c r="AT85" s="413" t="e">
        <f t="shared" si="171"/>
        <v>#N/A</v>
      </c>
      <c r="AU85" s="413" t="e">
        <f t="shared" si="171"/>
        <v>#N/A</v>
      </c>
      <c r="AV85" s="413" t="e">
        <f t="shared" si="171"/>
        <v>#N/A</v>
      </c>
      <c r="AW85" s="413" t="e">
        <f t="shared" si="171"/>
        <v>#N/A</v>
      </c>
      <c r="AX85" s="413" t="e">
        <f t="shared" si="171"/>
        <v>#N/A</v>
      </c>
      <c r="AY85" s="413" t="e">
        <f t="shared" si="171"/>
        <v>#N/A</v>
      </c>
      <c r="AZ85" s="413" t="e">
        <f t="shared" si="171"/>
        <v>#N/A</v>
      </c>
      <c r="BA85" s="413" t="e">
        <f t="shared" si="171"/>
        <v>#N/A</v>
      </c>
      <c r="BB85" s="413" t="e">
        <f t="shared" si="171"/>
        <v>#N/A</v>
      </c>
      <c r="BC85" s="413" t="e">
        <f t="shared" si="171"/>
        <v>#N/A</v>
      </c>
      <c r="BD85" s="413" t="e">
        <f t="shared" si="171"/>
        <v>#N/A</v>
      </c>
      <c r="BE85" s="414">
        <f>COUNTIF(AF85:BD85,"✔")</f>
        <v>0</v>
      </c>
      <c r="BF85" s="544">
        <f>COUNTIF(AF85:BD85,"X")</f>
        <v>0</v>
      </c>
    </row>
    <row r="86" spans="2:58" ht="14.5" thickTop="1">
      <c r="B86" s="1192" t="s">
        <v>366</v>
      </c>
      <c r="C86" s="411">
        <f>IF('3'!G$10="","",'3'!G$10)</f>
        <v>3</v>
      </c>
      <c r="D86" s="411">
        <f>IF('3'!H$10="","",'3'!H$10)</f>
        <v>4</v>
      </c>
      <c r="E86" s="411">
        <f>IF('3'!I$10="","",'3'!I$10)</f>
        <v>5</v>
      </c>
      <c r="F86" s="411">
        <f>IF('3'!J$10="","",'3'!J$10)</f>
        <v>6</v>
      </c>
      <c r="G86" s="411">
        <f>IF('3'!K$10="","",'3'!K$10)</f>
        <v>7</v>
      </c>
      <c r="H86" s="411">
        <f>IF('3'!L$10="","",'3'!L$10)</f>
        <v>10</v>
      </c>
      <c r="I86" s="411">
        <f>IF('3'!M$10="","",'3'!M$10)</f>
        <v>11</v>
      </c>
      <c r="J86" s="411">
        <f>IF('3'!N$10="","",'3'!N$10)</f>
        <v>12</v>
      </c>
      <c r="K86" s="411">
        <f>IF('3'!O$10="","",'3'!O$10)</f>
        <v>13</v>
      </c>
      <c r="L86" s="411">
        <f>IF('3'!P$10="","",'3'!P$10)</f>
        <v>14</v>
      </c>
      <c r="M86" s="411">
        <f>IF('3'!Q$10="","",'3'!Q$10)</f>
        <v>17</v>
      </c>
      <c r="N86" s="411">
        <f>IF('3'!R$10="","",'3'!R$10)</f>
        <v>18</v>
      </c>
      <c r="O86" s="411">
        <f>IF('3'!S$10="","",'3'!S$10)</f>
        <v>19</v>
      </c>
      <c r="P86" s="411">
        <f>IF('3'!T$10="","",'3'!T$10)</f>
        <v>20</v>
      </c>
      <c r="Q86" s="411" t="str">
        <f>IF('3'!U$10="","",'3'!U$10)</f>
        <v/>
      </c>
      <c r="R86" s="411">
        <f>IF('3'!V$10="","",'3'!V$10)</f>
        <v>24</v>
      </c>
      <c r="S86" s="411">
        <f>IF('3'!W$10="","",'3'!W$10)</f>
        <v>25</v>
      </c>
      <c r="T86" s="411" t="str">
        <f>IF('3'!X$10="","",'3'!X$10)</f>
        <v/>
      </c>
      <c r="U86" s="411">
        <f>IF('3'!Y$10="","",'3'!Y$10)</f>
        <v>27</v>
      </c>
      <c r="V86" s="411">
        <f>IF('3'!Z$10="","",'3'!Z$10)</f>
        <v>28</v>
      </c>
      <c r="W86" s="411">
        <f>IF('3'!AA$10="","",'3'!AA$10)</f>
        <v>31</v>
      </c>
      <c r="X86" s="411" t="str">
        <f>IF('3'!AB$10="","",'3'!AB$10)</f>
        <v/>
      </c>
      <c r="Y86" s="411" t="str">
        <f>IF('3'!AC$10="","",'3'!AC$10)</f>
        <v/>
      </c>
      <c r="Z86" s="411" t="str">
        <f>IF('3'!AD$10="","",'3'!AD$10)</f>
        <v/>
      </c>
      <c r="AA86" s="411" t="str">
        <f>IF('3'!AE$10="","",'3'!AE$10)</f>
        <v/>
      </c>
      <c r="AB86" s="411" t="s">
        <v>361</v>
      </c>
      <c r="AC86" s="542" t="s">
        <v>362</v>
      </c>
      <c r="AE86" s="1192" t="s">
        <v>366</v>
      </c>
      <c r="AF86" s="411">
        <f>IF('3'!$G$10="","",'3'!$G$10)</f>
        <v>3</v>
      </c>
      <c r="AG86" s="411">
        <f>IF('3'!$H$10="","",'3'!$H$10)</f>
        <v>4</v>
      </c>
      <c r="AH86" s="411">
        <f>IF('3'!$I$10="","",'3'!$I$10)</f>
        <v>5</v>
      </c>
      <c r="AI86" s="411">
        <f>IF('3'!$J$10="","",'3'!$J$10)</f>
        <v>6</v>
      </c>
      <c r="AJ86" s="411">
        <f>IF('3'!$K$10="","",'3'!$K$10)</f>
        <v>7</v>
      </c>
      <c r="AK86" s="411">
        <f>IF('3'!$L$10="","",'3'!$L$10)</f>
        <v>10</v>
      </c>
      <c r="AL86" s="411">
        <f>IF('3'!$M$10="","",'3'!$M$10)</f>
        <v>11</v>
      </c>
      <c r="AM86" s="411">
        <f>IF('3'!$N$10="","",'3'!$N$10)</f>
        <v>12</v>
      </c>
      <c r="AN86" s="411">
        <f>IF('3'!$O$10="","",'3'!$O$10)</f>
        <v>13</v>
      </c>
      <c r="AO86" s="411">
        <f>IF('3'!$P$10="","",'3'!$P$10)</f>
        <v>14</v>
      </c>
      <c r="AP86" s="411">
        <f>IF('3'!$Q$10="","",'3'!$Q$10)</f>
        <v>17</v>
      </c>
      <c r="AQ86" s="411">
        <f>IF('3'!$R$10="","",'3'!$R$10)</f>
        <v>18</v>
      </c>
      <c r="AR86" s="411">
        <f>IF('3'!$S$10="","",'3'!$S$10)</f>
        <v>19</v>
      </c>
      <c r="AS86" s="411">
        <f>IF('3'!$T$10="","",'3'!$T$10)</f>
        <v>20</v>
      </c>
      <c r="AT86" s="411" t="str">
        <f>IF('3'!$U$10="","",'3'!$U$10)</f>
        <v/>
      </c>
      <c r="AU86" s="411">
        <f>IF('3'!$V$10="","",'3'!$V$10)</f>
        <v>24</v>
      </c>
      <c r="AV86" s="411">
        <f>IF('3'!$W$10="","",'3'!$W$10)</f>
        <v>25</v>
      </c>
      <c r="AW86" s="411" t="str">
        <f>IF('3'!$X$10="","",'3'!$X$10)</f>
        <v/>
      </c>
      <c r="AX86" s="411">
        <f>IF('3'!$Y$10="","",'3'!$Y$10)</f>
        <v>27</v>
      </c>
      <c r="AY86" s="411">
        <f>IF('3'!$Z$10="","",'3'!$Z$10)</f>
        <v>28</v>
      </c>
      <c r="AZ86" s="411">
        <f>IF('3'!$AA$10="","",'3'!$AA$10)</f>
        <v>31</v>
      </c>
      <c r="BA86" s="411" t="str">
        <f>IF('3'!$AB$10="","",'3'!$AB$10)</f>
        <v/>
      </c>
      <c r="BB86" s="411" t="str">
        <f>IF('3'!$AC$10="","",'3'!$AC$10)</f>
        <v/>
      </c>
      <c r="BC86" s="411" t="str">
        <f>IF('3'!$AD$10="","",'3'!$AD$10)</f>
        <v/>
      </c>
      <c r="BD86" s="411" t="str">
        <f>IF('3'!$AE$10="","",'3'!$AE$10)</f>
        <v/>
      </c>
      <c r="BE86" s="411" t="s">
        <v>361</v>
      </c>
      <c r="BF86" s="542" t="s">
        <v>362</v>
      </c>
    </row>
    <row r="87" spans="2:58" hidden="1">
      <c r="B87" s="1193"/>
      <c r="C87" s="412" t="e">
        <f>_xlfn.XLOOKUP($C$54,'3'!$B:$B,'3'!G:G)</f>
        <v>#N/A</v>
      </c>
      <c r="D87" s="412" t="e">
        <f>VLOOKUP(C$54,'3'!$B$13:$AF$113,7,FALSE)</f>
        <v>#N/A</v>
      </c>
      <c r="E87" s="412" t="e">
        <f>VLOOKUP(C$54,'3'!$B$13:$AF$113,8,FALSE)</f>
        <v>#N/A</v>
      </c>
      <c r="F87" s="412" t="e">
        <f>VLOOKUP(C$54,'3'!$B$13:$AF$113,9,FALSE)</f>
        <v>#N/A</v>
      </c>
      <c r="G87" s="412" t="e">
        <f>VLOOKUP(C$54,'3'!$B$13:$AF$113,10,FALSE)</f>
        <v>#N/A</v>
      </c>
      <c r="H87" s="412" t="e">
        <f>VLOOKUP(C$54,'3'!$B$13:$AF$113,11,FALSE)</f>
        <v>#N/A</v>
      </c>
      <c r="I87" s="412" t="e">
        <f>VLOOKUP(C$54,'3'!$B$13:$AF$113,12,FALSE)</f>
        <v>#N/A</v>
      </c>
      <c r="J87" s="412" t="e">
        <f>VLOOKUP(C$54,'3'!$B$13:$AF$113,13,FALSE)</f>
        <v>#N/A</v>
      </c>
      <c r="K87" s="412" t="e">
        <f>VLOOKUP(C$54,'3'!$B$13:$AF$113,14,FALSE)</f>
        <v>#N/A</v>
      </c>
      <c r="L87" s="412" t="e">
        <f>VLOOKUP(C$54,'3'!$B$13:$AF$113,15,FALSE)</f>
        <v>#N/A</v>
      </c>
      <c r="M87" s="412" t="e">
        <f>VLOOKUP(C$54,'3'!$B$13:$AF$113,16,FALSE)</f>
        <v>#N/A</v>
      </c>
      <c r="N87" s="412" t="e">
        <f>VLOOKUP(C$54,'3'!$B$13:$AF$113,17,FALSE)</f>
        <v>#N/A</v>
      </c>
      <c r="O87" s="412" t="e">
        <f>VLOOKUP(C$54,'3'!$B$13:$AF$113,18,FALSE)</f>
        <v>#N/A</v>
      </c>
      <c r="P87" s="412" t="e">
        <f>VLOOKUP(C$54,'3'!$B$13:$AF$113,19,FALSE)</f>
        <v>#N/A</v>
      </c>
      <c r="Q87" s="412" t="e">
        <f>VLOOKUP(C$54,'3'!$B$13:$AF$113,20,FALSE)</f>
        <v>#N/A</v>
      </c>
      <c r="R87" s="412" t="e">
        <f>VLOOKUP(C$54,'3'!$B$13:$AF$113,21,FALSE)</f>
        <v>#N/A</v>
      </c>
      <c r="S87" s="412" t="e">
        <f>VLOOKUP(C$54,'3'!$B$13:$AF$113,22,FALSE)</f>
        <v>#N/A</v>
      </c>
      <c r="T87" s="412" t="e">
        <f>VLOOKUP(C$54,'3'!$B$13:$AF$113,23,FALSE)</f>
        <v>#N/A</v>
      </c>
      <c r="U87" s="412" t="e">
        <f>VLOOKUP(C$54,'3'!$B$13:$AF$113,24,FALSE)</f>
        <v>#N/A</v>
      </c>
      <c r="V87" s="412" t="e">
        <f>VLOOKUP(C$54,'3'!$B$13:$AF$113,25,FALSE)</f>
        <v>#N/A</v>
      </c>
      <c r="W87" s="412" t="e">
        <f>VLOOKUP(C$54,'3'!$B$13:$AF$113,26,FALSE)</f>
        <v>#N/A</v>
      </c>
      <c r="X87" s="412" t="e">
        <f>VLOOKUP(C$54,'3'!$B$13:$AF$113,27,FALSE)</f>
        <v>#N/A</v>
      </c>
      <c r="Y87" s="412" t="e">
        <f>VLOOKUP(C$54,'3'!$B$13:$AF$113,28,FALSE)</f>
        <v>#N/A</v>
      </c>
      <c r="Z87" s="412" t="e">
        <f>VLOOKUP(C$54,'3'!$B$13:$AF$113,29,FALSE)</f>
        <v>#N/A</v>
      </c>
      <c r="AA87" s="412" t="e">
        <f>VLOOKUP(C$54,'3'!$B$13:$AF$113,30,FALSE)</f>
        <v>#N/A</v>
      </c>
      <c r="AB87" s="412" t="e">
        <f>VLOOKUP(C$54,'3'!$B$13:$AG$113,32,FALSE)</f>
        <v>#N/A</v>
      </c>
      <c r="AC87" s="543" t="e">
        <f>VLOOKUP(C$54,'3'!$B$13:$AG$113,31,FALSE)</f>
        <v>#N/A</v>
      </c>
      <c r="AE87" s="1193"/>
      <c r="AF87" s="412" t="e">
        <f>_xlfn.XLOOKUP($AF$54,'3'!$B:$B,'3'!G:G)</f>
        <v>#N/A</v>
      </c>
      <c r="AG87" s="412" t="e">
        <f>_xlfn.XLOOKUP($AF$54,'3'!$B:$B,'3'!H:H)</f>
        <v>#N/A</v>
      </c>
      <c r="AH87" s="412" t="e">
        <f>_xlfn.XLOOKUP($AF$54,'3'!$B:$B,'3'!I:I)</f>
        <v>#N/A</v>
      </c>
      <c r="AI87" s="412" t="e">
        <f>_xlfn.XLOOKUP($AF$54,'3'!$B:$B,'3'!J:J)</f>
        <v>#N/A</v>
      </c>
      <c r="AJ87" s="412" t="e">
        <f>_xlfn.XLOOKUP($AF$54,'3'!$B:$B,'3'!K:K)</f>
        <v>#N/A</v>
      </c>
      <c r="AK87" s="412" t="e">
        <f>_xlfn.XLOOKUP($AF$54,'3'!$B:$B,'3'!L:L)</f>
        <v>#N/A</v>
      </c>
      <c r="AL87" s="412" t="e">
        <f>_xlfn.XLOOKUP($AF$54,'3'!$B:$B,'3'!M:M)</f>
        <v>#N/A</v>
      </c>
      <c r="AM87" s="412" t="e">
        <f>_xlfn.XLOOKUP($AF$54,'3'!$B:$B,'3'!N:N)</f>
        <v>#N/A</v>
      </c>
      <c r="AN87" s="412" t="e">
        <f>_xlfn.XLOOKUP($AF$54,'3'!$B:$B,'3'!O:O)</f>
        <v>#N/A</v>
      </c>
      <c r="AO87" s="412" t="e">
        <f>_xlfn.XLOOKUP($AF$54,'3'!$B:$B,'3'!P:P)</f>
        <v>#N/A</v>
      </c>
      <c r="AP87" s="412" t="e">
        <f>_xlfn.XLOOKUP($AF$54,'3'!$B:$B,'3'!Q:Q)</f>
        <v>#N/A</v>
      </c>
      <c r="AQ87" s="412" t="e">
        <f>_xlfn.XLOOKUP($AF$54,'3'!$B:$B,'3'!R:R)</f>
        <v>#N/A</v>
      </c>
      <c r="AR87" s="412" t="e">
        <f>_xlfn.XLOOKUP($AF$54,'3'!$B:$B,'3'!S:S)</f>
        <v>#N/A</v>
      </c>
      <c r="AS87" s="412" t="e">
        <f>_xlfn.XLOOKUP($AF$54,'3'!$B:$B,'3'!T:T)</f>
        <v>#N/A</v>
      </c>
      <c r="AT87" s="412" t="e">
        <f>_xlfn.XLOOKUP($AF$54,'3'!$B:$B,'3'!U:U)</f>
        <v>#N/A</v>
      </c>
      <c r="AU87" s="412" t="e">
        <f>_xlfn.XLOOKUP($AF$54,'3'!$B:$B,'3'!V:V)</f>
        <v>#N/A</v>
      </c>
      <c r="AV87" s="412" t="e">
        <f>_xlfn.XLOOKUP($AF$54,'3'!$B:$B,'3'!W:W)</f>
        <v>#N/A</v>
      </c>
      <c r="AW87" s="412" t="e">
        <f>_xlfn.XLOOKUP($AF$54,'3'!$B:$B,'3'!X:X)</f>
        <v>#N/A</v>
      </c>
      <c r="AX87" s="412" t="e">
        <f>_xlfn.XLOOKUP($AF$54,'3'!$B:$B,'3'!Y:Y)</f>
        <v>#N/A</v>
      </c>
      <c r="AY87" s="412" t="e">
        <f>_xlfn.XLOOKUP($AF$54,'3'!$B:$B,'3'!Z:Z)</f>
        <v>#N/A</v>
      </c>
      <c r="AZ87" s="412" t="e">
        <f>_xlfn.XLOOKUP($AF$54,'3'!$B:$B,'3'!AA:AA)</f>
        <v>#N/A</v>
      </c>
      <c r="BA87" s="412" t="e">
        <f>_xlfn.XLOOKUP($AF$54,'3'!$B:$B,'3'!AB:AB)</f>
        <v>#N/A</v>
      </c>
      <c r="BB87" s="412" t="e">
        <f>_xlfn.XLOOKUP($AF$54,'3'!$B:$B,'3'!AC:AC)</f>
        <v>#N/A</v>
      </c>
      <c r="BC87" s="412" t="e">
        <f>_xlfn.XLOOKUP($AF$54,'3'!$B:$B,'3'!AD:AD)</f>
        <v>#N/A</v>
      </c>
      <c r="BD87" s="412" t="e">
        <f>_xlfn.XLOOKUP($AF$54,'3'!$B:$B,'3'!AE:AE)</f>
        <v>#N/A</v>
      </c>
      <c r="BE87" s="412" t="e">
        <f>_xlfn.XLOOKUP($AF$54,'3'!$B:$B,'3'!AG:AG)</f>
        <v>#N/A</v>
      </c>
      <c r="BF87" s="412" t="e">
        <f>_xlfn.XLOOKUP($AF$54,'3'!$B:$B,'3'!AF:AF)</f>
        <v>#N/A</v>
      </c>
    </row>
    <row r="88" spans="2:58" hidden="1">
      <c r="B88" s="1193"/>
      <c r="C88" s="412" t="e">
        <f t="shared" ref="C88:H88" si="172">IF(C87=0,"✔","X")</f>
        <v>#N/A</v>
      </c>
      <c r="D88" s="412" t="e">
        <f t="shared" si="172"/>
        <v>#N/A</v>
      </c>
      <c r="E88" s="412" t="e">
        <f t="shared" si="172"/>
        <v>#N/A</v>
      </c>
      <c r="F88" s="412" t="e">
        <f t="shared" si="172"/>
        <v>#N/A</v>
      </c>
      <c r="G88" s="412" t="e">
        <f t="shared" si="172"/>
        <v>#N/A</v>
      </c>
      <c r="H88" s="412" t="e">
        <f t="shared" si="172"/>
        <v>#N/A</v>
      </c>
      <c r="I88" s="412" t="e">
        <f>IF(I87=0,"✔","X")</f>
        <v>#N/A</v>
      </c>
      <c r="J88" s="412" t="e">
        <f t="shared" ref="J88:AA88" si="173">IF(J87=0,"✔","X")</f>
        <v>#N/A</v>
      </c>
      <c r="K88" s="412" t="e">
        <f t="shared" si="173"/>
        <v>#N/A</v>
      </c>
      <c r="L88" s="412" t="e">
        <f t="shared" si="173"/>
        <v>#N/A</v>
      </c>
      <c r="M88" s="412" t="e">
        <f t="shared" si="173"/>
        <v>#N/A</v>
      </c>
      <c r="N88" s="412" t="e">
        <f t="shared" si="173"/>
        <v>#N/A</v>
      </c>
      <c r="O88" s="412" t="e">
        <f t="shared" si="173"/>
        <v>#N/A</v>
      </c>
      <c r="P88" s="412" t="e">
        <f t="shared" si="173"/>
        <v>#N/A</v>
      </c>
      <c r="Q88" s="412" t="e">
        <f t="shared" si="173"/>
        <v>#N/A</v>
      </c>
      <c r="R88" s="412" t="e">
        <f t="shared" si="173"/>
        <v>#N/A</v>
      </c>
      <c r="S88" s="412" t="e">
        <f t="shared" si="173"/>
        <v>#N/A</v>
      </c>
      <c r="T88" s="412" t="e">
        <f t="shared" si="173"/>
        <v>#N/A</v>
      </c>
      <c r="U88" s="412" t="e">
        <f t="shared" si="173"/>
        <v>#N/A</v>
      </c>
      <c r="V88" s="412" t="e">
        <f t="shared" si="173"/>
        <v>#N/A</v>
      </c>
      <c r="W88" s="412" t="e">
        <f t="shared" si="173"/>
        <v>#N/A</v>
      </c>
      <c r="X88" s="412" t="e">
        <f t="shared" si="173"/>
        <v>#N/A</v>
      </c>
      <c r="Y88" s="412" t="e">
        <f t="shared" si="173"/>
        <v>#N/A</v>
      </c>
      <c r="Z88" s="412" t="e">
        <f t="shared" si="173"/>
        <v>#N/A</v>
      </c>
      <c r="AA88" s="412" t="e">
        <f t="shared" si="173"/>
        <v>#N/A</v>
      </c>
      <c r="AB88" s="412" t="e">
        <f>VLOOKUP(C$54,'3'!$B$13:$AG$113,32,FALSE)</f>
        <v>#N/A</v>
      </c>
      <c r="AC88" s="543" t="e">
        <f>VLOOKUP(C$54,'3'!$B$13:$AG$113,31,FALSE)</f>
        <v>#N/A</v>
      </c>
      <c r="AE88" s="1193"/>
      <c r="AF88" s="412" t="e">
        <f t="shared" ref="AF88:AK88" si="174">IF(AF87=0,"✔","X")</f>
        <v>#N/A</v>
      </c>
      <c r="AG88" s="412" t="e">
        <f t="shared" si="174"/>
        <v>#N/A</v>
      </c>
      <c r="AH88" s="412" t="e">
        <f t="shared" si="174"/>
        <v>#N/A</v>
      </c>
      <c r="AI88" s="412" t="e">
        <f t="shared" si="174"/>
        <v>#N/A</v>
      </c>
      <c r="AJ88" s="412" t="e">
        <f t="shared" si="174"/>
        <v>#N/A</v>
      </c>
      <c r="AK88" s="412" t="e">
        <f t="shared" si="174"/>
        <v>#N/A</v>
      </c>
      <c r="AL88" s="412" t="e">
        <f>IF(AL87=0,"✔","X")</f>
        <v>#N/A</v>
      </c>
      <c r="AM88" s="412" t="e">
        <f t="shared" ref="AM88:BD88" si="175">IF(AM87=0,"✔","X")</f>
        <v>#N/A</v>
      </c>
      <c r="AN88" s="412" t="e">
        <f t="shared" si="175"/>
        <v>#N/A</v>
      </c>
      <c r="AO88" s="412" t="e">
        <f t="shared" si="175"/>
        <v>#N/A</v>
      </c>
      <c r="AP88" s="412" t="e">
        <f t="shared" si="175"/>
        <v>#N/A</v>
      </c>
      <c r="AQ88" s="412" t="e">
        <f t="shared" si="175"/>
        <v>#N/A</v>
      </c>
      <c r="AR88" s="412" t="e">
        <f t="shared" si="175"/>
        <v>#N/A</v>
      </c>
      <c r="AS88" s="412" t="e">
        <f t="shared" si="175"/>
        <v>#N/A</v>
      </c>
      <c r="AT88" s="412" t="e">
        <f t="shared" si="175"/>
        <v>#N/A</v>
      </c>
      <c r="AU88" s="412" t="e">
        <f t="shared" si="175"/>
        <v>#N/A</v>
      </c>
      <c r="AV88" s="412" t="e">
        <f t="shared" si="175"/>
        <v>#N/A</v>
      </c>
      <c r="AW88" s="412" t="e">
        <f t="shared" si="175"/>
        <v>#N/A</v>
      </c>
      <c r="AX88" s="412" t="e">
        <f t="shared" si="175"/>
        <v>#N/A</v>
      </c>
      <c r="AY88" s="412" t="e">
        <f t="shared" si="175"/>
        <v>#N/A</v>
      </c>
      <c r="AZ88" s="412" t="e">
        <f t="shared" si="175"/>
        <v>#N/A</v>
      </c>
      <c r="BA88" s="412" t="e">
        <f t="shared" si="175"/>
        <v>#N/A</v>
      </c>
      <c r="BB88" s="412" t="e">
        <f t="shared" si="175"/>
        <v>#N/A</v>
      </c>
      <c r="BC88" s="412" t="e">
        <f t="shared" si="175"/>
        <v>#N/A</v>
      </c>
      <c r="BD88" s="412" t="e">
        <f t="shared" si="175"/>
        <v>#N/A</v>
      </c>
      <c r="BE88" s="412" t="e">
        <f>_xlfn.XLOOKUP($AF$54,'3'!$B:$B,'3'!AG:AG)</f>
        <v>#N/A</v>
      </c>
      <c r="BF88" s="412" t="e">
        <f>_xlfn.XLOOKUP($AF$54,'3'!$B:$B,'3'!AF:AF)</f>
        <v>#N/A</v>
      </c>
    </row>
    <row r="89" spans="2:58" ht="14.5" thickBot="1">
      <c r="B89" s="1194"/>
      <c r="C89" s="413" t="e">
        <f t="shared" ref="C89:AA89" si="176">IF(C86="","",C88)</f>
        <v>#N/A</v>
      </c>
      <c r="D89" s="413" t="e">
        <f t="shared" si="176"/>
        <v>#N/A</v>
      </c>
      <c r="E89" s="413" t="e">
        <f t="shared" si="176"/>
        <v>#N/A</v>
      </c>
      <c r="F89" s="413" t="e">
        <f t="shared" si="176"/>
        <v>#N/A</v>
      </c>
      <c r="G89" s="413" t="e">
        <f t="shared" si="176"/>
        <v>#N/A</v>
      </c>
      <c r="H89" s="413" t="e">
        <f t="shared" si="176"/>
        <v>#N/A</v>
      </c>
      <c r="I89" s="413" t="e">
        <f t="shared" si="176"/>
        <v>#N/A</v>
      </c>
      <c r="J89" s="413" t="e">
        <f t="shared" si="176"/>
        <v>#N/A</v>
      </c>
      <c r="K89" s="413" t="e">
        <f t="shared" si="176"/>
        <v>#N/A</v>
      </c>
      <c r="L89" s="413" t="e">
        <f t="shared" si="176"/>
        <v>#N/A</v>
      </c>
      <c r="M89" s="413" t="e">
        <f t="shared" si="176"/>
        <v>#N/A</v>
      </c>
      <c r="N89" s="413" t="e">
        <f t="shared" si="176"/>
        <v>#N/A</v>
      </c>
      <c r="O89" s="413" t="e">
        <f t="shared" si="176"/>
        <v>#N/A</v>
      </c>
      <c r="P89" s="413" t="e">
        <f t="shared" si="176"/>
        <v>#N/A</v>
      </c>
      <c r="Q89" s="413" t="str">
        <f t="shared" si="176"/>
        <v/>
      </c>
      <c r="R89" s="413" t="e">
        <f t="shared" si="176"/>
        <v>#N/A</v>
      </c>
      <c r="S89" s="413" t="e">
        <f t="shared" si="176"/>
        <v>#N/A</v>
      </c>
      <c r="T89" s="413" t="str">
        <f t="shared" si="176"/>
        <v/>
      </c>
      <c r="U89" s="413" t="e">
        <f t="shared" si="176"/>
        <v>#N/A</v>
      </c>
      <c r="V89" s="413" t="e">
        <f t="shared" si="176"/>
        <v>#N/A</v>
      </c>
      <c r="W89" s="413" t="e">
        <f t="shared" si="176"/>
        <v>#N/A</v>
      </c>
      <c r="X89" s="413" t="str">
        <f t="shared" si="176"/>
        <v/>
      </c>
      <c r="Y89" s="413" t="str">
        <f t="shared" si="176"/>
        <v/>
      </c>
      <c r="Z89" s="413" t="str">
        <f t="shared" si="176"/>
        <v/>
      </c>
      <c r="AA89" s="413" t="str">
        <f t="shared" si="176"/>
        <v/>
      </c>
      <c r="AB89" s="414">
        <f>COUNTIF(C89:AA89,"✔")</f>
        <v>0</v>
      </c>
      <c r="AC89" s="544">
        <f>COUNTIF(C89:AA89,"X")</f>
        <v>0</v>
      </c>
      <c r="AE89" s="1194"/>
      <c r="AF89" s="413" t="e">
        <f t="shared" ref="AF89:BD89" si="177">IF(AF86="","",AF88)</f>
        <v>#N/A</v>
      </c>
      <c r="AG89" s="413" t="e">
        <f t="shared" si="177"/>
        <v>#N/A</v>
      </c>
      <c r="AH89" s="413" t="e">
        <f t="shared" si="177"/>
        <v>#N/A</v>
      </c>
      <c r="AI89" s="413" t="e">
        <f t="shared" si="177"/>
        <v>#N/A</v>
      </c>
      <c r="AJ89" s="413" t="e">
        <f t="shared" si="177"/>
        <v>#N/A</v>
      </c>
      <c r="AK89" s="413" t="e">
        <f t="shared" si="177"/>
        <v>#N/A</v>
      </c>
      <c r="AL89" s="413" t="e">
        <f t="shared" si="177"/>
        <v>#N/A</v>
      </c>
      <c r="AM89" s="413" t="e">
        <f t="shared" si="177"/>
        <v>#N/A</v>
      </c>
      <c r="AN89" s="413" t="e">
        <f t="shared" si="177"/>
        <v>#N/A</v>
      </c>
      <c r="AO89" s="413" t="e">
        <f t="shared" si="177"/>
        <v>#N/A</v>
      </c>
      <c r="AP89" s="413" t="e">
        <f t="shared" si="177"/>
        <v>#N/A</v>
      </c>
      <c r="AQ89" s="413" t="e">
        <f t="shared" si="177"/>
        <v>#N/A</v>
      </c>
      <c r="AR89" s="413" t="e">
        <f t="shared" si="177"/>
        <v>#N/A</v>
      </c>
      <c r="AS89" s="413" t="e">
        <f t="shared" si="177"/>
        <v>#N/A</v>
      </c>
      <c r="AT89" s="413" t="str">
        <f t="shared" si="177"/>
        <v/>
      </c>
      <c r="AU89" s="413" t="e">
        <f t="shared" si="177"/>
        <v>#N/A</v>
      </c>
      <c r="AV89" s="413" t="e">
        <f t="shared" si="177"/>
        <v>#N/A</v>
      </c>
      <c r="AW89" s="413" t="str">
        <f t="shared" si="177"/>
        <v/>
      </c>
      <c r="AX89" s="413" t="e">
        <f t="shared" si="177"/>
        <v>#N/A</v>
      </c>
      <c r="AY89" s="413" t="e">
        <f t="shared" si="177"/>
        <v>#N/A</v>
      </c>
      <c r="AZ89" s="413" t="e">
        <f t="shared" si="177"/>
        <v>#N/A</v>
      </c>
      <c r="BA89" s="413" t="str">
        <f t="shared" si="177"/>
        <v/>
      </c>
      <c r="BB89" s="413" t="str">
        <f t="shared" si="177"/>
        <v/>
      </c>
      <c r="BC89" s="413" t="str">
        <f t="shared" si="177"/>
        <v/>
      </c>
      <c r="BD89" s="413" t="str">
        <f t="shared" si="177"/>
        <v/>
      </c>
      <c r="BE89" s="414">
        <f>COUNTIF(AF89:BD89,"✔")</f>
        <v>0</v>
      </c>
      <c r="BF89" s="544">
        <f>COUNTIF(AF89:BD89,"X")</f>
        <v>0</v>
      </c>
    </row>
    <row r="90" spans="2:58" ht="14.5" thickTop="1">
      <c r="B90" s="1192" t="s">
        <v>367</v>
      </c>
      <c r="C90" s="411" t="str">
        <f>IF('4'!G$10="","",'4'!G$10)</f>
        <v/>
      </c>
      <c r="D90" s="411">
        <f>IF('4'!H$10="","",'4'!H$10)</f>
        <v>1</v>
      </c>
      <c r="E90" s="411">
        <f>IF('4'!I$10="","",'4'!I$10)</f>
        <v>2</v>
      </c>
      <c r="F90" s="411">
        <f>IF('4'!J$10="","",'4'!J$10)</f>
        <v>3</v>
      </c>
      <c r="G90" s="411">
        <f>IF('4'!K$10="","",'4'!K$10)</f>
        <v>4</v>
      </c>
      <c r="H90" s="411">
        <f>IF('4'!L$10="","",'4'!L$10)</f>
        <v>7</v>
      </c>
      <c r="I90" s="411">
        <f>IF('4'!M$10="","",'4'!M$10)</f>
        <v>8</v>
      </c>
      <c r="J90" s="411">
        <f>IF('4'!N$10="","",'4'!N$10)</f>
        <v>9</v>
      </c>
      <c r="K90" s="411">
        <f>IF('4'!O$10="","",'4'!O$10)</f>
        <v>10</v>
      </c>
      <c r="L90" s="411">
        <f>IF('4'!P$10="","",'4'!P$10)</f>
        <v>11</v>
      </c>
      <c r="M90" s="411">
        <f>IF('4'!Q$10="","",'4'!Q$10)</f>
        <v>14</v>
      </c>
      <c r="N90" s="411">
        <f>IF('4'!R$10="","",'4'!R$10)</f>
        <v>15</v>
      </c>
      <c r="O90" s="415"/>
      <c r="P90" s="415"/>
      <c r="Q90" s="415"/>
      <c r="R90" s="415"/>
      <c r="S90" s="415"/>
      <c r="T90" s="415"/>
      <c r="U90" s="415"/>
      <c r="V90" s="415"/>
      <c r="W90" s="415"/>
      <c r="X90" s="415"/>
      <c r="Y90" s="415"/>
      <c r="Z90" s="415"/>
      <c r="AA90" s="415"/>
      <c r="AB90" s="411" t="s">
        <v>361</v>
      </c>
      <c r="AC90" s="542" t="s">
        <v>362</v>
      </c>
      <c r="AE90" s="1192" t="s">
        <v>367</v>
      </c>
      <c r="AF90" s="411" t="str">
        <f>IF('4'!$G$10="","",'4'!$G$10)</f>
        <v/>
      </c>
      <c r="AG90" s="411">
        <f>IF('4'!$H$10="","",'4'!$H$10)</f>
        <v>1</v>
      </c>
      <c r="AH90" s="411">
        <f>IF('4'!$I$10="","",'4'!$I$10)</f>
        <v>2</v>
      </c>
      <c r="AI90" s="411">
        <f>IF('4'!$J$10="","",'4'!$J$10)</f>
        <v>3</v>
      </c>
      <c r="AJ90" s="411">
        <f>IF('4'!$K$10="","",'4'!$K$10)</f>
        <v>4</v>
      </c>
      <c r="AK90" s="411">
        <f>IF('4'!$L$10="","",'4'!$L$10)</f>
        <v>7</v>
      </c>
      <c r="AL90" s="411">
        <f>IF('4'!$M$10="","",'4'!$M$10)</f>
        <v>8</v>
      </c>
      <c r="AM90" s="411">
        <f>IF('4'!$N$10="","",'4'!$N$10)</f>
        <v>9</v>
      </c>
      <c r="AN90" s="411">
        <f>IF('4'!$O$10="","",'4'!$O$10)</f>
        <v>10</v>
      </c>
      <c r="AO90" s="411">
        <f>IF('4'!$P$10="","",'4'!$P$10)</f>
        <v>11</v>
      </c>
      <c r="AP90" s="411">
        <f>IF('4'!$Q$10="","",'4'!$Q$10)</f>
        <v>14</v>
      </c>
      <c r="AQ90" s="411">
        <f>IF('4'!$R$10="","",'4'!$R$10)</f>
        <v>15</v>
      </c>
      <c r="AR90" s="415"/>
      <c r="AS90" s="415"/>
      <c r="AT90" s="415"/>
      <c r="AU90" s="415"/>
      <c r="AV90" s="415"/>
      <c r="AW90" s="415"/>
      <c r="AX90" s="415"/>
      <c r="AY90" s="415"/>
      <c r="AZ90" s="415"/>
      <c r="BA90" s="415"/>
      <c r="BB90" s="415"/>
      <c r="BC90" s="415"/>
      <c r="BD90" s="415"/>
      <c r="BE90" s="411" t="s">
        <v>361</v>
      </c>
      <c r="BF90" s="542" t="s">
        <v>362</v>
      </c>
    </row>
    <row r="91" spans="2:58" hidden="1">
      <c r="B91" s="1193"/>
      <c r="C91" s="412" t="e">
        <f>_xlfn.XLOOKUP($C$54,'4'!$B:$B,'4'!G:G)</f>
        <v>#N/A</v>
      </c>
      <c r="D91" s="412" t="e">
        <f>VLOOKUP(C$54,'4'!$B$13:$AF$113,7,FALSE)</f>
        <v>#N/A</v>
      </c>
      <c r="E91" s="412" t="e">
        <f>VLOOKUP(C$54,'4'!$B$13:$AF$113,8,FALSE)</f>
        <v>#N/A</v>
      </c>
      <c r="F91" s="412" t="e">
        <f>VLOOKUP(C$54,'4'!$B$13:$AF$113,9,FALSE)</f>
        <v>#N/A</v>
      </c>
      <c r="G91" s="412" t="e">
        <f>VLOOKUP(C$54,'4'!$B$13:$AF$113,10,FALSE)</f>
        <v>#N/A</v>
      </c>
      <c r="H91" s="412" t="e">
        <f>VLOOKUP(C$54,'4'!$B$13:$AF$113,11,FALSE)</f>
        <v>#N/A</v>
      </c>
      <c r="I91" s="412" t="e">
        <f>VLOOKUP(C$54,'4'!$B$13:$AF$113,12,FALSE)</f>
        <v>#N/A</v>
      </c>
      <c r="J91" s="412" t="e">
        <f>VLOOKUP(C$54,'4'!$B$13:$AF$113,13,FALSE)</f>
        <v>#N/A</v>
      </c>
      <c r="K91" s="412" t="e">
        <f>VLOOKUP(C$54,'4'!$B$13:$AF$113,14,FALSE)</f>
        <v>#N/A</v>
      </c>
      <c r="L91" s="412" t="e">
        <f>VLOOKUP(C$54,'4'!$B$13:$AF$113,15,FALSE)</f>
        <v>#N/A</v>
      </c>
      <c r="M91" s="412" t="e">
        <f>VLOOKUP(C$54,'4'!$B$13:$AF$113,16,FALSE)</f>
        <v>#N/A</v>
      </c>
      <c r="N91" s="412" t="e">
        <f>VLOOKUP(C$54,'4'!$B$13:$AF$113,17,FALSE)</f>
        <v>#N/A</v>
      </c>
      <c r="O91" s="412" t="e">
        <f>VLOOKUP(C$54,'4'!$B$13:$AF$113,18,FALSE)</f>
        <v>#N/A</v>
      </c>
      <c r="P91" s="412" t="e">
        <f>VLOOKUP(C$54,'4'!$B$13:$AF$113,19,FALSE)</f>
        <v>#N/A</v>
      </c>
      <c r="Q91" s="412" t="e">
        <f>VLOOKUP(C$54,'4'!$B$13:$AF$113,20,FALSE)</f>
        <v>#N/A</v>
      </c>
      <c r="R91" s="412" t="e">
        <f>VLOOKUP(C$54,'4'!$B$13:$AF$113,21,FALSE)</f>
        <v>#N/A</v>
      </c>
      <c r="S91" s="412" t="e">
        <f>VLOOKUP(C$54,'4'!$B$13:$AF$113,22,FALSE)</f>
        <v>#N/A</v>
      </c>
      <c r="T91" s="412" t="e">
        <f>VLOOKUP(C$54,'4'!$B$13:$AF$113,23,FALSE)</f>
        <v>#N/A</v>
      </c>
      <c r="U91" s="412" t="e">
        <f>VLOOKUP(C$54,'4'!$B$13:$AF$113,24,FALSE)</f>
        <v>#N/A</v>
      </c>
      <c r="V91" s="412" t="e">
        <f>VLOOKUP(C$54,'4'!$B$13:$AF$113,25,FALSE)</f>
        <v>#N/A</v>
      </c>
      <c r="W91" s="412" t="e">
        <f>VLOOKUP(C$54,'4'!$B$13:$AF$113,26,FALSE)</f>
        <v>#N/A</v>
      </c>
      <c r="X91" s="412" t="e">
        <f>VLOOKUP(C$54,'4'!$B$13:$AF$113,27,FALSE)</f>
        <v>#N/A</v>
      </c>
      <c r="Y91" s="412" t="e">
        <f>VLOOKUP(C$54,'4'!$B$13:$AF$113,28,FALSE)</f>
        <v>#N/A</v>
      </c>
      <c r="Z91" s="412" t="e">
        <f>VLOOKUP(C$54,'4'!$B$13:$AF$113,29,FALSE)</f>
        <v>#N/A</v>
      </c>
      <c r="AA91" s="412" t="e">
        <f>VLOOKUP(C$54,'4'!$B$13:$AF$113,30,FALSE)</f>
        <v>#N/A</v>
      </c>
      <c r="AB91" s="412" t="e">
        <f>VLOOKUP(C$54,'4'!$B$13:$AR$113,41,FALSE)</f>
        <v>#N/A</v>
      </c>
      <c r="AC91" s="543" t="e">
        <f>VLOOKUP(C$54,'4'!$B$13:$AR$113,40,FALSE)</f>
        <v>#N/A</v>
      </c>
      <c r="AE91" s="1193"/>
      <c r="AF91" s="412" t="e">
        <f>_xlfn.XLOOKUP($AF$54,'4'!$B:$B,'4'!G:G)</f>
        <v>#N/A</v>
      </c>
      <c r="AG91" s="412" t="e">
        <f>_xlfn.XLOOKUP($AF$54,'4'!$B:$B,'4'!H:H)</f>
        <v>#N/A</v>
      </c>
      <c r="AH91" s="412" t="e">
        <f>_xlfn.XLOOKUP($AF$54,'4'!$B:$B,'4'!I:I)</f>
        <v>#N/A</v>
      </c>
      <c r="AI91" s="412" t="e">
        <f>_xlfn.XLOOKUP($AF$54,'4'!$B:$B,'4'!J:J)</f>
        <v>#N/A</v>
      </c>
      <c r="AJ91" s="412" t="e">
        <f>_xlfn.XLOOKUP($AF$54,'4'!$B:$B,'4'!K:K)</f>
        <v>#N/A</v>
      </c>
      <c r="AK91" s="412" t="e">
        <f>_xlfn.XLOOKUP($AF$54,'4'!$B:$B,'4'!L:L)</f>
        <v>#N/A</v>
      </c>
      <c r="AL91" s="412" t="e">
        <f>_xlfn.XLOOKUP($AF$54,'4'!$B:$B,'4'!M:M)</f>
        <v>#N/A</v>
      </c>
      <c r="AM91" s="412" t="e">
        <f>_xlfn.XLOOKUP($AF$54,'4'!$B:$B,'4'!N:N)</f>
        <v>#N/A</v>
      </c>
      <c r="AN91" s="412" t="e">
        <f>_xlfn.XLOOKUP($AF$54,'4'!$B:$B,'4'!O:O)</f>
        <v>#N/A</v>
      </c>
      <c r="AO91" s="412" t="e">
        <f>_xlfn.XLOOKUP($AF$54,'4'!$B:$B,'4'!P:P)</f>
        <v>#N/A</v>
      </c>
      <c r="AP91" s="412" t="e">
        <f>_xlfn.XLOOKUP($AF$54,'4'!$B:$B,'4'!Q:Q)</f>
        <v>#N/A</v>
      </c>
      <c r="AQ91" s="412" t="e">
        <f>_xlfn.XLOOKUP($AF$54,'4'!$B:$B,'4'!R:R)</f>
        <v>#N/A</v>
      </c>
      <c r="AR91" s="412" t="e">
        <f>_xlfn.XLOOKUP($AF$54,'4'!$B:$B,'4'!S:S)</f>
        <v>#N/A</v>
      </c>
      <c r="AS91" s="412" t="e">
        <f>_xlfn.XLOOKUP($AF$54,'4'!$B:$B,'4'!T:T)</f>
        <v>#N/A</v>
      </c>
      <c r="AT91" s="412" t="e">
        <f>_xlfn.XLOOKUP($AF$54,'4'!$B:$B,'4'!U:U)</f>
        <v>#N/A</v>
      </c>
      <c r="AU91" s="412" t="e">
        <f>_xlfn.XLOOKUP($AF$54,'4'!$B:$B,'4'!V:V)</f>
        <v>#N/A</v>
      </c>
      <c r="AV91" s="412" t="e">
        <f>_xlfn.XLOOKUP($AF$54,'4'!$B:$B,'4'!W:W)</f>
        <v>#N/A</v>
      </c>
      <c r="AW91" s="412" t="e">
        <f>_xlfn.XLOOKUP($AF$54,'4'!$B:$B,'4'!X:X)</f>
        <v>#N/A</v>
      </c>
      <c r="AX91" s="412" t="e">
        <f>_xlfn.XLOOKUP($AF$54,'4'!$B:$B,'4'!Y:Y)</f>
        <v>#N/A</v>
      </c>
      <c r="AY91" s="412" t="e">
        <f>_xlfn.XLOOKUP($AF$54,'4'!$B:$B,'4'!Z:Z)</f>
        <v>#N/A</v>
      </c>
      <c r="AZ91" s="412" t="e">
        <f>_xlfn.XLOOKUP($AF$54,'4'!$B:$B,'4'!AA:AA)</f>
        <v>#N/A</v>
      </c>
      <c r="BA91" s="412" t="e">
        <f>_xlfn.XLOOKUP($AF$54,'4'!$B:$B,'4'!AB:AB)</f>
        <v>#N/A</v>
      </c>
      <c r="BB91" s="412" t="e">
        <f>_xlfn.XLOOKUP($AF$54,'4'!$B:$B,'4'!AC:AC)</f>
        <v>#N/A</v>
      </c>
      <c r="BC91" s="412" t="e">
        <f>_xlfn.XLOOKUP($AF$54,'4'!$B:$B,'4'!AD:AD)</f>
        <v>#N/A</v>
      </c>
      <c r="BD91" s="412" t="e">
        <f>_xlfn.XLOOKUP($AF$54,'4'!$B:$B,'4'!AE:AE)</f>
        <v>#N/A</v>
      </c>
      <c r="BE91" s="412" t="e">
        <f>_xlfn.XLOOKUP($AF$54,'4'!$B:$B,'4'!AP:AP)</f>
        <v>#N/A</v>
      </c>
      <c r="BF91" s="412" t="e">
        <f>_xlfn.XLOOKUP($AF$54,'4'!$B:$B,'4'!AO:AO)</f>
        <v>#N/A</v>
      </c>
    </row>
    <row r="92" spans="2:58" hidden="1">
      <c r="B92" s="1193"/>
      <c r="C92" s="412" t="e">
        <f t="shared" ref="C92:H92" si="178">IF(C91=0,"✔","X")</f>
        <v>#N/A</v>
      </c>
      <c r="D92" s="412" t="e">
        <f t="shared" si="178"/>
        <v>#N/A</v>
      </c>
      <c r="E92" s="412" t="e">
        <f t="shared" si="178"/>
        <v>#N/A</v>
      </c>
      <c r="F92" s="412" t="e">
        <f t="shared" si="178"/>
        <v>#N/A</v>
      </c>
      <c r="G92" s="412" t="e">
        <f t="shared" si="178"/>
        <v>#N/A</v>
      </c>
      <c r="H92" s="412" t="e">
        <f t="shared" si="178"/>
        <v>#N/A</v>
      </c>
      <c r="I92" s="412" t="e">
        <f>IF(I91=0,"✔","X")</f>
        <v>#N/A</v>
      </c>
      <c r="J92" s="412" t="e">
        <f t="shared" ref="J92:AA92" si="179">IF(J91=0,"✔","X")</f>
        <v>#N/A</v>
      </c>
      <c r="K92" s="412" t="e">
        <f t="shared" si="179"/>
        <v>#N/A</v>
      </c>
      <c r="L92" s="412" t="e">
        <f t="shared" si="179"/>
        <v>#N/A</v>
      </c>
      <c r="M92" s="412" t="e">
        <f t="shared" si="179"/>
        <v>#N/A</v>
      </c>
      <c r="N92" s="412" t="e">
        <f t="shared" si="179"/>
        <v>#N/A</v>
      </c>
      <c r="O92" s="412" t="e">
        <f t="shared" si="179"/>
        <v>#N/A</v>
      </c>
      <c r="P92" s="412" t="e">
        <f t="shared" si="179"/>
        <v>#N/A</v>
      </c>
      <c r="Q92" s="412" t="e">
        <f t="shared" si="179"/>
        <v>#N/A</v>
      </c>
      <c r="R92" s="412" t="e">
        <f t="shared" si="179"/>
        <v>#N/A</v>
      </c>
      <c r="S92" s="412" t="e">
        <f t="shared" si="179"/>
        <v>#N/A</v>
      </c>
      <c r="T92" s="412" t="e">
        <f t="shared" si="179"/>
        <v>#N/A</v>
      </c>
      <c r="U92" s="412" t="e">
        <f t="shared" si="179"/>
        <v>#N/A</v>
      </c>
      <c r="V92" s="412" t="e">
        <f t="shared" si="179"/>
        <v>#N/A</v>
      </c>
      <c r="W92" s="412" t="e">
        <f t="shared" si="179"/>
        <v>#N/A</v>
      </c>
      <c r="X92" s="412" t="e">
        <f t="shared" si="179"/>
        <v>#N/A</v>
      </c>
      <c r="Y92" s="412" t="e">
        <f t="shared" si="179"/>
        <v>#N/A</v>
      </c>
      <c r="Z92" s="412" t="e">
        <f t="shared" si="179"/>
        <v>#N/A</v>
      </c>
      <c r="AA92" s="412" t="e">
        <f t="shared" si="179"/>
        <v>#N/A</v>
      </c>
      <c r="AB92" s="412" t="e">
        <f>VLOOKUP(C$54,'4'!$B$13:$AR$113,41,FALSE)</f>
        <v>#N/A</v>
      </c>
      <c r="AC92" s="543" t="e">
        <f>VLOOKUP(C$54,'4'!$B$13:$AR$113,40,FALSE)</f>
        <v>#N/A</v>
      </c>
      <c r="AE92" s="1193"/>
      <c r="AF92" s="412" t="e">
        <f t="shared" ref="AF92:AK92" si="180">IF(AF91=0,"✔","X")</f>
        <v>#N/A</v>
      </c>
      <c r="AG92" s="412" t="e">
        <f t="shared" si="180"/>
        <v>#N/A</v>
      </c>
      <c r="AH92" s="412" t="e">
        <f t="shared" si="180"/>
        <v>#N/A</v>
      </c>
      <c r="AI92" s="412" t="e">
        <f t="shared" si="180"/>
        <v>#N/A</v>
      </c>
      <c r="AJ92" s="412" t="e">
        <f t="shared" si="180"/>
        <v>#N/A</v>
      </c>
      <c r="AK92" s="412" t="e">
        <f t="shared" si="180"/>
        <v>#N/A</v>
      </c>
      <c r="AL92" s="412" t="e">
        <f>IF(AL91=0,"✔","X")</f>
        <v>#N/A</v>
      </c>
      <c r="AM92" s="412" t="e">
        <f t="shared" ref="AM92:BD92" si="181">IF(AM91=0,"✔","X")</f>
        <v>#N/A</v>
      </c>
      <c r="AN92" s="412" t="e">
        <f t="shared" si="181"/>
        <v>#N/A</v>
      </c>
      <c r="AO92" s="412" t="e">
        <f t="shared" si="181"/>
        <v>#N/A</v>
      </c>
      <c r="AP92" s="412" t="e">
        <f t="shared" si="181"/>
        <v>#N/A</v>
      </c>
      <c r="AQ92" s="412" t="e">
        <f t="shared" si="181"/>
        <v>#N/A</v>
      </c>
      <c r="AR92" s="412" t="e">
        <f t="shared" si="181"/>
        <v>#N/A</v>
      </c>
      <c r="AS92" s="412" t="e">
        <f t="shared" si="181"/>
        <v>#N/A</v>
      </c>
      <c r="AT92" s="412" t="e">
        <f t="shared" si="181"/>
        <v>#N/A</v>
      </c>
      <c r="AU92" s="412" t="e">
        <f t="shared" si="181"/>
        <v>#N/A</v>
      </c>
      <c r="AV92" s="412" t="e">
        <f t="shared" si="181"/>
        <v>#N/A</v>
      </c>
      <c r="AW92" s="412" t="e">
        <f t="shared" si="181"/>
        <v>#N/A</v>
      </c>
      <c r="AX92" s="412" t="e">
        <f t="shared" si="181"/>
        <v>#N/A</v>
      </c>
      <c r="AY92" s="412" t="e">
        <f t="shared" si="181"/>
        <v>#N/A</v>
      </c>
      <c r="AZ92" s="412" t="e">
        <f t="shared" si="181"/>
        <v>#N/A</v>
      </c>
      <c r="BA92" s="412" t="e">
        <f t="shared" si="181"/>
        <v>#N/A</v>
      </c>
      <c r="BB92" s="412" t="e">
        <f t="shared" si="181"/>
        <v>#N/A</v>
      </c>
      <c r="BC92" s="412" t="e">
        <f t="shared" si="181"/>
        <v>#N/A</v>
      </c>
      <c r="BD92" s="412" t="e">
        <f t="shared" si="181"/>
        <v>#N/A</v>
      </c>
      <c r="BE92" s="412" t="e">
        <f>_xlfn.XLOOKUP($AF$54,'4'!$B:$B,'4'!AP:AP)</f>
        <v>#N/A</v>
      </c>
      <c r="BF92" s="412" t="e">
        <f>_xlfn.XLOOKUP($AF$54,'4'!$B:$B,'4'!AO:AO)</f>
        <v>#N/A</v>
      </c>
    </row>
    <row r="93" spans="2:58" ht="14.5" thickBot="1">
      <c r="B93" s="1194"/>
      <c r="C93" s="413" t="str">
        <f t="shared" ref="C93:AA93" si="182">IF(C90="","",C92)</f>
        <v/>
      </c>
      <c r="D93" s="413" t="e">
        <f t="shared" si="182"/>
        <v>#N/A</v>
      </c>
      <c r="E93" s="413" t="e">
        <f t="shared" si="182"/>
        <v>#N/A</v>
      </c>
      <c r="F93" s="413" t="e">
        <f t="shared" si="182"/>
        <v>#N/A</v>
      </c>
      <c r="G93" s="413" t="e">
        <f t="shared" si="182"/>
        <v>#N/A</v>
      </c>
      <c r="H93" s="413" t="e">
        <f t="shared" si="182"/>
        <v>#N/A</v>
      </c>
      <c r="I93" s="413" t="e">
        <f t="shared" si="182"/>
        <v>#N/A</v>
      </c>
      <c r="J93" s="413" t="e">
        <f t="shared" si="182"/>
        <v>#N/A</v>
      </c>
      <c r="K93" s="413" t="e">
        <f t="shared" si="182"/>
        <v>#N/A</v>
      </c>
      <c r="L93" s="413" t="e">
        <f t="shared" si="182"/>
        <v>#N/A</v>
      </c>
      <c r="M93" s="413" t="e">
        <f t="shared" si="182"/>
        <v>#N/A</v>
      </c>
      <c r="N93" s="413" t="e">
        <f t="shared" si="182"/>
        <v>#N/A</v>
      </c>
      <c r="O93" s="413" t="str">
        <f t="shared" si="182"/>
        <v/>
      </c>
      <c r="P93" s="413" t="str">
        <f t="shared" si="182"/>
        <v/>
      </c>
      <c r="Q93" s="413" t="str">
        <f t="shared" si="182"/>
        <v/>
      </c>
      <c r="R93" s="413" t="str">
        <f t="shared" si="182"/>
        <v/>
      </c>
      <c r="S93" s="413" t="str">
        <f t="shared" si="182"/>
        <v/>
      </c>
      <c r="T93" s="413" t="str">
        <f t="shared" si="182"/>
        <v/>
      </c>
      <c r="U93" s="413" t="str">
        <f t="shared" si="182"/>
        <v/>
      </c>
      <c r="V93" s="413" t="str">
        <f t="shared" si="182"/>
        <v/>
      </c>
      <c r="W93" s="413" t="str">
        <f t="shared" si="182"/>
        <v/>
      </c>
      <c r="X93" s="413" t="str">
        <f t="shared" si="182"/>
        <v/>
      </c>
      <c r="Y93" s="413" t="str">
        <f t="shared" si="182"/>
        <v/>
      </c>
      <c r="Z93" s="413" t="str">
        <f t="shared" si="182"/>
        <v/>
      </c>
      <c r="AA93" s="413" t="str">
        <f t="shared" si="182"/>
        <v/>
      </c>
      <c r="AB93" s="414">
        <f>COUNTIF(C93:AA93,"✔")</f>
        <v>0</v>
      </c>
      <c r="AC93" s="544">
        <f>COUNTIF(C93:AA93,"X")</f>
        <v>0</v>
      </c>
      <c r="AE93" s="1194"/>
      <c r="AF93" s="413" t="str">
        <f t="shared" ref="AF93:BD93" si="183">IF(AF90="","",AF92)</f>
        <v/>
      </c>
      <c r="AG93" s="413" t="e">
        <f t="shared" si="183"/>
        <v>#N/A</v>
      </c>
      <c r="AH93" s="413" t="e">
        <f t="shared" si="183"/>
        <v>#N/A</v>
      </c>
      <c r="AI93" s="413" t="e">
        <f t="shared" si="183"/>
        <v>#N/A</v>
      </c>
      <c r="AJ93" s="413" t="e">
        <f t="shared" si="183"/>
        <v>#N/A</v>
      </c>
      <c r="AK93" s="413" t="e">
        <f t="shared" si="183"/>
        <v>#N/A</v>
      </c>
      <c r="AL93" s="413" t="e">
        <f t="shared" si="183"/>
        <v>#N/A</v>
      </c>
      <c r="AM93" s="413" t="e">
        <f t="shared" si="183"/>
        <v>#N/A</v>
      </c>
      <c r="AN93" s="413" t="e">
        <f t="shared" si="183"/>
        <v>#N/A</v>
      </c>
      <c r="AO93" s="413" t="e">
        <f t="shared" si="183"/>
        <v>#N/A</v>
      </c>
      <c r="AP93" s="413" t="e">
        <f t="shared" si="183"/>
        <v>#N/A</v>
      </c>
      <c r="AQ93" s="413" t="e">
        <f t="shared" si="183"/>
        <v>#N/A</v>
      </c>
      <c r="AR93" s="413" t="str">
        <f t="shared" si="183"/>
        <v/>
      </c>
      <c r="AS93" s="413" t="str">
        <f t="shared" si="183"/>
        <v/>
      </c>
      <c r="AT93" s="413" t="str">
        <f t="shared" si="183"/>
        <v/>
      </c>
      <c r="AU93" s="413" t="str">
        <f t="shared" si="183"/>
        <v/>
      </c>
      <c r="AV93" s="413" t="str">
        <f t="shared" si="183"/>
        <v/>
      </c>
      <c r="AW93" s="413" t="str">
        <f t="shared" si="183"/>
        <v/>
      </c>
      <c r="AX93" s="413" t="str">
        <f t="shared" si="183"/>
        <v/>
      </c>
      <c r="AY93" s="413" t="str">
        <f t="shared" si="183"/>
        <v/>
      </c>
      <c r="AZ93" s="413" t="str">
        <f t="shared" si="183"/>
        <v/>
      </c>
      <c r="BA93" s="413" t="str">
        <f t="shared" si="183"/>
        <v/>
      </c>
      <c r="BB93" s="413" t="str">
        <f t="shared" si="183"/>
        <v/>
      </c>
      <c r="BC93" s="413" t="str">
        <f t="shared" si="183"/>
        <v/>
      </c>
      <c r="BD93" s="413" t="str">
        <f t="shared" si="183"/>
        <v/>
      </c>
      <c r="BE93" s="414">
        <f>COUNTIF(AF93:BD93,"✔")</f>
        <v>0</v>
      </c>
      <c r="BF93" s="544">
        <f>COUNTIF(AF93:BD93,"X")</f>
        <v>0</v>
      </c>
    </row>
    <row r="94" spans="2:58" ht="14.5" thickTop="1">
      <c r="B94" s="518"/>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c r="AA94" s="126"/>
      <c r="AB94" s="126"/>
      <c r="AC94" s="519"/>
      <c r="AE94" s="518"/>
      <c r="AF94" s="126"/>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519"/>
    </row>
    <row r="95" spans="2:58" ht="14.5" thickBot="1">
      <c r="B95" s="518"/>
      <c r="C95" s="126"/>
      <c r="D95" s="545" t="s">
        <v>368</v>
      </c>
      <c r="E95" s="463"/>
      <c r="F95" s="463"/>
      <c r="G95" s="463"/>
      <c r="H95" s="463"/>
      <c r="I95" s="463"/>
      <c r="J95" s="463"/>
      <c r="K95" s="463"/>
      <c r="L95" s="463"/>
      <c r="M95" s="463"/>
      <c r="N95" s="126"/>
      <c r="O95" s="126"/>
      <c r="P95" s="545" t="s">
        <v>369</v>
      </c>
      <c r="Q95" s="463"/>
      <c r="R95" s="463"/>
      <c r="S95" s="463"/>
      <c r="T95" s="463"/>
      <c r="U95" s="463"/>
      <c r="V95" s="463"/>
      <c r="W95" s="463"/>
      <c r="X95" s="463"/>
      <c r="Y95" s="463"/>
      <c r="Z95" s="126" t="s">
        <v>370</v>
      </c>
      <c r="AA95" s="545"/>
      <c r="AB95" s="463"/>
      <c r="AC95" s="519"/>
      <c r="AE95" s="518"/>
      <c r="AF95" s="126"/>
      <c r="AG95" s="545" t="s">
        <v>368</v>
      </c>
      <c r="AH95" s="463"/>
      <c r="AI95" s="463"/>
      <c r="AJ95" s="463"/>
      <c r="AK95" s="463"/>
      <c r="AL95" s="463"/>
      <c r="AM95" s="463"/>
      <c r="AN95" s="463"/>
      <c r="AO95" s="463"/>
      <c r="AP95" s="463"/>
      <c r="AQ95" s="126"/>
      <c r="AR95" s="126"/>
      <c r="AS95" s="545" t="s">
        <v>369</v>
      </c>
      <c r="AT95" s="463"/>
      <c r="AU95" s="463"/>
      <c r="AV95" s="463"/>
      <c r="AW95" s="463"/>
      <c r="AX95" s="463"/>
      <c r="AY95" s="463"/>
      <c r="AZ95" s="463"/>
      <c r="BA95" s="463"/>
      <c r="BB95" s="463"/>
      <c r="BC95" s="126" t="s">
        <v>370</v>
      </c>
      <c r="BD95" s="545"/>
      <c r="BE95" s="463"/>
      <c r="BF95" s="519"/>
    </row>
    <row r="96" spans="2:58" ht="6" customHeight="1" thickTop="1">
      <c r="B96" s="546"/>
      <c r="C96" s="547"/>
      <c r="D96" s="547"/>
      <c r="E96" s="547"/>
      <c r="F96" s="547"/>
      <c r="G96" s="547"/>
      <c r="H96" s="547"/>
      <c r="I96" s="547"/>
      <c r="J96" s="547"/>
      <c r="K96" s="547"/>
      <c r="L96" s="547"/>
      <c r="M96" s="547"/>
      <c r="N96" s="547"/>
      <c r="O96" s="547"/>
      <c r="P96" s="547"/>
      <c r="Q96" s="547"/>
      <c r="R96" s="547"/>
      <c r="S96" s="547"/>
      <c r="T96" s="547"/>
      <c r="U96" s="547"/>
      <c r="V96" s="547"/>
      <c r="W96" s="547"/>
      <c r="X96" s="547"/>
      <c r="Y96" s="547"/>
      <c r="Z96" s="547"/>
      <c r="AA96" s="547"/>
      <c r="AB96" s="547"/>
      <c r="AC96" s="548"/>
      <c r="AE96" s="546"/>
      <c r="AF96" s="547"/>
      <c r="AG96" s="547"/>
      <c r="AH96" s="547"/>
      <c r="AI96" s="547"/>
      <c r="AJ96" s="547"/>
      <c r="AK96" s="547"/>
      <c r="AL96" s="547"/>
      <c r="AM96" s="547"/>
      <c r="AN96" s="547"/>
      <c r="AO96" s="547"/>
      <c r="AP96" s="547"/>
      <c r="AQ96" s="547"/>
      <c r="AR96" s="547"/>
      <c r="AS96" s="547"/>
      <c r="AT96" s="547"/>
      <c r="AU96" s="547"/>
      <c r="AV96" s="547"/>
      <c r="AW96" s="547"/>
      <c r="AX96" s="547"/>
      <c r="AY96" s="547"/>
      <c r="AZ96" s="547"/>
      <c r="BA96" s="547"/>
      <c r="BB96" s="547"/>
      <c r="BC96" s="547"/>
      <c r="BD96" s="547"/>
      <c r="BE96" s="547"/>
      <c r="BF96" s="548"/>
    </row>
  </sheetData>
  <sheetProtection algorithmName="SHA-512" hashValue="RNESz7c3nUQhlInUkI9a7IDI6punqnyFS62tKmgAndxz/WCzFDTuB1TuU+pgMAfEH9mP2lX/BEuZVbj6Sd4Gpw==" saltValue="HxKppCH+7g3zzvp52EMAzQ==" spinCount="100000" sheet="1" objects="1" scenarios="1"/>
  <mergeCells count="364">
    <mergeCell ref="AE10:AI10"/>
    <mergeCell ref="AE9:BF9"/>
    <mergeCell ref="BA11:BF11"/>
    <mergeCell ref="AV11:AZ11"/>
    <mergeCell ref="AR11:AU11"/>
    <mergeCell ref="AN11:AQ11"/>
    <mergeCell ref="AJ11:AM11"/>
    <mergeCell ref="BA10:BF10"/>
    <mergeCell ref="AV10:AZ10"/>
    <mergeCell ref="AR10:AU10"/>
    <mergeCell ref="AN10:AQ10"/>
    <mergeCell ref="AJ10:AM10"/>
    <mergeCell ref="BA13:BF13"/>
    <mergeCell ref="AV13:AZ13"/>
    <mergeCell ref="AR13:AU13"/>
    <mergeCell ref="AN13:AQ13"/>
    <mergeCell ref="AJ13:AM13"/>
    <mergeCell ref="BA12:BF12"/>
    <mergeCell ref="AV12:AZ12"/>
    <mergeCell ref="AR12:AU12"/>
    <mergeCell ref="AN12:AQ12"/>
    <mergeCell ref="AJ12:AM12"/>
    <mergeCell ref="BA15:BF15"/>
    <mergeCell ref="AV15:AZ15"/>
    <mergeCell ref="AR15:AU15"/>
    <mergeCell ref="AN15:AQ15"/>
    <mergeCell ref="AJ15:AM15"/>
    <mergeCell ref="BA14:BF14"/>
    <mergeCell ref="AV14:AZ14"/>
    <mergeCell ref="AR14:AU14"/>
    <mergeCell ref="AN14:AQ14"/>
    <mergeCell ref="AJ14:AM14"/>
    <mergeCell ref="BA17:BF17"/>
    <mergeCell ref="AV17:AZ17"/>
    <mergeCell ref="AR17:AU17"/>
    <mergeCell ref="AN17:AQ17"/>
    <mergeCell ref="AJ17:AM17"/>
    <mergeCell ref="BA16:BF16"/>
    <mergeCell ref="AV16:AZ16"/>
    <mergeCell ref="AR16:AU16"/>
    <mergeCell ref="AN16:AQ16"/>
    <mergeCell ref="AJ16:AM16"/>
    <mergeCell ref="BA19:BF19"/>
    <mergeCell ref="AV19:AZ19"/>
    <mergeCell ref="AR19:AU19"/>
    <mergeCell ref="AN19:AQ19"/>
    <mergeCell ref="AJ19:AM19"/>
    <mergeCell ref="BA18:BF18"/>
    <mergeCell ref="AV18:AZ18"/>
    <mergeCell ref="AR18:AU18"/>
    <mergeCell ref="AN18:AQ18"/>
    <mergeCell ref="AJ18:AM18"/>
    <mergeCell ref="BA21:BF21"/>
    <mergeCell ref="AV21:AZ21"/>
    <mergeCell ref="AR21:AU21"/>
    <mergeCell ref="AN21:AQ21"/>
    <mergeCell ref="AJ21:AM21"/>
    <mergeCell ref="BA20:BF20"/>
    <mergeCell ref="AV20:AZ20"/>
    <mergeCell ref="AR20:AU20"/>
    <mergeCell ref="AN20:AQ20"/>
    <mergeCell ref="AJ20:AM20"/>
    <mergeCell ref="BA23:BF23"/>
    <mergeCell ref="AV23:AZ23"/>
    <mergeCell ref="AR23:AU23"/>
    <mergeCell ref="AN23:AQ23"/>
    <mergeCell ref="AJ23:AM23"/>
    <mergeCell ref="BA22:BF22"/>
    <mergeCell ref="AV22:AZ22"/>
    <mergeCell ref="AR22:AU22"/>
    <mergeCell ref="AN22:AQ22"/>
    <mergeCell ref="AJ22:AM22"/>
    <mergeCell ref="AV25:AZ25"/>
    <mergeCell ref="AR25:AU25"/>
    <mergeCell ref="AN25:AQ25"/>
    <mergeCell ref="AJ25:AM25"/>
    <mergeCell ref="BA24:BF24"/>
    <mergeCell ref="AV24:AZ24"/>
    <mergeCell ref="AR24:AU24"/>
    <mergeCell ref="AN24:AQ24"/>
    <mergeCell ref="AJ24:AM24"/>
    <mergeCell ref="AE58:AI58"/>
    <mergeCell ref="AE57:BF57"/>
    <mergeCell ref="AE42:AE45"/>
    <mergeCell ref="AE38:AE41"/>
    <mergeCell ref="AE34:AE37"/>
    <mergeCell ref="AE30:AE33"/>
    <mergeCell ref="BE29:BF29"/>
    <mergeCell ref="AE28:BF28"/>
    <mergeCell ref="AV26:AZ26"/>
    <mergeCell ref="AR26:AU26"/>
    <mergeCell ref="AN26:AQ26"/>
    <mergeCell ref="AJ26:AM26"/>
    <mergeCell ref="BA59:BF59"/>
    <mergeCell ref="AV59:AZ59"/>
    <mergeCell ref="AR59:AU59"/>
    <mergeCell ref="AN59:AQ59"/>
    <mergeCell ref="AJ59:AM59"/>
    <mergeCell ref="BA58:BF58"/>
    <mergeCell ref="AV58:AZ58"/>
    <mergeCell ref="AR58:AU58"/>
    <mergeCell ref="AN58:AQ58"/>
    <mergeCell ref="AJ58:AM58"/>
    <mergeCell ref="BA61:BF61"/>
    <mergeCell ref="AV61:AZ61"/>
    <mergeCell ref="AR61:AU61"/>
    <mergeCell ref="AN61:AQ61"/>
    <mergeCell ref="AJ61:AM61"/>
    <mergeCell ref="BA60:BF60"/>
    <mergeCell ref="AV60:AZ60"/>
    <mergeCell ref="AR60:AU60"/>
    <mergeCell ref="AN60:AQ60"/>
    <mergeCell ref="AJ60:AM60"/>
    <mergeCell ref="BA63:BF63"/>
    <mergeCell ref="AV63:AZ63"/>
    <mergeCell ref="AR63:AU63"/>
    <mergeCell ref="AN63:AQ63"/>
    <mergeCell ref="AJ63:AM63"/>
    <mergeCell ref="BA62:BF62"/>
    <mergeCell ref="AV62:AZ62"/>
    <mergeCell ref="AR62:AU62"/>
    <mergeCell ref="AN62:AQ62"/>
    <mergeCell ref="AJ62:AM62"/>
    <mergeCell ref="BA65:BF65"/>
    <mergeCell ref="AV65:AZ65"/>
    <mergeCell ref="AR65:AU65"/>
    <mergeCell ref="AN65:AQ65"/>
    <mergeCell ref="AJ65:AM65"/>
    <mergeCell ref="BA64:BF64"/>
    <mergeCell ref="AV64:AZ64"/>
    <mergeCell ref="AR64:AU64"/>
    <mergeCell ref="AN64:AQ64"/>
    <mergeCell ref="AJ64:AM64"/>
    <mergeCell ref="BA67:BF67"/>
    <mergeCell ref="AV67:AZ67"/>
    <mergeCell ref="AR67:AU67"/>
    <mergeCell ref="AN67:AQ67"/>
    <mergeCell ref="AJ67:AM67"/>
    <mergeCell ref="BA66:BF66"/>
    <mergeCell ref="AV66:AZ66"/>
    <mergeCell ref="AR66:AU66"/>
    <mergeCell ref="AN66:AQ66"/>
    <mergeCell ref="AJ66:AM66"/>
    <mergeCell ref="BA69:BF69"/>
    <mergeCell ref="AV69:AZ69"/>
    <mergeCell ref="AR69:AU69"/>
    <mergeCell ref="AN69:AQ69"/>
    <mergeCell ref="AJ69:AM69"/>
    <mergeCell ref="BA68:BF68"/>
    <mergeCell ref="AV68:AZ68"/>
    <mergeCell ref="AR68:AU68"/>
    <mergeCell ref="AN68:AQ68"/>
    <mergeCell ref="AJ68:AM68"/>
    <mergeCell ref="BA71:BF71"/>
    <mergeCell ref="AV71:AZ71"/>
    <mergeCell ref="AR71:AU71"/>
    <mergeCell ref="AN71:AQ71"/>
    <mergeCell ref="AJ71:AM71"/>
    <mergeCell ref="BA70:BF70"/>
    <mergeCell ref="AV70:AZ70"/>
    <mergeCell ref="AR70:AU70"/>
    <mergeCell ref="AN70:AQ70"/>
    <mergeCell ref="AJ70:AM70"/>
    <mergeCell ref="AV73:AZ73"/>
    <mergeCell ref="AR73:AU73"/>
    <mergeCell ref="AN73:AQ73"/>
    <mergeCell ref="AJ73:AM73"/>
    <mergeCell ref="BA72:BF72"/>
    <mergeCell ref="AV72:AZ72"/>
    <mergeCell ref="AR72:AU72"/>
    <mergeCell ref="AN72:AQ72"/>
    <mergeCell ref="AJ72:AM72"/>
    <mergeCell ref="AE90:AE93"/>
    <mergeCell ref="AE86:AE89"/>
    <mergeCell ref="AE82:AE85"/>
    <mergeCell ref="AE78:AE81"/>
    <mergeCell ref="BE77:BF77"/>
    <mergeCell ref="AE76:BF76"/>
    <mergeCell ref="AV74:AZ74"/>
    <mergeCell ref="AR74:AU74"/>
    <mergeCell ref="AN74:AQ74"/>
    <mergeCell ref="AJ74:AM74"/>
    <mergeCell ref="B42:B45"/>
    <mergeCell ref="B9:AC9"/>
    <mergeCell ref="X24:AC24"/>
    <mergeCell ref="AB29:AC29"/>
    <mergeCell ref="B28:AC28"/>
    <mergeCell ref="B30:B33"/>
    <mergeCell ref="B34:B37"/>
    <mergeCell ref="B38:B41"/>
    <mergeCell ref="X16:AC16"/>
    <mergeCell ref="X17:AC17"/>
    <mergeCell ref="X18:AC18"/>
    <mergeCell ref="X19:AC19"/>
    <mergeCell ref="X20:AC20"/>
    <mergeCell ref="X23:AC23"/>
    <mergeCell ref="X10:AC10"/>
    <mergeCell ref="X11:AC11"/>
    <mergeCell ref="S22:W22"/>
    <mergeCell ref="X22:AC22"/>
    <mergeCell ref="G21:J21"/>
    <mergeCell ref="K21:N21"/>
    <mergeCell ref="O21:R21"/>
    <mergeCell ref="S21:W21"/>
    <mergeCell ref="X21:AC21"/>
    <mergeCell ref="X12:AC12"/>
    <mergeCell ref="X13:AC13"/>
    <mergeCell ref="X14:AC14"/>
    <mergeCell ref="X15:AC15"/>
    <mergeCell ref="S19:W19"/>
    <mergeCell ref="S15:W15"/>
    <mergeCell ref="S16:W16"/>
    <mergeCell ref="S17:W17"/>
    <mergeCell ref="S18:W18"/>
    <mergeCell ref="S10:W10"/>
    <mergeCell ref="S11:W11"/>
    <mergeCell ref="S12:W12"/>
    <mergeCell ref="S13:W13"/>
    <mergeCell ref="S14:W14"/>
    <mergeCell ref="G26:J26"/>
    <mergeCell ref="K26:N26"/>
    <mergeCell ref="O26:R26"/>
    <mergeCell ref="G24:J24"/>
    <mergeCell ref="S20:W20"/>
    <mergeCell ref="S23:W23"/>
    <mergeCell ref="S24:W24"/>
    <mergeCell ref="S25:W25"/>
    <mergeCell ref="S26:W26"/>
    <mergeCell ref="G25:J25"/>
    <mergeCell ref="K24:N24"/>
    <mergeCell ref="K25:N25"/>
    <mergeCell ref="O25:R25"/>
    <mergeCell ref="O24:R24"/>
    <mergeCell ref="G22:J22"/>
    <mergeCell ref="K22:N22"/>
    <mergeCell ref="K14:N14"/>
    <mergeCell ref="K15:N15"/>
    <mergeCell ref="K16:N16"/>
    <mergeCell ref="K17:N17"/>
    <mergeCell ref="G18:J18"/>
    <mergeCell ref="G19:J19"/>
    <mergeCell ref="G20:J20"/>
    <mergeCell ref="G23:J23"/>
    <mergeCell ref="O19:R19"/>
    <mergeCell ref="K18:N18"/>
    <mergeCell ref="K19:N19"/>
    <mergeCell ref="O23:R23"/>
    <mergeCell ref="O20:R20"/>
    <mergeCell ref="K20:N20"/>
    <mergeCell ref="K23:N23"/>
    <mergeCell ref="O22:R22"/>
    <mergeCell ref="O14:R14"/>
    <mergeCell ref="O15:R15"/>
    <mergeCell ref="O16:R16"/>
    <mergeCell ref="O17:R17"/>
    <mergeCell ref="O18:R18"/>
    <mergeCell ref="B57:AC57"/>
    <mergeCell ref="B58:F58"/>
    <mergeCell ref="G58:J58"/>
    <mergeCell ref="K58:N58"/>
    <mergeCell ref="O58:R58"/>
    <mergeCell ref="S58:W58"/>
    <mergeCell ref="X58:AC58"/>
    <mergeCell ref="B10:F10"/>
    <mergeCell ref="G13:J13"/>
    <mergeCell ref="O11:R11"/>
    <mergeCell ref="O12:R12"/>
    <mergeCell ref="O13:R13"/>
    <mergeCell ref="G14:J14"/>
    <mergeCell ref="G15:J15"/>
    <mergeCell ref="G16:J16"/>
    <mergeCell ref="G17:J17"/>
    <mergeCell ref="O10:R10"/>
    <mergeCell ref="K10:N10"/>
    <mergeCell ref="G10:J10"/>
    <mergeCell ref="G11:J11"/>
    <mergeCell ref="G12:J12"/>
    <mergeCell ref="K11:N11"/>
    <mergeCell ref="K12:N12"/>
    <mergeCell ref="K13:N13"/>
    <mergeCell ref="G60:J60"/>
    <mergeCell ref="K60:N60"/>
    <mergeCell ref="O60:R60"/>
    <mergeCell ref="S60:W60"/>
    <mergeCell ref="X60:AC60"/>
    <mergeCell ref="G59:J59"/>
    <mergeCell ref="K59:N59"/>
    <mergeCell ref="O59:R59"/>
    <mergeCell ref="S59:W59"/>
    <mergeCell ref="X59:AC59"/>
    <mergeCell ref="G62:J62"/>
    <mergeCell ref="K62:N62"/>
    <mergeCell ref="O62:R62"/>
    <mergeCell ref="S62:W62"/>
    <mergeCell ref="X62:AC62"/>
    <mergeCell ref="G61:J61"/>
    <mergeCell ref="K61:N61"/>
    <mergeCell ref="O61:R61"/>
    <mergeCell ref="S61:W61"/>
    <mergeCell ref="X61:AC61"/>
    <mergeCell ref="G64:J64"/>
    <mergeCell ref="K64:N64"/>
    <mergeCell ref="O64:R64"/>
    <mergeCell ref="S64:W64"/>
    <mergeCell ref="X64:AC64"/>
    <mergeCell ref="G63:J63"/>
    <mergeCell ref="K63:N63"/>
    <mergeCell ref="O63:R63"/>
    <mergeCell ref="S63:W63"/>
    <mergeCell ref="X63:AC63"/>
    <mergeCell ref="G66:J66"/>
    <mergeCell ref="K66:N66"/>
    <mergeCell ref="O66:R66"/>
    <mergeCell ref="S66:W66"/>
    <mergeCell ref="X66:AC66"/>
    <mergeCell ref="G65:J65"/>
    <mergeCell ref="K65:N65"/>
    <mergeCell ref="O65:R65"/>
    <mergeCell ref="S65:W65"/>
    <mergeCell ref="X65:AC65"/>
    <mergeCell ref="G68:J68"/>
    <mergeCell ref="K68:N68"/>
    <mergeCell ref="O68:R68"/>
    <mergeCell ref="S68:W68"/>
    <mergeCell ref="X68:AC68"/>
    <mergeCell ref="G67:J67"/>
    <mergeCell ref="K67:N67"/>
    <mergeCell ref="O67:R67"/>
    <mergeCell ref="S67:W67"/>
    <mergeCell ref="X67:AC67"/>
    <mergeCell ref="G70:J70"/>
    <mergeCell ref="K70:N70"/>
    <mergeCell ref="O70:R70"/>
    <mergeCell ref="S70:W70"/>
    <mergeCell ref="X70:AC70"/>
    <mergeCell ref="G69:J69"/>
    <mergeCell ref="K69:N69"/>
    <mergeCell ref="O69:R69"/>
    <mergeCell ref="S69:W69"/>
    <mergeCell ref="X69:AC69"/>
    <mergeCell ref="G72:J72"/>
    <mergeCell ref="K72:N72"/>
    <mergeCell ref="O72:R72"/>
    <mergeCell ref="S72:W72"/>
    <mergeCell ref="X72:AC72"/>
    <mergeCell ref="G71:J71"/>
    <mergeCell ref="K71:N71"/>
    <mergeCell ref="O71:R71"/>
    <mergeCell ref="S71:W71"/>
    <mergeCell ref="X71:AC71"/>
    <mergeCell ref="B90:B93"/>
    <mergeCell ref="B76:AC76"/>
    <mergeCell ref="AB77:AC77"/>
    <mergeCell ref="B78:B81"/>
    <mergeCell ref="B82:B85"/>
    <mergeCell ref="B86:B89"/>
    <mergeCell ref="G73:J73"/>
    <mergeCell ref="K73:N73"/>
    <mergeCell ref="O73:R73"/>
    <mergeCell ref="S73:W73"/>
    <mergeCell ref="G74:J74"/>
    <mergeCell ref="K74:N74"/>
    <mergeCell ref="O74:R74"/>
    <mergeCell ref="S74:W74"/>
  </mergeCells>
  <printOptions horizontalCentered="1"/>
  <pageMargins left="0.7" right="0.7" top="0.25" bottom="0.25" header="0" footer="0"/>
  <pageSetup paperSize="9" scale="36"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2202D3E-A3DA-494A-A06C-449B961D29D7}">
          <x14:formula1>
            <xm:f>consol!$B$17:$B$117</xm:f>
          </x14:formula1>
          <xm:sqref>C6 C54 AF6 AF54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365B1-D5B0-4683-9DE2-5AFFD01091C8}">
  <sheetPr>
    <pageSetUpPr fitToPage="1"/>
  </sheetPr>
  <dimension ref="A1:BG96"/>
  <sheetViews>
    <sheetView view="pageBreakPreview" zoomScale="94" zoomScaleNormal="100" zoomScaleSheetLayoutView="94" workbookViewId="0">
      <selection activeCell="A70" sqref="A70:XFD70"/>
    </sheetView>
  </sheetViews>
  <sheetFormatPr defaultRowHeight="14"/>
  <cols>
    <col min="1" max="1" width="2.83203125" customWidth="1"/>
    <col min="2" max="2" width="17.1640625" customWidth="1"/>
    <col min="3" max="6" width="3.6640625" customWidth="1"/>
    <col min="7" max="7" width="2.5" customWidth="1"/>
    <col min="8" max="10" width="2.9140625" bestFit="1" customWidth="1"/>
    <col min="11" max="11" width="3.08203125" bestFit="1" customWidth="1"/>
    <col min="12" max="15" width="2.9140625" bestFit="1" customWidth="1"/>
    <col min="16" max="16" width="3.08203125" bestFit="1" customWidth="1"/>
    <col min="17" max="19" width="3.08203125" customWidth="1"/>
    <col min="20" max="27" width="2.5" customWidth="1"/>
    <col min="28" max="29" width="6" customWidth="1"/>
    <col min="31" max="31" width="2.83203125" customWidth="1"/>
    <col min="32" max="32" width="17.1640625" customWidth="1"/>
    <col min="33" max="36" width="3.6640625" customWidth="1"/>
    <col min="37" max="37" width="2.5" customWidth="1"/>
    <col min="38" max="40" width="2.9140625" bestFit="1" customWidth="1"/>
    <col min="41" max="41" width="3.08203125" bestFit="1" customWidth="1"/>
    <col min="42" max="45" width="2.9140625" bestFit="1" customWidth="1"/>
    <col min="46" max="46" width="3.08203125" bestFit="1" customWidth="1"/>
    <col min="47" max="49" width="3.08203125" customWidth="1"/>
    <col min="50" max="57" width="2.5" customWidth="1"/>
    <col min="58" max="59" width="6" customWidth="1"/>
  </cols>
  <sheetData>
    <row r="1" spans="1:59" ht="23.4" customHeight="1"/>
    <row r="2" spans="1:59">
      <c r="B2" s="509"/>
      <c r="C2" s="510" t="str">
        <f>'INPUT DATA'!$E$10</f>
        <v>KORONADAL NATIONAL COMPREHENSIVE HIGH SCHOOL</v>
      </c>
      <c r="D2" s="510"/>
      <c r="E2" s="510"/>
      <c r="F2" s="511"/>
      <c r="G2" s="510"/>
      <c r="H2" s="510"/>
      <c r="I2" s="510"/>
      <c r="J2" s="510"/>
      <c r="K2" s="510"/>
      <c r="L2" s="510"/>
      <c r="M2" s="510"/>
      <c r="N2" s="510"/>
      <c r="O2" s="510"/>
      <c r="P2" s="510"/>
      <c r="Q2" s="510"/>
      <c r="R2" s="510"/>
      <c r="S2" s="510"/>
      <c r="T2" s="510"/>
      <c r="U2" s="510"/>
      <c r="V2" s="510"/>
      <c r="W2" s="510"/>
      <c r="X2" s="510"/>
      <c r="Y2" s="510"/>
      <c r="Z2" s="510"/>
      <c r="AA2" s="510"/>
      <c r="AB2" s="510"/>
      <c r="AC2" s="512"/>
      <c r="AF2" s="509"/>
      <c r="AG2" s="510" t="str">
        <f>'INPUT DATA'!$E$10</f>
        <v>KORONADAL NATIONAL COMPREHENSIVE HIGH SCHOOL</v>
      </c>
      <c r="AH2" s="510"/>
      <c r="AI2" s="510"/>
      <c r="AJ2" s="511"/>
      <c r="AK2" s="510"/>
      <c r="AL2" s="510"/>
      <c r="AM2" s="510"/>
      <c r="AN2" s="510"/>
      <c r="AO2" s="510"/>
      <c r="AP2" s="510"/>
      <c r="AQ2" s="510"/>
      <c r="AR2" s="510"/>
      <c r="AS2" s="510"/>
      <c r="AT2" s="510"/>
      <c r="AU2" s="510"/>
      <c r="AV2" s="510"/>
      <c r="AW2" s="510"/>
      <c r="AX2" s="510"/>
      <c r="AY2" s="510"/>
      <c r="AZ2" s="510"/>
      <c r="BA2" s="510"/>
      <c r="BB2" s="510"/>
      <c r="BC2" s="510"/>
      <c r="BD2" s="510"/>
      <c r="BE2" s="510"/>
      <c r="BF2" s="510"/>
      <c r="BG2" s="512"/>
    </row>
    <row r="3" spans="1:59" ht="18">
      <c r="B3" s="513"/>
      <c r="C3" s="514" t="s">
        <v>351</v>
      </c>
      <c r="D3" s="515"/>
      <c r="E3" s="515"/>
      <c r="F3" s="516"/>
      <c r="G3" s="515"/>
      <c r="H3" s="515"/>
      <c r="I3" s="515"/>
      <c r="J3" s="515"/>
      <c r="K3" s="515"/>
      <c r="L3" s="515"/>
      <c r="M3" s="515"/>
      <c r="N3" s="515"/>
      <c r="O3" s="515"/>
      <c r="P3" s="515"/>
      <c r="Q3" s="515"/>
      <c r="R3" s="515"/>
      <c r="S3" s="515"/>
      <c r="T3" s="515"/>
      <c r="U3" s="515"/>
      <c r="V3" s="515"/>
      <c r="W3" s="515"/>
      <c r="X3" s="515"/>
      <c r="Y3" s="515"/>
      <c r="Z3" s="515"/>
      <c r="AA3" s="515"/>
      <c r="AB3" s="549" t="s">
        <v>343</v>
      </c>
      <c r="AC3" s="517"/>
      <c r="AF3" s="513"/>
      <c r="AG3" s="514" t="s">
        <v>351</v>
      </c>
      <c r="AH3" s="515"/>
      <c r="AI3" s="515"/>
      <c r="AJ3" s="516"/>
      <c r="AK3" s="515"/>
      <c r="AL3" s="515"/>
      <c r="AM3" s="515"/>
      <c r="AN3" s="515"/>
      <c r="AO3" s="515"/>
      <c r="AP3" s="515"/>
      <c r="AQ3" s="515"/>
      <c r="AR3" s="515"/>
      <c r="AS3" s="515"/>
      <c r="AT3" s="515"/>
      <c r="AU3" s="515"/>
      <c r="AV3" s="515"/>
      <c r="AW3" s="515"/>
      <c r="AX3" s="515"/>
      <c r="AY3" s="515"/>
      <c r="AZ3" s="515"/>
      <c r="BA3" s="515"/>
      <c r="BB3" s="515"/>
      <c r="BC3" s="515"/>
      <c r="BD3" s="515"/>
      <c r="BE3" s="515"/>
      <c r="BF3" s="549" t="s">
        <v>343</v>
      </c>
      <c r="BG3" s="517"/>
    </row>
    <row r="4" spans="1:59">
      <c r="B4" s="513"/>
      <c r="C4" s="515" t="str">
        <f>"SY "&amp; 'INPUT DATA'!$E$12</f>
        <v>SY 2026-2027</v>
      </c>
      <c r="D4" s="515"/>
      <c r="E4" s="515"/>
      <c r="F4" s="516"/>
      <c r="G4" s="515"/>
      <c r="H4" s="515"/>
      <c r="I4" s="515"/>
      <c r="J4" s="515"/>
      <c r="K4" s="515"/>
      <c r="L4" s="515"/>
      <c r="M4" s="515"/>
      <c r="N4" s="515"/>
      <c r="O4" s="515"/>
      <c r="P4" s="515"/>
      <c r="Q4" s="515"/>
      <c r="R4" s="515"/>
      <c r="S4" s="515"/>
      <c r="T4" s="515"/>
      <c r="U4" s="515"/>
      <c r="V4" s="515"/>
      <c r="W4" s="515"/>
      <c r="X4" s="515"/>
      <c r="Y4" s="515"/>
      <c r="Z4" s="515"/>
      <c r="AA4" s="515"/>
      <c r="AB4" s="515"/>
      <c r="AC4" s="517"/>
      <c r="AF4" s="513"/>
      <c r="AG4" s="515" t="str">
        <f>"SY "&amp; 'INPUT DATA'!$E$12</f>
        <v>SY 2026-2027</v>
      </c>
      <c r="AH4" s="515"/>
      <c r="AI4" s="515"/>
      <c r="AJ4" s="516"/>
      <c r="AK4" s="515"/>
      <c r="AL4" s="515"/>
      <c r="AM4" s="515"/>
      <c r="AN4" s="515"/>
      <c r="AO4" s="515"/>
      <c r="AP4" s="515"/>
      <c r="AQ4" s="515"/>
      <c r="AR4" s="515"/>
      <c r="AS4" s="515"/>
      <c r="AT4" s="515"/>
      <c r="AU4" s="515"/>
      <c r="AV4" s="515"/>
      <c r="AW4" s="515"/>
      <c r="AX4" s="515"/>
      <c r="AY4" s="515"/>
      <c r="AZ4" s="515"/>
      <c r="BA4" s="515"/>
      <c r="BB4" s="515"/>
      <c r="BC4" s="515"/>
      <c r="BD4" s="515"/>
      <c r="BE4" s="515"/>
      <c r="BF4" s="515"/>
      <c r="BG4" s="517"/>
    </row>
    <row r="5" spans="1:59">
      <c r="B5" s="518"/>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519"/>
      <c r="AF5" s="518"/>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519"/>
    </row>
    <row r="6" spans="1:59">
      <c r="A6" s="305"/>
      <c r="B6" s="520" t="s">
        <v>198</v>
      </c>
      <c r="C6" s="521" t="s">
        <v>535</v>
      </c>
      <c r="D6" s="522"/>
      <c r="E6" s="522"/>
      <c r="F6" s="123"/>
      <c r="G6" s="123"/>
      <c r="H6" s="123"/>
      <c r="I6" s="123"/>
      <c r="J6" s="123"/>
      <c r="K6" s="523"/>
      <c r="L6" s="523"/>
      <c r="M6" s="524"/>
      <c r="N6" s="525"/>
      <c r="O6" s="526"/>
      <c r="P6" s="526"/>
      <c r="Q6" s="526" t="s">
        <v>353</v>
      </c>
      <c r="R6" s="527" t="str">
        <f>'INPUT DATA'!$E$17</f>
        <v>KATHY A. GARCIA</v>
      </c>
      <c r="S6" s="409"/>
      <c r="T6" s="527"/>
      <c r="U6" s="527"/>
      <c r="V6" s="527"/>
      <c r="W6" s="527"/>
      <c r="X6" s="123"/>
      <c r="Y6" s="123"/>
      <c r="Z6" s="123"/>
      <c r="AA6" s="123"/>
      <c r="AB6" s="123"/>
      <c r="AC6" s="528"/>
      <c r="AE6" s="305"/>
      <c r="AF6" s="520" t="s">
        <v>198</v>
      </c>
      <c r="AG6" s="521" t="s">
        <v>536</v>
      </c>
      <c r="AH6" s="522"/>
      <c r="AI6" s="522"/>
      <c r="AJ6" s="123"/>
      <c r="AK6" s="123"/>
      <c r="AL6" s="123"/>
      <c r="AM6" s="123"/>
      <c r="AN6" s="123"/>
      <c r="AO6" s="523"/>
      <c r="AP6" s="523"/>
      <c r="AQ6" s="524"/>
      <c r="AR6" s="525"/>
      <c r="AS6" s="526"/>
      <c r="AT6" s="526"/>
      <c r="AU6" s="526" t="s">
        <v>353</v>
      </c>
      <c r="AV6" s="527" t="str">
        <f>'INPUT DATA'!$E$17</f>
        <v>KATHY A. GARCIA</v>
      </c>
      <c r="AW6" s="409"/>
      <c r="AX6" s="527"/>
      <c r="AY6" s="527"/>
      <c r="AZ6" s="527"/>
      <c r="BA6" s="527"/>
      <c r="BB6" s="123"/>
      <c r="BC6" s="123"/>
      <c r="BD6" s="123"/>
      <c r="BE6" s="123"/>
      <c r="BF6" s="123"/>
      <c r="BG6" s="528"/>
    </row>
    <row r="7" spans="1:59">
      <c r="A7" s="305"/>
      <c r="B7" s="520" t="s">
        <v>352</v>
      </c>
      <c r="C7" s="527" t="str">
        <f>'INPUT DATA'!$E$14</f>
        <v>7-ROSAL</v>
      </c>
      <c r="D7" s="522"/>
      <c r="E7" s="522"/>
      <c r="F7" s="123"/>
      <c r="G7" s="123"/>
      <c r="H7" s="123"/>
      <c r="I7" s="123"/>
      <c r="J7" s="123"/>
      <c r="K7" s="523"/>
      <c r="L7" s="523"/>
      <c r="M7" s="524"/>
      <c r="N7" s="525"/>
      <c r="O7" s="526"/>
      <c r="P7" s="526"/>
      <c r="Q7" s="526" t="s">
        <v>354</v>
      </c>
      <c r="R7" s="527" t="str">
        <f>'INPUT DATA'!$E$23</f>
        <v>MA. FE LITA S. YPARRAGUIRRE</v>
      </c>
      <c r="S7" s="409"/>
      <c r="T7" s="527"/>
      <c r="U7" s="527"/>
      <c r="V7" s="527"/>
      <c r="W7" s="527"/>
      <c r="X7" s="123"/>
      <c r="Y7" s="123"/>
      <c r="Z7" s="123"/>
      <c r="AA7" s="123"/>
      <c r="AB7" s="123"/>
      <c r="AC7" s="528"/>
      <c r="AE7" s="305"/>
      <c r="AF7" s="520" t="s">
        <v>352</v>
      </c>
      <c r="AG7" s="527" t="str">
        <f>'INPUT DATA'!$E$14</f>
        <v>7-ROSAL</v>
      </c>
      <c r="AH7" s="522"/>
      <c r="AI7" s="522"/>
      <c r="AJ7" s="123"/>
      <c r="AK7" s="123"/>
      <c r="AL7" s="123"/>
      <c r="AM7" s="123"/>
      <c r="AN7" s="123"/>
      <c r="AO7" s="523"/>
      <c r="AP7" s="523"/>
      <c r="AQ7" s="524"/>
      <c r="AR7" s="525"/>
      <c r="AS7" s="526"/>
      <c r="AT7" s="526"/>
      <c r="AU7" s="526" t="s">
        <v>354</v>
      </c>
      <c r="AV7" s="527" t="str">
        <f>'INPUT DATA'!$E$23</f>
        <v>MA. FE LITA S. YPARRAGUIRRE</v>
      </c>
      <c r="AW7" s="409"/>
      <c r="AX7" s="527"/>
      <c r="AY7" s="527"/>
      <c r="AZ7" s="527"/>
      <c r="BA7" s="527"/>
      <c r="BB7" s="123"/>
      <c r="BC7" s="123"/>
      <c r="BD7" s="123"/>
      <c r="BE7" s="123"/>
      <c r="BF7" s="123"/>
      <c r="BG7" s="528"/>
    </row>
    <row r="8" spans="1:59">
      <c r="A8" s="305"/>
      <c r="B8" s="529"/>
      <c r="C8" s="123"/>
      <c r="D8" s="123"/>
      <c r="E8" s="123"/>
      <c r="F8" s="123"/>
      <c r="G8" s="123"/>
      <c r="H8" s="123"/>
      <c r="I8" s="123"/>
      <c r="J8" s="123"/>
      <c r="K8" s="123"/>
      <c r="L8" s="123"/>
      <c r="M8" s="123"/>
      <c r="N8" s="123"/>
      <c r="O8" s="123"/>
      <c r="P8" s="123"/>
      <c r="Q8" s="123"/>
      <c r="R8" s="123"/>
      <c r="S8" s="123"/>
      <c r="T8" s="123"/>
      <c r="U8" s="123"/>
      <c r="V8" s="123"/>
      <c r="W8" s="123"/>
      <c r="X8" s="123"/>
      <c r="Y8" s="123"/>
      <c r="Z8" s="123"/>
      <c r="AA8" s="123"/>
      <c r="AB8" s="123"/>
      <c r="AC8" s="528"/>
      <c r="AE8" s="305"/>
      <c r="AF8" s="529"/>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528"/>
    </row>
    <row r="9" spans="1:59">
      <c r="A9" s="305"/>
      <c r="B9" s="1210" t="s">
        <v>355</v>
      </c>
      <c r="C9" s="1211"/>
      <c r="D9" s="1211"/>
      <c r="E9" s="1211"/>
      <c r="F9" s="1211"/>
      <c r="G9" s="1211"/>
      <c r="H9" s="1211"/>
      <c r="I9" s="1211"/>
      <c r="J9" s="1211"/>
      <c r="K9" s="1211"/>
      <c r="L9" s="1211"/>
      <c r="M9" s="1211"/>
      <c r="N9" s="1211"/>
      <c r="O9" s="1211"/>
      <c r="P9" s="1211"/>
      <c r="Q9" s="1211"/>
      <c r="R9" s="1211"/>
      <c r="S9" s="1211"/>
      <c r="T9" s="1211"/>
      <c r="U9" s="1211"/>
      <c r="V9" s="1211"/>
      <c r="W9" s="1211"/>
      <c r="X9" s="1211"/>
      <c r="Y9" s="1211"/>
      <c r="Z9" s="1211"/>
      <c r="AA9" s="1211"/>
      <c r="AB9" s="1211"/>
      <c r="AC9" s="1212"/>
      <c r="AE9" s="305"/>
      <c r="AF9" s="1210" t="s">
        <v>355</v>
      </c>
      <c r="AG9" s="1211"/>
      <c r="AH9" s="1211"/>
      <c r="AI9" s="1211"/>
      <c r="AJ9" s="1211"/>
      <c r="AK9" s="1211"/>
      <c r="AL9" s="1211"/>
      <c r="AM9" s="1211"/>
      <c r="AN9" s="1211"/>
      <c r="AO9" s="1211"/>
      <c r="AP9" s="1211"/>
      <c r="AQ9" s="1211"/>
      <c r="AR9" s="1211"/>
      <c r="AS9" s="1211"/>
      <c r="AT9" s="1211"/>
      <c r="AU9" s="1211"/>
      <c r="AV9" s="1211"/>
      <c r="AW9" s="1211"/>
      <c r="AX9" s="1211"/>
      <c r="AY9" s="1211"/>
      <c r="AZ9" s="1211"/>
      <c r="BA9" s="1211"/>
      <c r="BB9" s="1211"/>
      <c r="BC9" s="1211"/>
      <c r="BD9" s="1211"/>
      <c r="BE9" s="1211"/>
      <c r="BF9" s="1211"/>
      <c r="BG9" s="1212"/>
    </row>
    <row r="10" spans="1:59" ht="13.75" customHeight="1" thickBot="1">
      <c r="A10" s="305"/>
      <c r="B10" s="1213" t="s">
        <v>356</v>
      </c>
      <c r="C10" s="1214"/>
      <c r="D10" s="1214"/>
      <c r="E10" s="1214"/>
      <c r="F10" s="1214"/>
      <c r="G10" s="1214" t="s">
        <v>342</v>
      </c>
      <c r="H10" s="1214"/>
      <c r="I10" s="1214"/>
      <c r="J10" s="1214"/>
      <c r="K10" s="1214" t="s">
        <v>343</v>
      </c>
      <c r="L10" s="1214"/>
      <c r="M10" s="1214"/>
      <c r="N10" s="1214"/>
      <c r="O10" s="1214" t="s">
        <v>344</v>
      </c>
      <c r="P10" s="1214"/>
      <c r="Q10" s="1214"/>
      <c r="R10" s="1214"/>
      <c r="S10" s="1215" t="s">
        <v>357</v>
      </c>
      <c r="T10" s="1215"/>
      <c r="U10" s="1215"/>
      <c r="V10" s="1215"/>
      <c r="W10" s="1215"/>
      <c r="X10" s="1214" t="s">
        <v>156</v>
      </c>
      <c r="Y10" s="1214"/>
      <c r="Z10" s="1214"/>
      <c r="AA10" s="1214"/>
      <c r="AB10" s="1214"/>
      <c r="AC10" s="1216"/>
      <c r="AE10" s="305"/>
      <c r="AF10" s="1213" t="s">
        <v>356</v>
      </c>
      <c r="AG10" s="1214"/>
      <c r="AH10" s="1214"/>
      <c r="AI10" s="1214"/>
      <c r="AJ10" s="1214"/>
      <c r="AK10" s="1214" t="s">
        <v>342</v>
      </c>
      <c r="AL10" s="1214"/>
      <c r="AM10" s="1214"/>
      <c r="AN10" s="1214"/>
      <c r="AO10" s="1214" t="s">
        <v>343</v>
      </c>
      <c r="AP10" s="1214"/>
      <c r="AQ10" s="1214"/>
      <c r="AR10" s="1214"/>
      <c r="AS10" s="1214" t="s">
        <v>344</v>
      </c>
      <c r="AT10" s="1214"/>
      <c r="AU10" s="1214"/>
      <c r="AV10" s="1214"/>
      <c r="AW10" s="1215" t="s">
        <v>357</v>
      </c>
      <c r="AX10" s="1215"/>
      <c r="AY10" s="1215"/>
      <c r="AZ10" s="1215"/>
      <c r="BA10" s="1215"/>
      <c r="BB10" s="1214" t="s">
        <v>156</v>
      </c>
      <c r="BC10" s="1214"/>
      <c r="BD10" s="1214"/>
      <c r="BE10" s="1214"/>
      <c r="BF10" s="1214"/>
      <c r="BG10" s="1216"/>
    </row>
    <row r="11" spans="1:59" ht="16" thickTop="1" thickBot="1">
      <c r="A11" s="409"/>
      <c r="B11" s="530" t="s">
        <v>255</v>
      </c>
      <c r="C11" s="335"/>
      <c r="D11" s="335"/>
      <c r="E11" s="335"/>
      <c r="F11" s="405"/>
      <c r="G11" s="1203" t="e">
        <f>_xlfn.XLOOKUP($C$6,consol!$B:$B,consol!D:D)</f>
        <v>#N/A</v>
      </c>
      <c r="H11" s="1203"/>
      <c r="I11" s="1203"/>
      <c r="J11" s="1203"/>
      <c r="K11" s="1203" t="e">
        <f>_xlfn.XLOOKUP($C$6,consol!$B:$B,consol!$E:$E)</f>
        <v>#N/A</v>
      </c>
      <c r="L11" s="1203"/>
      <c r="M11" s="1203"/>
      <c r="N11" s="1203"/>
      <c r="O11" s="1217"/>
      <c r="P11" s="1218"/>
      <c r="Q11" s="1218"/>
      <c r="R11" s="1219"/>
      <c r="S11" s="1203"/>
      <c r="T11" s="1203"/>
      <c r="U11" s="1203"/>
      <c r="V11" s="1203"/>
      <c r="W11" s="1203"/>
      <c r="X11" s="1203"/>
      <c r="Y11" s="1203"/>
      <c r="Z11" s="1203"/>
      <c r="AA11" s="1203"/>
      <c r="AB11" s="1203"/>
      <c r="AC11" s="1204"/>
      <c r="AE11" s="409"/>
      <c r="AF11" s="530" t="s">
        <v>255</v>
      </c>
      <c r="AG11" s="335"/>
      <c r="AH11" s="335"/>
      <c r="AI11" s="335"/>
      <c r="AJ11" s="405"/>
      <c r="AK11" s="1203" t="e">
        <f>_xlfn.XLOOKUP(AG6,consol!$B:$B,consol!$D:$D)</f>
        <v>#N/A</v>
      </c>
      <c r="AL11" s="1203"/>
      <c r="AM11" s="1203"/>
      <c r="AN11" s="1203"/>
      <c r="AO11" s="1203" t="e">
        <f>_xlfn.XLOOKUP(AG6,consol!$B:$B,consol!$E:$E)</f>
        <v>#N/A</v>
      </c>
      <c r="AP11" s="1203"/>
      <c r="AQ11" s="1203"/>
      <c r="AR11" s="1203"/>
      <c r="AS11" s="1203"/>
      <c r="AT11" s="1203"/>
      <c r="AU11" s="1203"/>
      <c r="AV11" s="1203"/>
      <c r="AW11" s="1203"/>
      <c r="AX11" s="1203"/>
      <c r="AY11" s="1203"/>
      <c r="AZ11" s="1203"/>
      <c r="BA11" s="1203"/>
      <c r="BB11" s="1203"/>
      <c r="BC11" s="1203"/>
      <c r="BD11" s="1203"/>
      <c r="BE11" s="1203"/>
      <c r="BF11" s="1203"/>
      <c r="BG11" s="1204"/>
    </row>
    <row r="12" spans="1:59" ht="16" thickTop="1" thickBot="1">
      <c r="A12" s="409"/>
      <c r="B12" s="530" t="s">
        <v>256</v>
      </c>
      <c r="C12" s="335"/>
      <c r="D12" s="335"/>
      <c r="E12" s="335"/>
      <c r="F12" s="405"/>
      <c r="G12" s="1203" t="e">
        <f>_xlfn.XLOOKUP($C$6,consol!$B:$B,consol!H:H)</f>
        <v>#N/A</v>
      </c>
      <c r="H12" s="1203"/>
      <c r="I12" s="1203"/>
      <c r="J12" s="1203"/>
      <c r="K12" s="1203" t="e">
        <f>_xlfn.XLOOKUP($C$6,consol!$B:$B,consol!$I:$I)</f>
        <v>#N/A</v>
      </c>
      <c r="L12" s="1203"/>
      <c r="M12" s="1203"/>
      <c r="N12" s="1203"/>
      <c r="O12" s="1203"/>
      <c r="P12" s="1203"/>
      <c r="Q12" s="1203"/>
      <c r="R12" s="1203"/>
      <c r="S12" s="1203"/>
      <c r="T12" s="1203"/>
      <c r="U12" s="1203"/>
      <c r="V12" s="1203"/>
      <c r="W12" s="1203"/>
      <c r="X12" s="1203"/>
      <c r="Y12" s="1203"/>
      <c r="Z12" s="1203"/>
      <c r="AA12" s="1203"/>
      <c r="AB12" s="1203"/>
      <c r="AC12" s="1204"/>
      <c r="AE12" s="409"/>
      <c r="AF12" s="530" t="s">
        <v>256</v>
      </c>
      <c r="AG12" s="335"/>
      <c r="AH12" s="335"/>
      <c r="AI12" s="335"/>
      <c r="AJ12" s="405"/>
      <c r="AK12" s="1203" t="e">
        <f>_xlfn.XLOOKUP(AG6,consol!$B:$B,consol!$H:$H)</f>
        <v>#N/A</v>
      </c>
      <c r="AL12" s="1203"/>
      <c r="AM12" s="1203"/>
      <c r="AN12" s="1203"/>
      <c r="AO12" s="1203" t="e">
        <f>_xlfn.XLOOKUP(AG6,consol!$B:$B,consol!$I:$I)</f>
        <v>#N/A</v>
      </c>
      <c r="AP12" s="1203"/>
      <c r="AQ12" s="1203"/>
      <c r="AR12" s="1203"/>
      <c r="AS12" s="1203"/>
      <c r="AT12" s="1203"/>
      <c r="AU12" s="1203"/>
      <c r="AV12" s="1203"/>
      <c r="AW12" s="1203"/>
      <c r="AX12" s="1203"/>
      <c r="AY12" s="1203"/>
      <c r="AZ12" s="1203"/>
      <c r="BA12" s="1203"/>
      <c r="BB12" s="1203"/>
      <c r="BC12" s="1203"/>
      <c r="BD12" s="1203"/>
      <c r="BE12" s="1203"/>
      <c r="BF12" s="1203"/>
      <c r="BG12" s="1204"/>
    </row>
    <row r="13" spans="1:59" ht="16" thickTop="1" thickBot="1">
      <c r="A13" s="409"/>
      <c r="B13" s="530" t="s">
        <v>257</v>
      </c>
      <c r="C13" s="335"/>
      <c r="D13" s="335"/>
      <c r="E13" s="335"/>
      <c r="F13" s="405"/>
      <c r="G13" s="1203" t="e">
        <f>_xlfn.XLOOKUP($C$6,consol!$B:$B,consol!L:L)</f>
        <v>#N/A</v>
      </c>
      <c r="H13" s="1203"/>
      <c r="I13" s="1203"/>
      <c r="J13" s="1203"/>
      <c r="K13" s="1203" t="e">
        <f>_xlfn.XLOOKUP($C$6,consol!$B:$B,consol!$M:$M)</f>
        <v>#N/A</v>
      </c>
      <c r="L13" s="1203"/>
      <c r="M13" s="1203"/>
      <c r="N13" s="1203"/>
      <c r="O13" s="1203"/>
      <c r="P13" s="1203"/>
      <c r="Q13" s="1203"/>
      <c r="R13" s="1203"/>
      <c r="S13" s="1203"/>
      <c r="T13" s="1203"/>
      <c r="U13" s="1203"/>
      <c r="V13" s="1203"/>
      <c r="W13" s="1203"/>
      <c r="X13" s="1203"/>
      <c r="Y13" s="1203"/>
      <c r="Z13" s="1203"/>
      <c r="AA13" s="1203"/>
      <c r="AB13" s="1203"/>
      <c r="AC13" s="1204"/>
      <c r="AE13" s="409"/>
      <c r="AF13" s="530" t="s">
        <v>257</v>
      </c>
      <c r="AG13" s="335"/>
      <c r="AH13" s="335"/>
      <c r="AI13" s="335"/>
      <c r="AJ13" s="405"/>
      <c r="AK13" s="1203" t="e">
        <f>_xlfn.XLOOKUP(AG6,consol!$B:$B,consol!$L:$L)</f>
        <v>#N/A</v>
      </c>
      <c r="AL13" s="1203"/>
      <c r="AM13" s="1203"/>
      <c r="AN13" s="1203"/>
      <c r="AO13" s="1203" t="e">
        <f>_xlfn.XLOOKUP(AG6,consol!$B:$B,consol!$M:$M)</f>
        <v>#N/A</v>
      </c>
      <c r="AP13" s="1203"/>
      <c r="AQ13" s="1203"/>
      <c r="AR13" s="1203"/>
      <c r="AS13" s="1203"/>
      <c r="AT13" s="1203"/>
      <c r="AU13" s="1203"/>
      <c r="AV13" s="1203"/>
      <c r="AW13" s="1203"/>
      <c r="AX13" s="1203"/>
      <c r="AY13" s="1203"/>
      <c r="AZ13" s="1203"/>
      <c r="BA13" s="1203"/>
      <c r="BB13" s="1203"/>
      <c r="BC13" s="1203"/>
      <c r="BD13" s="1203"/>
      <c r="BE13" s="1203"/>
      <c r="BF13" s="1203"/>
      <c r="BG13" s="1204"/>
    </row>
    <row r="14" spans="1:59" ht="16" thickTop="1" thickBot="1">
      <c r="A14" s="409"/>
      <c r="B14" s="530" t="s">
        <v>258</v>
      </c>
      <c r="C14" s="335"/>
      <c r="D14" s="335"/>
      <c r="E14" s="335"/>
      <c r="F14" s="405"/>
      <c r="G14" s="1203" t="e">
        <f>_xlfn.XLOOKUP($C$6,consol!$B:$B,consol!P:P)</f>
        <v>#N/A</v>
      </c>
      <c r="H14" s="1203"/>
      <c r="I14" s="1203"/>
      <c r="J14" s="1203"/>
      <c r="K14" s="1203" t="e">
        <f>_xlfn.XLOOKUP($C$6,consol!$B:$B,consol!$Q:$Q)</f>
        <v>#N/A</v>
      </c>
      <c r="L14" s="1203"/>
      <c r="M14" s="1203"/>
      <c r="N14" s="1203"/>
      <c r="O14" s="1203"/>
      <c r="P14" s="1203"/>
      <c r="Q14" s="1203"/>
      <c r="R14" s="1203"/>
      <c r="S14" s="1203"/>
      <c r="T14" s="1203"/>
      <c r="U14" s="1203"/>
      <c r="V14" s="1203"/>
      <c r="W14" s="1203"/>
      <c r="X14" s="1203"/>
      <c r="Y14" s="1203"/>
      <c r="Z14" s="1203"/>
      <c r="AA14" s="1203"/>
      <c r="AB14" s="1203"/>
      <c r="AC14" s="1204"/>
      <c r="AE14" s="409"/>
      <c r="AF14" s="530" t="s">
        <v>258</v>
      </c>
      <c r="AG14" s="335"/>
      <c r="AH14" s="335"/>
      <c r="AI14" s="335"/>
      <c r="AJ14" s="405"/>
      <c r="AK14" s="1203" t="e">
        <f>_xlfn.XLOOKUP(AG6,consol!$B:$B,consol!$P:$P)</f>
        <v>#N/A</v>
      </c>
      <c r="AL14" s="1203"/>
      <c r="AM14" s="1203"/>
      <c r="AN14" s="1203"/>
      <c r="AO14" s="1203" t="e">
        <f>_xlfn.XLOOKUP(AG6,consol!$B:$B,consol!$Q:$Q)</f>
        <v>#N/A</v>
      </c>
      <c r="AP14" s="1203"/>
      <c r="AQ14" s="1203"/>
      <c r="AR14" s="1203"/>
      <c r="AS14" s="1203"/>
      <c r="AT14" s="1203"/>
      <c r="AU14" s="1203"/>
      <c r="AV14" s="1203"/>
      <c r="AW14" s="1203"/>
      <c r="AX14" s="1203"/>
      <c r="AY14" s="1203"/>
      <c r="AZ14" s="1203"/>
      <c r="BA14" s="1203"/>
      <c r="BB14" s="1203"/>
      <c r="BC14" s="1203"/>
      <c r="BD14" s="1203"/>
      <c r="BE14" s="1203"/>
      <c r="BF14" s="1203"/>
      <c r="BG14" s="1204"/>
    </row>
    <row r="15" spans="1:59" ht="16" thickTop="1" thickBot="1">
      <c r="A15" s="409"/>
      <c r="B15" s="530" t="s">
        <v>259</v>
      </c>
      <c r="C15" s="335"/>
      <c r="D15" s="335"/>
      <c r="E15" s="335"/>
      <c r="F15" s="405"/>
      <c r="G15" s="1203" t="e">
        <f>_xlfn.XLOOKUP($C$6,consol!$B:$B,consol!T:T)</f>
        <v>#N/A</v>
      </c>
      <c r="H15" s="1203"/>
      <c r="I15" s="1203"/>
      <c r="J15" s="1203"/>
      <c r="K15" s="1203" t="e">
        <f>_xlfn.XLOOKUP($C$6,consol!$B:$B,consol!$U:$U)</f>
        <v>#N/A</v>
      </c>
      <c r="L15" s="1203"/>
      <c r="M15" s="1203"/>
      <c r="N15" s="1203"/>
      <c r="O15" s="1203"/>
      <c r="P15" s="1203"/>
      <c r="Q15" s="1203"/>
      <c r="R15" s="1203"/>
      <c r="S15" s="1203"/>
      <c r="T15" s="1203"/>
      <c r="U15" s="1203"/>
      <c r="V15" s="1203"/>
      <c r="W15" s="1203"/>
      <c r="X15" s="1203"/>
      <c r="Y15" s="1203"/>
      <c r="Z15" s="1203"/>
      <c r="AA15" s="1203"/>
      <c r="AB15" s="1203"/>
      <c r="AC15" s="1204"/>
      <c r="AE15" s="409"/>
      <c r="AF15" s="530" t="s">
        <v>259</v>
      </c>
      <c r="AG15" s="335"/>
      <c r="AH15" s="335"/>
      <c r="AI15" s="335"/>
      <c r="AJ15" s="405"/>
      <c r="AK15" s="1203" t="e">
        <f>_xlfn.XLOOKUP(AG6,consol!$B:$B,consol!$T:$T)</f>
        <v>#N/A</v>
      </c>
      <c r="AL15" s="1203"/>
      <c r="AM15" s="1203"/>
      <c r="AN15" s="1203"/>
      <c r="AO15" s="1203" t="e">
        <f>_xlfn.XLOOKUP(AG6,consol!$B:$B,consol!$U:$U)</f>
        <v>#N/A</v>
      </c>
      <c r="AP15" s="1203"/>
      <c r="AQ15" s="1203"/>
      <c r="AR15" s="1203"/>
      <c r="AS15" s="1203"/>
      <c r="AT15" s="1203"/>
      <c r="AU15" s="1203"/>
      <c r="AV15" s="1203"/>
      <c r="AW15" s="1203"/>
      <c r="AX15" s="1203"/>
      <c r="AY15" s="1203"/>
      <c r="AZ15" s="1203"/>
      <c r="BA15" s="1203"/>
      <c r="BB15" s="1203"/>
      <c r="BC15" s="1203"/>
      <c r="BD15" s="1203"/>
      <c r="BE15" s="1203"/>
      <c r="BF15" s="1203"/>
      <c r="BG15" s="1204"/>
    </row>
    <row r="16" spans="1:59" ht="16" thickTop="1" thickBot="1">
      <c r="A16" s="409"/>
      <c r="B16" s="530" t="s">
        <v>260</v>
      </c>
      <c r="C16" s="335"/>
      <c r="D16" s="335"/>
      <c r="E16" s="335"/>
      <c r="F16" s="405"/>
      <c r="G16" s="1203" t="e">
        <f>_xlfn.XLOOKUP($C$6,consol!$B:$B,consol!X:X)</f>
        <v>#N/A</v>
      </c>
      <c r="H16" s="1203"/>
      <c r="I16" s="1203"/>
      <c r="J16" s="1203"/>
      <c r="K16" s="1203" t="e">
        <f>_xlfn.XLOOKUP($C$6,consol!$B:$B,consol!$Y:$Y)</f>
        <v>#N/A</v>
      </c>
      <c r="L16" s="1203"/>
      <c r="M16" s="1203"/>
      <c r="N16" s="1203"/>
      <c r="O16" s="1203"/>
      <c r="P16" s="1203"/>
      <c r="Q16" s="1203"/>
      <c r="R16" s="1203"/>
      <c r="S16" s="1203"/>
      <c r="T16" s="1203"/>
      <c r="U16" s="1203"/>
      <c r="V16" s="1203"/>
      <c r="W16" s="1203"/>
      <c r="X16" s="1203"/>
      <c r="Y16" s="1203"/>
      <c r="Z16" s="1203"/>
      <c r="AA16" s="1203"/>
      <c r="AB16" s="1203"/>
      <c r="AC16" s="1204"/>
      <c r="AE16" s="409"/>
      <c r="AF16" s="530" t="s">
        <v>260</v>
      </c>
      <c r="AG16" s="335"/>
      <c r="AH16" s="335"/>
      <c r="AI16" s="335"/>
      <c r="AJ16" s="405"/>
      <c r="AK16" s="1203" t="e">
        <f>_xlfn.XLOOKUP(AG6,consol!$B:$B,consol!$X:$X)</f>
        <v>#N/A</v>
      </c>
      <c r="AL16" s="1203"/>
      <c r="AM16" s="1203"/>
      <c r="AN16" s="1203"/>
      <c r="AO16" s="1203" t="e">
        <f>_xlfn.XLOOKUP(AG6,consol!$B:$B,consol!$Y:$Y)</f>
        <v>#N/A</v>
      </c>
      <c r="AP16" s="1203"/>
      <c r="AQ16" s="1203"/>
      <c r="AR16" s="1203"/>
      <c r="AS16" s="1203"/>
      <c r="AT16" s="1203"/>
      <c r="AU16" s="1203"/>
      <c r="AV16" s="1203"/>
      <c r="AW16" s="1203"/>
      <c r="AX16" s="1203"/>
      <c r="AY16" s="1203"/>
      <c r="AZ16" s="1203"/>
      <c r="BA16" s="1203"/>
      <c r="BB16" s="1203"/>
      <c r="BC16" s="1203"/>
      <c r="BD16" s="1203"/>
      <c r="BE16" s="1203"/>
      <c r="BF16" s="1203"/>
      <c r="BG16" s="1204"/>
    </row>
    <row r="17" spans="1:59" ht="15" thickTop="1" thickBot="1">
      <c r="A17" s="409"/>
      <c r="B17" s="531" t="s">
        <v>261</v>
      </c>
      <c r="C17" s="336"/>
      <c r="D17" s="336"/>
      <c r="E17" s="336"/>
      <c r="F17" s="405"/>
      <c r="G17" s="1203" t="e">
        <f>_xlfn.XLOOKUP($C$6,consol!$B:$B,consol!AB:AB)</f>
        <v>#N/A</v>
      </c>
      <c r="H17" s="1203"/>
      <c r="I17" s="1203"/>
      <c r="J17" s="1203"/>
      <c r="K17" s="1203" t="e">
        <f>_xlfn.XLOOKUP($C$6,consol!$B:$B,consol!$AC:$AC)</f>
        <v>#N/A</v>
      </c>
      <c r="L17" s="1203"/>
      <c r="M17" s="1203"/>
      <c r="N17" s="1203"/>
      <c r="O17" s="1203"/>
      <c r="P17" s="1203"/>
      <c r="Q17" s="1203"/>
      <c r="R17" s="1203"/>
      <c r="S17" s="1203"/>
      <c r="T17" s="1203"/>
      <c r="U17" s="1203"/>
      <c r="V17" s="1203"/>
      <c r="W17" s="1203"/>
      <c r="X17" s="1203"/>
      <c r="Y17" s="1203"/>
      <c r="Z17" s="1203"/>
      <c r="AA17" s="1203"/>
      <c r="AB17" s="1203"/>
      <c r="AC17" s="1204"/>
      <c r="AE17" s="409"/>
      <c r="AF17" s="531" t="s">
        <v>261</v>
      </c>
      <c r="AG17" s="336"/>
      <c r="AH17" s="336"/>
      <c r="AI17" s="336"/>
      <c r="AJ17" s="405"/>
      <c r="AK17" s="1203" t="e">
        <f>_xlfn.XLOOKUP(AG6,consol!$B:$B,consol!$AB:$AB)</f>
        <v>#N/A</v>
      </c>
      <c r="AL17" s="1203"/>
      <c r="AM17" s="1203"/>
      <c r="AN17" s="1203"/>
      <c r="AO17" s="1203" t="e">
        <f>_xlfn.XLOOKUP(AG6,consol!$B:$B,consol!$AC:$AC)</f>
        <v>#N/A</v>
      </c>
      <c r="AP17" s="1203"/>
      <c r="AQ17" s="1203"/>
      <c r="AR17" s="1203"/>
      <c r="AS17" s="1203"/>
      <c r="AT17" s="1203"/>
      <c r="AU17" s="1203"/>
      <c r="AV17" s="1203"/>
      <c r="AW17" s="1203"/>
      <c r="AX17" s="1203"/>
      <c r="AY17" s="1203"/>
      <c r="AZ17" s="1203"/>
      <c r="BA17" s="1203"/>
      <c r="BB17" s="1203"/>
      <c r="BC17" s="1203"/>
      <c r="BD17" s="1203"/>
      <c r="BE17" s="1203"/>
      <c r="BF17" s="1203"/>
      <c r="BG17" s="1204"/>
    </row>
    <row r="18" spans="1:59" ht="16" thickTop="1" thickBot="1">
      <c r="A18" s="409"/>
      <c r="B18" s="530" t="s">
        <v>12</v>
      </c>
      <c r="C18" s="335"/>
      <c r="D18" s="335"/>
      <c r="E18" s="335"/>
      <c r="F18" s="405"/>
      <c r="G18" s="1203" t="e">
        <f>_xlfn.XLOOKUP($C$6,consol!$B:$B,consol!AF:AF)</f>
        <v>#N/A</v>
      </c>
      <c r="H18" s="1203"/>
      <c r="I18" s="1203"/>
      <c r="J18" s="1203"/>
      <c r="K18" s="1203" t="e">
        <f>_xlfn.XLOOKUP($C$6,consol!$B:$B,consol!$AG:$AG)</f>
        <v>#N/A</v>
      </c>
      <c r="L18" s="1203"/>
      <c r="M18" s="1203"/>
      <c r="N18" s="1203"/>
      <c r="O18" s="1203"/>
      <c r="P18" s="1203"/>
      <c r="Q18" s="1203"/>
      <c r="R18" s="1203"/>
      <c r="S18" s="1203"/>
      <c r="T18" s="1203"/>
      <c r="U18" s="1203"/>
      <c r="V18" s="1203"/>
      <c r="W18" s="1203"/>
      <c r="X18" s="1203"/>
      <c r="Y18" s="1203"/>
      <c r="Z18" s="1203"/>
      <c r="AA18" s="1203"/>
      <c r="AB18" s="1203"/>
      <c r="AC18" s="1204"/>
      <c r="AE18" s="409"/>
      <c r="AF18" s="530" t="s">
        <v>12</v>
      </c>
      <c r="AG18" s="335"/>
      <c r="AH18" s="335"/>
      <c r="AI18" s="335"/>
      <c r="AJ18" s="405"/>
      <c r="AK18" s="1203" t="e">
        <f>_xlfn.XLOOKUP(AG6,consol!$B:$B,consol!$AF:$AF)</f>
        <v>#N/A</v>
      </c>
      <c r="AL18" s="1203"/>
      <c r="AM18" s="1203"/>
      <c r="AN18" s="1203"/>
      <c r="AO18" s="1203" t="e">
        <f>_xlfn.XLOOKUP(AG6,consol!$B:$B,consol!$AG:$AG)</f>
        <v>#N/A</v>
      </c>
      <c r="AP18" s="1203"/>
      <c r="AQ18" s="1203"/>
      <c r="AR18" s="1203"/>
      <c r="AS18" s="1203"/>
      <c r="AT18" s="1203"/>
      <c r="AU18" s="1203"/>
      <c r="AV18" s="1203"/>
      <c r="AW18" s="1203"/>
      <c r="AX18" s="1203"/>
      <c r="AY18" s="1203"/>
      <c r="AZ18" s="1203"/>
      <c r="BA18" s="1203"/>
      <c r="BB18" s="1203"/>
      <c r="BC18" s="1203"/>
      <c r="BD18" s="1203"/>
      <c r="BE18" s="1203"/>
      <c r="BF18" s="1203"/>
      <c r="BG18" s="1204"/>
    </row>
    <row r="19" spans="1:59" ht="16.5" thickTop="1" thickBot="1">
      <c r="A19" s="409"/>
      <c r="B19" s="532" t="s">
        <v>262</v>
      </c>
      <c r="C19" s="337"/>
      <c r="D19" s="337"/>
      <c r="E19" s="337"/>
      <c r="F19" s="405"/>
      <c r="G19" s="1203" t="e">
        <f>_xlfn.XLOOKUP($C$6,consol!$B:$B,consol!AJ:AJ)</f>
        <v>#N/A</v>
      </c>
      <c r="H19" s="1203"/>
      <c r="I19" s="1203"/>
      <c r="J19" s="1203"/>
      <c r="K19" s="1203" t="e">
        <f>_xlfn.XLOOKUP($C$6,consol!$B:$B,consol!$AK:$AK)</f>
        <v>#N/A</v>
      </c>
      <c r="L19" s="1203"/>
      <c r="M19" s="1203"/>
      <c r="N19" s="1203"/>
      <c r="O19" s="1203"/>
      <c r="P19" s="1203"/>
      <c r="Q19" s="1203"/>
      <c r="R19" s="1203"/>
      <c r="S19" s="1203"/>
      <c r="T19" s="1203"/>
      <c r="U19" s="1203"/>
      <c r="V19" s="1203"/>
      <c r="W19" s="1203"/>
      <c r="X19" s="1203"/>
      <c r="Y19" s="1203"/>
      <c r="Z19" s="1203"/>
      <c r="AA19" s="1203"/>
      <c r="AB19" s="1203"/>
      <c r="AC19" s="1204"/>
      <c r="AE19" s="409"/>
      <c r="AF19" s="532" t="s">
        <v>262</v>
      </c>
      <c r="AG19" s="337"/>
      <c r="AH19" s="337"/>
      <c r="AI19" s="337"/>
      <c r="AJ19" s="405"/>
      <c r="AK19" s="1203" t="e">
        <f>_xlfn.XLOOKUP(AG6,consol!$B:$B,consol!$AJ:$AJ)</f>
        <v>#N/A</v>
      </c>
      <c r="AL19" s="1203"/>
      <c r="AM19" s="1203"/>
      <c r="AN19" s="1203"/>
      <c r="AO19" s="1203" t="e">
        <f>_xlfn.XLOOKUP(AG6,consol!$B:$B,consol!$AK:$AK)</f>
        <v>#N/A</v>
      </c>
      <c r="AP19" s="1203"/>
      <c r="AQ19" s="1203"/>
      <c r="AR19" s="1203"/>
      <c r="AS19" s="1203"/>
      <c r="AT19" s="1203"/>
      <c r="AU19" s="1203"/>
      <c r="AV19" s="1203"/>
      <c r="AW19" s="1203"/>
      <c r="AX19" s="1203"/>
      <c r="AY19" s="1203"/>
      <c r="AZ19" s="1203"/>
      <c r="BA19" s="1203"/>
      <c r="BB19" s="1203"/>
      <c r="BC19" s="1203"/>
      <c r="BD19" s="1203"/>
      <c r="BE19" s="1203"/>
      <c r="BF19" s="1203"/>
      <c r="BG19" s="1204"/>
    </row>
    <row r="20" spans="1:59" ht="16.5" thickTop="1" thickBot="1">
      <c r="A20" s="409"/>
      <c r="B20" s="532" t="s">
        <v>263</v>
      </c>
      <c r="C20" s="337"/>
      <c r="D20" s="337"/>
      <c r="E20" s="337"/>
      <c r="F20" s="405"/>
      <c r="G20" s="1203" t="e">
        <f>_xlfn.XLOOKUP($C$6,consol!$B:$B,consol!AN:AN)</f>
        <v>#N/A</v>
      </c>
      <c r="H20" s="1203"/>
      <c r="I20" s="1203"/>
      <c r="J20" s="1203"/>
      <c r="K20" s="1203" t="e">
        <f>_xlfn.XLOOKUP($C$6,consol!$B:$B,consol!$AO:$AO)</f>
        <v>#N/A</v>
      </c>
      <c r="L20" s="1203"/>
      <c r="M20" s="1203"/>
      <c r="N20" s="1203"/>
      <c r="O20" s="1203"/>
      <c r="P20" s="1203"/>
      <c r="Q20" s="1203"/>
      <c r="R20" s="1203"/>
      <c r="S20" s="1203"/>
      <c r="T20" s="1203"/>
      <c r="U20" s="1203"/>
      <c r="V20" s="1203"/>
      <c r="W20" s="1203"/>
      <c r="X20" s="1203"/>
      <c r="Y20" s="1203"/>
      <c r="Z20" s="1203"/>
      <c r="AA20" s="1203"/>
      <c r="AB20" s="1203"/>
      <c r="AC20" s="1204"/>
      <c r="AE20" s="409"/>
      <c r="AF20" s="532" t="s">
        <v>263</v>
      </c>
      <c r="AG20" s="337"/>
      <c r="AH20" s="337"/>
      <c r="AI20" s="337"/>
      <c r="AJ20" s="405"/>
      <c r="AK20" s="1203" t="e">
        <f>_xlfn.XLOOKUP(AG6,consol!$B:$B,consol!$AN:$AN)</f>
        <v>#N/A</v>
      </c>
      <c r="AL20" s="1203"/>
      <c r="AM20" s="1203"/>
      <c r="AN20" s="1203"/>
      <c r="AO20" s="1203" t="e">
        <f>_xlfn.XLOOKUP(AG6,consol!$B:$B,consol!$AO:$AO)</f>
        <v>#N/A</v>
      </c>
      <c r="AP20" s="1203"/>
      <c r="AQ20" s="1203"/>
      <c r="AR20" s="1203"/>
      <c r="AS20" s="1203"/>
      <c r="AT20" s="1203"/>
      <c r="AU20" s="1203"/>
      <c r="AV20" s="1203"/>
      <c r="AW20" s="1203"/>
      <c r="AX20" s="1203"/>
      <c r="AY20" s="1203"/>
      <c r="AZ20" s="1203"/>
      <c r="BA20" s="1203"/>
      <c r="BB20" s="1203"/>
      <c r="BC20" s="1203"/>
      <c r="BD20" s="1203"/>
      <c r="BE20" s="1203"/>
      <c r="BF20" s="1203"/>
      <c r="BG20" s="1204"/>
    </row>
    <row r="21" spans="1:59" ht="16.5" thickTop="1" thickBot="1">
      <c r="A21" s="409"/>
      <c r="B21" s="551" t="e">
        <f>_xlfn.XLOOKUP(C6,consol!$B:$B,consol!$BN:$BN)</f>
        <v>#N/A</v>
      </c>
      <c r="C21" s="337"/>
      <c r="D21" s="337"/>
      <c r="E21" s="337"/>
      <c r="F21" s="421" t="str">
        <f>PROPER('INPUT DATA'!E27)</f>
        <v/>
      </c>
      <c r="G21" s="1209" t="e">
        <f>_xlfn.XLOOKUP($C$6,consol!$B:$B,consol!AR:AR)</f>
        <v>#N/A</v>
      </c>
      <c r="H21" s="1209"/>
      <c r="I21" s="1209"/>
      <c r="J21" s="1209"/>
      <c r="K21" s="1209" t="e">
        <f>_xlfn.XLOOKUP($C$6,consol!$B:$B,consol!AS:AS)</f>
        <v>#N/A</v>
      </c>
      <c r="L21" s="1209"/>
      <c r="M21" s="1209"/>
      <c r="N21" s="1209"/>
      <c r="O21" s="1203"/>
      <c r="P21" s="1203"/>
      <c r="Q21" s="1203"/>
      <c r="R21" s="1203"/>
      <c r="S21" s="1203"/>
      <c r="T21" s="1203"/>
      <c r="U21" s="1203"/>
      <c r="V21" s="1203"/>
      <c r="W21" s="1203"/>
      <c r="X21" s="1203"/>
      <c r="Y21" s="1203"/>
      <c r="Z21" s="1203"/>
      <c r="AA21" s="1203"/>
      <c r="AB21" s="1203"/>
      <c r="AC21" s="1204"/>
      <c r="AE21" s="409"/>
      <c r="AF21" s="551" t="e">
        <f>_xlfn.XLOOKUP(AG6,consol!$B:$B,consol!$BN:$BN)</f>
        <v>#N/A</v>
      </c>
      <c r="AG21" s="337"/>
      <c r="AH21" s="337"/>
      <c r="AI21" s="337"/>
      <c r="AJ21" s="421" t="str">
        <f>PROPER('INPUT DATA'!AI27)</f>
        <v/>
      </c>
      <c r="AK21" s="1209" t="e">
        <f>_xlfn.XLOOKUP(AG6,consol!$B:$B,consol!$AR:$AR)</f>
        <v>#N/A</v>
      </c>
      <c r="AL21" s="1209"/>
      <c r="AM21" s="1209"/>
      <c r="AN21" s="1209"/>
      <c r="AO21" s="1209" t="e">
        <f>_xlfn.XLOOKUP(AG6,consol!$B:$B,consol!BW:BW)</f>
        <v>#N/A</v>
      </c>
      <c r="AP21" s="1209"/>
      <c r="AQ21" s="1209"/>
      <c r="AR21" s="1209"/>
      <c r="AS21" s="1203"/>
      <c r="AT21" s="1203"/>
      <c r="AU21" s="1203"/>
      <c r="AV21" s="1203"/>
      <c r="AW21" s="1203"/>
      <c r="AX21" s="1203"/>
      <c r="AY21" s="1203"/>
      <c r="AZ21" s="1203"/>
      <c r="BA21" s="1203"/>
      <c r="BB21" s="1203"/>
      <c r="BC21" s="1203"/>
      <c r="BD21" s="1203"/>
      <c r="BE21" s="1203"/>
      <c r="BF21" s="1203"/>
      <c r="BG21" s="1204"/>
    </row>
    <row r="22" spans="1:59" ht="16.5" hidden="1" thickTop="1" thickBot="1">
      <c r="A22" s="409"/>
      <c r="B22" s="532" t="str">
        <f t="shared" ref="B22:B23" si="0">IF(F22="","",F22)</f>
        <v/>
      </c>
      <c r="C22" s="337"/>
      <c r="D22" s="337"/>
      <c r="E22" s="337"/>
      <c r="F22" s="421"/>
      <c r="G22" s="1205"/>
      <c r="H22" s="1205"/>
      <c r="I22" s="1205"/>
      <c r="J22" s="1205"/>
      <c r="K22" s="1205"/>
      <c r="L22" s="1205"/>
      <c r="M22" s="1205"/>
      <c r="N22" s="1205"/>
      <c r="O22" s="1203"/>
      <c r="P22" s="1203"/>
      <c r="Q22" s="1203"/>
      <c r="R22" s="1203"/>
      <c r="S22" s="1203"/>
      <c r="T22" s="1203"/>
      <c r="U22" s="1203"/>
      <c r="V22" s="1203"/>
      <c r="W22" s="1203"/>
      <c r="X22" s="1203"/>
      <c r="Y22" s="1203"/>
      <c r="Z22" s="1203"/>
      <c r="AA22" s="1203"/>
      <c r="AB22" s="1203"/>
      <c r="AC22" s="1204"/>
      <c r="AE22" s="409"/>
      <c r="AF22" s="532" t="str">
        <f t="shared" ref="AF22:AF23" si="1">IF(AJ22="","",AJ22)</f>
        <v/>
      </c>
      <c r="AG22" s="337"/>
      <c r="AH22" s="337"/>
      <c r="AI22" s="337"/>
      <c r="AJ22" s="421"/>
      <c r="AK22" s="1205"/>
      <c r="AL22" s="1205"/>
      <c r="AM22" s="1205"/>
      <c r="AN22" s="1205"/>
      <c r="AO22" s="1205"/>
      <c r="AP22" s="1205"/>
      <c r="AQ22" s="1205"/>
      <c r="AR22" s="1205"/>
      <c r="AS22" s="1203"/>
      <c r="AT22" s="1203"/>
      <c r="AU22" s="1203"/>
      <c r="AV22" s="1203"/>
      <c r="AW22" s="1203"/>
      <c r="AX22" s="1203"/>
      <c r="AY22" s="1203"/>
      <c r="AZ22" s="1203"/>
      <c r="BA22" s="1203"/>
      <c r="BB22" s="1203"/>
      <c r="BC22" s="1203"/>
      <c r="BD22" s="1203"/>
      <c r="BE22" s="1203"/>
      <c r="BF22" s="1203"/>
      <c r="BG22" s="1204"/>
    </row>
    <row r="23" spans="1:59" ht="16.75" hidden="1" customHeight="1" thickTop="1" thickBot="1">
      <c r="A23" s="409"/>
      <c r="B23" s="550" t="e">
        <f t="shared" si="0"/>
        <v>#REF!</v>
      </c>
      <c r="C23" s="420"/>
      <c r="D23" s="420"/>
      <c r="E23" s="420"/>
      <c r="F23" s="421" t="e">
        <f>PROPER('INPUT DATA'!#REF!)</f>
        <v>#REF!</v>
      </c>
      <c r="G23" s="1205" t="e">
        <f>VLOOKUP(C$6,consol!$B$17:$BM$117,51,FALSE)</f>
        <v>#N/A</v>
      </c>
      <c r="H23" s="1205"/>
      <c r="I23" s="1205"/>
      <c r="J23" s="1205"/>
      <c r="K23" s="1205" t="e">
        <f>VLOOKUP(G$6,consol!$B$17:$BM$117,51,FALSE)</f>
        <v>#N/A</v>
      </c>
      <c r="L23" s="1205"/>
      <c r="M23" s="1205"/>
      <c r="N23" s="1205"/>
      <c r="O23" s="1203"/>
      <c r="P23" s="1203"/>
      <c r="Q23" s="1203"/>
      <c r="R23" s="1203"/>
      <c r="S23" s="1203"/>
      <c r="T23" s="1203"/>
      <c r="U23" s="1203"/>
      <c r="V23" s="1203"/>
      <c r="W23" s="1203"/>
      <c r="X23" s="1203"/>
      <c r="Y23" s="1203"/>
      <c r="Z23" s="1203"/>
      <c r="AA23" s="1203"/>
      <c r="AB23" s="1203"/>
      <c r="AC23" s="1204"/>
      <c r="AE23" s="409"/>
      <c r="AF23" s="550" t="e">
        <f t="shared" si="1"/>
        <v>#REF!</v>
      </c>
      <c r="AG23" s="420"/>
      <c r="AH23" s="420"/>
      <c r="AI23" s="420"/>
      <c r="AJ23" s="421" t="e">
        <f>PROPER('INPUT DATA'!#REF!)</f>
        <v>#REF!</v>
      </c>
      <c r="AK23" s="1205" t="e">
        <f>VLOOKUP(AG$6,consol!$B$17:$BM$117,51,FALSE)</f>
        <v>#N/A</v>
      </c>
      <c r="AL23" s="1205"/>
      <c r="AM23" s="1205"/>
      <c r="AN23" s="1205"/>
      <c r="AO23" s="1205" t="e">
        <f>VLOOKUP(AK$6,consol!$B$17:$BM$117,51,FALSE)</f>
        <v>#N/A</v>
      </c>
      <c r="AP23" s="1205"/>
      <c r="AQ23" s="1205"/>
      <c r="AR23" s="1205"/>
      <c r="AS23" s="1203"/>
      <c r="AT23" s="1203"/>
      <c r="AU23" s="1203"/>
      <c r="AV23" s="1203"/>
      <c r="AW23" s="1203"/>
      <c r="AX23" s="1203"/>
      <c r="AY23" s="1203"/>
      <c r="AZ23" s="1203"/>
      <c r="BA23" s="1203"/>
      <c r="BB23" s="1203"/>
      <c r="BC23" s="1203"/>
      <c r="BD23" s="1203"/>
      <c r="BE23" s="1203"/>
      <c r="BF23" s="1203"/>
      <c r="BG23" s="1204"/>
    </row>
    <row r="24" spans="1:59" ht="15" thickTop="1" thickBot="1">
      <c r="A24" s="409"/>
      <c r="B24" s="534"/>
      <c r="C24" s="406"/>
      <c r="D24" s="406"/>
      <c r="E24" s="406"/>
      <c r="F24" s="407" t="s">
        <v>238</v>
      </c>
      <c r="G24" s="1202" t="e">
        <f>_xlfn.XLOOKUP($C$6,consol!$B:$B,consol!BD:BD)</f>
        <v>#N/A</v>
      </c>
      <c r="H24" s="1202"/>
      <c r="I24" s="1202"/>
      <c r="J24" s="1202"/>
      <c r="K24" s="1202" t="e">
        <f>_xlfn.XLOOKUP($C$6,consol!$B:$B,consol!$BE:$BE)</f>
        <v>#N/A</v>
      </c>
      <c r="L24" s="1202"/>
      <c r="M24" s="1202"/>
      <c r="N24" s="1202"/>
      <c r="O24" s="1202"/>
      <c r="P24" s="1202"/>
      <c r="Q24" s="1202"/>
      <c r="R24" s="1202"/>
      <c r="S24" s="1202"/>
      <c r="T24" s="1202"/>
      <c r="U24" s="1202"/>
      <c r="V24" s="1202"/>
      <c r="W24" s="1202"/>
      <c r="X24" s="1203"/>
      <c r="Y24" s="1203"/>
      <c r="Z24" s="1203"/>
      <c r="AA24" s="1203"/>
      <c r="AB24" s="1203"/>
      <c r="AC24" s="1204"/>
      <c r="AE24" s="409"/>
      <c r="AF24" s="534"/>
      <c r="AG24" s="406"/>
      <c r="AH24" s="406"/>
      <c r="AI24" s="406"/>
      <c r="AJ24" s="407" t="s">
        <v>238</v>
      </c>
      <c r="AK24" s="1202" t="e">
        <f>_xlfn.XLOOKUP(AG6,consol!$B:$B,consol!$BD:$BD)</f>
        <v>#N/A</v>
      </c>
      <c r="AL24" s="1202"/>
      <c r="AM24" s="1202"/>
      <c r="AN24" s="1202"/>
      <c r="AO24" s="1202" t="e">
        <f>_xlfn.XLOOKUP(AG6,consol!$B:$B,consol!$BE:$BE)</f>
        <v>#N/A</v>
      </c>
      <c r="AP24" s="1202"/>
      <c r="AQ24" s="1202"/>
      <c r="AR24" s="1202"/>
      <c r="AS24" s="1202"/>
      <c r="AT24" s="1202"/>
      <c r="AU24" s="1202"/>
      <c r="AV24" s="1202"/>
      <c r="AW24" s="1202"/>
      <c r="AX24" s="1202"/>
      <c r="AY24" s="1202"/>
      <c r="AZ24" s="1202"/>
      <c r="BA24" s="1202"/>
      <c r="BB24" s="1203"/>
      <c r="BC24" s="1203"/>
      <c r="BD24" s="1203"/>
      <c r="BE24" s="1203"/>
      <c r="BF24" s="1203"/>
      <c r="BG24" s="1204"/>
    </row>
    <row r="25" spans="1:59" ht="14.5" thickTop="1">
      <c r="A25" s="305"/>
      <c r="B25" s="535"/>
      <c r="C25" s="404"/>
      <c r="D25" s="404"/>
      <c r="E25" s="404"/>
      <c r="F25" s="408" t="s">
        <v>358</v>
      </c>
      <c r="G25" s="1200" t="e">
        <f>IF(G24="","",IFERROR(VLOOKUP(G24,DESCRIPTORS,4,TRUE),""))</f>
        <v>#N/A</v>
      </c>
      <c r="H25" s="1200"/>
      <c r="I25" s="1200"/>
      <c r="J25" s="1200"/>
      <c r="K25" s="1200" t="e">
        <f>IF(K24="","",IFERROR(VLOOKUP(K24,DESCRIPTORS,4,TRUE),""))</f>
        <v>#N/A</v>
      </c>
      <c r="L25" s="1200"/>
      <c r="M25" s="1200"/>
      <c r="N25" s="1200"/>
      <c r="O25" s="1200"/>
      <c r="P25" s="1200"/>
      <c r="Q25" s="1200"/>
      <c r="R25" s="1200"/>
      <c r="S25" s="1200"/>
      <c r="T25" s="1200"/>
      <c r="U25" s="1200"/>
      <c r="V25" s="1200"/>
      <c r="W25" s="1200"/>
      <c r="X25" s="404"/>
      <c r="Y25" s="404"/>
      <c r="Z25" s="404"/>
      <c r="AA25" s="404"/>
      <c r="AB25" s="404"/>
      <c r="AC25" s="536"/>
      <c r="AE25" s="305"/>
      <c r="AF25" s="535"/>
      <c r="AG25" s="404"/>
      <c r="AH25" s="404"/>
      <c r="AI25" s="404"/>
      <c r="AJ25" s="408" t="s">
        <v>358</v>
      </c>
      <c r="AK25" s="1200" t="e">
        <f>IF(AK24="","",IFERROR(VLOOKUP(AK24,DESCRIPTORS,4,TRUE),""))</f>
        <v>#N/A</v>
      </c>
      <c r="AL25" s="1200"/>
      <c r="AM25" s="1200"/>
      <c r="AN25" s="1200"/>
      <c r="AO25" s="1200" t="e">
        <f>IF(AO24="","",IFERROR(VLOOKUP(AO24,DESCRIPTORS,4,TRUE),""))</f>
        <v>#N/A</v>
      </c>
      <c r="AP25" s="1200"/>
      <c r="AQ25" s="1200"/>
      <c r="AR25" s="1200"/>
      <c r="AS25" s="1200"/>
      <c r="AT25" s="1200"/>
      <c r="AU25" s="1200"/>
      <c r="AV25" s="1200"/>
      <c r="AW25" s="1200"/>
      <c r="AX25" s="1200"/>
      <c r="AY25" s="1200"/>
      <c r="AZ25" s="1200"/>
      <c r="BA25" s="1200"/>
      <c r="BB25" s="404"/>
      <c r="BC25" s="404"/>
      <c r="BD25" s="404"/>
      <c r="BE25" s="404"/>
      <c r="BF25" s="404"/>
      <c r="BG25" s="536"/>
    </row>
    <row r="26" spans="1:59">
      <c r="A26" s="305"/>
      <c r="B26" s="537"/>
      <c r="C26" s="538"/>
      <c r="D26" s="538"/>
      <c r="E26" s="538"/>
      <c r="F26" s="539" t="s">
        <v>359</v>
      </c>
      <c r="G26" s="1201" t="e">
        <f>_xlfn.XLOOKUP(C6,consol!$B:$B,consol!$BJ:$BJ)</f>
        <v>#N/A</v>
      </c>
      <c r="H26" s="1201"/>
      <c r="I26" s="1201"/>
      <c r="J26" s="1201"/>
      <c r="K26" s="1201" t="e">
        <f>_xlfn.XLOOKUP(C6,consol!$B:$B,consol!$BK:$BK)</f>
        <v>#N/A</v>
      </c>
      <c r="L26" s="1201"/>
      <c r="M26" s="1201"/>
      <c r="N26" s="1201"/>
      <c r="O26" s="1201" t="str">
        <f t="shared" ref="O26:S26" si="2">IF(O24="","",IF(O24&gt;=95,"✔",""))</f>
        <v/>
      </c>
      <c r="P26" s="1201"/>
      <c r="Q26" s="1201"/>
      <c r="R26" s="1201"/>
      <c r="S26" s="1201" t="str">
        <f t="shared" si="2"/>
        <v/>
      </c>
      <c r="T26" s="1201"/>
      <c r="U26" s="1201"/>
      <c r="V26" s="1201"/>
      <c r="W26" s="1201"/>
      <c r="X26" s="538"/>
      <c r="Y26" s="538"/>
      <c r="Z26" s="538"/>
      <c r="AA26" s="538"/>
      <c r="AB26" s="538"/>
      <c r="AC26" s="540"/>
      <c r="AE26" s="305"/>
      <c r="AF26" s="537"/>
      <c r="AG26" s="538"/>
      <c r="AH26" s="538"/>
      <c r="AI26" s="538"/>
      <c r="AJ26" s="539" t="s">
        <v>359</v>
      </c>
      <c r="AK26" s="1201" t="e">
        <f>_xlfn.XLOOKUP(AG6,consol!$B:$B,consol!$BJ:$BJ)</f>
        <v>#N/A</v>
      </c>
      <c r="AL26" s="1201"/>
      <c r="AM26" s="1201"/>
      <c r="AN26" s="1201"/>
      <c r="AO26" s="1201" t="e">
        <f>_xlfn.XLOOKUP(AG6,consol!$B:$B,consol!$BK:$BK)</f>
        <v>#N/A</v>
      </c>
      <c r="AP26" s="1201"/>
      <c r="AQ26" s="1201"/>
      <c r="AR26" s="1201"/>
      <c r="AS26" s="1201" t="str">
        <f t="shared" ref="AS26" si="3">IF(AS24="","",IF(AS24&gt;=95,"✔",""))</f>
        <v/>
      </c>
      <c r="AT26" s="1201"/>
      <c r="AU26" s="1201"/>
      <c r="AV26" s="1201"/>
      <c r="AW26" s="1201" t="str">
        <f t="shared" ref="AW26" si="4">IF(AW24="","",IF(AW24&gt;=95,"✔",""))</f>
        <v/>
      </c>
      <c r="AX26" s="1201"/>
      <c r="AY26" s="1201"/>
      <c r="AZ26" s="1201"/>
      <c r="BA26" s="1201"/>
      <c r="BB26" s="538"/>
      <c r="BC26" s="538"/>
      <c r="BD26" s="538"/>
      <c r="BE26" s="538"/>
      <c r="BF26" s="538"/>
      <c r="BG26" s="540"/>
    </row>
    <row r="27" spans="1:59">
      <c r="A27" s="305"/>
      <c r="B27" s="529"/>
      <c r="C27" s="123"/>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528"/>
      <c r="AE27" s="305"/>
      <c r="AF27" s="529"/>
      <c r="AG27" s="123"/>
      <c r="AH27" s="123"/>
      <c r="AI27" s="123"/>
      <c r="AJ27" s="123"/>
      <c r="AK27" s="123"/>
      <c r="AL27" s="123"/>
      <c r="AM27" s="123"/>
      <c r="AN27" s="123"/>
      <c r="AO27" s="123"/>
      <c r="AP27" s="123"/>
      <c r="AQ27" s="123"/>
      <c r="AR27" s="123"/>
      <c r="AS27" s="123"/>
      <c r="AT27" s="123"/>
      <c r="AU27" s="123"/>
      <c r="AV27" s="123"/>
      <c r="AW27" s="123"/>
      <c r="AX27" s="123"/>
      <c r="AY27" s="123"/>
      <c r="AZ27" s="123"/>
      <c r="BA27" s="123"/>
      <c r="BB27" s="123"/>
      <c r="BC27" s="123"/>
      <c r="BD27" s="123"/>
      <c r="BE27" s="123"/>
      <c r="BF27" s="123"/>
      <c r="BG27" s="528"/>
    </row>
    <row r="28" spans="1:59">
      <c r="A28" s="305"/>
      <c r="B28" s="1195" t="s">
        <v>347</v>
      </c>
      <c r="C28" s="1196"/>
      <c r="D28" s="1196"/>
      <c r="E28" s="1196"/>
      <c r="F28" s="1196"/>
      <c r="G28" s="1196"/>
      <c r="H28" s="1196"/>
      <c r="I28" s="1196"/>
      <c r="J28" s="1196"/>
      <c r="K28" s="1196"/>
      <c r="L28" s="1196"/>
      <c r="M28" s="1196"/>
      <c r="N28" s="1196"/>
      <c r="O28" s="1196"/>
      <c r="P28" s="1196"/>
      <c r="Q28" s="1196"/>
      <c r="R28" s="1196"/>
      <c r="S28" s="1196"/>
      <c r="T28" s="1196"/>
      <c r="U28" s="1196"/>
      <c r="V28" s="1196"/>
      <c r="W28" s="1196"/>
      <c r="X28" s="1196"/>
      <c r="Y28" s="1196"/>
      <c r="Z28" s="1196"/>
      <c r="AA28" s="1196"/>
      <c r="AB28" s="1196"/>
      <c r="AC28" s="1197"/>
      <c r="AE28" s="305"/>
      <c r="AF28" s="1195" t="s">
        <v>347</v>
      </c>
      <c r="AG28" s="1196"/>
      <c r="AH28" s="1196"/>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7"/>
    </row>
    <row r="29" spans="1:59" ht="14.5" thickBot="1">
      <c r="A29" s="305"/>
      <c r="B29" s="541" t="s">
        <v>363</v>
      </c>
      <c r="C29" s="410" t="s">
        <v>72</v>
      </c>
      <c r="D29" s="410" t="s">
        <v>73</v>
      </c>
      <c r="E29" s="410" t="s">
        <v>74</v>
      </c>
      <c r="F29" s="410" t="s">
        <v>360</v>
      </c>
      <c r="G29" s="410" t="s">
        <v>76</v>
      </c>
      <c r="H29" s="410" t="s">
        <v>72</v>
      </c>
      <c r="I29" s="410" t="s">
        <v>73</v>
      </c>
      <c r="J29" s="410" t="s">
        <v>74</v>
      </c>
      <c r="K29" s="410" t="s">
        <v>360</v>
      </c>
      <c r="L29" s="410" t="s">
        <v>76</v>
      </c>
      <c r="M29" s="410" t="s">
        <v>72</v>
      </c>
      <c r="N29" s="410" t="s">
        <v>73</v>
      </c>
      <c r="O29" s="410" t="s">
        <v>74</v>
      </c>
      <c r="P29" s="410" t="s">
        <v>360</v>
      </c>
      <c r="Q29" s="410" t="s">
        <v>76</v>
      </c>
      <c r="R29" s="410" t="s">
        <v>72</v>
      </c>
      <c r="S29" s="410" t="s">
        <v>73</v>
      </c>
      <c r="T29" s="410" t="s">
        <v>74</v>
      </c>
      <c r="U29" s="410" t="s">
        <v>360</v>
      </c>
      <c r="V29" s="410" t="s">
        <v>76</v>
      </c>
      <c r="W29" s="410" t="s">
        <v>72</v>
      </c>
      <c r="X29" s="410" t="s">
        <v>73</v>
      </c>
      <c r="Y29" s="410" t="s">
        <v>74</v>
      </c>
      <c r="Z29" s="410" t="s">
        <v>360</v>
      </c>
      <c r="AA29" s="410" t="s">
        <v>76</v>
      </c>
      <c r="AB29" s="1198" t="s">
        <v>20</v>
      </c>
      <c r="AC29" s="1199"/>
      <c r="AE29" s="305"/>
      <c r="AF29" s="541" t="s">
        <v>363</v>
      </c>
      <c r="AG29" s="410" t="s">
        <v>72</v>
      </c>
      <c r="AH29" s="410" t="s">
        <v>73</v>
      </c>
      <c r="AI29" s="410" t="s">
        <v>74</v>
      </c>
      <c r="AJ29" s="410" t="s">
        <v>360</v>
      </c>
      <c r="AK29" s="410" t="s">
        <v>76</v>
      </c>
      <c r="AL29" s="410" t="s">
        <v>72</v>
      </c>
      <c r="AM29" s="410" t="s">
        <v>73</v>
      </c>
      <c r="AN29" s="410" t="s">
        <v>74</v>
      </c>
      <c r="AO29" s="410" t="s">
        <v>360</v>
      </c>
      <c r="AP29" s="410" t="s">
        <v>76</v>
      </c>
      <c r="AQ29" s="410" t="s">
        <v>72</v>
      </c>
      <c r="AR29" s="410" t="s">
        <v>73</v>
      </c>
      <c r="AS29" s="410" t="s">
        <v>74</v>
      </c>
      <c r="AT29" s="410" t="s">
        <v>360</v>
      </c>
      <c r="AU29" s="410" t="s">
        <v>76</v>
      </c>
      <c r="AV29" s="410" t="s">
        <v>72</v>
      </c>
      <c r="AW29" s="410" t="s">
        <v>73</v>
      </c>
      <c r="AX29" s="410" t="s">
        <v>74</v>
      </c>
      <c r="AY29" s="410" t="s">
        <v>360</v>
      </c>
      <c r="AZ29" s="410" t="s">
        <v>76</v>
      </c>
      <c r="BA29" s="410" t="s">
        <v>72</v>
      </c>
      <c r="BB29" s="410" t="s">
        <v>73</v>
      </c>
      <c r="BC29" s="410" t="s">
        <v>74</v>
      </c>
      <c r="BD29" s="410" t="s">
        <v>360</v>
      </c>
      <c r="BE29" s="410" t="s">
        <v>76</v>
      </c>
      <c r="BF29" s="1198" t="s">
        <v>20</v>
      </c>
      <c r="BG29" s="1199"/>
    </row>
    <row r="30" spans="1:59" ht="14.5" thickTop="1">
      <c r="A30" s="305"/>
      <c r="B30" s="1192" t="s">
        <v>367</v>
      </c>
      <c r="C30" s="411"/>
      <c r="D30" s="411"/>
      <c r="E30" s="411"/>
      <c r="F30" s="411"/>
      <c r="G30" s="411" t="str">
        <f>IF('1'!K$10="","",'1'!K$10)</f>
        <v/>
      </c>
      <c r="H30" s="411"/>
      <c r="I30" s="411"/>
      <c r="J30" s="411"/>
      <c r="K30" s="411"/>
      <c r="L30" s="411"/>
      <c r="M30" s="411"/>
      <c r="N30" s="411"/>
      <c r="O30" s="411">
        <f>IF('4'!$S$10="","",'4'!$S$10)</f>
        <v>16</v>
      </c>
      <c r="P30" s="411">
        <f>IF('4'!$T$10="","",'4'!$T$10)</f>
        <v>17</v>
      </c>
      <c r="Q30" s="411">
        <f>IF('4'!$U$10="","",'4'!$U$10)</f>
        <v>18</v>
      </c>
      <c r="R30" s="411">
        <f>IF('4'!$V$10="","",'4'!$V$10)</f>
        <v>21</v>
      </c>
      <c r="S30" s="411">
        <f>IF('4'!$W$10="","",'4'!$W$10)</f>
        <v>22</v>
      </c>
      <c r="T30" s="411">
        <f>IF('4'!$X$10="","",'4'!$X$10)</f>
        <v>23</v>
      </c>
      <c r="U30" s="411">
        <f>IF('4'!$Y$10="","",'4'!$Y$10)</f>
        <v>24</v>
      </c>
      <c r="V30" s="411">
        <f>IF('4'!$Z$10="","",'4'!$Z$10)</f>
        <v>25</v>
      </c>
      <c r="W30" s="411">
        <f>IF('4'!$AA$10="","",'4'!$AA$10)</f>
        <v>28</v>
      </c>
      <c r="X30" s="411">
        <f>IF('4'!$AB$10="","",'4'!$AB$10)</f>
        <v>29</v>
      </c>
      <c r="Y30" s="411">
        <f>IF('4'!$AC$10="","",'4'!$AC$10)</f>
        <v>30</v>
      </c>
      <c r="Z30" s="411" t="str">
        <f>IF('4'!$AD$10="","",'4'!$AD$10)</f>
        <v/>
      </c>
      <c r="AA30" s="411" t="str">
        <f>IF('4'!$AE$10="","",'4'!$AE$10)</f>
        <v/>
      </c>
      <c r="AB30" s="411" t="s">
        <v>361</v>
      </c>
      <c r="AC30" s="542" t="s">
        <v>362</v>
      </c>
      <c r="AE30" s="305"/>
      <c r="AF30" s="1192" t="s">
        <v>367</v>
      </c>
      <c r="AG30" s="411"/>
      <c r="AH30" s="411"/>
      <c r="AI30" s="411"/>
      <c r="AJ30" s="411"/>
      <c r="AK30" s="411" t="str">
        <f>IF('1'!AO$10="","",'1'!AO$10)</f>
        <v/>
      </c>
      <c r="AL30" s="411"/>
      <c r="AM30" s="411"/>
      <c r="AN30" s="411"/>
      <c r="AO30" s="411"/>
      <c r="AP30" s="411"/>
      <c r="AQ30" s="411"/>
      <c r="AR30" s="411"/>
      <c r="AS30" s="411">
        <f>IF('4'!$S$10="","",'4'!$S$10)</f>
        <v>16</v>
      </c>
      <c r="AT30" s="411">
        <f>IF('4'!$T$10="","",'4'!$T$10)</f>
        <v>17</v>
      </c>
      <c r="AU30" s="411">
        <f>IF('4'!$U$10="","",'4'!$U$10)</f>
        <v>18</v>
      </c>
      <c r="AV30" s="411">
        <f>IF('4'!$V$10="","",'4'!$V$10)</f>
        <v>21</v>
      </c>
      <c r="AW30" s="411">
        <f>IF('4'!$W$10="","",'4'!$W$10)</f>
        <v>22</v>
      </c>
      <c r="AX30" s="411">
        <f>IF('4'!$X$10="","",'4'!$X$10)</f>
        <v>23</v>
      </c>
      <c r="AY30" s="411">
        <f>IF('4'!$Y$10="","",'4'!$Y$10)</f>
        <v>24</v>
      </c>
      <c r="AZ30" s="411">
        <f>IF('4'!$Z$10="","",'4'!$Z$10)</f>
        <v>25</v>
      </c>
      <c r="BA30" s="411">
        <f>IF('4'!$AA$10="","",'4'!$AA$10)</f>
        <v>28</v>
      </c>
      <c r="BB30" s="411">
        <f>IF('4'!$AB$10="","",'4'!$AB$10)</f>
        <v>29</v>
      </c>
      <c r="BC30" s="411">
        <f>IF('4'!$AC$10="","",'4'!$AC$10)</f>
        <v>30</v>
      </c>
      <c r="BD30" s="411" t="str">
        <f>IF('4'!$AD$10="","",'4'!$AD$10)</f>
        <v/>
      </c>
      <c r="BE30" s="411" t="str">
        <f>IF('4'!$AE$10="","",'4'!$AE$10)</f>
        <v/>
      </c>
      <c r="BF30" s="411" t="s">
        <v>361</v>
      </c>
      <c r="BG30" s="542" t="s">
        <v>362</v>
      </c>
    </row>
    <row r="31" spans="1:59" hidden="1">
      <c r="A31" s="305"/>
      <c r="B31" s="1193"/>
      <c r="C31" s="412" t="e">
        <f>_xlfn.XLOOKUP($C$6,'4'!$B:$B,'4'!G:G)</f>
        <v>#N/A</v>
      </c>
      <c r="D31" s="412" t="e">
        <f>_xlfn.XLOOKUP($C$6,'4'!$B:$B,'4'!H:H)</f>
        <v>#N/A</v>
      </c>
      <c r="E31" s="412" t="e">
        <f>_xlfn.XLOOKUP($C$6,'4'!$B:$B,'4'!I:I)</f>
        <v>#N/A</v>
      </c>
      <c r="F31" s="412" t="e">
        <f>_xlfn.XLOOKUP($C$6,'4'!$B:$B,'4'!J:J)</f>
        <v>#N/A</v>
      </c>
      <c r="G31" s="412" t="e">
        <f>_xlfn.XLOOKUP($C$6,'4'!$B:$B,'4'!K:K)</f>
        <v>#N/A</v>
      </c>
      <c r="H31" s="412" t="e">
        <f>_xlfn.XLOOKUP($C$6,'4'!$B:$B,'4'!L:L)</f>
        <v>#N/A</v>
      </c>
      <c r="I31" s="412" t="e">
        <f>_xlfn.XLOOKUP($C$6,'4'!$B:$B,'4'!M:M)</f>
        <v>#N/A</v>
      </c>
      <c r="J31" s="412" t="e">
        <f>_xlfn.XLOOKUP($C$6,'4'!$B:$B,'4'!N:N)</f>
        <v>#N/A</v>
      </c>
      <c r="K31" s="412" t="e">
        <f>_xlfn.XLOOKUP($C$6,'4'!$B:$B,'4'!O:O)</f>
        <v>#N/A</v>
      </c>
      <c r="L31" s="412" t="e">
        <f>_xlfn.XLOOKUP($C$6,'4'!$B:$B,'4'!P:P)</f>
        <v>#N/A</v>
      </c>
      <c r="M31" s="412" t="e">
        <f>_xlfn.XLOOKUP($C$6,'4'!$B:$B,'4'!Q:Q)</f>
        <v>#N/A</v>
      </c>
      <c r="N31" s="412" t="e">
        <f>_xlfn.XLOOKUP($C$6,'4'!$B:$B,'4'!R:R)</f>
        <v>#N/A</v>
      </c>
      <c r="O31" s="412" t="e">
        <f>_xlfn.XLOOKUP($C$6,'4'!$B:$B,'4'!S:S)</f>
        <v>#N/A</v>
      </c>
      <c r="P31" s="412" t="e">
        <f>_xlfn.XLOOKUP($C$6,'4'!$B:$B,'4'!T:T)</f>
        <v>#N/A</v>
      </c>
      <c r="Q31" s="412" t="e">
        <f>_xlfn.XLOOKUP($C$6,'4'!$B:$B,'4'!U:U)</f>
        <v>#N/A</v>
      </c>
      <c r="R31" s="412" t="e">
        <f>_xlfn.XLOOKUP($C$6,'4'!$B:$B,'4'!V:V)</f>
        <v>#N/A</v>
      </c>
      <c r="S31" s="412" t="e">
        <f>_xlfn.XLOOKUP($C$6,'4'!$B:$B,'4'!W:W)</f>
        <v>#N/A</v>
      </c>
      <c r="T31" s="412" t="e">
        <f>_xlfn.XLOOKUP($C$6,'4'!$B:$B,'4'!X:X)</f>
        <v>#N/A</v>
      </c>
      <c r="U31" s="412" t="e">
        <f>_xlfn.XLOOKUP($C$6,'4'!$B:$B,'4'!Y:Y)</f>
        <v>#N/A</v>
      </c>
      <c r="V31" s="412" t="e">
        <f>_xlfn.XLOOKUP($C$6,'4'!$B:$B,'4'!Z:Z)</f>
        <v>#N/A</v>
      </c>
      <c r="W31" s="412" t="e">
        <f>_xlfn.XLOOKUP($C$6,'4'!$B:$B,'4'!AA:AA)</f>
        <v>#N/A</v>
      </c>
      <c r="X31" s="412" t="e">
        <f>_xlfn.XLOOKUP($C$6,'4'!$B:$B,'4'!AB:AB)</f>
        <v>#N/A</v>
      </c>
      <c r="Y31" s="412" t="e">
        <f>_xlfn.XLOOKUP($C$6,'4'!$B:$B,'4'!AC:AC)</f>
        <v>#N/A</v>
      </c>
      <c r="Z31" s="412" t="e">
        <f>_xlfn.XLOOKUP($C$6,'4'!$B:$B,'4'!AD:AD)</f>
        <v>#N/A</v>
      </c>
      <c r="AA31" s="412" t="e">
        <f>_xlfn.XLOOKUP($C$6,'4'!$B:$B,'4'!AE:AE)</f>
        <v>#N/A</v>
      </c>
      <c r="AB31" s="412" t="e">
        <f>_xlfn.XLOOKUP($C$6,'4'!$B:$B,'4'!AR:AR)</f>
        <v>#N/A</v>
      </c>
      <c r="AC31" s="412" t="e">
        <f>_xlfn.XLOOKUP($C$6,'4'!$B:$B,'4'!AQ:AQ)</f>
        <v>#N/A</v>
      </c>
      <c r="AE31" s="305"/>
      <c r="AF31" s="1193"/>
      <c r="AG31" s="412" t="e">
        <f>_xlfn.XLOOKUP($AG$6,'4'!$B:$B,'4'!G:G)</f>
        <v>#N/A</v>
      </c>
      <c r="AH31" s="412" t="e">
        <f>_xlfn.XLOOKUP($AG$6,'4'!$B:$B,'4'!H:H)</f>
        <v>#N/A</v>
      </c>
      <c r="AI31" s="412" t="e">
        <f>_xlfn.XLOOKUP($AG$6,'4'!$B:$B,'4'!I:I)</f>
        <v>#N/A</v>
      </c>
      <c r="AJ31" s="412" t="e">
        <f>_xlfn.XLOOKUP($AG$6,'4'!$B:$B,'4'!J:J)</f>
        <v>#N/A</v>
      </c>
      <c r="AK31" s="412" t="e">
        <f>_xlfn.XLOOKUP($AG$6,'4'!$B:$B,'4'!K:K)</f>
        <v>#N/A</v>
      </c>
      <c r="AL31" s="412" t="e">
        <f>_xlfn.XLOOKUP($AG$6,'4'!$B:$B,'4'!L:L)</f>
        <v>#N/A</v>
      </c>
      <c r="AM31" s="412" t="e">
        <f>_xlfn.XLOOKUP($AG$6,'4'!$B:$B,'4'!M:M)</f>
        <v>#N/A</v>
      </c>
      <c r="AN31" s="412" t="e">
        <f>_xlfn.XLOOKUP($AG$6,'4'!$B:$B,'4'!N:N)</f>
        <v>#N/A</v>
      </c>
      <c r="AO31" s="412" t="e">
        <f>_xlfn.XLOOKUP($AG$6,'4'!$B:$B,'4'!O:O)</f>
        <v>#N/A</v>
      </c>
      <c r="AP31" s="412" t="e">
        <f>_xlfn.XLOOKUP($AG$6,'4'!$B:$B,'4'!P:P)</f>
        <v>#N/A</v>
      </c>
      <c r="AQ31" s="412" t="e">
        <f>_xlfn.XLOOKUP($AG$6,'4'!$B:$B,'4'!Q:Q)</f>
        <v>#N/A</v>
      </c>
      <c r="AR31" s="412" t="e">
        <f>_xlfn.XLOOKUP($AG$6,'4'!$B:$B,'4'!R:R)</f>
        <v>#N/A</v>
      </c>
      <c r="AS31" s="412" t="e">
        <f>_xlfn.XLOOKUP($AG$6,'4'!$B:$B,'4'!S:S)</f>
        <v>#N/A</v>
      </c>
      <c r="AT31" s="412" t="e">
        <f>_xlfn.XLOOKUP($AG$6,'4'!$B:$B,'4'!T:T)</f>
        <v>#N/A</v>
      </c>
      <c r="AU31" s="412" t="e">
        <f>_xlfn.XLOOKUP($AG$6,'4'!$B:$B,'4'!U:U)</f>
        <v>#N/A</v>
      </c>
      <c r="AV31" s="412" t="e">
        <f>_xlfn.XLOOKUP($AG$6,'4'!$B:$B,'4'!V:V)</f>
        <v>#N/A</v>
      </c>
      <c r="AW31" s="412" t="e">
        <f>_xlfn.XLOOKUP($AG$6,'4'!$B:$B,'4'!W:W)</f>
        <v>#N/A</v>
      </c>
      <c r="AX31" s="412" t="e">
        <f>_xlfn.XLOOKUP($AG$6,'4'!$B:$B,'4'!X:X)</f>
        <v>#N/A</v>
      </c>
      <c r="AY31" s="412" t="e">
        <f>_xlfn.XLOOKUP($AG$6,'4'!$B:$B,'4'!Y:Y)</f>
        <v>#N/A</v>
      </c>
      <c r="AZ31" s="412" t="e">
        <f>_xlfn.XLOOKUP($AG$6,'4'!$B:$B,'4'!Z:Z)</f>
        <v>#N/A</v>
      </c>
      <c r="BA31" s="412" t="e">
        <f>_xlfn.XLOOKUP($AG$6,'4'!$B:$B,'4'!AA:AA)</f>
        <v>#N/A</v>
      </c>
      <c r="BB31" s="412" t="e">
        <f>_xlfn.XLOOKUP($AG$6,'4'!$B:$B,'4'!AB:AB)</f>
        <v>#N/A</v>
      </c>
      <c r="BC31" s="412" t="e">
        <f>_xlfn.XLOOKUP($AG$6,'4'!$B:$B,'4'!AC:AC)</f>
        <v>#N/A</v>
      </c>
      <c r="BD31" s="412" t="e">
        <f>_xlfn.XLOOKUP($AG$6,'4'!$B:$B,'4'!AD:AD)</f>
        <v>#N/A</v>
      </c>
      <c r="BE31" s="412" t="e">
        <f>_xlfn.XLOOKUP($AG$6,'4'!$B:$B,'4'!AE:AE)</f>
        <v>#N/A</v>
      </c>
      <c r="BF31" s="412" t="e">
        <f>_xlfn.XLOOKUP($AG$6,'4'!$B:$B,'4'!AR:AR)</f>
        <v>#N/A</v>
      </c>
      <c r="BG31" s="412" t="e">
        <f>_xlfn.XLOOKUP($AG$6,'4'!$B:$B,'4'!AQ:AQ)</f>
        <v>#N/A</v>
      </c>
    </row>
    <row r="32" spans="1:59" hidden="1">
      <c r="A32" s="305"/>
      <c r="B32" s="1193"/>
      <c r="C32" s="412" t="e">
        <f t="shared" ref="C32:H32" si="5">IF(C31=0,"✔","X")</f>
        <v>#N/A</v>
      </c>
      <c r="D32" s="412" t="e">
        <f t="shared" si="5"/>
        <v>#N/A</v>
      </c>
      <c r="E32" s="412" t="e">
        <f t="shared" si="5"/>
        <v>#N/A</v>
      </c>
      <c r="F32" s="412" t="e">
        <f t="shared" si="5"/>
        <v>#N/A</v>
      </c>
      <c r="G32" s="412" t="e">
        <f t="shared" si="5"/>
        <v>#N/A</v>
      </c>
      <c r="H32" s="412" t="e">
        <f t="shared" si="5"/>
        <v>#N/A</v>
      </c>
      <c r="I32" s="412" t="e">
        <f>IF(I31=0,"✔","X")</f>
        <v>#N/A</v>
      </c>
      <c r="J32" s="412" t="e">
        <f t="shared" ref="J32:AA32" si="6">IF(J31=0,"✔","X")</f>
        <v>#N/A</v>
      </c>
      <c r="K32" s="412" t="e">
        <f t="shared" si="6"/>
        <v>#N/A</v>
      </c>
      <c r="L32" s="412" t="e">
        <f t="shared" si="6"/>
        <v>#N/A</v>
      </c>
      <c r="M32" s="412" t="e">
        <f t="shared" si="6"/>
        <v>#N/A</v>
      </c>
      <c r="N32" s="412" t="e">
        <f t="shared" si="6"/>
        <v>#N/A</v>
      </c>
      <c r="O32" s="412" t="e">
        <f t="shared" si="6"/>
        <v>#N/A</v>
      </c>
      <c r="P32" s="412" t="e">
        <f t="shared" si="6"/>
        <v>#N/A</v>
      </c>
      <c r="Q32" s="412" t="e">
        <f t="shared" si="6"/>
        <v>#N/A</v>
      </c>
      <c r="R32" s="412" t="e">
        <f t="shared" si="6"/>
        <v>#N/A</v>
      </c>
      <c r="S32" s="412" t="e">
        <f t="shared" si="6"/>
        <v>#N/A</v>
      </c>
      <c r="T32" s="412" t="e">
        <f t="shared" si="6"/>
        <v>#N/A</v>
      </c>
      <c r="U32" s="412" t="e">
        <f t="shared" si="6"/>
        <v>#N/A</v>
      </c>
      <c r="V32" s="412" t="e">
        <f t="shared" si="6"/>
        <v>#N/A</v>
      </c>
      <c r="W32" s="412" t="e">
        <f t="shared" si="6"/>
        <v>#N/A</v>
      </c>
      <c r="X32" s="412" t="e">
        <f t="shared" si="6"/>
        <v>#N/A</v>
      </c>
      <c r="Y32" s="412" t="e">
        <f t="shared" si="6"/>
        <v>#N/A</v>
      </c>
      <c r="Z32" s="412" t="e">
        <f t="shared" si="6"/>
        <v>#N/A</v>
      </c>
      <c r="AA32" s="412" t="e">
        <f t="shared" si="6"/>
        <v>#N/A</v>
      </c>
      <c r="AB32" s="412" t="e">
        <f>_xlfn.XLOOKUP($C$6,'4'!$B:$B,'4'!AR:AR)</f>
        <v>#N/A</v>
      </c>
      <c r="AC32" s="412" t="e">
        <f>_xlfn.XLOOKUP($C$6,'4'!$B:$B,'4'!AQ:AQ)</f>
        <v>#N/A</v>
      </c>
      <c r="AE32" s="305"/>
      <c r="AF32" s="1193"/>
      <c r="AG32" s="412" t="e">
        <f t="shared" ref="AG32:AL32" si="7">IF(AG31=0,"✔","X")</f>
        <v>#N/A</v>
      </c>
      <c r="AH32" s="412" t="e">
        <f t="shared" si="7"/>
        <v>#N/A</v>
      </c>
      <c r="AI32" s="412" t="e">
        <f t="shared" si="7"/>
        <v>#N/A</v>
      </c>
      <c r="AJ32" s="412" t="e">
        <f t="shared" si="7"/>
        <v>#N/A</v>
      </c>
      <c r="AK32" s="412" t="e">
        <f t="shared" si="7"/>
        <v>#N/A</v>
      </c>
      <c r="AL32" s="412" t="e">
        <f t="shared" si="7"/>
        <v>#N/A</v>
      </c>
      <c r="AM32" s="412" t="e">
        <f>IF(AM31=0,"✔","X")</f>
        <v>#N/A</v>
      </c>
      <c r="AN32" s="412" t="e">
        <f t="shared" ref="AN32:BE32" si="8">IF(AN31=0,"✔","X")</f>
        <v>#N/A</v>
      </c>
      <c r="AO32" s="412" t="e">
        <f t="shared" si="8"/>
        <v>#N/A</v>
      </c>
      <c r="AP32" s="412" t="e">
        <f t="shared" si="8"/>
        <v>#N/A</v>
      </c>
      <c r="AQ32" s="412" t="e">
        <f t="shared" si="8"/>
        <v>#N/A</v>
      </c>
      <c r="AR32" s="412" t="e">
        <f t="shared" si="8"/>
        <v>#N/A</v>
      </c>
      <c r="AS32" s="412" t="e">
        <f t="shared" si="8"/>
        <v>#N/A</v>
      </c>
      <c r="AT32" s="412" t="e">
        <f t="shared" si="8"/>
        <v>#N/A</v>
      </c>
      <c r="AU32" s="412" t="e">
        <f t="shared" si="8"/>
        <v>#N/A</v>
      </c>
      <c r="AV32" s="412" t="e">
        <f t="shared" si="8"/>
        <v>#N/A</v>
      </c>
      <c r="AW32" s="412" t="e">
        <f t="shared" si="8"/>
        <v>#N/A</v>
      </c>
      <c r="AX32" s="412" t="e">
        <f t="shared" si="8"/>
        <v>#N/A</v>
      </c>
      <c r="AY32" s="412" t="e">
        <f t="shared" si="8"/>
        <v>#N/A</v>
      </c>
      <c r="AZ32" s="412" t="e">
        <f t="shared" si="8"/>
        <v>#N/A</v>
      </c>
      <c r="BA32" s="412" t="e">
        <f t="shared" si="8"/>
        <v>#N/A</v>
      </c>
      <c r="BB32" s="412" t="e">
        <f t="shared" si="8"/>
        <v>#N/A</v>
      </c>
      <c r="BC32" s="412" t="e">
        <f t="shared" si="8"/>
        <v>#N/A</v>
      </c>
      <c r="BD32" s="412" t="e">
        <f t="shared" si="8"/>
        <v>#N/A</v>
      </c>
      <c r="BE32" s="412" t="e">
        <f t="shared" si="8"/>
        <v>#N/A</v>
      </c>
      <c r="BF32" s="412" t="e">
        <f>_xlfn.XLOOKUP($AG$6,'4'!$B:$B,'4'!AR:AR)</f>
        <v>#N/A</v>
      </c>
      <c r="BG32" s="412" t="e">
        <f>_xlfn.XLOOKUP($AG$6,'4'!$B:$B,'4'!AQ:AQ)</f>
        <v>#N/A</v>
      </c>
    </row>
    <row r="33" spans="1:59" ht="14.5" thickBot="1">
      <c r="A33" s="305"/>
      <c r="B33" s="1194"/>
      <c r="C33" s="413" t="str">
        <f t="shared" ref="C33:H33" si="9">IF(C30="","",C32)</f>
        <v/>
      </c>
      <c r="D33" s="413" t="str">
        <f t="shared" si="9"/>
        <v/>
      </c>
      <c r="E33" s="413" t="str">
        <f t="shared" si="9"/>
        <v/>
      </c>
      <c r="F33" s="413" t="str">
        <f t="shared" si="9"/>
        <v/>
      </c>
      <c r="G33" s="413" t="str">
        <f t="shared" si="9"/>
        <v/>
      </c>
      <c r="H33" s="413" t="str">
        <f t="shared" si="9"/>
        <v/>
      </c>
      <c r="I33" s="413" t="str">
        <f t="shared" ref="I33:AA33" si="10">IF(I30="","",I32)</f>
        <v/>
      </c>
      <c r="J33" s="413" t="str">
        <f t="shared" si="10"/>
        <v/>
      </c>
      <c r="K33" s="413" t="str">
        <f t="shared" si="10"/>
        <v/>
      </c>
      <c r="L33" s="413" t="str">
        <f t="shared" si="10"/>
        <v/>
      </c>
      <c r="M33" s="413" t="str">
        <f t="shared" si="10"/>
        <v/>
      </c>
      <c r="N33" s="413" t="str">
        <f t="shared" si="10"/>
        <v/>
      </c>
      <c r="O33" s="413" t="e">
        <f t="shared" si="10"/>
        <v>#N/A</v>
      </c>
      <c r="P33" s="413" t="e">
        <f t="shared" si="10"/>
        <v>#N/A</v>
      </c>
      <c r="Q33" s="413" t="e">
        <f t="shared" si="10"/>
        <v>#N/A</v>
      </c>
      <c r="R33" s="413" t="e">
        <f t="shared" si="10"/>
        <v>#N/A</v>
      </c>
      <c r="S33" s="413" t="e">
        <f t="shared" si="10"/>
        <v>#N/A</v>
      </c>
      <c r="T33" s="413" t="e">
        <f t="shared" si="10"/>
        <v>#N/A</v>
      </c>
      <c r="U33" s="413" t="e">
        <f t="shared" si="10"/>
        <v>#N/A</v>
      </c>
      <c r="V33" s="413" t="e">
        <f t="shared" si="10"/>
        <v>#N/A</v>
      </c>
      <c r="W33" s="413" t="e">
        <f t="shared" si="10"/>
        <v>#N/A</v>
      </c>
      <c r="X33" s="413" t="e">
        <f t="shared" si="10"/>
        <v>#N/A</v>
      </c>
      <c r="Y33" s="413" t="e">
        <f t="shared" si="10"/>
        <v>#N/A</v>
      </c>
      <c r="Z33" s="413" t="str">
        <f t="shared" si="10"/>
        <v/>
      </c>
      <c r="AA33" s="413" t="str">
        <f t="shared" si="10"/>
        <v/>
      </c>
      <c r="AB33" s="414">
        <f>COUNTIF(C33:AA33,"✔")</f>
        <v>0</v>
      </c>
      <c r="AC33" s="544">
        <f>COUNTIF(C33:AA33,"X")</f>
        <v>0</v>
      </c>
      <c r="AE33" s="305"/>
      <c r="AF33" s="1194"/>
      <c r="AG33" s="413" t="str">
        <f t="shared" ref="AG33:BE33" si="11">IF(AG30="","",AG32)</f>
        <v/>
      </c>
      <c r="AH33" s="413" t="str">
        <f t="shared" si="11"/>
        <v/>
      </c>
      <c r="AI33" s="413" t="str">
        <f t="shared" si="11"/>
        <v/>
      </c>
      <c r="AJ33" s="413" t="str">
        <f t="shared" si="11"/>
        <v/>
      </c>
      <c r="AK33" s="413" t="str">
        <f t="shared" si="11"/>
        <v/>
      </c>
      <c r="AL33" s="413" t="str">
        <f t="shared" si="11"/>
        <v/>
      </c>
      <c r="AM33" s="413" t="str">
        <f t="shared" si="11"/>
        <v/>
      </c>
      <c r="AN33" s="413" t="str">
        <f t="shared" si="11"/>
        <v/>
      </c>
      <c r="AO33" s="413" t="str">
        <f t="shared" si="11"/>
        <v/>
      </c>
      <c r="AP33" s="413" t="str">
        <f t="shared" si="11"/>
        <v/>
      </c>
      <c r="AQ33" s="413" t="str">
        <f t="shared" si="11"/>
        <v/>
      </c>
      <c r="AR33" s="413" t="str">
        <f t="shared" si="11"/>
        <v/>
      </c>
      <c r="AS33" s="413" t="e">
        <f t="shared" si="11"/>
        <v>#N/A</v>
      </c>
      <c r="AT33" s="413" t="e">
        <f t="shared" si="11"/>
        <v>#N/A</v>
      </c>
      <c r="AU33" s="413" t="e">
        <f t="shared" si="11"/>
        <v>#N/A</v>
      </c>
      <c r="AV33" s="413" t="e">
        <f t="shared" si="11"/>
        <v>#N/A</v>
      </c>
      <c r="AW33" s="413" t="e">
        <f t="shared" si="11"/>
        <v>#N/A</v>
      </c>
      <c r="AX33" s="413" t="e">
        <f t="shared" si="11"/>
        <v>#N/A</v>
      </c>
      <c r="AY33" s="413" t="e">
        <f t="shared" si="11"/>
        <v>#N/A</v>
      </c>
      <c r="AZ33" s="413" t="e">
        <f t="shared" si="11"/>
        <v>#N/A</v>
      </c>
      <c r="BA33" s="413" t="e">
        <f t="shared" si="11"/>
        <v>#N/A</v>
      </c>
      <c r="BB33" s="413" t="e">
        <f t="shared" si="11"/>
        <v>#N/A</v>
      </c>
      <c r="BC33" s="413" t="e">
        <f t="shared" si="11"/>
        <v>#N/A</v>
      </c>
      <c r="BD33" s="413" t="str">
        <f t="shared" si="11"/>
        <v/>
      </c>
      <c r="BE33" s="413" t="str">
        <f t="shared" si="11"/>
        <v/>
      </c>
      <c r="BF33" s="414">
        <f>COUNTIF(AG33:BE33,"✔")</f>
        <v>0</v>
      </c>
      <c r="BG33" s="544">
        <f>COUNTIF(AG33:BE33,"X")</f>
        <v>0</v>
      </c>
    </row>
    <row r="34" spans="1:59" ht="14.5" thickTop="1">
      <c r="A34" s="305"/>
      <c r="B34" s="1192" t="s">
        <v>371</v>
      </c>
      <c r="C34" s="411" t="str">
        <f>IF('5'!$G$10="","",'5'!$G$10)</f>
        <v/>
      </c>
      <c r="D34" s="411" t="str">
        <f>IF('5'!$H$10="","",'5'!$H$10)</f>
        <v/>
      </c>
      <c r="E34" s="411" t="str">
        <f>IF('5'!$I$10="","",'5'!$I$10)</f>
        <v/>
      </c>
      <c r="F34" s="411">
        <f>IF('5'!$J$10="","",'5'!$J$10)</f>
        <v>1</v>
      </c>
      <c r="G34" s="411">
        <f>IF('5'!$K$10="","",'5'!$K$10)</f>
        <v>2</v>
      </c>
      <c r="H34" s="411">
        <f>IF('5'!$L$10="","",'5'!$L$10)</f>
        <v>5</v>
      </c>
      <c r="I34" s="411">
        <f>IF('5'!$M$10="","",'5'!$M$10)</f>
        <v>6</v>
      </c>
      <c r="J34" s="411">
        <f>IF('5'!$N$10="","",'5'!$N$10)</f>
        <v>7</v>
      </c>
      <c r="K34" s="411">
        <f>IF('5'!$O$10="","",'5'!$O$10)</f>
        <v>8</v>
      </c>
      <c r="L34" s="411">
        <f>IF('5'!$P$10="","",'5'!$P$10)</f>
        <v>9</v>
      </c>
      <c r="M34" s="411">
        <f>IF('5'!$Q$10="","",'5'!$Q$10)</f>
        <v>12</v>
      </c>
      <c r="N34" s="411">
        <f>IF('5'!$R$10="","",'5'!$R$10)</f>
        <v>13</v>
      </c>
      <c r="O34" s="411">
        <f>IF('5'!$S$10="","",'5'!$S$10)</f>
        <v>14</v>
      </c>
      <c r="P34" s="411">
        <f>IF('5'!$T$10="","",'5'!$T$10)</f>
        <v>15</v>
      </c>
      <c r="Q34" s="411">
        <f>IF('5'!$U$10="","",'5'!$U$10)</f>
        <v>16</v>
      </c>
      <c r="R34" s="411">
        <f>IF('5'!$V$10="","",'5'!$V$10)</f>
        <v>19</v>
      </c>
      <c r="S34" s="411">
        <f>IF('5'!$W$10="","",'5'!$W$10)</f>
        <v>20</v>
      </c>
      <c r="T34" s="411">
        <f>IF('5'!$X$10="","",'5'!$X$10)</f>
        <v>21</v>
      </c>
      <c r="U34" s="411">
        <f>IF('5'!$Y$10="","",'5'!$Y$10)</f>
        <v>22</v>
      </c>
      <c r="V34" s="411">
        <f>IF('5'!$Z$10="","",'5'!$Z$10)</f>
        <v>23</v>
      </c>
      <c r="W34" s="411">
        <f>IF('5'!$AA$10="","",'5'!$AA$10)</f>
        <v>26</v>
      </c>
      <c r="X34" s="411">
        <f>IF('5'!$AB$10="","",'5'!$AB$10)</f>
        <v>27</v>
      </c>
      <c r="Y34" s="411">
        <f>IF('5'!$AC$10="","",'5'!$AC$10)</f>
        <v>28</v>
      </c>
      <c r="Z34" s="411">
        <f>IF('5'!$AD$10="","",'5'!$AD$10)</f>
        <v>29</v>
      </c>
      <c r="AA34" s="411">
        <f>IF('5'!$AE$10="","",'5'!$AE$10)</f>
        <v>30</v>
      </c>
      <c r="AB34" s="411" t="s">
        <v>361</v>
      </c>
      <c r="AC34" s="542" t="s">
        <v>362</v>
      </c>
      <c r="AE34" s="305"/>
      <c r="AF34" s="1192" t="s">
        <v>371</v>
      </c>
      <c r="AG34" s="411" t="str">
        <f>IF('5'!$G$10="","",'5'!$G$10)</f>
        <v/>
      </c>
      <c r="AH34" s="411" t="str">
        <f>IF('5'!$H$10="","",'5'!$H$10)</f>
        <v/>
      </c>
      <c r="AI34" s="411" t="str">
        <f>IF('5'!$I$10="","",'5'!$I$10)</f>
        <v/>
      </c>
      <c r="AJ34" s="411">
        <f>IF('5'!$J$10="","",'5'!$J$10)</f>
        <v>1</v>
      </c>
      <c r="AK34" s="411">
        <f>IF('5'!$K$10="","",'5'!$K$10)</f>
        <v>2</v>
      </c>
      <c r="AL34" s="411">
        <f>IF('5'!$L$10="","",'5'!$L$10)</f>
        <v>5</v>
      </c>
      <c r="AM34" s="411">
        <f>IF('5'!$M$10="","",'5'!$M$10)</f>
        <v>6</v>
      </c>
      <c r="AN34" s="411">
        <f>IF('5'!$N$10="","",'5'!$N$10)</f>
        <v>7</v>
      </c>
      <c r="AO34" s="411">
        <f>IF('5'!$O$10="","",'5'!$O$10)</f>
        <v>8</v>
      </c>
      <c r="AP34" s="411">
        <f>IF('5'!$P$10="","",'5'!$P$10)</f>
        <v>9</v>
      </c>
      <c r="AQ34" s="411">
        <f>IF('5'!$Q$10="","",'5'!$Q$10)</f>
        <v>12</v>
      </c>
      <c r="AR34" s="411">
        <f>IF('5'!$R$10="","",'5'!$R$10)</f>
        <v>13</v>
      </c>
      <c r="AS34" s="411">
        <f>IF('5'!$S$10="","",'5'!$S$10)</f>
        <v>14</v>
      </c>
      <c r="AT34" s="411">
        <f>IF('5'!$T$10="","",'5'!$T$10)</f>
        <v>15</v>
      </c>
      <c r="AU34" s="411">
        <f>IF('5'!$U$10="","",'5'!$U$10)</f>
        <v>16</v>
      </c>
      <c r="AV34" s="411">
        <f>IF('5'!$V$10="","",'5'!$V$10)</f>
        <v>19</v>
      </c>
      <c r="AW34" s="411">
        <f>IF('5'!$W$10="","",'5'!$W$10)</f>
        <v>20</v>
      </c>
      <c r="AX34" s="411">
        <f>IF('5'!$X$10="","",'5'!$X$10)</f>
        <v>21</v>
      </c>
      <c r="AY34" s="411">
        <f>IF('5'!$Y$10="","",'5'!$Y$10)</f>
        <v>22</v>
      </c>
      <c r="AZ34" s="411">
        <f>IF('5'!$Z$10="","",'5'!$Z$10)</f>
        <v>23</v>
      </c>
      <c r="BA34" s="411">
        <f>IF('5'!$AA$10="","",'5'!$AA$10)</f>
        <v>26</v>
      </c>
      <c r="BB34" s="411">
        <f>IF('5'!$AB$10="","",'5'!$AB$10)</f>
        <v>27</v>
      </c>
      <c r="BC34" s="411">
        <f>IF('5'!$AC$10="","",'5'!$AC$10)</f>
        <v>28</v>
      </c>
      <c r="BD34" s="411">
        <f>IF('5'!$AD$10="","",'5'!$AD$10)</f>
        <v>29</v>
      </c>
      <c r="BE34" s="411">
        <f>IF('5'!$AE$10="","",'5'!$AE$10)</f>
        <v>30</v>
      </c>
      <c r="BF34" s="411" t="s">
        <v>361</v>
      </c>
      <c r="BG34" s="542" t="s">
        <v>362</v>
      </c>
    </row>
    <row r="35" spans="1:59" hidden="1">
      <c r="A35" s="305"/>
      <c r="B35" s="1193"/>
      <c r="C35" s="412" t="e">
        <f>_xlfn.XLOOKUP($C$6,'5'!$B:$B,'5'!G:G)</f>
        <v>#N/A</v>
      </c>
      <c r="D35" s="412" t="e">
        <f>_xlfn.XLOOKUP($C$6,'5'!$B:$B,'5'!H:H)</f>
        <v>#N/A</v>
      </c>
      <c r="E35" s="412" t="e">
        <f>_xlfn.XLOOKUP($C$6,'5'!$B:$B,'5'!I:I)</f>
        <v>#N/A</v>
      </c>
      <c r="F35" s="412" t="e">
        <f>_xlfn.XLOOKUP($C$6,'5'!$B:$B,'5'!J:J)</f>
        <v>#N/A</v>
      </c>
      <c r="G35" s="412" t="e">
        <f>_xlfn.XLOOKUP($C$6,'5'!$B:$B,'5'!K:K)</f>
        <v>#N/A</v>
      </c>
      <c r="H35" s="412" t="e">
        <f>_xlfn.XLOOKUP($C$6,'5'!$B:$B,'5'!L:L)</f>
        <v>#N/A</v>
      </c>
      <c r="I35" s="412" t="e">
        <f>_xlfn.XLOOKUP($C$6,'5'!$B:$B,'5'!M:M)</f>
        <v>#N/A</v>
      </c>
      <c r="J35" s="412" t="e">
        <f>_xlfn.XLOOKUP($C$6,'5'!$B:$B,'5'!N:N)</f>
        <v>#N/A</v>
      </c>
      <c r="K35" s="412" t="e">
        <f>_xlfn.XLOOKUP($C$6,'5'!$B:$B,'5'!O:O)</f>
        <v>#N/A</v>
      </c>
      <c r="L35" s="412" t="e">
        <f>_xlfn.XLOOKUP($C$6,'5'!$B:$B,'5'!P:P)</f>
        <v>#N/A</v>
      </c>
      <c r="M35" s="412" t="e">
        <f>_xlfn.XLOOKUP($C$6,'5'!$B:$B,'5'!Q:Q)</f>
        <v>#N/A</v>
      </c>
      <c r="N35" s="412" t="e">
        <f>_xlfn.XLOOKUP($C$6,'5'!$B:$B,'5'!R:R)</f>
        <v>#N/A</v>
      </c>
      <c r="O35" s="412" t="e">
        <f>_xlfn.XLOOKUP($C$6,'5'!$B:$B,'5'!S:S)</f>
        <v>#N/A</v>
      </c>
      <c r="P35" s="412" t="e">
        <f>_xlfn.XLOOKUP($C$6,'5'!$B:$B,'5'!T:T)</f>
        <v>#N/A</v>
      </c>
      <c r="Q35" s="412" t="e">
        <f>_xlfn.XLOOKUP($C$6,'5'!$B:$B,'5'!U:U)</f>
        <v>#N/A</v>
      </c>
      <c r="R35" s="412" t="e">
        <f>_xlfn.XLOOKUP($C$6,'5'!$B:$B,'5'!V:V)</f>
        <v>#N/A</v>
      </c>
      <c r="S35" s="412" t="e">
        <f>_xlfn.XLOOKUP($C$6,'5'!$B:$B,'5'!W:W)</f>
        <v>#N/A</v>
      </c>
      <c r="T35" s="412" t="e">
        <f>_xlfn.XLOOKUP($C$6,'5'!$B:$B,'5'!X:X)</f>
        <v>#N/A</v>
      </c>
      <c r="U35" s="412" t="e">
        <f>_xlfn.XLOOKUP($C$6,'5'!$B:$B,'5'!Y:Y)</f>
        <v>#N/A</v>
      </c>
      <c r="V35" s="412" t="e">
        <f>_xlfn.XLOOKUP($C$6,'5'!$B:$B,'5'!Z:Z)</f>
        <v>#N/A</v>
      </c>
      <c r="W35" s="412" t="e">
        <f>_xlfn.XLOOKUP($C$6,'5'!$B:$B,'5'!AA:AA)</f>
        <v>#N/A</v>
      </c>
      <c r="X35" s="412" t="e">
        <f>_xlfn.XLOOKUP($C$6,'5'!$B:$B,'5'!AB:AB)</f>
        <v>#N/A</v>
      </c>
      <c r="Y35" s="412" t="e">
        <f>_xlfn.XLOOKUP($C$6,'5'!$B:$B,'5'!AC:AC)</f>
        <v>#N/A</v>
      </c>
      <c r="Z35" s="412" t="e">
        <f>_xlfn.XLOOKUP($C$6,'5'!$B:$B,'5'!AD:AD)</f>
        <v>#N/A</v>
      </c>
      <c r="AA35" s="412" t="e">
        <f>_xlfn.XLOOKUP($C$6,'5'!$B:$B,'5'!AE:AE)</f>
        <v>#N/A</v>
      </c>
      <c r="AB35" s="412" t="e">
        <f>_xlfn.XLOOKUP($C$6,'5'!$B:$B,'5'!AG:AG)</f>
        <v>#N/A</v>
      </c>
      <c r="AC35" s="412" t="e">
        <f>_xlfn.XLOOKUP($C$6,'5'!$B:$B,'5'!AF:AF)</f>
        <v>#N/A</v>
      </c>
      <c r="AE35" s="305"/>
      <c r="AF35" s="1193"/>
      <c r="AG35" s="412" t="e">
        <f>_xlfn.XLOOKUP($AG$6,'5'!$B:$B,'5'!G:G)</f>
        <v>#N/A</v>
      </c>
      <c r="AH35" s="412" t="e">
        <f>_xlfn.XLOOKUP($AG$6,'5'!$B:$B,'5'!H:H)</f>
        <v>#N/A</v>
      </c>
      <c r="AI35" s="412" t="e">
        <f>_xlfn.XLOOKUP($AG$6,'5'!$B:$B,'5'!I:I)</f>
        <v>#N/A</v>
      </c>
      <c r="AJ35" s="412" t="e">
        <f>_xlfn.XLOOKUP($AG$6,'5'!$B:$B,'5'!J:J)</f>
        <v>#N/A</v>
      </c>
      <c r="AK35" s="412" t="e">
        <f>_xlfn.XLOOKUP($AG$6,'5'!$B:$B,'5'!K:K)</f>
        <v>#N/A</v>
      </c>
      <c r="AL35" s="412" t="e">
        <f>_xlfn.XLOOKUP($AG$6,'5'!$B:$B,'5'!L:L)</f>
        <v>#N/A</v>
      </c>
      <c r="AM35" s="412" t="e">
        <f>_xlfn.XLOOKUP($AG$6,'5'!$B:$B,'5'!M:M)</f>
        <v>#N/A</v>
      </c>
      <c r="AN35" s="412" t="e">
        <f>_xlfn.XLOOKUP($AG$6,'5'!$B:$B,'5'!N:N)</f>
        <v>#N/A</v>
      </c>
      <c r="AO35" s="412" t="e">
        <f>_xlfn.XLOOKUP($AG$6,'5'!$B:$B,'5'!O:O)</f>
        <v>#N/A</v>
      </c>
      <c r="AP35" s="412" t="e">
        <f>_xlfn.XLOOKUP($AG$6,'5'!$B:$B,'5'!P:P)</f>
        <v>#N/A</v>
      </c>
      <c r="AQ35" s="412" t="e">
        <f>_xlfn.XLOOKUP($AG$6,'5'!$B:$B,'5'!Q:Q)</f>
        <v>#N/A</v>
      </c>
      <c r="AR35" s="412" t="e">
        <f>_xlfn.XLOOKUP($AG$6,'5'!$B:$B,'5'!R:R)</f>
        <v>#N/A</v>
      </c>
      <c r="AS35" s="412" t="e">
        <f>_xlfn.XLOOKUP($AG$6,'5'!$B:$B,'5'!S:S)</f>
        <v>#N/A</v>
      </c>
      <c r="AT35" s="412" t="e">
        <f>_xlfn.XLOOKUP($AG$6,'5'!$B:$B,'5'!T:T)</f>
        <v>#N/A</v>
      </c>
      <c r="AU35" s="412" t="e">
        <f>_xlfn.XLOOKUP($AG$6,'5'!$B:$B,'5'!U:U)</f>
        <v>#N/A</v>
      </c>
      <c r="AV35" s="412" t="e">
        <f>_xlfn.XLOOKUP($AG$6,'5'!$B:$B,'5'!V:V)</f>
        <v>#N/A</v>
      </c>
      <c r="AW35" s="412" t="e">
        <f>_xlfn.XLOOKUP($AG$6,'5'!$B:$B,'5'!W:W)</f>
        <v>#N/A</v>
      </c>
      <c r="AX35" s="412" t="e">
        <f>_xlfn.XLOOKUP($AG$6,'5'!$B:$B,'5'!X:X)</f>
        <v>#N/A</v>
      </c>
      <c r="AY35" s="412" t="e">
        <f>_xlfn.XLOOKUP($AG$6,'5'!$B:$B,'5'!Y:Y)</f>
        <v>#N/A</v>
      </c>
      <c r="AZ35" s="412" t="e">
        <f>_xlfn.XLOOKUP($AG$6,'5'!$B:$B,'5'!Z:Z)</f>
        <v>#N/A</v>
      </c>
      <c r="BA35" s="412" t="e">
        <f>_xlfn.XLOOKUP($AG$6,'5'!$B:$B,'5'!AA:AA)</f>
        <v>#N/A</v>
      </c>
      <c r="BB35" s="412" t="e">
        <f>_xlfn.XLOOKUP($AG$6,'5'!$B:$B,'5'!AB:AB)</f>
        <v>#N/A</v>
      </c>
      <c r="BC35" s="412" t="e">
        <f>_xlfn.XLOOKUP($AG$6,'5'!$B:$B,'5'!AC:AC)</f>
        <v>#N/A</v>
      </c>
      <c r="BD35" s="412" t="e">
        <f>_xlfn.XLOOKUP($AG$6,'5'!$B:$B,'5'!AD:AD)</f>
        <v>#N/A</v>
      </c>
      <c r="BE35" s="412" t="e">
        <f>_xlfn.XLOOKUP($AG$6,'5'!$B:$B,'5'!AE:AE)</f>
        <v>#N/A</v>
      </c>
      <c r="BF35" s="412" t="e">
        <f>_xlfn.XLOOKUP($AG$6,'5'!$B:$B,'5'!AG:AG)</f>
        <v>#N/A</v>
      </c>
      <c r="BG35" s="412" t="e">
        <f>_xlfn.XLOOKUP($AG$6,'5'!$B:$B,'5'!AF:AF)</f>
        <v>#N/A</v>
      </c>
    </row>
    <row r="36" spans="1:59" hidden="1">
      <c r="A36" s="305"/>
      <c r="B36" s="1193"/>
      <c r="C36" s="412" t="e">
        <f t="shared" ref="C36:H36" si="12">IF(C35=0,"✔","X")</f>
        <v>#N/A</v>
      </c>
      <c r="D36" s="412" t="e">
        <f t="shared" si="12"/>
        <v>#N/A</v>
      </c>
      <c r="E36" s="412" t="e">
        <f t="shared" si="12"/>
        <v>#N/A</v>
      </c>
      <c r="F36" s="412" t="e">
        <f t="shared" si="12"/>
        <v>#N/A</v>
      </c>
      <c r="G36" s="412" t="e">
        <f t="shared" si="12"/>
        <v>#N/A</v>
      </c>
      <c r="H36" s="412" t="e">
        <f t="shared" si="12"/>
        <v>#N/A</v>
      </c>
      <c r="I36" s="412" t="e">
        <f>IF(I35=0,"✔","X")</f>
        <v>#N/A</v>
      </c>
      <c r="J36" s="412" t="e">
        <f t="shared" ref="J36:AA36" si="13">IF(J35=0,"✔","X")</f>
        <v>#N/A</v>
      </c>
      <c r="K36" s="412" t="e">
        <f t="shared" si="13"/>
        <v>#N/A</v>
      </c>
      <c r="L36" s="412" t="e">
        <f t="shared" si="13"/>
        <v>#N/A</v>
      </c>
      <c r="M36" s="412" t="e">
        <f t="shared" si="13"/>
        <v>#N/A</v>
      </c>
      <c r="N36" s="412" t="e">
        <f t="shared" si="13"/>
        <v>#N/A</v>
      </c>
      <c r="O36" s="412" t="e">
        <f t="shared" si="13"/>
        <v>#N/A</v>
      </c>
      <c r="P36" s="412" t="e">
        <f t="shared" si="13"/>
        <v>#N/A</v>
      </c>
      <c r="Q36" s="412" t="e">
        <f t="shared" si="13"/>
        <v>#N/A</v>
      </c>
      <c r="R36" s="412" t="e">
        <f t="shared" si="13"/>
        <v>#N/A</v>
      </c>
      <c r="S36" s="412" t="e">
        <f t="shared" si="13"/>
        <v>#N/A</v>
      </c>
      <c r="T36" s="412" t="e">
        <f t="shared" si="13"/>
        <v>#N/A</v>
      </c>
      <c r="U36" s="412" t="e">
        <f t="shared" si="13"/>
        <v>#N/A</v>
      </c>
      <c r="V36" s="412" t="e">
        <f t="shared" si="13"/>
        <v>#N/A</v>
      </c>
      <c r="W36" s="412" t="e">
        <f t="shared" si="13"/>
        <v>#N/A</v>
      </c>
      <c r="X36" s="412" t="e">
        <f t="shared" si="13"/>
        <v>#N/A</v>
      </c>
      <c r="Y36" s="412" t="e">
        <f t="shared" si="13"/>
        <v>#N/A</v>
      </c>
      <c r="Z36" s="412" t="e">
        <f t="shared" si="13"/>
        <v>#N/A</v>
      </c>
      <c r="AA36" s="412" t="e">
        <f t="shared" si="13"/>
        <v>#N/A</v>
      </c>
      <c r="AB36" s="412" t="e">
        <f>_xlfn.XLOOKUP($C$6,'5'!$B:$B,'5'!AG:AG)</f>
        <v>#N/A</v>
      </c>
      <c r="AC36" s="412" t="e">
        <f>_xlfn.XLOOKUP($C$6,'5'!$B:$B,'5'!AF:AF)</f>
        <v>#N/A</v>
      </c>
      <c r="AE36" s="305"/>
      <c r="AF36" s="1193"/>
      <c r="AG36" s="412" t="e">
        <f t="shared" ref="AG36:AL36" si="14">IF(AG35=0,"✔","X")</f>
        <v>#N/A</v>
      </c>
      <c r="AH36" s="412" t="e">
        <f t="shared" si="14"/>
        <v>#N/A</v>
      </c>
      <c r="AI36" s="412" t="e">
        <f t="shared" si="14"/>
        <v>#N/A</v>
      </c>
      <c r="AJ36" s="412" t="e">
        <f t="shared" si="14"/>
        <v>#N/A</v>
      </c>
      <c r="AK36" s="412" t="e">
        <f t="shared" si="14"/>
        <v>#N/A</v>
      </c>
      <c r="AL36" s="412" t="e">
        <f t="shared" si="14"/>
        <v>#N/A</v>
      </c>
      <c r="AM36" s="412" t="e">
        <f>IF(AM35=0,"✔","X")</f>
        <v>#N/A</v>
      </c>
      <c r="AN36" s="412" t="e">
        <f t="shared" ref="AN36:BE36" si="15">IF(AN35=0,"✔","X")</f>
        <v>#N/A</v>
      </c>
      <c r="AO36" s="412" t="e">
        <f t="shared" si="15"/>
        <v>#N/A</v>
      </c>
      <c r="AP36" s="412" t="e">
        <f t="shared" si="15"/>
        <v>#N/A</v>
      </c>
      <c r="AQ36" s="412" t="e">
        <f t="shared" si="15"/>
        <v>#N/A</v>
      </c>
      <c r="AR36" s="412" t="e">
        <f t="shared" si="15"/>
        <v>#N/A</v>
      </c>
      <c r="AS36" s="412" t="e">
        <f t="shared" si="15"/>
        <v>#N/A</v>
      </c>
      <c r="AT36" s="412" t="e">
        <f t="shared" si="15"/>
        <v>#N/A</v>
      </c>
      <c r="AU36" s="412" t="e">
        <f t="shared" si="15"/>
        <v>#N/A</v>
      </c>
      <c r="AV36" s="412" t="e">
        <f t="shared" si="15"/>
        <v>#N/A</v>
      </c>
      <c r="AW36" s="412" t="e">
        <f t="shared" si="15"/>
        <v>#N/A</v>
      </c>
      <c r="AX36" s="412" t="e">
        <f t="shared" si="15"/>
        <v>#N/A</v>
      </c>
      <c r="AY36" s="412" t="e">
        <f t="shared" si="15"/>
        <v>#N/A</v>
      </c>
      <c r="AZ36" s="412" t="e">
        <f t="shared" si="15"/>
        <v>#N/A</v>
      </c>
      <c r="BA36" s="412" t="e">
        <f t="shared" si="15"/>
        <v>#N/A</v>
      </c>
      <c r="BB36" s="412" t="e">
        <f t="shared" si="15"/>
        <v>#N/A</v>
      </c>
      <c r="BC36" s="412" t="e">
        <f t="shared" si="15"/>
        <v>#N/A</v>
      </c>
      <c r="BD36" s="412" t="e">
        <f t="shared" si="15"/>
        <v>#N/A</v>
      </c>
      <c r="BE36" s="412" t="e">
        <f t="shared" si="15"/>
        <v>#N/A</v>
      </c>
      <c r="BF36" s="412" t="e">
        <f>_xlfn.XLOOKUP($AG$6,'5'!$B:$B,'5'!AG:AG)</f>
        <v>#N/A</v>
      </c>
      <c r="BG36" s="412" t="e">
        <f>_xlfn.XLOOKUP($AG$6,'5'!$B:$B,'5'!AF:AF)</f>
        <v>#N/A</v>
      </c>
    </row>
    <row r="37" spans="1:59" ht="14.5" thickBot="1">
      <c r="A37" s="305"/>
      <c r="B37" s="1194"/>
      <c r="C37" s="413" t="str">
        <f t="shared" ref="C37:H37" si="16">IF(C34="","",C36)</f>
        <v/>
      </c>
      <c r="D37" s="413" t="str">
        <f t="shared" si="16"/>
        <v/>
      </c>
      <c r="E37" s="413" t="str">
        <f t="shared" si="16"/>
        <v/>
      </c>
      <c r="F37" s="413" t="e">
        <f t="shared" si="16"/>
        <v>#N/A</v>
      </c>
      <c r="G37" s="413" t="e">
        <f t="shared" si="16"/>
        <v>#N/A</v>
      </c>
      <c r="H37" s="413" t="e">
        <f t="shared" si="16"/>
        <v>#N/A</v>
      </c>
      <c r="I37" s="413" t="e">
        <f t="shared" ref="I37:AA37" si="17">IF(I34="","",I36)</f>
        <v>#N/A</v>
      </c>
      <c r="J37" s="413" t="e">
        <f t="shared" si="17"/>
        <v>#N/A</v>
      </c>
      <c r="K37" s="413" t="e">
        <f t="shared" si="17"/>
        <v>#N/A</v>
      </c>
      <c r="L37" s="413" t="e">
        <f t="shared" si="17"/>
        <v>#N/A</v>
      </c>
      <c r="M37" s="413" t="e">
        <f t="shared" si="17"/>
        <v>#N/A</v>
      </c>
      <c r="N37" s="413" t="e">
        <f t="shared" si="17"/>
        <v>#N/A</v>
      </c>
      <c r="O37" s="413" t="e">
        <f t="shared" si="17"/>
        <v>#N/A</v>
      </c>
      <c r="P37" s="413" t="e">
        <f t="shared" si="17"/>
        <v>#N/A</v>
      </c>
      <c r="Q37" s="413" t="e">
        <f t="shared" si="17"/>
        <v>#N/A</v>
      </c>
      <c r="R37" s="413" t="e">
        <f t="shared" si="17"/>
        <v>#N/A</v>
      </c>
      <c r="S37" s="413" t="e">
        <f t="shared" si="17"/>
        <v>#N/A</v>
      </c>
      <c r="T37" s="413" t="e">
        <f t="shared" si="17"/>
        <v>#N/A</v>
      </c>
      <c r="U37" s="413" t="e">
        <f t="shared" si="17"/>
        <v>#N/A</v>
      </c>
      <c r="V37" s="413" t="e">
        <f t="shared" si="17"/>
        <v>#N/A</v>
      </c>
      <c r="W37" s="413" t="e">
        <f t="shared" si="17"/>
        <v>#N/A</v>
      </c>
      <c r="X37" s="413" t="e">
        <f t="shared" si="17"/>
        <v>#N/A</v>
      </c>
      <c r="Y37" s="413" t="e">
        <f t="shared" si="17"/>
        <v>#N/A</v>
      </c>
      <c r="Z37" s="413" t="e">
        <f t="shared" si="17"/>
        <v>#N/A</v>
      </c>
      <c r="AA37" s="413" t="e">
        <f t="shared" si="17"/>
        <v>#N/A</v>
      </c>
      <c r="AB37" s="414">
        <f>COUNTIF(C37:AA37,"✔")</f>
        <v>0</v>
      </c>
      <c r="AC37" s="544">
        <f>COUNTIF(C37:AA37,"X")</f>
        <v>0</v>
      </c>
      <c r="AE37" s="305"/>
      <c r="AF37" s="1194"/>
      <c r="AG37" s="413" t="str">
        <f t="shared" ref="AG37:BE37" si="18">IF(AG34="","",AG36)</f>
        <v/>
      </c>
      <c r="AH37" s="413" t="str">
        <f t="shared" si="18"/>
        <v/>
      </c>
      <c r="AI37" s="413" t="str">
        <f t="shared" si="18"/>
        <v/>
      </c>
      <c r="AJ37" s="413" t="e">
        <f t="shared" si="18"/>
        <v>#N/A</v>
      </c>
      <c r="AK37" s="413" t="e">
        <f t="shared" si="18"/>
        <v>#N/A</v>
      </c>
      <c r="AL37" s="413" t="e">
        <f t="shared" si="18"/>
        <v>#N/A</v>
      </c>
      <c r="AM37" s="413" t="e">
        <f t="shared" si="18"/>
        <v>#N/A</v>
      </c>
      <c r="AN37" s="413" t="e">
        <f t="shared" si="18"/>
        <v>#N/A</v>
      </c>
      <c r="AO37" s="413" t="e">
        <f t="shared" si="18"/>
        <v>#N/A</v>
      </c>
      <c r="AP37" s="413" t="e">
        <f t="shared" si="18"/>
        <v>#N/A</v>
      </c>
      <c r="AQ37" s="413" t="e">
        <f t="shared" si="18"/>
        <v>#N/A</v>
      </c>
      <c r="AR37" s="413" t="e">
        <f t="shared" si="18"/>
        <v>#N/A</v>
      </c>
      <c r="AS37" s="413" t="e">
        <f t="shared" si="18"/>
        <v>#N/A</v>
      </c>
      <c r="AT37" s="413" t="e">
        <f t="shared" si="18"/>
        <v>#N/A</v>
      </c>
      <c r="AU37" s="413" t="e">
        <f t="shared" si="18"/>
        <v>#N/A</v>
      </c>
      <c r="AV37" s="413" t="e">
        <f t="shared" si="18"/>
        <v>#N/A</v>
      </c>
      <c r="AW37" s="413" t="e">
        <f t="shared" si="18"/>
        <v>#N/A</v>
      </c>
      <c r="AX37" s="413" t="e">
        <f t="shared" si="18"/>
        <v>#N/A</v>
      </c>
      <c r="AY37" s="413" t="e">
        <f t="shared" si="18"/>
        <v>#N/A</v>
      </c>
      <c r="AZ37" s="413" t="e">
        <f t="shared" si="18"/>
        <v>#N/A</v>
      </c>
      <c r="BA37" s="413" t="e">
        <f t="shared" si="18"/>
        <v>#N/A</v>
      </c>
      <c r="BB37" s="413" t="e">
        <f t="shared" si="18"/>
        <v>#N/A</v>
      </c>
      <c r="BC37" s="413" t="e">
        <f t="shared" si="18"/>
        <v>#N/A</v>
      </c>
      <c r="BD37" s="413" t="e">
        <f t="shared" si="18"/>
        <v>#N/A</v>
      </c>
      <c r="BE37" s="413" t="e">
        <f t="shared" si="18"/>
        <v>#N/A</v>
      </c>
      <c r="BF37" s="414">
        <f>COUNTIF(AG37:BE37,"✔")</f>
        <v>0</v>
      </c>
      <c r="BG37" s="544">
        <f>COUNTIF(AG37:BE37,"X")</f>
        <v>0</v>
      </c>
    </row>
    <row r="38" spans="1:59" ht="14.5" thickTop="1">
      <c r="A38" s="305"/>
      <c r="B38" s="1192" t="s">
        <v>372</v>
      </c>
      <c r="C38" s="411">
        <f>IF('6'!$G$10="","",'6'!$G$10)</f>
        <v>2</v>
      </c>
      <c r="D38" s="411">
        <f>IF('6'!$H$10="","",'6'!$H$10)</f>
        <v>3</v>
      </c>
      <c r="E38" s="411">
        <f>IF('6'!$I$10="","",'6'!$I$10)</f>
        <v>4</v>
      </c>
      <c r="F38" s="411">
        <f>IF('6'!$J$10="","",'6'!$J$10)</f>
        <v>5</v>
      </c>
      <c r="G38" s="411">
        <f>IF('6'!$K$10="","",'6'!$K$10)</f>
        <v>6</v>
      </c>
      <c r="H38" s="411">
        <f>IF('6'!$L$10="","",'6'!$L$10)</f>
        <v>9</v>
      </c>
      <c r="I38" s="411">
        <f>IF('6'!$M$10="","",'6'!$M$10)</f>
        <v>10</v>
      </c>
      <c r="J38" s="411">
        <f>IF('6'!$N$10="","",'6'!$N$10)</f>
        <v>11</v>
      </c>
      <c r="K38" s="411">
        <f>IF('6'!$O$10="","",'6'!$O$10)</f>
        <v>12</v>
      </c>
      <c r="L38" s="411">
        <f>IF('6'!$P$10="","",'6'!$P$10)</f>
        <v>13</v>
      </c>
      <c r="M38" s="411">
        <f>IF('6'!$Q$10="","",'6'!$Q$10)</f>
        <v>16</v>
      </c>
      <c r="N38" s="411">
        <f>IF('6'!$R$10="","",'6'!$R$10)</f>
        <v>17</v>
      </c>
      <c r="O38" s="411">
        <f>IF('6'!$S$10="","",'6'!$S$10)</f>
        <v>18</v>
      </c>
      <c r="P38" s="411">
        <f>IF('6'!$T$10="","",'6'!$T$10)</f>
        <v>19</v>
      </c>
      <c r="Q38" s="411">
        <f>IF('6'!$U$10="","",'6'!$U$10)</f>
        <v>20</v>
      </c>
      <c r="R38" s="411">
        <f>IF('6'!$V$10="","",'6'!$V$10)</f>
        <v>23</v>
      </c>
      <c r="S38" s="411">
        <f>IF('6'!$W$10="","",'6'!$W$10)</f>
        <v>24</v>
      </c>
      <c r="T38" s="411">
        <f>IF('6'!$X$10="","",'6'!$X$10)</f>
        <v>25</v>
      </c>
      <c r="U38" s="411">
        <f>IF('6'!$Y$10="","",'6'!$Y$10)</f>
        <v>26</v>
      </c>
      <c r="V38" s="411">
        <f>IF('6'!$Z$10="","",'6'!$Z$10)</f>
        <v>27</v>
      </c>
      <c r="W38" s="411" t="str">
        <f>IF('6'!$AA$10="","",'6'!$AA$10)</f>
        <v/>
      </c>
      <c r="X38" s="411" t="str">
        <f>IF('6'!$AB$10="","",'6'!$AB$10)</f>
        <v/>
      </c>
      <c r="Y38" s="411" t="str">
        <f>IF('6'!$AC$10="","",'6'!$AC$10)</f>
        <v/>
      </c>
      <c r="Z38" s="411" t="str">
        <f>IF('6'!$AD$10="","",'6'!$AD$10)</f>
        <v/>
      </c>
      <c r="AA38" s="411" t="str">
        <f>IF('6'!$AE$10="","",'6'!$AE$10)</f>
        <v/>
      </c>
      <c r="AB38" s="411" t="s">
        <v>361</v>
      </c>
      <c r="AC38" s="542" t="s">
        <v>362</v>
      </c>
      <c r="AE38" s="305"/>
      <c r="AF38" s="1192" t="s">
        <v>372</v>
      </c>
      <c r="AG38" s="411">
        <f>IF('6'!$G$10="","",'6'!$G$10)</f>
        <v>2</v>
      </c>
      <c r="AH38" s="411">
        <f>IF('6'!$H$10="","",'6'!$H$10)</f>
        <v>3</v>
      </c>
      <c r="AI38" s="411">
        <f>IF('6'!$I$10="","",'6'!$I$10)</f>
        <v>4</v>
      </c>
      <c r="AJ38" s="411">
        <f>IF('6'!$J$10="","",'6'!$J$10)</f>
        <v>5</v>
      </c>
      <c r="AK38" s="411">
        <f>IF('6'!$K$10="","",'6'!$K$10)</f>
        <v>6</v>
      </c>
      <c r="AL38" s="411">
        <f>IF('6'!$L$10="","",'6'!$L$10)</f>
        <v>9</v>
      </c>
      <c r="AM38" s="411">
        <f>IF('6'!$M$10="","",'6'!$M$10)</f>
        <v>10</v>
      </c>
      <c r="AN38" s="411">
        <f>IF('6'!$N$10="","",'6'!$N$10)</f>
        <v>11</v>
      </c>
      <c r="AO38" s="411">
        <f>IF('6'!$O$10="","",'6'!$O$10)</f>
        <v>12</v>
      </c>
      <c r="AP38" s="411">
        <f>IF('6'!$P$10="","",'6'!$P$10)</f>
        <v>13</v>
      </c>
      <c r="AQ38" s="411">
        <f>IF('6'!$Q$10="","",'6'!$Q$10)</f>
        <v>16</v>
      </c>
      <c r="AR38" s="411">
        <f>IF('6'!$R$10="","",'6'!$R$10)</f>
        <v>17</v>
      </c>
      <c r="AS38" s="411">
        <f>IF('6'!$S$10="","",'6'!$S$10)</f>
        <v>18</v>
      </c>
      <c r="AT38" s="411">
        <f>IF('6'!$T$10="","",'6'!$T$10)</f>
        <v>19</v>
      </c>
      <c r="AU38" s="411">
        <f>IF('6'!$U$10="","",'6'!$U$10)</f>
        <v>20</v>
      </c>
      <c r="AV38" s="411">
        <f>IF('6'!$V$10="","",'6'!$V$10)</f>
        <v>23</v>
      </c>
      <c r="AW38" s="411">
        <f>IF('6'!$W$10="","",'6'!$W$10)</f>
        <v>24</v>
      </c>
      <c r="AX38" s="411">
        <f>IF('6'!$X$10="","",'6'!$X$10)</f>
        <v>25</v>
      </c>
      <c r="AY38" s="411">
        <f>IF('6'!$Y$10="","",'6'!$Y$10)</f>
        <v>26</v>
      </c>
      <c r="AZ38" s="411">
        <f>IF('6'!$Z$10="","",'6'!$Z$10)</f>
        <v>27</v>
      </c>
      <c r="BA38" s="411" t="str">
        <f>IF('6'!$AA$10="","",'6'!$AA$10)</f>
        <v/>
      </c>
      <c r="BB38" s="411" t="str">
        <f>IF('6'!$AB$10="","",'6'!$AB$10)</f>
        <v/>
      </c>
      <c r="BC38" s="411" t="str">
        <f>IF('6'!$AC$10="","",'6'!$AC$10)</f>
        <v/>
      </c>
      <c r="BD38" s="411" t="str">
        <f>IF('6'!$AD$10="","",'6'!$AD$10)</f>
        <v/>
      </c>
      <c r="BE38" s="411" t="str">
        <f>IF('6'!$AE$10="","",'6'!$AE$10)</f>
        <v/>
      </c>
      <c r="BF38" s="411" t="s">
        <v>361</v>
      </c>
      <c r="BG38" s="542" t="s">
        <v>362</v>
      </c>
    </row>
    <row r="39" spans="1:59" hidden="1">
      <c r="A39" s="305"/>
      <c r="B39" s="1193"/>
      <c r="C39" s="412" t="e">
        <f>_xlfn.XLOOKUP($C$6,'6'!$B:$B,'6'!G:G)</f>
        <v>#N/A</v>
      </c>
      <c r="D39" s="412" t="e">
        <f>VLOOKUP($C$6,'6'!$B$13:$AF$113,7,FALSE)</f>
        <v>#N/A</v>
      </c>
      <c r="E39" s="412" t="e">
        <f>VLOOKUP($C$6,'6'!$B$13:$AF$113,8,FALSE)</f>
        <v>#N/A</v>
      </c>
      <c r="F39" s="412" t="e">
        <f>VLOOKUP($C$6,'6'!$B$13:$AF$113,9,FALSE)</f>
        <v>#N/A</v>
      </c>
      <c r="G39" s="412" t="e">
        <f>VLOOKUP($C$6,'6'!$B$13:$AF$113,10,FALSE)</f>
        <v>#N/A</v>
      </c>
      <c r="H39" s="412" t="e">
        <f>VLOOKUP($C$6,'6'!$B$13:$AF$113,11,FALSE)</f>
        <v>#N/A</v>
      </c>
      <c r="I39" s="412" t="e">
        <f>VLOOKUP($C$6,'6'!$B$13:$AF$113,12,FALSE)</f>
        <v>#N/A</v>
      </c>
      <c r="J39" s="412" t="e">
        <f>VLOOKUP($C$6,'6'!$B$13:$AF$113,13,FALSE)</f>
        <v>#N/A</v>
      </c>
      <c r="K39" s="412" t="e">
        <f>VLOOKUP($C$6,'6'!$B$13:$AF$113,14,FALSE)</f>
        <v>#N/A</v>
      </c>
      <c r="L39" s="412" t="e">
        <f>VLOOKUP($C$6,'6'!$B$13:$AF$113,15,FALSE)</f>
        <v>#N/A</v>
      </c>
      <c r="M39" s="412" t="e">
        <f>VLOOKUP($C$6,'6'!$B$13:$AF$113,16,FALSE)</f>
        <v>#N/A</v>
      </c>
      <c r="N39" s="412" t="e">
        <f>VLOOKUP($C$6,'6'!$B$13:$AF$113,17,FALSE)</f>
        <v>#N/A</v>
      </c>
      <c r="O39" s="412" t="e">
        <f>VLOOKUP($C$6,'6'!$B$13:$AF$113,18,FALSE)</f>
        <v>#N/A</v>
      </c>
      <c r="P39" s="412" t="e">
        <f>VLOOKUP($C$6,'6'!$B$13:$AF$113,19,FALSE)</f>
        <v>#N/A</v>
      </c>
      <c r="Q39" s="412" t="e">
        <f>VLOOKUP($C$6,'6'!$B$13:$AF$113,20,FALSE)</f>
        <v>#N/A</v>
      </c>
      <c r="R39" s="412" t="e">
        <f>VLOOKUP($C$6,'6'!$B$13:$AF$113,21,FALSE)</f>
        <v>#N/A</v>
      </c>
      <c r="S39" s="412" t="e">
        <f>VLOOKUP($C$6,'6'!$B$13:$AF$113,22,FALSE)</f>
        <v>#N/A</v>
      </c>
      <c r="T39" s="412" t="e">
        <f>VLOOKUP($C$6,'6'!$B$13:$AF$113,23,FALSE)</f>
        <v>#N/A</v>
      </c>
      <c r="U39" s="412" t="e">
        <f>VLOOKUP($C$6,'6'!$B$13:$AF$113,24,FALSE)</f>
        <v>#N/A</v>
      </c>
      <c r="V39" s="412" t="e">
        <f>VLOOKUP($C$6,'6'!$B$13:$AF$113,25,FALSE)</f>
        <v>#N/A</v>
      </c>
      <c r="W39" s="412" t="e">
        <f>VLOOKUP($C$6,'6'!$B$13:$AF$113,26,FALSE)</f>
        <v>#N/A</v>
      </c>
      <c r="X39" s="412" t="e">
        <f>VLOOKUP($C$6,'6'!$B$13:$AF$113,27,FALSE)</f>
        <v>#N/A</v>
      </c>
      <c r="Y39" s="412" t="e">
        <f>VLOOKUP($C$6,'6'!$B$13:$AF$113,28,FALSE)</f>
        <v>#N/A</v>
      </c>
      <c r="Z39" s="412" t="e">
        <f>VLOOKUP($C$6,'6'!$B$13:$AF$113,29,FALSE)</f>
        <v>#N/A</v>
      </c>
      <c r="AA39" s="412" t="e">
        <f>VLOOKUP($C$6,'6'!$B$13:$AF$113,30,FALSE)</f>
        <v>#N/A</v>
      </c>
      <c r="AB39" s="412" t="e">
        <f>VLOOKUP($C$6,'6'!$B$13:$AG$113,32,FALSE)</f>
        <v>#N/A</v>
      </c>
      <c r="AC39" s="543" t="e">
        <f>VLOOKUP($C$6,'6'!$B$13:$AG$113,31,FALSE)</f>
        <v>#N/A</v>
      </c>
      <c r="AE39" s="305"/>
      <c r="AF39" s="1193"/>
      <c r="AG39" s="412" t="e">
        <f>_xlfn.XLOOKUP($AG$6,'6'!$B:$B,'6'!G:G)</f>
        <v>#N/A</v>
      </c>
      <c r="AH39" s="412" t="e">
        <f>_xlfn.XLOOKUP($AG$6,'6'!$B:$B,'6'!H:H)</f>
        <v>#N/A</v>
      </c>
      <c r="AI39" s="412" t="e">
        <f>_xlfn.XLOOKUP($AG$6,'6'!$B:$B,'6'!I:I)</f>
        <v>#N/A</v>
      </c>
      <c r="AJ39" s="412" t="e">
        <f>_xlfn.XLOOKUP($AG$6,'6'!$B:$B,'6'!J:J)</f>
        <v>#N/A</v>
      </c>
      <c r="AK39" s="412" t="e">
        <f>_xlfn.XLOOKUP($AG$6,'6'!$B:$B,'6'!K:K)</f>
        <v>#N/A</v>
      </c>
      <c r="AL39" s="412" t="e">
        <f>_xlfn.XLOOKUP($AG$6,'6'!$B:$B,'6'!L:L)</f>
        <v>#N/A</v>
      </c>
      <c r="AM39" s="412" t="e">
        <f>_xlfn.XLOOKUP($AG$6,'6'!$B:$B,'6'!M:M)</f>
        <v>#N/A</v>
      </c>
      <c r="AN39" s="412" t="e">
        <f>_xlfn.XLOOKUP($AG$6,'6'!$B:$B,'6'!N:N)</f>
        <v>#N/A</v>
      </c>
      <c r="AO39" s="412" t="e">
        <f>_xlfn.XLOOKUP($AG$6,'6'!$B:$B,'6'!O:O)</f>
        <v>#N/A</v>
      </c>
      <c r="AP39" s="412" t="e">
        <f>_xlfn.XLOOKUP($AG$6,'6'!$B:$B,'6'!P:P)</f>
        <v>#N/A</v>
      </c>
      <c r="AQ39" s="412" t="e">
        <f>_xlfn.XLOOKUP($AG$6,'6'!$B:$B,'6'!Q:Q)</f>
        <v>#N/A</v>
      </c>
      <c r="AR39" s="412" t="e">
        <f>_xlfn.XLOOKUP($AG$6,'6'!$B:$B,'6'!R:R)</f>
        <v>#N/A</v>
      </c>
      <c r="AS39" s="412" t="e">
        <f>_xlfn.XLOOKUP($AG$6,'6'!$B:$B,'6'!S:S)</f>
        <v>#N/A</v>
      </c>
      <c r="AT39" s="412" t="e">
        <f>_xlfn.XLOOKUP($AG$6,'6'!$B:$B,'6'!T:T)</f>
        <v>#N/A</v>
      </c>
      <c r="AU39" s="412" t="e">
        <f>_xlfn.XLOOKUP($AG$6,'6'!$B:$B,'6'!U:U)</f>
        <v>#N/A</v>
      </c>
      <c r="AV39" s="412" t="e">
        <f>_xlfn.XLOOKUP($AG$6,'6'!$B:$B,'6'!V:V)</f>
        <v>#N/A</v>
      </c>
      <c r="AW39" s="412" t="e">
        <f>_xlfn.XLOOKUP($AG$6,'6'!$B:$B,'6'!W:W)</f>
        <v>#N/A</v>
      </c>
      <c r="AX39" s="412" t="e">
        <f>_xlfn.XLOOKUP($AG$6,'6'!$B:$B,'6'!X:X)</f>
        <v>#N/A</v>
      </c>
      <c r="AY39" s="412" t="e">
        <f>_xlfn.XLOOKUP($AG$6,'6'!$B:$B,'6'!Y:Y)</f>
        <v>#N/A</v>
      </c>
      <c r="AZ39" s="412" t="e">
        <f>_xlfn.XLOOKUP($AG$6,'6'!$B:$B,'6'!Z:Z)</f>
        <v>#N/A</v>
      </c>
      <c r="BA39" s="412" t="e">
        <f>_xlfn.XLOOKUP($AG$6,'6'!$B:$B,'6'!AA:AA)</f>
        <v>#N/A</v>
      </c>
      <c r="BB39" s="412" t="e">
        <f>_xlfn.XLOOKUP($AG$6,'6'!$B:$B,'6'!AB:AB)</f>
        <v>#N/A</v>
      </c>
      <c r="BC39" s="412" t="e">
        <f>_xlfn.XLOOKUP($AG$6,'6'!$B:$B,'6'!AC:AC)</f>
        <v>#N/A</v>
      </c>
      <c r="BD39" s="412" t="e">
        <f>_xlfn.XLOOKUP($AG$6,'6'!$B:$B,'6'!AD:AD)</f>
        <v>#N/A</v>
      </c>
      <c r="BE39" s="412" t="e">
        <f>_xlfn.XLOOKUP($AG$6,'6'!$B:$B,'6'!AE:AE)</f>
        <v>#N/A</v>
      </c>
      <c r="BF39" s="412" t="e">
        <f>_xlfn.XLOOKUP($AG$6,'6'!$B:$B,'6'!AG:AG)</f>
        <v>#N/A</v>
      </c>
      <c r="BG39" s="412" t="e">
        <f>_xlfn.XLOOKUP($AG$6,'6'!$B:$B,'6'!AF:AF)</f>
        <v>#N/A</v>
      </c>
    </row>
    <row r="40" spans="1:59" hidden="1">
      <c r="A40" s="305"/>
      <c r="B40" s="1193"/>
      <c r="C40" s="412" t="e">
        <f t="shared" ref="C40:H40" si="19">IF(C39=0,"✔","X")</f>
        <v>#N/A</v>
      </c>
      <c r="D40" s="412" t="e">
        <f t="shared" si="19"/>
        <v>#N/A</v>
      </c>
      <c r="E40" s="412" t="e">
        <f t="shared" si="19"/>
        <v>#N/A</v>
      </c>
      <c r="F40" s="412" t="e">
        <f t="shared" si="19"/>
        <v>#N/A</v>
      </c>
      <c r="G40" s="412" t="e">
        <f t="shared" si="19"/>
        <v>#N/A</v>
      </c>
      <c r="H40" s="412" t="e">
        <f t="shared" si="19"/>
        <v>#N/A</v>
      </c>
      <c r="I40" s="412" t="e">
        <f>IF(I39=0,"✔","X")</f>
        <v>#N/A</v>
      </c>
      <c r="J40" s="412" t="e">
        <f t="shared" ref="J40:AA40" si="20">IF(J39=0,"✔","X")</f>
        <v>#N/A</v>
      </c>
      <c r="K40" s="412" t="e">
        <f t="shared" si="20"/>
        <v>#N/A</v>
      </c>
      <c r="L40" s="412" t="e">
        <f t="shared" si="20"/>
        <v>#N/A</v>
      </c>
      <c r="M40" s="412" t="e">
        <f t="shared" si="20"/>
        <v>#N/A</v>
      </c>
      <c r="N40" s="412" t="e">
        <f t="shared" si="20"/>
        <v>#N/A</v>
      </c>
      <c r="O40" s="412" t="e">
        <f t="shared" si="20"/>
        <v>#N/A</v>
      </c>
      <c r="P40" s="412" t="e">
        <f t="shared" si="20"/>
        <v>#N/A</v>
      </c>
      <c r="Q40" s="412" t="e">
        <f t="shared" si="20"/>
        <v>#N/A</v>
      </c>
      <c r="R40" s="412" t="e">
        <f t="shared" si="20"/>
        <v>#N/A</v>
      </c>
      <c r="S40" s="412" t="e">
        <f t="shared" si="20"/>
        <v>#N/A</v>
      </c>
      <c r="T40" s="412" t="e">
        <f t="shared" si="20"/>
        <v>#N/A</v>
      </c>
      <c r="U40" s="412" t="e">
        <f t="shared" si="20"/>
        <v>#N/A</v>
      </c>
      <c r="V40" s="412" t="e">
        <f t="shared" si="20"/>
        <v>#N/A</v>
      </c>
      <c r="W40" s="412" t="e">
        <f t="shared" si="20"/>
        <v>#N/A</v>
      </c>
      <c r="X40" s="412" t="e">
        <f t="shared" si="20"/>
        <v>#N/A</v>
      </c>
      <c r="Y40" s="412" t="e">
        <f t="shared" si="20"/>
        <v>#N/A</v>
      </c>
      <c r="Z40" s="412" t="e">
        <f t="shared" si="20"/>
        <v>#N/A</v>
      </c>
      <c r="AA40" s="412" t="e">
        <f t="shared" si="20"/>
        <v>#N/A</v>
      </c>
      <c r="AB40" s="412" t="e">
        <f>VLOOKUP($C$6,'6'!$B$13:$AG$113,32,FALSE)</f>
        <v>#N/A</v>
      </c>
      <c r="AC40" s="543" t="e">
        <f>VLOOKUP($C$6,'6'!$B$13:$AG$113,31,FALSE)</f>
        <v>#N/A</v>
      </c>
      <c r="AE40" s="305"/>
      <c r="AF40" s="1193"/>
      <c r="AG40" s="412" t="e">
        <f t="shared" ref="AG40:AL40" si="21">IF(AG39=0,"✔","X")</f>
        <v>#N/A</v>
      </c>
      <c r="AH40" s="412" t="e">
        <f t="shared" si="21"/>
        <v>#N/A</v>
      </c>
      <c r="AI40" s="412" t="e">
        <f t="shared" si="21"/>
        <v>#N/A</v>
      </c>
      <c r="AJ40" s="412" t="e">
        <f t="shared" si="21"/>
        <v>#N/A</v>
      </c>
      <c r="AK40" s="412" t="e">
        <f t="shared" si="21"/>
        <v>#N/A</v>
      </c>
      <c r="AL40" s="412" t="e">
        <f t="shared" si="21"/>
        <v>#N/A</v>
      </c>
      <c r="AM40" s="412" t="e">
        <f>IF(AM39=0,"✔","X")</f>
        <v>#N/A</v>
      </c>
      <c r="AN40" s="412" t="e">
        <f t="shared" ref="AN40:BE40" si="22">IF(AN39=0,"✔","X")</f>
        <v>#N/A</v>
      </c>
      <c r="AO40" s="412" t="e">
        <f t="shared" si="22"/>
        <v>#N/A</v>
      </c>
      <c r="AP40" s="412" t="e">
        <f t="shared" si="22"/>
        <v>#N/A</v>
      </c>
      <c r="AQ40" s="412" t="e">
        <f t="shared" si="22"/>
        <v>#N/A</v>
      </c>
      <c r="AR40" s="412" t="e">
        <f t="shared" si="22"/>
        <v>#N/A</v>
      </c>
      <c r="AS40" s="412" t="e">
        <f t="shared" si="22"/>
        <v>#N/A</v>
      </c>
      <c r="AT40" s="412" t="e">
        <f t="shared" si="22"/>
        <v>#N/A</v>
      </c>
      <c r="AU40" s="412" t="e">
        <f t="shared" si="22"/>
        <v>#N/A</v>
      </c>
      <c r="AV40" s="412" t="e">
        <f t="shared" si="22"/>
        <v>#N/A</v>
      </c>
      <c r="AW40" s="412" t="e">
        <f t="shared" si="22"/>
        <v>#N/A</v>
      </c>
      <c r="AX40" s="412" t="e">
        <f t="shared" si="22"/>
        <v>#N/A</v>
      </c>
      <c r="AY40" s="412" t="e">
        <f t="shared" si="22"/>
        <v>#N/A</v>
      </c>
      <c r="AZ40" s="412" t="e">
        <f t="shared" si="22"/>
        <v>#N/A</v>
      </c>
      <c r="BA40" s="412" t="e">
        <f t="shared" si="22"/>
        <v>#N/A</v>
      </c>
      <c r="BB40" s="412" t="e">
        <f t="shared" si="22"/>
        <v>#N/A</v>
      </c>
      <c r="BC40" s="412" t="e">
        <f t="shared" si="22"/>
        <v>#N/A</v>
      </c>
      <c r="BD40" s="412" t="e">
        <f t="shared" si="22"/>
        <v>#N/A</v>
      </c>
      <c r="BE40" s="412" t="e">
        <f t="shared" si="22"/>
        <v>#N/A</v>
      </c>
      <c r="BF40" s="412" t="e">
        <f>VLOOKUP($AG$6,'6'!$B$13:$AG$113,32,FALSE)</f>
        <v>#N/A</v>
      </c>
      <c r="BG40" s="543" t="e">
        <f>VLOOKUP($AG$6,'6'!$B$13:$AG$113,31,FALSE)</f>
        <v>#N/A</v>
      </c>
    </row>
    <row r="41" spans="1:59" ht="14.5" thickBot="1">
      <c r="A41" s="305"/>
      <c r="B41" s="1194"/>
      <c r="C41" s="413" t="e">
        <f t="shared" ref="C41:H41" si="23">IF(C38="","",C40)</f>
        <v>#N/A</v>
      </c>
      <c r="D41" s="413" t="e">
        <f t="shared" si="23"/>
        <v>#N/A</v>
      </c>
      <c r="E41" s="413" t="e">
        <f t="shared" si="23"/>
        <v>#N/A</v>
      </c>
      <c r="F41" s="413" t="e">
        <f t="shared" si="23"/>
        <v>#N/A</v>
      </c>
      <c r="G41" s="413" t="e">
        <f t="shared" si="23"/>
        <v>#N/A</v>
      </c>
      <c r="H41" s="413" t="e">
        <f t="shared" si="23"/>
        <v>#N/A</v>
      </c>
      <c r="I41" s="413" t="e">
        <f t="shared" ref="I41:AA41" si="24">IF(I38="","",I40)</f>
        <v>#N/A</v>
      </c>
      <c r="J41" s="413" t="e">
        <f t="shared" si="24"/>
        <v>#N/A</v>
      </c>
      <c r="K41" s="413" t="e">
        <f t="shared" si="24"/>
        <v>#N/A</v>
      </c>
      <c r="L41" s="413" t="e">
        <f t="shared" si="24"/>
        <v>#N/A</v>
      </c>
      <c r="M41" s="413" t="e">
        <f t="shared" si="24"/>
        <v>#N/A</v>
      </c>
      <c r="N41" s="413" t="e">
        <f t="shared" si="24"/>
        <v>#N/A</v>
      </c>
      <c r="O41" s="413" t="e">
        <f t="shared" si="24"/>
        <v>#N/A</v>
      </c>
      <c r="P41" s="413" t="e">
        <f t="shared" si="24"/>
        <v>#N/A</v>
      </c>
      <c r="Q41" s="413" t="e">
        <f t="shared" si="24"/>
        <v>#N/A</v>
      </c>
      <c r="R41" s="413" t="e">
        <f t="shared" si="24"/>
        <v>#N/A</v>
      </c>
      <c r="S41" s="413" t="e">
        <f t="shared" si="24"/>
        <v>#N/A</v>
      </c>
      <c r="T41" s="413" t="e">
        <f t="shared" si="24"/>
        <v>#N/A</v>
      </c>
      <c r="U41" s="413" t="e">
        <f t="shared" si="24"/>
        <v>#N/A</v>
      </c>
      <c r="V41" s="413" t="e">
        <f t="shared" si="24"/>
        <v>#N/A</v>
      </c>
      <c r="W41" s="413" t="str">
        <f t="shared" si="24"/>
        <v/>
      </c>
      <c r="X41" s="413" t="str">
        <f t="shared" si="24"/>
        <v/>
      </c>
      <c r="Y41" s="413" t="str">
        <f t="shared" si="24"/>
        <v/>
      </c>
      <c r="Z41" s="413" t="str">
        <f t="shared" si="24"/>
        <v/>
      </c>
      <c r="AA41" s="413" t="str">
        <f t="shared" si="24"/>
        <v/>
      </c>
      <c r="AB41" s="414">
        <f>COUNTIF(C41:AA41,"✔")</f>
        <v>0</v>
      </c>
      <c r="AC41" s="544">
        <f>COUNTIF(C41:AA41,"X")</f>
        <v>0</v>
      </c>
      <c r="AE41" s="305"/>
      <c r="AF41" s="1194"/>
      <c r="AG41" s="413" t="e">
        <f t="shared" ref="AG41:BE41" si="25">IF(AG38="","",AG40)</f>
        <v>#N/A</v>
      </c>
      <c r="AH41" s="413" t="e">
        <f t="shared" si="25"/>
        <v>#N/A</v>
      </c>
      <c r="AI41" s="413" t="e">
        <f t="shared" si="25"/>
        <v>#N/A</v>
      </c>
      <c r="AJ41" s="413" t="e">
        <f t="shared" si="25"/>
        <v>#N/A</v>
      </c>
      <c r="AK41" s="413" t="e">
        <f t="shared" si="25"/>
        <v>#N/A</v>
      </c>
      <c r="AL41" s="413" t="e">
        <f t="shared" si="25"/>
        <v>#N/A</v>
      </c>
      <c r="AM41" s="413" t="e">
        <f t="shared" si="25"/>
        <v>#N/A</v>
      </c>
      <c r="AN41" s="413" t="e">
        <f t="shared" si="25"/>
        <v>#N/A</v>
      </c>
      <c r="AO41" s="413" t="e">
        <f t="shared" si="25"/>
        <v>#N/A</v>
      </c>
      <c r="AP41" s="413" t="e">
        <f t="shared" si="25"/>
        <v>#N/A</v>
      </c>
      <c r="AQ41" s="413" t="e">
        <f t="shared" si="25"/>
        <v>#N/A</v>
      </c>
      <c r="AR41" s="413" t="e">
        <f t="shared" si="25"/>
        <v>#N/A</v>
      </c>
      <c r="AS41" s="413" t="e">
        <f t="shared" si="25"/>
        <v>#N/A</v>
      </c>
      <c r="AT41" s="413" t="e">
        <f t="shared" si="25"/>
        <v>#N/A</v>
      </c>
      <c r="AU41" s="413" t="e">
        <f t="shared" si="25"/>
        <v>#N/A</v>
      </c>
      <c r="AV41" s="413" t="e">
        <f t="shared" si="25"/>
        <v>#N/A</v>
      </c>
      <c r="AW41" s="413" t="e">
        <f t="shared" si="25"/>
        <v>#N/A</v>
      </c>
      <c r="AX41" s="413" t="e">
        <f t="shared" si="25"/>
        <v>#N/A</v>
      </c>
      <c r="AY41" s="413" t="e">
        <f t="shared" si="25"/>
        <v>#N/A</v>
      </c>
      <c r="AZ41" s="413" t="e">
        <f t="shared" si="25"/>
        <v>#N/A</v>
      </c>
      <c r="BA41" s="413" t="str">
        <f t="shared" si="25"/>
        <v/>
      </c>
      <c r="BB41" s="413" t="str">
        <f t="shared" si="25"/>
        <v/>
      </c>
      <c r="BC41" s="413" t="str">
        <f t="shared" si="25"/>
        <v/>
      </c>
      <c r="BD41" s="413" t="str">
        <f t="shared" si="25"/>
        <v/>
      </c>
      <c r="BE41" s="413" t="str">
        <f t="shared" si="25"/>
        <v/>
      </c>
      <c r="BF41" s="414">
        <f>COUNTIF(AG41:BE41,"✔")</f>
        <v>0</v>
      </c>
      <c r="BG41" s="544">
        <f>COUNTIF(AG41:BE41,"X")</f>
        <v>0</v>
      </c>
    </row>
    <row r="42" spans="1:59" ht="14.5" thickTop="1">
      <c r="A42" s="305"/>
      <c r="B42" s="1192" t="s">
        <v>373</v>
      </c>
      <c r="C42" s="411" t="str">
        <f>IF('7'!$G$10="","",'7'!$G$10)</f>
        <v/>
      </c>
      <c r="D42" s="411">
        <f>IF('7'!$H$10="","",'7'!$H$10)</f>
        <v>1</v>
      </c>
      <c r="E42" s="411">
        <f>IF('7'!$I$10="","",'7'!$I$10)</f>
        <v>2</v>
      </c>
      <c r="F42" s="411">
        <f>IF('7'!$J$10="","",'7'!$J$10)</f>
        <v>3</v>
      </c>
      <c r="G42" s="411">
        <f>IF('7'!$K$10="","",'7'!$K$10)</f>
        <v>4</v>
      </c>
      <c r="H42" s="411">
        <f>IF('7'!$L$10="","",'7'!$L$10)</f>
        <v>7</v>
      </c>
      <c r="I42" s="411">
        <f>IF('7'!$M$10="","",'7'!$M$10)</f>
        <v>8</v>
      </c>
      <c r="J42" s="411">
        <f>IF('7'!$N$10="","",'7'!$N$10)</f>
        <v>9</v>
      </c>
      <c r="K42" s="411">
        <f>IF('7'!$O$10="","",'7'!$O$10)</f>
        <v>10</v>
      </c>
      <c r="L42" s="411">
        <f>IF('7'!$P$10="","",'7'!$P$10)</f>
        <v>11</v>
      </c>
      <c r="M42" s="411">
        <f>IF('7'!$Q$10="","",'7'!$Q$10)</f>
        <v>14</v>
      </c>
      <c r="N42" s="411">
        <f>IF('7'!$R$10="","",'7'!$R$10)</f>
        <v>15</v>
      </c>
      <c r="O42" s="411">
        <f>IF('7'!$S$10="","",'7'!$S$10)</f>
        <v>16</v>
      </c>
      <c r="P42" s="411">
        <f>IF('7'!$T$10="","",'7'!$T$10)</f>
        <v>17</v>
      </c>
      <c r="Q42" s="411">
        <f>IF('7'!$U$10="","",'7'!$U$10)</f>
        <v>18</v>
      </c>
      <c r="R42" s="411" t="str">
        <f>IF('7'!$V$10="","",'7'!$V$10)</f>
        <v/>
      </c>
      <c r="S42" s="411" t="str">
        <f>IF('7'!$W$10="","",'7'!$W$10)</f>
        <v/>
      </c>
      <c r="T42" s="411" t="str">
        <f>IF('7'!$X$10="","",'7'!$X$10)</f>
        <v/>
      </c>
      <c r="U42" s="411" t="str">
        <f>IF('7'!$Y$10="","",'7'!$Y$10)</f>
        <v/>
      </c>
      <c r="V42" s="411" t="str">
        <f>IF('7'!$Z$10="","",'7'!$Z$10)</f>
        <v/>
      </c>
      <c r="W42" s="411" t="str">
        <f>IF('7'!$AA$10="","",'7'!$AA$10)</f>
        <v/>
      </c>
      <c r="X42" s="411" t="str">
        <f>IF('7'!$AB$10="","",'7'!$AB$10)</f>
        <v/>
      </c>
      <c r="Y42" s="411" t="str">
        <f>IF('7'!$AC$10="","",'7'!$AC$10)</f>
        <v/>
      </c>
      <c r="Z42" s="411" t="str">
        <f>IF('7'!$AD$10="","",'7'!$AD$10)</f>
        <v/>
      </c>
      <c r="AA42" s="411" t="str">
        <f>IF('7'!$AE$10="","",'7'!$AE$10)</f>
        <v/>
      </c>
      <c r="AB42" s="411" t="s">
        <v>361</v>
      </c>
      <c r="AC42" s="542" t="s">
        <v>362</v>
      </c>
      <c r="AE42" s="305"/>
      <c r="AF42" s="1192" t="s">
        <v>373</v>
      </c>
      <c r="AG42" s="411" t="str">
        <f>IF('7'!$G$10="","",'7'!$G$10)</f>
        <v/>
      </c>
      <c r="AH42" s="411">
        <f>IF('7'!$H$10="","",'7'!$H$10)</f>
        <v>1</v>
      </c>
      <c r="AI42" s="411">
        <f>IF('7'!$I$10="","",'7'!$I$10)</f>
        <v>2</v>
      </c>
      <c r="AJ42" s="411">
        <f>IF('7'!$J$10="","",'7'!$J$10)</f>
        <v>3</v>
      </c>
      <c r="AK42" s="411">
        <f>IF('7'!$K$10="","",'7'!$K$10)</f>
        <v>4</v>
      </c>
      <c r="AL42" s="411">
        <f>IF('7'!$L$10="","",'7'!$L$10)</f>
        <v>7</v>
      </c>
      <c r="AM42" s="411">
        <f>IF('7'!$M$10="","",'7'!$M$10)</f>
        <v>8</v>
      </c>
      <c r="AN42" s="411">
        <f>IF('7'!$N$10="","",'7'!$N$10)</f>
        <v>9</v>
      </c>
      <c r="AO42" s="411">
        <f>IF('7'!$O$10="","",'7'!$O$10)</f>
        <v>10</v>
      </c>
      <c r="AP42" s="411">
        <f>IF('7'!$P$10="","",'7'!$P$10)</f>
        <v>11</v>
      </c>
      <c r="AQ42" s="411">
        <f>IF('7'!$Q$10="","",'7'!$Q$10)</f>
        <v>14</v>
      </c>
      <c r="AR42" s="411">
        <f>IF('7'!$R$10="","",'7'!$R$10)</f>
        <v>15</v>
      </c>
      <c r="AS42" s="411">
        <f>IF('7'!$S$10="","",'7'!$S$10)</f>
        <v>16</v>
      </c>
      <c r="AT42" s="411">
        <f>IF('7'!$T$10="","",'7'!$T$10)</f>
        <v>17</v>
      </c>
      <c r="AU42" s="411">
        <f>IF('7'!$U$10="","",'7'!$U$10)</f>
        <v>18</v>
      </c>
      <c r="AV42" s="411" t="str">
        <f>IF('7'!$V$10="","",'7'!$V$10)</f>
        <v/>
      </c>
      <c r="AW42" s="411" t="str">
        <f>IF('7'!$W$10="","",'7'!$W$10)</f>
        <v/>
      </c>
      <c r="AX42" s="411" t="str">
        <f>IF('7'!$X$10="","",'7'!$X$10)</f>
        <v/>
      </c>
      <c r="AY42" s="411" t="str">
        <f>IF('7'!$Y$10="","",'7'!$Y$10)</f>
        <v/>
      </c>
      <c r="AZ42" s="411" t="str">
        <f>IF('7'!$Z$10="","",'7'!$Z$10)</f>
        <v/>
      </c>
      <c r="BA42" s="411" t="str">
        <f>IF('7'!$AA$10="","",'7'!$AA$10)</f>
        <v/>
      </c>
      <c r="BB42" s="411" t="str">
        <f>IF('7'!$AB$10="","",'7'!$AB$10)</f>
        <v/>
      </c>
      <c r="BC42" s="411" t="str">
        <f>IF('7'!$AC$10="","",'7'!$AC$10)</f>
        <v/>
      </c>
      <c r="BD42" s="411" t="str">
        <f>IF('7'!$AD$10="","",'7'!$AD$10)</f>
        <v/>
      </c>
      <c r="BE42" s="411" t="str">
        <f>IF('7'!$AE$10="","",'7'!$AE$10)</f>
        <v/>
      </c>
      <c r="BF42" s="411" t="s">
        <v>361</v>
      </c>
      <c r="BG42" s="542" t="s">
        <v>362</v>
      </c>
    </row>
    <row r="43" spans="1:59" hidden="1">
      <c r="A43" s="305"/>
      <c r="B43" s="1193"/>
      <c r="C43" s="412" t="e">
        <f>_xlfn.XLOOKUP($C$6,'7'!$B:$B,'7'!G:G)</f>
        <v>#N/A</v>
      </c>
      <c r="D43" s="412" t="e">
        <f>_xlfn.XLOOKUP($C$6,'7'!$B:$B,'7'!H:H)</f>
        <v>#N/A</v>
      </c>
      <c r="E43" s="412" t="e">
        <f>_xlfn.XLOOKUP($C$6,'7'!$B:$B,'7'!I:I)</f>
        <v>#N/A</v>
      </c>
      <c r="F43" s="412" t="e">
        <f>_xlfn.XLOOKUP($C$6,'7'!$B:$B,'7'!J:J)</f>
        <v>#N/A</v>
      </c>
      <c r="G43" s="412" t="e">
        <f>_xlfn.XLOOKUP($C$6,'7'!$B:$B,'7'!K:K)</f>
        <v>#N/A</v>
      </c>
      <c r="H43" s="412" t="e">
        <f>_xlfn.XLOOKUP($C$6,'7'!$B:$B,'7'!L:L)</f>
        <v>#N/A</v>
      </c>
      <c r="I43" s="412" t="e">
        <f>_xlfn.XLOOKUP($C$6,'7'!$B:$B,'7'!M:M)</f>
        <v>#N/A</v>
      </c>
      <c r="J43" s="412" t="e">
        <f>_xlfn.XLOOKUP($C$6,'7'!$B:$B,'7'!N:N)</f>
        <v>#N/A</v>
      </c>
      <c r="K43" s="412" t="e">
        <f>_xlfn.XLOOKUP($C$6,'7'!$B:$B,'7'!O:O)</f>
        <v>#N/A</v>
      </c>
      <c r="L43" s="412" t="e">
        <f>_xlfn.XLOOKUP($C$6,'7'!$B:$B,'7'!P:P)</f>
        <v>#N/A</v>
      </c>
      <c r="M43" s="412" t="e">
        <f>_xlfn.XLOOKUP($C$6,'7'!$B:$B,'7'!Q:Q)</f>
        <v>#N/A</v>
      </c>
      <c r="N43" s="412" t="e">
        <f>_xlfn.XLOOKUP($C$6,'7'!$B:$B,'7'!R:R)</f>
        <v>#N/A</v>
      </c>
      <c r="O43" s="412" t="e">
        <f>_xlfn.XLOOKUP($C$6,'7'!$B:$B,'7'!S:S)</f>
        <v>#N/A</v>
      </c>
      <c r="P43" s="412" t="e">
        <f>_xlfn.XLOOKUP($C$6,'7'!$B:$B,'7'!T:T)</f>
        <v>#N/A</v>
      </c>
      <c r="Q43" s="412" t="e">
        <f>_xlfn.XLOOKUP($C$6,'7'!$B:$B,'7'!U:U)</f>
        <v>#N/A</v>
      </c>
      <c r="R43" s="412" t="e">
        <f>_xlfn.XLOOKUP($C$6,'7'!$B:$B,'7'!V:V)</f>
        <v>#N/A</v>
      </c>
      <c r="S43" s="412" t="e">
        <f>_xlfn.XLOOKUP($C$6,'7'!$B:$B,'7'!W:W)</f>
        <v>#N/A</v>
      </c>
      <c r="T43" s="412" t="e">
        <f>_xlfn.XLOOKUP($C$6,'7'!$B:$B,'7'!X:X)</f>
        <v>#N/A</v>
      </c>
      <c r="U43" s="412" t="e">
        <f>_xlfn.XLOOKUP($C$6,'7'!$B:$B,'7'!Y:Y)</f>
        <v>#N/A</v>
      </c>
      <c r="V43" s="412" t="e">
        <f>_xlfn.XLOOKUP($C$6,'7'!$B:$B,'7'!Z:Z)</f>
        <v>#N/A</v>
      </c>
      <c r="W43" s="412" t="e">
        <f>_xlfn.XLOOKUP($C$6,'7'!$B:$B,'7'!AA:AA)</f>
        <v>#N/A</v>
      </c>
      <c r="X43" s="412" t="e">
        <f>_xlfn.XLOOKUP($C$6,'7'!$B:$B,'7'!AB:AB)</f>
        <v>#N/A</v>
      </c>
      <c r="Y43" s="412" t="e">
        <f>_xlfn.XLOOKUP($C$6,'7'!$B:$B,'7'!AC:AC)</f>
        <v>#N/A</v>
      </c>
      <c r="Z43" s="412" t="e">
        <f>_xlfn.XLOOKUP($C$6,'7'!$B:$B,'7'!AD:AD)</f>
        <v>#N/A</v>
      </c>
      <c r="AA43" s="412" t="e">
        <f>_xlfn.XLOOKUP($C$6,'7'!$B:$B,'7'!AE:AE)</f>
        <v>#N/A</v>
      </c>
      <c r="AB43" s="412" t="e">
        <f>_xlfn.XLOOKUP($C$6,'7'!$B:$B,'7'!AG:AG)</f>
        <v>#N/A</v>
      </c>
      <c r="AC43" s="412" t="e">
        <f>_xlfn.XLOOKUP($C$6,'7'!$B:$B,'7'!AF:AF)</f>
        <v>#N/A</v>
      </c>
      <c r="AE43" s="305"/>
      <c r="AF43" s="1193"/>
      <c r="AG43" s="412" t="e">
        <f>_xlfn.XLOOKUP($AG$6,'7'!$B:$B,'7'!G:G)</f>
        <v>#N/A</v>
      </c>
      <c r="AH43" s="412" t="e">
        <f>_xlfn.XLOOKUP($AG$6,'7'!$B:$B,'7'!H:H)</f>
        <v>#N/A</v>
      </c>
      <c r="AI43" s="412" t="e">
        <f>_xlfn.XLOOKUP($AG$6,'7'!$B:$B,'7'!I:I)</f>
        <v>#N/A</v>
      </c>
      <c r="AJ43" s="412" t="e">
        <f>_xlfn.XLOOKUP($AG$6,'7'!$B:$B,'7'!J:J)</f>
        <v>#N/A</v>
      </c>
      <c r="AK43" s="412" t="e">
        <f>_xlfn.XLOOKUP($AG$6,'7'!$B:$B,'7'!K:K)</f>
        <v>#N/A</v>
      </c>
      <c r="AL43" s="412" t="e">
        <f>_xlfn.XLOOKUP($AG$6,'7'!$B:$B,'7'!L:L)</f>
        <v>#N/A</v>
      </c>
      <c r="AM43" s="412" t="e">
        <f>_xlfn.XLOOKUP($AG$6,'7'!$B:$B,'7'!M:M)</f>
        <v>#N/A</v>
      </c>
      <c r="AN43" s="412" t="e">
        <f>_xlfn.XLOOKUP($AG$6,'7'!$B:$B,'7'!N:N)</f>
        <v>#N/A</v>
      </c>
      <c r="AO43" s="412" t="e">
        <f>_xlfn.XLOOKUP($AG$6,'7'!$B:$B,'7'!O:O)</f>
        <v>#N/A</v>
      </c>
      <c r="AP43" s="412" t="e">
        <f>_xlfn.XLOOKUP($AG$6,'7'!$B:$B,'7'!P:P)</f>
        <v>#N/A</v>
      </c>
      <c r="AQ43" s="412" t="e">
        <f>_xlfn.XLOOKUP($AG$6,'7'!$B:$B,'7'!Q:Q)</f>
        <v>#N/A</v>
      </c>
      <c r="AR43" s="412" t="e">
        <f>_xlfn.XLOOKUP($AG$6,'7'!$B:$B,'7'!R:R)</f>
        <v>#N/A</v>
      </c>
      <c r="AS43" s="412" t="e">
        <f>_xlfn.XLOOKUP($AG$6,'7'!$B:$B,'7'!S:S)</f>
        <v>#N/A</v>
      </c>
      <c r="AT43" s="412" t="e">
        <f>_xlfn.XLOOKUP($AG$6,'7'!$B:$B,'7'!T:T)</f>
        <v>#N/A</v>
      </c>
      <c r="AU43" s="412" t="e">
        <f>_xlfn.XLOOKUP($AG$6,'7'!$B:$B,'7'!U:U)</f>
        <v>#N/A</v>
      </c>
      <c r="AV43" s="412" t="e">
        <f>_xlfn.XLOOKUP($AG$6,'7'!$B:$B,'7'!V:V)</f>
        <v>#N/A</v>
      </c>
      <c r="AW43" s="412" t="e">
        <f>_xlfn.XLOOKUP($AG$6,'7'!$B:$B,'7'!W:W)</f>
        <v>#N/A</v>
      </c>
      <c r="AX43" s="412" t="e">
        <f>_xlfn.XLOOKUP($AG$6,'7'!$B:$B,'7'!X:X)</f>
        <v>#N/A</v>
      </c>
      <c r="AY43" s="412" t="e">
        <f>_xlfn.XLOOKUP($AG$6,'7'!$B:$B,'7'!Y:Y)</f>
        <v>#N/A</v>
      </c>
      <c r="AZ43" s="412" t="e">
        <f>_xlfn.XLOOKUP($AG$6,'7'!$B:$B,'7'!Z:Z)</f>
        <v>#N/A</v>
      </c>
      <c r="BA43" s="412" t="e">
        <f>_xlfn.XLOOKUP($AG$6,'7'!$B:$B,'7'!AA:AA)</f>
        <v>#N/A</v>
      </c>
      <c r="BB43" s="412" t="e">
        <f>_xlfn.XLOOKUP($AG$6,'7'!$B:$B,'7'!AB:AB)</f>
        <v>#N/A</v>
      </c>
      <c r="BC43" s="412" t="e">
        <f>_xlfn.XLOOKUP($AG$6,'7'!$B:$B,'7'!AC:AC)</f>
        <v>#N/A</v>
      </c>
      <c r="BD43" s="412" t="e">
        <f>_xlfn.XLOOKUP($AG$6,'7'!$B:$B,'7'!AD:AD)</f>
        <v>#N/A</v>
      </c>
      <c r="BE43" s="412" t="e">
        <f>_xlfn.XLOOKUP($AG$6,'7'!$B:$B,'7'!AE:AE)</f>
        <v>#N/A</v>
      </c>
      <c r="BF43" s="412" t="e">
        <f>_xlfn.XLOOKUP($AG$6,'7'!$B:$B,'7'!AG:AG)</f>
        <v>#N/A</v>
      </c>
      <c r="BG43" s="412" t="e">
        <f>_xlfn.XLOOKUP($AG$6,'7'!$B:$B,'7'!AF:AF)</f>
        <v>#N/A</v>
      </c>
    </row>
    <row r="44" spans="1:59" hidden="1">
      <c r="A44" s="305"/>
      <c r="B44" s="1193"/>
      <c r="C44" s="412" t="e">
        <f t="shared" ref="C44:H44" si="26">IF(C43=0,"✔","X")</f>
        <v>#N/A</v>
      </c>
      <c r="D44" s="412" t="e">
        <f t="shared" si="26"/>
        <v>#N/A</v>
      </c>
      <c r="E44" s="412" t="e">
        <f t="shared" si="26"/>
        <v>#N/A</v>
      </c>
      <c r="F44" s="412" t="e">
        <f t="shared" si="26"/>
        <v>#N/A</v>
      </c>
      <c r="G44" s="412" t="e">
        <f t="shared" si="26"/>
        <v>#N/A</v>
      </c>
      <c r="H44" s="412" t="e">
        <f t="shared" si="26"/>
        <v>#N/A</v>
      </c>
      <c r="I44" s="412" t="e">
        <f>IF(I43=0,"✔","X")</f>
        <v>#N/A</v>
      </c>
      <c r="J44" s="412" t="e">
        <f t="shared" ref="J44:AA44" si="27">IF(J43=0,"✔","X")</f>
        <v>#N/A</v>
      </c>
      <c r="K44" s="412" t="e">
        <f t="shared" si="27"/>
        <v>#N/A</v>
      </c>
      <c r="L44" s="412" t="e">
        <f t="shared" si="27"/>
        <v>#N/A</v>
      </c>
      <c r="M44" s="412" t="e">
        <f t="shared" si="27"/>
        <v>#N/A</v>
      </c>
      <c r="N44" s="412" t="e">
        <f t="shared" si="27"/>
        <v>#N/A</v>
      </c>
      <c r="O44" s="412" t="e">
        <f t="shared" si="27"/>
        <v>#N/A</v>
      </c>
      <c r="P44" s="412" t="e">
        <f t="shared" si="27"/>
        <v>#N/A</v>
      </c>
      <c r="Q44" s="412" t="e">
        <f t="shared" si="27"/>
        <v>#N/A</v>
      </c>
      <c r="R44" s="412" t="e">
        <f t="shared" si="27"/>
        <v>#N/A</v>
      </c>
      <c r="S44" s="412" t="e">
        <f t="shared" si="27"/>
        <v>#N/A</v>
      </c>
      <c r="T44" s="412" t="e">
        <f t="shared" si="27"/>
        <v>#N/A</v>
      </c>
      <c r="U44" s="412" t="e">
        <f t="shared" si="27"/>
        <v>#N/A</v>
      </c>
      <c r="V44" s="412" t="e">
        <f t="shared" si="27"/>
        <v>#N/A</v>
      </c>
      <c r="W44" s="412" t="e">
        <f t="shared" si="27"/>
        <v>#N/A</v>
      </c>
      <c r="X44" s="412" t="e">
        <f t="shared" si="27"/>
        <v>#N/A</v>
      </c>
      <c r="Y44" s="412" t="e">
        <f t="shared" si="27"/>
        <v>#N/A</v>
      </c>
      <c r="Z44" s="412" t="e">
        <f t="shared" si="27"/>
        <v>#N/A</v>
      </c>
      <c r="AA44" s="412" t="e">
        <f t="shared" si="27"/>
        <v>#N/A</v>
      </c>
      <c r="AB44" s="412" t="e">
        <f>_xlfn.XLOOKUP($C$6,'7'!$B:$B,'7'!AG:AG)</f>
        <v>#N/A</v>
      </c>
      <c r="AC44" s="412" t="e">
        <f>_xlfn.XLOOKUP($C$6,'7'!$B:$B,'7'!AF:AF)</f>
        <v>#N/A</v>
      </c>
      <c r="AE44" s="305"/>
      <c r="AF44" s="1193"/>
      <c r="AG44" s="412" t="e">
        <f t="shared" ref="AG44:AL44" si="28">IF(AG43=0,"✔","X")</f>
        <v>#N/A</v>
      </c>
      <c r="AH44" s="412" t="e">
        <f t="shared" si="28"/>
        <v>#N/A</v>
      </c>
      <c r="AI44" s="412" t="e">
        <f t="shared" si="28"/>
        <v>#N/A</v>
      </c>
      <c r="AJ44" s="412" t="e">
        <f t="shared" si="28"/>
        <v>#N/A</v>
      </c>
      <c r="AK44" s="412" t="e">
        <f t="shared" si="28"/>
        <v>#N/A</v>
      </c>
      <c r="AL44" s="412" t="e">
        <f t="shared" si="28"/>
        <v>#N/A</v>
      </c>
      <c r="AM44" s="412" t="e">
        <f>IF(AM43=0,"✔","X")</f>
        <v>#N/A</v>
      </c>
      <c r="AN44" s="412" t="e">
        <f t="shared" ref="AN44:BE44" si="29">IF(AN43=0,"✔","X")</f>
        <v>#N/A</v>
      </c>
      <c r="AO44" s="412" t="e">
        <f t="shared" si="29"/>
        <v>#N/A</v>
      </c>
      <c r="AP44" s="412" t="e">
        <f t="shared" si="29"/>
        <v>#N/A</v>
      </c>
      <c r="AQ44" s="412" t="e">
        <f t="shared" si="29"/>
        <v>#N/A</v>
      </c>
      <c r="AR44" s="412" t="e">
        <f t="shared" si="29"/>
        <v>#N/A</v>
      </c>
      <c r="AS44" s="412" t="e">
        <f t="shared" si="29"/>
        <v>#N/A</v>
      </c>
      <c r="AT44" s="412" t="e">
        <f t="shared" si="29"/>
        <v>#N/A</v>
      </c>
      <c r="AU44" s="412" t="e">
        <f t="shared" si="29"/>
        <v>#N/A</v>
      </c>
      <c r="AV44" s="412" t="e">
        <f t="shared" si="29"/>
        <v>#N/A</v>
      </c>
      <c r="AW44" s="412" t="e">
        <f t="shared" si="29"/>
        <v>#N/A</v>
      </c>
      <c r="AX44" s="412" t="e">
        <f t="shared" si="29"/>
        <v>#N/A</v>
      </c>
      <c r="AY44" s="412" t="e">
        <f t="shared" si="29"/>
        <v>#N/A</v>
      </c>
      <c r="AZ44" s="412" t="e">
        <f t="shared" si="29"/>
        <v>#N/A</v>
      </c>
      <c r="BA44" s="412" t="e">
        <f t="shared" si="29"/>
        <v>#N/A</v>
      </c>
      <c r="BB44" s="412" t="e">
        <f t="shared" si="29"/>
        <v>#N/A</v>
      </c>
      <c r="BC44" s="412" t="e">
        <f t="shared" si="29"/>
        <v>#N/A</v>
      </c>
      <c r="BD44" s="412" t="e">
        <f t="shared" si="29"/>
        <v>#N/A</v>
      </c>
      <c r="BE44" s="412" t="e">
        <f t="shared" si="29"/>
        <v>#N/A</v>
      </c>
      <c r="BF44" s="412" t="e">
        <f>_xlfn.XLOOKUP($AG$6,'7'!$B:$B,'7'!AG:AG)</f>
        <v>#N/A</v>
      </c>
      <c r="BG44" s="412" t="e">
        <f>_xlfn.XLOOKUP($AG$6,'7'!$B:$B,'7'!AF:AF)</f>
        <v>#N/A</v>
      </c>
    </row>
    <row r="45" spans="1:59" ht="14.5" thickBot="1">
      <c r="A45" s="305"/>
      <c r="B45" s="1194"/>
      <c r="C45" s="413" t="str">
        <f t="shared" ref="C45:H45" si="30">IF(C42="","",C44)</f>
        <v/>
      </c>
      <c r="D45" s="413" t="e">
        <f t="shared" si="30"/>
        <v>#N/A</v>
      </c>
      <c r="E45" s="413" t="e">
        <f t="shared" si="30"/>
        <v>#N/A</v>
      </c>
      <c r="F45" s="413" t="e">
        <f t="shared" si="30"/>
        <v>#N/A</v>
      </c>
      <c r="G45" s="413" t="e">
        <f t="shared" si="30"/>
        <v>#N/A</v>
      </c>
      <c r="H45" s="413" t="e">
        <f t="shared" si="30"/>
        <v>#N/A</v>
      </c>
      <c r="I45" s="413" t="e">
        <f t="shared" ref="I45:AA45" si="31">IF(I42="","",I44)</f>
        <v>#N/A</v>
      </c>
      <c r="J45" s="413" t="e">
        <f t="shared" si="31"/>
        <v>#N/A</v>
      </c>
      <c r="K45" s="413" t="e">
        <f t="shared" si="31"/>
        <v>#N/A</v>
      </c>
      <c r="L45" s="413" t="e">
        <f t="shared" si="31"/>
        <v>#N/A</v>
      </c>
      <c r="M45" s="413" t="e">
        <f t="shared" si="31"/>
        <v>#N/A</v>
      </c>
      <c r="N45" s="413" t="e">
        <f t="shared" si="31"/>
        <v>#N/A</v>
      </c>
      <c r="O45" s="413" t="e">
        <f t="shared" si="31"/>
        <v>#N/A</v>
      </c>
      <c r="P45" s="413" t="e">
        <f t="shared" si="31"/>
        <v>#N/A</v>
      </c>
      <c r="Q45" s="413" t="e">
        <f t="shared" si="31"/>
        <v>#N/A</v>
      </c>
      <c r="R45" s="413" t="str">
        <f t="shared" si="31"/>
        <v/>
      </c>
      <c r="S45" s="413" t="str">
        <f t="shared" si="31"/>
        <v/>
      </c>
      <c r="T45" s="413" t="str">
        <f t="shared" si="31"/>
        <v/>
      </c>
      <c r="U45" s="413" t="str">
        <f t="shared" si="31"/>
        <v/>
      </c>
      <c r="V45" s="413" t="str">
        <f t="shared" si="31"/>
        <v/>
      </c>
      <c r="W45" s="413" t="str">
        <f t="shared" si="31"/>
        <v/>
      </c>
      <c r="X45" s="413" t="str">
        <f t="shared" si="31"/>
        <v/>
      </c>
      <c r="Y45" s="413" t="str">
        <f t="shared" si="31"/>
        <v/>
      </c>
      <c r="Z45" s="413" t="str">
        <f t="shared" si="31"/>
        <v/>
      </c>
      <c r="AA45" s="413" t="str">
        <f t="shared" si="31"/>
        <v/>
      </c>
      <c r="AB45" s="414">
        <f>COUNTIF(C45:AA45,"✔")</f>
        <v>0</v>
      </c>
      <c r="AC45" s="544">
        <f>COUNTIF(C45:AA45,"X")</f>
        <v>0</v>
      </c>
      <c r="AE45" s="305"/>
      <c r="AF45" s="1194"/>
      <c r="AG45" s="413" t="str">
        <f t="shared" ref="AG45:BE45" si="32">IF(AG42="","",AG44)</f>
        <v/>
      </c>
      <c r="AH45" s="413" t="e">
        <f t="shared" si="32"/>
        <v>#N/A</v>
      </c>
      <c r="AI45" s="413" t="e">
        <f t="shared" si="32"/>
        <v>#N/A</v>
      </c>
      <c r="AJ45" s="413" t="e">
        <f t="shared" si="32"/>
        <v>#N/A</v>
      </c>
      <c r="AK45" s="413" t="e">
        <f t="shared" si="32"/>
        <v>#N/A</v>
      </c>
      <c r="AL45" s="413" t="e">
        <f t="shared" si="32"/>
        <v>#N/A</v>
      </c>
      <c r="AM45" s="413" t="e">
        <f t="shared" si="32"/>
        <v>#N/A</v>
      </c>
      <c r="AN45" s="413" t="e">
        <f t="shared" si="32"/>
        <v>#N/A</v>
      </c>
      <c r="AO45" s="413" t="e">
        <f t="shared" si="32"/>
        <v>#N/A</v>
      </c>
      <c r="AP45" s="413" t="e">
        <f t="shared" si="32"/>
        <v>#N/A</v>
      </c>
      <c r="AQ45" s="413" t="e">
        <f t="shared" si="32"/>
        <v>#N/A</v>
      </c>
      <c r="AR45" s="413" t="e">
        <f t="shared" si="32"/>
        <v>#N/A</v>
      </c>
      <c r="AS45" s="413" t="e">
        <f t="shared" si="32"/>
        <v>#N/A</v>
      </c>
      <c r="AT45" s="413" t="e">
        <f t="shared" si="32"/>
        <v>#N/A</v>
      </c>
      <c r="AU45" s="413" t="e">
        <f t="shared" si="32"/>
        <v>#N/A</v>
      </c>
      <c r="AV45" s="413" t="str">
        <f t="shared" si="32"/>
        <v/>
      </c>
      <c r="AW45" s="413" t="str">
        <f t="shared" si="32"/>
        <v/>
      </c>
      <c r="AX45" s="413" t="str">
        <f t="shared" si="32"/>
        <v/>
      </c>
      <c r="AY45" s="413" t="str">
        <f t="shared" si="32"/>
        <v/>
      </c>
      <c r="AZ45" s="413" t="str">
        <f t="shared" si="32"/>
        <v/>
      </c>
      <c r="BA45" s="413" t="str">
        <f t="shared" si="32"/>
        <v/>
      </c>
      <c r="BB45" s="413" t="str">
        <f t="shared" si="32"/>
        <v/>
      </c>
      <c r="BC45" s="413" t="str">
        <f t="shared" si="32"/>
        <v/>
      </c>
      <c r="BD45" s="413" t="str">
        <f t="shared" si="32"/>
        <v/>
      </c>
      <c r="BE45" s="413" t="str">
        <f t="shared" si="32"/>
        <v/>
      </c>
      <c r="BF45" s="414">
        <f>COUNTIF(AG45:BE45,"✔")</f>
        <v>0</v>
      </c>
      <c r="BG45" s="544">
        <f>COUNTIF(AG45:BE45,"X")</f>
        <v>0</v>
      </c>
    </row>
    <row r="46" spans="1:59" ht="14.5" thickTop="1">
      <c r="B46" s="518"/>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519"/>
      <c r="AF46" s="518"/>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126"/>
      <c r="BG46" s="519"/>
    </row>
    <row r="47" spans="1:59" ht="14.5" thickBot="1">
      <c r="B47" s="518"/>
      <c r="C47" s="126"/>
      <c r="D47" s="545" t="s">
        <v>368</v>
      </c>
      <c r="E47" s="463"/>
      <c r="F47" s="463"/>
      <c r="G47" s="463"/>
      <c r="H47" s="463"/>
      <c r="I47" s="463"/>
      <c r="J47" s="463"/>
      <c r="K47" s="463"/>
      <c r="L47" s="463"/>
      <c r="M47" s="463"/>
      <c r="N47" s="126"/>
      <c r="O47" s="126"/>
      <c r="P47" s="545" t="s">
        <v>369</v>
      </c>
      <c r="Q47" s="463"/>
      <c r="R47" s="463"/>
      <c r="S47" s="463"/>
      <c r="T47" s="463"/>
      <c r="U47" s="463"/>
      <c r="V47" s="463"/>
      <c r="W47" s="463"/>
      <c r="X47" s="463"/>
      <c r="Y47" s="463"/>
      <c r="Z47" s="126" t="s">
        <v>370</v>
      </c>
      <c r="AA47" s="545"/>
      <c r="AB47" s="463"/>
      <c r="AC47" s="519"/>
      <c r="AF47" s="518"/>
      <c r="AG47" s="126"/>
      <c r="AH47" s="545" t="s">
        <v>368</v>
      </c>
      <c r="AI47" s="463"/>
      <c r="AJ47" s="463"/>
      <c r="AK47" s="463"/>
      <c r="AL47" s="463"/>
      <c r="AM47" s="463"/>
      <c r="AN47" s="463"/>
      <c r="AO47" s="463"/>
      <c r="AP47" s="463"/>
      <c r="AQ47" s="463"/>
      <c r="AR47" s="126"/>
      <c r="AS47" s="126"/>
      <c r="AT47" s="545" t="s">
        <v>369</v>
      </c>
      <c r="AU47" s="463"/>
      <c r="AV47" s="463"/>
      <c r="AW47" s="463"/>
      <c r="AX47" s="463"/>
      <c r="AY47" s="463"/>
      <c r="AZ47" s="463"/>
      <c r="BA47" s="463"/>
      <c r="BB47" s="463"/>
      <c r="BC47" s="463"/>
      <c r="BD47" s="126" t="s">
        <v>370</v>
      </c>
      <c r="BE47" s="545"/>
      <c r="BF47" s="463"/>
      <c r="BG47" s="519"/>
    </row>
    <row r="48" spans="1:59" ht="8.4" customHeight="1" thickTop="1">
      <c r="B48" s="546"/>
      <c r="C48" s="547"/>
      <c r="D48" s="547"/>
      <c r="E48" s="547"/>
      <c r="F48" s="547"/>
      <c r="G48" s="547"/>
      <c r="H48" s="547"/>
      <c r="I48" s="547"/>
      <c r="J48" s="547"/>
      <c r="K48" s="547"/>
      <c r="L48" s="547"/>
      <c r="M48" s="547"/>
      <c r="N48" s="547"/>
      <c r="O48" s="547"/>
      <c r="P48" s="547"/>
      <c r="Q48" s="547"/>
      <c r="R48" s="547"/>
      <c r="S48" s="547"/>
      <c r="T48" s="547"/>
      <c r="U48" s="547"/>
      <c r="V48" s="547"/>
      <c r="W48" s="547"/>
      <c r="X48" s="547"/>
      <c r="Y48" s="547"/>
      <c r="Z48" s="547"/>
      <c r="AA48" s="547"/>
      <c r="AB48" s="547"/>
      <c r="AC48" s="548"/>
      <c r="AF48" s="546"/>
      <c r="AG48" s="547"/>
      <c r="AH48" s="547"/>
      <c r="AI48" s="547"/>
      <c r="AJ48" s="547"/>
      <c r="AK48" s="547"/>
      <c r="AL48" s="547"/>
      <c r="AM48" s="547"/>
      <c r="AN48" s="547"/>
      <c r="AO48" s="547"/>
      <c r="AP48" s="547"/>
      <c r="AQ48" s="547"/>
      <c r="AR48" s="547"/>
      <c r="AS48" s="547"/>
      <c r="AT48" s="547"/>
      <c r="AU48" s="547"/>
      <c r="AV48" s="547"/>
      <c r="AW48" s="547"/>
      <c r="AX48" s="547"/>
      <c r="AY48" s="547"/>
      <c r="AZ48" s="547"/>
      <c r="BA48" s="547"/>
      <c r="BB48" s="547"/>
      <c r="BC48" s="547"/>
      <c r="BD48" s="547"/>
      <c r="BE48" s="547"/>
      <c r="BF48" s="547"/>
      <c r="BG48" s="548"/>
    </row>
    <row r="50" spans="1:59">
      <c r="B50" s="509"/>
      <c r="C50" s="510" t="str">
        <f>'INPUT DATA'!$E$10</f>
        <v>KORONADAL NATIONAL COMPREHENSIVE HIGH SCHOOL</v>
      </c>
      <c r="D50" s="510"/>
      <c r="E50" s="510"/>
      <c r="F50" s="511"/>
      <c r="G50" s="510"/>
      <c r="H50" s="510"/>
      <c r="I50" s="510"/>
      <c r="J50" s="510"/>
      <c r="K50" s="510"/>
      <c r="L50" s="510"/>
      <c r="M50" s="510"/>
      <c r="N50" s="510"/>
      <c r="O50" s="510"/>
      <c r="P50" s="510"/>
      <c r="Q50" s="510"/>
      <c r="R50" s="510"/>
      <c r="S50" s="510"/>
      <c r="T50" s="510"/>
      <c r="U50" s="510"/>
      <c r="V50" s="510"/>
      <c r="W50" s="510"/>
      <c r="X50" s="510"/>
      <c r="Y50" s="510"/>
      <c r="Z50" s="510"/>
      <c r="AA50" s="510"/>
      <c r="AB50" s="510"/>
      <c r="AC50" s="512"/>
      <c r="AF50" s="509"/>
      <c r="AG50" s="510" t="str">
        <f>'INPUT DATA'!$E$10</f>
        <v>KORONADAL NATIONAL COMPREHENSIVE HIGH SCHOOL</v>
      </c>
      <c r="AH50" s="510"/>
      <c r="AI50" s="510"/>
      <c r="AJ50" s="511"/>
      <c r="AK50" s="510"/>
      <c r="AL50" s="510"/>
      <c r="AM50" s="510"/>
      <c r="AN50" s="510"/>
      <c r="AO50" s="510"/>
      <c r="AP50" s="510"/>
      <c r="AQ50" s="510"/>
      <c r="AR50" s="510"/>
      <c r="AS50" s="510"/>
      <c r="AT50" s="510"/>
      <c r="AU50" s="510"/>
      <c r="AV50" s="510"/>
      <c r="AW50" s="510"/>
      <c r="AX50" s="510"/>
      <c r="AY50" s="510"/>
      <c r="AZ50" s="510"/>
      <c r="BA50" s="510"/>
      <c r="BB50" s="510"/>
      <c r="BC50" s="510"/>
      <c r="BD50" s="510"/>
      <c r="BE50" s="510"/>
      <c r="BF50" s="510"/>
      <c r="BG50" s="512"/>
    </row>
    <row r="51" spans="1:59" ht="18">
      <c r="B51" s="513"/>
      <c r="C51" s="514" t="s">
        <v>351</v>
      </c>
      <c r="D51" s="515"/>
      <c r="E51" s="515"/>
      <c r="F51" s="516"/>
      <c r="G51" s="515"/>
      <c r="H51" s="515"/>
      <c r="I51" s="515"/>
      <c r="J51" s="515"/>
      <c r="K51" s="515"/>
      <c r="L51" s="515"/>
      <c r="M51" s="515"/>
      <c r="N51" s="515"/>
      <c r="O51" s="515"/>
      <c r="P51" s="515"/>
      <c r="Q51" s="515"/>
      <c r="R51" s="515"/>
      <c r="S51" s="515"/>
      <c r="T51" s="515"/>
      <c r="U51" s="515"/>
      <c r="V51" s="515"/>
      <c r="W51" s="515"/>
      <c r="X51" s="515"/>
      <c r="Y51" s="515"/>
      <c r="Z51" s="515"/>
      <c r="AA51" s="515"/>
      <c r="AB51" s="549" t="s">
        <v>343</v>
      </c>
      <c r="AC51" s="517"/>
      <c r="AF51" s="513"/>
      <c r="AG51" s="514" t="s">
        <v>351</v>
      </c>
      <c r="AH51" s="515"/>
      <c r="AI51" s="515"/>
      <c r="AJ51" s="516"/>
      <c r="AK51" s="515"/>
      <c r="AL51" s="515"/>
      <c r="AM51" s="515"/>
      <c r="AN51" s="515"/>
      <c r="AO51" s="515"/>
      <c r="AP51" s="515"/>
      <c r="AQ51" s="515"/>
      <c r="AR51" s="515"/>
      <c r="AS51" s="515"/>
      <c r="AT51" s="515"/>
      <c r="AU51" s="515"/>
      <c r="AV51" s="515"/>
      <c r="AW51" s="515"/>
      <c r="AX51" s="515"/>
      <c r="AY51" s="515"/>
      <c r="AZ51" s="515"/>
      <c r="BA51" s="515"/>
      <c r="BB51" s="515"/>
      <c r="BC51" s="515"/>
      <c r="BD51" s="515"/>
      <c r="BE51" s="515"/>
      <c r="BF51" s="549" t="s">
        <v>343</v>
      </c>
      <c r="BG51" s="517"/>
    </row>
    <row r="52" spans="1:59">
      <c r="B52" s="513"/>
      <c r="C52" s="515" t="str">
        <f>"SY "&amp; 'INPUT DATA'!$E$12</f>
        <v>SY 2026-2027</v>
      </c>
      <c r="D52" s="515"/>
      <c r="E52" s="515"/>
      <c r="F52" s="516"/>
      <c r="G52" s="515"/>
      <c r="H52" s="515"/>
      <c r="I52" s="515"/>
      <c r="J52" s="515"/>
      <c r="K52" s="515"/>
      <c r="L52" s="515"/>
      <c r="M52" s="515"/>
      <c r="N52" s="515"/>
      <c r="O52" s="515"/>
      <c r="P52" s="515"/>
      <c r="Q52" s="515"/>
      <c r="R52" s="515"/>
      <c r="S52" s="515"/>
      <c r="T52" s="515"/>
      <c r="U52" s="515"/>
      <c r="V52" s="515"/>
      <c r="W52" s="515"/>
      <c r="X52" s="515"/>
      <c r="Y52" s="515"/>
      <c r="Z52" s="515"/>
      <c r="AA52" s="515"/>
      <c r="AB52" s="515"/>
      <c r="AC52" s="517"/>
      <c r="AF52" s="513"/>
      <c r="AG52" s="515" t="str">
        <f>"SY "&amp; 'INPUT DATA'!$E$12</f>
        <v>SY 2026-2027</v>
      </c>
      <c r="AH52" s="515"/>
      <c r="AI52" s="515"/>
      <c r="AJ52" s="516"/>
      <c r="AK52" s="515"/>
      <c r="AL52" s="515"/>
      <c r="AM52" s="515"/>
      <c r="AN52" s="515"/>
      <c r="AO52" s="515"/>
      <c r="AP52" s="515"/>
      <c r="AQ52" s="515"/>
      <c r="AR52" s="515"/>
      <c r="AS52" s="515"/>
      <c r="AT52" s="515"/>
      <c r="AU52" s="515"/>
      <c r="AV52" s="515"/>
      <c r="AW52" s="515"/>
      <c r="AX52" s="515"/>
      <c r="AY52" s="515"/>
      <c r="AZ52" s="515"/>
      <c r="BA52" s="515"/>
      <c r="BB52" s="515"/>
      <c r="BC52" s="515"/>
      <c r="BD52" s="515"/>
      <c r="BE52" s="515"/>
      <c r="BF52" s="515"/>
      <c r="BG52" s="517"/>
    </row>
    <row r="53" spans="1:59">
      <c r="B53" s="518"/>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c r="AA53" s="126"/>
      <c r="AB53" s="126"/>
      <c r="AC53" s="519"/>
      <c r="AF53" s="518"/>
      <c r="AG53" s="126"/>
      <c r="AH53" s="126"/>
      <c r="AI53" s="126"/>
      <c r="AJ53" s="126"/>
      <c r="AK53" s="126"/>
      <c r="AL53" s="126"/>
      <c r="AM53" s="126"/>
      <c r="AN53" s="126"/>
      <c r="AO53" s="126"/>
      <c r="AP53" s="126"/>
      <c r="AQ53" s="126"/>
      <c r="AR53" s="126"/>
      <c r="AS53" s="126"/>
      <c r="AT53" s="126"/>
      <c r="AU53" s="126"/>
      <c r="AV53" s="126"/>
      <c r="AW53" s="126"/>
      <c r="AX53" s="126"/>
      <c r="AY53" s="126"/>
      <c r="AZ53" s="126"/>
      <c r="BA53" s="126"/>
      <c r="BB53" s="126"/>
      <c r="BC53" s="126"/>
      <c r="BD53" s="126"/>
      <c r="BE53" s="126"/>
      <c r="BF53" s="126"/>
      <c r="BG53" s="519"/>
    </row>
    <row r="54" spans="1:59">
      <c r="A54" s="305"/>
      <c r="B54" s="520" t="s">
        <v>198</v>
      </c>
      <c r="C54" s="521" t="s">
        <v>514</v>
      </c>
      <c r="D54" s="522"/>
      <c r="E54" s="522"/>
      <c r="F54" s="123"/>
      <c r="G54" s="123"/>
      <c r="H54" s="123"/>
      <c r="I54" s="123"/>
      <c r="J54" s="123"/>
      <c r="K54" s="523"/>
      <c r="L54" s="523"/>
      <c r="M54" s="524"/>
      <c r="N54" s="525"/>
      <c r="O54" s="526"/>
      <c r="P54" s="526"/>
      <c r="Q54" s="526" t="s">
        <v>353</v>
      </c>
      <c r="R54" s="527" t="str">
        <f>'INPUT DATA'!$E$17</f>
        <v>KATHY A. GARCIA</v>
      </c>
      <c r="S54" s="409"/>
      <c r="T54" s="527"/>
      <c r="U54" s="527"/>
      <c r="V54" s="527"/>
      <c r="W54" s="527"/>
      <c r="X54" s="123"/>
      <c r="Y54" s="123"/>
      <c r="Z54" s="123"/>
      <c r="AA54" s="123"/>
      <c r="AB54" s="123"/>
      <c r="AC54" s="528"/>
      <c r="AE54" s="305"/>
      <c r="AF54" s="520" t="s">
        <v>198</v>
      </c>
      <c r="AG54" s="521" t="s">
        <v>537</v>
      </c>
      <c r="AH54" s="522"/>
      <c r="AI54" s="522"/>
      <c r="AJ54" s="123"/>
      <c r="AK54" s="123"/>
      <c r="AL54" s="123"/>
      <c r="AM54" s="123"/>
      <c r="AN54" s="123"/>
      <c r="AO54" s="523"/>
      <c r="AP54" s="523"/>
      <c r="AQ54" s="524"/>
      <c r="AR54" s="525"/>
      <c r="AS54" s="526"/>
      <c r="AT54" s="526"/>
      <c r="AU54" s="526" t="s">
        <v>353</v>
      </c>
      <c r="AV54" s="527" t="str">
        <f>'INPUT DATA'!$E$17</f>
        <v>KATHY A. GARCIA</v>
      </c>
      <c r="AW54" s="409"/>
      <c r="AX54" s="527"/>
      <c r="AY54" s="527"/>
      <c r="AZ54" s="527"/>
      <c r="BA54" s="527"/>
      <c r="BB54" s="123"/>
      <c r="BC54" s="123"/>
      <c r="BD54" s="123"/>
      <c r="BE54" s="123"/>
      <c r="BF54" s="123"/>
      <c r="BG54" s="528"/>
    </row>
    <row r="55" spans="1:59">
      <c r="A55" s="305"/>
      <c r="B55" s="520" t="s">
        <v>352</v>
      </c>
      <c r="C55" s="527" t="str">
        <f>'INPUT DATA'!$E$14</f>
        <v>7-ROSAL</v>
      </c>
      <c r="D55" s="522"/>
      <c r="E55" s="522"/>
      <c r="F55" s="123"/>
      <c r="G55" s="123"/>
      <c r="H55" s="123"/>
      <c r="I55" s="123"/>
      <c r="J55" s="123"/>
      <c r="K55" s="523"/>
      <c r="L55" s="523"/>
      <c r="M55" s="524"/>
      <c r="N55" s="525"/>
      <c r="O55" s="526"/>
      <c r="P55" s="526"/>
      <c r="Q55" s="526" t="s">
        <v>354</v>
      </c>
      <c r="R55" s="527" t="str">
        <f>'INPUT DATA'!$E$23</f>
        <v>MA. FE LITA S. YPARRAGUIRRE</v>
      </c>
      <c r="S55" s="409"/>
      <c r="T55" s="527"/>
      <c r="U55" s="527"/>
      <c r="V55" s="527"/>
      <c r="W55" s="527"/>
      <c r="X55" s="123"/>
      <c r="Y55" s="123"/>
      <c r="Z55" s="123"/>
      <c r="AA55" s="123"/>
      <c r="AB55" s="123"/>
      <c r="AC55" s="528"/>
      <c r="AE55" s="305"/>
      <c r="AF55" s="520" t="s">
        <v>352</v>
      </c>
      <c r="AG55" s="527" t="str">
        <f>'INPUT DATA'!$E$14</f>
        <v>7-ROSAL</v>
      </c>
      <c r="AH55" s="522"/>
      <c r="AI55" s="522"/>
      <c r="AJ55" s="123"/>
      <c r="AK55" s="123"/>
      <c r="AL55" s="123"/>
      <c r="AM55" s="123"/>
      <c r="AN55" s="123"/>
      <c r="AO55" s="523"/>
      <c r="AP55" s="523"/>
      <c r="AQ55" s="524"/>
      <c r="AR55" s="525"/>
      <c r="AS55" s="526"/>
      <c r="AT55" s="526"/>
      <c r="AU55" s="526" t="s">
        <v>354</v>
      </c>
      <c r="AV55" s="527" t="str">
        <f>'INPUT DATA'!$E$23</f>
        <v>MA. FE LITA S. YPARRAGUIRRE</v>
      </c>
      <c r="AW55" s="409"/>
      <c r="AX55" s="527"/>
      <c r="AY55" s="527"/>
      <c r="AZ55" s="527"/>
      <c r="BA55" s="527"/>
      <c r="BB55" s="123"/>
      <c r="BC55" s="123"/>
      <c r="BD55" s="123"/>
      <c r="BE55" s="123"/>
      <c r="BF55" s="123"/>
      <c r="BG55" s="528"/>
    </row>
    <row r="56" spans="1:59">
      <c r="A56" s="305"/>
      <c r="B56" s="529"/>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528"/>
      <c r="AE56" s="305"/>
      <c r="AF56" s="529"/>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123"/>
      <c r="BG56" s="528"/>
    </row>
    <row r="57" spans="1:59">
      <c r="A57" s="305"/>
      <c r="B57" s="1210" t="s">
        <v>355</v>
      </c>
      <c r="C57" s="1211"/>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A57" s="1211"/>
      <c r="AB57" s="1211"/>
      <c r="AC57" s="1212"/>
      <c r="AE57" s="305"/>
      <c r="AF57" s="1210" t="s">
        <v>355</v>
      </c>
      <c r="AG57" s="1211"/>
      <c r="AH57" s="1211"/>
      <c r="AI57" s="1211"/>
      <c r="AJ57" s="1211"/>
      <c r="AK57" s="1211"/>
      <c r="AL57" s="1211"/>
      <c r="AM57" s="1211"/>
      <c r="AN57" s="1211"/>
      <c r="AO57" s="1211"/>
      <c r="AP57" s="1211"/>
      <c r="AQ57" s="1211"/>
      <c r="AR57" s="1211"/>
      <c r="AS57" s="1211"/>
      <c r="AT57" s="1211"/>
      <c r="AU57" s="1211"/>
      <c r="AV57" s="1211"/>
      <c r="AW57" s="1211"/>
      <c r="AX57" s="1211"/>
      <c r="AY57" s="1211"/>
      <c r="AZ57" s="1211"/>
      <c r="BA57" s="1211"/>
      <c r="BB57" s="1211"/>
      <c r="BC57" s="1211"/>
      <c r="BD57" s="1211"/>
      <c r="BE57" s="1211"/>
      <c r="BF57" s="1211"/>
      <c r="BG57" s="1212"/>
    </row>
    <row r="58" spans="1:59" ht="13.75" customHeight="1" thickBot="1">
      <c r="A58" s="305"/>
      <c r="B58" s="1213" t="s">
        <v>356</v>
      </c>
      <c r="C58" s="1214"/>
      <c r="D58" s="1214"/>
      <c r="E58" s="1214"/>
      <c r="F58" s="1214"/>
      <c r="G58" s="1214" t="s">
        <v>342</v>
      </c>
      <c r="H58" s="1214"/>
      <c r="I58" s="1214"/>
      <c r="J58" s="1214"/>
      <c r="K58" s="1214" t="s">
        <v>343</v>
      </c>
      <c r="L58" s="1214"/>
      <c r="M58" s="1214"/>
      <c r="N58" s="1214"/>
      <c r="O58" s="1214" t="s">
        <v>344</v>
      </c>
      <c r="P58" s="1214"/>
      <c r="Q58" s="1214"/>
      <c r="R58" s="1214"/>
      <c r="S58" s="1215" t="s">
        <v>357</v>
      </c>
      <c r="T58" s="1215"/>
      <c r="U58" s="1215"/>
      <c r="V58" s="1215"/>
      <c r="W58" s="1215"/>
      <c r="X58" s="1214" t="s">
        <v>156</v>
      </c>
      <c r="Y58" s="1214"/>
      <c r="Z58" s="1214"/>
      <c r="AA58" s="1214"/>
      <c r="AB58" s="1214"/>
      <c r="AC58" s="1216"/>
      <c r="AE58" s="305"/>
      <c r="AF58" s="1213" t="s">
        <v>356</v>
      </c>
      <c r="AG58" s="1214"/>
      <c r="AH58" s="1214"/>
      <c r="AI58" s="1214"/>
      <c r="AJ58" s="1214"/>
      <c r="AK58" s="1214" t="s">
        <v>342</v>
      </c>
      <c r="AL58" s="1214"/>
      <c r="AM58" s="1214"/>
      <c r="AN58" s="1214"/>
      <c r="AO58" s="1214" t="s">
        <v>343</v>
      </c>
      <c r="AP58" s="1214"/>
      <c r="AQ58" s="1214"/>
      <c r="AR58" s="1214"/>
      <c r="AS58" s="1214" t="s">
        <v>344</v>
      </c>
      <c r="AT58" s="1214"/>
      <c r="AU58" s="1214"/>
      <c r="AV58" s="1214"/>
      <c r="AW58" s="1215" t="s">
        <v>357</v>
      </c>
      <c r="AX58" s="1215"/>
      <c r="AY58" s="1215"/>
      <c r="AZ58" s="1215"/>
      <c r="BA58" s="1215"/>
      <c r="BB58" s="1214" t="s">
        <v>156</v>
      </c>
      <c r="BC58" s="1214"/>
      <c r="BD58" s="1214"/>
      <c r="BE58" s="1214"/>
      <c r="BF58" s="1214"/>
      <c r="BG58" s="1216"/>
    </row>
    <row r="59" spans="1:59" ht="16" thickTop="1" thickBot="1">
      <c r="A59" s="409"/>
      <c r="B59" s="530" t="s">
        <v>255</v>
      </c>
      <c r="C59" s="335"/>
      <c r="D59" s="335"/>
      <c r="E59" s="335"/>
      <c r="F59" s="405"/>
      <c r="G59" s="1203" t="e">
        <f>_xlfn.XLOOKUP(C54,consol!$B:$B,consol!$D:$D)</f>
        <v>#N/A</v>
      </c>
      <c r="H59" s="1203"/>
      <c r="I59" s="1203"/>
      <c r="J59" s="1203"/>
      <c r="K59" s="1203" t="e">
        <f>_xlfn.XLOOKUP(C54,consol!$B:$B,consol!$E:$E)</f>
        <v>#N/A</v>
      </c>
      <c r="L59" s="1203"/>
      <c r="M59" s="1203"/>
      <c r="N59" s="1203"/>
      <c r="O59" s="1203"/>
      <c r="P59" s="1203"/>
      <c r="Q59" s="1203"/>
      <c r="R59" s="1203"/>
      <c r="S59" s="1203"/>
      <c r="T59" s="1203"/>
      <c r="U59" s="1203"/>
      <c r="V59" s="1203"/>
      <c r="W59" s="1203"/>
      <c r="X59" s="1203"/>
      <c r="Y59" s="1203"/>
      <c r="Z59" s="1203"/>
      <c r="AA59" s="1203"/>
      <c r="AB59" s="1203"/>
      <c r="AC59" s="1204"/>
      <c r="AE59" s="409"/>
      <c r="AF59" s="530" t="s">
        <v>255</v>
      </c>
      <c r="AG59" s="335"/>
      <c r="AH59" s="335"/>
      <c r="AI59" s="335"/>
      <c r="AJ59" s="405"/>
      <c r="AK59" s="1203" t="e">
        <f>_xlfn.XLOOKUP(AG54,consol!$B:$B,consol!$D:$D)</f>
        <v>#N/A</v>
      </c>
      <c r="AL59" s="1203"/>
      <c r="AM59" s="1203"/>
      <c r="AN59" s="1203"/>
      <c r="AO59" s="1203" t="e">
        <f>_xlfn.XLOOKUP(AG54,consol!$B:$B,consol!$E:$E)</f>
        <v>#N/A</v>
      </c>
      <c r="AP59" s="1203"/>
      <c r="AQ59" s="1203"/>
      <c r="AR59" s="1203"/>
      <c r="AS59" s="1203"/>
      <c r="AT59" s="1203"/>
      <c r="AU59" s="1203"/>
      <c r="AV59" s="1203"/>
      <c r="AW59" s="1203"/>
      <c r="AX59" s="1203"/>
      <c r="AY59" s="1203"/>
      <c r="AZ59" s="1203"/>
      <c r="BA59" s="1203"/>
      <c r="BB59" s="1203"/>
      <c r="BC59" s="1203"/>
      <c r="BD59" s="1203"/>
      <c r="BE59" s="1203"/>
      <c r="BF59" s="1203"/>
      <c r="BG59" s="1204"/>
    </row>
    <row r="60" spans="1:59" ht="16" thickTop="1" thickBot="1">
      <c r="A60" s="409"/>
      <c r="B60" s="530" t="s">
        <v>256</v>
      </c>
      <c r="C60" s="335"/>
      <c r="D60" s="335"/>
      <c r="E60" s="335"/>
      <c r="F60" s="405"/>
      <c r="G60" s="1203" t="e">
        <f>_xlfn.XLOOKUP(C54,consol!$B:$B,consol!$H:$H)</f>
        <v>#N/A</v>
      </c>
      <c r="H60" s="1203"/>
      <c r="I60" s="1203"/>
      <c r="J60" s="1203"/>
      <c r="K60" s="1203" t="e">
        <f>_xlfn.XLOOKUP(C54,consol!$B:$B,consol!$I:$I)</f>
        <v>#N/A</v>
      </c>
      <c r="L60" s="1203"/>
      <c r="M60" s="1203"/>
      <c r="N60" s="1203"/>
      <c r="O60" s="1203"/>
      <c r="P60" s="1203"/>
      <c r="Q60" s="1203"/>
      <c r="R60" s="1203"/>
      <c r="S60" s="1203"/>
      <c r="T60" s="1203"/>
      <c r="U60" s="1203"/>
      <c r="V60" s="1203"/>
      <c r="W60" s="1203"/>
      <c r="X60" s="1203"/>
      <c r="Y60" s="1203"/>
      <c r="Z60" s="1203"/>
      <c r="AA60" s="1203"/>
      <c r="AB60" s="1203"/>
      <c r="AC60" s="1204"/>
      <c r="AE60" s="409"/>
      <c r="AF60" s="530" t="s">
        <v>256</v>
      </c>
      <c r="AG60" s="335"/>
      <c r="AH60" s="335"/>
      <c r="AI60" s="335"/>
      <c r="AJ60" s="405"/>
      <c r="AK60" s="1203" t="e">
        <f>_xlfn.XLOOKUP(AG54,consol!$B:$B,consol!$H:$H)</f>
        <v>#N/A</v>
      </c>
      <c r="AL60" s="1203"/>
      <c r="AM60" s="1203"/>
      <c r="AN60" s="1203"/>
      <c r="AO60" s="1203" t="e">
        <f>_xlfn.XLOOKUP(AG54,consol!$B:$B,consol!$I:$I)</f>
        <v>#N/A</v>
      </c>
      <c r="AP60" s="1203"/>
      <c r="AQ60" s="1203"/>
      <c r="AR60" s="1203"/>
      <c r="AS60" s="1203"/>
      <c r="AT60" s="1203"/>
      <c r="AU60" s="1203"/>
      <c r="AV60" s="1203"/>
      <c r="AW60" s="1203"/>
      <c r="AX60" s="1203"/>
      <c r="AY60" s="1203"/>
      <c r="AZ60" s="1203"/>
      <c r="BA60" s="1203"/>
      <c r="BB60" s="1203"/>
      <c r="BC60" s="1203"/>
      <c r="BD60" s="1203"/>
      <c r="BE60" s="1203"/>
      <c r="BF60" s="1203"/>
      <c r="BG60" s="1204"/>
    </row>
    <row r="61" spans="1:59" ht="16" thickTop="1" thickBot="1">
      <c r="A61" s="409"/>
      <c r="B61" s="530" t="s">
        <v>257</v>
      </c>
      <c r="C61" s="335"/>
      <c r="D61" s="335"/>
      <c r="E61" s="335"/>
      <c r="F61" s="405"/>
      <c r="G61" s="1203" t="e">
        <f>_xlfn.XLOOKUP(C54,consol!$B:$B,consol!$L:$L)</f>
        <v>#N/A</v>
      </c>
      <c r="H61" s="1203"/>
      <c r="I61" s="1203"/>
      <c r="J61" s="1203"/>
      <c r="K61" s="1203" t="e">
        <f>_xlfn.XLOOKUP(C54,consol!$B:$B,consol!$M:$M)</f>
        <v>#N/A</v>
      </c>
      <c r="L61" s="1203"/>
      <c r="M61" s="1203"/>
      <c r="N61" s="1203"/>
      <c r="O61" s="1203"/>
      <c r="P61" s="1203"/>
      <c r="Q61" s="1203"/>
      <c r="R61" s="1203"/>
      <c r="S61" s="1203"/>
      <c r="T61" s="1203"/>
      <c r="U61" s="1203"/>
      <c r="V61" s="1203"/>
      <c r="W61" s="1203"/>
      <c r="X61" s="1203"/>
      <c r="Y61" s="1203"/>
      <c r="Z61" s="1203"/>
      <c r="AA61" s="1203"/>
      <c r="AB61" s="1203"/>
      <c r="AC61" s="1204"/>
      <c r="AE61" s="409"/>
      <c r="AF61" s="530" t="s">
        <v>257</v>
      </c>
      <c r="AG61" s="335"/>
      <c r="AH61" s="335"/>
      <c r="AI61" s="335"/>
      <c r="AJ61" s="405"/>
      <c r="AK61" s="1203" t="e">
        <f>_xlfn.XLOOKUP(AG54,consol!$B:$B,consol!$L:$L)</f>
        <v>#N/A</v>
      </c>
      <c r="AL61" s="1203"/>
      <c r="AM61" s="1203"/>
      <c r="AN61" s="1203"/>
      <c r="AO61" s="1203" t="e">
        <f>_xlfn.XLOOKUP(AG54,consol!$B:$B,consol!$M:$M)</f>
        <v>#N/A</v>
      </c>
      <c r="AP61" s="1203"/>
      <c r="AQ61" s="1203"/>
      <c r="AR61" s="1203"/>
      <c r="AS61" s="1203"/>
      <c r="AT61" s="1203"/>
      <c r="AU61" s="1203"/>
      <c r="AV61" s="1203"/>
      <c r="AW61" s="1203"/>
      <c r="AX61" s="1203"/>
      <c r="AY61" s="1203"/>
      <c r="AZ61" s="1203"/>
      <c r="BA61" s="1203"/>
      <c r="BB61" s="1203"/>
      <c r="BC61" s="1203"/>
      <c r="BD61" s="1203"/>
      <c r="BE61" s="1203"/>
      <c r="BF61" s="1203"/>
      <c r="BG61" s="1204"/>
    </row>
    <row r="62" spans="1:59" ht="16" thickTop="1" thickBot="1">
      <c r="A62" s="409"/>
      <c r="B62" s="530" t="s">
        <v>258</v>
      </c>
      <c r="C62" s="335"/>
      <c r="D62" s="335"/>
      <c r="E62" s="335"/>
      <c r="F62" s="405"/>
      <c r="G62" s="1203" t="e">
        <f>_xlfn.XLOOKUP(C54,consol!$B:$B,consol!$P:$P)</f>
        <v>#N/A</v>
      </c>
      <c r="H62" s="1203"/>
      <c r="I62" s="1203"/>
      <c r="J62" s="1203"/>
      <c r="K62" s="1203" t="e">
        <f>_xlfn.XLOOKUP(C54,consol!$B:$B,consol!$Q:$Q)</f>
        <v>#N/A</v>
      </c>
      <c r="L62" s="1203"/>
      <c r="M62" s="1203"/>
      <c r="N62" s="1203"/>
      <c r="O62" s="1203"/>
      <c r="P62" s="1203"/>
      <c r="Q62" s="1203"/>
      <c r="R62" s="1203"/>
      <c r="S62" s="1203"/>
      <c r="T62" s="1203"/>
      <c r="U62" s="1203"/>
      <c r="V62" s="1203"/>
      <c r="W62" s="1203"/>
      <c r="X62" s="1203"/>
      <c r="Y62" s="1203"/>
      <c r="Z62" s="1203"/>
      <c r="AA62" s="1203"/>
      <c r="AB62" s="1203"/>
      <c r="AC62" s="1204"/>
      <c r="AE62" s="409"/>
      <c r="AF62" s="530" t="s">
        <v>258</v>
      </c>
      <c r="AG62" s="335"/>
      <c r="AH62" s="335"/>
      <c r="AI62" s="335"/>
      <c r="AJ62" s="405"/>
      <c r="AK62" s="1203" t="e">
        <f>_xlfn.XLOOKUP(AG54,consol!$B:$B,consol!$P:$P)</f>
        <v>#N/A</v>
      </c>
      <c r="AL62" s="1203"/>
      <c r="AM62" s="1203"/>
      <c r="AN62" s="1203"/>
      <c r="AO62" s="1203" t="e">
        <f>_xlfn.XLOOKUP(AG54,consol!$B:$B,consol!$Q:$Q)</f>
        <v>#N/A</v>
      </c>
      <c r="AP62" s="1203"/>
      <c r="AQ62" s="1203"/>
      <c r="AR62" s="1203"/>
      <c r="AS62" s="1203"/>
      <c r="AT62" s="1203"/>
      <c r="AU62" s="1203"/>
      <c r="AV62" s="1203"/>
      <c r="AW62" s="1203"/>
      <c r="AX62" s="1203"/>
      <c r="AY62" s="1203"/>
      <c r="AZ62" s="1203"/>
      <c r="BA62" s="1203"/>
      <c r="BB62" s="1203"/>
      <c r="BC62" s="1203"/>
      <c r="BD62" s="1203"/>
      <c r="BE62" s="1203"/>
      <c r="BF62" s="1203"/>
      <c r="BG62" s="1204"/>
    </row>
    <row r="63" spans="1:59" ht="16" thickTop="1" thickBot="1">
      <c r="A63" s="409"/>
      <c r="B63" s="530" t="s">
        <v>259</v>
      </c>
      <c r="C63" s="335"/>
      <c r="D63" s="335"/>
      <c r="E63" s="335"/>
      <c r="F63" s="405"/>
      <c r="G63" s="1203" t="e">
        <f>_xlfn.XLOOKUP(C54,consol!$B:$B,consol!$T:$T)</f>
        <v>#N/A</v>
      </c>
      <c r="H63" s="1203"/>
      <c r="I63" s="1203"/>
      <c r="J63" s="1203"/>
      <c r="K63" s="1203" t="e">
        <f>_xlfn.XLOOKUP(C54,consol!$B:$B,consol!$U:$U)</f>
        <v>#N/A</v>
      </c>
      <c r="L63" s="1203"/>
      <c r="M63" s="1203"/>
      <c r="N63" s="1203"/>
      <c r="O63" s="1203"/>
      <c r="P63" s="1203"/>
      <c r="Q63" s="1203"/>
      <c r="R63" s="1203"/>
      <c r="S63" s="1203"/>
      <c r="T63" s="1203"/>
      <c r="U63" s="1203"/>
      <c r="V63" s="1203"/>
      <c r="W63" s="1203"/>
      <c r="X63" s="1203"/>
      <c r="Y63" s="1203"/>
      <c r="Z63" s="1203"/>
      <c r="AA63" s="1203"/>
      <c r="AB63" s="1203"/>
      <c r="AC63" s="1204"/>
      <c r="AE63" s="409"/>
      <c r="AF63" s="530" t="s">
        <v>259</v>
      </c>
      <c r="AG63" s="335"/>
      <c r="AH63" s="335"/>
      <c r="AI63" s="335"/>
      <c r="AJ63" s="405"/>
      <c r="AK63" s="1203" t="e">
        <f>_xlfn.XLOOKUP(AG54,consol!$B:$B,consol!$T:$T)</f>
        <v>#N/A</v>
      </c>
      <c r="AL63" s="1203"/>
      <c r="AM63" s="1203"/>
      <c r="AN63" s="1203"/>
      <c r="AO63" s="1203" t="e">
        <f>_xlfn.XLOOKUP(AG54,consol!$B:$B,consol!$U:$U)</f>
        <v>#N/A</v>
      </c>
      <c r="AP63" s="1203"/>
      <c r="AQ63" s="1203"/>
      <c r="AR63" s="1203"/>
      <c r="AS63" s="1203"/>
      <c r="AT63" s="1203"/>
      <c r="AU63" s="1203"/>
      <c r="AV63" s="1203"/>
      <c r="AW63" s="1203"/>
      <c r="AX63" s="1203"/>
      <c r="AY63" s="1203"/>
      <c r="AZ63" s="1203"/>
      <c r="BA63" s="1203"/>
      <c r="BB63" s="1203"/>
      <c r="BC63" s="1203"/>
      <c r="BD63" s="1203"/>
      <c r="BE63" s="1203"/>
      <c r="BF63" s="1203"/>
      <c r="BG63" s="1204"/>
    </row>
    <row r="64" spans="1:59" ht="16" thickTop="1" thickBot="1">
      <c r="A64" s="409"/>
      <c r="B64" s="530" t="s">
        <v>260</v>
      </c>
      <c r="C64" s="335"/>
      <c r="D64" s="335"/>
      <c r="E64" s="335"/>
      <c r="F64" s="405"/>
      <c r="G64" s="1203" t="e">
        <f>_xlfn.XLOOKUP(C54,consol!$B:$B,consol!$X:$X)</f>
        <v>#N/A</v>
      </c>
      <c r="H64" s="1203"/>
      <c r="I64" s="1203"/>
      <c r="J64" s="1203"/>
      <c r="K64" s="1203" t="e">
        <f>_xlfn.XLOOKUP(C54,consol!$B:$B,consol!$Y:$Y)</f>
        <v>#N/A</v>
      </c>
      <c r="L64" s="1203"/>
      <c r="M64" s="1203"/>
      <c r="N64" s="1203"/>
      <c r="O64" s="1203"/>
      <c r="P64" s="1203"/>
      <c r="Q64" s="1203"/>
      <c r="R64" s="1203"/>
      <c r="S64" s="1203"/>
      <c r="T64" s="1203"/>
      <c r="U64" s="1203"/>
      <c r="V64" s="1203"/>
      <c r="W64" s="1203"/>
      <c r="X64" s="1203"/>
      <c r="Y64" s="1203"/>
      <c r="Z64" s="1203"/>
      <c r="AA64" s="1203"/>
      <c r="AB64" s="1203"/>
      <c r="AC64" s="1204"/>
      <c r="AE64" s="409"/>
      <c r="AF64" s="530" t="s">
        <v>260</v>
      </c>
      <c r="AG64" s="335"/>
      <c r="AH64" s="335"/>
      <c r="AI64" s="335"/>
      <c r="AJ64" s="405"/>
      <c r="AK64" s="1203" t="e">
        <f>_xlfn.XLOOKUP(AG54,consol!$B:$B,consol!$X:$X)</f>
        <v>#N/A</v>
      </c>
      <c r="AL64" s="1203"/>
      <c r="AM64" s="1203"/>
      <c r="AN64" s="1203"/>
      <c r="AO64" s="1203" t="e">
        <f>_xlfn.XLOOKUP(AG54,consol!$B:$B,consol!$Y:$Y)</f>
        <v>#N/A</v>
      </c>
      <c r="AP64" s="1203"/>
      <c r="AQ64" s="1203"/>
      <c r="AR64" s="1203"/>
      <c r="AS64" s="1203"/>
      <c r="AT64" s="1203"/>
      <c r="AU64" s="1203"/>
      <c r="AV64" s="1203"/>
      <c r="AW64" s="1203"/>
      <c r="AX64" s="1203"/>
      <c r="AY64" s="1203"/>
      <c r="AZ64" s="1203"/>
      <c r="BA64" s="1203"/>
      <c r="BB64" s="1203"/>
      <c r="BC64" s="1203"/>
      <c r="BD64" s="1203"/>
      <c r="BE64" s="1203"/>
      <c r="BF64" s="1203"/>
      <c r="BG64" s="1204"/>
    </row>
    <row r="65" spans="1:59" ht="15" thickTop="1" thickBot="1">
      <c r="A65" s="409"/>
      <c r="B65" s="531" t="s">
        <v>261</v>
      </c>
      <c r="C65" s="336"/>
      <c r="D65" s="336"/>
      <c r="E65" s="336"/>
      <c r="F65" s="405"/>
      <c r="G65" s="1203" t="e">
        <f>_xlfn.XLOOKUP(C54,consol!$B:$B,consol!$AB:$AB)</f>
        <v>#N/A</v>
      </c>
      <c r="H65" s="1203"/>
      <c r="I65" s="1203"/>
      <c r="J65" s="1203"/>
      <c r="K65" s="1203" t="e">
        <f>_xlfn.XLOOKUP(C54,consol!$B:$B,consol!$AC:$AC)</f>
        <v>#N/A</v>
      </c>
      <c r="L65" s="1203"/>
      <c r="M65" s="1203"/>
      <c r="N65" s="1203"/>
      <c r="O65" s="1203"/>
      <c r="P65" s="1203"/>
      <c r="Q65" s="1203"/>
      <c r="R65" s="1203"/>
      <c r="S65" s="1203"/>
      <c r="T65" s="1203"/>
      <c r="U65" s="1203"/>
      <c r="V65" s="1203"/>
      <c r="W65" s="1203"/>
      <c r="X65" s="1203"/>
      <c r="Y65" s="1203"/>
      <c r="Z65" s="1203"/>
      <c r="AA65" s="1203"/>
      <c r="AB65" s="1203"/>
      <c r="AC65" s="1204"/>
      <c r="AE65" s="409"/>
      <c r="AF65" s="531" t="s">
        <v>261</v>
      </c>
      <c r="AG65" s="336"/>
      <c r="AH65" s="336"/>
      <c r="AI65" s="336"/>
      <c r="AJ65" s="405"/>
      <c r="AK65" s="1203" t="e">
        <f>_xlfn.XLOOKUP(AG54,consol!$B:$B,consol!$AB:$AB)</f>
        <v>#N/A</v>
      </c>
      <c r="AL65" s="1203"/>
      <c r="AM65" s="1203"/>
      <c r="AN65" s="1203"/>
      <c r="AO65" s="1203" t="e">
        <f>_xlfn.XLOOKUP(AG54,consol!$B:$B,consol!$AC:$AC)</f>
        <v>#N/A</v>
      </c>
      <c r="AP65" s="1203"/>
      <c r="AQ65" s="1203"/>
      <c r="AR65" s="1203"/>
      <c r="AS65" s="1203"/>
      <c r="AT65" s="1203"/>
      <c r="AU65" s="1203"/>
      <c r="AV65" s="1203"/>
      <c r="AW65" s="1203"/>
      <c r="AX65" s="1203"/>
      <c r="AY65" s="1203"/>
      <c r="AZ65" s="1203"/>
      <c r="BA65" s="1203"/>
      <c r="BB65" s="1203"/>
      <c r="BC65" s="1203"/>
      <c r="BD65" s="1203"/>
      <c r="BE65" s="1203"/>
      <c r="BF65" s="1203"/>
      <c r="BG65" s="1204"/>
    </row>
    <row r="66" spans="1:59" ht="16" thickTop="1" thickBot="1">
      <c r="A66" s="409"/>
      <c r="B66" s="530" t="s">
        <v>12</v>
      </c>
      <c r="C66" s="335"/>
      <c r="D66" s="335"/>
      <c r="E66" s="335"/>
      <c r="F66" s="405"/>
      <c r="G66" s="1203" t="e">
        <f>_xlfn.XLOOKUP(C54,consol!$B:$B,consol!$AF:$AF)</f>
        <v>#N/A</v>
      </c>
      <c r="H66" s="1203"/>
      <c r="I66" s="1203"/>
      <c r="J66" s="1203"/>
      <c r="K66" s="1203" t="e">
        <f>_xlfn.XLOOKUP(C54,consol!$B:$B,consol!$AG:$AG)</f>
        <v>#N/A</v>
      </c>
      <c r="L66" s="1203"/>
      <c r="M66" s="1203"/>
      <c r="N66" s="1203"/>
      <c r="O66" s="1203"/>
      <c r="P66" s="1203"/>
      <c r="Q66" s="1203"/>
      <c r="R66" s="1203"/>
      <c r="S66" s="1203"/>
      <c r="T66" s="1203"/>
      <c r="U66" s="1203"/>
      <c r="V66" s="1203"/>
      <c r="W66" s="1203"/>
      <c r="X66" s="1203"/>
      <c r="Y66" s="1203"/>
      <c r="Z66" s="1203"/>
      <c r="AA66" s="1203"/>
      <c r="AB66" s="1203"/>
      <c r="AC66" s="1204"/>
      <c r="AE66" s="409"/>
      <c r="AF66" s="530" t="s">
        <v>12</v>
      </c>
      <c r="AG66" s="335"/>
      <c r="AH66" s="335"/>
      <c r="AI66" s="335"/>
      <c r="AJ66" s="405"/>
      <c r="AK66" s="1203" t="e">
        <f>_xlfn.XLOOKUP(AG54,consol!$B:$B,consol!$AF:$AF)</f>
        <v>#N/A</v>
      </c>
      <c r="AL66" s="1203"/>
      <c r="AM66" s="1203"/>
      <c r="AN66" s="1203"/>
      <c r="AO66" s="1203" t="e">
        <f>_xlfn.XLOOKUP(AG54,consol!$B:$B,consol!$AG:$AG)</f>
        <v>#N/A</v>
      </c>
      <c r="AP66" s="1203"/>
      <c r="AQ66" s="1203"/>
      <c r="AR66" s="1203"/>
      <c r="AS66" s="1203"/>
      <c r="AT66" s="1203"/>
      <c r="AU66" s="1203"/>
      <c r="AV66" s="1203"/>
      <c r="AW66" s="1203"/>
      <c r="AX66" s="1203"/>
      <c r="AY66" s="1203"/>
      <c r="AZ66" s="1203"/>
      <c r="BA66" s="1203"/>
      <c r="BB66" s="1203"/>
      <c r="BC66" s="1203"/>
      <c r="BD66" s="1203"/>
      <c r="BE66" s="1203"/>
      <c r="BF66" s="1203"/>
      <c r="BG66" s="1204"/>
    </row>
    <row r="67" spans="1:59" ht="16.5" thickTop="1" thickBot="1">
      <c r="A67" s="409"/>
      <c r="B67" s="532" t="s">
        <v>262</v>
      </c>
      <c r="C67" s="337"/>
      <c r="D67" s="337"/>
      <c r="E67" s="337"/>
      <c r="F67" s="405"/>
      <c r="G67" s="1203" t="e">
        <f>_xlfn.XLOOKUP(C54,consol!$B:$B,consol!$AJ:$AJ)</f>
        <v>#N/A</v>
      </c>
      <c r="H67" s="1203"/>
      <c r="I67" s="1203"/>
      <c r="J67" s="1203"/>
      <c r="K67" s="1203" t="e">
        <f>_xlfn.XLOOKUP(C54,consol!$B:$B,consol!$AK:$AK)</f>
        <v>#N/A</v>
      </c>
      <c r="L67" s="1203"/>
      <c r="M67" s="1203"/>
      <c r="N67" s="1203"/>
      <c r="O67" s="1203"/>
      <c r="P67" s="1203"/>
      <c r="Q67" s="1203"/>
      <c r="R67" s="1203"/>
      <c r="S67" s="1203"/>
      <c r="T67" s="1203"/>
      <c r="U67" s="1203"/>
      <c r="V67" s="1203"/>
      <c r="W67" s="1203"/>
      <c r="X67" s="1203"/>
      <c r="Y67" s="1203"/>
      <c r="Z67" s="1203"/>
      <c r="AA67" s="1203"/>
      <c r="AB67" s="1203"/>
      <c r="AC67" s="1204"/>
      <c r="AE67" s="409"/>
      <c r="AF67" s="532" t="s">
        <v>262</v>
      </c>
      <c r="AG67" s="337"/>
      <c r="AH67" s="337"/>
      <c r="AI67" s="337"/>
      <c r="AJ67" s="405"/>
      <c r="AK67" s="1203" t="e">
        <f>_xlfn.XLOOKUP(AG54,consol!$B:$B,consol!$AJ:$AJ)</f>
        <v>#N/A</v>
      </c>
      <c r="AL67" s="1203"/>
      <c r="AM67" s="1203"/>
      <c r="AN67" s="1203"/>
      <c r="AO67" s="1203" t="e">
        <f>_xlfn.XLOOKUP(AG54,consol!$B:$B,consol!$AK:$AK)</f>
        <v>#N/A</v>
      </c>
      <c r="AP67" s="1203"/>
      <c r="AQ67" s="1203"/>
      <c r="AR67" s="1203"/>
      <c r="AS67" s="1203"/>
      <c r="AT67" s="1203"/>
      <c r="AU67" s="1203"/>
      <c r="AV67" s="1203"/>
      <c r="AW67" s="1203"/>
      <c r="AX67" s="1203"/>
      <c r="AY67" s="1203"/>
      <c r="AZ67" s="1203"/>
      <c r="BA67" s="1203"/>
      <c r="BB67" s="1203"/>
      <c r="BC67" s="1203"/>
      <c r="BD67" s="1203"/>
      <c r="BE67" s="1203"/>
      <c r="BF67" s="1203"/>
      <c r="BG67" s="1204"/>
    </row>
    <row r="68" spans="1:59" ht="16.5" thickTop="1" thickBot="1">
      <c r="A68" s="409"/>
      <c r="B68" s="532" t="s">
        <v>263</v>
      </c>
      <c r="C68" s="337"/>
      <c r="D68" s="337"/>
      <c r="E68" s="337"/>
      <c r="F68" s="405"/>
      <c r="G68" s="1203" t="e">
        <f>_xlfn.XLOOKUP(C54,consol!$B:$B,consol!$AN:$AN)</f>
        <v>#N/A</v>
      </c>
      <c r="H68" s="1203"/>
      <c r="I68" s="1203"/>
      <c r="J68" s="1203"/>
      <c r="K68" s="1203" t="e">
        <f>_xlfn.XLOOKUP(C54,consol!$B:$B,consol!$AO:$AO)</f>
        <v>#N/A</v>
      </c>
      <c r="L68" s="1203"/>
      <c r="M68" s="1203"/>
      <c r="N68" s="1203"/>
      <c r="O68" s="1203"/>
      <c r="P68" s="1203"/>
      <c r="Q68" s="1203"/>
      <c r="R68" s="1203"/>
      <c r="S68" s="1203"/>
      <c r="T68" s="1203"/>
      <c r="U68" s="1203"/>
      <c r="V68" s="1203"/>
      <c r="W68" s="1203"/>
      <c r="X68" s="1203"/>
      <c r="Y68" s="1203"/>
      <c r="Z68" s="1203"/>
      <c r="AA68" s="1203"/>
      <c r="AB68" s="1203"/>
      <c r="AC68" s="1204"/>
      <c r="AE68" s="409"/>
      <c r="AF68" s="532" t="s">
        <v>263</v>
      </c>
      <c r="AG68" s="337"/>
      <c r="AH68" s="337"/>
      <c r="AI68" s="337"/>
      <c r="AJ68" s="405"/>
      <c r="AK68" s="1203" t="e">
        <f>_xlfn.XLOOKUP(AG54,consol!$B:$B,consol!$AN:$AN)</f>
        <v>#N/A</v>
      </c>
      <c r="AL68" s="1203"/>
      <c r="AM68" s="1203"/>
      <c r="AN68" s="1203"/>
      <c r="AO68" s="1203" t="e">
        <f>_xlfn.XLOOKUP(AG54,consol!$B:$B,consol!$AO:$AO)</f>
        <v>#N/A</v>
      </c>
      <c r="AP68" s="1203"/>
      <c r="AQ68" s="1203"/>
      <c r="AR68" s="1203"/>
      <c r="AS68" s="1203"/>
      <c r="AT68" s="1203"/>
      <c r="AU68" s="1203"/>
      <c r="AV68" s="1203"/>
      <c r="AW68" s="1203"/>
      <c r="AX68" s="1203"/>
      <c r="AY68" s="1203"/>
      <c r="AZ68" s="1203"/>
      <c r="BA68" s="1203"/>
      <c r="BB68" s="1203"/>
      <c r="BC68" s="1203"/>
      <c r="BD68" s="1203"/>
      <c r="BE68" s="1203"/>
      <c r="BF68" s="1203"/>
      <c r="BG68" s="1204"/>
    </row>
    <row r="69" spans="1:59" ht="16.5" thickTop="1" thickBot="1">
      <c r="A69" s="409"/>
      <c r="B69" s="551" t="e">
        <f>_xlfn.XLOOKUP(C54,consol!$B:$B,consol!$BN:$BN)</f>
        <v>#N/A</v>
      </c>
      <c r="C69" s="337"/>
      <c r="D69" s="337"/>
      <c r="E69" s="337"/>
      <c r="F69" s="421" t="str">
        <f>PROPER('INPUT DATA'!E73)</f>
        <v/>
      </c>
      <c r="G69" s="1209" t="e">
        <f>_xlfn.XLOOKUP(C54,consol!$B:$B,consol!$AR:$AR)</f>
        <v>#N/A</v>
      </c>
      <c r="H69" s="1209"/>
      <c r="I69" s="1209"/>
      <c r="J69" s="1209"/>
      <c r="K69" s="1209" t="e">
        <f>_xlfn.XLOOKUP(C54,consol!$B:$B,consol!AS:AS)</f>
        <v>#N/A</v>
      </c>
      <c r="L69" s="1209"/>
      <c r="M69" s="1209"/>
      <c r="N69" s="1209"/>
      <c r="O69" s="1203"/>
      <c r="P69" s="1203"/>
      <c r="Q69" s="1203"/>
      <c r="R69" s="1203"/>
      <c r="S69" s="1203"/>
      <c r="T69" s="1203"/>
      <c r="U69" s="1203"/>
      <c r="V69" s="1203"/>
      <c r="W69" s="1203"/>
      <c r="X69" s="1203"/>
      <c r="Y69" s="1203"/>
      <c r="Z69" s="1203"/>
      <c r="AA69" s="1203"/>
      <c r="AB69" s="1203"/>
      <c r="AC69" s="1204"/>
      <c r="AE69" s="409"/>
      <c r="AF69" s="551" t="e">
        <f>_xlfn.XLOOKUP(AG54,consol!$B:$B,consol!$BN:$BN)</f>
        <v>#N/A</v>
      </c>
      <c r="AG69" s="337"/>
      <c r="AH69" s="337"/>
      <c r="AI69" s="337"/>
      <c r="AJ69" s="421" t="str">
        <f>PROPER('INPUT DATA'!AI73)</f>
        <v/>
      </c>
      <c r="AK69" s="1209" t="e">
        <f>_xlfn.XLOOKUP(AG54,consol!$B:$B,consol!$AR:$AR)</f>
        <v>#N/A</v>
      </c>
      <c r="AL69" s="1209"/>
      <c r="AM69" s="1209"/>
      <c r="AN69" s="1209"/>
      <c r="AO69" s="1209" t="e">
        <f>_xlfn.XLOOKUP(AG54,consol!$B:$B,consol!BW:BW)</f>
        <v>#N/A</v>
      </c>
      <c r="AP69" s="1209"/>
      <c r="AQ69" s="1209"/>
      <c r="AR69" s="1209"/>
      <c r="AS69" s="1203"/>
      <c r="AT69" s="1203"/>
      <c r="AU69" s="1203"/>
      <c r="AV69" s="1203"/>
      <c r="AW69" s="1203"/>
      <c r="AX69" s="1203"/>
      <c r="AY69" s="1203"/>
      <c r="AZ69" s="1203"/>
      <c r="BA69" s="1203"/>
      <c r="BB69" s="1203"/>
      <c r="BC69" s="1203"/>
      <c r="BD69" s="1203"/>
      <c r="BE69" s="1203"/>
      <c r="BF69" s="1203"/>
      <c r="BG69" s="1204"/>
    </row>
    <row r="70" spans="1:59" ht="16.5" hidden="1" thickTop="1" thickBot="1">
      <c r="A70" s="409"/>
      <c r="B70" s="532" t="str">
        <f t="shared" ref="B70:B71" si="33">IF(F70="","",F70)</f>
        <v/>
      </c>
      <c r="C70" s="337"/>
      <c r="D70" s="337"/>
      <c r="E70" s="337"/>
      <c r="F70" s="421" t="str">
        <f>PROPER('INPUT DATA'!E74)</f>
        <v/>
      </c>
      <c r="G70" s="1205"/>
      <c r="H70" s="1205"/>
      <c r="I70" s="1205"/>
      <c r="J70" s="1205"/>
      <c r="K70" s="1205"/>
      <c r="L70" s="1205"/>
      <c r="M70" s="1205"/>
      <c r="N70" s="1205"/>
      <c r="O70" s="1203"/>
      <c r="P70" s="1203"/>
      <c r="Q70" s="1203"/>
      <c r="R70" s="1203"/>
      <c r="S70" s="1203"/>
      <c r="T70" s="1203"/>
      <c r="U70" s="1203"/>
      <c r="V70" s="1203"/>
      <c r="W70" s="1203"/>
      <c r="X70" s="1203"/>
      <c r="Y70" s="1203"/>
      <c r="Z70" s="1203"/>
      <c r="AA70" s="1203"/>
      <c r="AB70" s="1203"/>
      <c r="AC70" s="1204"/>
      <c r="AE70" s="409"/>
      <c r="AF70" s="532" t="str">
        <f t="shared" ref="AF70:AF71" si="34">IF(AJ70="","",AJ70)</f>
        <v/>
      </c>
      <c r="AG70" s="337"/>
      <c r="AH70" s="337"/>
      <c r="AI70" s="337"/>
      <c r="AJ70" s="421" t="str">
        <f>PROPER('INPUT DATA'!AI74)</f>
        <v/>
      </c>
      <c r="AK70" s="1205"/>
      <c r="AL70" s="1205"/>
      <c r="AM70" s="1205"/>
      <c r="AN70" s="1205"/>
      <c r="AO70" s="1205"/>
      <c r="AP70" s="1205"/>
      <c r="AQ70" s="1205"/>
      <c r="AR70" s="1205"/>
      <c r="AS70" s="1203"/>
      <c r="AT70" s="1203"/>
      <c r="AU70" s="1203"/>
      <c r="AV70" s="1203"/>
      <c r="AW70" s="1203"/>
      <c r="AX70" s="1203"/>
      <c r="AY70" s="1203"/>
      <c r="AZ70" s="1203"/>
      <c r="BA70" s="1203"/>
      <c r="BB70" s="1203"/>
      <c r="BC70" s="1203"/>
      <c r="BD70" s="1203"/>
      <c r="BE70" s="1203"/>
      <c r="BF70" s="1203"/>
      <c r="BG70" s="1204"/>
    </row>
    <row r="71" spans="1:59" ht="16.75" hidden="1" customHeight="1" thickTop="1" thickBot="1">
      <c r="A71" s="409"/>
      <c r="B71" s="550" t="str">
        <f t="shared" si="33"/>
        <v/>
      </c>
      <c r="C71" s="420"/>
      <c r="D71" s="420"/>
      <c r="E71" s="420"/>
      <c r="F71" s="421" t="str">
        <f>PROPER('INPUT DATA'!E75)</f>
        <v/>
      </c>
      <c r="G71" s="1205" t="e">
        <f>VLOOKUP(C$6,consol!$B$17:$BM$117,51,FALSE)</f>
        <v>#N/A</v>
      </c>
      <c r="H71" s="1205"/>
      <c r="I71" s="1205"/>
      <c r="J71" s="1205"/>
      <c r="K71" s="1205" t="e">
        <f>VLOOKUP(G$6,consol!$B$17:$BM$117,51,FALSE)</f>
        <v>#N/A</v>
      </c>
      <c r="L71" s="1205"/>
      <c r="M71" s="1205"/>
      <c r="N71" s="1205"/>
      <c r="O71" s="1203"/>
      <c r="P71" s="1203"/>
      <c r="Q71" s="1203"/>
      <c r="R71" s="1203"/>
      <c r="S71" s="1203"/>
      <c r="T71" s="1203"/>
      <c r="U71" s="1203"/>
      <c r="V71" s="1203"/>
      <c r="W71" s="1203"/>
      <c r="X71" s="1203"/>
      <c r="Y71" s="1203"/>
      <c r="Z71" s="1203"/>
      <c r="AA71" s="1203"/>
      <c r="AB71" s="1203"/>
      <c r="AC71" s="1204"/>
      <c r="AE71" s="409"/>
      <c r="AF71" s="550" t="str">
        <f t="shared" si="34"/>
        <v/>
      </c>
      <c r="AG71" s="420"/>
      <c r="AH71" s="420"/>
      <c r="AI71" s="420"/>
      <c r="AJ71" s="421" t="str">
        <f>PROPER('INPUT DATA'!AI75)</f>
        <v/>
      </c>
      <c r="AK71" s="1205" t="e">
        <f>VLOOKUP(AG$6,consol!$B$17:$BM$117,51,FALSE)</f>
        <v>#N/A</v>
      </c>
      <c r="AL71" s="1205"/>
      <c r="AM71" s="1205"/>
      <c r="AN71" s="1205"/>
      <c r="AO71" s="1205" t="e">
        <f>VLOOKUP(AK$6,consol!$B$17:$BM$117,51,FALSE)</f>
        <v>#N/A</v>
      </c>
      <c r="AP71" s="1205"/>
      <c r="AQ71" s="1205"/>
      <c r="AR71" s="1205"/>
      <c r="AS71" s="1203"/>
      <c r="AT71" s="1203"/>
      <c r="AU71" s="1203"/>
      <c r="AV71" s="1203"/>
      <c r="AW71" s="1203"/>
      <c r="AX71" s="1203"/>
      <c r="AY71" s="1203"/>
      <c r="AZ71" s="1203"/>
      <c r="BA71" s="1203"/>
      <c r="BB71" s="1203"/>
      <c r="BC71" s="1203"/>
      <c r="BD71" s="1203"/>
      <c r="BE71" s="1203"/>
      <c r="BF71" s="1203"/>
      <c r="BG71" s="1204"/>
    </row>
    <row r="72" spans="1:59" ht="15" thickTop="1" thickBot="1">
      <c r="A72" s="409"/>
      <c r="B72" s="534"/>
      <c r="C72" s="406"/>
      <c r="D72" s="406"/>
      <c r="E72" s="406"/>
      <c r="F72" s="407" t="s">
        <v>238</v>
      </c>
      <c r="G72" s="1202" t="e">
        <f>_xlfn.XLOOKUP(C54,consol!$B:$B,consol!$BD:$BD)</f>
        <v>#N/A</v>
      </c>
      <c r="H72" s="1202"/>
      <c r="I72" s="1202"/>
      <c r="J72" s="1202"/>
      <c r="K72" s="1202" t="e">
        <f>_xlfn.XLOOKUP(C54,consol!$B:$B,consol!$BE:$BE)</f>
        <v>#N/A</v>
      </c>
      <c r="L72" s="1202"/>
      <c r="M72" s="1202"/>
      <c r="N72" s="1202"/>
      <c r="O72" s="1202"/>
      <c r="P72" s="1202"/>
      <c r="Q72" s="1202"/>
      <c r="R72" s="1202"/>
      <c r="S72" s="1202"/>
      <c r="T72" s="1202"/>
      <c r="U72" s="1202"/>
      <c r="V72" s="1202"/>
      <c r="W72" s="1202"/>
      <c r="X72" s="1203"/>
      <c r="Y72" s="1203"/>
      <c r="Z72" s="1203"/>
      <c r="AA72" s="1203"/>
      <c r="AB72" s="1203"/>
      <c r="AC72" s="1204"/>
      <c r="AE72" s="409"/>
      <c r="AF72" s="534"/>
      <c r="AG72" s="406"/>
      <c r="AH72" s="406"/>
      <c r="AI72" s="406"/>
      <c r="AJ72" s="407" t="s">
        <v>238</v>
      </c>
      <c r="AK72" s="1202" t="e">
        <f>_xlfn.XLOOKUP(AG54,consol!$B:$B,consol!$BD:$BD)</f>
        <v>#N/A</v>
      </c>
      <c r="AL72" s="1202"/>
      <c r="AM72" s="1202"/>
      <c r="AN72" s="1202"/>
      <c r="AO72" s="1202" t="e">
        <f>_xlfn.XLOOKUP(AG54,consol!$B:$B,consol!$BE:$BE)</f>
        <v>#N/A</v>
      </c>
      <c r="AP72" s="1202"/>
      <c r="AQ72" s="1202"/>
      <c r="AR72" s="1202"/>
      <c r="AS72" s="1202"/>
      <c r="AT72" s="1202"/>
      <c r="AU72" s="1202"/>
      <c r="AV72" s="1202"/>
      <c r="AW72" s="1202"/>
      <c r="AX72" s="1202"/>
      <c r="AY72" s="1202"/>
      <c r="AZ72" s="1202"/>
      <c r="BA72" s="1202"/>
      <c r="BB72" s="1203"/>
      <c r="BC72" s="1203"/>
      <c r="BD72" s="1203"/>
      <c r="BE72" s="1203"/>
      <c r="BF72" s="1203"/>
      <c r="BG72" s="1204"/>
    </row>
    <row r="73" spans="1:59" ht="14.5" thickTop="1">
      <c r="A73" s="305"/>
      <c r="B73" s="535"/>
      <c r="C73" s="404"/>
      <c r="D73" s="404"/>
      <c r="E73" s="404"/>
      <c r="F73" s="408" t="s">
        <v>358</v>
      </c>
      <c r="G73" s="1200" t="e">
        <f>IF(G72="","",IFERROR(VLOOKUP(G72,DESCRIPTORS,4,TRUE),""))</f>
        <v>#N/A</v>
      </c>
      <c r="H73" s="1200"/>
      <c r="I73" s="1200"/>
      <c r="J73" s="1200"/>
      <c r="K73" s="1200" t="e">
        <f>IF(K72="","",IFERROR(VLOOKUP(K72,DESCRIPTORS,4,TRUE),""))</f>
        <v>#N/A</v>
      </c>
      <c r="L73" s="1200"/>
      <c r="M73" s="1200"/>
      <c r="N73" s="1200"/>
      <c r="O73" s="1200"/>
      <c r="P73" s="1200"/>
      <c r="Q73" s="1200"/>
      <c r="R73" s="1200"/>
      <c r="S73" s="1200"/>
      <c r="T73" s="1200"/>
      <c r="U73" s="1200"/>
      <c r="V73" s="1200"/>
      <c r="W73" s="1200"/>
      <c r="X73" s="404"/>
      <c r="Y73" s="404"/>
      <c r="Z73" s="404"/>
      <c r="AA73" s="404"/>
      <c r="AB73" s="404"/>
      <c r="AC73" s="536"/>
      <c r="AE73" s="305"/>
      <c r="AF73" s="535"/>
      <c r="AG73" s="404"/>
      <c r="AH73" s="404"/>
      <c r="AI73" s="404"/>
      <c r="AJ73" s="408" t="s">
        <v>358</v>
      </c>
      <c r="AK73" s="1200" t="e">
        <f>IF(AK72="","",IFERROR(VLOOKUP(AK72,DESCRIPTORS,4,TRUE),""))</f>
        <v>#N/A</v>
      </c>
      <c r="AL73" s="1200"/>
      <c r="AM73" s="1200"/>
      <c r="AN73" s="1200"/>
      <c r="AO73" s="1200" t="e">
        <f>IF(AO72="","",IFERROR(VLOOKUP(AO72,DESCRIPTORS,4,TRUE),""))</f>
        <v>#N/A</v>
      </c>
      <c r="AP73" s="1200"/>
      <c r="AQ73" s="1200"/>
      <c r="AR73" s="1200"/>
      <c r="AS73" s="1200"/>
      <c r="AT73" s="1200"/>
      <c r="AU73" s="1200"/>
      <c r="AV73" s="1200"/>
      <c r="AW73" s="1200"/>
      <c r="AX73" s="1200"/>
      <c r="AY73" s="1200"/>
      <c r="AZ73" s="1200"/>
      <c r="BA73" s="1200"/>
      <c r="BB73" s="404"/>
      <c r="BC73" s="404"/>
      <c r="BD73" s="404"/>
      <c r="BE73" s="404"/>
      <c r="BF73" s="404"/>
      <c r="BG73" s="536"/>
    </row>
    <row r="74" spans="1:59">
      <c r="A74" s="305"/>
      <c r="B74" s="537"/>
      <c r="C74" s="538"/>
      <c r="D74" s="538"/>
      <c r="E74" s="538"/>
      <c r="F74" s="539" t="s">
        <v>359</v>
      </c>
      <c r="G74" s="1201" t="e">
        <f>_xlfn.XLOOKUP(C54,consol!$B:$B,consol!$BJ:$BJ)</f>
        <v>#N/A</v>
      </c>
      <c r="H74" s="1201"/>
      <c r="I74" s="1201"/>
      <c r="J74" s="1201"/>
      <c r="K74" s="1201" t="e">
        <f>_xlfn.XLOOKUP(C54,consol!$B:$B,consol!$BK:$BK)</f>
        <v>#N/A</v>
      </c>
      <c r="L74" s="1201"/>
      <c r="M74" s="1201"/>
      <c r="N74" s="1201"/>
      <c r="O74" s="1201" t="str">
        <f t="shared" ref="O74" si="35">IF(O72="","",IF(O72&gt;=95,"✔",""))</f>
        <v/>
      </c>
      <c r="P74" s="1201"/>
      <c r="Q74" s="1201"/>
      <c r="R74" s="1201"/>
      <c r="S74" s="1201" t="str">
        <f t="shared" ref="S74" si="36">IF(S72="","",IF(S72&gt;=95,"✔",""))</f>
        <v/>
      </c>
      <c r="T74" s="1201"/>
      <c r="U74" s="1201"/>
      <c r="V74" s="1201"/>
      <c r="W74" s="1201"/>
      <c r="X74" s="538"/>
      <c r="Y74" s="538"/>
      <c r="Z74" s="538"/>
      <c r="AA74" s="538"/>
      <c r="AB74" s="538"/>
      <c r="AC74" s="540"/>
      <c r="AE74" s="305"/>
      <c r="AF74" s="537"/>
      <c r="AG74" s="538"/>
      <c r="AH74" s="538"/>
      <c r="AI74" s="538"/>
      <c r="AJ74" s="539" t="s">
        <v>359</v>
      </c>
      <c r="AK74" s="1201" t="e">
        <f>_xlfn.XLOOKUP(AG54,consol!$B:$B,consol!$BJ:$BJ)</f>
        <v>#N/A</v>
      </c>
      <c r="AL74" s="1201"/>
      <c r="AM74" s="1201"/>
      <c r="AN74" s="1201"/>
      <c r="AO74" s="1201" t="e">
        <f>_xlfn.XLOOKUP(AG54,consol!$B:$B,consol!$BK:$BK)</f>
        <v>#N/A</v>
      </c>
      <c r="AP74" s="1201"/>
      <c r="AQ74" s="1201"/>
      <c r="AR74" s="1201"/>
      <c r="AS74" s="1201" t="str">
        <f t="shared" ref="AS74" si="37">IF(AS72="","",IF(AS72&gt;=95,"✔",""))</f>
        <v/>
      </c>
      <c r="AT74" s="1201"/>
      <c r="AU74" s="1201"/>
      <c r="AV74" s="1201"/>
      <c r="AW74" s="1201" t="str">
        <f t="shared" ref="AW74" si="38">IF(AW72="","",IF(AW72&gt;=95,"✔",""))</f>
        <v/>
      </c>
      <c r="AX74" s="1201"/>
      <c r="AY74" s="1201"/>
      <c r="AZ74" s="1201"/>
      <c r="BA74" s="1201"/>
      <c r="BB74" s="538"/>
      <c r="BC74" s="538"/>
      <c r="BD74" s="538"/>
      <c r="BE74" s="538"/>
      <c r="BF74" s="538"/>
      <c r="BG74" s="540"/>
    </row>
    <row r="75" spans="1:59">
      <c r="A75" s="305"/>
      <c r="B75" s="529"/>
      <c r="C75" s="123"/>
      <c r="D75" s="123"/>
      <c r="E75" s="123"/>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528"/>
      <c r="AE75" s="305"/>
      <c r="AF75" s="529"/>
      <c r="AG75" s="123"/>
      <c r="AH75" s="123"/>
      <c r="AI75" s="123"/>
      <c r="AJ75" s="123"/>
      <c r="AK75" s="123"/>
      <c r="AL75" s="123"/>
      <c r="AM75" s="123"/>
      <c r="AN75" s="123"/>
      <c r="AO75" s="123"/>
      <c r="AP75" s="123"/>
      <c r="AQ75" s="123"/>
      <c r="AR75" s="123"/>
      <c r="AS75" s="123"/>
      <c r="AT75" s="123"/>
      <c r="AU75" s="123"/>
      <c r="AV75" s="123"/>
      <c r="AW75" s="123"/>
      <c r="AX75" s="123"/>
      <c r="AY75" s="123"/>
      <c r="AZ75" s="123"/>
      <c r="BA75" s="123"/>
      <c r="BB75" s="123"/>
      <c r="BC75" s="123"/>
      <c r="BD75" s="123"/>
      <c r="BE75" s="123"/>
      <c r="BF75" s="123"/>
      <c r="BG75" s="528"/>
    </row>
    <row r="76" spans="1:59">
      <c r="A76" s="305"/>
      <c r="B76" s="1195" t="s">
        <v>347</v>
      </c>
      <c r="C76" s="1196"/>
      <c r="D76" s="1196"/>
      <c r="E76" s="1196"/>
      <c r="F76" s="1196"/>
      <c r="G76" s="1196"/>
      <c r="H76" s="1196"/>
      <c r="I76" s="1196"/>
      <c r="J76" s="1196"/>
      <c r="K76" s="1196"/>
      <c r="L76" s="1196"/>
      <c r="M76" s="1196"/>
      <c r="N76" s="1196"/>
      <c r="O76" s="1196"/>
      <c r="P76" s="1196"/>
      <c r="Q76" s="1196"/>
      <c r="R76" s="1196"/>
      <c r="S76" s="1196"/>
      <c r="T76" s="1196"/>
      <c r="U76" s="1196"/>
      <c r="V76" s="1196"/>
      <c r="W76" s="1196"/>
      <c r="X76" s="1196"/>
      <c r="Y76" s="1196"/>
      <c r="Z76" s="1196"/>
      <c r="AA76" s="1196"/>
      <c r="AB76" s="1196"/>
      <c r="AC76" s="1197"/>
      <c r="AE76" s="305"/>
      <c r="AF76" s="1195" t="s">
        <v>347</v>
      </c>
      <c r="AG76" s="1196"/>
      <c r="AH76" s="1196"/>
      <c r="AI76" s="1196"/>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7"/>
    </row>
    <row r="77" spans="1:59" ht="14.5" thickBot="1">
      <c r="A77" s="305"/>
      <c r="B77" s="541" t="s">
        <v>363</v>
      </c>
      <c r="C77" s="410" t="s">
        <v>72</v>
      </c>
      <c r="D77" s="410" t="s">
        <v>73</v>
      </c>
      <c r="E77" s="410" t="s">
        <v>74</v>
      </c>
      <c r="F77" s="410" t="s">
        <v>360</v>
      </c>
      <c r="G77" s="410" t="s">
        <v>76</v>
      </c>
      <c r="H77" s="410" t="s">
        <v>72</v>
      </c>
      <c r="I77" s="410" t="s">
        <v>73</v>
      </c>
      <c r="J77" s="410" t="s">
        <v>74</v>
      </c>
      <c r="K77" s="410" t="s">
        <v>360</v>
      </c>
      <c r="L77" s="410" t="s">
        <v>76</v>
      </c>
      <c r="M77" s="410" t="s">
        <v>72</v>
      </c>
      <c r="N77" s="410" t="s">
        <v>73</v>
      </c>
      <c r="O77" s="410" t="s">
        <v>74</v>
      </c>
      <c r="P77" s="410" t="s">
        <v>360</v>
      </c>
      <c r="Q77" s="410" t="s">
        <v>76</v>
      </c>
      <c r="R77" s="410" t="s">
        <v>72</v>
      </c>
      <c r="S77" s="410" t="s">
        <v>73</v>
      </c>
      <c r="T77" s="410" t="s">
        <v>74</v>
      </c>
      <c r="U77" s="410" t="s">
        <v>360</v>
      </c>
      <c r="V77" s="410" t="s">
        <v>76</v>
      </c>
      <c r="W77" s="410" t="s">
        <v>72</v>
      </c>
      <c r="X77" s="410" t="s">
        <v>73</v>
      </c>
      <c r="Y77" s="410" t="s">
        <v>74</v>
      </c>
      <c r="Z77" s="410" t="s">
        <v>360</v>
      </c>
      <c r="AA77" s="410" t="s">
        <v>76</v>
      </c>
      <c r="AB77" s="1198" t="s">
        <v>20</v>
      </c>
      <c r="AC77" s="1199"/>
      <c r="AE77" s="305"/>
      <c r="AF77" s="541" t="s">
        <v>363</v>
      </c>
      <c r="AG77" s="410" t="s">
        <v>72</v>
      </c>
      <c r="AH77" s="410" t="s">
        <v>73</v>
      </c>
      <c r="AI77" s="410" t="s">
        <v>74</v>
      </c>
      <c r="AJ77" s="410" t="s">
        <v>360</v>
      </c>
      <c r="AK77" s="410" t="s">
        <v>76</v>
      </c>
      <c r="AL77" s="410" t="s">
        <v>72</v>
      </c>
      <c r="AM77" s="410" t="s">
        <v>73</v>
      </c>
      <c r="AN77" s="410" t="s">
        <v>74</v>
      </c>
      <c r="AO77" s="410" t="s">
        <v>360</v>
      </c>
      <c r="AP77" s="410" t="s">
        <v>76</v>
      </c>
      <c r="AQ77" s="410" t="s">
        <v>72</v>
      </c>
      <c r="AR77" s="410" t="s">
        <v>73</v>
      </c>
      <c r="AS77" s="410" t="s">
        <v>74</v>
      </c>
      <c r="AT77" s="410" t="s">
        <v>360</v>
      </c>
      <c r="AU77" s="410" t="s">
        <v>76</v>
      </c>
      <c r="AV77" s="410" t="s">
        <v>72</v>
      </c>
      <c r="AW77" s="410" t="s">
        <v>73</v>
      </c>
      <c r="AX77" s="410" t="s">
        <v>74</v>
      </c>
      <c r="AY77" s="410" t="s">
        <v>360</v>
      </c>
      <c r="AZ77" s="410" t="s">
        <v>76</v>
      </c>
      <c r="BA77" s="410" t="s">
        <v>72</v>
      </c>
      <c r="BB77" s="410" t="s">
        <v>73</v>
      </c>
      <c r="BC77" s="410" t="s">
        <v>74</v>
      </c>
      <c r="BD77" s="410" t="s">
        <v>360</v>
      </c>
      <c r="BE77" s="410" t="s">
        <v>76</v>
      </c>
      <c r="BF77" s="1198" t="s">
        <v>20</v>
      </c>
      <c r="BG77" s="1199"/>
    </row>
    <row r="78" spans="1:59" ht="14.5" thickTop="1">
      <c r="A78" s="305"/>
      <c r="B78" s="1192" t="s">
        <v>367</v>
      </c>
      <c r="C78" s="411"/>
      <c r="D78" s="411"/>
      <c r="E78" s="411"/>
      <c r="F78" s="411"/>
      <c r="G78" s="411" t="str">
        <f>IF('1'!K$10="","",'1'!K$10)</f>
        <v/>
      </c>
      <c r="H78" s="411"/>
      <c r="I78" s="411"/>
      <c r="J78" s="411"/>
      <c r="K78" s="411"/>
      <c r="L78" s="411"/>
      <c r="M78" s="411"/>
      <c r="N78" s="411"/>
      <c r="O78" s="411">
        <f>IF('4'!$S$10="","",'4'!$S$10)</f>
        <v>16</v>
      </c>
      <c r="P78" s="411">
        <f>IF('4'!$T$10="","",'4'!$T$10)</f>
        <v>17</v>
      </c>
      <c r="Q78" s="411">
        <f>IF('4'!$U$10="","",'4'!$U$10)</f>
        <v>18</v>
      </c>
      <c r="R78" s="411">
        <f>IF('4'!$V$10="","",'4'!$V$10)</f>
        <v>21</v>
      </c>
      <c r="S78" s="411">
        <f>IF('4'!$W$10="","",'4'!$W$10)</f>
        <v>22</v>
      </c>
      <c r="T78" s="411">
        <f>IF('4'!$X$10="","",'4'!$X$10)</f>
        <v>23</v>
      </c>
      <c r="U78" s="411">
        <f>IF('4'!$Y$10="","",'4'!$Y$10)</f>
        <v>24</v>
      </c>
      <c r="V78" s="411">
        <f>IF('4'!$Z$10="","",'4'!$Z$10)</f>
        <v>25</v>
      </c>
      <c r="W78" s="411">
        <f>IF('4'!$AA$10="","",'4'!$AA$10)</f>
        <v>28</v>
      </c>
      <c r="X78" s="411">
        <f>IF('4'!$AB$10="","",'4'!$AB$10)</f>
        <v>29</v>
      </c>
      <c r="Y78" s="411">
        <f>IF('4'!$AC$10="","",'4'!$AC$10)</f>
        <v>30</v>
      </c>
      <c r="Z78" s="411" t="str">
        <f>IF('4'!$AD$10="","",'4'!$AD$10)</f>
        <v/>
      </c>
      <c r="AA78" s="411" t="str">
        <f>IF('4'!$AE$10="","",'4'!$AE$10)</f>
        <v/>
      </c>
      <c r="AB78" s="411" t="s">
        <v>361</v>
      </c>
      <c r="AC78" s="542" t="s">
        <v>362</v>
      </c>
      <c r="AE78" s="305"/>
      <c r="AF78" s="1192" t="s">
        <v>367</v>
      </c>
      <c r="AG78" s="411"/>
      <c r="AH78" s="411"/>
      <c r="AI78" s="411"/>
      <c r="AJ78" s="411"/>
      <c r="AK78" s="411" t="str">
        <f>IF('1'!AO$10="","",'1'!AO$10)</f>
        <v/>
      </c>
      <c r="AL78" s="411"/>
      <c r="AM78" s="411"/>
      <c r="AN78" s="411"/>
      <c r="AO78" s="411"/>
      <c r="AP78" s="411"/>
      <c r="AQ78" s="411"/>
      <c r="AR78" s="411"/>
      <c r="AS78" s="411">
        <f>IF('4'!$S$10="","",'4'!$S$10)</f>
        <v>16</v>
      </c>
      <c r="AT78" s="411">
        <f>IF('4'!$T$10="","",'4'!$T$10)</f>
        <v>17</v>
      </c>
      <c r="AU78" s="411">
        <f>IF('4'!$U$10="","",'4'!$U$10)</f>
        <v>18</v>
      </c>
      <c r="AV78" s="411">
        <f>IF('4'!$V$10="","",'4'!$V$10)</f>
        <v>21</v>
      </c>
      <c r="AW78" s="411">
        <f>IF('4'!$W$10="","",'4'!$W$10)</f>
        <v>22</v>
      </c>
      <c r="AX78" s="411">
        <f>IF('4'!$X$10="","",'4'!$X$10)</f>
        <v>23</v>
      </c>
      <c r="AY78" s="411">
        <f>IF('4'!$Y$10="","",'4'!$Y$10)</f>
        <v>24</v>
      </c>
      <c r="AZ78" s="411">
        <f>IF('4'!$Z$10="","",'4'!$Z$10)</f>
        <v>25</v>
      </c>
      <c r="BA78" s="411">
        <f>IF('4'!$AA$10="","",'4'!$AA$10)</f>
        <v>28</v>
      </c>
      <c r="BB78" s="411">
        <f>IF('4'!$AB$10="","",'4'!$AB$10)</f>
        <v>29</v>
      </c>
      <c r="BC78" s="411">
        <f>IF('4'!$AC$10="","",'4'!$AC$10)</f>
        <v>30</v>
      </c>
      <c r="BD78" s="411" t="str">
        <f>IF('4'!$AD$10="","",'4'!$AD$10)</f>
        <v/>
      </c>
      <c r="BE78" s="411" t="str">
        <f>IF('4'!$AE$10="","",'4'!$AE$10)</f>
        <v/>
      </c>
      <c r="BF78" s="411" t="s">
        <v>361</v>
      </c>
      <c r="BG78" s="542" t="s">
        <v>362</v>
      </c>
    </row>
    <row r="79" spans="1:59" hidden="1">
      <c r="A79" s="305"/>
      <c r="B79" s="1193"/>
      <c r="C79" s="412" t="e">
        <f>_xlfn.XLOOKUP($C$54,'4'!$B:$B,'4'!G:G)</f>
        <v>#N/A</v>
      </c>
      <c r="D79" s="412" t="e">
        <f>_xlfn.XLOOKUP($C$54,'4'!$B:$B,'4'!H:H)</f>
        <v>#N/A</v>
      </c>
      <c r="E79" s="412" t="e">
        <f>_xlfn.XLOOKUP($C$54,'4'!$B:$B,'4'!I:I)</f>
        <v>#N/A</v>
      </c>
      <c r="F79" s="412" t="e">
        <f>_xlfn.XLOOKUP($C$54,'4'!$B:$B,'4'!J:J)</f>
        <v>#N/A</v>
      </c>
      <c r="G79" s="412" t="e">
        <f>_xlfn.XLOOKUP($C$54,'4'!$B:$B,'4'!K:K)</f>
        <v>#N/A</v>
      </c>
      <c r="H79" s="412" t="e">
        <f>_xlfn.XLOOKUP($C$54,'4'!$B:$B,'4'!L:L)</f>
        <v>#N/A</v>
      </c>
      <c r="I79" s="412" t="e">
        <f>_xlfn.XLOOKUP($C$54,'4'!$B:$B,'4'!M:M)</f>
        <v>#N/A</v>
      </c>
      <c r="J79" s="412" t="e">
        <f>_xlfn.XLOOKUP($C$54,'4'!$B:$B,'4'!N:N)</f>
        <v>#N/A</v>
      </c>
      <c r="K79" s="412" t="e">
        <f>_xlfn.XLOOKUP($C$54,'4'!$B:$B,'4'!O:O)</f>
        <v>#N/A</v>
      </c>
      <c r="L79" s="412" t="e">
        <f>_xlfn.XLOOKUP($C$54,'4'!$B:$B,'4'!P:P)</f>
        <v>#N/A</v>
      </c>
      <c r="M79" s="412" t="e">
        <f>_xlfn.XLOOKUP($C$54,'4'!$B:$B,'4'!Q:Q)</f>
        <v>#N/A</v>
      </c>
      <c r="N79" s="412" t="e">
        <f>_xlfn.XLOOKUP($C$54,'4'!$B:$B,'4'!R:R)</f>
        <v>#N/A</v>
      </c>
      <c r="O79" s="412" t="e">
        <f>_xlfn.XLOOKUP($C$54,'4'!$B:$B,'4'!S:S)</f>
        <v>#N/A</v>
      </c>
      <c r="P79" s="412" t="e">
        <f>_xlfn.XLOOKUP($C$54,'4'!$B:$B,'4'!T:T)</f>
        <v>#N/A</v>
      </c>
      <c r="Q79" s="412" t="e">
        <f>_xlfn.XLOOKUP($C$54,'4'!$B:$B,'4'!U:U)</f>
        <v>#N/A</v>
      </c>
      <c r="R79" s="412" t="e">
        <f>_xlfn.XLOOKUP($C$54,'4'!$B:$B,'4'!V:V)</f>
        <v>#N/A</v>
      </c>
      <c r="S79" s="412" t="e">
        <f>_xlfn.XLOOKUP($C$54,'4'!$B:$B,'4'!W:W)</f>
        <v>#N/A</v>
      </c>
      <c r="T79" s="412" t="e">
        <f>_xlfn.XLOOKUP($C$54,'4'!$B:$B,'4'!X:X)</f>
        <v>#N/A</v>
      </c>
      <c r="U79" s="412" t="e">
        <f>_xlfn.XLOOKUP($C$54,'4'!$B:$B,'4'!Y:Y)</f>
        <v>#N/A</v>
      </c>
      <c r="V79" s="412" t="e">
        <f>_xlfn.XLOOKUP($C$54,'4'!$B:$B,'4'!Z:Z)</f>
        <v>#N/A</v>
      </c>
      <c r="W79" s="412" t="e">
        <f>_xlfn.XLOOKUP($C$54,'4'!$B:$B,'4'!AA:AA)</f>
        <v>#N/A</v>
      </c>
      <c r="X79" s="412" t="e">
        <f>_xlfn.XLOOKUP($C$54,'4'!$B:$B,'4'!AB:AB)</f>
        <v>#N/A</v>
      </c>
      <c r="Y79" s="412" t="e">
        <f>_xlfn.XLOOKUP($C$54,'4'!$B:$B,'4'!AC:AC)</f>
        <v>#N/A</v>
      </c>
      <c r="Z79" s="412" t="e">
        <f>_xlfn.XLOOKUP($C$54,'4'!$B:$B,'4'!AD:AD)</f>
        <v>#N/A</v>
      </c>
      <c r="AA79" s="412" t="e">
        <f>_xlfn.XLOOKUP($C$54,'4'!$B:$B,'4'!AE:AE)</f>
        <v>#N/A</v>
      </c>
      <c r="AB79" s="412" t="e">
        <f>_xlfn.XLOOKUP($C$54,'4'!$B:$B,'4'!AR:AR)</f>
        <v>#N/A</v>
      </c>
      <c r="AC79" s="412" t="e">
        <f>_xlfn.XLOOKUP($C$54,'4'!$B:$B,'4'!AQ:AQ)</f>
        <v>#N/A</v>
      </c>
      <c r="AE79" s="305"/>
      <c r="AF79" s="1193"/>
      <c r="AG79" s="412" t="e">
        <f>_xlfn.XLOOKUP($AG$54,'4'!$B:$B,'4'!G:G)</f>
        <v>#N/A</v>
      </c>
      <c r="AH79" s="412" t="e">
        <f>_xlfn.XLOOKUP($AG$54,'4'!$B:$B,'4'!H:H)</f>
        <v>#N/A</v>
      </c>
      <c r="AI79" s="412" t="e">
        <f>_xlfn.XLOOKUP($AG$54,'4'!$B:$B,'4'!I:I)</f>
        <v>#N/A</v>
      </c>
      <c r="AJ79" s="412" t="e">
        <f>_xlfn.XLOOKUP($AG$54,'4'!$B:$B,'4'!J:J)</f>
        <v>#N/A</v>
      </c>
      <c r="AK79" s="412" t="e">
        <f>_xlfn.XLOOKUP($AG$54,'4'!$B:$B,'4'!K:K)</f>
        <v>#N/A</v>
      </c>
      <c r="AL79" s="412" t="e">
        <f>_xlfn.XLOOKUP($AG$54,'4'!$B:$B,'4'!L:L)</f>
        <v>#N/A</v>
      </c>
      <c r="AM79" s="412" t="e">
        <f>_xlfn.XLOOKUP($AG$54,'4'!$B:$B,'4'!M:M)</f>
        <v>#N/A</v>
      </c>
      <c r="AN79" s="412" t="e">
        <f>_xlfn.XLOOKUP($AG$54,'4'!$B:$B,'4'!N:N)</f>
        <v>#N/A</v>
      </c>
      <c r="AO79" s="412" t="e">
        <f>_xlfn.XLOOKUP($AG$54,'4'!$B:$B,'4'!O:O)</f>
        <v>#N/A</v>
      </c>
      <c r="AP79" s="412" t="e">
        <f>_xlfn.XLOOKUP($AG$54,'4'!$B:$B,'4'!P:P)</f>
        <v>#N/A</v>
      </c>
      <c r="AQ79" s="412" t="e">
        <f>_xlfn.XLOOKUP($AG$54,'4'!$B:$B,'4'!Q:Q)</f>
        <v>#N/A</v>
      </c>
      <c r="AR79" s="412" t="e">
        <f>_xlfn.XLOOKUP($AG$54,'4'!$B:$B,'4'!R:R)</f>
        <v>#N/A</v>
      </c>
      <c r="AS79" s="412" t="e">
        <f>_xlfn.XLOOKUP($AG$54,'4'!$B:$B,'4'!S:S)</f>
        <v>#N/A</v>
      </c>
      <c r="AT79" s="412" t="e">
        <f>_xlfn.XLOOKUP($AG$54,'4'!$B:$B,'4'!T:T)</f>
        <v>#N/A</v>
      </c>
      <c r="AU79" s="412" t="e">
        <f>_xlfn.XLOOKUP($AG$54,'4'!$B:$B,'4'!U:U)</f>
        <v>#N/A</v>
      </c>
      <c r="AV79" s="412" t="e">
        <f>_xlfn.XLOOKUP($AG$54,'4'!$B:$B,'4'!V:V)</f>
        <v>#N/A</v>
      </c>
      <c r="AW79" s="412" t="e">
        <f>_xlfn.XLOOKUP($AG$54,'4'!$B:$B,'4'!W:W)</f>
        <v>#N/A</v>
      </c>
      <c r="AX79" s="412" t="e">
        <f>_xlfn.XLOOKUP($AG$54,'4'!$B:$B,'4'!X:X)</f>
        <v>#N/A</v>
      </c>
      <c r="AY79" s="412" t="e">
        <f>_xlfn.XLOOKUP($AG$54,'4'!$B:$B,'4'!Y:Y)</f>
        <v>#N/A</v>
      </c>
      <c r="AZ79" s="412" t="e">
        <f>_xlfn.XLOOKUP($AG$54,'4'!$B:$B,'4'!Z:Z)</f>
        <v>#N/A</v>
      </c>
      <c r="BA79" s="412" t="e">
        <f>_xlfn.XLOOKUP($AG$54,'4'!$B:$B,'4'!AA:AA)</f>
        <v>#N/A</v>
      </c>
      <c r="BB79" s="412" t="e">
        <f>_xlfn.XLOOKUP($AG$54,'4'!$B:$B,'4'!AB:AB)</f>
        <v>#N/A</v>
      </c>
      <c r="BC79" s="412" t="e">
        <f>_xlfn.XLOOKUP($AG$54,'4'!$B:$B,'4'!AC:AC)</f>
        <v>#N/A</v>
      </c>
      <c r="BD79" s="412" t="e">
        <f>_xlfn.XLOOKUP($AG$54,'4'!$B:$B,'4'!AD:AD)</f>
        <v>#N/A</v>
      </c>
      <c r="BE79" s="412" t="e">
        <f>_xlfn.XLOOKUP($AG$54,'4'!$B:$B,'4'!AE:AE)</f>
        <v>#N/A</v>
      </c>
      <c r="BF79" s="412" t="e">
        <f>_xlfn.XLOOKUP($AG$54,'4'!$B:$B,'4'!AR:AR)</f>
        <v>#N/A</v>
      </c>
      <c r="BG79" s="412" t="e">
        <f>_xlfn.XLOOKUP($AG$54,'4'!$B:$B,'4'!AQ:AQ)</f>
        <v>#N/A</v>
      </c>
    </row>
    <row r="80" spans="1:59" hidden="1">
      <c r="A80" s="305"/>
      <c r="B80" s="1193"/>
      <c r="C80" s="412" t="e">
        <f t="shared" ref="C80:H80" si="39">IF(C79=0,"✔","X")</f>
        <v>#N/A</v>
      </c>
      <c r="D80" s="412" t="e">
        <f t="shared" si="39"/>
        <v>#N/A</v>
      </c>
      <c r="E80" s="412" t="e">
        <f t="shared" si="39"/>
        <v>#N/A</v>
      </c>
      <c r="F80" s="412" t="e">
        <f t="shared" si="39"/>
        <v>#N/A</v>
      </c>
      <c r="G80" s="412" t="e">
        <f t="shared" si="39"/>
        <v>#N/A</v>
      </c>
      <c r="H80" s="412" t="e">
        <f t="shared" si="39"/>
        <v>#N/A</v>
      </c>
      <c r="I80" s="412" t="e">
        <f>IF(I79=0,"✔","X")</f>
        <v>#N/A</v>
      </c>
      <c r="J80" s="412" t="e">
        <f t="shared" ref="J80:AA80" si="40">IF(J79=0,"✔","X")</f>
        <v>#N/A</v>
      </c>
      <c r="K80" s="412" t="e">
        <f t="shared" si="40"/>
        <v>#N/A</v>
      </c>
      <c r="L80" s="412" t="e">
        <f t="shared" si="40"/>
        <v>#N/A</v>
      </c>
      <c r="M80" s="412" t="e">
        <f t="shared" si="40"/>
        <v>#N/A</v>
      </c>
      <c r="N80" s="412" t="e">
        <f t="shared" si="40"/>
        <v>#N/A</v>
      </c>
      <c r="O80" s="412" t="e">
        <f t="shared" si="40"/>
        <v>#N/A</v>
      </c>
      <c r="P80" s="412" t="e">
        <f t="shared" si="40"/>
        <v>#N/A</v>
      </c>
      <c r="Q80" s="412" t="e">
        <f t="shared" si="40"/>
        <v>#N/A</v>
      </c>
      <c r="R80" s="412" t="e">
        <f t="shared" si="40"/>
        <v>#N/A</v>
      </c>
      <c r="S80" s="412" t="e">
        <f t="shared" si="40"/>
        <v>#N/A</v>
      </c>
      <c r="T80" s="412" t="e">
        <f t="shared" si="40"/>
        <v>#N/A</v>
      </c>
      <c r="U80" s="412" t="e">
        <f t="shared" si="40"/>
        <v>#N/A</v>
      </c>
      <c r="V80" s="412" t="e">
        <f t="shared" si="40"/>
        <v>#N/A</v>
      </c>
      <c r="W80" s="412" t="e">
        <f t="shared" si="40"/>
        <v>#N/A</v>
      </c>
      <c r="X80" s="412" t="e">
        <f t="shared" si="40"/>
        <v>#N/A</v>
      </c>
      <c r="Y80" s="412" t="e">
        <f t="shared" si="40"/>
        <v>#N/A</v>
      </c>
      <c r="Z80" s="412" t="e">
        <f t="shared" si="40"/>
        <v>#N/A</v>
      </c>
      <c r="AA80" s="412" t="e">
        <f t="shared" si="40"/>
        <v>#N/A</v>
      </c>
      <c r="AB80" s="412" t="e">
        <f>_xlfn.XLOOKUP($C$54,'4'!$B:$B,'4'!AR:AR)</f>
        <v>#N/A</v>
      </c>
      <c r="AC80" s="412" t="e">
        <f>_xlfn.XLOOKUP($C$54,'4'!$B:$B,'4'!AQ:AQ)</f>
        <v>#N/A</v>
      </c>
      <c r="AE80" s="305"/>
      <c r="AF80" s="1193"/>
      <c r="AG80" s="412" t="e">
        <f t="shared" ref="AG80:AL80" si="41">IF(AG79=0,"✔","X")</f>
        <v>#N/A</v>
      </c>
      <c r="AH80" s="412" t="e">
        <f t="shared" si="41"/>
        <v>#N/A</v>
      </c>
      <c r="AI80" s="412" t="e">
        <f t="shared" si="41"/>
        <v>#N/A</v>
      </c>
      <c r="AJ80" s="412" t="e">
        <f t="shared" si="41"/>
        <v>#N/A</v>
      </c>
      <c r="AK80" s="412" t="e">
        <f t="shared" si="41"/>
        <v>#N/A</v>
      </c>
      <c r="AL80" s="412" t="e">
        <f t="shared" si="41"/>
        <v>#N/A</v>
      </c>
      <c r="AM80" s="412" t="e">
        <f>IF(AM79=0,"✔","X")</f>
        <v>#N/A</v>
      </c>
      <c r="AN80" s="412" t="e">
        <f t="shared" ref="AN80:BE80" si="42">IF(AN79=0,"✔","X")</f>
        <v>#N/A</v>
      </c>
      <c r="AO80" s="412" t="e">
        <f t="shared" si="42"/>
        <v>#N/A</v>
      </c>
      <c r="AP80" s="412" t="e">
        <f t="shared" si="42"/>
        <v>#N/A</v>
      </c>
      <c r="AQ80" s="412" t="e">
        <f t="shared" si="42"/>
        <v>#N/A</v>
      </c>
      <c r="AR80" s="412" t="e">
        <f t="shared" si="42"/>
        <v>#N/A</v>
      </c>
      <c r="AS80" s="412" t="e">
        <f t="shared" si="42"/>
        <v>#N/A</v>
      </c>
      <c r="AT80" s="412" t="e">
        <f t="shared" si="42"/>
        <v>#N/A</v>
      </c>
      <c r="AU80" s="412" t="e">
        <f t="shared" si="42"/>
        <v>#N/A</v>
      </c>
      <c r="AV80" s="412" t="e">
        <f t="shared" si="42"/>
        <v>#N/A</v>
      </c>
      <c r="AW80" s="412" t="e">
        <f t="shared" si="42"/>
        <v>#N/A</v>
      </c>
      <c r="AX80" s="412" t="e">
        <f t="shared" si="42"/>
        <v>#N/A</v>
      </c>
      <c r="AY80" s="412" t="e">
        <f t="shared" si="42"/>
        <v>#N/A</v>
      </c>
      <c r="AZ80" s="412" t="e">
        <f t="shared" si="42"/>
        <v>#N/A</v>
      </c>
      <c r="BA80" s="412" t="e">
        <f t="shared" si="42"/>
        <v>#N/A</v>
      </c>
      <c r="BB80" s="412" t="e">
        <f t="shared" si="42"/>
        <v>#N/A</v>
      </c>
      <c r="BC80" s="412" t="e">
        <f t="shared" si="42"/>
        <v>#N/A</v>
      </c>
      <c r="BD80" s="412" t="e">
        <f t="shared" si="42"/>
        <v>#N/A</v>
      </c>
      <c r="BE80" s="412" t="e">
        <f t="shared" si="42"/>
        <v>#N/A</v>
      </c>
      <c r="BF80" s="412" t="e">
        <f>_xlfn.XLOOKUP($AG$54,'4'!$B:$B,'4'!AR:AR)</f>
        <v>#N/A</v>
      </c>
      <c r="BG80" s="412" t="e">
        <f>_xlfn.XLOOKUP($AG$54,'4'!$B:$B,'4'!AQ:AQ)</f>
        <v>#N/A</v>
      </c>
    </row>
    <row r="81" spans="1:59" ht="14.5" thickBot="1">
      <c r="A81" s="305"/>
      <c r="B81" s="1194"/>
      <c r="C81" s="413" t="str">
        <f t="shared" ref="C81:AA81" si="43">IF(C78="","",C80)</f>
        <v/>
      </c>
      <c r="D81" s="413" t="str">
        <f t="shared" si="43"/>
        <v/>
      </c>
      <c r="E81" s="413" t="str">
        <f t="shared" si="43"/>
        <v/>
      </c>
      <c r="F81" s="413" t="str">
        <f t="shared" si="43"/>
        <v/>
      </c>
      <c r="G81" s="413" t="str">
        <f t="shared" si="43"/>
        <v/>
      </c>
      <c r="H81" s="413" t="str">
        <f t="shared" si="43"/>
        <v/>
      </c>
      <c r="I81" s="413" t="str">
        <f t="shared" si="43"/>
        <v/>
      </c>
      <c r="J81" s="413" t="str">
        <f t="shared" si="43"/>
        <v/>
      </c>
      <c r="K81" s="413" t="str">
        <f t="shared" si="43"/>
        <v/>
      </c>
      <c r="L81" s="413" t="str">
        <f t="shared" si="43"/>
        <v/>
      </c>
      <c r="M81" s="413" t="str">
        <f t="shared" si="43"/>
        <v/>
      </c>
      <c r="N81" s="413" t="str">
        <f t="shared" si="43"/>
        <v/>
      </c>
      <c r="O81" s="413" t="e">
        <f t="shared" si="43"/>
        <v>#N/A</v>
      </c>
      <c r="P81" s="413" t="e">
        <f t="shared" si="43"/>
        <v>#N/A</v>
      </c>
      <c r="Q81" s="413" t="e">
        <f t="shared" si="43"/>
        <v>#N/A</v>
      </c>
      <c r="R81" s="413" t="e">
        <f t="shared" si="43"/>
        <v>#N/A</v>
      </c>
      <c r="S81" s="413" t="e">
        <f t="shared" si="43"/>
        <v>#N/A</v>
      </c>
      <c r="T81" s="413" t="e">
        <f t="shared" si="43"/>
        <v>#N/A</v>
      </c>
      <c r="U81" s="413" t="e">
        <f t="shared" si="43"/>
        <v>#N/A</v>
      </c>
      <c r="V81" s="413" t="e">
        <f t="shared" si="43"/>
        <v>#N/A</v>
      </c>
      <c r="W81" s="413" t="e">
        <f t="shared" si="43"/>
        <v>#N/A</v>
      </c>
      <c r="X81" s="413" t="e">
        <f t="shared" si="43"/>
        <v>#N/A</v>
      </c>
      <c r="Y81" s="413" t="e">
        <f t="shared" si="43"/>
        <v>#N/A</v>
      </c>
      <c r="Z81" s="413" t="str">
        <f t="shared" si="43"/>
        <v/>
      </c>
      <c r="AA81" s="413" t="str">
        <f t="shared" si="43"/>
        <v/>
      </c>
      <c r="AB81" s="414">
        <f>COUNTIF(C81:AA81,"✔")</f>
        <v>0</v>
      </c>
      <c r="AC81" s="544">
        <f>COUNTIF(C81:AA81,"X")</f>
        <v>0</v>
      </c>
      <c r="AE81" s="305"/>
      <c r="AF81" s="1194"/>
      <c r="AG81" s="413" t="str">
        <f t="shared" ref="AG81:BE81" si="44">IF(AG78="","",AG80)</f>
        <v/>
      </c>
      <c r="AH81" s="413" t="str">
        <f t="shared" si="44"/>
        <v/>
      </c>
      <c r="AI81" s="413" t="str">
        <f t="shared" si="44"/>
        <v/>
      </c>
      <c r="AJ81" s="413" t="str">
        <f t="shared" si="44"/>
        <v/>
      </c>
      <c r="AK81" s="413" t="str">
        <f t="shared" si="44"/>
        <v/>
      </c>
      <c r="AL81" s="413" t="str">
        <f t="shared" si="44"/>
        <v/>
      </c>
      <c r="AM81" s="413" t="str">
        <f t="shared" si="44"/>
        <v/>
      </c>
      <c r="AN81" s="413" t="str">
        <f t="shared" si="44"/>
        <v/>
      </c>
      <c r="AO81" s="413" t="str">
        <f t="shared" si="44"/>
        <v/>
      </c>
      <c r="AP81" s="413" t="str">
        <f t="shared" si="44"/>
        <v/>
      </c>
      <c r="AQ81" s="413" t="str">
        <f t="shared" si="44"/>
        <v/>
      </c>
      <c r="AR81" s="413" t="str">
        <f t="shared" si="44"/>
        <v/>
      </c>
      <c r="AS81" s="413" t="e">
        <f t="shared" si="44"/>
        <v>#N/A</v>
      </c>
      <c r="AT81" s="413" t="e">
        <f t="shared" si="44"/>
        <v>#N/A</v>
      </c>
      <c r="AU81" s="413" t="e">
        <f t="shared" si="44"/>
        <v>#N/A</v>
      </c>
      <c r="AV81" s="413" t="e">
        <f t="shared" si="44"/>
        <v>#N/A</v>
      </c>
      <c r="AW81" s="413" t="e">
        <f t="shared" si="44"/>
        <v>#N/A</v>
      </c>
      <c r="AX81" s="413" t="e">
        <f t="shared" si="44"/>
        <v>#N/A</v>
      </c>
      <c r="AY81" s="413" t="e">
        <f t="shared" si="44"/>
        <v>#N/A</v>
      </c>
      <c r="AZ81" s="413" t="e">
        <f t="shared" si="44"/>
        <v>#N/A</v>
      </c>
      <c r="BA81" s="413" t="e">
        <f t="shared" si="44"/>
        <v>#N/A</v>
      </c>
      <c r="BB81" s="413" t="e">
        <f t="shared" si="44"/>
        <v>#N/A</v>
      </c>
      <c r="BC81" s="413" t="e">
        <f t="shared" si="44"/>
        <v>#N/A</v>
      </c>
      <c r="BD81" s="413" t="str">
        <f t="shared" si="44"/>
        <v/>
      </c>
      <c r="BE81" s="413" t="str">
        <f t="shared" si="44"/>
        <v/>
      </c>
      <c r="BF81" s="414">
        <f>COUNTIF(AG81:BE81,"✔")</f>
        <v>0</v>
      </c>
      <c r="BG81" s="544">
        <f>COUNTIF(AG81:BE81,"X")</f>
        <v>0</v>
      </c>
    </row>
    <row r="82" spans="1:59" ht="14.5" thickTop="1">
      <c r="A82" s="305"/>
      <c r="B82" s="1192" t="s">
        <v>371</v>
      </c>
      <c r="C82" s="411" t="str">
        <f>IF('5'!$G$10="","",'5'!$G$10)</f>
        <v/>
      </c>
      <c r="D82" s="411" t="str">
        <f>IF('5'!$H$10="","",'5'!$H$10)</f>
        <v/>
      </c>
      <c r="E82" s="411" t="str">
        <f>IF('5'!$I$10="","",'5'!$I$10)</f>
        <v/>
      </c>
      <c r="F82" s="411">
        <f>IF('5'!$J$10="","",'5'!$J$10)</f>
        <v>1</v>
      </c>
      <c r="G82" s="411">
        <f>IF('5'!$K$10="","",'5'!$K$10)</f>
        <v>2</v>
      </c>
      <c r="H82" s="411">
        <f>IF('5'!$L$10="","",'5'!$L$10)</f>
        <v>5</v>
      </c>
      <c r="I82" s="411">
        <f>IF('5'!$M$10="","",'5'!$M$10)</f>
        <v>6</v>
      </c>
      <c r="J82" s="411">
        <f>IF('5'!$N$10="","",'5'!$N$10)</f>
        <v>7</v>
      </c>
      <c r="K82" s="411">
        <f>IF('5'!$O$10="","",'5'!$O$10)</f>
        <v>8</v>
      </c>
      <c r="L82" s="411">
        <f>IF('5'!$P$10="","",'5'!$P$10)</f>
        <v>9</v>
      </c>
      <c r="M82" s="411">
        <f>IF('5'!$Q$10="","",'5'!$Q$10)</f>
        <v>12</v>
      </c>
      <c r="N82" s="411">
        <f>IF('5'!$R$10="","",'5'!$R$10)</f>
        <v>13</v>
      </c>
      <c r="O82" s="411">
        <f>IF('5'!$S$10="","",'5'!$S$10)</f>
        <v>14</v>
      </c>
      <c r="P82" s="411">
        <f>IF('5'!$T$10="","",'5'!$T$10)</f>
        <v>15</v>
      </c>
      <c r="Q82" s="411">
        <f>IF('5'!$U$10="","",'5'!$U$10)</f>
        <v>16</v>
      </c>
      <c r="R82" s="411">
        <f>IF('5'!$V$10="","",'5'!$V$10)</f>
        <v>19</v>
      </c>
      <c r="S82" s="411">
        <f>IF('5'!$W$10="","",'5'!$W$10)</f>
        <v>20</v>
      </c>
      <c r="T82" s="411">
        <f>IF('5'!$X$10="","",'5'!$X$10)</f>
        <v>21</v>
      </c>
      <c r="U82" s="411">
        <f>IF('5'!$Y$10="","",'5'!$Y$10)</f>
        <v>22</v>
      </c>
      <c r="V82" s="411">
        <f>IF('5'!$Z$10="","",'5'!$Z$10)</f>
        <v>23</v>
      </c>
      <c r="W82" s="411">
        <f>IF('5'!$AA$10="","",'5'!$AA$10)</f>
        <v>26</v>
      </c>
      <c r="X82" s="411">
        <f>IF('5'!$AB$10="","",'5'!$AB$10)</f>
        <v>27</v>
      </c>
      <c r="Y82" s="411">
        <f>IF('5'!$AC$10="","",'5'!$AC$10)</f>
        <v>28</v>
      </c>
      <c r="Z82" s="411">
        <f>IF('5'!$AD$10="","",'5'!$AD$10)</f>
        <v>29</v>
      </c>
      <c r="AA82" s="411">
        <f>IF('5'!$AE$10="","",'5'!$AE$10)</f>
        <v>30</v>
      </c>
      <c r="AB82" s="411" t="s">
        <v>361</v>
      </c>
      <c r="AC82" s="542" t="s">
        <v>362</v>
      </c>
      <c r="AE82" s="305"/>
      <c r="AF82" s="1192" t="s">
        <v>371</v>
      </c>
      <c r="AG82" s="411" t="str">
        <f>IF('5'!$G$10="","",'5'!$G$10)</f>
        <v/>
      </c>
      <c r="AH82" s="411" t="str">
        <f>IF('5'!$H$10="","",'5'!$H$10)</f>
        <v/>
      </c>
      <c r="AI82" s="411" t="str">
        <f>IF('5'!$I$10="","",'5'!$I$10)</f>
        <v/>
      </c>
      <c r="AJ82" s="411">
        <f>IF('5'!$J$10="","",'5'!$J$10)</f>
        <v>1</v>
      </c>
      <c r="AK82" s="411">
        <f>IF('5'!$K$10="","",'5'!$K$10)</f>
        <v>2</v>
      </c>
      <c r="AL82" s="411">
        <f>IF('5'!$L$10="","",'5'!$L$10)</f>
        <v>5</v>
      </c>
      <c r="AM82" s="411">
        <f>IF('5'!$M$10="","",'5'!$M$10)</f>
        <v>6</v>
      </c>
      <c r="AN82" s="411">
        <f>IF('5'!$N$10="","",'5'!$N$10)</f>
        <v>7</v>
      </c>
      <c r="AO82" s="411">
        <f>IF('5'!$O$10="","",'5'!$O$10)</f>
        <v>8</v>
      </c>
      <c r="AP82" s="411">
        <f>IF('5'!$P$10="","",'5'!$P$10)</f>
        <v>9</v>
      </c>
      <c r="AQ82" s="411">
        <f>IF('5'!$Q$10="","",'5'!$Q$10)</f>
        <v>12</v>
      </c>
      <c r="AR82" s="411">
        <f>IF('5'!$R$10="","",'5'!$R$10)</f>
        <v>13</v>
      </c>
      <c r="AS82" s="411">
        <f>IF('5'!$S$10="","",'5'!$S$10)</f>
        <v>14</v>
      </c>
      <c r="AT82" s="411">
        <f>IF('5'!$T$10="","",'5'!$T$10)</f>
        <v>15</v>
      </c>
      <c r="AU82" s="411">
        <f>IF('5'!$U$10="","",'5'!$U$10)</f>
        <v>16</v>
      </c>
      <c r="AV82" s="411">
        <f>IF('5'!$V$10="","",'5'!$V$10)</f>
        <v>19</v>
      </c>
      <c r="AW82" s="411">
        <f>IF('5'!$W$10="","",'5'!$W$10)</f>
        <v>20</v>
      </c>
      <c r="AX82" s="411">
        <f>IF('5'!$X$10="","",'5'!$X$10)</f>
        <v>21</v>
      </c>
      <c r="AY82" s="411">
        <f>IF('5'!$Y$10="","",'5'!$Y$10)</f>
        <v>22</v>
      </c>
      <c r="AZ82" s="411">
        <f>IF('5'!$Z$10="","",'5'!$Z$10)</f>
        <v>23</v>
      </c>
      <c r="BA82" s="411">
        <f>IF('5'!$AA$10="","",'5'!$AA$10)</f>
        <v>26</v>
      </c>
      <c r="BB82" s="411">
        <f>IF('5'!$AB$10="","",'5'!$AB$10)</f>
        <v>27</v>
      </c>
      <c r="BC82" s="411">
        <f>IF('5'!$AC$10="","",'5'!$AC$10)</f>
        <v>28</v>
      </c>
      <c r="BD82" s="411">
        <f>IF('5'!$AD$10="","",'5'!$AD$10)</f>
        <v>29</v>
      </c>
      <c r="BE82" s="411">
        <f>IF('5'!$AE$10="","",'5'!$AE$10)</f>
        <v>30</v>
      </c>
      <c r="BF82" s="411" t="s">
        <v>361</v>
      </c>
      <c r="BG82" s="542" t="s">
        <v>362</v>
      </c>
    </row>
    <row r="83" spans="1:59" hidden="1">
      <c r="A83" s="305"/>
      <c r="B83" s="1193"/>
      <c r="C83" s="412" t="e">
        <f>_xlfn.XLOOKUP($C$54,'5'!$B:$B,'5'!G:G)</f>
        <v>#N/A</v>
      </c>
      <c r="D83" s="412" t="e">
        <f>_xlfn.XLOOKUP($C$54,'5'!$B:$B,'5'!H:H)</f>
        <v>#N/A</v>
      </c>
      <c r="E83" s="412" t="e">
        <f>_xlfn.XLOOKUP($C$54,'5'!$B:$B,'5'!I:I)</f>
        <v>#N/A</v>
      </c>
      <c r="F83" s="412" t="e">
        <f>_xlfn.XLOOKUP($C$54,'5'!$B:$B,'5'!J:J)</f>
        <v>#N/A</v>
      </c>
      <c r="G83" s="412" t="e">
        <f>_xlfn.XLOOKUP($C$54,'5'!$B:$B,'5'!K:K)</f>
        <v>#N/A</v>
      </c>
      <c r="H83" s="412" t="e">
        <f>_xlfn.XLOOKUP($C$54,'5'!$B:$B,'5'!L:L)</f>
        <v>#N/A</v>
      </c>
      <c r="I83" s="412" t="e">
        <f>_xlfn.XLOOKUP($C$54,'5'!$B:$B,'5'!M:M)</f>
        <v>#N/A</v>
      </c>
      <c r="J83" s="412" t="e">
        <f>_xlfn.XLOOKUP($C$54,'5'!$B:$B,'5'!N:N)</f>
        <v>#N/A</v>
      </c>
      <c r="K83" s="412" t="e">
        <f>_xlfn.XLOOKUP($C$54,'5'!$B:$B,'5'!O:O)</f>
        <v>#N/A</v>
      </c>
      <c r="L83" s="412" t="e">
        <f>_xlfn.XLOOKUP($C$54,'5'!$B:$B,'5'!P:P)</f>
        <v>#N/A</v>
      </c>
      <c r="M83" s="412" t="e">
        <f>_xlfn.XLOOKUP($C$54,'5'!$B:$B,'5'!Q:Q)</f>
        <v>#N/A</v>
      </c>
      <c r="N83" s="412" t="e">
        <f>_xlfn.XLOOKUP($C$54,'5'!$B:$B,'5'!R:R)</f>
        <v>#N/A</v>
      </c>
      <c r="O83" s="412" t="e">
        <f>_xlfn.XLOOKUP($C$54,'5'!$B:$B,'5'!S:S)</f>
        <v>#N/A</v>
      </c>
      <c r="P83" s="412" t="e">
        <f>_xlfn.XLOOKUP($C$54,'5'!$B:$B,'5'!T:T)</f>
        <v>#N/A</v>
      </c>
      <c r="Q83" s="412" t="e">
        <f>_xlfn.XLOOKUP($C$54,'5'!$B:$B,'5'!U:U)</f>
        <v>#N/A</v>
      </c>
      <c r="R83" s="412" t="e">
        <f>_xlfn.XLOOKUP($C$54,'5'!$B:$B,'5'!V:V)</f>
        <v>#N/A</v>
      </c>
      <c r="S83" s="412" t="e">
        <f>_xlfn.XLOOKUP($C$54,'5'!$B:$B,'5'!W:W)</f>
        <v>#N/A</v>
      </c>
      <c r="T83" s="412" t="e">
        <f>_xlfn.XLOOKUP($C$54,'5'!$B:$B,'5'!X:X)</f>
        <v>#N/A</v>
      </c>
      <c r="U83" s="412" t="e">
        <f>_xlfn.XLOOKUP($C$54,'5'!$B:$B,'5'!Y:Y)</f>
        <v>#N/A</v>
      </c>
      <c r="V83" s="412" t="e">
        <f>_xlfn.XLOOKUP($C$54,'5'!$B:$B,'5'!Z:Z)</f>
        <v>#N/A</v>
      </c>
      <c r="W83" s="412" t="e">
        <f>_xlfn.XLOOKUP($C$54,'5'!$B:$B,'5'!AA:AA)</f>
        <v>#N/A</v>
      </c>
      <c r="X83" s="412" t="e">
        <f>_xlfn.XLOOKUP($C$54,'5'!$B:$B,'5'!AB:AB)</f>
        <v>#N/A</v>
      </c>
      <c r="Y83" s="412" t="e">
        <f>_xlfn.XLOOKUP($C$54,'5'!$B:$B,'5'!AC:AC)</f>
        <v>#N/A</v>
      </c>
      <c r="Z83" s="412" t="e">
        <f>_xlfn.XLOOKUP($C$54,'5'!$B:$B,'5'!AD:AD)</f>
        <v>#N/A</v>
      </c>
      <c r="AA83" s="412" t="e">
        <f>_xlfn.XLOOKUP($C$54,'5'!$B:$B,'5'!AE:AE)</f>
        <v>#N/A</v>
      </c>
      <c r="AB83" s="412" t="e">
        <f>_xlfn.XLOOKUP($C$54,'5'!$B:$B,'5'!AG:AG)</f>
        <v>#N/A</v>
      </c>
      <c r="AC83" s="412" t="e">
        <f>_xlfn.XLOOKUP($C$54,'5'!$B:$B,'5'!AF:AF)</f>
        <v>#N/A</v>
      </c>
      <c r="AE83" s="305"/>
      <c r="AF83" s="1193"/>
      <c r="AG83" s="412" t="e">
        <f>_xlfn.XLOOKUP($AG$54,'5'!$B:$B,'5'!G:G)</f>
        <v>#N/A</v>
      </c>
      <c r="AH83" s="412" t="e">
        <f>_xlfn.XLOOKUP($AG$54,'5'!$B:$B,'5'!H:H)</f>
        <v>#N/A</v>
      </c>
      <c r="AI83" s="412" t="e">
        <f>_xlfn.XLOOKUP($AG$54,'5'!$B:$B,'5'!I:I)</f>
        <v>#N/A</v>
      </c>
      <c r="AJ83" s="412" t="e">
        <f>_xlfn.XLOOKUP($AG$54,'5'!$B:$B,'5'!J:J)</f>
        <v>#N/A</v>
      </c>
      <c r="AK83" s="412" t="e">
        <f>_xlfn.XLOOKUP($AG$54,'5'!$B:$B,'5'!K:K)</f>
        <v>#N/A</v>
      </c>
      <c r="AL83" s="412" t="e">
        <f>_xlfn.XLOOKUP($AG$54,'5'!$B:$B,'5'!L:L)</f>
        <v>#N/A</v>
      </c>
      <c r="AM83" s="412" t="e">
        <f>_xlfn.XLOOKUP($AG$54,'5'!$B:$B,'5'!M:M)</f>
        <v>#N/A</v>
      </c>
      <c r="AN83" s="412" t="e">
        <f>_xlfn.XLOOKUP($AG$54,'5'!$B:$B,'5'!N:N)</f>
        <v>#N/A</v>
      </c>
      <c r="AO83" s="412" t="e">
        <f>_xlfn.XLOOKUP($AG$54,'5'!$B:$B,'5'!O:O)</f>
        <v>#N/A</v>
      </c>
      <c r="AP83" s="412" t="e">
        <f>_xlfn.XLOOKUP($AG$54,'5'!$B:$B,'5'!P:P)</f>
        <v>#N/A</v>
      </c>
      <c r="AQ83" s="412" t="e">
        <f>_xlfn.XLOOKUP($AG$54,'5'!$B:$B,'5'!Q:Q)</f>
        <v>#N/A</v>
      </c>
      <c r="AR83" s="412" t="e">
        <f>_xlfn.XLOOKUP($AG$54,'5'!$B:$B,'5'!R:R)</f>
        <v>#N/A</v>
      </c>
      <c r="AS83" s="412" t="e">
        <f>_xlfn.XLOOKUP($AG$54,'5'!$B:$B,'5'!S:S)</f>
        <v>#N/A</v>
      </c>
      <c r="AT83" s="412" t="e">
        <f>_xlfn.XLOOKUP($AG$54,'5'!$B:$B,'5'!T:T)</f>
        <v>#N/A</v>
      </c>
      <c r="AU83" s="412" t="e">
        <f>_xlfn.XLOOKUP($AG$54,'5'!$B:$B,'5'!U:U)</f>
        <v>#N/A</v>
      </c>
      <c r="AV83" s="412" t="e">
        <f>_xlfn.XLOOKUP($AG$54,'5'!$B:$B,'5'!V:V)</f>
        <v>#N/A</v>
      </c>
      <c r="AW83" s="412" t="e">
        <f>_xlfn.XLOOKUP($AG$54,'5'!$B:$B,'5'!W:W)</f>
        <v>#N/A</v>
      </c>
      <c r="AX83" s="412" t="e">
        <f>_xlfn.XLOOKUP($AG$54,'5'!$B:$B,'5'!X:X)</f>
        <v>#N/A</v>
      </c>
      <c r="AY83" s="412" t="e">
        <f>_xlfn.XLOOKUP($AG$54,'5'!$B:$B,'5'!Y:Y)</f>
        <v>#N/A</v>
      </c>
      <c r="AZ83" s="412" t="e">
        <f>_xlfn.XLOOKUP($AG$54,'5'!$B:$B,'5'!Z:Z)</f>
        <v>#N/A</v>
      </c>
      <c r="BA83" s="412" t="e">
        <f>_xlfn.XLOOKUP($AG$54,'5'!$B:$B,'5'!AA:AA)</f>
        <v>#N/A</v>
      </c>
      <c r="BB83" s="412" t="e">
        <f>_xlfn.XLOOKUP($AG$54,'5'!$B:$B,'5'!AB:AB)</f>
        <v>#N/A</v>
      </c>
      <c r="BC83" s="412" t="e">
        <f>_xlfn.XLOOKUP($AG$54,'5'!$B:$B,'5'!AC:AC)</f>
        <v>#N/A</v>
      </c>
      <c r="BD83" s="412" t="e">
        <f>_xlfn.XLOOKUP($AG$54,'5'!$B:$B,'5'!AD:AD)</f>
        <v>#N/A</v>
      </c>
      <c r="BE83" s="412" t="e">
        <f>_xlfn.XLOOKUP($AG$54,'5'!$B:$B,'5'!AE:AE)</f>
        <v>#N/A</v>
      </c>
      <c r="BF83" s="412" t="e">
        <f>_xlfn.XLOOKUP($AG$54,'5'!$B:$B,'5'!AG:AG)</f>
        <v>#N/A</v>
      </c>
      <c r="BG83" s="412" t="e">
        <f>_xlfn.XLOOKUP($AG$54,'5'!$B:$B,'5'!AF:AF)</f>
        <v>#N/A</v>
      </c>
    </row>
    <row r="84" spans="1:59" hidden="1">
      <c r="A84" s="305"/>
      <c r="B84" s="1193"/>
      <c r="C84" s="412" t="e">
        <f t="shared" ref="C84:H84" si="45">IF(C83=0,"✔","X")</f>
        <v>#N/A</v>
      </c>
      <c r="D84" s="412" t="e">
        <f t="shared" si="45"/>
        <v>#N/A</v>
      </c>
      <c r="E84" s="412" t="e">
        <f t="shared" si="45"/>
        <v>#N/A</v>
      </c>
      <c r="F84" s="412" t="e">
        <f t="shared" si="45"/>
        <v>#N/A</v>
      </c>
      <c r="G84" s="412" t="e">
        <f t="shared" si="45"/>
        <v>#N/A</v>
      </c>
      <c r="H84" s="412" t="e">
        <f t="shared" si="45"/>
        <v>#N/A</v>
      </c>
      <c r="I84" s="412" t="e">
        <f>IF(I83=0,"✔","X")</f>
        <v>#N/A</v>
      </c>
      <c r="J84" s="412" t="e">
        <f t="shared" ref="J84:AA84" si="46">IF(J83=0,"✔","X")</f>
        <v>#N/A</v>
      </c>
      <c r="K84" s="412" t="e">
        <f t="shared" si="46"/>
        <v>#N/A</v>
      </c>
      <c r="L84" s="412" t="e">
        <f t="shared" si="46"/>
        <v>#N/A</v>
      </c>
      <c r="M84" s="412" t="e">
        <f t="shared" si="46"/>
        <v>#N/A</v>
      </c>
      <c r="N84" s="412" t="e">
        <f t="shared" si="46"/>
        <v>#N/A</v>
      </c>
      <c r="O84" s="412" t="e">
        <f t="shared" si="46"/>
        <v>#N/A</v>
      </c>
      <c r="P84" s="412" t="e">
        <f t="shared" si="46"/>
        <v>#N/A</v>
      </c>
      <c r="Q84" s="412" t="e">
        <f t="shared" si="46"/>
        <v>#N/A</v>
      </c>
      <c r="R84" s="412" t="e">
        <f t="shared" si="46"/>
        <v>#N/A</v>
      </c>
      <c r="S84" s="412" t="e">
        <f t="shared" si="46"/>
        <v>#N/A</v>
      </c>
      <c r="T84" s="412" t="e">
        <f t="shared" si="46"/>
        <v>#N/A</v>
      </c>
      <c r="U84" s="412" t="e">
        <f t="shared" si="46"/>
        <v>#N/A</v>
      </c>
      <c r="V84" s="412" t="e">
        <f t="shared" si="46"/>
        <v>#N/A</v>
      </c>
      <c r="W84" s="412" t="e">
        <f t="shared" si="46"/>
        <v>#N/A</v>
      </c>
      <c r="X84" s="412" t="e">
        <f t="shared" si="46"/>
        <v>#N/A</v>
      </c>
      <c r="Y84" s="412" t="e">
        <f t="shared" si="46"/>
        <v>#N/A</v>
      </c>
      <c r="Z84" s="412" t="e">
        <f t="shared" si="46"/>
        <v>#N/A</v>
      </c>
      <c r="AA84" s="412" t="e">
        <f t="shared" si="46"/>
        <v>#N/A</v>
      </c>
      <c r="AB84" s="412" t="e">
        <f>_xlfn.XLOOKUP($C$54,'5'!$B:$B,'5'!AG:AG)</f>
        <v>#N/A</v>
      </c>
      <c r="AC84" s="412" t="e">
        <f>_xlfn.XLOOKUP($C$54,'5'!$B:$B,'5'!AF:AF)</f>
        <v>#N/A</v>
      </c>
      <c r="AE84" s="305"/>
      <c r="AF84" s="1193"/>
      <c r="AG84" s="412" t="e">
        <f t="shared" ref="AG84:AL84" si="47">IF(AG83=0,"✔","X")</f>
        <v>#N/A</v>
      </c>
      <c r="AH84" s="412" t="e">
        <f t="shared" si="47"/>
        <v>#N/A</v>
      </c>
      <c r="AI84" s="412" t="e">
        <f t="shared" si="47"/>
        <v>#N/A</v>
      </c>
      <c r="AJ84" s="412" t="e">
        <f t="shared" si="47"/>
        <v>#N/A</v>
      </c>
      <c r="AK84" s="412" t="e">
        <f t="shared" si="47"/>
        <v>#N/A</v>
      </c>
      <c r="AL84" s="412" t="e">
        <f t="shared" si="47"/>
        <v>#N/A</v>
      </c>
      <c r="AM84" s="412" t="e">
        <f>IF(AM83=0,"✔","X")</f>
        <v>#N/A</v>
      </c>
      <c r="AN84" s="412" t="e">
        <f t="shared" ref="AN84:BE84" si="48">IF(AN83=0,"✔","X")</f>
        <v>#N/A</v>
      </c>
      <c r="AO84" s="412" t="e">
        <f t="shared" si="48"/>
        <v>#N/A</v>
      </c>
      <c r="AP84" s="412" t="e">
        <f t="shared" si="48"/>
        <v>#N/A</v>
      </c>
      <c r="AQ84" s="412" t="e">
        <f t="shared" si="48"/>
        <v>#N/A</v>
      </c>
      <c r="AR84" s="412" t="e">
        <f t="shared" si="48"/>
        <v>#N/A</v>
      </c>
      <c r="AS84" s="412" t="e">
        <f t="shared" si="48"/>
        <v>#N/A</v>
      </c>
      <c r="AT84" s="412" t="e">
        <f t="shared" si="48"/>
        <v>#N/A</v>
      </c>
      <c r="AU84" s="412" t="e">
        <f t="shared" si="48"/>
        <v>#N/A</v>
      </c>
      <c r="AV84" s="412" t="e">
        <f t="shared" si="48"/>
        <v>#N/A</v>
      </c>
      <c r="AW84" s="412" t="e">
        <f t="shared" si="48"/>
        <v>#N/A</v>
      </c>
      <c r="AX84" s="412" t="e">
        <f t="shared" si="48"/>
        <v>#N/A</v>
      </c>
      <c r="AY84" s="412" t="e">
        <f t="shared" si="48"/>
        <v>#N/A</v>
      </c>
      <c r="AZ84" s="412" t="e">
        <f t="shared" si="48"/>
        <v>#N/A</v>
      </c>
      <c r="BA84" s="412" t="e">
        <f t="shared" si="48"/>
        <v>#N/A</v>
      </c>
      <c r="BB84" s="412" t="e">
        <f t="shared" si="48"/>
        <v>#N/A</v>
      </c>
      <c r="BC84" s="412" t="e">
        <f t="shared" si="48"/>
        <v>#N/A</v>
      </c>
      <c r="BD84" s="412" t="e">
        <f t="shared" si="48"/>
        <v>#N/A</v>
      </c>
      <c r="BE84" s="412" t="e">
        <f t="shared" si="48"/>
        <v>#N/A</v>
      </c>
      <c r="BF84" s="412" t="e">
        <f>_xlfn.XLOOKUP($AG$54,'5'!$B:$B,'5'!AG:AG)</f>
        <v>#N/A</v>
      </c>
      <c r="BG84" s="412" t="e">
        <f>_xlfn.XLOOKUP($AG$54,'5'!$B:$B,'5'!AF:AF)</f>
        <v>#N/A</v>
      </c>
    </row>
    <row r="85" spans="1:59" ht="14.5" thickBot="1">
      <c r="A85" s="305"/>
      <c r="B85" s="1194"/>
      <c r="C85" s="413" t="str">
        <f t="shared" ref="C85:AA85" si="49">IF(C82="","",C84)</f>
        <v/>
      </c>
      <c r="D85" s="413" t="str">
        <f t="shared" si="49"/>
        <v/>
      </c>
      <c r="E85" s="413" t="str">
        <f t="shared" si="49"/>
        <v/>
      </c>
      <c r="F85" s="413" t="e">
        <f t="shared" si="49"/>
        <v>#N/A</v>
      </c>
      <c r="G85" s="413" t="e">
        <f t="shared" si="49"/>
        <v>#N/A</v>
      </c>
      <c r="H85" s="413" t="e">
        <f t="shared" si="49"/>
        <v>#N/A</v>
      </c>
      <c r="I85" s="413" t="e">
        <f t="shared" si="49"/>
        <v>#N/A</v>
      </c>
      <c r="J85" s="413" t="e">
        <f t="shared" si="49"/>
        <v>#N/A</v>
      </c>
      <c r="K85" s="413" t="e">
        <f t="shared" si="49"/>
        <v>#N/A</v>
      </c>
      <c r="L85" s="413" t="e">
        <f t="shared" si="49"/>
        <v>#N/A</v>
      </c>
      <c r="M85" s="413" t="e">
        <f t="shared" si="49"/>
        <v>#N/A</v>
      </c>
      <c r="N85" s="413" t="e">
        <f t="shared" si="49"/>
        <v>#N/A</v>
      </c>
      <c r="O85" s="413" t="e">
        <f t="shared" si="49"/>
        <v>#N/A</v>
      </c>
      <c r="P85" s="413" t="e">
        <f t="shared" si="49"/>
        <v>#N/A</v>
      </c>
      <c r="Q85" s="413" t="e">
        <f t="shared" si="49"/>
        <v>#N/A</v>
      </c>
      <c r="R85" s="413" t="e">
        <f t="shared" si="49"/>
        <v>#N/A</v>
      </c>
      <c r="S85" s="413" t="e">
        <f t="shared" si="49"/>
        <v>#N/A</v>
      </c>
      <c r="T85" s="413" t="e">
        <f t="shared" si="49"/>
        <v>#N/A</v>
      </c>
      <c r="U85" s="413" t="e">
        <f t="shared" si="49"/>
        <v>#N/A</v>
      </c>
      <c r="V85" s="413" t="e">
        <f t="shared" si="49"/>
        <v>#N/A</v>
      </c>
      <c r="W85" s="413" t="e">
        <f t="shared" si="49"/>
        <v>#N/A</v>
      </c>
      <c r="X85" s="413" t="e">
        <f t="shared" si="49"/>
        <v>#N/A</v>
      </c>
      <c r="Y85" s="413" t="e">
        <f t="shared" si="49"/>
        <v>#N/A</v>
      </c>
      <c r="Z85" s="413" t="e">
        <f t="shared" si="49"/>
        <v>#N/A</v>
      </c>
      <c r="AA85" s="413" t="e">
        <f t="shared" si="49"/>
        <v>#N/A</v>
      </c>
      <c r="AB85" s="414">
        <f>COUNTIF(C85:AA85,"✔")</f>
        <v>0</v>
      </c>
      <c r="AC85" s="544">
        <f>COUNTIF(C85:AA85,"X")</f>
        <v>0</v>
      </c>
      <c r="AE85" s="305"/>
      <c r="AF85" s="1194"/>
      <c r="AG85" s="413" t="str">
        <f t="shared" ref="AG85:BE85" si="50">IF(AG82="","",AG84)</f>
        <v/>
      </c>
      <c r="AH85" s="413" t="str">
        <f t="shared" si="50"/>
        <v/>
      </c>
      <c r="AI85" s="413" t="str">
        <f t="shared" si="50"/>
        <v/>
      </c>
      <c r="AJ85" s="413" t="e">
        <f t="shared" si="50"/>
        <v>#N/A</v>
      </c>
      <c r="AK85" s="413" t="e">
        <f t="shared" si="50"/>
        <v>#N/A</v>
      </c>
      <c r="AL85" s="413" t="e">
        <f t="shared" si="50"/>
        <v>#N/A</v>
      </c>
      <c r="AM85" s="413" t="e">
        <f t="shared" si="50"/>
        <v>#N/A</v>
      </c>
      <c r="AN85" s="413" t="e">
        <f t="shared" si="50"/>
        <v>#N/A</v>
      </c>
      <c r="AO85" s="413" t="e">
        <f t="shared" si="50"/>
        <v>#N/A</v>
      </c>
      <c r="AP85" s="413" t="e">
        <f t="shared" si="50"/>
        <v>#N/A</v>
      </c>
      <c r="AQ85" s="413" t="e">
        <f t="shared" si="50"/>
        <v>#N/A</v>
      </c>
      <c r="AR85" s="413" t="e">
        <f t="shared" si="50"/>
        <v>#N/A</v>
      </c>
      <c r="AS85" s="413" t="e">
        <f t="shared" si="50"/>
        <v>#N/A</v>
      </c>
      <c r="AT85" s="413" t="e">
        <f t="shared" si="50"/>
        <v>#N/A</v>
      </c>
      <c r="AU85" s="413" t="e">
        <f t="shared" si="50"/>
        <v>#N/A</v>
      </c>
      <c r="AV85" s="413" t="e">
        <f t="shared" si="50"/>
        <v>#N/A</v>
      </c>
      <c r="AW85" s="413" t="e">
        <f t="shared" si="50"/>
        <v>#N/A</v>
      </c>
      <c r="AX85" s="413" t="e">
        <f t="shared" si="50"/>
        <v>#N/A</v>
      </c>
      <c r="AY85" s="413" t="e">
        <f t="shared" si="50"/>
        <v>#N/A</v>
      </c>
      <c r="AZ85" s="413" t="e">
        <f t="shared" si="50"/>
        <v>#N/A</v>
      </c>
      <c r="BA85" s="413" t="e">
        <f t="shared" si="50"/>
        <v>#N/A</v>
      </c>
      <c r="BB85" s="413" t="e">
        <f t="shared" si="50"/>
        <v>#N/A</v>
      </c>
      <c r="BC85" s="413" t="e">
        <f t="shared" si="50"/>
        <v>#N/A</v>
      </c>
      <c r="BD85" s="413" t="e">
        <f t="shared" si="50"/>
        <v>#N/A</v>
      </c>
      <c r="BE85" s="413" t="e">
        <f t="shared" si="50"/>
        <v>#N/A</v>
      </c>
      <c r="BF85" s="414">
        <f>COUNTIF(AG85:BE85,"✔")</f>
        <v>0</v>
      </c>
      <c r="BG85" s="544">
        <f>COUNTIF(AG85:BE85,"X")</f>
        <v>0</v>
      </c>
    </row>
    <row r="86" spans="1:59" ht="14.5" thickTop="1">
      <c r="A86" s="305"/>
      <c r="B86" s="1192" t="s">
        <v>372</v>
      </c>
      <c r="C86" s="411">
        <f>IF('6'!$G$10="","",'6'!$G$10)</f>
        <v>2</v>
      </c>
      <c r="D86" s="411">
        <f>IF('6'!$H$10="","",'6'!$H$10)</f>
        <v>3</v>
      </c>
      <c r="E86" s="411">
        <f>IF('6'!$I$10="","",'6'!$I$10)</f>
        <v>4</v>
      </c>
      <c r="F86" s="411">
        <f>IF('6'!$J$10="","",'6'!$J$10)</f>
        <v>5</v>
      </c>
      <c r="G86" s="411">
        <f>IF('6'!$K$10="","",'6'!$K$10)</f>
        <v>6</v>
      </c>
      <c r="H86" s="411">
        <f>IF('6'!$L$10="","",'6'!$L$10)</f>
        <v>9</v>
      </c>
      <c r="I86" s="411">
        <f>IF('6'!$M$10="","",'6'!$M$10)</f>
        <v>10</v>
      </c>
      <c r="J86" s="411">
        <f>IF('6'!$N$10="","",'6'!$N$10)</f>
        <v>11</v>
      </c>
      <c r="K86" s="411">
        <f>IF('6'!$O$10="","",'6'!$O$10)</f>
        <v>12</v>
      </c>
      <c r="L86" s="411">
        <f>IF('6'!$P$10="","",'6'!$P$10)</f>
        <v>13</v>
      </c>
      <c r="M86" s="411">
        <f>IF('6'!$Q$10="","",'6'!$Q$10)</f>
        <v>16</v>
      </c>
      <c r="N86" s="411">
        <f>IF('6'!$R$10="","",'6'!$R$10)</f>
        <v>17</v>
      </c>
      <c r="O86" s="411">
        <f>IF('6'!$S$10="","",'6'!$S$10)</f>
        <v>18</v>
      </c>
      <c r="P86" s="411">
        <f>IF('6'!$T$10="","",'6'!$T$10)</f>
        <v>19</v>
      </c>
      <c r="Q86" s="411">
        <f>IF('6'!$U$10="","",'6'!$U$10)</f>
        <v>20</v>
      </c>
      <c r="R86" s="411">
        <f>IF('6'!$V$10="","",'6'!$V$10)</f>
        <v>23</v>
      </c>
      <c r="S86" s="411">
        <f>IF('6'!$W$10="","",'6'!$W$10)</f>
        <v>24</v>
      </c>
      <c r="T86" s="411">
        <f>IF('6'!$X$10="","",'6'!$X$10)</f>
        <v>25</v>
      </c>
      <c r="U86" s="411">
        <f>IF('6'!$Y$10="","",'6'!$Y$10)</f>
        <v>26</v>
      </c>
      <c r="V86" s="411">
        <f>IF('6'!$Z$10="","",'6'!$Z$10)</f>
        <v>27</v>
      </c>
      <c r="W86" s="411" t="str">
        <f>IF('6'!$AA$10="","",'6'!$AA$10)</f>
        <v/>
      </c>
      <c r="X86" s="411" t="str">
        <f>IF('6'!$AB$10="","",'6'!$AB$10)</f>
        <v/>
      </c>
      <c r="Y86" s="411" t="str">
        <f>IF('6'!$AC$10="","",'6'!$AC$10)</f>
        <v/>
      </c>
      <c r="Z86" s="411" t="str">
        <f>IF('6'!$AD$10="","",'6'!$AD$10)</f>
        <v/>
      </c>
      <c r="AA86" s="411" t="str">
        <f>IF('6'!$AE$10="","",'6'!$AE$10)</f>
        <v/>
      </c>
      <c r="AB86" s="411" t="s">
        <v>361</v>
      </c>
      <c r="AC86" s="542" t="s">
        <v>362</v>
      </c>
      <c r="AE86" s="305"/>
      <c r="AF86" s="1192" t="s">
        <v>372</v>
      </c>
      <c r="AG86" s="411">
        <f>IF('6'!$G$10="","",'6'!$G$10)</f>
        <v>2</v>
      </c>
      <c r="AH86" s="411">
        <f>IF('6'!$H$10="","",'6'!$H$10)</f>
        <v>3</v>
      </c>
      <c r="AI86" s="411">
        <f>IF('6'!$I$10="","",'6'!$I$10)</f>
        <v>4</v>
      </c>
      <c r="AJ86" s="411">
        <f>IF('6'!$J$10="","",'6'!$J$10)</f>
        <v>5</v>
      </c>
      <c r="AK86" s="411">
        <f>IF('6'!$K$10="","",'6'!$K$10)</f>
        <v>6</v>
      </c>
      <c r="AL86" s="411">
        <f>IF('6'!$L$10="","",'6'!$L$10)</f>
        <v>9</v>
      </c>
      <c r="AM86" s="411">
        <f>IF('6'!$M$10="","",'6'!$M$10)</f>
        <v>10</v>
      </c>
      <c r="AN86" s="411">
        <f>IF('6'!$N$10="","",'6'!$N$10)</f>
        <v>11</v>
      </c>
      <c r="AO86" s="411">
        <f>IF('6'!$O$10="","",'6'!$O$10)</f>
        <v>12</v>
      </c>
      <c r="AP86" s="411">
        <f>IF('6'!$P$10="","",'6'!$P$10)</f>
        <v>13</v>
      </c>
      <c r="AQ86" s="411">
        <f>IF('6'!$Q$10="","",'6'!$Q$10)</f>
        <v>16</v>
      </c>
      <c r="AR86" s="411">
        <f>IF('6'!$R$10="","",'6'!$R$10)</f>
        <v>17</v>
      </c>
      <c r="AS86" s="411">
        <f>IF('6'!$S$10="","",'6'!$S$10)</f>
        <v>18</v>
      </c>
      <c r="AT86" s="411">
        <f>IF('6'!$T$10="","",'6'!$T$10)</f>
        <v>19</v>
      </c>
      <c r="AU86" s="411">
        <f>IF('6'!$U$10="","",'6'!$U$10)</f>
        <v>20</v>
      </c>
      <c r="AV86" s="411">
        <f>IF('6'!$V$10="","",'6'!$V$10)</f>
        <v>23</v>
      </c>
      <c r="AW86" s="411">
        <f>IF('6'!$W$10="","",'6'!$W$10)</f>
        <v>24</v>
      </c>
      <c r="AX86" s="411">
        <f>IF('6'!$X$10="","",'6'!$X$10)</f>
        <v>25</v>
      </c>
      <c r="AY86" s="411">
        <f>IF('6'!$Y$10="","",'6'!$Y$10)</f>
        <v>26</v>
      </c>
      <c r="AZ86" s="411">
        <f>IF('6'!$Z$10="","",'6'!$Z$10)</f>
        <v>27</v>
      </c>
      <c r="BA86" s="411" t="str">
        <f>IF('6'!$AA$10="","",'6'!$AA$10)</f>
        <v/>
      </c>
      <c r="BB86" s="411" t="str">
        <f>IF('6'!$AB$10="","",'6'!$AB$10)</f>
        <v/>
      </c>
      <c r="BC86" s="411" t="str">
        <f>IF('6'!$AC$10="","",'6'!$AC$10)</f>
        <v/>
      </c>
      <c r="BD86" s="411" t="str">
        <f>IF('6'!$AD$10="","",'6'!$AD$10)</f>
        <v/>
      </c>
      <c r="BE86" s="411" t="str">
        <f>IF('6'!$AE$10="","",'6'!$AE$10)</f>
        <v/>
      </c>
      <c r="BF86" s="411" t="s">
        <v>361</v>
      </c>
      <c r="BG86" s="542" t="s">
        <v>362</v>
      </c>
    </row>
    <row r="87" spans="1:59" hidden="1">
      <c r="A87" s="305"/>
      <c r="B87" s="1193"/>
      <c r="C87" s="412" t="e">
        <f>_xlfn.XLOOKUP($C$54,'6'!$B:$B,'6'!G:G)</f>
        <v>#N/A</v>
      </c>
      <c r="D87" s="412" t="e">
        <f>_xlfn.XLOOKUP($C$54,'6'!$B:$B,'6'!H:H)</f>
        <v>#N/A</v>
      </c>
      <c r="E87" s="412" t="e">
        <f>_xlfn.XLOOKUP($C$54,'6'!$B:$B,'6'!I:I)</f>
        <v>#N/A</v>
      </c>
      <c r="F87" s="412" t="e">
        <f>_xlfn.XLOOKUP($C$54,'6'!$B:$B,'6'!J:J)</f>
        <v>#N/A</v>
      </c>
      <c r="G87" s="412" t="e">
        <f>_xlfn.XLOOKUP($C$54,'6'!$B:$B,'6'!K:K)</f>
        <v>#N/A</v>
      </c>
      <c r="H87" s="412" t="e">
        <f>_xlfn.XLOOKUP($C$54,'6'!$B:$B,'6'!L:L)</f>
        <v>#N/A</v>
      </c>
      <c r="I87" s="412" t="e">
        <f>_xlfn.XLOOKUP($C$54,'6'!$B:$B,'6'!M:M)</f>
        <v>#N/A</v>
      </c>
      <c r="J87" s="412" t="e">
        <f>_xlfn.XLOOKUP($C$54,'6'!$B:$B,'6'!N:N)</f>
        <v>#N/A</v>
      </c>
      <c r="K87" s="412" t="e">
        <f>_xlfn.XLOOKUP($C$54,'6'!$B:$B,'6'!O:O)</f>
        <v>#N/A</v>
      </c>
      <c r="L87" s="412" t="e">
        <f>_xlfn.XLOOKUP($C$54,'6'!$B:$B,'6'!P:P)</f>
        <v>#N/A</v>
      </c>
      <c r="M87" s="412" t="e">
        <f>_xlfn.XLOOKUP($C$54,'6'!$B:$B,'6'!Q:Q)</f>
        <v>#N/A</v>
      </c>
      <c r="N87" s="412" t="e">
        <f>_xlfn.XLOOKUP($C$54,'6'!$B:$B,'6'!R:R)</f>
        <v>#N/A</v>
      </c>
      <c r="O87" s="412" t="e">
        <f>_xlfn.XLOOKUP($C$54,'6'!$B:$B,'6'!S:S)</f>
        <v>#N/A</v>
      </c>
      <c r="P87" s="412" t="e">
        <f>_xlfn.XLOOKUP($C$54,'6'!$B:$B,'6'!T:T)</f>
        <v>#N/A</v>
      </c>
      <c r="Q87" s="412" t="e">
        <f>_xlfn.XLOOKUP($C$54,'6'!$B:$B,'6'!U:U)</f>
        <v>#N/A</v>
      </c>
      <c r="R87" s="412" t="e">
        <f>_xlfn.XLOOKUP($C$54,'6'!$B:$B,'6'!V:V)</f>
        <v>#N/A</v>
      </c>
      <c r="S87" s="412" t="e">
        <f>_xlfn.XLOOKUP($C$54,'6'!$B:$B,'6'!W:W)</f>
        <v>#N/A</v>
      </c>
      <c r="T87" s="412" t="e">
        <f>_xlfn.XLOOKUP($C$54,'6'!$B:$B,'6'!X:X)</f>
        <v>#N/A</v>
      </c>
      <c r="U87" s="412" t="e">
        <f>_xlfn.XLOOKUP($C$54,'6'!$B:$B,'6'!Y:Y)</f>
        <v>#N/A</v>
      </c>
      <c r="V87" s="412" t="e">
        <f>_xlfn.XLOOKUP($C$54,'6'!$B:$B,'6'!Z:Z)</f>
        <v>#N/A</v>
      </c>
      <c r="W87" s="412" t="e">
        <f>_xlfn.XLOOKUP($C$54,'6'!$B:$B,'6'!AA:AA)</f>
        <v>#N/A</v>
      </c>
      <c r="X87" s="412" t="e">
        <f>_xlfn.XLOOKUP($C$54,'6'!$B:$B,'6'!AB:AB)</f>
        <v>#N/A</v>
      </c>
      <c r="Y87" s="412" t="e">
        <f>_xlfn.XLOOKUP($C$54,'6'!$B:$B,'6'!AC:AC)</f>
        <v>#N/A</v>
      </c>
      <c r="Z87" s="412" t="e">
        <f>_xlfn.XLOOKUP($C$54,'6'!$B:$B,'6'!AD:AD)</f>
        <v>#N/A</v>
      </c>
      <c r="AA87" s="412" t="e">
        <f>_xlfn.XLOOKUP($C$54,'6'!$B:$B,'6'!AE:AE)</f>
        <v>#N/A</v>
      </c>
      <c r="AB87" s="412" t="e">
        <f>_xlfn.XLOOKUP($C$54,'6'!$B:$B,'6'!AG:AG)</f>
        <v>#N/A</v>
      </c>
      <c r="AC87" s="412" t="e">
        <f>_xlfn.XLOOKUP($C$54,'6'!$B:$B,'6'!AF:AF)</f>
        <v>#N/A</v>
      </c>
      <c r="AE87" s="305"/>
      <c r="AF87" s="1193"/>
      <c r="AG87" s="412" t="e">
        <f>_xlfn.XLOOKUP($AG$54,'6'!$B:$B,'6'!G:G)</f>
        <v>#N/A</v>
      </c>
      <c r="AH87" s="412" t="e">
        <f>_xlfn.XLOOKUP($AG$54,'6'!$B:$B,'6'!H:H)</f>
        <v>#N/A</v>
      </c>
      <c r="AI87" s="412" t="e">
        <f>_xlfn.XLOOKUP($AG$54,'6'!$B:$B,'6'!I:I)</f>
        <v>#N/A</v>
      </c>
      <c r="AJ87" s="412" t="e">
        <f>_xlfn.XLOOKUP($AG$54,'6'!$B:$B,'6'!J:J)</f>
        <v>#N/A</v>
      </c>
      <c r="AK87" s="412" t="e">
        <f>_xlfn.XLOOKUP($AG$54,'6'!$B:$B,'6'!K:K)</f>
        <v>#N/A</v>
      </c>
      <c r="AL87" s="412" t="e">
        <f>_xlfn.XLOOKUP($AG$54,'6'!$B:$B,'6'!L:L)</f>
        <v>#N/A</v>
      </c>
      <c r="AM87" s="412" t="e">
        <f>_xlfn.XLOOKUP($AG$54,'6'!$B:$B,'6'!M:M)</f>
        <v>#N/A</v>
      </c>
      <c r="AN87" s="412" t="e">
        <f>_xlfn.XLOOKUP($AG$54,'6'!$B:$B,'6'!N:N)</f>
        <v>#N/A</v>
      </c>
      <c r="AO87" s="412" t="e">
        <f>_xlfn.XLOOKUP($AG$54,'6'!$B:$B,'6'!O:O)</f>
        <v>#N/A</v>
      </c>
      <c r="AP87" s="412" t="e">
        <f>_xlfn.XLOOKUP($AG$54,'6'!$B:$B,'6'!P:P)</f>
        <v>#N/A</v>
      </c>
      <c r="AQ87" s="412" t="e">
        <f>_xlfn.XLOOKUP($AG$54,'6'!$B:$B,'6'!Q:Q)</f>
        <v>#N/A</v>
      </c>
      <c r="AR87" s="412" t="e">
        <f>_xlfn.XLOOKUP($AG$54,'6'!$B:$B,'6'!R:R)</f>
        <v>#N/A</v>
      </c>
      <c r="AS87" s="412" t="e">
        <f>_xlfn.XLOOKUP($AG$54,'6'!$B:$B,'6'!S:S)</f>
        <v>#N/A</v>
      </c>
      <c r="AT87" s="412" t="e">
        <f>_xlfn.XLOOKUP($AG$54,'6'!$B:$B,'6'!T:T)</f>
        <v>#N/A</v>
      </c>
      <c r="AU87" s="412" t="e">
        <f>_xlfn.XLOOKUP($AG$54,'6'!$B:$B,'6'!U:U)</f>
        <v>#N/A</v>
      </c>
      <c r="AV87" s="412" t="e">
        <f>_xlfn.XLOOKUP($AG$54,'6'!$B:$B,'6'!V:V)</f>
        <v>#N/A</v>
      </c>
      <c r="AW87" s="412" t="e">
        <f>_xlfn.XLOOKUP($AG$54,'6'!$B:$B,'6'!W:W)</f>
        <v>#N/A</v>
      </c>
      <c r="AX87" s="412" t="e">
        <f>_xlfn.XLOOKUP($AG$54,'6'!$B:$B,'6'!X:X)</f>
        <v>#N/A</v>
      </c>
      <c r="AY87" s="412" t="e">
        <f>_xlfn.XLOOKUP($AG$54,'6'!$B:$B,'6'!Y:Y)</f>
        <v>#N/A</v>
      </c>
      <c r="AZ87" s="412" t="e">
        <f>_xlfn.XLOOKUP($AG$54,'6'!$B:$B,'6'!Z:Z)</f>
        <v>#N/A</v>
      </c>
      <c r="BA87" s="412" t="e">
        <f>_xlfn.XLOOKUP($AG$54,'6'!$B:$B,'6'!AA:AA)</f>
        <v>#N/A</v>
      </c>
      <c r="BB87" s="412" t="e">
        <f>_xlfn.XLOOKUP($AG$54,'6'!$B:$B,'6'!AB:AB)</f>
        <v>#N/A</v>
      </c>
      <c r="BC87" s="412" t="e">
        <f>_xlfn.XLOOKUP($AG$54,'6'!$B:$B,'6'!AC:AC)</f>
        <v>#N/A</v>
      </c>
      <c r="BD87" s="412" t="e">
        <f>_xlfn.XLOOKUP($AG$54,'6'!$B:$B,'6'!AD:AD)</f>
        <v>#N/A</v>
      </c>
      <c r="BE87" s="412" t="e">
        <f>_xlfn.XLOOKUP($AG$54,'6'!$B:$B,'6'!AE:AE)</f>
        <v>#N/A</v>
      </c>
      <c r="BF87" s="412" t="e">
        <f>_xlfn.XLOOKUP($AG$54,'6'!$B:$B,'6'!AG:AG)</f>
        <v>#N/A</v>
      </c>
      <c r="BG87" s="412" t="e">
        <f>_xlfn.XLOOKUP($AG$54,'6'!$B:$B,'6'!AF:AF)</f>
        <v>#N/A</v>
      </c>
    </row>
    <row r="88" spans="1:59" hidden="1">
      <c r="A88" s="305"/>
      <c r="B88" s="1193"/>
      <c r="C88" s="412" t="e">
        <f t="shared" ref="C88:H88" si="51">IF(C87=0,"✔","X")</f>
        <v>#N/A</v>
      </c>
      <c r="D88" s="412" t="e">
        <f t="shared" si="51"/>
        <v>#N/A</v>
      </c>
      <c r="E88" s="412" t="e">
        <f t="shared" si="51"/>
        <v>#N/A</v>
      </c>
      <c r="F88" s="412" t="e">
        <f t="shared" si="51"/>
        <v>#N/A</v>
      </c>
      <c r="G88" s="412" t="e">
        <f t="shared" si="51"/>
        <v>#N/A</v>
      </c>
      <c r="H88" s="412" t="e">
        <f t="shared" si="51"/>
        <v>#N/A</v>
      </c>
      <c r="I88" s="412" t="e">
        <f>IF(I87=0,"✔","X")</f>
        <v>#N/A</v>
      </c>
      <c r="J88" s="412" t="e">
        <f t="shared" ref="J88:AA88" si="52">IF(J87=0,"✔","X")</f>
        <v>#N/A</v>
      </c>
      <c r="K88" s="412" t="e">
        <f t="shared" si="52"/>
        <v>#N/A</v>
      </c>
      <c r="L88" s="412" t="e">
        <f t="shared" si="52"/>
        <v>#N/A</v>
      </c>
      <c r="M88" s="412" t="e">
        <f t="shared" si="52"/>
        <v>#N/A</v>
      </c>
      <c r="N88" s="412" t="e">
        <f t="shared" si="52"/>
        <v>#N/A</v>
      </c>
      <c r="O88" s="412" t="e">
        <f t="shared" si="52"/>
        <v>#N/A</v>
      </c>
      <c r="P88" s="412" t="e">
        <f t="shared" si="52"/>
        <v>#N/A</v>
      </c>
      <c r="Q88" s="412" t="e">
        <f t="shared" si="52"/>
        <v>#N/A</v>
      </c>
      <c r="R88" s="412" t="e">
        <f t="shared" si="52"/>
        <v>#N/A</v>
      </c>
      <c r="S88" s="412" t="e">
        <f t="shared" si="52"/>
        <v>#N/A</v>
      </c>
      <c r="T88" s="412" t="e">
        <f t="shared" si="52"/>
        <v>#N/A</v>
      </c>
      <c r="U88" s="412" t="e">
        <f t="shared" si="52"/>
        <v>#N/A</v>
      </c>
      <c r="V88" s="412" t="e">
        <f t="shared" si="52"/>
        <v>#N/A</v>
      </c>
      <c r="W88" s="412" t="e">
        <f t="shared" si="52"/>
        <v>#N/A</v>
      </c>
      <c r="X88" s="412" t="e">
        <f t="shared" si="52"/>
        <v>#N/A</v>
      </c>
      <c r="Y88" s="412" t="e">
        <f t="shared" si="52"/>
        <v>#N/A</v>
      </c>
      <c r="Z88" s="412" t="e">
        <f t="shared" si="52"/>
        <v>#N/A</v>
      </c>
      <c r="AA88" s="412" t="e">
        <f t="shared" si="52"/>
        <v>#N/A</v>
      </c>
      <c r="AB88" s="412" t="e">
        <f>_xlfn.XLOOKUP($C$54,'6'!$B:$B,'6'!AG:AG)</f>
        <v>#N/A</v>
      </c>
      <c r="AC88" s="412" t="e">
        <f>_xlfn.XLOOKUP($C$54,'6'!$B:$B,'6'!AF:AF)</f>
        <v>#N/A</v>
      </c>
      <c r="AE88" s="305"/>
      <c r="AF88" s="1193"/>
      <c r="AG88" s="412" t="e">
        <f t="shared" ref="AG88:AL88" si="53">IF(AG87=0,"✔","X")</f>
        <v>#N/A</v>
      </c>
      <c r="AH88" s="412" t="e">
        <f t="shared" si="53"/>
        <v>#N/A</v>
      </c>
      <c r="AI88" s="412" t="e">
        <f t="shared" si="53"/>
        <v>#N/A</v>
      </c>
      <c r="AJ88" s="412" t="e">
        <f t="shared" si="53"/>
        <v>#N/A</v>
      </c>
      <c r="AK88" s="412" t="e">
        <f t="shared" si="53"/>
        <v>#N/A</v>
      </c>
      <c r="AL88" s="412" t="e">
        <f t="shared" si="53"/>
        <v>#N/A</v>
      </c>
      <c r="AM88" s="412" t="e">
        <f>IF(AM87=0,"✔","X")</f>
        <v>#N/A</v>
      </c>
      <c r="AN88" s="412" t="e">
        <f t="shared" ref="AN88:BE88" si="54">IF(AN87=0,"✔","X")</f>
        <v>#N/A</v>
      </c>
      <c r="AO88" s="412" t="e">
        <f t="shared" si="54"/>
        <v>#N/A</v>
      </c>
      <c r="AP88" s="412" t="e">
        <f t="shared" si="54"/>
        <v>#N/A</v>
      </c>
      <c r="AQ88" s="412" t="e">
        <f t="shared" si="54"/>
        <v>#N/A</v>
      </c>
      <c r="AR88" s="412" t="e">
        <f t="shared" si="54"/>
        <v>#N/A</v>
      </c>
      <c r="AS88" s="412" t="e">
        <f t="shared" si="54"/>
        <v>#N/A</v>
      </c>
      <c r="AT88" s="412" t="e">
        <f t="shared" si="54"/>
        <v>#N/A</v>
      </c>
      <c r="AU88" s="412" t="e">
        <f t="shared" si="54"/>
        <v>#N/A</v>
      </c>
      <c r="AV88" s="412" t="e">
        <f t="shared" si="54"/>
        <v>#N/A</v>
      </c>
      <c r="AW88" s="412" t="e">
        <f t="shared" si="54"/>
        <v>#N/A</v>
      </c>
      <c r="AX88" s="412" t="e">
        <f t="shared" si="54"/>
        <v>#N/A</v>
      </c>
      <c r="AY88" s="412" t="e">
        <f t="shared" si="54"/>
        <v>#N/A</v>
      </c>
      <c r="AZ88" s="412" t="e">
        <f t="shared" si="54"/>
        <v>#N/A</v>
      </c>
      <c r="BA88" s="412" t="e">
        <f t="shared" si="54"/>
        <v>#N/A</v>
      </c>
      <c r="BB88" s="412" t="e">
        <f t="shared" si="54"/>
        <v>#N/A</v>
      </c>
      <c r="BC88" s="412" t="e">
        <f t="shared" si="54"/>
        <v>#N/A</v>
      </c>
      <c r="BD88" s="412" t="e">
        <f t="shared" si="54"/>
        <v>#N/A</v>
      </c>
      <c r="BE88" s="412" t="e">
        <f t="shared" si="54"/>
        <v>#N/A</v>
      </c>
      <c r="BF88" s="412" t="e">
        <f>_xlfn.XLOOKUP($AG$54,'6'!$B:$B,'6'!AG:AG)</f>
        <v>#N/A</v>
      </c>
      <c r="BG88" s="412" t="e">
        <f>_xlfn.XLOOKUP($AG$54,'6'!$B:$B,'6'!AF:AF)</f>
        <v>#N/A</v>
      </c>
    </row>
    <row r="89" spans="1:59" ht="14.5" thickBot="1">
      <c r="A89" s="305"/>
      <c r="B89" s="1194"/>
      <c r="C89" s="413" t="e">
        <f t="shared" ref="C89:AA89" si="55">IF(C86="","",C88)</f>
        <v>#N/A</v>
      </c>
      <c r="D89" s="413" t="e">
        <f t="shared" si="55"/>
        <v>#N/A</v>
      </c>
      <c r="E89" s="413" t="e">
        <f t="shared" si="55"/>
        <v>#N/A</v>
      </c>
      <c r="F89" s="413" t="e">
        <f t="shared" si="55"/>
        <v>#N/A</v>
      </c>
      <c r="G89" s="413" t="e">
        <f t="shared" si="55"/>
        <v>#N/A</v>
      </c>
      <c r="H89" s="413" t="e">
        <f t="shared" si="55"/>
        <v>#N/A</v>
      </c>
      <c r="I89" s="413" t="e">
        <f t="shared" si="55"/>
        <v>#N/A</v>
      </c>
      <c r="J89" s="413" t="e">
        <f t="shared" si="55"/>
        <v>#N/A</v>
      </c>
      <c r="K89" s="413" t="e">
        <f t="shared" si="55"/>
        <v>#N/A</v>
      </c>
      <c r="L89" s="413" t="e">
        <f t="shared" si="55"/>
        <v>#N/A</v>
      </c>
      <c r="M89" s="413" t="e">
        <f t="shared" si="55"/>
        <v>#N/A</v>
      </c>
      <c r="N89" s="413" t="e">
        <f t="shared" si="55"/>
        <v>#N/A</v>
      </c>
      <c r="O89" s="413" t="e">
        <f t="shared" si="55"/>
        <v>#N/A</v>
      </c>
      <c r="P89" s="413" t="e">
        <f t="shared" si="55"/>
        <v>#N/A</v>
      </c>
      <c r="Q89" s="413" t="e">
        <f t="shared" si="55"/>
        <v>#N/A</v>
      </c>
      <c r="R89" s="413" t="e">
        <f t="shared" si="55"/>
        <v>#N/A</v>
      </c>
      <c r="S89" s="413" t="e">
        <f t="shared" si="55"/>
        <v>#N/A</v>
      </c>
      <c r="T89" s="413" t="e">
        <f t="shared" si="55"/>
        <v>#N/A</v>
      </c>
      <c r="U89" s="413" t="e">
        <f t="shared" si="55"/>
        <v>#N/A</v>
      </c>
      <c r="V89" s="413" t="e">
        <f t="shared" si="55"/>
        <v>#N/A</v>
      </c>
      <c r="W89" s="413" t="str">
        <f t="shared" si="55"/>
        <v/>
      </c>
      <c r="X89" s="413" t="str">
        <f t="shared" si="55"/>
        <v/>
      </c>
      <c r="Y89" s="413" t="str">
        <f t="shared" si="55"/>
        <v/>
      </c>
      <c r="Z89" s="413" t="str">
        <f t="shared" si="55"/>
        <v/>
      </c>
      <c r="AA89" s="413" t="str">
        <f t="shared" si="55"/>
        <v/>
      </c>
      <c r="AB89" s="414">
        <f>COUNTIF(C89:AA89,"✔")</f>
        <v>0</v>
      </c>
      <c r="AC89" s="544">
        <f>COUNTIF(C89:AA89,"X")</f>
        <v>0</v>
      </c>
      <c r="AE89" s="305"/>
      <c r="AF89" s="1194"/>
      <c r="AG89" s="413" t="e">
        <f t="shared" ref="AG89:BE89" si="56">IF(AG86="","",AG88)</f>
        <v>#N/A</v>
      </c>
      <c r="AH89" s="413" t="e">
        <f t="shared" si="56"/>
        <v>#N/A</v>
      </c>
      <c r="AI89" s="413" t="e">
        <f t="shared" si="56"/>
        <v>#N/A</v>
      </c>
      <c r="AJ89" s="413" t="e">
        <f t="shared" si="56"/>
        <v>#N/A</v>
      </c>
      <c r="AK89" s="413" t="e">
        <f t="shared" si="56"/>
        <v>#N/A</v>
      </c>
      <c r="AL89" s="413" t="e">
        <f t="shared" si="56"/>
        <v>#N/A</v>
      </c>
      <c r="AM89" s="413" t="e">
        <f t="shared" si="56"/>
        <v>#N/A</v>
      </c>
      <c r="AN89" s="413" t="e">
        <f t="shared" si="56"/>
        <v>#N/A</v>
      </c>
      <c r="AO89" s="413" t="e">
        <f t="shared" si="56"/>
        <v>#N/A</v>
      </c>
      <c r="AP89" s="413" t="e">
        <f t="shared" si="56"/>
        <v>#N/A</v>
      </c>
      <c r="AQ89" s="413" t="e">
        <f t="shared" si="56"/>
        <v>#N/A</v>
      </c>
      <c r="AR89" s="413" t="e">
        <f t="shared" si="56"/>
        <v>#N/A</v>
      </c>
      <c r="AS89" s="413" t="e">
        <f t="shared" si="56"/>
        <v>#N/A</v>
      </c>
      <c r="AT89" s="413" t="e">
        <f t="shared" si="56"/>
        <v>#N/A</v>
      </c>
      <c r="AU89" s="413" t="e">
        <f t="shared" si="56"/>
        <v>#N/A</v>
      </c>
      <c r="AV89" s="413" t="e">
        <f t="shared" si="56"/>
        <v>#N/A</v>
      </c>
      <c r="AW89" s="413" t="e">
        <f t="shared" si="56"/>
        <v>#N/A</v>
      </c>
      <c r="AX89" s="413" t="e">
        <f t="shared" si="56"/>
        <v>#N/A</v>
      </c>
      <c r="AY89" s="413" t="e">
        <f t="shared" si="56"/>
        <v>#N/A</v>
      </c>
      <c r="AZ89" s="413" t="e">
        <f t="shared" si="56"/>
        <v>#N/A</v>
      </c>
      <c r="BA89" s="413" t="str">
        <f t="shared" si="56"/>
        <v/>
      </c>
      <c r="BB89" s="413" t="str">
        <f t="shared" si="56"/>
        <v/>
      </c>
      <c r="BC89" s="413" t="str">
        <f t="shared" si="56"/>
        <v/>
      </c>
      <c r="BD89" s="413" t="str">
        <f t="shared" si="56"/>
        <v/>
      </c>
      <c r="BE89" s="413" t="str">
        <f t="shared" si="56"/>
        <v/>
      </c>
      <c r="BF89" s="414">
        <f>COUNTIF(AG89:BE89,"✔")</f>
        <v>0</v>
      </c>
      <c r="BG89" s="544">
        <f>COUNTIF(AG89:BE89,"X")</f>
        <v>0</v>
      </c>
    </row>
    <row r="90" spans="1:59" ht="14.5" thickTop="1">
      <c r="A90" s="305"/>
      <c r="B90" s="1192" t="s">
        <v>373</v>
      </c>
      <c r="C90" s="411" t="str">
        <f>IF('7'!$G$10="","",'7'!$G$10)</f>
        <v/>
      </c>
      <c r="D90" s="411">
        <f>IF('7'!$H$10="","",'7'!$H$10)</f>
        <v>1</v>
      </c>
      <c r="E90" s="411">
        <f>IF('7'!$I$10="","",'7'!$I$10)</f>
        <v>2</v>
      </c>
      <c r="F90" s="411">
        <f>IF('7'!$J$10="","",'7'!$J$10)</f>
        <v>3</v>
      </c>
      <c r="G90" s="411">
        <f>IF('7'!$K$10="","",'7'!$K$10)</f>
        <v>4</v>
      </c>
      <c r="H90" s="411">
        <f>IF('7'!$L$10="","",'7'!$L$10)</f>
        <v>7</v>
      </c>
      <c r="I90" s="411">
        <f>IF('7'!$M$10="","",'7'!$M$10)</f>
        <v>8</v>
      </c>
      <c r="J90" s="411">
        <f>IF('7'!$N$10="","",'7'!$N$10)</f>
        <v>9</v>
      </c>
      <c r="K90" s="411">
        <f>IF('7'!$O$10="","",'7'!$O$10)</f>
        <v>10</v>
      </c>
      <c r="L90" s="411">
        <f>IF('7'!$P$10="","",'7'!$P$10)</f>
        <v>11</v>
      </c>
      <c r="M90" s="411">
        <f>IF('7'!$Q$10="","",'7'!$Q$10)</f>
        <v>14</v>
      </c>
      <c r="N90" s="411">
        <f>IF('7'!$R$10="","",'7'!$R$10)</f>
        <v>15</v>
      </c>
      <c r="O90" s="411">
        <f>IF('7'!$S$10="","",'7'!$S$10)</f>
        <v>16</v>
      </c>
      <c r="P90" s="411">
        <f>IF('7'!$T$10="","",'7'!$T$10)</f>
        <v>17</v>
      </c>
      <c r="Q90" s="411">
        <f>IF('7'!$U$10="","",'7'!$U$10)</f>
        <v>18</v>
      </c>
      <c r="R90" s="411" t="str">
        <f>IF('7'!$V$10="","",'7'!$V$10)</f>
        <v/>
      </c>
      <c r="S90" s="411" t="str">
        <f>IF('7'!$W$10="","",'7'!$W$10)</f>
        <v/>
      </c>
      <c r="T90" s="411" t="str">
        <f>IF('7'!$X$10="","",'7'!$X$10)</f>
        <v/>
      </c>
      <c r="U90" s="411" t="str">
        <f>IF('7'!$Y$10="","",'7'!$Y$10)</f>
        <v/>
      </c>
      <c r="V90" s="411" t="str">
        <f>IF('7'!$Z$10="","",'7'!$Z$10)</f>
        <v/>
      </c>
      <c r="W90" s="411" t="str">
        <f>IF('7'!$AA$10="","",'7'!$AA$10)</f>
        <v/>
      </c>
      <c r="X90" s="411" t="str">
        <f>IF('7'!$AB$10="","",'7'!$AB$10)</f>
        <v/>
      </c>
      <c r="Y90" s="411" t="str">
        <f>IF('7'!$AC$10="","",'7'!$AC$10)</f>
        <v/>
      </c>
      <c r="Z90" s="411" t="str">
        <f>IF('7'!$AD$10="","",'7'!$AD$10)</f>
        <v/>
      </c>
      <c r="AA90" s="411" t="str">
        <f>IF('7'!$AE$10="","",'7'!$AE$10)</f>
        <v/>
      </c>
      <c r="AB90" s="411" t="s">
        <v>361</v>
      </c>
      <c r="AC90" s="542" t="s">
        <v>362</v>
      </c>
      <c r="AE90" s="305"/>
      <c r="AF90" s="1192" t="s">
        <v>373</v>
      </c>
      <c r="AG90" s="411" t="str">
        <f>IF('7'!$G$10="","",'7'!$G$10)</f>
        <v/>
      </c>
      <c r="AH90" s="411">
        <f>IF('7'!$H$10="","",'7'!$H$10)</f>
        <v>1</v>
      </c>
      <c r="AI90" s="411">
        <f>IF('7'!$I$10="","",'7'!$I$10)</f>
        <v>2</v>
      </c>
      <c r="AJ90" s="411">
        <f>IF('7'!$J$10="","",'7'!$J$10)</f>
        <v>3</v>
      </c>
      <c r="AK90" s="411">
        <f>IF('7'!$K$10="","",'7'!$K$10)</f>
        <v>4</v>
      </c>
      <c r="AL90" s="411">
        <f>IF('7'!$L$10="","",'7'!$L$10)</f>
        <v>7</v>
      </c>
      <c r="AM90" s="411">
        <f>IF('7'!$M$10="","",'7'!$M$10)</f>
        <v>8</v>
      </c>
      <c r="AN90" s="411">
        <f>IF('7'!$N$10="","",'7'!$N$10)</f>
        <v>9</v>
      </c>
      <c r="AO90" s="411">
        <f>IF('7'!$O$10="","",'7'!$O$10)</f>
        <v>10</v>
      </c>
      <c r="AP90" s="411">
        <f>IF('7'!$P$10="","",'7'!$P$10)</f>
        <v>11</v>
      </c>
      <c r="AQ90" s="411">
        <f>IF('7'!$Q$10="","",'7'!$Q$10)</f>
        <v>14</v>
      </c>
      <c r="AR90" s="411">
        <f>IF('7'!$R$10="","",'7'!$R$10)</f>
        <v>15</v>
      </c>
      <c r="AS90" s="411">
        <f>IF('7'!$S$10="","",'7'!$S$10)</f>
        <v>16</v>
      </c>
      <c r="AT90" s="411">
        <f>IF('7'!$T$10="","",'7'!$T$10)</f>
        <v>17</v>
      </c>
      <c r="AU90" s="411">
        <f>IF('7'!$U$10="","",'7'!$U$10)</f>
        <v>18</v>
      </c>
      <c r="AV90" s="411" t="str">
        <f>IF('7'!$V$10="","",'7'!$V$10)</f>
        <v/>
      </c>
      <c r="AW90" s="411" t="str">
        <f>IF('7'!$W$10="","",'7'!$W$10)</f>
        <v/>
      </c>
      <c r="AX90" s="411" t="str">
        <f>IF('7'!$X$10="","",'7'!$X$10)</f>
        <v/>
      </c>
      <c r="AY90" s="411" t="str">
        <f>IF('7'!$Y$10="","",'7'!$Y$10)</f>
        <v/>
      </c>
      <c r="AZ90" s="411" t="str">
        <f>IF('7'!$Z$10="","",'7'!$Z$10)</f>
        <v/>
      </c>
      <c r="BA90" s="411" t="str">
        <f>IF('7'!$AA$10="","",'7'!$AA$10)</f>
        <v/>
      </c>
      <c r="BB90" s="411" t="str">
        <f>IF('7'!$AB$10="","",'7'!$AB$10)</f>
        <v/>
      </c>
      <c r="BC90" s="411" t="str">
        <f>IF('7'!$AC$10="","",'7'!$AC$10)</f>
        <v/>
      </c>
      <c r="BD90" s="411" t="str">
        <f>IF('7'!$AD$10="","",'7'!$AD$10)</f>
        <v/>
      </c>
      <c r="BE90" s="411" t="str">
        <f>IF('7'!$AE$10="","",'7'!$AE$10)</f>
        <v/>
      </c>
      <c r="BF90" s="411" t="s">
        <v>361</v>
      </c>
      <c r="BG90" s="542" t="s">
        <v>362</v>
      </c>
    </row>
    <row r="91" spans="1:59" hidden="1">
      <c r="A91" s="305"/>
      <c r="B91" s="1193"/>
      <c r="C91" s="412" t="e">
        <f>_xlfn.XLOOKUP($C$54,'7'!$B:$B,'7'!G:G)</f>
        <v>#N/A</v>
      </c>
      <c r="D91" s="412" t="e">
        <f>_xlfn.XLOOKUP($C$54,'7'!$B:$B,'7'!H:H)</f>
        <v>#N/A</v>
      </c>
      <c r="E91" s="412" t="e">
        <f>_xlfn.XLOOKUP($C$54,'7'!$B:$B,'7'!I:I)</f>
        <v>#N/A</v>
      </c>
      <c r="F91" s="412" t="e">
        <f>_xlfn.XLOOKUP($C$54,'7'!$B:$B,'7'!J:J)</f>
        <v>#N/A</v>
      </c>
      <c r="G91" s="412" t="e">
        <f>_xlfn.XLOOKUP($C$54,'7'!$B:$B,'7'!K:K)</f>
        <v>#N/A</v>
      </c>
      <c r="H91" s="412" t="e">
        <f>_xlfn.XLOOKUP($C$54,'7'!$B:$B,'7'!L:L)</f>
        <v>#N/A</v>
      </c>
      <c r="I91" s="412" t="e">
        <f>_xlfn.XLOOKUP($C$54,'7'!$B:$B,'7'!M:M)</f>
        <v>#N/A</v>
      </c>
      <c r="J91" s="412" t="e">
        <f>_xlfn.XLOOKUP($C$54,'7'!$B:$B,'7'!N:N)</f>
        <v>#N/A</v>
      </c>
      <c r="K91" s="412" t="e">
        <f>_xlfn.XLOOKUP($C$54,'7'!$B:$B,'7'!O:O)</f>
        <v>#N/A</v>
      </c>
      <c r="L91" s="412" t="e">
        <f>_xlfn.XLOOKUP($C$54,'7'!$B:$B,'7'!P:P)</f>
        <v>#N/A</v>
      </c>
      <c r="M91" s="412" t="e">
        <f>_xlfn.XLOOKUP($C$54,'7'!$B:$B,'7'!Q:Q)</f>
        <v>#N/A</v>
      </c>
      <c r="N91" s="412" t="e">
        <f>_xlfn.XLOOKUP($C$54,'7'!$B:$B,'7'!R:R)</f>
        <v>#N/A</v>
      </c>
      <c r="O91" s="412" t="e">
        <f>_xlfn.XLOOKUP($C$54,'7'!$B:$B,'7'!S:S)</f>
        <v>#N/A</v>
      </c>
      <c r="P91" s="412" t="e">
        <f>_xlfn.XLOOKUP($C$54,'7'!$B:$B,'7'!T:T)</f>
        <v>#N/A</v>
      </c>
      <c r="Q91" s="412" t="e">
        <f>_xlfn.XLOOKUP($C$54,'7'!$B:$B,'7'!U:U)</f>
        <v>#N/A</v>
      </c>
      <c r="R91" s="412" t="e">
        <f>_xlfn.XLOOKUP($C$54,'7'!$B:$B,'7'!V:V)</f>
        <v>#N/A</v>
      </c>
      <c r="S91" s="412" t="e">
        <f>_xlfn.XLOOKUP($C$54,'7'!$B:$B,'7'!W:W)</f>
        <v>#N/A</v>
      </c>
      <c r="T91" s="412" t="e">
        <f>_xlfn.XLOOKUP($C$54,'7'!$B:$B,'7'!X:X)</f>
        <v>#N/A</v>
      </c>
      <c r="U91" s="412" t="e">
        <f>_xlfn.XLOOKUP($C$54,'7'!$B:$B,'7'!Y:Y)</f>
        <v>#N/A</v>
      </c>
      <c r="V91" s="412" t="e">
        <f>_xlfn.XLOOKUP($C$54,'7'!$B:$B,'7'!Z:Z)</f>
        <v>#N/A</v>
      </c>
      <c r="W91" s="412" t="e">
        <f>_xlfn.XLOOKUP($C$54,'7'!$B:$B,'7'!AA:AA)</f>
        <v>#N/A</v>
      </c>
      <c r="X91" s="412" t="e">
        <f>_xlfn.XLOOKUP($C$54,'7'!$B:$B,'7'!AB:AB)</f>
        <v>#N/A</v>
      </c>
      <c r="Y91" s="412" t="e">
        <f>_xlfn.XLOOKUP($C$54,'7'!$B:$B,'7'!AC:AC)</f>
        <v>#N/A</v>
      </c>
      <c r="Z91" s="412" t="e">
        <f>_xlfn.XLOOKUP($C$54,'7'!$B:$B,'7'!AD:AD)</f>
        <v>#N/A</v>
      </c>
      <c r="AA91" s="412" t="e">
        <f>_xlfn.XLOOKUP($C$54,'7'!$B:$B,'7'!AE:AE)</f>
        <v>#N/A</v>
      </c>
      <c r="AB91" s="412" t="e">
        <f>_xlfn.XLOOKUP($C$54,'7'!$B:$B,'7'!AG:AG)</f>
        <v>#N/A</v>
      </c>
      <c r="AC91" s="412" t="e">
        <f>_xlfn.XLOOKUP($C$54,'7'!$B:$B,'7'!AF:AF)</f>
        <v>#N/A</v>
      </c>
      <c r="AE91" s="305"/>
      <c r="AF91" s="1193"/>
      <c r="AG91" s="412" t="e">
        <f>_xlfn.XLOOKUP($AG$54,'7'!$B:$B,'7'!G:G)</f>
        <v>#N/A</v>
      </c>
      <c r="AH91" s="412" t="e">
        <f>_xlfn.XLOOKUP($AG$54,'7'!$B:$B,'7'!H:H)</f>
        <v>#N/A</v>
      </c>
      <c r="AI91" s="412" t="e">
        <f>_xlfn.XLOOKUP($AG$54,'7'!$B:$B,'7'!I:I)</f>
        <v>#N/A</v>
      </c>
      <c r="AJ91" s="412" t="e">
        <f>_xlfn.XLOOKUP($AG$54,'7'!$B:$B,'7'!J:J)</f>
        <v>#N/A</v>
      </c>
      <c r="AK91" s="412" t="e">
        <f>_xlfn.XLOOKUP($AG$54,'7'!$B:$B,'7'!K:K)</f>
        <v>#N/A</v>
      </c>
      <c r="AL91" s="412" t="e">
        <f>_xlfn.XLOOKUP($AG$54,'7'!$B:$B,'7'!L:L)</f>
        <v>#N/A</v>
      </c>
      <c r="AM91" s="412" t="e">
        <f>_xlfn.XLOOKUP($AG$54,'7'!$B:$B,'7'!M:M)</f>
        <v>#N/A</v>
      </c>
      <c r="AN91" s="412" t="e">
        <f>_xlfn.XLOOKUP($AG$54,'7'!$B:$B,'7'!N:N)</f>
        <v>#N/A</v>
      </c>
      <c r="AO91" s="412" t="e">
        <f>_xlfn.XLOOKUP($AG$54,'7'!$B:$B,'7'!O:O)</f>
        <v>#N/A</v>
      </c>
      <c r="AP91" s="412" t="e">
        <f>_xlfn.XLOOKUP($AG$54,'7'!$B:$B,'7'!P:P)</f>
        <v>#N/A</v>
      </c>
      <c r="AQ91" s="412" t="e">
        <f>_xlfn.XLOOKUP($AG$54,'7'!$B:$B,'7'!Q:Q)</f>
        <v>#N/A</v>
      </c>
      <c r="AR91" s="412" t="e">
        <f>_xlfn.XLOOKUP($AG$54,'7'!$B:$B,'7'!R:R)</f>
        <v>#N/A</v>
      </c>
      <c r="AS91" s="412" t="e">
        <f>_xlfn.XLOOKUP($AG$54,'7'!$B:$B,'7'!S:S)</f>
        <v>#N/A</v>
      </c>
      <c r="AT91" s="412" t="e">
        <f>_xlfn.XLOOKUP($AG$54,'7'!$B:$B,'7'!T:T)</f>
        <v>#N/A</v>
      </c>
      <c r="AU91" s="412" t="e">
        <f>_xlfn.XLOOKUP($AG$54,'7'!$B:$B,'7'!U:U)</f>
        <v>#N/A</v>
      </c>
      <c r="AV91" s="412" t="e">
        <f>_xlfn.XLOOKUP($AG$54,'7'!$B:$B,'7'!V:V)</f>
        <v>#N/A</v>
      </c>
      <c r="AW91" s="412" t="e">
        <f>_xlfn.XLOOKUP($AG$54,'7'!$B:$B,'7'!W:W)</f>
        <v>#N/A</v>
      </c>
      <c r="AX91" s="412" t="e">
        <f>_xlfn.XLOOKUP($AG$54,'7'!$B:$B,'7'!X:X)</f>
        <v>#N/A</v>
      </c>
      <c r="AY91" s="412" t="e">
        <f>_xlfn.XLOOKUP($AG$54,'7'!$B:$B,'7'!Y:Y)</f>
        <v>#N/A</v>
      </c>
      <c r="AZ91" s="412" t="e">
        <f>_xlfn.XLOOKUP($AG$54,'7'!$B:$B,'7'!Z:Z)</f>
        <v>#N/A</v>
      </c>
      <c r="BA91" s="412" t="e">
        <f>_xlfn.XLOOKUP($AG$54,'7'!$B:$B,'7'!AA:AA)</f>
        <v>#N/A</v>
      </c>
      <c r="BB91" s="412" t="e">
        <f>_xlfn.XLOOKUP($AG$54,'7'!$B:$B,'7'!AB:AB)</f>
        <v>#N/A</v>
      </c>
      <c r="BC91" s="412" t="e">
        <f>_xlfn.XLOOKUP($AG$54,'7'!$B:$B,'7'!AC:AC)</f>
        <v>#N/A</v>
      </c>
      <c r="BD91" s="412" t="e">
        <f>_xlfn.XLOOKUP($AG$54,'7'!$B:$B,'7'!AD:AD)</f>
        <v>#N/A</v>
      </c>
      <c r="BE91" s="412" t="e">
        <f>_xlfn.XLOOKUP($AG$54,'7'!$B:$B,'7'!AE:AE)</f>
        <v>#N/A</v>
      </c>
      <c r="BF91" s="412" t="e">
        <f>_xlfn.XLOOKUP($AG$54,'7'!$B:$B,'7'!AG:AG)</f>
        <v>#N/A</v>
      </c>
      <c r="BG91" s="412" t="e">
        <f>_xlfn.XLOOKUP($AG$54,'7'!$B:$B,'7'!AF:AF)</f>
        <v>#N/A</v>
      </c>
    </row>
    <row r="92" spans="1:59" hidden="1">
      <c r="A92" s="305"/>
      <c r="B92" s="1193"/>
      <c r="C92" s="412" t="e">
        <f t="shared" ref="C92:H92" si="57">IF(C91=0,"✔","X")</f>
        <v>#N/A</v>
      </c>
      <c r="D92" s="412" t="e">
        <f t="shared" si="57"/>
        <v>#N/A</v>
      </c>
      <c r="E92" s="412" t="e">
        <f t="shared" si="57"/>
        <v>#N/A</v>
      </c>
      <c r="F92" s="412" t="e">
        <f t="shared" si="57"/>
        <v>#N/A</v>
      </c>
      <c r="G92" s="412" t="e">
        <f t="shared" si="57"/>
        <v>#N/A</v>
      </c>
      <c r="H92" s="412" t="e">
        <f t="shared" si="57"/>
        <v>#N/A</v>
      </c>
      <c r="I92" s="412" t="e">
        <f>IF(I91=0,"✔","X")</f>
        <v>#N/A</v>
      </c>
      <c r="J92" s="412" t="e">
        <f t="shared" ref="J92:AA92" si="58">IF(J91=0,"✔","X")</f>
        <v>#N/A</v>
      </c>
      <c r="K92" s="412" t="e">
        <f t="shared" si="58"/>
        <v>#N/A</v>
      </c>
      <c r="L92" s="412" t="e">
        <f t="shared" si="58"/>
        <v>#N/A</v>
      </c>
      <c r="M92" s="412" t="e">
        <f t="shared" si="58"/>
        <v>#N/A</v>
      </c>
      <c r="N92" s="412" t="e">
        <f t="shared" si="58"/>
        <v>#N/A</v>
      </c>
      <c r="O92" s="412" t="e">
        <f t="shared" si="58"/>
        <v>#N/A</v>
      </c>
      <c r="P92" s="412" t="e">
        <f t="shared" si="58"/>
        <v>#N/A</v>
      </c>
      <c r="Q92" s="412" t="e">
        <f t="shared" si="58"/>
        <v>#N/A</v>
      </c>
      <c r="R92" s="412" t="e">
        <f t="shared" si="58"/>
        <v>#N/A</v>
      </c>
      <c r="S92" s="412" t="e">
        <f t="shared" si="58"/>
        <v>#N/A</v>
      </c>
      <c r="T92" s="412" t="e">
        <f t="shared" si="58"/>
        <v>#N/A</v>
      </c>
      <c r="U92" s="412" t="e">
        <f t="shared" si="58"/>
        <v>#N/A</v>
      </c>
      <c r="V92" s="412" t="e">
        <f t="shared" si="58"/>
        <v>#N/A</v>
      </c>
      <c r="W92" s="412" t="e">
        <f t="shared" si="58"/>
        <v>#N/A</v>
      </c>
      <c r="X92" s="412" t="e">
        <f t="shared" si="58"/>
        <v>#N/A</v>
      </c>
      <c r="Y92" s="412" t="e">
        <f t="shared" si="58"/>
        <v>#N/A</v>
      </c>
      <c r="Z92" s="412" t="e">
        <f t="shared" si="58"/>
        <v>#N/A</v>
      </c>
      <c r="AA92" s="412" t="e">
        <f t="shared" si="58"/>
        <v>#N/A</v>
      </c>
      <c r="AB92" s="412" t="e">
        <f>_xlfn.XLOOKUP($C$54,'7'!$B:$B,'7'!AG:AG)</f>
        <v>#N/A</v>
      </c>
      <c r="AC92" s="412" t="e">
        <f>_xlfn.XLOOKUP($C$54,'7'!$B:$B,'7'!AF:AF)</f>
        <v>#N/A</v>
      </c>
      <c r="AE92" s="305"/>
      <c r="AF92" s="1193"/>
      <c r="AG92" s="412" t="e">
        <f t="shared" ref="AG92:AL92" si="59">IF(AG91=0,"✔","X")</f>
        <v>#N/A</v>
      </c>
      <c r="AH92" s="412" t="e">
        <f t="shared" si="59"/>
        <v>#N/A</v>
      </c>
      <c r="AI92" s="412" t="e">
        <f t="shared" si="59"/>
        <v>#N/A</v>
      </c>
      <c r="AJ92" s="412" t="e">
        <f t="shared" si="59"/>
        <v>#N/A</v>
      </c>
      <c r="AK92" s="412" t="e">
        <f t="shared" si="59"/>
        <v>#N/A</v>
      </c>
      <c r="AL92" s="412" t="e">
        <f t="shared" si="59"/>
        <v>#N/A</v>
      </c>
      <c r="AM92" s="412" t="e">
        <f>IF(AM91=0,"✔","X")</f>
        <v>#N/A</v>
      </c>
      <c r="AN92" s="412" t="e">
        <f t="shared" ref="AN92:BE92" si="60">IF(AN91=0,"✔","X")</f>
        <v>#N/A</v>
      </c>
      <c r="AO92" s="412" t="e">
        <f t="shared" si="60"/>
        <v>#N/A</v>
      </c>
      <c r="AP92" s="412" t="e">
        <f t="shared" si="60"/>
        <v>#N/A</v>
      </c>
      <c r="AQ92" s="412" t="e">
        <f t="shared" si="60"/>
        <v>#N/A</v>
      </c>
      <c r="AR92" s="412" t="e">
        <f t="shared" si="60"/>
        <v>#N/A</v>
      </c>
      <c r="AS92" s="412" t="e">
        <f t="shared" si="60"/>
        <v>#N/A</v>
      </c>
      <c r="AT92" s="412" t="e">
        <f t="shared" si="60"/>
        <v>#N/A</v>
      </c>
      <c r="AU92" s="412" t="e">
        <f t="shared" si="60"/>
        <v>#N/A</v>
      </c>
      <c r="AV92" s="412" t="e">
        <f t="shared" si="60"/>
        <v>#N/A</v>
      </c>
      <c r="AW92" s="412" t="e">
        <f t="shared" si="60"/>
        <v>#N/A</v>
      </c>
      <c r="AX92" s="412" t="e">
        <f t="shared" si="60"/>
        <v>#N/A</v>
      </c>
      <c r="AY92" s="412" t="e">
        <f t="shared" si="60"/>
        <v>#N/A</v>
      </c>
      <c r="AZ92" s="412" t="e">
        <f t="shared" si="60"/>
        <v>#N/A</v>
      </c>
      <c r="BA92" s="412" t="e">
        <f t="shared" si="60"/>
        <v>#N/A</v>
      </c>
      <c r="BB92" s="412" t="e">
        <f t="shared" si="60"/>
        <v>#N/A</v>
      </c>
      <c r="BC92" s="412" t="e">
        <f t="shared" si="60"/>
        <v>#N/A</v>
      </c>
      <c r="BD92" s="412" t="e">
        <f t="shared" si="60"/>
        <v>#N/A</v>
      </c>
      <c r="BE92" s="412" t="e">
        <f t="shared" si="60"/>
        <v>#N/A</v>
      </c>
      <c r="BF92" s="412" t="e">
        <f>_xlfn.XLOOKUP($AG$54,'7'!$B:$B,'7'!AG:AG)</f>
        <v>#N/A</v>
      </c>
      <c r="BG92" s="412" t="e">
        <f>_xlfn.XLOOKUP($AG$54,'7'!$B:$B,'7'!AF:AF)</f>
        <v>#N/A</v>
      </c>
    </row>
    <row r="93" spans="1:59" ht="14.5" thickBot="1">
      <c r="A93" s="305"/>
      <c r="B93" s="1194"/>
      <c r="C93" s="413" t="str">
        <f t="shared" ref="C93:AA93" si="61">IF(C90="","",C92)</f>
        <v/>
      </c>
      <c r="D93" s="413" t="e">
        <f t="shared" si="61"/>
        <v>#N/A</v>
      </c>
      <c r="E93" s="413" t="e">
        <f t="shared" si="61"/>
        <v>#N/A</v>
      </c>
      <c r="F93" s="413" t="e">
        <f t="shared" si="61"/>
        <v>#N/A</v>
      </c>
      <c r="G93" s="413" t="e">
        <f t="shared" si="61"/>
        <v>#N/A</v>
      </c>
      <c r="H93" s="413" t="e">
        <f t="shared" si="61"/>
        <v>#N/A</v>
      </c>
      <c r="I93" s="413" t="e">
        <f t="shared" si="61"/>
        <v>#N/A</v>
      </c>
      <c r="J93" s="413" t="e">
        <f t="shared" si="61"/>
        <v>#N/A</v>
      </c>
      <c r="K93" s="413" t="e">
        <f t="shared" si="61"/>
        <v>#N/A</v>
      </c>
      <c r="L93" s="413" t="e">
        <f t="shared" si="61"/>
        <v>#N/A</v>
      </c>
      <c r="M93" s="413" t="e">
        <f t="shared" si="61"/>
        <v>#N/A</v>
      </c>
      <c r="N93" s="413" t="e">
        <f t="shared" si="61"/>
        <v>#N/A</v>
      </c>
      <c r="O93" s="413" t="e">
        <f t="shared" si="61"/>
        <v>#N/A</v>
      </c>
      <c r="P93" s="413" t="e">
        <f t="shared" si="61"/>
        <v>#N/A</v>
      </c>
      <c r="Q93" s="413" t="e">
        <f t="shared" si="61"/>
        <v>#N/A</v>
      </c>
      <c r="R93" s="413" t="str">
        <f t="shared" si="61"/>
        <v/>
      </c>
      <c r="S93" s="413" t="str">
        <f t="shared" si="61"/>
        <v/>
      </c>
      <c r="T93" s="413" t="str">
        <f t="shared" si="61"/>
        <v/>
      </c>
      <c r="U93" s="413" t="str">
        <f t="shared" si="61"/>
        <v/>
      </c>
      <c r="V93" s="413" t="str">
        <f t="shared" si="61"/>
        <v/>
      </c>
      <c r="W93" s="413" t="str">
        <f t="shared" si="61"/>
        <v/>
      </c>
      <c r="X93" s="413" t="str">
        <f t="shared" si="61"/>
        <v/>
      </c>
      <c r="Y93" s="413" t="str">
        <f t="shared" si="61"/>
        <v/>
      </c>
      <c r="Z93" s="413" t="str">
        <f t="shared" si="61"/>
        <v/>
      </c>
      <c r="AA93" s="413" t="str">
        <f t="shared" si="61"/>
        <v/>
      </c>
      <c r="AB93" s="414">
        <f>COUNTIF(C93:AA93,"✔")</f>
        <v>0</v>
      </c>
      <c r="AC93" s="544">
        <f>COUNTIF(C93:AA93,"X")</f>
        <v>0</v>
      </c>
      <c r="AE93" s="305"/>
      <c r="AF93" s="1194"/>
      <c r="AG93" s="413" t="str">
        <f t="shared" ref="AG93:BE93" si="62">IF(AG90="","",AG92)</f>
        <v/>
      </c>
      <c r="AH93" s="413" t="e">
        <f t="shared" si="62"/>
        <v>#N/A</v>
      </c>
      <c r="AI93" s="413" t="e">
        <f t="shared" si="62"/>
        <v>#N/A</v>
      </c>
      <c r="AJ93" s="413" t="e">
        <f t="shared" si="62"/>
        <v>#N/A</v>
      </c>
      <c r="AK93" s="413" t="e">
        <f t="shared" si="62"/>
        <v>#N/A</v>
      </c>
      <c r="AL93" s="413" t="e">
        <f t="shared" si="62"/>
        <v>#N/A</v>
      </c>
      <c r="AM93" s="413" t="e">
        <f t="shared" si="62"/>
        <v>#N/A</v>
      </c>
      <c r="AN93" s="413" t="e">
        <f t="shared" si="62"/>
        <v>#N/A</v>
      </c>
      <c r="AO93" s="413" t="e">
        <f t="shared" si="62"/>
        <v>#N/A</v>
      </c>
      <c r="AP93" s="413" t="e">
        <f t="shared" si="62"/>
        <v>#N/A</v>
      </c>
      <c r="AQ93" s="413" t="e">
        <f t="shared" si="62"/>
        <v>#N/A</v>
      </c>
      <c r="AR93" s="413" t="e">
        <f t="shared" si="62"/>
        <v>#N/A</v>
      </c>
      <c r="AS93" s="413" t="e">
        <f t="shared" si="62"/>
        <v>#N/A</v>
      </c>
      <c r="AT93" s="413" t="e">
        <f t="shared" si="62"/>
        <v>#N/A</v>
      </c>
      <c r="AU93" s="413" t="e">
        <f t="shared" si="62"/>
        <v>#N/A</v>
      </c>
      <c r="AV93" s="413" t="str">
        <f t="shared" si="62"/>
        <v/>
      </c>
      <c r="AW93" s="413" t="str">
        <f t="shared" si="62"/>
        <v/>
      </c>
      <c r="AX93" s="413" t="str">
        <f t="shared" si="62"/>
        <v/>
      </c>
      <c r="AY93" s="413" t="str">
        <f t="shared" si="62"/>
        <v/>
      </c>
      <c r="AZ93" s="413" t="str">
        <f t="shared" si="62"/>
        <v/>
      </c>
      <c r="BA93" s="413" t="str">
        <f t="shared" si="62"/>
        <v/>
      </c>
      <c r="BB93" s="413" t="str">
        <f t="shared" si="62"/>
        <v/>
      </c>
      <c r="BC93" s="413" t="str">
        <f t="shared" si="62"/>
        <v/>
      </c>
      <c r="BD93" s="413" t="str">
        <f t="shared" si="62"/>
        <v/>
      </c>
      <c r="BE93" s="413" t="str">
        <f t="shared" si="62"/>
        <v/>
      </c>
      <c r="BF93" s="414">
        <f>COUNTIF(AG93:BE93,"✔")</f>
        <v>0</v>
      </c>
      <c r="BG93" s="544">
        <f>COUNTIF(AG93:BE93,"X")</f>
        <v>0</v>
      </c>
    </row>
    <row r="94" spans="1:59" ht="14.5" thickTop="1">
      <c r="B94" s="518"/>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c r="AA94" s="126"/>
      <c r="AB94" s="126"/>
      <c r="AC94" s="519"/>
      <c r="AF94" s="518"/>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126"/>
      <c r="BG94" s="519"/>
    </row>
    <row r="95" spans="1:59" ht="14.5" thickBot="1">
      <c r="B95" s="518"/>
      <c r="C95" s="126"/>
      <c r="D95" s="545" t="s">
        <v>368</v>
      </c>
      <c r="E95" s="463"/>
      <c r="F95" s="463"/>
      <c r="G95" s="463"/>
      <c r="H95" s="463"/>
      <c r="I95" s="463"/>
      <c r="J95" s="463"/>
      <c r="K95" s="463"/>
      <c r="L95" s="463"/>
      <c r="M95" s="463"/>
      <c r="N95" s="126"/>
      <c r="O95" s="126"/>
      <c r="P95" s="545" t="s">
        <v>369</v>
      </c>
      <c r="Q95" s="463"/>
      <c r="R95" s="463"/>
      <c r="S95" s="463"/>
      <c r="T95" s="463"/>
      <c r="U95" s="463"/>
      <c r="V95" s="463"/>
      <c r="W95" s="463"/>
      <c r="X95" s="463"/>
      <c r="Y95" s="463"/>
      <c r="Z95" s="126" t="s">
        <v>370</v>
      </c>
      <c r="AA95" s="545"/>
      <c r="AB95" s="463"/>
      <c r="AC95" s="519"/>
      <c r="AF95" s="518"/>
      <c r="AG95" s="126"/>
      <c r="AH95" s="545" t="s">
        <v>368</v>
      </c>
      <c r="AI95" s="463"/>
      <c r="AJ95" s="463"/>
      <c r="AK95" s="463"/>
      <c r="AL95" s="463"/>
      <c r="AM95" s="463"/>
      <c r="AN95" s="463"/>
      <c r="AO95" s="463"/>
      <c r="AP95" s="463"/>
      <c r="AQ95" s="463"/>
      <c r="AR95" s="126"/>
      <c r="AS95" s="126"/>
      <c r="AT95" s="545" t="s">
        <v>369</v>
      </c>
      <c r="AU95" s="463"/>
      <c r="AV95" s="463"/>
      <c r="AW95" s="463"/>
      <c r="AX95" s="463"/>
      <c r="AY95" s="463"/>
      <c r="AZ95" s="463"/>
      <c r="BA95" s="463"/>
      <c r="BB95" s="463"/>
      <c r="BC95" s="463"/>
      <c r="BD95" s="126" t="s">
        <v>370</v>
      </c>
      <c r="BE95" s="545"/>
      <c r="BF95" s="463"/>
      <c r="BG95" s="519"/>
    </row>
    <row r="96" spans="1:59" ht="8.4" customHeight="1" thickTop="1">
      <c r="B96" s="546"/>
      <c r="C96" s="547"/>
      <c r="D96" s="547"/>
      <c r="E96" s="547"/>
      <c r="F96" s="547"/>
      <c r="G96" s="547"/>
      <c r="H96" s="547"/>
      <c r="I96" s="547"/>
      <c r="J96" s="547"/>
      <c r="K96" s="547"/>
      <c r="L96" s="547"/>
      <c r="M96" s="547"/>
      <c r="N96" s="547"/>
      <c r="O96" s="547"/>
      <c r="P96" s="547"/>
      <c r="Q96" s="547"/>
      <c r="R96" s="547"/>
      <c r="S96" s="547"/>
      <c r="T96" s="547"/>
      <c r="U96" s="547"/>
      <c r="V96" s="547"/>
      <c r="W96" s="547"/>
      <c r="X96" s="547"/>
      <c r="Y96" s="547"/>
      <c r="Z96" s="547"/>
      <c r="AA96" s="547"/>
      <c r="AB96" s="547"/>
      <c r="AC96" s="548"/>
      <c r="AF96" s="546"/>
      <c r="AG96" s="547"/>
      <c r="AH96" s="547"/>
      <c r="AI96" s="547"/>
      <c r="AJ96" s="547"/>
      <c r="AK96" s="547"/>
      <c r="AL96" s="547"/>
      <c r="AM96" s="547"/>
      <c r="AN96" s="547"/>
      <c r="AO96" s="547"/>
      <c r="AP96" s="547"/>
      <c r="AQ96" s="547"/>
      <c r="AR96" s="547"/>
      <c r="AS96" s="547"/>
      <c r="AT96" s="547"/>
      <c r="AU96" s="547"/>
      <c r="AV96" s="547"/>
      <c r="AW96" s="547"/>
      <c r="AX96" s="547"/>
      <c r="AY96" s="547"/>
      <c r="AZ96" s="547"/>
      <c r="BA96" s="547"/>
      <c r="BB96" s="547"/>
      <c r="BC96" s="547"/>
      <c r="BD96" s="547"/>
      <c r="BE96" s="547"/>
      <c r="BF96" s="547"/>
      <c r="BG96" s="548"/>
    </row>
  </sheetData>
  <sheetProtection algorithmName="SHA-512" hashValue="osvIffButb96AbADQGz/LsBTFiSHaXwiHjepOg/HSj7OvqDtsTnb45GTLI2bkHN2awO18HSWSX8YKbTaxZ8WsA==" saltValue="vQAnZZwGWn5NlRmwILUjQA==" spinCount="100000" sheet="1" objects="1" scenarios="1"/>
  <mergeCells count="364">
    <mergeCell ref="AF10:AJ10"/>
    <mergeCell ref="AF9:BG9"/>
    <mergeCell ref="BB11:BG11"/>
    <mergeCell ref="AW11:BA11"/>
    <mergeCell ref="AS11:AV11"/>
    <mergeCell ref="AO11:AR11"/>
    <mergeCell ref="AK11:AN11"/>
    <mergeCell ref="BB10:BG10"/>
    <mergeCell ref="AW10:BA10"/>
    <mergeCell ref="AS10:AV10"/>
    <mergeCell ref="AO10:AR10"/>
    <mergeCell ref="AK10:AN10"/>
    <mergeCell ref="BB13:BG13"/>
    <mergeCell ref="AW13:BA13"/>
    <mergeCell ref="AS13:AV13"/>
    <mergeCell ref="AO13:AR13"/>
    <mergeCell ref="AK13:AN13"/>
    <mergeCell ref="BB12:BG12"/>
    <mergeCell ref="AW12:BA12"/>
    <mergeCell ref="AS12:AV12"/>
    <mergeCell ref="AO12:AR12"/>
    <mergeCell ref="AK12:AN12"/>
    <mergeCell ref="BB15:BG15"/>
    <mergeCell ref="AW15:BA15"/>
    <mergeCell ref="AS15:AV15"/>
    <mergeCell ref="AO15:AR15"/>
    <mergeCell ref="AK15:AN15"/>
    <mergeCell ref="BB14:BG14"/>
    <mergeCell ref="AW14:BA14"/>
    <mergeCell ref="AS14:AV14"/>
    <mergeCell ref="AO14:AR14"/>
    <mergeCell ref="AK14:AN14"/>
    <mergeCell ref="BB17:BG17"/>
    <mergeCell ref="AW17:BA17"/>
    <mergeCell ref="AS17:AV17"/>
    <mergeCell ref="AO17:AR17"/>
    <mergeCell ref="AK17:AN17"/>
    <mergeCell ref="BB16:BG16"/>
    <mergeCell ref="AW16:BA16"/>
    <mergeCell ref="AS16:AV16"/>
    <mergeCell ref="AO16:AR16"/>
    <mergeCell ref="AK16:AN16"/>
    <mergeCell ref="BB19:BG19"/>
    <mergeCell ref="AW19:BA19"/>
    <mergeCell ref="AS19:AV19"/>
    <mergeCell ref="AO19:AR19"/>
    <mergeCell ref="AK19:AN19"/>
    <mergeCell ref="BB18:BG18"/>
    <mergeCell ref="AW18:BA18"/>
    <mergeCell ref="AS18:AV18"/>
    <mergeCell ref="AO18:AR18"/>
    <mergeCell ref="AK18:AN18"/>
    <mergeCell ref="BB21:BG21"/>
    <mergeCell ref="AW21:BA21"/>
    <mergeCell ref="AS21:AV21"/>
    <mergeCell ref="AO21:AR21"/>
    <mergeCell ref="AK21:AN21"/>
    <mergeCell ref="BB20:BG20"/>
    <mergeCell ref="AW20:BA20"/>
    <mergeCell ref="AS20:AV20"/>
    <mergeCell ref="AO20:AR20"/>
    <mergeCell ref="AK20:AN20"/>
    <mergeCell ref="BB23:BG23"/>
    <mergeCell ref="AW23:BA23"/>
    <mergeCell ref="AS23:AV23"/>
    <mergeCell ref="AO23:AR23"/>
    <mergeCell ref="AK23:AN23"/>
    <mergeCell ref="BB22:BG22"/>
    <mergeCell ref="AW22:BA22"/>
    <mergeCell ref="AS22:AV22"/>
    <mergeCell ref="AO22:AR22"/>
    <mergeCell ref="AK22:AN22"/>
    <mergeCell ref="AW25:BA25"/>
    <mergeCell ref="AS25:AV25"/>
    <mergeCell ref="AO25:AR25"/>
    <mergeCell ref="AK25:AN25"/>
    <mergeCell ref="BB24:BG24"/>
    <mergeCell ref="AW24:BA24"/>
    <mergeCell ref="AS24:AV24"/>
    <mergeCell ref="AO24:AR24"/>
    <mergeCell ref="AK24:AN24"/>
    <mergeCell ref="AF58:AJ58"/>
    <mergeCell ref="AF57:BG57"/>
    <mergeCell ref="AF42:AF45"/>
    <mergeCell ref="AF38:AF41"/>
    <mergeCell ref="AF34:AF37"/>
    <mergeCell ref="AF30:AF33"/>
    <mergeCell ref="BF29:BG29"/>
    <mergeCell ref="AF28:BG28"/>
    <mergeCell ref="AW26:BA26"/>
    <mergeCell ref="AS26:AV26"/>
    <mergeCell ref="AO26:AR26"/>
    <mergeCell ref="AK26:AN26"/>
    <mergeCell ref="BB59:BG59"/>
    <mergeCell ref="AW59:BA59"/>
    <mergeCell ref="AS59:AV59"/>
    <mergeCell ref="AO59:AR59"/>
    <mergeCell ref="AK59:AN59"/>
    <mergeCell ref="BB58:BG58"/>
    <mergeCell ref="AW58:BA58"/>
    <mergeCell ref="AS58:AV58"/>
    <mergeCell ref="AO58:AR58"/>
    <mergeCell ref="AK58:AN58"/>
    <mergeCell ref="BB61:BG61"/>
    <mergeCell ref="AW61:BA61"/>
    <mergeCell ref="AS61:AV61"/>
    <mergeCell ref="AO61:AR61"/>
    <mergeCell ref="AK61:AN61"/>
    <mergeCell ref="BB60:BG60"/>
    <mergeCell ref="AW60:BA60"/>
    <mergeCell ref="AS60:AV60"/>
    <mergeCell ref="AO60:AR60"/>
    <mergeCell ref="AK60:AN60"/>
    <mergeCell ref="BB63:BG63"/>
    <mergeCell ref="AW63:BA63"/>
    <mergeCell ref="AS63:AV63"/>
    <mergeCell ref="AO63:AR63"/>
    <mergeCell ref="AK63:AN63"/>
    <mergeCell ref="BB62:BG62"/>
    <mergeCell ref="AW62:BA62"/>
    <mergeCell ref="AS62:AV62"/>
    <mergeCell ref="AO62:AR62"/>
    <mergeCell ref="AK62:AN62"/>
    <mergeCell ref="BB65:BG65"/>
    <mergeCell ref="AW65:BA65"/>
    <mergeCell ref="AS65:AV65"/>
    <mergeCell ref="AO65:AR65"/>
    <mergeCell ref="AK65:AN65"/>
    <mergeCell ref="BB64:BG64"/>
    <mergeCell ref="AW64:BA64"/>
    <mergeCell ref="AS64:AV64"/>
    <mergeCell ref="AO64:AR64"/>
    <mergeCell ref="AK64:AN64"/>
    <mergeCell ref="BB67:BG67"/>
    <mergeCell ref="AW67:BA67"/>
    <mergeCell ref="AS67:AV67"/>
    <mergeCell ref="AO67:AR67"/>
    <mergeCell ref="AK67:AN67"/>
    <mergeCell ref="BB66:BG66"/>
    <mergeCell ref="AW66:BA66"/>
    <mergeCell ref="AS66:AV66"/>
    <mergeCell ref="AO66:AR66"/>
    <mergeCell ref="AK66:AN66"/>
    <mergeCell ref="BB69:BG69"/>
    <mergeCell ref="AW69:BA69"/>
    <mergeCell ref="AS69:AV69"/>
    <mergeCell ref="AO69:AR69"/>
    <mergeCell ref="AK69:AN69"/>
    <mergeCell ref="BB68:BG68"/>
    <mergeCell ref="AW68:BA68"/>
    <mergeCell ref="AS68:AV68"/>
    <mergeCell ref="AO68:AR68"/>
    <mergeCell ref="AK68:AN68"/>
    <mergeCell ref="BB71:BG71"/>
    <mergeCell ref="AW71:BA71"/>
    <mergeCell ref="AS71:AV71"/>
    <mergeCell ref="AO71:AR71"/>
    <mergeCell ref="AK71:AN71"/>
    <mergeCell ref="BB70:BG70"/>
    <mergeCell ref="AW70:BA70"/>
    <mergeCell ref="AS70:AV70"/>
    <mergeCell ref="AO70:AR70"/>
    <mergeCell ref="AK70:AN70"/>
    <mergeCell ref="AW73:BA73"/>
    <mergeCell ref="AS73:AV73"/>
    <mergeCell ref="AO73:AR73"/>
    <mergeCell ref="AK73:AN73"/>
    <mergeCell ref="BB72:BG72"/>
    <mergeCell ref="AW72:BA72"/>
    <mergeCell ref="AS72:AV72"/>
    <mergeCell ref="AO72:AR72"/>
    <mergeCell ref="AK72:AN72"/>
    <mergeCell ref="AF90:AF93"/>
    <mergeCell ref="AF86:AF89"/>
    <mergeCell ref="AF82:AF85"/>
    <mergeCell ref="AF78:AF81"/>
    <mergeCell ref="BF77:BG77"/>
    <mergeCell ref="AF76:BG76"/>
    <mergeCell ref="AW74:BA74"/>
    <mergeCell ref="AS74:AV74"/>
    <mergeCell ref="AO74:AR74"/>
    <mergeCell ref="AK74:AN74"/>
    <mergeCell ref="G21:J21"/>
    <mergeCell ref="G22:J22"/>
    <mergeCell ref="K21:N21"/>
    <mergeCell ref="K22:N22"/>
    <mergeCell ref="O21:R21"/>
    <mergeCell ref="S21:W21"/>
    <mergeCell ref="X21:AC21"/>
    <mergeCell ref="O22:R22"/>
    <mergeCell ref="S22:W22"/>
    <mergeCell ref="X22:AC22"/>
    <mergeCell ref="B42:B45"/>
    <mergeCell ref="G25:J25"/>
    <mergeCell ref="K25:N25"/>
    <mergeCell ref="O25:R25"/>
    <mergeCell ref="S25:W25"/>
    <mergeCell ref="G26:J26"/>
    <mergeCell ref="K26:N26"/>
    <mergeCell ref="O26:R26"/>
    <mergeCell ref="S26:W26"/>
    <mergeCell ref="B28:AC28"/>
    <mergeCell ref="AB29:AC29"/>
    <mergeCell ref="B30:B33"/>
    <mergeCell ref="B34:B37"/>
    <mergeCell ref="B38:B41"/>
    <mergeCell ref="G24:J24"/>
    <mergeCell ref="K24:N24"/>
    <mergeCell ref="O24:R24"/>
    <mergeCell ref="S24:W24"/>
    <mergeCell ref="X24:AC24"/>
    <mergeCell ref="G23:J23"/>
    <mergeCell ref="K23:N23"/>
    <mergeCell ref="O23:R23"/>
    <mergeCell ref="S23:W23"/>
    <mergeCell ref="X23:AC23"/>
    <mergeCell ref="G20:J20"/>
    <mergeCell ref="K20:N20"/>
    <mergeCell ref="O20:R20"/>
    <mergeCell ref="S20:W20"/>
    <mergeCell ref="X20:AC20"/>
    <mergeCell ref="G19:J19"/>
    <mergeCell ref="K19:N19"/>
    <mergeCell ref="O19:R19"/>
    <mergeCell ref="S19:W19"/>
    <mergeCell ref="X19:AC19"/>
    <mergeCell ref="G18:J18"/>
    <mergeCell ref="K18:N18"/>
    <mergeCell ref="O18:R18"/>
    <mergeCell ref="S18:W18"/>
    <mergeCell ref="X18:AC18"/>
    <mergeCell ref="G17:J17"/>
    <mergeCell ref="K17:N17"/>
    <mergeCell ref="O17:R17"/>
    <mergeCell ref="S17:W17"/>
    <mergeCell ref="X17:AC17"/>
    <mergeCell ref="G16:J16"/>
    <mergeCell ref="K16:N16"/>
    <mergeCell ref="O16:R16"/>
    <mergeCell ref="S16:W16"/>
    <mergeCell ref="X16:AC16"/>
    <mergeCell ref="G15:J15"/>
    <mergeCell ref="K15:N15"/>
    <mergeCell ref="O15:R15"/>
    <mergeCell ref="S15:W15"/>
    <mergeCell ref="X15:AC15"/>
    <mergeCell ref="G14:J14"/>
    <mergeCell ref="K14:N14"/>
    <mergeCell ref="O14:R14"/>
    <mergeCell ref="S14:W14"/>
    <mergeCell ref="X14:AC14"/>
    <mergeCell ref="G13:J13"/>
    <mergeCell ref="K13:N13"/>
    <mergeCell ref="O13:R13"/>
    <mergeCell ref="S13:W13"/>
    <mergeCell ref="X13:AC13"/>
    <mergeCell ref="B57:AC57"/>
    <mergeCell ref="B58:F58"/>
    <mergeCell ref="G58:J58"/>
    <mergeCell ref="K58:N58"/>
    <mergeCell ref="O58:R58"/>
    <mergeCell ref="S58:W58"/>
    <mergeCell ref="X58:AC58"/>
    <mergeCell ref="B9:AC9"/>
    <mergeCell ref="B10:F10"/>
    <mergeCell ref="G10:J10"/>
    <mergeCell ref="K10:N10"/>
    <mergeCell ref="O10:R10"/>
    <mergeCell ref="S10:W10"/>
    <mergeCell ref="X10:AC10"/>
    <mergeCell ref="G12:J12"/>
    <mergeCell ref="K12:N12"/>
    <mergeCell ref="O12:R12"/>
    <mergeCell ref="S12:W12"/>
    <mergeCell ref="X12:AC12"/>
    <mergeCell ref="G11:J11"/>
    <mergeCell ref="K11:N11"/>
    <mergeCell ref="O11:R11"/>
    <mergeCell ref="S11:W11"/>
    <mergeCell ref="X11:AC11"/>
    <mergeCell ref="G60:J60"/>
    <mergeCell ref="K60:N60"/>
    <mergeCell ref="O60:R60"/>
    <mergeCell ref="S60:W60"/>
    <mergeCell ref="X60:AC60"/>
    <mergeCell ref="G59:J59"/>
    <mergeCell ref="K59:N59"/>
    <mergeCell ref="O59:R59"/>
    <mergeCell ref="S59:W59"/>
    <mergeCell ref="X59:AC59"/>
    <mergeCell ref="G62:J62"/>
    <mergeCell ref="K62:N62"/>
    <mergeCell ref="O62:R62"/>
    <mergeCell ref="S62:W62"/>
    <mergeCell ref="X62:AC62"/>
    <mergeCell ref="G61:J61"/>
    <mergeCell ref="K61:N61"/>
    <mergeCell ref="O61:R61"/>
    <mergeCell ref="S61:W61"/>
    <mergeCell ref="X61:AC61"/>
    <mergeCell ref="G64:J64"/>
    <mergeCell ref="K64:N64"/>
    <mergeCell ref="O64:R64"/>
    <mergeCell ref="S64:W64"/>
    <mergeCell ref="X64:AC64"/>
    <mergeCell ref="G63:J63"/>
    <mergeCell ref="K63:N63"/>
    <mergeCell ref="O63:R63"/>
    <mergeCell ref="S63:W63"/>
    <mergeCell ref="X63:AC63"/>
    <mergeCell ref="G66:J66"/>
    <mergeCell ref="K66:N66"/>
    <mergeCell ref="O66:R66"/>
    <mergeCell ref="S66:W66"/>
    <mergeCell ref="X66:AC66"/>
    <mergeCell ref="G65:J65"/>
    <mergeCell ref="K65:N65"/>
    <mergeCell ref="O65:R65"/>
    <mergeCell ref="S65:W65"/>
    <mergeCell ref="X65:AC65"/>
    <mergeCell ref="G68:J68"/>
    <mergeCell ref="K68:N68"/>
    <mergeCell ref="O68:R68"/>
    <mergeCell ref="S68:W68"/>
    <mergeCell ref="X68:AC68"/>
    <mergeCell ref="G67:J67"/>
    <mergeCell ref="K67:N67"/>
    <mergeCell ref="O67:R67"/>
    <mergeCell ref="S67:W67"/>
    <mergeCell ref="X67:AC67"/>
    <mergeCell ref="G70:J70"/>
    <mergeCell ref="K70:N70"/>
    <mergeCell ref="O70:R70"/>
    <mergeCell ref="S70:W70"/>
    <mergeCell ref="X70:AC70"/>
    <mergeCell ref="G69:J69"/>
    <mergeCell ref="K69:N69"/>
    <mergeCell ref="O69:R69"/>
    <mergeCell ref="S69:W69"/>
    <mergeCell ref="X69:AC69"/>
    <mergeCell ref="G72:J72"/>
    <mergeCell ref="K72:N72"/>
    <mergeCell ref="O72:R72"/>
    <mergeCell ref="S72:W72"/>
    <mergeCell ref="X72:AC72"/>
    <mergeCell ref="G71:J71"/>
    <mergeCell ref="K71:N71"/>
    <mergeCell ref="O71:R71"/>
    <mergeCell ref="S71:W71"/>
    <mergeCell ref="X71:AC71"/>
    <mergeCell ref="B90:B93"/>
    <mergeCell ref="B76:AC76"/>
    <mergeCell ref="AB77:AC77"/>
    <mergeCell ref="B78:B81"/>
    <mergeCell ref="B82:B85"/>
    <mergeCell ref="B86:B89"/>
    <mergeCell ref="G73:J73"/>
    <mergeCell ref="K73:N73"/>
    <mergeCell ref="O73:R73"/>
    <mergeCell ref="S73:W73"/>
    <mergeCell ref="G74:J74"/>
    <mergeCell ref="K74:N74"/>
    <mergeCell ref="O74:R74"/>
    <mergeCell ref="S74:W74"/>
  </mergeCells>
  <printOptions horizontalCentered="1"/>
  <pageMargins left="0.2" right="0.2" top="0.25" bottom="0.25" header="0" footer="0"/>
  <pageSetup paperSize="9" scale="50"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B442A69-A814-46BB-8318-1CE06864923B}">
          <x14:formula1>
            <xm:f>consol!$B$17:$B$117</xm:f>
          </x14:formula1>
          <xm:sqref>C6 C54 AG6 AG54</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A7F79-B970-4281-ADB3-49D4DE107AF7}">
  <sheetPr>
    <pageSetUpPr fitToPage="1"/>
  </sheetPr>
  <dimension ref="A1:BF96"/>
  <sheetViews>
    <sheetView view="pageBreakPreview" zoomScale="98" zoomScaleNormal="100" zoomScaleSheetLayoutView="98" workbookViewId="0">
      <selection activeCell="AD72" sqref="AD72"/>
    </sheetView>
  </sheetViews>
  <sheetFormatPr defaultRowHeight="14"/>
  <cols>
    <col min="1" max="1" width="2.83203125" customWidth="1"/>
    <col min="2" max="2" width="17.1640625" customWidth="1"/>
    <col min="3" max="6" width="3.6640625" customWidth="1"/>
    <col min="7" max="7" width="2.5" customWidth="1"/>
    <col min="8" max="10" width="2.9140625" bestFit="1" customWidth="1"/>
    <col min="11" max="11" width="3.08203125" bestFit="1" customWidth="1"/>
    <col min="12" max="15" width="2.9140625" bestFit="1" customWidth="1"/>
    <col min="16" max="16" width="3.08203125" bestFit="1" customWidth="1"/>
    <col min="17" max="19" width="3.08203125" customWidth="1"/>
    <col min="20" max="27" width="2.5" customWidth="1"/>
    <col min="28" max="29" width="6" customWidth="1"/>
    <col min="30" max="30" width="15.5" customWidth="1"/>
    <col min="31" max="31" width="17.1640625" customWidth="1"/>
    <col min="32" max="35" width="3.6640625" customWidth="1"/>
    <col min="36" max="36" width="2.5" customWidth="1"/>
    <col min="37" max="39" width="2.9140625" bestFit="1" customWidth="1"/>
    <col min="40" max="40" width="3.08203125" bestFit="1" customWidth="1"/>
    <col min="41" max="44" width="2.9140625" bestFit="1" customWidth="1"/>
    <col min="45" max="45" width="3.08203125" bestFit="1" customWidth="1"/>
    <col min="46" max="48" width="3.08203125" customWidth="1"/>
    <col min="49" max="56" width="2.5" customWidth="1"/>
    <col min="57" max="58" width="6" customWidth="1"/>
  </cols>
  <sheetData>
    <row r="1" spans="1:58" ht="22.75" customHeight="1"/>
    <row r="2" spans="1:58">
      <c r="B2" s="509"/>
      <c r="C2" s="510" t="str">
        <f>'INPUT DATA'!$E$10</f>
        <v>KORONADAL NATIONAL COMPREHENSIVE HIGH SCHOOL</v>
      </c>
      <c r="D2" s="510"/>
      <c r="E2" s="510"/>
      <c r="F2" s="511"/>
      <c r="G2" s="510"/>
      <c r="H2" s="510"/>
      <c r="I2" s="510"/>
      <c r="J2" s="510"/>
      <c r="K2" s="510"/>
      <c r="L2" s="510"/>
      <c r="M2" s="510"/>
      <c r="N2" s="510"/>
      <c r="O2" s="510"/>
      <c r="P2" s="510"/>
      <c r="Q2" s="510"/>
      <c r="R2" s="510"/>
      <c r="S2" s="510"/>
      <c r="T2" s="510"/>
      <c r="U2" s="510"/>
      <c r="V2" s="510"/>
      <c r="W2" s="510"/>
      <c r="X2" s="510"/>
      <c r="Y2" s="510"/>
      <c r="Z2" s="510"/>
      <c r="AA2" s="510"/>
      <c r="AB2" s="510"/>
      <c r="AC2" s="512"/>
      <c r="AE2" s="509"/>
      <c r="AF2" s="510" t="str">
        <f>'INPUT DATA'!$E$10</f>
        <v>KORONADAL NATIONAL COMPREHENSIVE HIGH SCHOOL</v>
      </c>
      <c r="AG2" s="510"/>
      <c r="AH2" s="510"/>
      <c r="AI2" s="511"/>
      <c r="AJ2" s="510"/>
      <c r="AK2" s="510"/>
      <c r="AL2" s="510"/>
      <c r="AM2" s="510"/>
      <c r="AN2" s="510"/>
      <c r="AO2" s="510"/>
      <c r="AP2" s="510"/>
      <c r="AQ2" s="510"/>
      <c r="AR2" s="510"/>
      <c r="AS2" s="510"/>
      <c r="AT2" s="510"/>
      <c r="AU2" s="510"/>
      <c r="AV2" s="510"/>
      <c r="AW2" s="510"/>
      <c r="AX2" s="510"/>
      <c r="AY2" s="510"/>
      <c r="AZ2" s="510"/>
      <c r="BA2" s="510"/>
      <c r="BB2" s="510"/>
      <c r="BC2" s="510"/>
      <c r="BD2" s="510"/>
      <c r="BE2" s="510"/>
      <c r="BF2" s="512"/>
    </row>
    <row r="3" spans="1:58" ht="18">
      <c r="B3" s="513"/>
      <c r="C3" s="514" t="s">
        <v>351</v>
      </c>
      <c r="D3" s="515"/>
      <c r="E3" s="515"/>
      <c r="F3" s="516"/>
      <c r="G3" s="515"/>
      <c r="H3" s="515"/>
      <c r="I3" s="515"/>
      <c r="J3" s="515"/>
      <c r="K3" s="515"/>
      <c r="L3" s="515"/>
      <c r="M3" s="515"/>
      <c r="N3" s="515"/>
      <c r="O3" s="515"/>
      <c r="P3" s="515"/>
      <c r="Q3" s="515"/>
      <c r="R3" s="515"/>
      <c r="S3" s="515"/>
      <c r="T3" s="515"/>
      <c r="U3" s="515"/>
      <c r="V3" s="515"/>
      <c r="W3" s="515"/>
      <c r="X3" s="515"/>
      <c r="Y3" s="515"/>
      <c r="Z3" s="515"/>
      <c r="AA3" s="515"/>
      <c r="AB3" s="549" t="s">
        <v>344</v>
      </c>
      <c r="AC3" s="517"/>
      <c r="AE3" s="513"/>
      <c r="AF3" s="514" t="s">
        <v>351</v>
      </c>
      <c r="AG3" s="515"/>
      <c r="AH3" s="515"/>
      <c r="AI3" s="516"/>
      <c r="AJ3" s="515"/>
      <c r="AK3" s="515"/>
      <c r="AL3" s="515"/>
      <c r="AM3" s="515"/>
      <c r="AN3" s="515"/>
      <c r="AO3" s="515"/>
      <c r="AP3" s="515"/>
      <c r="AQ3" s="515"/>
      <c r="AR3" s="515"/>
      <c r="AS3" s="515"/>
      <c r="AT3" s="515"/>
      <c r="AU3" s="515"/>
      <c r="AV3" s="515"/>
      <c r="AW3" s="515"/>
      <c r="AX3" s="515"/>
      <c r="AY3" s="515"/>
      <c r="AZ3" s="515"/>
      <c r="BA3" s="515"/>
      <c r="BB3" s="515"/>
      <c r="BC3" s="515"/>
      <c r="BD3" s="515"/>
      <c r="BE3" s="549" t="s">
        <v>344</v>
      </c>
      <c r="BF3" s="517"/>
    </row>
    <row r="4" spans="1:58">
      <c r="B4" s="513"/>
      <c r="C4" s="515" t="str">
        <f>"SY "&amp; 'INPUT DATA'!$E$12</f>
        <v>SY 2026-2027</v>
      </c>
      <c r="D4" s="515"/>
      <c r="E4" s="515"/>
      <c r="F4" s="516"/>
      <c r="G4" s="515"/>
      <c r="H4" s="515"/>
      <c r="I4" s="515"/>
      <c r="J4" s="515"/>
      <c r="K4" s="515"/>
      <c r="L4" s="515"/>
      <c r="M4" s="515"/>
      <c r="N4" s="515"/>
      <c r="O4" s="515"/>
      <c r="P4" s="515"/>
      <c r="Q4" s="515"/>
      <c r="R4" s="515"/>
      <c r="S4" s="515"/>
      <c r="T4" s="515"/>
      <c r="U4" s="515"/>
      <c r="V4" s="515"/>
      <c r="W4" s="515"/>
      <c r="X4" s="515"/>
      <c r="Y4" s="515"/>
      <c r="Z4" s="515"/>
      <c r="AA4" s="515"/>
      <c r="AB4" s="515"/>
      <c r="AC4" s="517"/>
      <c r="AE4" s="513"/>
      <c r="AF4" s="515" t="str">
        <f>"SY "&amp; 'INPUT DATA'!$E$12</f>
        <v>SY 2026-2027</v>
      </c>
      <c r="AG4" s="515"/>
      <c r="AH4" s="515"/>
      <c r="AI4" s="516"/>
      <c r="AJ4" s="515"/>
      <c r="AK4" s="515"/>
      <c r="AL4" s="515"/>
      <c r="AM4" s="515"/>
      <c r="AN4" s="515"/>
      <c r="AO4" s="515"/>
      <c r="AP4" s="515"/>
      <c r="AQ4" s="515"/>
      <c r="AR4" s="515"/>
      <c r="AS4" s="515"/>
      <c r="AT4" s="515"/>
      <c r="AU4" s="515"/>
      <c r="AV4" s="515"/>
      <c r="AW4" s="515"/>
      <c r="AX4" s="515"/>
      <c r="AY4" s="515"/>
      <c r="AZ4" s="515"/>
      <c r="BA4" s="515"/>
      <c r="BB4" s="515"/>
      <c r="BC4" s="515"/>
      <c r="BD4" s="515"/>
      <c r="BE4" s="515"/>
      <c r="BF4" s="517"/>
    </row>
    <row r="5" spans="1:58">
      <c r="B5" s="518"/>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519"/>
      <c r="AE5" s="518"/>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519"/>
    </row>
    <row r="6" spans="1:58">
      <c r="A6" s="305"/>
      <c r="B6" s="520" t="s">
        <v>198</v>
      </c>
      <c r="C6" s="521" t="s">
        <v>515</v>
      </c>
      <c r="D6" s="522"/>
      <c r="E6" s="522"/>
      <c r="F6" s="123"/>
      <c r="G6" s="123"/>
      <c r="H6" s="123"/>
      <c r="I6" s="123"/>
      <c r="J6" s="123"/>
      <c r="K6" s="523"/>
      <c r="L6" s="523"/>
      <c r="M6" s="524"/>
      <c r="N6" s="525"/>
      <c r="O6" s="526"/>
      <c r="P6" s="526"/>
      <c r="Q6" s="526" t="s">
        <v>353</v>
      </c>
      <c r="R6" s="527" t="str">
        <f>'INPUT DATA'!$E$17</f>
        <v>KATHY A. GARCIA</v>
      </c>
      <c r="S6" s="464"/>
      <c r="T6" s="527"/>
      <c r="U6" s="527"/>
      <c r="V6" s="527"/>
      <c r="W6" s="527"/>
      <c r="X6" s="123"/>
      <c r="Y6" s="123"/>
      <c r="Z6" s="123"/>
      <c r="AA6" s="123"/>
      <c r="AB6" s="123"/>
      <c r="AC6" s="528"/>
      <c r="AD6" s="305"/>
      <c r="AE6" s="520" t="s">
        <v>198</v>
      </c>
      <c r="AF6" s="521" t="s">
        <v>538</v>
      </c>
      <c r="AG6" s="522"/>
      <c r="AH6" s="522"/>
      <c r="AI6" s="123"/>
      <c r="AJ6" s="123"/>
      <c r="AK6" s="123"/>
      <c r="AL6" s="123"/>
      <c r="AM6" s="123"/>
      <c r="AN6" s="523"/>
      <c r="AO6" s="523"/>
      <c r="AP6" s="524"/>
      <c r="AQ6" s="525"/>
      <c r="AR6" s="526"/>
      <c r="AS6" s="526"/>
      <c r="AT6" s="526" t="s">
        <v>353</v>
      </c>
      <c r="AU6" s="527" t="str">
        <f>'INPUT DATA'!$E$17</f>
        <v>KATHY A. GARCIA</v>
      </c>
      <c r="AV6" s="464"/>
      <c r="AW6" s="527"/>
      <c r="AX6" s="527"/>
      <c r="AY6" s="527"/>
      <c r="AZ6" s="527"/>
      <c r="BA6" s="123"/>
      <c r="BB6" s="123"/>
      <c r="BC6" s="123"/>
      <c r="BD6" s="123"/>
      <c r="BE6" s="123"/>
      <c r="BF6" s="528"/>
    </row>
    <row r="7" spans="1:58">
      <c r="A7" s="305"/>
      <c r="B7" s="520" t="s">
        <v>352</v>
      </c>
      <c r="C7" s="527" t="str">
        <f>'INPUT DATA'!$E$14</f>
        <v>7-ROSAL</v>
      </c>
      <c r="D7" s="522"/>
      <c r="E7" s="522"/>
      <c r="F7" s="123"/>
      <c r="G7" s="123"/>
      <c r="H7" s="123"/>
      <c r="I7" s="123"/>
      <c r="J7" s="123"/>
      <c r="K7" s="523"/>
      <c r="L7" s="523"/>
      <c r="M7" s="524"/>
      <c r="N7" s="525"/>
      <c r="O7" s="526"/>
      <c r="P7" s="526"/>
      <c r="Q7" s="526" t="s">
        <v>354</v>
      </c>
      <c r="R7" s="527" t="str">
        <f>'INPUT DATA'!$E$23</f>
        <v>MA. FE LITA S. YPARRAGUIRRE</v>
      </c>
      <c r="S7" s="409"/>
      <c r="T7" s="527"/>
      <c r="U7" s="527"/>
      <c r="V7" s="527"/>
      <c r="W7" s="527"/>
      <c r="X7" s="123"/>
      <c r="Y7" s="123"/>
      <c r="Z7" s="123"/>
      <c r="AA7" s="123"/>
      <c r="AB7" s="123"/>
      <c r="AC7" s="528"/>
      <c r="AD7" s="305"/>
      <c r="AE7" s="520" t="s">
        <v>352</v>
      </c>
      <c r="AF7" s="527" t="str">
        <f>'INPUT DATA'!$E$14</f>
        <v>7-ROSAL</v>
      </c>
      <c r="AG7" s="522"/>
      <c r="AH7" s="522"/>
      <c r="AI7" s="123"/>
      <c r="AJ7" s="123"/>
      <c r="AK7" s="123"/>
      <c r="AL7" s="123"/>
      <c r="AM7" s="123"/>
      <c r="AN7" s="523"/>
      <c r="AO7" s="523"/>
      <c r="AP7" s="524"/>
      <c r="AQ7" s="525"/>
      <c r="AR7" s="526"/>
      <c r="AS7" s="526"/>
      <c r="AT7" s="526" t="s">
        <v>354</v>
      </c>
      <c r="AU7" s="527" t="str">
        <f>'INPUT DATA'!$E$23</f>
        <v>MA. FE LITA S. YPARRAGUIRRE</v>
      </c>
      <c r="AV7" s="409"/>
      <c r="AW7" s="527"/>
      <c r="AX7" s="527"/>
      <c r="AY7" s="527"/>
      <c r="AZ7" s="527"/>
      <c r="BA7" s="123"/>
      <c r="BB7" s="123"/>
      <c r="BC7" s="123"/>
      <c r="BD7" s="123"/>
      <c r="BE7" s="123"/>
      <c r="BF7" s="528"/>
    </row>
    <row r="8" spans="1:58">
      <c r="A8" s="305"/>
      <c r="B8" s="529"/>
      <c r="C8" s="123"/>
      <c r="D8" s="123"/>
      <c r="E8" s="123"/>
      <c r="F8" s="123"/>
      <c r="G8" s="123"/>
      <c r="H8" s="123"/>
      <c r="I8" s="123"/>
      <c r="J8" s="123"/>
      <c r="K8" s="123"/>
      <c r="L8" s="123"/>
      <c r="M8" s="123"/>
      <c r="N8" s="123"/>
      <c r="O8" s="123"/>
      <c r="P8" s="123"/>
      <c r="Q8" s="123"/>
      <c r="R8" s="123"/>
      <c r="S8" s="123"/>
      <c r="T8" s="123"/>
      <c r="U8" s="123"/>
      <c r="V8" s="123"/>
      <c r="W8" s="123"/>
      <c r="X8" s="123"/>
      <c r="Y8" s="123"/>
      <c r="Z8" s="123"/>
      <c r="AA8" s="123"/>
      <c r="AB8" s="123"/>
      <c r="AC8" s="528"/>
      <c r="AD8" s="305"/>
      <c r="AE8" s="529"/>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528"/>
    </row>
    <row r="9" spans="1:58">
      <c r="A9" s="305"/>
      <c r="B9" s="1210" t="s">
        <v>355</v>
      </c>
      <c r="C9" s="1211"/>
      <c r="D9" s="1211"/>
      <c r="E9" s="1211"/>
      <c r="F9" s="1211"/>
      <c r="G9" s="1211"/>
      <c r="H9" s="1211"/>
      <c r="I9" s="1211"/>
      <c r="J9" s="1211"/>
      <c r="K9" s="1211"/>
      <c r="L9" s="1211"/>
      <c r="M9" s="1211"/>
      <c r="N9" s="1211"/>
      <c r="O9" s="1211"/>
      <c r="P9" s="1211"/>
      <c r="Q9" s="1211"/>
      <c r="R9" s="1211"/>
      <c r="S9" s="1211"/>
      <c r="T9" s="1211"/>
      <c r="U9" s="1211"/>
      <c r="V9" s="1211"/>
      <c r="W9" s="1211"/>
      <c r="X9" s="1211"/>
      <c r="Y9" s="1211"/>
      <c r="Z9" s="1211"/>
      <c r="AA9" s="1211"/>
      <c r="AB9" s="1211"/>
      <c r="AC9" s="1212"/>
      <c r="AD9" s="305"/>
      <c r="AE9" s="1210" t="s">
        <v>355</v>
      </c>
      <c r="AF9" s="1211"/>
      <c r="AG9" s="1211"/>
      <c r="AH9" s="1211"/>
      <c r="AI9" s="1211"/>
      <c r="AJ9" s="1211"/>
      <c r="AK9" s="1211"/>
      <c r="AL9" s="1211"/>
      <c r="AM9" s="1211"/>
      <c r="AN9" s="1211"/>
      <c r="AO9" s="1211"/>
      <c r="AP9" s="1211"/>
      <c r="AQ9" s="1211"/>
      <c r="AR9" s="1211"/>
      <c r="AS9" s="1211"/>
      <c r="AT9" s="1211"/>
      <c r="AU9" s="1211"/>
      <c r="AV9" s="1211"/>
      <c r="AW9" s="1211"/>
      <c r="AX9" s="1211"/>
      <c r="AY9" s="1211"/>
      <c r="AZ9" s="1211"/>
      <c r="BA9" s="1211"/>
      <c r="BB9" s="1211"/>
      <c r="BC9" s="1211"/>
      <c r="BD9" s="1211"/>
      <c r="BE9" s="1211"/>
      <c r="BF9" s="1212"/>
    </row>
    <row r="10" spans="1:58" ht="13.75" customHeight="1" thickBot="1">
      <c r="A10" s="305"/>
      <c r="B10" s="1213" t="s">
        <v>356</v>
      </c>
      <c r="C10" s="1214"/>
      <c r="D10" s="1214"/>
      <c r="E10" s="1214"/>
      <c r="F10" s="1214"/>
      <c r="G10" s="1214" t="s">
        <v>342</v>
      </c>
      <c r="H10" s="1214"/>
      <c r="I10" s="1214"/>
      <c r="J10" s="1214"/>
      <c r="K10" s="1214" t="s">
        <v>343</v>
      </c>
      <c r="L10" s="1214"/>
      <c r="M10" s="1214"/>
      <c r="N10" s="1214"/>
      <c r="O10" s="1214" t="s">
        <v>344</v>
      </c>
      <c r="P10" s="1214"/>
      <c r="Q10" s="1214"/>
      <c r="R10" s="1214"/>
      <c r="S10" s="1215" t="s">
        <v>357</v>
      </c>
      <c r="T10" s="1215"/>
      <c r="U10" s="1215"/>
      <c r="V10" s="1215"/>
      <c r="W10" s="1215"/>
      <c r="X10" s="1214" t="s">
        <v>156</v>
      </c>
      <c r="Y10" s="1214"/>
      <c r="Z10" s="1214"/>
      <c r="AA10" s="1214"/>
      <c r="AB10" s="1214"/>
      <c r="AC10" s="1216"/>
      <c r="AD10" s="305"/>
      <c r="AE10" s="1213" t="s">
        <v>356</v>
      </c>
      <c r="AF10" s="1214"/>
      <c r="AG10" s="1214"/>
      <c r="AH10" s="1214"/>
      <c r="AI10" s="1214"/>
      <c r="AJ10" s="1214" t="s">
        <v>342</v>
      </c>
      <c r="AK10" s="1214"/>
      <c r="AL10" s="1214"/>
      <c r="AM10" s="1214"/>
      <c r="AN10" s="1214" t="s">
        <v>343</v>
      </c>
      <c r="AO10" s="1214"/>
      <c r="AP10" s="1214"/>
      <c r="AQ10" s="1214"/>
      <c r="AR10" s="1214" t="s">
        <v>344</v>
      </c>
      <c r="AS10" s="1214"/>
      <c r="AT10" s="1214"/>
      <c r="AU10" s="1214"/>
      <c r="AV10" s="1215" t="s">
        <v>357</v>
      </c>
      <c r="AW10" s="1215"/>
      <c r="AX10" s="1215"/>
      <c r="AY10" s="1215"/>
      <c r="AZ10" s="1215"/>
      <c r="BA10" s="1214" t="s">
        <v>156</v>
      </c>
      <c r="BB10" s="1214"/>
      <c r="BC10" s="1214"/>
      <c r="BD10" s="1214"/>
      <c r="BE10" s="1214"/>
      <c r="BF10" s="1216"/>
    </row>
    <row r="11" spans="1:58" ht="16" thickTop="1" thickBot="1">
      <c r="A11" s="409"/>
      <c r="B11" s="530" t="s">
        <v>255</v>
      </c>
      <c r="C11" s="335"/>
      <c r="D11" s="335"/>
      <c r="E11" s="335"/>
      <c r="F11" s="405"/>
      <c r="G11" s="1203" t="e">
        <f>_xlfn.XLOOKUP(C6,consol!$B:$B,consol!$D:$D)</f>
        <v>#N/A</v>
      </c>
      <c r="H11" s="1203"/>
      <c r="I11" s="1203"/>
      <c r="J11" s="1203"/>
      <c r="K11" s="1203" t="e">
        <f>_xlfn.XLOOKUP(C6,consol!$B:$B,consol!$E:$E)</f>
        <v>#N/A</v>
      </c>
      <c r="L11" s="1203"/>
      <c r="M11" s="1203"/>
      <c r="N11" s="1203"/>
      <c r="O11" s="1203" t="e">
        <f>_xlfn.XLOOKUP(C6,consol!$B:$B,consol!$F:$F)</f>
        <v>#N/A</v>
      </c>
      <c r="P11" s="1203"/>
      <c r="Q11" s="1203"/>
      <c r="R11" s="1203"/>
      <c r="S11" s="1203" t="e">
        <f>_xlfn.XLOOKUP(C6,consol!$B:$B,consol!$G:$G)</f>
        <v>#N/A</v>
      </c>
      <c r="T11" s="1203"/>
      <c r="U11" s="1203"/>
      <c r="V11" s="1203"/>
      <c r="W11" s="1203"/>
      <c r="X11" s="1203" t="e">
        <f>IF(OR(S11=""),"",IF(S11&gt;=74.5,"PASSED","FAILED"))</f>
        <v>#N/A</v>
      </c>
      <c r="Y11" s="1203"/>
      <c r="Z11" s="1203"/>
      <c r="AA11" s="1203"/>
      <c r="AB11" s="1203"/>
      <c r="AC11" s="1204"/>
      <c r="AD11" s="409"/>
      <c r="AE11" s="530" t="s">
        <v>255</v>
      </c>
      <c r="AF11" s="335"/>
      <c r="AG11" s="335"/>
      <c r="AH11" s="335"/>
      <c r="AI11" s="405"/>
      <c r="AJ11" s="1203" t="e">
        <f>_xlfn.XLOOKUP(AF6,consol!$B:$B,consol!$D:$D)</f>
        <v>#N/A</v>
      </c>
      <c r="AK11" s="1203"/>
      <c r="AL11" s="1203"/>
      <c r="AM11" s="1203"/>
      <c r="AN11" s="1203" t="e">
        <f>_xlfn.XLOOKUP(AF6,consol!$B:$B,consol!$E:$E)</f>
        <v>#N/A</v>
      </c>
      <c r="AO11" s="1203"/>
      <c r="AP11" s="1203"/>
      <c r="AQ11" s="1203"/>
      <c r="AR11" s="1203" t="e">
        <f>_xlfn.XLOOKUP(AF6,consol!$B:$B,consol!$F:$F)</f>
        <v>#N/A</v>
      </c>
      <c r="AS11" s="1203"/>
      <c r="AT11" s="1203"/>
      <c r="AU11" s="1203"/>
      <c r="AV11" s="1203" t="e">
        <f>_xlfn.XLOOKUP(AF6,consol!$B:$B,consol!$G:$G)</f>
        <v>#N/A</v>
      </c>
      <c r="AW11" s="1203"/>
      <c r="AX11" s="1203"/>
      <c r="AY11" s="1203"/>
      <c r="AZ11" s="1203"/>
      <c r="BA11" s="1203" t="e">
        <f>IF(OR(AV11=""),"",IF(AV11&gt;=74.5,"PASSED","FAILED"))</f>
        <v>#N/A</v>
      </c>
      <c r="BB11" s="1203"/>
      <c r="BC11" s="1203"/>
      <c r="BD11" s="1203"/>
      <c r="BE11" s="1203"/>
      <c r="BF11" s="1204"/>
    </row>
    <row r="12" spans="1:58" ht="16" thickTop="1" thickBot="1">
      <c r="A12" s="409"/>
      <c r="B12" s="530" t="s">
        <v>256</v>
      </c>
      <c r="C12" s="335"/>
      <c r="D12" s="335"/>
      <c r="E12" s="335"/>
      <c r="F12" s="405"/>
      <c r="G12" s="1203" t="e">
        <f>_xlfn.XLOOKUP(C6,consol!$B:$B,consol!$H:$H)</f>
        <v>#N/A</v>
      </c>
      <c r="H12" s="1203"/>
      <c r="I12" s="1203"/>
      <c r="J12" s="1203"/>
      <c r="K12" s="1203" t="e">
        <f>_xlfn.XLOOKUP(C6,consol!$B:$B,consol!$I:$I)</f>
        <v>#N/A</v>
      </c>
      <c r="L12" s="1203"/>
      <c r="M12" s="1203"/>
      <c r="N12" s="1203"/>
      <c r="O12" s="1203" t="e">
        <f>_xlfn.XLOOKUP(C6,consol!$B:$B,consol!$J:$J)</f>
        <v>#N/A</v>
      </c>
      <c r="P12" s="1203"/>
      <c r="Q12" s="1203"/>
      <c r="R12" s="1203"/>
      <c r="S12" s="1203" t="e">
        <f>_xlfn.XLOOKUP(C6,consol!$B:$B,consol!$K:$K)</f>
        <v>#N/A</v>
      </c>
      <c r="T12" s="1203"/>
      <c r="U12" s="1203"/>
      <c r="V12" s="1203"/>
      <c r="W12" s="1203"/>
      <c r="X12" s="1203" t="e">
        <f t="shared" ref="X12:X20" si="0">IF(OR(S12=""),"",IF(S12&gt;=74.5,"PASSED","FAILED"))</f>
        <v>#N/A</v>
      </c>
      <c r="Y12" s="1203"/>
      <c r="Z12" s="1203"/>
      <c r="AA12" s="1203"/>
      <c r="AB12" s="1203"/>
      <c r="AC12" s="1204"/>
      <c r="AD12" s="409"/>
      <c r="AE12" s="530" t="s">
        <v>256</v>
      </c>
      <c r="AF12" s="335"/>
      <c r="AG12" s="335"/>
      <c r="AH12" s="335"/>
      <c r="AI12" s="405"/>
      <c r="AJ12" s="1203" t="e">
        <f>_xlfn.XLOOKUP(AF6,consol!$B:$B,consol!$H:$H)</f>
        <v>#N/A</v>
      </c>
      <c r="AK12" s="1203"/>
      <c r="AL12" s="1203"/>
      <c r="AM12" s="1203"/>
      <c r="AN12" s="1203" t="e">
        <f>_xlfn.XLOOKUP(AF6,consol!$B:$B,consol!$I:$I)</f>
        <v>#N/A</v>
      </c>
      <c r="AO12" s="1203"/>
      <c r="AP12" s="1203"/>
      <c r="AQ12" s="1203"/>
      <c r="AR12" s="1203" t="e">
        <f>_xlfn.XLOOKUP(AF6,consol!$B:$B,consol!$J:$J)</f>
        <v>#N/A</v>
      </c>
      <c r="AS12" s="1203"/>
      <c r="AT12" s="1203"/>
      <c r="AU12" s="1203"/>
      <c r="AV12" s="1203" t="e">
        <f>_xlfn.XLOOKUP(AF6,consol!$B:$B,consol!$K:$K)</f>
        <v>#N/A</v>
      </c>
      <c r="AW12" s="1203"/>
      <c r="AX12" s="1203"/>
      <c r="AY12" s="1203"/>
      <c r="AZ12" s="1203"/>
      <c r="BA12" s="1203" t="e">
        <f t="shared" ref="BA12:BA20" si="1">IF(OR(AV12=""),"",IF(AV12&gt;=74.5,"PASSED","FAILED"))</f>
        <v>#N/A</v>
      </c>
      <c r="BB12" s="1203"/>
      <c r="BC12" s="1203"/>
      <c r="BD12" s="1203"/>
      <c r="BE12" s="1203"/>
      <c r="BF12" s="1204"/>
    </row>
    <row r="13" spans="1:58" ht="16" thickTop="1" thickBot="1">
      <c r="A13" s="409"/>
      <c r="B13" s="530" t="s">
        <v>257</v>
      </c>
      <c r="C13" s="335"/>
      <c r="D13" s="335"/>
      <c r="E13" s="335"/>
      <c r="F13" s="405"/>
      <c r="G13" s="1203" t="e">
        <f>_xlfn.XLOOKUP(C6,consol!$B:$B,consol!$L:$L)</f>
        <v>#N/A</v>
      </c>
      <c r="H13" s="1203"/>
      <c r="I13" s="1203"/>
      <c r="J13" s="1203"/>
      <c r="K13" s="1203" t="e">
        <f>_xlfn.XLOOKUP(C6,consol!$B:$B,consol!$M:$M)</f>
        <v>#N/A</v>
      </c>
      <c r="L13" s="1203"/>
      <c r="M13" s="1203"/>
      <c r="N13" s="1203"/>
      <c r="O13" s="1203" t="e">
        <f>_xlfn.XLOOKUP(C6,consol!$B:$B,consol!$N:$N)</f>
        <v>#N/A</v>
      </c>
      <c r="P13" s="1203"/>
      <c r="Q13" s="1203"/>
      <c r="R13" s="1203"/>
      <c r="S13" s="1203" t="e">
        <f>_xlfn.XLOOKUP(C6,consol!$B:$B,consol!$O:$O)</f>
        <v>#N/A</v>
      </c>
      <c r="T13" s="1203"/>
      <c r="U13" s="1203"/>
      <c r="V13" s="1203"/>
      <c r="W13" s="1203"/>
      <c r="X13" s="1203" t="e">
        <f t="shared" si="0"/>
        <v>#N/A</v>
      </c>
      <c r="Y13" s="1203"/>
      <c r="Z13" s="1203"/>
      <c r="AA13" s="1203"/>
      <c r="AB13" s="1203"/>
      <c r="AC13" s="1204"/>
      <c r="AD13" s="409"/>
      <c r="AE13" s="530" t="s">
        <v>257</v>
      </c>
      <c r="AF13" s="335"/>
      <c r="AG13" s="335"/>
      <c r="AH13" s="335"/>
      <c r="AI13" s="405"/>
      <c r="AJ13" s="1203" t="e">
        <f>_xlfn.XLOOKUP(AF6,consol!$B:$B,consol!$L:$L)</f>
        <v>#N/A</v>
      </c>
      <c r="AK13" s="1203"/>
      <c r="AL13" s="1203"/>
      <c r="AM13" s="1203"/>
      <c r="AN13" s="1203" t="e">
        <f>_xlfn.XLOOKUP(AF6,consol!$B:$B,consol!$M:$M)</f>
        <v>#N/A</v>
      </c>
      <c r="AO13" s="1203"/>
      <c r="AP13" s="1203"/>
      <c r="AQ13" s="1203"/>
      <c r="AR13" s="1203" t="e">
        <f>_xlfn.XLOOKUP(AF6,consol!$B:$B,consol!$N:$N)</f>
        <v>#N/A</v>
      </c>
      <c r="AS13" s="1203"/>
      <c r="AT13" s="1203"/>
      <c r="AU13" s="1203"/>
      <c r="AV13" s="1203" t="e">
        <f>_xlfn.XLOOKUP(AF6,consol!$B:$B,consol!$O:$O)</f>
        <v>#N/A</v>
      </c>
      <c r="AW13" s="1203"/>
      <c r="AX13" s="1203"/>
      <c r="AY13" s="1203"/>
      <c r="AZ13" s="1203"/>
      <c r="BA13" s="1203" t="e">
        <f t="shared" si="1"/>
        <v>#N/A</v>
      </c>
      <c r="BB13" s="1203"/>
      <c r="BC13" s="1203"/>
      <c r="BD13" s="1203"/>
      <c r="BE13" s="1203"/>
      <c r="BF13" s="1204"/>
    </row>
    <row r="14" spans="1:58" ht="16" thickTop="1" thickBot="1">
      <c r="A14" s="409"/>
      <c r="B14" s="530" t="s">
        <v>258</v>
      </c>
      <c r="C14" s="335"/>
      <c r="D14" s="335"/>
      <c r="E14" s="335"/>
      <c r="F14" s="405"/>
      <c r="G14" s="1203" t="e">
        <f>_xlfn.XLOOKUP(C6,consol!$B:$B,consol!$P:$P)</f>
        <v>#N/A</v>
      </c>
      <c r="H14" s="1203"/>
      <c r="I14" s="1203"/>
      <c r="J14" s="1203"/>
      <c r="K14" s="1203" t="e">
        <f>_xlfn.XLOOKUP(C6,consol!$B:$B,consol!$Q:$Q)</f>
        <v>#N/A</v>
      </c>
      <c r="L14" s="1203"/>
      <c r="M14" s="1203"/>
      <c r="N14" s="1203"/>
      <c r="O14" s="1203" t="e">
        <f>_xlfn.XLOOKUP(C6,consol!$B:$B,consol!$R:$R)</f>
        <v>#N/A</v>
      </c>
      <c r="P14" s="1203"/>
      <c r="Q14" s="1203"/>
      <c r="R14" s="1203"/>
      <c r="S14" s="1203" t="e">
        <f>_xlfn.XLOOKUP(C6,consol!$B:$B,consol!$S:$S)</f>
        <v>#N/A</v>
      </c>
      <c r="T14" s="1203"/>
      <c r="U14" s="1203"/>
      <c r="V14" s="1203"/>
      <c r="W14" s="1203"/>
      <c r="X14" s="1203" t="e">
        <f t="shared" si="0"/>
        <v>#N/A</v>
      </c>
      <c r="Y14" s="1203"/>
      <c r="Z14" s="1203"/>
      <c r="AA14" s="1203"/>
      <c r="AB14" s="1203"/>
      <c r="AC14" s="1204"/>
      <c r="AD14" s="409"/>
      <c r="AE14" s="530" t="s">
        <v>258</v>
      </c>
      <c r="AF14" s="335"/>
      <c r="AG14" s="335"/>
      <c r="AH14" s="335"/>
      <c r="AI14" s="405"/>
      <c r="AJ14" s="1203" t="e">
        <f>_xlfn.XLOOKUP(AF6,consol!$B:$B,consol!$P:$P)</f>
        <v>#N/A</v>
      </c>
      <c r="AK14" s="1203"/>
      <c r="AL14" s="1203"/>
      <c r="AM14" s="1203"/>
      <c r="AN14" s="1203" t="e">
        <f>_xlfn.XLOOKUP(AF6,consol!$B:$B,consol!$Q:$Q)</f>
        <v>#N/A</v>
      </c>
      <c r="AO14" s="1203"/>
      <c r="AP14" s="1203"/>
      <c r="AQ14" s="1203"/>
      <c r="AR14" s="1203" t="e">
        <f>_xlfn.XLOOKUP(AF6,consol!$B:$B,consol!$R:$R)</f>
        <v>#N/A</v>
      </c>
      <c r="AS14" s="1203"/>
      <c r="AT14" s="1203"/>
      <c r="AU14" s="1203"/>
      <c r="AV14" s="1203" t="e">
        <f>_xlfn.XLOOKUP(AF6,consol!$B:$B,consol!$S:$S)</f>
        <v>#N/A</v>
      </c>
      <c r="AW14" s="1203"/>
      <c r="AX14" s="1203"/>
      <c r="AY14" s="1203"/>
      <c r="AZ14" s="1203"/>
      <c r="BA14" s="1203" t="e">
        <f t="shared" si="1"/>
        <v>#N/A</v>
      </c>
      <c r="BB14" s="1203"/>
      <c r="BC14" s="1203"/>
      <c r="BD14" s="1203"/>
      <c r="BE14" s="1203"/>
      <c r="BF14" s="1204"/>
    </row>
    <row r="15" spans="1:58" ht="16" thickTop="1" thickBot="1">
      <c r="A15" s="409"/>
      <c r="B15" s="530" t="s">
        <v>259</v>
      </c>
      <c r="C15" s="335"/>
      <c r="D15" s="335"/>
      <c r="E15" s="335"/>
      <c r="F15" s="405"/>
      <c r="G15" s="1203" t="e">
        <f>_xlfn.XLOOKUP(C6,consol!$B:$B,consol!$T:$T)</f>
        <v>#N/A</v>
      </c>
      <c r="H15" s="1203"/>
      <c r="I15" s="1203"/>
      <c r="J15" s="1203"/>
      <c r="K15" s="1203" t="e">
        <f>_xlfn.XLOOKUP(C6,consol!$B:$B,consol!$U:$U)</f>
        <v>#N/A</v>
      </c>
      <c r="L15" s="1203"/>
      <c r="M15" s="1203"/>
      <c r="N15" s="1203"/>
      <c r="O15" s="1203" t="e">
        <f>_xlfn.XLOOKUP(C6,consol!$B:$B,consol!$V:$V)</f>
        <v>#N/A</v>
      </c>
      <c r="P15" s="1203"/>
      <c r="Q15" s="1203"/>
      <c r="R15" s="1203"/>
      <c r="S15" s="1203" t="e">
        <f>_xlfn.XLOOKUP(C6,consol!$B:$B,consol!$W:$W)</f>
        <v>#N/A</v>
      </c>
      <c r="T15" s="1203"/>
      <c r="U15" s="1203"/>
      <c r="V15" s="1203"/>
      <c r="W15" s="1203"/>
      <c r="X15" s="1203" t="e">
        <f t="shared" si="0"/>
        <v>#N/A</v>
      </c>
      <c r="Y15" s="1203"/>
      <c r="Z15" s="1203"/>
      <c r="AA15" s="1203"/>
      <c r="AB15" s="1203"/>
      <c r="AC15" s="1204"/>
      <c r="AD15" s="409"/>
      <c r="AE15" s="530" t="s">
        <v>259</v>
      </c>
      <c r="AF15" s="335"/>
      <c r="AG15" s="335"/>
      <c r="AH15" s="335"/>
      <c r="AI15" s="405"/>
      <c r="AJ15" s="1203" t="e">
        <f>_xlfn.XLOOKUP(AF6,consol!$B:$B,consol!$T:$T)</f>
        <v>#N/A</v>
      </c>
      <c r="AK15" s="1203"/>
      <c r="AL15" s="1203"/>
      <c r="AM15" s="1203"/>
      <c r="AN15" s="1203" t="e">
        <f>_xlfn.XLOOKUP(AF6,consol!$B:$B,consol!$U:$U)</f>
        <v>#N/A</v>
      </c>
      <c r="AO15" s="1203"/>
      <c r="AP15" s="1203"/>
      <c r="AQ15" s="1203"/>
      <c r="AR15" s="1203" t="e">
        <f>_xlfn.XLOOKUP(AF6,consol!$B:$B,consol!$V:$V)</f>
        <v>#N/A</v>
      </c>
      <c r="AS15" s="1203"/>
      <c r="AT15" s="1203"/>
      <c r="AU15" s="1203"/>
      <c r="AV15" s="1203" t="e">
        <f>_xlfn.XLOOKUP(AF6,consol!$B:$B,consol!$W:$W)</f>
        <v>#N/A</v>
      </c>
      <c r="AW15" s="1203"/>
      <c r="AX15" s="1203"/>
      <c r="AY15" s="1203"/>
      <c r="AZ15" s="1203"/>
      <c r="BA15" s="1203" t="e">
        <f t="shared" si="1"/>
        <v>#N/A</v>
      </c>
      <c r="BB15" s="1203"/>
      <c r="BC15" s="1203"/>
      <c r="BD15" s="1203"/>
      <c r="BE15" s="1203"/>
      <c r="BF15" s="1204"/>
    </row>
    <row r="16" spans="1:58" ht="16" thickTop="1" thickBot="1">
      <c r="A16" s="409"/>
      <c r="B16" s="530" t="s">
        <v>260</v>
      </c>
      <c r="C16" s="335"/>
      <c r="D16" s="335"/>
      <c r="E16" s="335"/>
      <c r="F16" s="405"/>
      <c r="G16" s="1203" t="e">
        <f>_xlfn.XLOOKUP(C6,consol!$B:$B,consol!$X:$X)</f>
        <v>#N/A</v>
      </c>
      <c r="H16" s="1203"/>
      <c r="I16" s="1203"/>
      <c r="J16" s="1203"/>
      <c r="K16" s="1203" t="e">
        <f>_xlfn.XLOOKUP(C6,consol!$B:$B,consol!$Y:$Y)</f>
        <v>#N/A</v>
      </c>
      <c r="L16" s="1203"/>
      <c r="M16" s="1203"/>
      <c r="N16" s="1203"/>
      <c r="O16" s="1203" t="e">
        <f>_xlfn.XLOOKUP(C6,consol!$B:$B,consol!$Z:$Z)</f>
        <v>#N/A</v>
      </c>
      <c r="P16" s="1203"/>
      <c r="Q16" s="1203"/>
      <c r="R16" s="1203"/>
      <c r="S16" s="1203" t="e">
        <f>_xlfn.XLOOKUP(C6,consol!$B:$B,consol!$AA:$AA)</f>
        <v>#N/A</v>
      </c>
      <c r="T16" s="1203"/>
      <c r="U16" s="1203"/>
      <c r="V16" s="1203"/>
      <c r="W16" s="1203"/>
      <c r="X16" s="1203" t="e">
        <f t="shared" si="0"/>
        <v>#N/A</v>
      </c>
      <c r="Y16" s="1203"/>
      <c r="Z16" s="1203"/>
      <c r="AA16" s="1203"/>
      <c r="AB16" s="1203"/>
      <c r="AC16" s="1204"/>
      <c r="AD16" s="409"/>
      <c r="AE16" s="530" t="s">
        <v>260</v>
      </c>
      <c r="AF16" s="335"/>
      <c r="AG16" s="335"/>
      <c r="AH16" s="335"/>
      <c r="AI16" s="405"/>
      <c r="AJ16" s="1203" t="e">
        <f>_xlfn.XLOOKUP(AF6,consol!$B:$B,consol!$X:$X)</f>
        <v>#N/A</v>
      </c>
      <c r="AK16" s="1203"/>
      <c r="AL16" s="1203"/>
      <c r="AM16" s="1203"/>
      <c r="AN16" s="1203" t="e">
        <f>_xlfn.XLOOKUP(AF6,consol!$B:$B,consol!$Y:$Y)</f>
        <v>#N/A</v>
      </c>
      <c r="AO16" s="1203"/>
      <c r="AP16" s="1203"/>
      <c r="AQ16" s="1203"/>
      <c r="AR16" s="1203" t="e">
        <f>_xlfn.XLOOKUP(AF6,consol!$B:$B,consol!$Z:$Z)</f>
        <v>#N/A</v>
      </c>
      <c r="AS16" s="1203"/>
      <c r="AT16" s="1203"/>
      <c r="AU16" s="1203"/>
      <c r="AV16" s="1203" t="e">
        <f>_xlfn.XLOOKUP(AF6,consol!$B:$B,consol!$AA:$AA)</f>
        <v>#N/A</v>
      </c>
      <c r="AW16" s="1203"/>
      <c r="AX16" s="1203"/>
      <c r="AY16" s="1203"/>
      <c r="AZ16" s="1203"/>
      <c r="BA16" s="1203" t="e">
        <f t="shared" si="1"/>
        <v>#N/A</v>
      </c>
      <c r="BB16" s="1203"/>
      <c r="BC16" s="1203"/>
      <c r="BD16" s="1203"/>
      <c r="BE16" s="1203"/>
      <c r="BF16" s="1204"/>
    </row>
    <row r="17" spans="1:58" ht="15" thickTop="1" thickBot="1">
      <c r="A17" s="409"/>
      <c r="B17" s="531" t="s">
        <v>261</v>
      </c>
      <c r="C17" s="336"/>
      <c r="D17" s="336"/>
      <c r="E17" s="336"/>
      <c r="F17" s="405"/>
      <c r="G17" s="1203" t="e">
        <f>_xlfn.XLOOKUP(C6,consol!$B:$B,consol!$AB:$AB)</f>
        <v>#N/A</v>
      </c>
      <c r="H17" s="1203"/>
      <c r="I17" s="1203"/>
      <c r="J17" s="1203"/>
      <c r="K17" s="1203" t="e">
        <f>_xlfn.XLOOKUP(C6,consol!$B:$B,consol!$AC:$AC)</f>
        <v>#N/A</v>
      </c>
      <c r="L17" s="1203"/>
      <c r="M17" s="1203"/>
      <c r="N17" s="1203"/>
      <c r="O17" s="1203" t="e">
        <f>_xlfn.XLOOKUP(C6,consol!$B:$B,consol!$AD:$AD)</f>
        <v>#N/A</v>
      </c>
      <c r="P17" s="1203"/>
      <c r="Q17" s="1203"/>
      <c r="R17" s="1203"/>
      <c r="S17" s="1203" t="e">
        <f>_xlfn.XLOOKUP(C6,consol!$B:$B,consol!$AE:$AE)</f>
        <v>#N/A</v>
      </c>
      <c r="T17" s="1203"/>
      <c r="U17" s="1203"/>
      <c r="V17" s="1203"/>
      <c r="W17" s="1203"/>
      <c r="X17" s="1203" t="e">
        <f t="shared" si="0"/>
        <v>#N/A</v>
      </c>
      <c r="Y17" s="1203"/>
      <c r="Z17" s="1203"/>
      <c r="AA17" s="1203"/>
      <c r="AB17" s="1203"/>
      <c r="AC17" s="1204"/>
      <c r="AD17" s="409"/>
      <c r="AE17" s="531" t="s">
        <v>261</v>
      </c>
      <c r="AF17" s="336"/>
      <c r="AG17" s="336"/>
      <c r="AH17" s="336"/>
      <c r="AI17" s="405"/>
      <c r="AJ17" s="1203" t="e">
        <f>_xlfn.XLOOKUP(AF6,consol!$B:$B,consol!$AB:$AB)</f>
        <v>#N/A</v>
      </c>
      <c r="AK17" s="1203"/>
      <c r="AL17" s="1203"/>
      <c r="AM17" s="1203"/>
      <c r="AN17" s="1203" t="e">
        <f>_xlfn.XLOOKUP(AF6,consol!$B:$B,consol!$AC:$AC)</f>
        <v>#N/A</v>
      </c>
      <c r="AO17" s="1203"/>
      <c r="AP17" s="1203"/>
      <c r="AQ17" s="1203"/>
      <c r="AR17" s="1203" t="e">
        <f>_xlfn.XLOOKUP(AF6,consol!$B:$B,consol!$AD:$AD)</f>
        <v>#N/A</v>
      </c>
      <c r="AS17" s="1203"/>
      <c r="AT17" s="1203"/>
      <c r="AU17" s="1203"/>
      <c r="AV17" s="1203" t="e">
        <f>_xlfn.XLOOKUP(AF6,consol!$B:$B,consol!$AE:$AE)</f>
        <v>#N/A</v>
      </c>
      <c r="AW17" s="1203"/>
      <c r="AX17" s="1203"/>
      <c r="AY17" s="1203"/>
      <c r="AZ17" s="1203"/>
      <c r="BA17" s="1203" t="e">
        <f t="shared" si="1"/>
        <v>#N/A</v>
      </c>
      <c r="BB17" s="1203"/>
      <c r="BC17" s="1203"/>
      <c r="BD17" s="1203"/>
      <c r="BE17" s="1203"/>
      <c r="BF17" s="1204"/>
    </row>
    <row r="18" spans="1:58" ht="16" thickTop="1" thickBot="1">
      <c r="A18" s="409"/>
      <c r="B18" s="530" t="s">
        <v>12</v>
      </c>
      <c r="C18" s="335"/>
      <c r="D18" s="335"/>
      <c r="E18" s="335"/>
      <c r="F18" s="405"/>
      <c r="G18" s="1203" t="e">
        <f>_xlfn.XLOOKUP(C6,consol!$B:$B,consol!$AF:$AF)</f>
        <v>#N/A</v>
      </c>
      <c r="H18" s="1203"/>
      <c r="I18" s="1203"/>
      <c r="J18" s="1203"/>
      <c r="K18" s="1203" t="e">
        <f>_xlfn.XLOOKUP(C6,consol!$B:$B,consol!$AG:$AG)</f>
        <v>#N/A</v>
      </c>
      <c r="L18" s="1203"/>
      <c r="M18" s="1203"/>
      <c r="N18" s="1203"/>
      <c r="O18" s="1203" t="e">
        <f>_xlfn.XLOOKUP(C6,consol!$B:$B,consol!$AH:$AH)</f>
        <v>#N/A</v>
      </c>
      <c r="P18" s="1203"/>
      <c r="Q18" s="1203"/>
      <c r="R18" s="1203"/>
      <c r="S18" s="1203" t="e">
        <f>_xlfn.XLOOKUP(C6,consol!$B:$B,consol!$AI:$AI)</f>
        <v>#N/A</v>
      </c>
      <c r="T18" s="1203"/>
      <c r="U18" s="1203"/>
      <c r="V18" s="1203"/>
      <c r="W18" s="1203"/>
      <c r="X18" s="1203" t="e">
        <f t="shared" si="0"/>
        <v>#N/A</v>
      </c>
      <c r="Y18" s="1203"/>
      <c r="Z18" s="1203"/>
      <c r="AA18" s="1203"/>
      <c r="AB18" s="1203"/>
      <c r="AC18" s="1204"/>
      <c r="AD18" s="409"/>
      <c r="AE18" s="530" t="s">
        <v>12</v>
      </c>
      <c r="AF18" s="335"/>
      <c r="AG18" s="335"/>
      <c r="AH18" s="335"/>
      <c r="AI18" s="405"/>
      <c r="AJ18" s="1203" t="e">
        <f>_xlfn.XLOOKUP(AF6,consol!$B:$B,consol!$AF:$AF)</f>
        <v>#N/A</v>
      </c>
      <c r="AK18" s="1203"/>
      <c r="AL18" s="1203"/>
      <c r="AM18" s="1203"/>
      <c r="AN18" s="1203" t="e">
        <f>_xlfn.XLOOKUP(AF6,consol!$B:$B,consol!$AG:$AG)</f>
        <v>#N/A</v>
      </c>
      <c r="AO18" s="1203"/>
      <c r="AP18" s="1203"/>
      <c r="AQ18" s="1203"/>
      <c r="AR18" s="1203" t="e">
        <f>_xlfn.XLOOKUP(AF6,consol!$B:$B,consol!$AH:$AH)</f>
        <v>#N/A</v>
      </c>
      <c r="AS18" s="1203"/>
      <c r="AT18" s="1203"/>
      <c r="AU18" s="1203"/>
      <c r="AV18" s="1203" t="e">
        <f>_xlfn.XLOOKUP(AF6,consol!$B:$B,consol!$AI:$AI)</f>
        <v>#N/A</v>
      </c>
      <c r="AW18" s="1203"/>
      <c r="AX18" s="1203"/>
      <c r="AY18" s="1203"/>
      <c r="AZ18" s="1203"/>
      <c r="BA18" s="1203" t="e">
        <f t="shared" si="1"/>
        <v>#N/A</v>
      </c>
      <c r="BB18" s="1203"/>
      <c r="BC18" s="1203"/>
      <c r="BD18" s="1203"/>
      <c r="BE18" s="1203"/>
      <c r="BF18" s="1204"/>
    </row>
    <row r="19" spans="1:58" ht="16.5" thickTop="1" thickBot="1">
      <c r="A19" s="409"/>
      <c r="B19" s="532" t="s">
        <v>262</v>
      </c>
      <c r="C19" s="337"/>
      <c r="D19" s="337"/>
      <c r="E19" s="337"/>
      <c r="F19" s="405"/>
      <c r="G19" s="1203" t="e">
        <f>_xlfn.XLOOKUP(C6,consol!$B:$B,consol!$AJ:$AJ)</f>
        <v>#N/A</v>
      </c>
      <c r="H19" s="1203"/>
      <c r="I19" s="1203"/>
      <c r="J19" s="1203"/>
      <c r="K19" s="1203" t="e">
        <f>_xlfn.XLOOKUP(C6,consol!$B:$B,consol!$AK:$AK)</f>
        <v>#N/A</v>
      </c>
      <c r="L19" s="1203"/>
      <c r="M19" s="1203"/>
      <c r="N19" s="1203"/>
      <c r="O19" s="1203" t="e">
        <f>_xlfn.XLOOKUP(C6,consol!$B:$B,consol!$AL:$AL)</f>
        <v>#N/A</v>
      </c>
      <c r="P19" s="1203"/>
      <c r="Q19" s="1203"/>
      <c r="R19" s="1203"/>
      <c r="S19" s="1223" t="e">
        <f>VLOOKUP(C$6,consol!$B$17:$BM$117,38,FALSE)</f>
        <v>#N/A</v>
      </c>
      <c r="T19" s="1223"/>
      <c r="U19" s="1223"/>
      <c r="V19" s="1223"/>
      <c r="W19" s="1223"/>
      <c r="X19" s="1223" t="e">
        <f t="shared" si="0"/>
        <v>#N/A</v>
      </c>
      <c r="Y19" s="1223"/>
      <c r="Z19" s="1223"/>
      <c r="AA19" s="1223"/>
      <c r="AB19" s="1223"/>
      <c r="AC19" s="1224"/>
      <c r="AD19" s="409"/>
      <c r="AE19" s="532" t="s">
        <v>262</v>
      </c>
      <c r="AF19" s="337"/>
      <c r="AG19" s="337"/>
      <c r="AH19" s="337"/>
      <c r="AI19" s="405"/>
      <c r="AJ19" s="1203" t="e">
        <f>_xlfn.XLOOKUP(AF6,consol!$B:$B,consol!$AJ:$AJ)</f>
        <v>#N/A</v>
      </c>
      <c r="AK19" s="1203"/>
      <c r="AL19" s="1203"/>
      <c r="AM19" s="1203"/>
      <c r="AN19" s="1203" t="e">
        <f>_xlfn.XLOOKUP(AF6,consol!$B:$B,consol!$AK:$AK)</f>
        <v>#N/A</v>
      </c>
      <c r="AO19" s="1203"/>
      <c r="AP19" s="1203"/>
      <c r="AQ19" s="1203"/>
      <c r="AR19" s="1203" t="e">
        <f>_xlfn.XLOOKUP(AF6,consol!$B:$B,consol!$AL:$AL)</f>
        <v>#N/A</v>
      </c>
      <c r="AS19" s="1203"/>
      <c r="AT19" s="1203"/>
      <c r="AU19" s="1203"/>
      <c r="AV19" s="1223" t="e">
        <f>VLOOKUP(AF$6,consol!$B$17:$BM$117,38,FALSE)</f>
        <v>#N/A</v>
      </c>
      <c r="AW19" s="1223"/>
      <c r="AX19" s="1223"/>
      <c r="AY19" s="1223"/>
      <c r="AZ19" s="1223"/>
      <c r="BA19" s="1223" t="e">
        <f t="shared" si="1"/>
        <v>#N/A</v>
      </c>
      <c r="BB19" s="1223"/>
      <c r="BC19" s="1223"/>
      <c r="BD19" s="1223"/>
      <c r="BE19" s="1223"/>
      <c r="BF19" s="1224"/>
    </row>
    <row r="20" spans="1:58" ht="16.5" thickTop="1" thickBot="1">
      <c r="A20" s="409"/>
      <c r="B20" s="532" t="s">
        <v>263</v>
      </c>
      <c r="C20" s="337"/>
      <c r="D20" s="337"/>
      <c r="E20" s="337"/>
      <c r="F20" s="405"/>
      <c r="G20" s="1203" t="e">
        <f>_xlfn.XLOOKUP(C6,consol!$B:$B,consol!$AN:$AN)</f>
        <v>#N/A</v>
      </c>
      <c r="H20" s="1203"/>
      <c r="I20" s="1203"/>
      <c r="J20" s="1203"/>
      <c r="K20" s="1203" t="e">
        <f>_xlfn.XLOOKUP(C6,consol!$B:$B,consol!$AO:$AO)</f>
        <v>#N/A</v>
      </c>
      <c r="L20" s="1203"/>
      <c r="M20" s="1203"/>
      <c r="N20" s="1203"/>
      <c r="O20" s="1203" t="e">
        <f>_xlfn.XLOOKUP(C6,consol!$B:$B,consol!$AP:$AP)</f>
        <v>#N/A</v>
      </c>
      <c r="P20" s="1203"/>
      <c r="Q20" s="1203"/>
      <c r="R20" s="1203"/>
      <c r="S20" s="1223" t="e">
        <f>VLOOKUP(C$6,consol!$B$17:$BM$117,42,FALSE)</f>
        <v>#N/A</v>
      </c>
      <c r="T20" s="1223"/>
      <c r="U20" s="1223"/>
      <c r="V20" s="1223"/>
      <c r="W20" s="1223"/>
      <c r="X20" s="1223" t="e">
        <f t="shared" si="0"/>
        <v>#N/A</v>
      </c>
      <c r="Y20" s="1223"/>
      <c r="Z20" s="1223"/>
      <c r="AA20" s="1223"/>
      <c r="AB20" s="1223"/>
      <c r="AC20" s="1224"/>
      <c r="AD20" s="409"/>
      <c r="AE20" s="532" t="s">
        <v>263</v>
      </c>
      <c r="AF20" s="337"/>
      <c r="AG20" s="337"/>
      <c r="AH20" s="337"/>
      <c r="AI20" s="405"/>
      <c r="AJ20" s="1203" t="e">
        <f>_xlfn.XLOOKUP(AF6,consol!$B:$B,consol!$AN:$AN)</f>
        <v>#N/A</v>
      </c>
      <c r="AK20" s="1203"/>
      <c r="AL20" s="1203"/>
      <c r="AM20" s="1203"/>
      <c r="AN20" s="1203" t="e">
        <f>_xlfn.XLOOKUP(AF6,consol!$B:$B,consol!$AO:$AO)</f>
        <v>#N/A</v>
      </c>
      <c r="AO20" s="1203"/>
      <c r="AP20" s="1203"/>
      <c r="AQ20" s="1203"/>
      <c r="AR20" s="1203" t="e">
        <f>_xlfn.XLOOKUP(AF6,consol!$B:$B,consol!$AP:$AP)</f>
        <v>#N/A</v>
      </c>
      <c r="AS20" s="1203"/>
      <c r="AT20" s="1203"/>
      <c r="AU20" s="1203"/>
      <c r="AV20" s="1223" t="e">
        <f>VLOOKUP(AF$6,consol!$B$17:$BM$117,42,FALSE)</f>
        <v>#N/A</v>
      </c>
      <c r="AW20" s="1223"/>
      <c r="AX20" s="1223"/>
      <c r="AY20" s="1223"/>
      <c r="AZ20" s="1223"/>
      <c r="BA20" s="1223" t="e">
        <f t="shared" si="1"/>
        <v>#N/A</v>
      </c>
      <c r="BB20" s="1223"/>
      <c r="BC20" s="1223"/>
      <c r="BD20" s="1223"/>
      <c r="BE20" s="1223"/>
      <c r="BF20" s="1224"/>
    </row>
    <row r="21" spans="1:58" ht="16" thickTop="1" thickBot="1">
      <c r="A21" s="409"/>
      <c r="B21" s="551" t="e">
        <f>_xlfn.XLOOKUP(C6,consol!$B:$B,consol!$BN:$BN)</f>
        <v>#N/A</v>
      </c>
      <c r="C21" s="420"/>
      <c r="D21" s="420"/>
      <c r="E21" s="420"/>
      <c r="F21" s="421" t="str">
        <f>PROPER('INPUT DATA'!E27)</f>
        <v/>
      </c>
      <c r="G21" s="1209" t="e">
        <f>_xlfn.XLOOKUP($C$6,consol!$B:$B,consol!AR:AR)</f>
        <v>#N/A</v>
      </c>
      <c r="H21" s="1209"/>
      <c r="I21" s="1209"/>
      <c r="J21" s="1209"/>
      <c r="K21" s="1209" t="e">
        <f>_xlfn.XLOOKUP(C6,consol!$B:$B,consol!AS:AS)</f>
        <v>#N/A</v>
      </c>
      <c r="L21" s="1209"/>
      <c r="M21" s="1209"/>
      <c r="N21" s="1209"/>
      <c r="O21" s="1209" t="e">
        <f>_xlfn.XLOOKUP(C6,consol!$B:$B,consol!AX:AX)</f>
        <v>#N/A</v>
      </c>
      <c r="P21" s="1209"/>
      <c r="Q21" s="1209"/>
      <c r="R21" s="1209"/>
      <c r="S21" s="1205" t="e">
        <f>VLOOKUP(C$6,consol!$B$17:$BM$117,46,FALSE)</f>
        <v>#N/A</v>
      </c>
      <c r="T21" s="1205"/>
      <c r="U21" s="1205"/>
      <c r="V21" s="1205"/>
      <c r="W21" s="1205"/>
      <c r="X21" s="1220" t="e">
        <f>IF(S21=0,"",AG21)</f>
        <v>#N/A</v>
      </c>
      <c r="Y21" s="1221"/>
      <c r="Z21" s="1221"/>
      <c r="AA21" s="1221"/>
      <c r="AB21" s="1221"/>
      <c r="AC21" s="1222"/>
      <c r="AD21" s="409"/>
      <c r="AE21" s="551" t="e">
        <f>_xlfn.XLOOKUP(AF6,consol!$B:$B,consol!$BN:$BN)</f>
        <v>#N/A</v>
      </c>
      <c r="AF21" s="420"/>
      <c r="AG21" s="420"/>
      <c r="AH21" s="420"/>
      <c r="AI21" s="421" t="str">
        <f>PROPER('INPUT DATA'!AH27)</f>
        <v/>
      </c>
      <c r="AJ21" s="1209" t="e">
        <f>_xlfn.XLOOKUP($C$6,consol!$B:$B,consol!BU:BU)</f>
        <v>#N/A</v>
      </c>
      <c r="AK21" s="1209"/>
      <c r="AL21" s="1209"/>
      <c r="AM21" s="1209"/>
      <c r="AN21" s="1209" t="e">
        <f>_xlfn.XLOOKUP(AF6,consol!$B:$B,consol!BV:BV)</f>
        <v>#N/A</v>
      </c>
      <c r="AO21" s="1209"/>
      <c r="AP21" s="1209"/>
      <c r="AQ21" s="1209"/>
      <c r="AR21" s="1209" t="e">
        <f>_xlfn.XLOOKUP(AF6,consol!$B:$B,consol!CA:CA)</f>
        <v>#N/A</v>
      </c>
      <c r="AS21" s="1209"/>
      <c r="AT21" s="1209"/>
      <c r="AU21" s="1209"/>
      <c r="AV21" s="1205" t="e">
        <f>VLOOKUP(AF$6,consol!$B$17:$BM$117,46,FALSE)</f>
        <v>#N/A</v>
      </c>
      <c r="AW21" s="1205"/>
      <c r="AX21" s="1205"/>
      <c r="AY21" s="1205"/>
      <c r="AZ21" s="1205"/>
      <c r="BA21" s="1220" t="e">
        <f>IF(AV21=0,"",BJ21)</f>
        <v>#N/A</v>
      </c>
      <c r="BB21" s="1221"/>
      <c r="BC21" s="1221"/>
      <c r="BD21" s="1221"/>
      <c r="BE21" s="1221"/>
      <c r="BF21" s="1222"/>
    </row>
    <row r="22" spans="1:58" ht="16" hidden="1" thickTop="1" thickBot="1">
      <c r="A22" s="409"/>
      <c r="B22" s="533"/>
      <c r="C22" s="420"/>
      <c r="D22" s="420"/>
      <c r="E22" s="420"/>
      <c r="F22" s="421"/>
      <c r="G22" s="1205"/>
      <c r="H22" s="1205"/>
      <c r="I22" s="1205"/>
      <c r="J22" s="1205"/>
      <c r="K22" s="1205"/>
      <c r="L22" s="1205"/>
      <c r="M22" s="1205"/>
      <c r="N22" s="1205"/>
      <c r="O22" s="1205"/>
      <c r="P22" s="1205"/>
      <c r="Q22" s="1205"/>
      <c r="R22" s="1205"/>
      <c r="S22" s="1205" t="e">
        <f>VLOOKUP(C$6,consol!$B$17:$BM$117,50,FALSE)</f>
        <v>#N/A</v>
      </c>
      <c r="T22" s="1205"/>
      <c r="U22" s="1205"/>
      <c r="V22" s="1205"/>
      <c r="W22" s="1205"/>
      <c r="X22" s="1220" t="e">
        <f>IF(S22=0,"",AG22)</f>
        <v>#N/A</v>
      </c>
      <c r="Y22" s="1221"/>
      <c r="Z22" s="1221"/>
      <c r="AA22" s="1221"/>
      <c r="AB22" s="1221"/>
      <c r="AC22" s="1222"/>
      <c r="AD22" s="409"/>
      <c r="AE22" s="533" t="str">
        <f t="shared" ref="AE22:AE23" si="2">IF(AI22="","",AI22)</f>
        <v/>
      </c>
      <c r="AF22" s="420"/>
      <c r="AG22" s="420"/>
      <c r="AH22" s="420"/>
      <c r="AI22" s="421"/>
      <c r="AJ22" s="1205"/>
      <c r="AK22" s="1205"/>
      <c r="AL22" s="1205"/>
      <c r="AM22" s="1205"/>
      <c r="AN22" s="1205"/>
      <c r="AO22" s="1205"/>
      <c r="AP22" s="1205"/>
      <c r="AQ22" s="1205"/>
      <c r="AR22" s="1205"/>
      <c r="AS22" s="1205"/>
      <c r="AT22" s="1205"/>
      <c r="AU22" s="1205"/>
      <c r="AV22" s="1205" t="e">
        <f>VLOOKUP(AF$6,consol!$B$17:$BM$117,50,FALSE)</f>
        <v>#N/A</v>
      </c>
      <c r="AW22" s="1205"/>
      <c r="AX22" s="1205"/>
      <c r="AY22" s="1205"/>
      <c r="AZ22" s="1205"/>
      <c r="BA22" s="1220" t="e">
        <f>IF(AV22=0,"",BJ22)</f>
        <v>#N/A</v>
      </c>
      <c r="BB22" s="1221"/>
      <c r="BC22" s="1221"/>
      <c r="BD22" s="1221"/>
      <c r="BE22" s="1221"/>
      <c r="BF22" s="1222"/>
    </row>
    <row r="23" spans="1:58" ht="16.75" hidden="1" customHeight="1" thickTop="1" thickBot="1">
      <c r="A23" s="409"/>
      <c r="B23" s="533" t="e">
        <f t="shared" ref="B23" si="3">IF(F23="","",F23)</f>
        <v>#REF!</v>
      </c>
      <c r="C23" s="420"/>
      <c r="D23" s="420"/>
      <c r="E23" s="420"/>
      <c r="F23" s="421" t="e">
        <f>PROPER('INPUT DATA'!#REF!)</f>
        <v>#REF!</v>
      </c>
      <c r="G23" s="1205" t="e">
        <f>VLOOKUP(C$6,consol!$B$17:$BM$117,51,FALSE)</f>
        <v>#N/A</v>
      </c>
      <c r="H23" s="1205"/>
      <c r="I23" s="1205"/>
      <c r="J23" s="1205"/>
      <c r="K23" s="1205" t="e">
        <f>VLOOKUP(G$6,consol!$B$17:$BM$117,51,FALSE)</f>
        <v>#N/A</v>
      </c>
      <c r="L23" s="1205"/>
      <c r="M23" s="1205"/>
      <c r="N23" s="1205"/>
      <c r="O23" s="1205" t="e">
        <f>VLOOKUP(K$6,consol!$B$17:$BM$117,51,FALSE)</f>
        <v>#N/A</v>
      </c>
      <c r="P23" s="1205"/>
      <c r="Q23" s="1205"/>
      <c r="R23" s="1205"/>
      <c r="S23" s="1205" t="e">
        <f>VLOOKUP(C$6,consol!$B$17:$BM$117,54,FALSE)</f>
        <v>#N/A</v>
      </c>
      <c r="T23" s="1205"/>
      <c r="U23" s="1205"/>
      <c r="V23" s="1205"/>
      <c r="W23" s="1205"/>
      <c r="X23" s="1220" t="e">
        <f>IF(S23=0,"",AG23)</f>
        <v>#N/A</v>
      </c>
      <c r="Y23" s="1221"/>
      <c r="Z23" s="1221"/>
      <c r="AA23" s="1221"/>
      <c r="AB23" s="1221"/>
      <c r="AC23" s="1222"/>
      <c r="AD23" s="409"/>
      <c r="AE23" s="533" t="e">
        <f t="shared" si="2"/>
        <v>#REF!</v>
      </c>
      <c r="AF23" s="420"/>
      <c r="AG23" s="420"/>
      <c r="AH23" s="420"/>
      <c r="AI23" s="421" t="e">
        <f>PROPER('INPUT DATA'!#REF!)</f>
        <v>#REF!</v>
      </c>
      <c r="AJ23" s="1205" t="e">
        <f>VLOOKUP(AF$6,consol!$B$17:$BM$117,51,FALSE)</f>
        <v>#N/A</v>
      </c>
      <c r="AK23" s="1205"/>
      <c r="AL23" s="1205"/>
      <c r="AM23" s="1205"/>
      <c r="AN23" s="1205" t="e">
        <f>VLOOKUP(AJ$6,consol!$B$17:$BM$117,51,FALSE)</f>
        <v>#N/A</v>
      </c>
      <c r="AO23" s="1205"/>
      <c r="AP23" s="1205"/>
      <c r="AQ23" s="1205"/>
      <c r="AR23" s="1205" t="e">
        <f>VLOOKUP(AN$6,consol!$B$17:$BM$117,51,FALSE)</f>
        <v>#N/A</v>
      </c>
      <c r="AS23" s="1205"/>
      <c r="AT23" s="1205"/>
      <c r="AU23" s="1205"/>
      <c r="AV23" s="1205" t="e">
        <f>VLOOKUP(AF$6,consol!$B$17:$BM$117,54,FALSE)</f>
        <v>#N/A</v>
      </c>
      <c r="AW23" s="1205"/>
      <c r="AX23" s="1205"/>
      <c r="AY23" s="1205"/>
      <c r="AZ23" s="1205"/>
      <c r="BA23" s="1220" t="e">
        <f>IF(AV23=0,"",BJ23)</f>
        <v>#N/A</v>
      </c>
      <c r="BB23" s="1221"/>
      <c r="BC23" s="1221"/>
      <c r="BD23" s="1221"/>
      <c r="BE23" s="1221"/>
      <c r="BF23" s="1222"/>
    </row>
    <row r="24" spans="1:58" ht="15" thickTop="1" thickBot="1">
      <c r="A24" s="409"/>
      <c r="B24" s="534"/>
      <c r="C24" s="406"/>
      <c r="D24" s="406"/>
      <c r="E24" s="406"/>
      <c r="F24" s="407" t="s">
        <v>238</v>
      </c>
      <c r="G24" s="1202" t="e">
        <f>_xlfn.XLOOKUP(C6,consol!$B:$B,consol!$BD:$BD)</f>
        <v>#N/A</v>
      </c>
      <c r="H24" s="1202"/>
      <c r="I24" s="1202"/>
      <c r="J24" s="1202"/>
      <c r="K24" s="1202" t="e">
        <f>_xlfn.XLOOKUP(C6,consol!$B:$B,consol!$BE:$BE)</f>
        <v>#N/A</v>
      </c>
      <c r="L24" s="1202"/>
      <c r="M24" s="1202"/>
      <c r="N24" s="1202"/>
      <c r="O24" s="1202" t="e">
        <f>_xlfn.XLOOKUP(C6,consol!$B:$B,consol!$BF:$BF)</f>
        <v>#N/A</v>
      </c>
      <c r="P24" s="1202"/>
      <c r="Q24" s="1202"/>
      <c r="R24" s="1202"/>
      <c r="S24" s="1202" t="e">
        <f>_xlfn.XLOOKUP($C$6,consol!$B:$B,consol!$BG:$BG)</f>
        <v>#N/A</v>
      </c>
      <c r="T24" s="1202"/>
      <c r="U24" s="1202"/>
      <c r="V24" s="1202"/>
      <c r="W24" s="1202"/>
      <c r="X24" s="1203" t="e">
        <f>IF(OR(S24=""),"",IF(S24&gt;=74.5,"PROMOTED","FAILED"))</f>
        <v>#N/A</v>
      </c>
      <c r="Y24" s="1203"/>
      <c r="Z24" s="1203"/>
      <c r="AA24" s="1203"/>
      <c r="AB24" s="1203"/>
      <c r="AC24" s="1204"/>
      <c r="AD24" s="409"/>
      <c r="AE24" s="534"/>
      <c r="AF24" s="406"/>
      <c r="AG24" s="406"/>
      <c r="AH24" s="406"/>
      <c r="AI24" s="407" t="s">
        <v>238</v>
      </c>
      <c r="AJ24" s="1202" t="e">
        <f>_xlfn.XLOOKUP(AF6,consol!$B:$B,consol!$BD:$BD)</f>
        <v>#N/A</v>
      </c>
      <c r="AK24" s="1202"/>
      <c r="AL24" s="1202"/>
      <c r="AM24" s="1202"/>
      <c r="AN24" s="1202" t="e">
        <f>_xlfn.XLOOKUP(AF6,consol!$B:$B,consol!$BE:$BE)</f>
        <v>#N/A</v>
      </c>
      <c r="AO24" s="1202"/>
      <c r="AP24" s="1202"/>
      <c r="AQ24" s="1202"/>
      <c r="AR24" s="1202" t="e">
        <f>_xlfn.XLOOKUP(AF6,consol!$B:$B,consol!$BF:$BF)</f>
        <v>#N/A</v>
      </c>
      <c r="AS24" s="1202"/>
      <c r="AT24" s="1202"/>
      <c r="AU24" s="1202"/>
      <c r="AV24" s="1202" t="e">
        <f>_xlfn.XLOOKUP($C$6,consol!$B:$B,consol!$BG:$BG)</f>
        <v>#N/A</v>
      </c>
      <c r="AW24" s="1202"/>
      <c r="AX24" s="1202"/>
      <c r="AY24" s="1202"/>
      <c r="AZ24" s="1202"/>
      <c r="BA24" s="1203" t="e">
        <f>IF(OR(AV24=""),"",IF(AV24&gt;=74.5,"PROMOTED","FAILED"))</f>
        <v>#N/A</v>
      </c>
      <c r="BB24" s="1203"/>
      <c r="BC24" s="1203"/>
      <c r="BD24" s="1203"/>
      <c r="BE24" s="1203"/>
      <c r="BF24" s="1204"/>
    </row>
    <row r="25" spans="1:58" ht="14.5" thickTop="1">
      <c r="A25" s="305"/>
      <c r="B25" s="535"/>
      <c r="C25" s="404"/>
      <c r="D25" s="404"/>
      <c r="E25" s="404"/>
      <c r="F25" s="408" t="s">
        <v>358</v>
      </c>
      <c r="G25" s="1200" t="e">
        <f>IF(G24="","",IFERROR(VLOOKUP(G24,DESCRIPTORS,4,TRUE),""))</f>
        <v>#N/A</v>
      </c>
      <c r="H25" s="1200"/>
      <c r="I25" s="1200"/>
      <c r="J25" s="1200"/>
      <c r="K25" s="1200" t="e">
        <f>IF(K24="","",IFERROR(VLOOKUP(K24,DESCRIPTORS,4,TRUE),""))</f>
        <v>#N/A</v>
      </c>
      <c r="L25" s="1200"/>
      <c r="M25" s="1200"/>
      <c r="N25" s="1200"/>
      <c r="O25" s="1200" t="e">
        <f>IF(O24="","",IFERROR(VLOOKUP(O24,DESCRIPTORS,4,TRUE),""))</f>
        <v>#N/A</v>
      </c>
      <c r="P25" s="1200"/>
      <c r="Q25" s="1200"/>
      <c r="R25" s="1200"/>
      <c r="S25" s="1200" t="e">
        <f>IF(S24="","",IFERROR(VLOOKUP(S24,DESCRIPTORS,4,TRUE),""))</f>
        <v>#N/A</v>
      </c>
      <c r="T25" s="1200"/>
      <c r="U25" s="1200"/>
      <c r="V25" s="1200"/>
      <c r="W25" s="1200"/>
      <c r="X25" s="404"/>
      <c r="Y25" s="404"/>
      <c r="Z25" s="404"/>
      <c r="AA25" s="404"/>
      <c r="AB25" s="404"/>
      <c r="AC25" s="536"/>
      <c r="AD25" s="305"/>
      <c r="AE25" s="535"/>
      <c r="AF25" s="404"/>
      <c r="AG25" s="404"/>
      <c r="AH25" s="404"/>
      <c r="AI25" s="408" t="s">
        <v>358</v>
      </c>
      <c r="AJ25" s="1200" t="e">
        <f>IF(AJ24="","",IFERROR(VLOOKUP(AJ24,DESCRIPTORS,4,TRUE),""))</f>
        <v>#N/A</v>
      </c>
      <c r="AK25" s="1200"/>
      <c r="AL25" s="1200"/>
      <c r="AM25" s="1200"/>
      <c r="AN25" s="1200" t="e">
        <f>IF(AN24="","",IFERROR(VLOOKUP(AN24,DESCRIPTORS,4,TRUE),""))</f>
        <v>#N/A</v>
      </c>
      <c r="AO25" s="1200"/>
      <c r="AP25" s="1200"/>
      <c r="AQ25" s="1200"/>
      <c r="AR25" s="1200" t="e">
        <f>IF(AR24="","",IFERROR(VLOOKUP(AR24,DESCRIPTORS,4,TRUE),""))</f>
        <v>#N/A</v>
      </c>
      <c r="AS25" s="1200"/>
      <c r="AT25" s="1200"/>
      <c r="AU25" s="1200"/>
      <c r="AV25" s="1200" t="e">
        <f>IF(AV24="","",IFERROR(VLOOKUP(AV24,DESCRIPTORS,4,TRUE),""))</f>
        <v>#N/A</v>
      </c>
      <c r="AW25" s="1200"/>
      <c r="AX25" s="1200"/>
      <c r="AY25" s="1200"/>
      <c r="AZ25" s="1200"/>
      <c r="BA25" s="404"/>
      <c r="BB25" s="404"/>
      <c r="BC25" s="404"/>
      <c r="BD25" s="404"/>
      <c r="BE25" s="404"/>
      <c r="BF25" s="536"/>
    </row>
    <row r="26" spans="1:58">
      <c r="A26" s="305"/>
      <c r="B26" s="537"/>
      <c r="C26" s="538"/>
      <c r="D26" s="538"/>
      <c r="E26" s="538"/>
      <c r="F26" s="539" t="s">
        <v>359</v>
      </c>
      <c r="G26" s="1201" t="e">
        <f>VLOOKUP(C$6,consol!$B$17:$BM$117,61,FALSE)</f>
        <v>#N/A</v>
      </c>
      <c r="H26" s="1201"/>
      <c r="I26" s="1201"/>
      <c r="J26" s="1201"/>
      <c r="K26" s="1201" t="e">
        <f>_xlfn.XLOOKUP(C6,consol!$B:$B,consol!$BK:$BK)</f>
        <v>#N/A</v>
      </c>
      <c r="L26" s="1201"/>
      <c r="M26" s="1201"/>
      <c r="N26" s="1201"/>
      <c r="O26" s="1201" t="e">
        <f>_xlfn.XLOOKUP(C6,consol!$B:$B,consol!$BL:$BL)</f>
        <v>#N/A</v>
      </c>
      <c r="P26" s="1201"/>
      <c r="Q26" s="1201"/>
      <c r="R26" s="1201"/>
      <c r="S26" s="1201" t="e">
        <f>_xlfn.XLOOKUP($C$6,consol!$B:$B,consol!$BM:$BM)</f>
        <v>#N/A</v>
      </c>
      <c r="T26" s="1201"/>
      <c r="U26" s="1201"/>
      <c r="V26" s="1201"/>
      <c r="W26" s="1201"/>
      <c r="X26" s="538"/>
      <c r="Y26" s="538"/>
      <c r="Z26" s="538"/>
      <c r="AA26" s="538"/>
      <c r="AB26" s="538"/>
      <c r="AC26" s="540"/>
      <c r="AD26" s="305"/>
      <c r="AE26" s="537"/>
      <c r="AF26" s="538"/>
      <c r="AG26" s="538"/>
      <c r="AH26" s="538"/>
      <c r="AI26" s="539" t="s">
        <v>359</v>
      </c>
      <c r="AJ26" s="1201" t="e">
        <f>VLOOKUP(AF$6,consol!$B$17:$BM$117,61,FALSE)</f>
        <v>#N/A</v>
      </c>
      <c r="AK26" s="1201"/>
      <c r="AL26" s="1201"/>
      <c r="AM26" s="1201"/>
      <c r="AN26" s="1201" t="e">
        <f>_xlfn.XLOOKUP(AF6,consol!$B:$B,consol!$BK:$BK)</f>
        <v>#N/A</v>
      </c>
      <c r="AO26" s="1201"/>
      <c r="AP26" s="1201"/>
      <c r="AQ26" s="1201"/>
      <c r="AR26" s="1201" t="e">
        <f>_xlfn.XLOOKUP(AF6,consol!$B:$B,consol!$BL:$BL)</f>
        <v>#N/A</v>
      </c>
      <c r="AS26" s="1201"/>
      <c r="AT26" s="1201"/>
      <c r="AU26" s="1201"/>
      <c r="AV26" s="1201" t="e">
        <f>_xlfn.XLOOKUP($C$6,consol!$B:$B,consol!$BM:$BM)</f>
        <v>#N/A</v>
      </c>
      <c r="AW26" s="1201"/>
      <c r="AX26" s="1201"/>
      <c r="AY26" s="1201"/>
      <c r="AZ26" s="1201"/>
      <c r="BA26" s="538"/>
      <c r="BB26" s="538"/>
      <c r="BC26" s="538"/>
      <c r="BD26" s="538"/>
      <c r="BE26" s="538"/>
      <c r="BF26" s="540"/>
    </row>
    <row r="27" spans="1:58">
      <c r="A27" s="305"/>
      <c r="B27" s="529"/>
      <c r="C27" s="123"/>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528"/>
      <c r="AD27" s="305"/>
      <c r="AE27" s="529"/>
      <c r="AF27" s="123"/>
      <c r="AG27" s="123"/>
      <c r="AH27" s="123"/>
      <c r="AI27" s="123"/>
      <c r="AJ27" s="123"/>
      <c r="AK27" s="123"/>
      <c r="AL27" s="123"/>
      <c r="AM27" s="123"/>
      <c r="AN27" s="123"/>
      <c r="AO27" s="123"/>
      <c r="AP27" s="123"/>
      <c r="AQ27" s="123"/>
      <c r="AR27" s="123"/>
      <c r="AS27" s="123"/>
      <c r="AT27" s="123"/>
      <c r="AU27" s="123"/>
      <c r="AV27" s="123"/>
      <c r="AW27" s="123"/>
      <c r="AX27" s="123"/>
      <c r="AY27" s="123"/>
      <c r="AZ27" s="123"/>
      <c r="BA27" s="123"/>
      <c r="BB27" s="123"/>
      <c r="BC27" s="123"/>
      <c r="BD27" s="123"/>
      <c r="BE27" s="123"/>
      <c r="BF27" s="528"/>
    </row>
    <row r="28" spans="1:58">
      <c r="A28" s="305"/>
      <c r="B28" s="1195" t="s">
        <v>347</v>
      </c>
      <c r="C28" s="1196"/>
      <c r="D28" s="1196"/>
      <c r="E28" s="1196"/>
      <c r="F28" s="1196"/>
      <c r="G28" s="1196"/>
      <c r="H28" s="1196"/>
      <c r="I28" s="1196"/>
      <c r="J28" s="1196"/>
      <c r="K28" s="1196"/>
      <c r="L28" s="1196"/>
      <c r="M28" s="1196"/>
      <c r="N28" s="1196"/>
      <c r="O28" s="1196"/>
      <c r="P28" s="1196"/>
      <c r="Q28" s="1196"/>
      <c r="R28" s="1196"/>
      <c r="S28" s="1196"/>
      <c r="T28" s="1196"/>
      <c r="U28" s="1196"/>
      <c r="V28" s="1196"/>
      <c r="W28" s="1196"/>
      <c r="X28" s="1196"/>
      <c r="Y28" s="1196"/>
      <c r="Z28" s="1196"/>
      <c r="AA28" s="1196"/>
      <c r="AB28" s="1196"/>
      <c r="AC28" s="1197"/>
      <c r="AD28" s="305"/>
      <c r="AE28" s="1195" t="s">
        <v>347</v>
      </c>
      <c r="AF28" s="1196"/>
      <c r="AG28" s="1196"/>
      <c r="AH28" s="1196"/>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7"/>
    </row>
    <row r="29" spans="1:58" ht="14.5" thickBot="1">
      <c r="A29" s="305"/>
      <c r="B29" s="541" t="s">
        <v>363</v>
      </c>
      <c r="C29" s="410" t="s">
        <v>72</v>
      </c>
      <c r="D29" s="410" t="s">
        <v>73</v>
      </c>
      <c r="E29" s="410" t="s">
        <v>74</v>
      </c>
      <c r="F29" s="410" t="s">
        <v>360</v>
      </c>
      <c r="G29" s="410" t="s">
        <v>76</v>
      </c>
      <c r="H29" s="410" t="s">
        <v>72</v>
      </c>
      <c r="I29" s="410" t="s">
        <v>73</v>
      </c>
      <c r="J29" s="410" t="s">
        <v>74</v>
      </c>
      <c r="K29" s="410" t="s">
        <v>360</v>
      </c>
      <c r="L29" s="410" t="s">
        <v>76</v>
      </c>
      <c r="M29" s="410" t="s">
        <v>72</v>
      </c>
      <c r="N29" s="410" t="s">
        <v>73</v>
      </c>
      <c r="O29" s="410" t="s">
        <v>74</v>
      </c>
      <c r="P29" s="410" t="s">
        <v>360</v>
      </c>
      <c r="Q29" s="410" t="s">
        <v>76</v>
      </c>
      <c r="R29" s="410" t="s">
        <v>72</v>
      </c>
      <c r="S29" s="410" t="s">
        <v>73</v>
      </c>
      <c r="T29" s="410" t="s">
        <v>74</v>
      </c>
      <c r="U29" s="410" t="s">
        <v>360</v>
      </c>
      <c r="V29" s="410" t="s">
        <v>76</v>
      </c>
      <c r="W29" s="410" t="s">
        <v>72</v>
      </c>
      <c r="X29" s="410" t="s">
        <v>73</v>
      </c>
      <c r="Y29" s="410" t="s">
        <v>74</v>
      </c>
      <c r="Z29" s="410" t="s">
        <v>360</v>
      </c>
      <c r="AA29" s="410" t="s">
        <v>76</v>
      </c>
      <c r="AB29" s="1198" t="s">
        <v>20</v>
      </c>
      <c r="AC29" s="1199"/>
      <c r="AD29" s="305"/>
      <c r="AE29" s="541" t="s">
        <v>363</v>
      </c>
      <c r="AF29" s="410" t="s">
        <v>72</v>
      </c>
      <c r="AG29" s="410" t="s">
        <v>73</v>
      </c>
      <c r="AH29" s="410" t="s">
        <v>74</v>
      </c>
      <c r="AI29" s="410" t="s">
        <v>360</v>
      </c>
      <c r="AJ29" s="410" t="s">
        <v>76</v>
      </c>
      <c r="AK29" s="410" t="s">
        <v>72</v>
      </c>
      <c r="AL29" s="410" t="s">
        <v>73</v>
      </c>
      <c r="AM29" s="410" t="s">
        <v>74</v>
      </c>
      <c r="AN29" s="410" t="s">
        <v>360</v>
      </c>
      <c r="AO29" s="410" t="s">
        <v>76</v>
      </c>
      <c r="AP29" s="410" t="s">
        <v>72</v>
      </c>
      <c r="AQ29" s="410" t="s">
        <v>73</v>
      </c>
      <c r="AR29" s="410" t="s">
        <v>74</v>
      </c>
      <c r="AS29" s="410" t="s">
        <v>360</v>
      </c>
      <c r="AT29" s="410" t="s">
        <v>76</v>
      </c>
      <c r="AU29" s="410" t="s">
        <v>72</v>
      </c>
      <c r="AV29" s="410" t="s">
        <v>73</v>
      </c>
      <c r="AW29" s="410" t="s">
        <v>74</v>
      </c>
      <c r="AX29" s="410" t="s">
        <v>360</v>
      </c>
      <c r="AY29" s="410" t="s">
        <v>76</v>
      </c>
      <c r="AZ29" s="410" t="s">
        <v>72</v>
      </c>
      <c r="BA29" s="410" t="s">
        <v>73</v>
      </c>
      <c r="BB29" s="410" t="s">
        <v>74</v>
      </c>
      <c r="BC29" s="410" t="s">
        <v>360</v>
      </c>
      <c r="BD29" s="410" t="s">
        <v>76</v>
      </c>
      <c r="BE29" s="1198" t="s">
        <v>20</v>
      </c>
      <c r="BF29" s="1199"/>
    </row>
    <row r="30" spans="1:58" ht="14.5" thickTop="1">
      <c r="A30" s="305"/>
      <c r="B30" s="1192" t="s">
        <v>374</v>
      </c>
      <c r="C30" s="411">
        <f>IF('8'!$G$10="","",'8'!$G$10)</f>
        <v>4</v>
      </c>
      <c r="D30" s="411">
        <f>IF('8'!$H$10="","",'8'!$H$10)</f>
        <v>5</v>
      </c>
      <c r="E30" s="411">
        <f>IF('8'!$I$10="","",'8'!$I$10)</f>
        <v>6</v>
      </c>
      <c r="F30" s="411">
        <f>IF('8'!$J$10="","",'8'!$J$10)</f>
        <v>7</v>
      </c>
      <c r="G30" s="411">
        <f>IF('8'!$K$10="","",'8'!$K$10)</f>
        <v>8</v>
      </c>
      <c r="H30" s="411">
        <f>IF('8'!$L$10="","",'8'!$L$10)</f>
        <v>11</v>
      </c>
      <c r="I30" s="411">
        <f>IF('8'!$M$10="","",'8'!$M$10)</f>
        <v>12</v>
      </c>
      <c r="J30" s="411">
        <f>IF('8'!$N$10="","",'8'!$N$10)</f>
        <v>13</v>
      </c>
      <c r="K30" s="411">
        <f>IF('8'!$O$10="","",'8'!$O$10)</f>
        <v>14</v>
      </c>
      <c r="L30" s="411">
        <f>IF('8'!$P$10="","",'8'!$P$10)</f>
        <v>15</v>
      </c>
      <c r="M30" s="411">
        <f>IF('8'!$Q$10="","",'8'!$Q$10)</f>
        <v>18</v>
      </c>
      <c r="N30" s="411">
        <f>IF('8'!$R$10="","",'8'!$R$10)</f>
        <v>19</v>
      </c>
      <c r="O30" s="411">
        <f>IF('8'!$S$10="","",'8'!$S$10)</f>
        <v>20</v>
      </c>
      <c r="P30" s="411">
        <f>IF('8'!$T$10="","",'8'!$T$10)</f>
        <v>21</v>
      </c>
      <c r="Q30" s="411">
        <f>IF('8'!$U$10="","",'8'!$U$10)</f>
        <v>22</v>
      </c>
      <c r="R30" s="411">
        <f>IF('8'!$V$10="","",'8'!$V$10)</f>
        <v>25</v>
      </c>
      <c r="S30" s="411">
        <f>IF('8'!$W$10="","",'8'!$W$10)</f>
        <v>26</v>
      </c>
      <c r="T30" s="411">
        <f>IF('8'!$X$10="","",'8'!$X$10)</f>
        <v>27</v>
      </c>
      <c r="U30" s="411">
        <f>IF('8'!$Y$10="","",'8'!$Y$10)</f>
        <v>28</v>
      </c>
      <c r="V30" s="411">
        <f>IF('8'!$Z$10="","",'8'!$Z$10)</f>
        <v>29</v>
      </c>
      <c r="W30" s="411" t="str">
        <f>IF('8'!$AA$10="","",'8'!$AA$10)</f>
        <v/>
      </c>
      <c r="X30" s="411" t="str">
        <f>IF('8'!$AB$10="","",'8'!$AB$10)</f>
        <v/>
      </c>
      <c r="Y30" s="411" t="str">
        <f>IF('8'!$AC$10="","",'8'!$AC$10)</f>
        <v/>
      </c>
      <c r="Z30" s="411" t="str">
        <f>IF('8'!$AD$10="","",'8'!$AD$10)</f>
        <v/>
      </c>
      <c r="AA30" s="411" t="str">
        <f>IF('8'!$AE$10="","",'8'!$AE$10)</f>
        <v/>
      </c>
      <c r="AB30" s="411" t="s">
        <v>361</v>
      </c>
      <c r="AC30" s="542" t="s">
        <v>362</v>
      </c>
      <c r="AD30" s="305"/>
      <c r="AE30" s="1192" t="s">
        <v>374</v>
      </c>
      <c r="AF30" s="411">
        <f>IF('8'!$G$10="","",'8'!$G$10)</f>
        <v>4</v>
      </c>
      <c r="AG30" s="411">
        <f>IF('8'!$H$10="","",'8'!$H$10)</f>
        <v>5</v>
      </c>
      <c r="AH30" s="411">
        <f>IF('8'!$I$10="","",'8'!$I$10)</f>
        <v>6</v>
      </c>
      <c r="AI30" s="411">
        <f>IF('8'!$J$10="","",'8'!$J$10)</f>
        <v>7</v>
      </c>
      <c r="AJ30" s="411">
        <f>IF('8'!$K$10="","",'8'!$K$10)</f>
        <v>8</v>
      </c>
      <c r="AK30" s="411">
        <f>IF('8'!$L$10="","",'8'!$L$10)</f>
        <v>11</v>
      </c>
      <c r="AL30" s="411">
        <f>IF('8'!$M$10="","",'8'!$M$10)</f>
        <v>12</v>
      </c>
      <c r="AM30" s="411">
        <f>IF('8'!$N$10="","",'8'!$N$10)</f>
        <v>13</v>
      </c>
      <c r="AN30" s="411">
        <f>IF('8'!$O$10="","",'8'!$O$10)</f>
        <v>14</v>
      </c>
      <c r="AO30" s="411">
        <f>IF('8'!$P$10="","",'8'!$P$10)</f>
        <v>15</v>
      </c>
      <c r="AP30" s="411">
        <f>IF('8'!$Q$10="","",'8'!$Q$10)</f>
        <v>18</v>
      </c>
      <c r="AQ30" s="411">
        <f>IF('8'!$R$10="","",'8'!$R$10)</f>
        <v>19</v>
      </c>
      <c r="AR30" s="411">
        <f>IF('8'!$S$10="","",'8'!$S$10)</f>
        <v>20</v>
      </c>
      <c r="AS30" s="411">
        <f>IF('8'!$T$10="","",'8'!$T$10)</f>
        <v>21</v>
      </c>
      <c r="AT30" s="411">
        <f>IF('8'!$U$10="","",'8'!$U$10)</f>
        <v>22</v>
      </c>
      <c r="AU30" s="411">
        <f>IF('8'!$V$10="","",'8'!$V$10)</f>
        <v>25</v>
      </c>
      <c r="AV30" s="411">
        <f>IF('8'!$W$10="","",'8'!$W$10)</f>
        <v>26</v>
      </c>
      <c r="AW30" s="411">
        <f>IF('8'!$X$10="","",'8'!$X$10)</f>
        <v>27</v>
      </c>
      <c r="AX30" s="411">
        <f>IF('8'!$Y$10="","",'8'!$Y$10)</f>
        <v>28</v>
      </c>
      <c r="AY30" s="411">
        <f>IF('8'!$Z$10="","",'8'!$Z$10)</f>
        <v>29</v>
      </c>
      <c r="AZ30" s="411" t="str">
        <f>IF('8'!$AA$10="","",'8'!$AA$10)</f>
        <v/>
      </c>
      <c r="BA30" s="411" t="str">
        <f>IF('8'!$AB$10="","",'8'!$AB$10)</f>
        <v/>
      </c>
      <c r="BB30" s="411" t="str">
        <f>IF('8'!$AC$10="","",'8'!$AC$10)</f>
        <v/>
      </c>
      <c r="BC30" s="411" t="str">
        <f>IF('8'!$AD$10="","",'8'!$AD$10)</f>
        <v/>
      </c>
      <c r="BD30" s="411" t="str">
        <f>IF('8'!$AE$10="","",'8'!$AE$10)</f>
        <v/>
      </c>
      <c r="BE30" s="411" t="s">
        <v>361</v>
      </c>
      <c r="BF30" s="542" t="s">
        <v>362</v>
      </c>
    </row>
    <row r="31" spans="1:58" hidden="1">
      <c r="A31" s="305"/>
      <c r="B31" s="1193"/>
      <c r="C31" s="412" t="e">
        <f>_xlfn.XLOOKUP($C$6,'8'!$B:$B,'8'!G:G)</f>
        <v>#N/A</v>
      </c>
      <c r="D31" s="412" t="e">
        <f>_xlfn.XLOOKUP($C$6,'8'!$B:$B,'8'!H:H)</f>
        <v>#N/A</v>
      </c>
      <c r="E31" s="412" t="e">
        <f>_xlfn.XLOOKUP($C$6,'8'!$B:$B,'8'!I:I)</f>
        <v>#N/A</v>
      </c>
      <c r="F31" s="412" t="e">
        <f>_xlfn.XLOOKUP($C$6,'8'!$B:$B,'8'!J:J)</f>
        <v>#N/A</v>
      </c>
      <c r="G31" s="412" t="e">
        <f>_xlfn.XLOOKUP($C$6,'8'!$B:$B,'8'!K:K)</f>
        <v>#N/A</v>
      </c>
      <c r="H31" s="412" t="e">
        <f>_xlfn.XLOOKUP($C$6,'8'!$B:$B,'8'!L:L)</f>
        <v>#N/A</v>
      </c>
      <c r="I31" s="412" t="e">
        <f>_xlfn.XLOOKUP($C$6,'8'!$B:$B,'8'!M:M)</f>
        <v>#N/A</v>
      </c>
      <c r="J31" s="412" t="e">
        <f>_xlfn.XLOOKUP($C$6,'8'!$B:$B,'8'!N:N)</f>
        <v>#N/A</v>
      </c>
      <c r="K31" s="412" t="e">
        <f>_xlfn.XLOOKUP($C$6,'8'!$B:$B,'8'!O:O)</f>
        <v>#N/A</v>
      </c>
      <c r="L31" s="412" t="e">
        <f>_xlfn.XLOOKUP($C$6,'8'!$B:$B,'8'!P:P)</f>
        <v>#N/A</v>
      </c>
      <c r="M31" s="412" t="e">
        <f>_xlfn.XLOOKUP($C$6,'8'!$B:$B,'8'!Q:Q)</f>
        <v>#N/A</v>
      </c>
      <c r="N31" s="412" t="e">
        <f>_xlfn.XLOOKUP($C$6,'8'!$B:$B,'8'!R:R)</f>
        <v>#N/A</v>
      </c>
      <c r="O31" s="412" t="e">
        <f>_xlfn.XLOOKUP($C$6,'8'!$B:$B,'8'!S:S)</f>
        <v>#N/A</v>
      </c>
      <c r="P31" s="412" t="e">
        <f>_xlfn.XLOOKUP($C$6,'8'!$B:$B,'8'!T:T)</f>
        <v>#N/A</v>
      </c>
      <c r="Q31" s="412" t="e">
        <f>_xlfn.XLOOKUP($C$6,'8'!$B:$B,'8'!U:U)</f>
        <v>#N/A</v>
      </c>
      <c r="R31" s="412" t="e">
        <f>_xlfn.XLOOKUP($C$6,'8'!$B:$B,'8'!V:V)</f>
        <v>#N/A</v>
      </c>
      <c r="S31" s="412" t="e">
        <f>_xlfn.XLOOKUP($C$6,'8'!$B:$B,'8'!W:W)</f>
        <v>#N/A</v>
      </c>
      <c r="T31" s="412" t="e">
        <f>_xlfn.XLOOKUP($C$6,'8'!$B:$B,'8'!X:X)</f>
        <v>#N/A</v>
      </c>
      <c r="U31" s="412" t="e">
        <f>_xlfn.XLOOKUP($C$6,'8'!$B:$B,'8'!Y:Y)</f>
        <v>#N/A</v>
      </c>
      <c r="V31" s="412" t="e">
        <f>_xlfn.XLOOKUP($C$6,'8'!$B:$B,'8'!Z:Z)</f>
        <v>#N/A</v>
      </c>
      <c r="W31" s="412" t="e">
        <f>_xlfn.XLOOKUP($C$6,'8'!$B:$B,'8'!AA:AA)</f>
        <v>#N/A</v>
      </c>
      <c r="X31" s="412" t="e">
        <f>_xlfn.XLOOKUP($C$6,'8'!$B:$B,'8'!AB:AB)</f>
        <v>#N/A</v>
      </c>
      <c r="Y31" s="412" t="e">
        <f>_xlfn.XLOOKUP($C$6,'8'!$B:$B,'8'!AC:AC)</f>
        <v>#N/A</v>
      </c>
      <c r="Z31" s="412" t="e">
        <f>_xlfn.XLOOKUP($C$6,'8'!$B:$B,'8'!AD:AD)</f>
        <v>#N/A</v>
      </c>
      <c r="AA31" s="412" t="e">
        <f>_xlfn.XLOOKUP($C$6,'8'!$B:$B,'8'!AE:AE)</f>
        <v>#N/A</v>
      </c>
      <c r="AB31" s="412" t="e">
        <f>_xlfn.XLOOKUP($C$6,'8'!$B:$B,'8'!AG:AG)</f>
        <v>#N/A</v>
      </c>
      <c r="AC31" s="412" t="e">
        <f>_xlfn.XLOOKUP($C$6,'8'!$B:$B,'8'!AF:AF)</f>
        <v>#N/A</v>
      </c>
      <c r="AD31" s="305"/>
      <c r="AE31" s="1193"/>
      <c r="AF31" s="412" t="e">
        <f>_xlfn.XLOOKUP($AF$6,'8'!$B:$B,'8'!G:G)</f>
        <v>#N/A</v>
      </c>
      <c r="AG31" s="412" t="e">
        <f>_xlfn.XLOOKUP($AF$6,'8'!$B:$B,'8'!H:H)</f>
        <v>#N/A</v>
      </c>
      <c r="AH31" s="412" t="e">
        <f>_xlfn.XLOOKUP($AF$6,'8'!$B:$B,'8'!I:I)</f>
        <v>#N/A</v>
      </c>
      <c r="AI31" s="412" t="e">
        <f>_xlfn.XLOOKUP($AF$6,'8'!$B:$B,'8'!J:J)</f>
        <v>#N/A</v>
      </c>
      <c r="AJ31" s="412" t="e">
        <f>_xlfn.XLOOKUP($AF$6,'8'!$B:$B,'8'!K:K)</f>
        <v>#N/A</v>
      </c>
      <c r="AK31" s="412" t="e">
        <f>_xlfn.XLOOKUP($AF$6,'8'!$B:$B,'8'!L:L)</f>
        <v>#N/A</v>
      </c>
      <c r="AL31" s="412" t="e">
        <f>_xlfn.XLOOKUP($AF$6,'8'!$B:$B,'8'!M:M)</f>
        <v>#N/A</v>
      </c>
      <c r="AM31" s="412" t="e">
        <f>_xlfn.XLOOKUP($AF$6,'8'!$B:$B,'8'!N:N)</f>
        <v>#N/A</v>
      </c>
      <c r="AN31" s="412" t="e">
        <f>_xlfn.XLOOKUP($AF$6,'8'!$B:$B,'8'!O:O)</f>
        <v>#N/A</v>
      </c>
      <c r="AO31" s="412" t="e">
        <f>_xlfn.XLOOKUP($AF$6,'8'!$B:$B,'8'!P:P)</f>
        <v>#N/A</v>
      </c>
      <c r="AP31" s="412" t="e">
        <f>_xlfn.XLOOKUP($AF$6,'8'!$B:$B,'8'!Q:Q)</f>
        <v>#N/A</v>
      </c>
      <c r="AQ31" s="412" t="e">
        <f>_xlfn.XLOOKUP($AF$6,'8'!$B:$B,'8'!R:R)</f>
        <v>#N/A</v>
      </c>
      <c r="AR31" s="412" t="e">
        <f>_xlfn.XLOOKUP($AF$6,'8'!$B:$B,'8'!S:S)</f>
        <v>#N/A</v>
      </c>
      <c r="AS31" s="412" t="e">
        <f>_xlfn.XLOOKUP($AF$6,'8'!$B:$B,'8'!T:T)</f>
        <v>#N/A</v>
      </c>
      <c r="AT31" s="412" t="e">
        <f>_xlfn.XLOOKUP($AF$6,'8'!$B:$B,'8'!U:U)</f>
        <v>#N/A</v>
      </c>
      <c r="AU31" s="412" t="e">
        <f>_xlfn.XLOOKUP($AF$6,'8'!$B:$B,'8'!V:V)</f>
        <v>#N/A</v>
      </c>
      <c r="AV31" s="412" t="e">
        <f>_xlfn.XLOOKUP($AF$6,'8'!$B:$B,'8'!W:W)</f>
        <v>#N/A</v>
      </c>
      <c r="AW31" s="412" t="e">
        <f>_xlfn.XLOOKUP($AF$6,'8'!$B:$B,'8'!X:X)</f>
        <v>#N/A</v>
      </c>
      <c r="AX31" s="412" t="e">
        <f>_xlfn.XLOOKUP($AF$6,'8'!$B:$B,'8'!Y:Y)</f>
        <v>#N/A</v>
      </c>
      <c r="AY31" s="412" t="e">
        <f>_xlfn.XLOOKUP($AF$6,'8'!$B:$B,'8'!Z:Z)</f>
        <v>#N/A</v>
      </c>
      <c r="AZ31" s="412" t="e">
        <f>_xlfn.XLOOKUP($AF$6,'8'!$B:$B,'8'!AA:AA)</f>
        <v>#N/A</v>
      </c>
      <c r="BA31" s="412" t="e">
        <f>_xlfn.XLOOKUP($AF$6,'8'!$B:$B,'8'!AB:AB)</f>
        <v>#N/A</v>
      </c>
      <c r="BB31" s="412" t="e">
        <f>_xlfn.XLOOKUP($AF$6,'8'!$B:$B,'8'!AC:AC)</f>
        <v>#N/A</v>
      </c>
      <c r="BC31" s="412" t="e">
        <f>_xlfn.XLOOKUP($AF$6,'8'!$B:$B,'8'!AD:AD)</f>
        <v>#N/A</v>
      </c>
      <c r="BD31" s="412" t="e">
        <f>_xlfn.XLOOKUP($AF$6,'8'!$B:$B,'8'!AE:AE)</f>
        <v>#N/A</v>
      </c>
      <c r="BE31" s="412" t="e">
        <f>_xlfn.XLOOKUP($AF$6,'8'!$B:$B,'8'!AG:AG)</f>
        <v>#N/A</v>
      </c>
      <c r="BF31" s="412" t="e">
        <f>_xlfn.XLOOKUP($AF$6,'8'!$B:$B,'8'!AF:AF)</f>
        <v>#N/A</v>
      </c>
    </row>
    <row r="32" spans="1:58" hidden="1">
      <c r="A32" s="305"/>
      <c r="B32" s="1193"/>
      <c r="C32" s="412" t="e">
        <f t="shared" ref="C32:H32" si="4">IF(C31=0,"✔","X")</f>
        <v>#N/A</v>
      </c>
      <c r="D32" s="412" t="e">
        <f t="shared" si="4"/>
        <v>#N/A</v>
      </c>
      <c r="E32" s="412" t="e">
        <f t="shared" si="4"/>
        <v>#N/A</v>
      </c>
      <c r="F32" s="412" t="e">
        <f t="shared" si="4"/>
        <v>#N/A</v>
      </c>
      <c r="G32" s="412" t="e">
        <f t="shared" si="4"/>
        <v>#N/A</v>
      </c>
      <c r="H32" s="412" t="e">
        <f t="shared" si="4"/>
        <v>#N/A</v>
      </c>
      <c r="I32" s="412" t="e">
        <f>IF(I31=0,"✔","X")</f>
        <v>#N/A</v>
      </c>
      <c r="J32" s="412" t="e">
        <f t="shared" ref="J32:AA32" si="5">IF(J31=0,"✔","X")</f>
        <v>#N/A</v>
      </c>
      <c r="K32" s="412" t="e">
        <f t="shared" si="5"/>
        <v>#N/A</v>
      </c>
      <c r="L32" s="412" t="e">
        <f t="shared" si="5"/>
        <v>#N/A</v>
      </c>
      <c r="M32" s="412" t="e">
        <f t="shared" si="5"/>
        <v>#N/A</v>
      </c>
      <c r="N32" s="412" t="e">
        <f t="shared" si="5"/>
        <v>#N/A</v>
      </c>
      <c r="O32" s="412" t="e">
        <f t="shared" si="5"/>
        <v>#N/A</v>
      </c>
      <c r="P32" s="412" t="e">
        <f t="shared" si="5"/>
        <v>#N/A</v>
      </c>
      <c r="Q32" s="412" t="e">
        <f t="shared" si="5"/>
        <v>#N/A</v>
      </c>
      <c r="R32" s="412" t="e">
        <f t="shared" si="5"/>
        <v>#N/A</v>
      </c>
      <c r="S32" s="412" t="e">
        <f t="shared" si="5"/>
        <v>#N/A</v>
      </c>
      <c r="T32" s="412" t="e">
        <f t="shared" si="5"/>
        <v>#N/A</v>
      </c>
      <c r="U32" s="412" t="e">
        <f t="shared" si="5"/>
        <v>#N/A</v>
      </c>
      <c r="V32" s="412" t="e">
        <f t="shared" si="5"/>
        <v>#N/A</v>
      </c>
      <c r="W32" s="412" t="e">
        <f t="shared" si="5"/>
        <v>#N/A</v>
      </c>
      <c r="X32" s="412" t="e">
        <f t="shared" si="5"/>
        <v>#N/A</v>
      </c>
      <c r="Y32" s="412" t="e">
        <f t="shared" si="5"/>
        <v>#N/A</v>
      </c>
      <c r="Z32" s="412" t="e">
        <f t="shared" si="5"/>
        <v>#N/A</v>
      </c>
      <c r="AA32" s="412" t="e">
        <f t="shared" si="5"/>
        <v>#N/A</v>
      </c>
      <c r="AB32" s="412" t="e">
        <f>_xlfn.XLOOKUP($C$6,'8'!$B:$B,'8'!AG:AG)</f>
        <v>#N/A</v>
      </c>
      <c r="AC32" s="412" t="e">
        <f>_xlfn.XLOOKUP($C$6,'8'!$B:$B,'8'!AF:AF)</f>
        <v>#N/A</v>
      </c>
      <c r="AD32" s="305"/>
      <c r="AE32" s="1193"/>
      <c r="AF32" s="412" t="e">
        <f t="shared" ref="AF32:AK32" si="6">IF(AF31=0,"✔","X")</f>
        <v>#N/A</v>
      </c>
      <c r="AG32" s="412" t="e">
        <f t="shared" si="6"/>
        <v>#N/A</v>
      </c>
      <c r="AH32" s="412" t="e">
        <f t="shared" si="6"/>
        <v>#N/A</v>
      </c>
      <c r="AI32" s="412" t="e">
        <f t="shared" si="6"/>
        <v>#N/A</v>
      </c>
      <c r="AJ32" s="412" t="e">
        <f t="shared" si="6"/>
        <v>#N/A</v>
      </c>
      <c r="AK32" s="412" t="e">
        <f t="shared" si="6"/>
        <v>#N/A</v>
      </c>
      <c r="AL32" s="412" t="e">
        <f>IF(AL31=0,"✔","X")</f>
        <v>#N/A</v>
      </c>
      <c r="AM32" s="412" t="e">
        <f t="shared" ref="AM32:BD32" si="7">IF(AM31=0,"✔","X")</f>
        <v>#N/A</v>
      </c>
      <c r="AN32" s="412" t="e">
        <f t="shared" si="7"/>
        <v>#N/A</v>
      </c>
      <c r="AO32" s="412" t="e">
        <f t="shared" si="7"/>
        <v>#N/A</v>
      </c>
      <c r="AP32" s="412" t="e">
        <f t="shared" si="7"/>
        <v>#N/A</v>
      </c>
      <c r="AQ32" s="412" t="e">
        <f t="shared" si="7"/>
        <v>#N/A</v>
      </c>
      <c r="AR32" s="412" t="e">
        <f t="shared" si="7"/>
        <v>#N/A</v>
      </c>
      <c r="AS32" s="412" t="e">
        <f t="shared" si="7"/>
        <v>#N/A</v>
      </c>
      <c r="AT32" s="412" t="e">
        <f t="shared" si="7"/>
        <v>#N/A</v>
      </c>
      <c r="AU32" s="412" t="e">
        <f t="shared" si="7"/>
        <v>#N/A</v>
      </c>
      <c r="AV32" s="412" t="e">
        <f t="shared" si="7"/>
        <v>#N/A</v>
      </c>
      <c r="AW32" s="412" t="e">
        <f t="shared" si="7"/>
        <v>#N/A</v>
      </c>
      <c r="AX32" s="412" t="e">
        <f t="shared" si="7"/>
        <v>#N/A</v>
      </c>
      <c r="AY32" s="412" t="e">
        <f t="shared" si="7"/>
        <v>#N/A</v>
      </c>
      <c r="AZ32" s="412" t="e">
        <f t="shared" si="7"/>
        <v>#N/A</v>
      </c>
      <c r="BA32" s="412" t="e">
        <f t="shared" si="7"/>
        <v>#N/A</v>
      </c>
      <c r="BB32" s="412" t="e">
        <f t="shared" si="7"/>
        <v>#N/A</v>
      </c>
      <c r="BC32" s="412" t="e">
        <f t="shared" si="7"/>
        <v>#N/A</v>
      </c>
      <c r="BD32" s="412" t="e">
        <f t="shared" si="7"/>
        <v>#N/A</v>
      </c>
      <c r="BE32" s="412" t="e">
        <f>_xlfn.XLOOKUP($AF$6,'8'!$B:$B,'8'!AG:AG)</f>
        <v>#N/A</v>
      </c>
      <c r="BF32" s="412" t="e">
        <f>_xlfn.XLOOKUP($AF$6,'8'!$B:$B,'8'!AF:AF)</f>
        <v>#N/A</v>
      </c>
    </row>
    <row r="33" spans="1:58" ht="14.5" thickBot="1">
      <c r="A33" s="305"/>
      <c r="B33" s="1194"/>
      <c r="C33" s="413" t="e">
        <f t="shared" ref="C33:H33" si="8">IF(C30="","",C32)</f>
        <v>#N/A</v>
      </c>
      <c r="D33" s="413" t="e">
        <f t="shared" si="8"/>
        <v>#N/A</v>
      </c>
      <c r="E33" s="413" t="e">
        <f t="shared" si="8"/>
        <v>#N/A</v>
      </c>
      <c r="F33" s="413" t="e">
        <f t="shared" si="8"/>
        <v>#N/A</v>
      </c>
      <c r="G33" s="413" t="e">
        <f t="shared" si="8"/>
        <v>#N/A</v>
      </c>
      <c r="H33" s="413" t="e">
        <f t="shared" si="8"/>
        <v>#N/A</v>
      </c>
      <c r="I33" s="413" t="e">
        <f t="shared" ref="I33:AA33" si="9">IF(I30="","",I32)</f>
        <v>#N/A</v>
      </c>
      <c r="J33" s="413" t="e">
        <f t="shared" si="9"/>
        <v>#N/A</v>
      </c>
      <c r="K33" s="413" t="e">
        <f t="shared" si="9"/>
        <v>#N/A</v>
      </c>
      <c r="L33" s="413" t="e">
        <f t="shared" si="9"/>
        <v>#N/A</v>
      </c>
      <c r="M33" s="413" t="e">
        <f t="shared" si="9"/>
        <v>#N/A</v>
      </c>
      <c r="N33" s="413" t="e">
        <f t="shared" si="9"/>
        <v>#N/A</v>
      </c>
      <c r="O33" s="413" t="e">
        <f t="shared" si="9"/>
        <v>#N/A</v>
      </c>
      <c r="P33" s="413" t="e">
        <f t="shared" si="9"/>
        <v>#N/A</v>
      </c>
      <c r="Q33" s="413" t="e">
        <f t="shared" si="9"/>
        <v>#N/A</v>
      </c>
      <c r="R33" s="413" t="e">
        <f t="shared" si="9"/>
        <v>#N/A</v>
      </c>
      <c r="S33" s="413" t="e">
        <f t="shared" si="9"/>
        <v>#N/A</v>
      </c>
      <c r="T33" s="413" t="e">
        <f t="shared" si="9"/>
        <v>#N/A</v>
      </c>
      <c r="U33" s="413" t="e">
        <f t="shared" si="9"/>
        <v>#N/A</v>
      </c>
      <c r="V33" s="413" t="e">
        <f t="shared" si="9"/>
        <v>#N/A</v>
      </c>
      <c r="W33" s="413" t="str">
        <f t="shared" si="9"/>
        <v/>
      </c>
      <c r="X33" s="413" t="str">
        <f t="shared" si="9"/>
        <v/>
      </c>
      <c r="Y33" s="413" t="str">
        <f t="shared" si="9"/>
        <v/>
      </c>
      <c r="Z33" s="413" t="str">
        <f t="shared" si="9"/>
        <v/>
      </c>
      <c r="AA33" s="413" t="str">
        <f t="shared" si="9"/>
        <v/>
      </c>
      <c r="AB33" s="414">
        <f>COUNTIF(C33:AA33,"✔")</f>
        <v>0</v>
      </c>
      <c r="AC33" s="544">
        <f>COUNTIF(C33:AA33,"X")</f>
        <v>0</v>
      </c>
      <c r="AD33" s="305"/>
      <c r="AE33" s="1194"/>
      <c r="AF33" s="413" t="e">
        <f t="shared" ref="AF33:BD33" si="10">IF(AF30="","",AF32)</f>
        <v>#N/A</v>
      </c>
      <c r="AG33" s="413" t="e">
        <f t="shared" si="10"/>
        <v>#N/A</v>
      </c>
      <c r="AH33" s="413" t="e">
        <f t="shared" si="10"/>
        <v>#N/A</v>
      </c>
      <c r="AI33" s="413" t="e">
        <f t="shared" si="10"/>
        <v>#N/A</v>
      </c>
      <c r="AJ33" s="413" t="e">
        <f t="shared" si="10"/>
        <v>#N/A</v>
      </c>
      <c r="AK33" s="413" t="e">
        <f t="shared" si="10"/>
        <v>#N/A</v>
      </c>
      <c r="AL33" s="413" t="e">
        <f t="shared" si="10"/>
        <v>#N/A</v>
      </c>
      <c r="AM33" s="413" t="e">
        <f t="shared" si="10"/>
        <v>#N/A</v>
      </c>
      <c r="AN33" s="413" t="e">
        <f t="shared" si="10"/>
        <v>#N/A</v>
      </c>
      <c r="AO33" s="413" t="e">
        <f t="shared" si="10"/>
        <v>#N/A</v>
      </c>
      <c r="AP33" s="413" t="e">
        <f t="shared" si="10"/>
        <v>#N/A</v>
      </c>
      <c r="AQ33" s="413" t="e">
        <f t="shared" si="10"/>
        <v>#N/A</v>
      </c>
      <c r="AR33" s="413" t="e">
        <f t="shared" si="10"/>
        <v>#N/A</v>
      </c>
      <c r="AS33" s="413" t="e">
        <f t="shared" si="10"/>
        <v>#N/A</v>
      </c>
      <c r="AT33" s="413" t="e">
        <f t="shared" si="10"/>
        <v>#N/A</v>
      </c>
      <c r="AU33" s="413" t="e">
        <f t="shared" si="10"/>
        <v>#N/A</v>
      </c>
      <c r="AV33" s="413" t="e">
        <f t="shared" si="10"/>
        <v>#N/A</v>
      </c>
      <c r="AW33" s="413" t="e">
        <f t="shared" si="10"/>
        <v>#N/A</v>
      </c>
      <c r="AX33" s="413" t="e">
        <f t="shared" si="10"/>
        <v>#N/A</v>
      </c>
      <c r="AY33" s="413" t="e">
        <f t="shared" si="10"/>
        <v>#N/A</v>
      </c>
      <c r="AZ33" s="413" t="str">
        <f t="shared" si="10"/>
        <v/>
      </c>
      <c r="BA33" s="413" t="str">
        <f t="shared" si="10"/>
        <v/>
      </c>
      <c r="BB33" s="413" t="str">
        <f t="shared" si="10"/>
        <v/>
      </c>
      <c r="BC33" s="413" t="str">
        <f t="shared" si="10"/>
        <v/>
      </c>
      <c r="BD33" s="413" t="str">
        <f t="shared" si="10"/>
        <v/>
      </c>
      <c r="BE33" s="414">
        <f>COUNTIF(AF33:BD33,"✔")</f>
        <v>0</v>
      </c>
      <c r="BF33" s="544">
        <f>COUNTIF(AF33:BD33,"X")</f>
        <v>0</v>
      </c>
    </row>
    <row r="34" spans="1:58" ht="14.5" thickTop="1">
      <c r="A34" s="305"/>
      <c r="B34" s="1192" t="s">
        <v>375</v>
      </c>
      <c r="C34" s="411">
        <f>IF('9'!$G$10="","",'9'!$G$10)</f>
        <v>1</v>
      </c>
      <c r="D34" s="411">
        <f>IF('9'!$H$10="","",'9'!$H$10)</f>
        <v>2</v>
      </c>
      <c r="E34" s="411">
        <f>IF('9'!$I$10="","",'9'!$I$10)</f>
        <v>3</v>
      </c>
      <c r="F34" s="411">
        <f>IF('9'!$J$10="","",'9'!$J$10)</f>
        <v>4</v>
      </c>
      <c r="G34" s="411">
        <f>IF('9'!$K$10="","",'9'!$K$10)</f>
        <v>5</v>
      </c>
      <c r="H34" s="411">
        <f>IF('9'!$L$10="","",'9'!$L$10)</f>
        <v>8</v>
      </c>
      <c r="I34" s="411">
        <f>IF('9'!$M$10="","",'9'!$M$10)</f>
        <v>9</v>
      </c>
      <c r="J34" s="411">
        <f>IF('9'!$N$10="","",'9'!$N$10)</f>
        <v>10</v>
      </c>
      <c r="K34" s="411">
        <f>IF('9'!$O$10="","",'9'!$O$10)</f>
        <v>11</v>
      </c>
      <c r="L34" s="411">
        <f>IF('9'!$P$10="","",'9'!$P$10)</f>
        <v>12</v>
      </c>
      <c r="M34" s="411">
        <f>IF('9'!$Q$10="","",'9'!$Q$10)</f>
        <v>15</v>
      </c>
      <c r="N34" s="411">
        <f>IF('9'!$R$10="","",'9'!$R$10)</f>
        <v>16</v>
      </c>
      <c r="O34" s="411">
        <f>IF('9'!$S$10="","",'9'!$S$10)</f>
        <v>17</v>
      </c>
      <c r="P34" s="411">
        <f>IF('9'!$T$10="","",'9'!$T$10)</f>
        <v>18</v>
      </c>
      <c r="Q34" s="411">
        <f>IF('9'!$U$10="","",'9'!$U$10)</f>
        <v>19</v>
      </c>
      <c r="R34" s="411">
        <f>IF('9'!$V$10="","",'9'!$V$10)</f>
        <v>22</v>
      </c>
      <c r="S34" s="411">
        <f>IF('9'!$W$10="","",'9'!$W$10)</f>
        <v>23</v>
      </c>
      <c r="T34" s="411">
        <f>IF('9'!$X$10="","",'9'!$X$10)</f>
        <v>24</v>
      </c>
      <c r="U34" s="411">
        <f>IF('9'!$Y$10="","",'9'!$Y$10)</f>
        <v>25</v>
      </c>
      <c r="V34" s="411">
        <f>IF('9'!$Z$10="","",'9'!$Z$10)</f>
        <v>26</v>
      </c>
      <c r="W34" s="411" t="str">
        <f>IF('9'!$AA$10="","",'9'!$AA$10)</f>
        <v/>
      </c>
      <c r="X34" s="411" t="str">
        <f>IF('9'!$AB$10="","",'9'!$AB$10)</f>
        <v/>
      </c>
      <c r="Y34" s="411" t="str">
        <f>IF('9'!$AC$10="","",'9'!$AC$10)</f>
        <v/>
      </c>
      <c r="Z34" s="411" t="str">
        <f>IF('9'!$AD$10="","",'9'!$AD$10)</f>
        <v/>
      </c>
      <c r="AA34" s="411" t="str">
        <f>IF('9'!$AE$10="","",'9'!$AE$10)</f>
        <v/>
      </c>
      <c r="AB34" s="411" t="s">
        <v>361</v>
      </c>
      <c r="AC34" s="542" t="s">
        <v>362</v>
      </c>
      <c r="AD34" s="305"/>
      <c r="AE34" s="1192" t="s">
        <v>375</v>
      </c>
      <c r="AF34" s="411">
        <f>IF('9'!$G$10="","",'9'!$G$10)</f>
        <v>1</v>
      </c>
      <c r="AG34" s="411">
        <f>IF('9'!$H$10="","",'9'!$H$10)</f>
        <v>2</v>
      </c>
      <c r="AH34" s="411">
        <f>IF('9'!$I$10="","",'9'!$I$10)</f>
        <v>3</v>
      </c>
      <c r="AI34" s="411">
        <f>IF('9'!$J$10="","",'9'!$J$10)</f>
        <v>4</v>
      </c>
      <c r="AJ34" s="411">
        <f>IF('9'!$K$10="","",'9'!$K$10)</f>
        <v>5</v>
      </c>
      <c r="AK34" s="411">
        <f>IF('9'!$L$10="","",'9'!$L$10)</f>
        <v>8</v>
      </c>
      <c r="AL34" s="411">
        <f>IF('9'!$M$10="","",'9'!$M$10)</f>
        <v>9</v>
      </c>
      <c r="AM34" s="411">
        <f>IF('9'!$N$10="","",'9'!$N$10)</f>
        <v>10</v>
      </c>
      <c r="AN34" s="411">
        <f>IF('9'!$O$10="","",'9'!$O$10)</f>
        <v>11</v>
      </c>
      <c r="AO34" s="411">
        <f>IF('9'!$P$10="","",'9'!$P$10)</f>
        <v>12</v>
      </c>
      <c r="AP34" s="411">
        <f>IF('9'!$Q$10="","",'9'!$Q$10)</f>
        <v>15</v>
      </c>
      <c r="AQ34" s="411">
        <f>IF('9'!$R$10="","",'9'!$R$10)</f>
        <v>16</v>
      </c>
      <c r="AR34" s="411">
        <f>IF('9'!$S$10="","",'9'!$S$10)</f>
        <v>17</v>
      </c>
      <c r="AS34" s="411">
        <f>IF('9'!$T$10="","",'9'!$T$10)</f>
        <v>18</v>
      </c>
      <c r="AT34" s="411">
        <f>IF('9'!$U$10="","",'9'!$U$10)</f>
        <v>19</v>
      </c>
      <c r="AU34" s="411">
        <f>IF('9'!$V$10="","",'9'!$V$10)</f>
        <v>22</v>
      </c>
      <c r="AV34" s="411">
        <f>IF('9'!$W$10="","",'9'!$W$10)</f>
        <v>23</v>
      </c>
      <c r="AW34" s="411">
        <f>IF('9'!$X$10="","",'9'!$X$10)</f>
        <v>24</v>
      </c>
      <c r="AX34" s="411">
        <f>IF('9'!$Y$10="","",'9'!$Y$10)</f>
        <v>25</v>
      </c>
      <c r="AY34" s="411">
        <f>IF('9'!$Z$10="","",'9'!$Z$10)</f>
        <v>26</v>
      </c>
      <c r="AZ34" s="411" t="str">
        <f>IF('9'!$AA$10="","",'9'!$AA$10)</f>
        <v/>
      </c>
      <c r="BA34" s="411" t="str">
        <f>IF('9'!$AB$10="","",'9'!$AB$10)</f>
        <v/>
      </c>
      <c r="BB34" s="411" t="str">
        <f>IF('9'!$AC$10="","",'9'!$AC$10)</f>
        <v/>
      </c>
      <c r="BC34" s="411" t="str">
        <f>IF('9'!$AD$10="","",'9'!$AD$10)</f>
        <v/>
      </c>
      <c r="BD34" s="411" t="str">
        <f>IF('9'!$AE$10="","",'9'!$AE$10)</f>
        <v/>
      </c>
      <c r="BE34" s="411" t="s">
        <v>361</v>
      </c>
      <c r="BF34" s="542" t="s">
        <v>362</v>
      </c>
    </row>
    <row r="35" spans="1:58" hidden="1">
      <c r="A35" s="305"/>
      <c r="B35" s="1193"/>
      <c r="C35" s="412" t="e">
        <f>_xlfn.XLOOKUP($C$6,'9'!$B:$B,'9'!G:G)</f>
        <v>#N/A</v>
      </c>
      <c r="D35" s="412" t="e">
        <f>_xlfn.XLOOKUP($C$6,'9'!$B:$B,'9'!H:H)</f>
        <v>#N/A</v>
      </c>
      <c r="E35" s="412" t="e">
        <f>_xlfn.XLOOKUP($C$6,'9'!$B:$B,'9'!I:I)</f>
        <v>#N/A</v>
      </c>
      <c r="F35" s="412" t="e">
        <f>_xlfn.XLOOKUP($C$6,'9'!$B:$B,'9'!J:J)</f>
        <v>#N/A</v>
      </c>
      <c r="G35" s="412" t="e">
        <f>_xlfn.XLOOKUP($C$6,'9'!$B:$B,'9'!K:K)</f>
        <v>#N/A</v>
      </c>
      <c r="H35" s="412" t="e">
        <f>_xlfn.XLOOKUP($C$6,'9'!$B:$B,'9'!L:L)</f>
        <v>#N/A</v>
      </c>
      <c r="I35" s="412" t="e">
        <f>_xlfn.XLOOKUP($C$6,'9'!$B:$B,'9'!M:M)</f>
        <v>#N/A</v>
      </c>
      <c r="J35" s="412" t="e">
        <f>_xlfn.XLOOKUP($C$6,'9'!$B:$B,'9'!N:N)</f>
        <v>#N/A</v>
      </c>
      <c r="K35" s="412" t="e">
        <f>_xlfn.XLOOKUP($C$6,'9'!$B:$B,'9'!O:O)</f>
        <v>#N/A</v>
      </c>
      <c r="L35" s="412" t="e">
        <f>_xlfn.XLOOKUP($C$6,'9'!$B:$B,'9'!P:P)</f>
        <v>#N/A</v>
      </c>
      <c r="M35" s="412" t="e">
        <f>_xlfn.XLOOKUP($C$6,'9'!$B:$B,'9'!Q:Q)</f>
        <v>#N/A</v>
      </c>
      <c r="N35" s="412" t="e">
        <f>_xlfn.XLOOKUP($C$6,'9'!$B:$B,'9'!R:R)</f>
        <v>#N/A</v>
      </c>
      <c r="O35" s="412" t="e">
        <f>_xlfn.XLOOKUP($C$6,'9'!$B:$B,'9'!S:S)</f>
        <v>#N/A</v>
      </c>
      <c r="P35" s="412" t="e">
        <f>_xlfn.XLOOKUP($C$6,'9'!$B:$B,'9'!T:T)</f>
        <v>#N/A</v>
      </c>
      <c r="Q35" s="412" t="e">
        <f>_xlfn.XLOOKUP($C$6,'9'!$B:$B,'9'!U:U)</f>
        <v>#N/A</v>
      </c>
      <c r="R35" s="412" t="e">
        <f>_xlfn.XLOOKUP($C$6,'9'!$B:$B,'9'!V:V)</f>
        <v>#N/A</v>
      </c>
      <c r="S35" s="412" t="e">
        <f>_xlfn.XLOOKUP($C$6,'9'!$B:$B,'9'!W:W)</f>
        <v>#N/A</v>
      </c>
      <c r="T35" s="412" t="e">
        <f>_xlfn.XLOOKUP($C$6,'9'!$B:$B,'9'!X:X)</f>
        <v>#N/A</v>
      </c>
      <c r="U35" s="412" t="e">
        <f>_xlfn.XLOOKUP($C$6,'9'!$B:$B,'9'!Y:Y)</f>
        <v>#N/A</v>
      </c>
      <c r="V35" s="412" t="e">
        <f>_xlfn.XLOOKUP($C$6,'9'!$B:$B,'9'!Z:Z)</f>
        <v>#N/A</v>
      </c>
      <c r="W35" s="412" t="e">
        <f>_xlfn.XLOOKUP($C$6,'9'!$B:$B,'9'!AA:AA)</f>
        <v>#N/A</v>
      </c>
      <c r="X35" s="412" t="e">
        <f>_xlfn.XLOOKUP($C$6,'9'!$B:$B,'9'!AB:AB)</f>
        <v>#N/A</v>
      </c>
      <c r="Y35" s="412" t="e">
        <f>_xlfn.XLOOKUP($C$6,'9'!$B:$B,'9'!AC:AC)</f>
        <v>#N/A</v>
      </c>
      <c r="Z35" s="412" t="e">
        <f>_xlfn.XLOOKUP($C$6,'9'!$B:$B,'9'!AD:AD)</f>
        <v>#N/A</v>
      </c>
      <c r="AA35" s="412" t="e">
        <f>_xlfn.XLOOKUP($C$6,'9'!$B:$B,'9'!AE:AE)</f>
        <v>#N/A</v>
      </c>
      <c r="AB35" s="412" t="e">
        <f>_xlfn.XLOOKUP($C$6,'9'!$B:$B,'9'!AG:AG)</f>
        <v>#N/A</v>
      </c>
      <c r="AC35" s="412" t="e">
        <f>_xlfn.XLOOKUP($C$6,'9'!$B:$B,'9'!AF:AF)</f>
        <v>#N/A</v>
      </c>
      <c r="AD35" s="305"/>
      <c r="AE35" s="1193"/>
      <c r="AF35" s="412" t="e">
        <f>_xlfn.XLOOKUP($AF$6,'9'!$B:$B,'9'!G:G)</f>
        <v>#N/A</v>
      </c>
      <c r="AG35" s="412" t="e">
        <f>_xlfn.XLOOKUP($AF$6,'9'!$B:$B,'9'!H:H)</f>
        <v>#N/A</v>
      </c>
      <c r="AH35" s="412" t="e">
        <f>_xlfn.XLOOKUP($AF$6,'9'!$B:$B,'9'!I:I)</f>
        <v>#N/A</v>
      </c>
      <c r="AI35" s="412" t="e">
        <f>_xlfn.XLOOKUP($AF$6,'9'!$B:$B,'9'!J:J)</f>
        <v>#N/A</v>
      </c>
      <c r="AJ35" s="412" t="e">
        <f>_xlfn.XLOOKUP($AF$6,'9'!$B:$B,'9'!K:K)</f>
        <v>#N/A</v>
      </c>
      <c r="AK35" s="412" t="e">
        <f>_xlfn.XLOOKUP($AF$6,'9'!$B:$B,'9'!L:L)</f>
        <v>#N/A</v>
      </c>
      <c r="AL35" s="412" t="e">
        <f>_xlfn.XLOOKUP($AF$6,'9'!$B:$B,'9'!M:M)</f>
        <v>#N/A</v>
      </c>
      <c r="AM35" s="412" t="e">
        <f>_xlfn.XLOOKUP($AF$6,'9'!$B:$B,'9'!N:N)</f>
        <v>#N/A</v>
      </c>
      <c r="AN35" s="412" t="e">
        <f>_xlfn.XLOOKUP($AF$6,'9'!$B:$B,'9'!O:O)</f>
        <v>#N/A</v>
      </c>
      <c r="AO35" s="412" t="e">
        <f>_xlfn.XLOOKUP($AF$6,'9'!$B:$B,'9'!P:P)</f>
        <v>#N/A</v>
      </c>
      <c r="AP35" s="412" t="e">
        <f>_xlfn.XLOOKUP($AF$6,'9'!$B:$B,'9'!Q:Q)</f>
        <v>#N/A</v>
      </c>
      <c r="AQ35" s="412" t="e">
        <f>_xlfn.XLOOKUP($AF$6,'9'!$B:$B,'9'!R:R)</f>
        <v>#N/A</v>
      </c>
      <c r="AR35" s="412" t="e">
        <f>_xlfn.XLOOKUP($AF$6,'9'!$B:$B,'9'!S:S)</f>
        <v>#N/A</v>
      </c>
      <c r="AS35" s="412" t="e">
        <f>_xlfn.XLOOKUP($AF$6,'9'!$B:$B,'9'!T:T)</f>
        <v>#N/A</v>
      </c>
      <c r="AT35" s="412" t="e">
        <f>_xlfn.XLOOKUP($AF$6,'9'!$B:$B,'9'!U:U)</f>
        <v>#N/A</v>
      </c>
      <c r="AU35" s="412" t="e">
        <f>_xlfn.XLOOKUP($AF$6,'9'!$B:$B,'9'!V:V)</f>
        <v>#N/A</v>
      </c>
      <c r="AV35" s="412" t="e">
        <f>_xlfn.XLOOKUP($AF$6,'9'!$B:$B,'9'!W:W)</f>
        <v>#N/A</v>
      </c>
      <c r="AW35" s="412" t="e">
        <f>_xlfn.XLOOKUP($AF$6,'9'!$B:$B,'9'!X:X)</f>
        <v>#N/A</v>
      </c>
      <c r="AX35" s="412" t="e">
        <f>_xlfn.XLOOKUP($AF$6,'9'!$B:$B,'9'!Y:Y)</f>
        <v>#N/A</v>
      </c>
      <c r="AY35" s="412" t="e">
        <f>_xlfn.XLOOKUP($AF$6,'9'!$B:$B,'9'!Z:Z)</f>
        <v>#N/A</v>
      </c>
      <c r="AZ35" s="412" t="e">
        <f>_xlfn.XLOOKUP($AF$6,'9'!$B:$B,'9'!AA:AA)</f>
        <v>#N/A</v>
      </c>
      <c r="BA35" s="412" t="e">
        <f>_xlfn.XLOOKUP($AF$6,'9'!$B:$B,'9'!AB:AB)</f>
        <v>#N/A</v>
      </c>
      <c r="BB35" s="412" t="e">
        <f>_xlfn.XLOOKUP($AF$6,'9'!$B:$B,'9'!AC:AC)</f>
        <v>#N/A</v>
      </c>
      <c r="BC35" s="412" t="e">
        <f>_xlfn.XLOOKUP($AF$6,'9'!$B:$B,'9'!AD:AD)</f>
        <v>#N/A</v>
      </c>
      <c r="BD35" s="412" t="e">
        <f>_xlfn.XLOOKUP($AF$6,'9'!$B:$B,'9'!AE:AE)</f>
        <v>#N/A</v>
      </c>
      <c r="BE35" s="412" t="e">
        <f>_xlfn.XLOOKUP($AF$6,'9'!$B:$B,'9'!AG:AG)</f>
        <v>#N/A</v>
      </c>
      <c r="BF35" s="412" t="e">
        <f>_xlfn.XLOOKUP($AF$6,'9'!$B:$B,'9'!AF:AF)</f>
        <v>#N/A</v>
      </c>
    </row>
    <row r="36" spans="1:58" hidden="1">
      <c r="A36" s="305"/>
      <c r="B36" s="1193"/>
      <c r="C36" s="412" t="e">
        <f t="shared" ref="C36:H36" si="11">IF(C35=0,"✔","X")</f>
        <v>#N/A</v>
      </c>
      <c r="D36" s="412" t="e">
        <f t="shared" si="11"/>
        <v>#N/A</v>
      </c>
      <c r="E36" s="412" t="e">
        <f t="shared" si="11"/>
        <v>#N/A</v>
      </c>
      <c r="F36" s="412" t="e">
        <f t="shared" si="11"/>
        <v>#N/A</v>
      </c>
      <c r="G36" s="412" t="e">
        <f t="shared" si="11"/>
        <v>#N/A</v>
      </c>
      <c r="H36" s="412" t="e">
        <f t="shared" si="11"/>
        <v>#N/A</v>
      </c>
      <c r="I36" s="412" t="e">
        <f>IF(I35=0,"✔","X")</f>
        <v>#N/A</v>
      </c>
      <c r="J36" s="412" t="e">
        <f t="shared" ref="J36:AA36" si="12">IF(J35=0,"✔","X")</f>
        <v>#N/A</v>
      </c>
      <c r="K36" s="412" t="e">
        <f t="shared" si="12"/>
        <v>#N/A</v>
      </c>
      <c r="L36" s="412" t="e">
        <f t="shared" si="12"/>
        <v>#N/A</v>
      </c>
      <c r="M36" s="412" t="e">
        <f t="shared" si="12"/>
        <v>#N/A</v>
      </c>
      <c r="N36" s="412" t="e">
        <f t="shared" si="12"/>
        <v>#N/A</v>
      </c>
      <c r="O36" s="412" t="e">
        <f t="shared" si="12"/>
        <v>#N/A</v>
      </c>
      <c r="P36" s="412" t="e">
        <f t="shared" si="12"/>
        <v>#N/A</v>
      </c>
      <c r="Q36" s="412" t="e">
        <f t="shared" si="12"/>
        <v>#N/A</v>
      </c>
      <c r="R36" s="412" t="e">
        <f t="shared" si="12"/>
        <v>#N/A</v>
      </c>
      <c r="S36" s="412" t="e">
        <f t="shared" si="12"/>
        <v>#N/A</v>
      </c>
      <c r="T36" s="412" t="e">
        <f t="shared" si="12"/>
        <v>#N/A</v>
      </c>
      <c r="U36" s="412" t="e">
        <f t="shared" si="12"/>
        <v>#N/A</v>
      </c>
      <c r="V36" s="412" t="e">
        <f t="shared" si="12"/>
        <v>#N/A</v>
      </c>
      <c r="W36" s="412" t="e">
        <f t="shared" si="12"/>
        <v>#N/A</v>
      </c>
      <c r="X36" s="412" t="e">
        <f t="shared" si="12"/>
        <v>#N/A</v>
      </c>
      <c r="Y36" s="412" t="e">
        <f t="shared" si="12"/>
        <v>#N/A</v>
      </c>
      <c r="Z36" s="412" t="e">
        <f t="shared" si="12"/>
        <v>#N/A</v>
      </c>
      <c r="AA36" s="412" t="e">
        <f t="shared" si="12"/>
        <v>#N/A</v>
      </c>
      <c r="AB36" s="412" t="e">
        <f>_xlfn.XLOOKUP($C$6,'9'!$B:$B,'9'!AG:AG)</f>
        <v>#N/A</v>
      </c>
      <c r="AC36" s="412" t="e">
        <f>_xlfn.XLOOKUP($C$6,'9'!$B:$B,'9'!AF:AF)</f>
        <v>#N/A</v>
      </c>
      <c r="AD36" s="305"/>
      <c r="AE36" s="1193"/>
      <c r="AF36" s="412" t="e">
        <f t="shared" ref="AF36:AK36" si="13">IF(AF35=0,"✔","X")</f>
        <v>#N/A</v>
      </c>
      <c r="AG36" s="412" t="e">
        <f t="shared" si="13"/>
        <v>#N/A</v>
      </c>
      <c r="AH36" s="412" t="e">
        <f t="shared" si="13"/>
        <v>#N/A</v>
      </c>
      <c r="AI36" s="412" t="e">
        <f t="shared" si="13"/>
        <v>#N/A</v>
      </c>
      <c r="AJ36" s="412" t="e">
        <f t="shared" si="13"/>
        <v>#N/A</v>
      </c>
      <c r="AK36" s="412" t="e">
        <f t="shared" si="13"/>
        <v>#N/A</v>
      </c>
      <c r="AL36" s="412" t="e">
        <f>IF(AL35=0,"✔","X")</f>
        <v>#N/A</v>
      </c>
      <c r="AM36" s="412" t="e">
        <f t="shared" ref="AM36:BD36" si="14">IF(AM35=0,"✔","X")</f>
        <v>#N/A</v>
      </c>
      <c r="AN36" s="412" t="e">
        <f t="shared" si="14"/>
        <v>#N/A</v>
      </c>
      <c r="AO36" s="412" t="e">
        <f t="shared" si="14"/>
        <v>#N/A</v>
      </c>
      <c r="AP36" s="412" t="e">
        <f t="shared" si="14"/>
        <v>#N/A</v>
      </c>
      <c r="AQ36" s="412" t="e">
        <f t="shared" si="14"/>
        <v>#N/A</v>
      </c>
      <c r="AR36" s="412" t="e">
        <f t="shared" si="14"/>
        <v>#N/A</v>
      </c>
      <c r="AS36" s="412" t="e">
        <f t="shared" si="14"/>
        <v>#N/A</v>
      </c>
      <c r="AT36" s="412" t="e">
        <f t="shared" si="14"/>
        <v>#N/A</v>
      </c>
      <c r="AU36" s="412" t="e">
        <f t="shared" si="14"/>
        <v>#N/A</v>
      </c>
      <c r="AV36" s="412" t="e">
        <f t="shared" si="14"/>
        <v>#N/A</v>
      </c>
      <c r="AW36" s="412" t="e">
        <f t="shared" si="14"/>
        <v>#N/A</v>
      </c>
      <c r="AX36" s="412" t="e">
        <f t="shared" si="14"/>
        <v>#N/A</v>
      </c>
      <c r="AY36" s="412" t="e">
        <f t="shared" si="14"/>
        <v>#N/A</v>
      </c>
      <c r="AZ36" s="412" t="e">
        <f t="shared" si="14"/>
        <v>#N/A</v>
      </c>
      <c r="BA36" s="412" t="e">
        <f t="shared" si="14"/>
        <v>#N/A</v>
      </c>
      <c r="BB36" s="412" t="e">
        <f t="shared" si="14"/>
        <v>#N/A</v>
      </c>
      <c r="BC36" s="412" t="e">
        <f t="shared" si="14"/>
        <v>#N/A</v>
      </c>
      <c r="BD36" s="412" t="e">
        <f t="shared" si="14"/>
        <v>#N/A</v>
      </c>
      <c r="BE36" s="412" t="e">
        <f>_xlfn.XLOOKUP($AF$6,'9'!$B:$B,'9'!AG:AG)</f>
        <v>#N/A</v>
      </c>
      <c r="BF36" s="412" t="e">
        <f>_xlfn.XLOOKUP($AF$6,'9'!$B:$B,'9'!AF:AF)</f>
        <v>#N/A</v>
      </c>
    </row>
    <row r="37" spans="1:58" ht="14.5" thickBot="1">
      <c r="A37" s="305"/>
      <c r="B37" s="1194"/>
      <c r="C37" s="413" t="e">
        <f t="shared" ref="C37:H37" si="15">IF(C34="","",C36)</f>
        <v>#N/A</v>
      </c>
      <c r="D37" s="413" t="e">
        <f t="shared" si="15"/>
        <v>#N/A</v>
      </c>
      <c r="E37" s="413" t="e">
        <f t="shared" si="15"/>
        <v>#N/A</v>
      </c>
      <c r="F37" s="413" t="e">
        <f t="shared" si="15"/>
        <v>#N/A</v>
      </c>
      <c r="G37" s="413" t="e">
        <f t="shared" si="15"/>
        <v>#N/A</v>
      </c>
      <c r="H37" s="413" t="e">
        <f t="shared" si="15"/>
        <v>#N/A</v>
      </c>
      <c r="I37" s="413" t="e">
        <f t="shared" ref="I37:AA37" si="16">IF(I34="","",I36)</f>
        <v>#N/A</v>
      </c>
      <c r="J37" s="413" t="e">
        <f t="shared" si="16"/>
        <v>#N/A</v>
      </c>
      <c r="K37" s="413" t="e">
        <f t="shared" si="16"/>
        <v>#N/A</v>
      </c>
      <c r="L37" s="413" t="e">
        <f t="shared" si="16"/>
        <v>#N/A</v>
      </c>
      <c r="M37" s="413" t="e">
        <f t="shared" si="16"/>
        <v>#N/A</v>
      </c>
      <c r="N37" s="413" t="e">
        <f t="shared" si="16"/>
        <v>#N/A</v>
      </c>
      <c r="O37" s="413" t="e">
        <f t="shared" si="16"/>
        <v>#N/A</v>
      </c>
      <c r="P37" s="413" t="e">
        <f t="shared" si="16"/>
        <v>#N/A</v>
      </c>
      <c r="Q37" s="413" t="e">
        <f t="shared" si="16"/>
        <v>#N/A</v>
      </c>
      <c r="R37" s="413" t="e">
        <f t="shared" si="16"/>
        <v>#N/A</v>
      </c>
      <c r="S37" s="413" t="e">
        <f t="shared" si="16"/>
        <v>#N/A</v>
      </c>
      <c r="T37" s="413" t="e">
        <f t="shared" si="16"/>
        <v>#N/A</v>
      </c>
      <c r="U37" s="413" t="e">
        <f t="shared" si="16"/>
        <v>#N/A</v>
      </c>
      <c r="V37" s="413" t="e">
        <f t="shared" si="16"/>
        <v>#N/A</v>
      </c>
      <c r="W37" s="413" t="str">
        <f t="shared" si="16"/>
        <v/>
      </c>
      <c r="X37" s="413" t="str">
        <f t="shared" si="16"/>
        <v/>
      </c>
      <c r="Y37" s="413" t="str">
        <f t="shared" si="16"/>
        <v/>
      </c>
      <c r="Z37" s="413" t="str">
        <f t="shared" si="16"/>
        <v/>
      </c>
      <c r="AA37" s="413" t="str">
        <f t="shared" si="16"/>
        <v/>
      </c>
      <c r="AB37" s="414">
        <f>COUNTIF(C37:AA37,"✔")</f>
        <v>0</v>
      </c>
      <c r="AC37" s="544">
        <f>COUNTIF(C37:AA37,"X")</f>
        <v>0</v>
      </c>
      <c r="AD37" s="305"/>
      <c r="AE37" s="1194"/>
      <c r="AF37" s="413" t="e">
        <f t="shared" ref="AF37:BD37" si="17">IF(AF34="","",AF36)</f>
        <v>#N/A</v>
      </c>
      <c r="AG37" s="413" t="e">
        <f t="shared" si="17"/>
        <v>#N/A</v>
      </c>
      <c r="AH37" s="413" t="e">
        <f t="shared" si="17"/>
        <v>#N/A</v>
      </c>
      <c r="AI37" s="413" t="e">
        <f t="shared" si="17"/>
        <v>#N/A</v>
      </c>
      <c r="AJ37" s="413" t="e">
        <f t="shared" si="17"/>
        <v>#N/A</v>
      </c>
      <c r="AK37" s="413" t="e">
        <f t="shared" si="17"/>
        <v>#N/A</v>
      </c>
      <c r="AL37" s="413" t="e">
        <f t="shared" si="17"/>
        <v>#N/A</v>
      </c>
      <c r="AM37" s="413" t="e">
        <f t="shared" si="17"/>
        <v>#N/A</v>
      </c>
      <c r="AN37" s="413" t="e">
        <f t="shared" si="17"/>
        <v>#N/A</v>
      </c>
      <c r="AO37" s="413" t="e">
        <f t="shared" si="17"/>
        <v>#N/A</v>
      </c>
      <c r="AP37" s="413" t="e">
        <f t="shared" si="17"/>
        <v>#N/A</v>
      </c>
      <c r="AQ37" s="413" t="e">
        <f t="shared" si="17"/>
        <v>#N/A</v>
      </c>
      <c r="AR37" s="413" t="e">
        <f t="shared" si="17"/>
        <v>#N/A</v>
      </c>
      <c r="AS37" s="413" t="e">
        <f t="shared" si="17"/>
        <v>#N/A</v>
      </c>
      <c r="AT37" s="413" t="e">
        <f t="shared" si="17"/>
        <v>#N/A</v>
      </c>
      <c r="AU37" s="413" t="e">
        <f t="shared" si="17"/>
        <v>#N/A</v>
      </c>
      <c r="AV37" s="413" t="e">
        <f t="shared" si="17"/>
        <v>#N/A</v>
      </c>
      <c r="AW37" s="413" t="e">
        <f t="shared" si="17"/>
        <v>#N/A</v>
      </c>
      <c r="AX37" s="413" t="e">
        <f t="shared" si="17"/>
        <v>#N/A</v>
      </c>
      <c r="AY37" s="413" t="e">
        <f t="shared" si="17"/>
        <v>#N/A</v>
      </c>
      <c r="AZ37" s="413" t="str">
        <f t="shared" si="17"/>
        <v/>
      </c>
      <c r="BA37" s="413" t="str">
        <f t="shared" si="17"/>
        <v/>
      </c>
      <c r="BB37" s="413" t="str">
        <f t="shared" si="17"/>
        <v/>
      </c>
      <c r="BC37" s="413" t="str">
        <f t="shared" si="17"/>
        <v/>
      </c>
      <c r="BD37" s="413" t="str">
        <f t="shared" si="17"/>
        <v/>
      </c>
      <c r="BE37" s="414">
        <f>COUNTIF(AF37:BD37,"✔")</f>
        <v>0</v>
      </c>
      <c r="BF37" s="544">
        <f>COUNTIF(AF37:BD37,"X")</f>
        <v>0</v>
      </c>
    </row>
    <row r="38" spans="1:58" ht="14.5" thickTop="1">
      <c r="A38" s="305"/>
      <c r="B38" s="1192" t="s">
        <v>376</v>
      </c>
      <c r="C38" s="411">
        <f>IF('10'!$G$10="","",'10'!$G$10)</f>
        <v>1</v>
      </c>
      <c r="D38" s="411">
        <f>IF('10'!$H$10="","",'10'!$H$10)</f>
        <v>2</v>
      </c>
      <c r="E38" s="411">
        <f>IF('10'!$I$10="","",'10'!$I$10)</f>
        <v>3</v>
      </c>
      <c r="F38" s="411">
        <f>IF('10'!$J$10="","",'10'!$J$10)</f>
        <v>4</v>
      </c>
      <c r="G38" s="411">
        <f>IF('10'!$K$10="","",'10'!$K$10)</f>
        <v>5</v>
      </c>
      <c r="H38" s="411">
        <f>IF('10'!$L$10="","",'10'!$L$10)</f>
        <v>8</v>
      </c>
      <c r="I38" s="411">
        <f>IF('10'!$M$10="","",'10'!$M$10)</f>
        <v>9</v>
      </c>
      <c r="J38" s="411">
        <f>IF('10'!$N$10="","",'10'!$N$10)</f>
        <v>10</v>
      </c>
      <c r="K38" s="411">
        <f>IF('10'!$O$10="","",'10'!$O$10)</f>
        <v>11</v>
      </c>
      <c r="L38" s="411">
        <f>IF('10'!$P$10="","",'10'!$P$10)</f>
        <v>12</v>
      </c>
      <c r="M38" s="411">
        <f>IF('10'!$Q$10="","",'10'!$Q$10)</f>
        <v>15</v>
      </c>
      <c r="N38" s="411">
        <f>IF('10'!$R$10="","",'10'!$R$10)</f>
        <v>16</v>
      </c>
      <c r="O38" s="411">
        <f>IF('10'!$S$10="","",'10'!$S$10)</f>
        <v>17</v>
      </c>
      <c r="P38" s="411">
        <f>IF('10'!$T$10="","",'10'!$T$10)</f>
        <v>18</v>
      </c>
      <c r="Q38" s="411">
        <f>IF('10'!$U$10="","",'10'!$U$10)</f>
        <v>19</v>
      </c>
      <c r="R38" s="411">
        <f>IF('10'!$V$10="","",'10'!$V$10)</f>
        <v>22</v>
      </c>
      <c r="S38" s="411">
        <f>IF('10'!$W$10="","",'10'!$W$10)</f>
        <v>23</v>
      </c>
      <c r="T38" s="411">
        <f>IF('10'!$X$10="","",'10'!$X$10)</f>
        <v>24</v>
      </c>
      <c r="U38" s="411" t="str">
        <f>IF('10'!$Y$10="","",'10'!$Y$10)</f>
        <v/>
      </c>
      <c r="V38" s="411" t="str">
        <f>IF('10'!$Z$10="","",'10'!$Z$10)</f>
        <v/>
      </c>
      <c r="W38" s="411">
        <f>IF('10'!$AA$10="","",'10'!$AA$10)</f>
        <v>29</v>
      </c>
      <c r="X38" s="411">
        <f>IF('10'!$AB$10="","",'10'!$AB$10)</f>
        <v>30</v>
      </c>
      <c r="Y38" s="411">
        <f>IF('10'!$AC$10="","",'10'!$AC$10)</f>
        <v>31</v>
      </c>
      <c r="Z38" s="411" t="str">
        <f>IF('10'!$AD$10="","",'10'!$AD$10)</f>
        <v/>
      </c>
      <c r="AA38" s="411" t="str">
        <f>IF('10'!$AE$10="","",'10'!$AE$10)</f>
        <v/>
      </c>
      <c r="AB38" s="411" t="s">
        <v>361</v>
      </c>
      <c r="AC38" s="542" t="s">
        <v>362</v>
      </c>
      <c r="AD38" s="305"/>
      <c r="AE38" s="1192" t="s">
        <v>376</v>
      </c>
      <c r="AF38" s="411">
        <f>IF('10'!$G$10="","",'10'!$G$10)</f>
        <v>1</v>
      </c>
      <c r="AG38" s="411">
        <f>IF('10'!$H$10="","",'10'!$H$10)</f>
        <v>2</v>
      </c>
      <c r="AH38" s="411">
        <f>IF('10'!$I$10="","",'10'!$I$10)</f>
        <v>3</v>
      </c>
      <c r="AI38" s="411">
        <f>IF('10'!$J$10="","",'10'!$J$10)</f>
        <v>4</v>
      </c>
      <c r="AJ38" s="411">
        <f>IF('10'!$K$10="","",'10'!$K$10)</f>
        <v>5</v>
      </c>
      <c r="AK38" s="411">
        <f>IF('10'!$L$10="","",'10'!$L$10)</f>
        <v>8</v>
      </c>
      <c r="AL38" s="411">
        <f>IF('10'!$M$10="","",'10'!$M$10)</f>
        <v>9</v>
      </c>
      <c r="AM38" s="411">
        <f>IF('10'!$N$10="","",'10'!$N$10)</f>
        <v>10</v>
      </c>
      <c r="AN38" s="411">
        <f>IF('10'!$O$10="","",'10'!$O$10)</f>
        <v>11</v>
      </c>
      <c r="AO38" s="411">
        <f>IF('10'!$P$10="","",'10'!$P$10)</f>
        <v>12</v>
      </c>
      <c r="AP38" s="411">
        <f>IF('10'!$Q$10="","",'10'!$Q$10)</f>
        <v>15</v>
      </c>
      <c r="AQ38" s="411">
        <f>IF('10'!$R$10="","",'10'!$R$10)</f>
        <v>16</v>
      </c>
      <c r="AR38" s="411">
        <f>IF('10'!$S$10="","",'10'!$S$10)</f>
        <v>17</v>
      </c>
      <c r="AS38" s="411">
        <f>IF('10'!$T$10="","",'10'!$T$10)</f>
        <v>18</v>
      </c>
      <c r="AT38" s="411">
        <f>IF('10'!$U$10="","",'10'!$U$10)</f>
        <v>19</v>
      </c>
      <c r="AU38" s="411">
        <f>IF('10'!$V$10="","",'10'!$V$10)</f>
        <v>22</v>
      </c>
      <c r="AV38" s="411">
        <f>IF('10'!$W$10="","",'10'!$W$10)</f>
        <v>23</v>
      </c>
      <c r="AW38" s="411">
        <f>IF('10'!$X$10="","",'10'!$X$10)</f>
        <v>24</v>
      </c>
      <c r="AX38" s="411" t="str">
        <f>IF('10'!$Y$10="","",'10'!$Y$10)</f>
        <v/>
      </c>
      <c r="AY38" s="411" t="str">
        <f>IF('10'!$Z$10="","",'10'!$Z$10)</f>
        <v/>
      </c>
      <c r="AZ38" s="411">
        <f>IF('10'!$AA$10="","",'10'!$AA$10)</f>
        <v>29</v>
      </c>
      <c r="BA38" s="411">
        <f>IF('10'!$AB$10="","",'10'!$AB$10)</f>
        <v>30</v>
      </c>
      <c r="BB38" s="411">
        <f>IF('10'!$AC$10="","",'10'!$AC$10)</f>
        <v>31</v>
      </c>
      <c r="BC38" s="411" t="str">
        <f>IF('10'!$AD$10="","",'10'!$AD$10)</f>
        <v/>
      </c>
      <c r="BD38" s="411" t="str">
        <f>IF('10'!$AE$10="","",'10'!$AE$10)</f>
        <v/>
      </c>
      <c r="BE38" s="411" t="s">
        <v>361</v>
      </c>
      <c r="BF38" s="542" t="s">
        <v>362</v>
      </c>
    </row>
    <row r="39" spans="1:58" hidden="1">
      <c r="A39" s="305"/>
      <c r="B39" s="1193"/>
      <c r="C39" s="412" t="e">
        <f>_xlfn.XLOOKUP($C$6,'10'!$B:$B,'10'!G:G)</f>
        <v>#N/A</v>
      </c>
      <c r="D39" s="412" t="e">
        <f>_xlfn.XLOOKUP($C$6,'10'!$B:$B,'10'!H:H)</f>
        <v>#N/A</v>
      </c>
      <c r="E39" s="412" t="e">
        <f>_xlfn.XLOOKUP($C$6,'10'!$B:$B,'10'!I:I)</f>
        <v>#N/A</v>
      </c>
      <c r="F39" s="412" t="e">
        <f>_xlfn.XLOOKUP($C$6,'10'!$B:$B,'10'!J:J)</f>
        <v>#N/A</v>
      </c>
      <c r="G39" s="412" t="e">
        <f>_xlfn.XLOOKUP($C$6,'10'!$B:$B,'10'!K:K)</f>
        <v>#N/A</v>
      </c>
      <c r="H39" s="412" t="e">
        <f>_xlfn.XLOOKUP($C$6,'10'!$B:$B,'10'!L:L)</f>
        <v>#N/A</v>
      </c>
      <c r="I39" s="412" t="e">
        <f>_xlfn.XLOOKUP($C$6,'10'!$B:$B,'10'!M:M)</f>
        <v>#N/A</v>
      </c>
      <c r="J39" s="412" t="e">
        <f>_xlfn.XLOOKUP($C$6,'10'!$B:$B,'10'!N:N)</f>
        <v>#N/A</v>
      </c>
      <c r="K39" s="412" t="e">
        <f>_xlfn.XLOOKUP($C$6,'10'!$B:$B,'10'!O:O)</f>
        <v>#N/A</v>
      </c>
      <c r="L39" s="412" t="e">
        <f>_xlfn.XLOOKUP($C$6,'10'!$B:$B,'10'!P:P)</f>
        <v>#N/A</v>
      </c>
      <c r="M39" s="412" t="e">
        <f>_xlfn.XLOOKUP($C$6,'10'!$B:$B,'10'!Q:Q)</f>
        <v>#N/A</v>
      </c>
      <c r="N39" s="412" t="e">
        <f>_xlfn.XLOOKUP($C$6,'10'!$B:$B,'10'!R:R)</f>
        <v>#N/A</v>
      </c>
      <c r="O39" s="412" t="e">
        <f>_xlfn.XLOOKUP($C$6,'10'!$B:$B,'10'!S:S)</f>
        <v>#N/A</v>
      </c>
      <c r="P39" s="412" t="e">
        <f>_xlfn.XLOOKUP($C$6,'10'!$B:$B,'10'!T:T)</f>
        <v>#N/A</v>
      </c>
      <c r="Q39" s="412" t="e">
        <f>_xlfn.XLOOKUP($C$6,'10'!$B:$B,'10'!U:U)</f>
        <v>#N/A</v>
      </c>
      <c r="R39" s="412" t="e">
        <f>_xlfn.XLOOKUP($C$6,'10'!$B:$B,'10'!V:V)</f>
        <v>#N/A</v>
      </c>
      <c r="S39" s="412" t="e">
        <f>_xlfn.XLOOKUP($C$6,'10'!$B:$B,'10'!W:W)</f>
        <v>#N/A</v>
      </c>
      <c r="T39" s="412" t="e">
        <f>_xlfn.XLOOKUP($C$6,'10'!$B:$B,'10'!X:X)</f>
        <v>#N/A</v>
      </c>
      <c r="U39" s="412" t="e">
        <f>_xlfn.XLOOKUP($C$6,'10'!$B:$B,'10'!Y:Y)</f>
        <v>#N/A</v>
      </c>
      <c r="V39" s="412" t="e">
        <f>_xlfn.XLOOKUP($C$6,'10'!$B:$B,'10'!Z:Z)</f>
        <v>#N/A</v>
      </c>
      <c r="W39" s="412" t="e">
        <f>_xlfn.XLOOKUP($C$6,'10'!$B:$B,'10'!AA:AA)</f>
        <v>#N/A</v>
      </c>
      <c r="X39" s="412" t="e">
        <f>_xlfn.XLOOKUP($C$6,'10'!$B:$B,'10'!AB:AB)</f>
        <v>#N/A</v>
      </c>
      <c r="Y39" s="412" t="e">
        <f>_xlfn.XLOOKUP($C$6,'10'!$B:$B,'10'!AC:AC)</f>
        <v>#N/A</v>
      </c>
      <c r="Z39" s="412" t="e">
        <f>_xlfn.XLOOKUP($C$6,'10'!$B:$B,'10'!AD:AD)</f>
        <v>#N/A</v>
      </c>
      <c r="AA39" s="412" t="e">
        <f>_xlfn.XLOOKUP($C$6,'10'!$B:$B,'10'!AE:AE)</f>
        <v>#N/A</v>
      </c>
      <c r="AB39" s="412" t="e">
        <f>_xlfn.XLOOKUP($C$6,'10'!$B:$B,'10'!AG:AG)</f>
        <v>#N/A</v>
      </c>
      <c r="AC39" s="412" t="e">
        <f>_xlfn.XLOOKUP($C$6,'10'!$B:$B,'10'!AF:AF)</f>
        <v>#N/A</v>
      </c>
      <c r="AD39" s="305"/>
      <c r="AE39" s="1193"/>
      <c r="AF39" s="412" t="e">
        <f>_xlfn.XLOOKUP($AF$6,'10'!$B:$B,'10'!G:G)</f>
        <v>#N/A</v>
      </c>
      <c r="AG39" s="412" t="e">
        <f>_xlfn.XLOOKUP($AF$6,'10'!$B:$B,'10'!H:H)</f>
        <v>#N/A</v>
      </c>
      <c r="AH39" s="412" t="e">
        <f>_xlfn.XLOOKUP($AF$6,'10'!$B:$B,'10'!I:I)</f>
        <v>#N/A</v>
      </c>
      <c r="AI39" s="412" t="e">
        <f>_xlfn.XLOOKUP($AF$6,'10'!$B:$B,'10'!J:J)</f>
        <v>#N/A</v>
      </c>
      <c r="AJ39" s="412" t="e">
        <f>_xlfn.XLOOKUP($AF$6,'10'!$B:$B,'10'!K:K)</f>
        <v>#N/A</v>
      </c>
      <c r="AK39" s="412" t="e">
        <f>_xlfn.XLOOKUP($AF$6,'10'!$B:$B,'10'!L:L)</f>
        <v>#N/A</v>
      </c>
      <c r="AL39" s="412" t="e">
        <f>_xlfn.XLOOKUP($AF$6,'10'!$B:$B,'10'!M:M)</f>
        <v>#N/A</v>
      </c>
      <c r="AM39" s="412" t="e">
        <f>_xlfn.XLOOKUP($AF$6,'10'!$B:$B,'10'!N:N)</f>
        <v>#N/A</v>
      </c>
      <c r="AN39" s="412" t="e">
        <f>_xlfn.XLOOKUP($AF$6,'10'!$B:$B,'10'!O:O)</f>
        <v>#N/A</v>
      </c>
      <c r="AO39" s="412" t="e">
        <f>_xlfn.XLOOKUP($AF$6,'10'!$B:$B,'10'!P:P)</f>
        <v>#N/A</v>
      </c>
      <c r="AP39" s="412" t="e">
        <f>_xlfn.XLOOKUP($AF$6,'10'!$B:$B,'10'!Q:Q)</f>
        <v>#N/A</v>
      </c>
      <c r="AQ39" s="412" t="e">
        <f>_xlfn.XLOOKUP($AF$6,'10'!$B:$B,'10'!R:R)</f>
        <v>#N/A</v>
      </c>
      <c r="AR39" s="412" t="e">
        <f>_xlfn.XLOOKUP($AF$6,'10'!$B:$B,'10'!S:S)</f>
        <v>#N/A</v>
      </c>
      <c r="AS39" s="412" t="e">
        <f>_xlfn.XLOOKUP($AF$6,'10'!$B:$B,'10'!T:T)</f>
        <v>#N/A</v>
      </c>
      <c r="AT39" s="412" t="e">
        <f>_xlfn.XLOOKUP($AF$6,'10'!$B:$B,'10'!U:U)</f>
        <v>#N/A</v>
      </c>
      <c r="AU39" s="412" t="e">
        <f>_xlfn.XLOOKUP($AF$6,'10'!$B:$B,'10'!V:V)</f>
        <v>#N/A</v>
      </c>
      <c r="AV39" s="412" t="e">
        <f>_xlfn.XLOOKUP($AF$6,'10'!$B:$B,'10'!W:W)</f>
        <v>#N/A</v>
      </c>
      <c r="AW39" s="412" t="e">
        <f>_xlfn.XLOOKUP($AF$6,'10'!$B:$B,'10'!X:X)</f>
        <v>#N/A</v>
      </c>
      <c r="AX39" s="412" t="e">
        <f>_xlfn.XLOOKUP($AF$6,'10'!$B:$B,'10'!Y:Y)</f>
        <v>#N/A</v>
      </c>
      <c r="AY39" s="412" t="e">
        <f>_xlfn.XLOOKUP($AF$6,'10'!$B:$B,'10'!Z:Z)</f>
        <v>#N/A</v>
      </c>
      <c r="AZ39" s="412" t="e">
        <f>_xlfn.XLOOKUP($AF$6,'10'!$B:$B,'10'!AA:AA)</f>
        <v>#N/A</v>
      </c>
      <c r="BA39" s="412" t="e">
        <f>_xlfn.XLOOKUP($AF$6,'10'!$B:$B,'10'!AB:AB)</f>
        <v>#N/A</v>
      </c>
      <c r="BB39" s="412" t="e">
        <f>_xlfn.XLOOKUP($AF$6,'10'!$B:$B,'10'!AC:AC)</f>
        <v>#N/A</v>
      </c>
      <c r="BC39" s="412" t="e">
        <f>_xlfn.XLOOKUP($AF$6,'10'!$B:$B,'10'!AD:AD)</f>
        <v>#N/A</v>
      </c>
      <c r="BD39" s="412" t="e">
        <f>_xlfn.XLOOKUP($AF$6,'10'!$B:$B,'10'!AE:AE)</f>
        <v>#N/A</v>
      </c>
      <c r="BE39" s="412" t="e">
        <f>_xlfn.XLOOKUP($AF$6,'10'!$B:$B,'10'!AG:AG)</f>
        <v>#N/A</v>
      </c>
      <c r="BF39" s="412" t="e">
        <f>_xlfn.XLOOKUP($AF$6,'10'!$B:$B,'10'!AF:AF)</f>
        <v>#N/A</v>
      </c>
    </row>
    <row r="40" spans="1:58" hidden="1">
      <c r="A40" s="305"/>
      <c r="B40" s="1193"/>
      <c r="C40" s="412" t="e">
        <f t="shared" ref="C40:H40" si="18">IF(C39=0,"✔","X")</f>
        <v>#N/A</v>
      </c>
      <c r="D40" s="412" t="e">
        <f t="shared" si="18"/>
        <v>#N/A</v>
      </c>
      <c r="E40" s="412" t="e">
        <f t="shared" si="18"/>
        <v>#N/A</v>
      </c>
      <c r="F40" s="412" t="e">
        <f t="shared" si="18"/>
        <v>#N/A</v>
      </c>
      <c r="G40" s="412" t="e">
        <f t="shared" si="18"/>
        <v>#N/A</v>
      </c>
      <c r="H40" s="412" t="e">
        <f t="shared" si="18"/>
        <v>#N/A</v>
      </c>
      <c r="I40" s="412" t="e">
        <f>IF(I39=0,"✔","X")</f>
        <v>#N/A</v>
      </c>
      <c r="J40" s="412" t="e">
        <f t="shared" ref="J40:AA40" si="19">IF(J39=0,"✔","X")</f>
        <v>#N/A</v>
      </c>
      <c r="K40" s="412" t="e">
        <f t="shared" si="19"/>
        <v>#N/A</v>
      </c>
      <c r="L40" s="412" t="e">
        <f t="shared" si="19"/>
        <v>#N/A</v>
      </c>
      <c r="M40" s="412" t="e">
        <f t="shared" si="19"/>
        <v>#N/A</v>
      </c>
      <c r="N40" s="412" t="e">
        <f t="shared" si="19"/>
        <v>#N/A</v>
      </c>
      <c r="O40" s="412" t="e">
        <f t="shared" si="19"/>
        <v>#N/A</v>
      </c>
      <c r="P40" s="412" t="e">
        <f t="shared" si="19"/>
        <v>#N/A</v>
      </c>
      <c r="Q40" s="412" t="e">
        <f t="shared" si="19"/>
        <v>#N/A</v>
      </c>
      <c r="R40" s="412" t="e">
        <f t="shared" si="19"/>
        <v>#N/A</v>
      </c>
      <c r="S40" s="412" t="e">
        <f t="shared" si="19"/>
        <v>#N/A</v>
      </c>
      <c r="T40" s="412" t="e">
        <f t="shared" si="19"/>
        <v>#N/A</v>
      </c>
      <c r="U40" s="412" t="e">
        <f t="shared" si="19"/>
        <v>#N/A</v>
      </c>
      <c r="V40" s="412" t="e">
        <f t="shared" si="19"/>
        <v>#N/A</v>
      </c>
      <c r="W40" s="412" t="e">
        <f t="shared" si="19"/>
        <v>#N/A</v>
      </c>
      <c r="X40" s="412" t="e">
        <f t="shared" si="19"/>
        <v>#N/A</v>
      </c>
      <c r="Y40" s="412" t="e">
        <f t="shared" si="19"/>
        <v>#N/A</v>
      </c>
      <c r="Z40" s="412" t="e">
        <f t="shared" si="19"/>
        <v>#N/A</v>
      </c>
      <c r="AA40" s="412" t="e">
        <f t="shared" si="19"/>
        <v>#N/A</v>
      </c>
      <c r="AB40" s="412" t="e">
        <f>_xlfn.XLOOKUP($C$6,'10'!$B:$B,'10'!AG:AG)</f>
        <v>#N/A</v>
      </c>
      <c r="AC40" s="412" t="e">
        <f>_xlfn.XLOOKUP($C$6,'10'!$B:$B,'10'!AF:AF)</f>
        <v>#N/A</v>
      </c>
      <c r="AD40" s="305"/>
      <c r="AE40" s="1193"/>
      <c r="AF40" s="412" t="e">
        <f t="shared" ref="AF40:AK40" si="20">IF(AF39=0,"✔","X")</f>
        <v>#N/A</v>
      </c>
      <c r="AG40" s="412" t="e">
        <f t="shared" si="20"/>
        <v>#N/A</v>
      </c>
      <c r="AH40" s="412" t="e">
        <f t="shared" si="20"/>
        <v>#N/A</v>
      </c>
      <c r="AI40" s="412" t="e">
        <f t="shared" si="20"/>
        <v>#N/A</v>
      </c>
      <c r="AJ40" s="412" t="e">
        <f t="shared" si="20"/>
        <v>#N/A</v>
      </c>
      <c r="AK40" s="412" t="e">
        <f t="shared" si="20"/>
        <v>#N/A</v>
      </c>
      <c r="AL40" s="412" t="e">
        <f>IF(AL39=0,"✔","X")</f>
        <v>#N/A</v>
      </c>
      <c r="AM40" s="412" t="e">
        <f t="shared" ref="AM40:BD40" si="21">IF(AM39=0,"✔","X")</f>
        <v>#N/A</v>
      </c>
      <c r="AN40" s="412" t="e">
        <f t="shared" si="21"/>
        <v>#N/A</v>
      </c>
      <c r="AO40" s="412" t="e">
        <f t="shared" si="21"/>
        <v>#N/A</v>
      </c>
      <c r="AP40" s="412" t="e">
        <f t="shared" si="21"/>
        <v>#N/A</v>
      </c>
      <c r="AQ40" s="412" t="e">
        <f t="shared" si="21"/>
        <v>#N/A</v>
      </c>
      <c r="AR40" s="412" t="e">
        <f t="shared" si="21"/>
        <v>#N/A</v>
      </c>
      <c r="AS40" s="412" t="e">
        <f t="shared" si="21"/>
        <v>#N/A</v>
      </c>
      <c r="AT40" s="412" t="e">
        <f t="shared" si="21"/>
        <v>#N/A</v>
      </c>
      <c r="AU40" s="412" t="e">
        <f t="shared" si="21"/>
        <v>#N/A</v>
      </c>
      <c r="AV40" s="412" t="e">
        <f t="shared" si="21"/>
        <v>#N/A</v>
      </c>
      <c r="AW40" s="412" t="e">
        <f t="shared" si="21"/>
        <v>#N/A</v>
      </c>
      <c r="AX40" s="412" t="e">
        <f t="shared" si="21"/>
        <v>#N/A</v>
      </c>
      <c r="AY40" s="412" t="e">
        <f t="shared" si="21"/>
        <v>#N/A</v>
      </c>
      <c r="AZ40" s="412" t="e">
        <f t="shared" si="21"/>
        <v>#N/A</v>
      </c>
      <c r="BA40" s="412" t="e">
        <f t="shared" si="21"/>
        <v>#N/A</v>
      </c>
      <c r="BB40" s="412" t="e">
        <f t="shared" si="21"/>
        <v>#N/A</v>
      </c>
      <c r="BC40" s="412" t="e">
        <f t="shared" si="21"/>
        <v>#N/A</v>
      </c>
      <c r="BD40" s="412" t="e">
        <f t="shared" si="21"/>
        <v>#N/A</v>
      </c>
      <c r="BE40" s="412" t="e">
        <f>_xlfn.XLOOKUP($AF$6,'10'!$B:$B,'10'!AG:AG)</f>
        <v>#N/A</v>
      </c>
      <c r="BF40" s="412" t="e">
        <f>_xlfn.XLOOKUP($AF$6,'10'!$B:$B,'10'!AF:AF)</f>
        <v>#N/A</v>
      </c>
    </row>
    <row r="41" spans="1:58" ht="14.5" thickBot="1">
      <c r="A41" s="305"/>
      <c r="B41" s="1194"/>
      <c r="C41" s="413" t="e">
        <f t="shared" ref="C41:H41" si="22">IF(C38="","",C40)</f>
        <v>#N/A</v>
      </c>
      <c r="D41" s="413" t="e">
        <f t="shared" si="22"/>
        <v>#N/A</v>
      </c>
      <c r="E41" s="413" t="e">
        <f t="shared" si="22"/>
        <v>#N/A</v>
      </c>
      <c r="F41" s="413" t="e">
        <f t="shared" si="22"/>
        <v>#N/A</v>
      </c>
      <c r="G41" s="413" t="e">
        <f t="shared" si="22"/>
        <v>#N/A</v>
      </c>
      <c r="H41" s="413" t="e">
        <f t="shared" si="22"/>
        <v>#N/A</v>
      </c>
      <c r="I41" s="413" t="e">
        <f t="shared" ref="I41:AA41" si="23">IF(I38="","",I40)</f>
        <v>#N/A</v>
      </c>
      <c r="J41" s="413" t="e">
        <f t="shared" si="23"/>
        <v>#N/A</v>
      </c>
      <c r="K41" s="413" t="e">
        <f t="shared" si="23"/>
        <v>#N/A</v>
      </c>
      <c r="L41" s="413" t="e">
        <f t="shared" si="23"/>
        <v>#N/A</v>
      </c>
      <c r="M41" s="413" t="e">
        <f t="shared" si="23"/>
        <v>#N/A</v>
      </c>
      <c r="N41" s="413" t="e">
        <f t="shared" si="23"/>
        <v>#N/A</v>
      </c>
      <c r="O41" s="413" t="e">
        <f t="shared" si="23"/>
        <v>#N/A</v>
      </c>
      <c r="P41" s="413" t="e">
        <f t="shared" si="23"/>
        <v>#N/A</v>
      </c>
      <c r="Q41" s="413" t="e">
        <f t="shared" si="23"/>
        <v>#N/A</v>
      </c>
      <c r="R41" s="413" t="e">
        <f t="shared" si="23"/>
        <v>#N/A</v>
      </c>
      <c r="S41" s="413" t="e">
        <f t="shared" si="23"/>
        <v>#N/A</v>
      </c>
      <c r="T41" s="413" t="e">
        <f t="shared" si="23"/>
        <v>#N/A</v>
      </c>
      <c r="U41" s="413" t="str">
        <f t="shared" si="23"/>
        <v/>
      </c>
      <c r="V41" s="413" t="str">
        <f t="shared" si="23"/>
        <v/>
      </c>
      <c r="W41" s="413" t="e">
        <f t="shared" si="23"/>
        <v>#N/A</v>
      </c>
      <c r="X41" s="413" t="e">
        <f t="shared" si="23"/>
        <v>#N/A</v>
      </c>
      <c r="Y41" s="413" t="e">
        <f t="shared" si="23"/>
        <v>#N/A</v>
      </c>
      <c r="Z41" s="413" t="str">
        <f t="shared" si="23"/>
        <v/>
      </c>
      <c r="AA41" s="413" t="str">
        <f t="shared" si="23"/>
        <v/>
      </c>
      <c r="AB41" s="414">
        <f>COUNTIF(C41:AA41,"✔")</f>
        <v>0</v>
      </c>
      <c r="AC41" s="544">
        <f>COUNTIF(C41:AA41,"X")</f>
        <v>0</v>
      </c>
      <c r="AD41" s="305"/>
      <c r="AE41" s="1194"/>
      <c r="AF41" s="413" t="e">
        <f t="shared" ref="AF41:BD41" si="24">IF(AF38="","",AF40)</f>
        <v>#N/A</v>
      </c>
      <c r="AG41" s="413" t="e">
        <f t="shared" si="24"/>
        <v>#N/A</v>
      </c>
      <c r="AH41" s="413" t="e">
        <f t="shared" si="24"/>
        <v>#N/A</v>
      </c>
      <c r="AI41" s="413" t="e">
        <f t="shared" si="24"/>
        <v>#N/A</v>
      </c>
      <c r="AJ41" s="413" t="e">
        <f t="shared" si="24"/>
        <v>#N/A</v>
      </c>
      <c r="AK41" s="413" t="e">
        <f t="shared" si="24"/>
        <v>#N/A</v>
      </c>
      <c r="AL41" s="413" t="e">
        <f t="shared" si="24"/>
        <v>#N/A</v>
      </c>
      <c r="AM41" s="413" t="e">
        <f t="shared" si="24"/>
        <v>#N/A</v>
      </c>
      <c r="AN41" s="413" t="e">
        <f t="shared" si="24"/>
        <v>#N/A</v>
      </c>
      <c r="AO41" s="413" t="e">
        <f t="shared" si="24"/>
        <v>#N/A</v>
      </c>
      <c r="AP41" s="413" t="e">
        <f t="shared" si="24"/>
        <v>#N/A</v>
      </c>
      <c r="AQ41" s="413" t="e">
        <f t="shared" si="24"/>
        <v>#N/A</v>
      </c>
      <c r="AR41" s="413" t="e">
        <f t="shared" si="24"/>
        <v>#N/A</v>
      </c>
      <c r="AS41" s="413" t="e">
        <f t="shared" si="24"/>
        <v>#N/A</v>
      </c>
      <c r="AT41" s="413" t="e">
        <f t="shared" si="24"/>
        <v>#N/A</v>
      </c>
      <c r="AU41" s="413" t="e">
        <f t="shared" si="24"/>
        <v>#N/A</v>
      </c>
      <c r="AV41" s="413" t="e">
        <f t="shared" si="24"/>
        <v>#N/A</v>
      </c>
      <c r="AW41" s="413" t="e">
        <f t="shared" si="24"/>
        <v>#N/A</v>
      </c>
      <c r="AX41" s="413" t="str">
        <f t="shared" si="24"/>
        <v/>
      </c>
      <c r="AY41" s="413" t="str">
        <f t="shared" si="24"/>
        <v/>
      </c>
      <c r="AZ41" s="413" t="e">
        <f t="shared" si="24"/>
        <v>#N/A</v>
      </c>
      <c r="BA41" s="413" t="e">
        <f t="shared" si="24"/>
        <v>#N/A</v>
      </c>
      <c r="BB41" s="413" t="e">
        <f t="shared" si="24"/>
        <v>#N/A</v>
      </c>
      <c r="BC41" s="413" t="str">
        <f t="shared" si="24"/>
        <v/>
      </c>
      <c r="BD41" s="413" t="str">
        <f t="shared" si="24"/>
        <v/>
      </c>
      <c r="BE41" s="414">
        <f>COUNTIF(AF41:BD41,"✔")</f>
        <v>0</v>
      </c>
      <c r="BF41" s="544">
        <f>COUNTIF(AF41:BD41,"X")</f>
        <v>0</v>
      </c>
    </row>
    <row r="42" spans="1:58" ht="14.5" thickTop="1">
      <c r="A42" s="305"/>
      <c r="B42" s="1192" t="s">
        <v>377</v>
      </c>
      <c r="C42" s="411">
        <v>3</v>
      </c>
      <c r="D42" s="411">
        <v>4</v>
      </c>
      <c r="E42" s="411">
        <v>5</v>
      </c>
      <c r="F42" s="411">
        <v>6</v>
      </c>
      <c r="G42" s="411">
        <v>7</v>
      </c>
      <c r="H42" s="411"/>
      <c r="I42" s="411"/>
      <c r="J42" s="411"/>
      <c r="K42" s="411"/>
      <c r="L42" s="411"/>
      <c r="M42" s="411"/>
      <c r="N42" s="411"/>
      <c r="O42" s="415"/>
      <c r="P42" s="415"/>
      <c r="Q42" s="415"/>
      <c r="R42" s="415"/>
      <c r="S42" s="415"/>
      <c r="T42" s="415"/>
      <c r="U42" s="415"/>
      <c r="V42" s="415"/>
      <c r="W42" s="415"/>
      <c r="X42" s="415"/>
      <c r="Y42" s="415"/>
      <c r="Z42" s="415"/>
      <c r="AA42" s="415"/>
      <c r="AB42" s="411" t="s">
        <v>361</v>
      </c>
      <c r="AC42" s="542" t="s">
        <v>362</v>
      </c>
      <c r="AD42" s="305"/>
      <c r="AE42" s="1192" t="s">
        <v>377</v>
      </c>
      <c r="AF42" s="411">
        <v>3</v>
      </c>
      <c r="AG42" s="411">
        <v>4</v>
      </c>
      <c r="AH42" s="411">
        <v>5</v>
      </c>
      <c r="AI42" s="411">
        <v>6</v>
      </c>
      <c r="AJ42" s="411">
        <v>7</v>
      </c>
      <c r="AK42" s="411"/>
      <c r="AL42" s="411"/>
      <c r="AM42" s="411"/>
      <c r="AN42" s="411"/>
      <c r="AO42" s="411"/>
      <c r="AP42" s="411"/>
      <c r="AQ42" s="411"/>
      <c r="AR42" s="415"/>
      <c r="AS42" s="415"/>
      <c r="AT42" s="415"/>
      <c r="AU42" s="415"/>
      <c r="AV42" s="415"/>
      <c r="AW42" s="415"/>
      <c r="AX42" s="415"/>
      <c r="AY42" s="415"/>
      <c r="AZ42" s="415"/>
      <c r="BA42" s="415"/>
      <c r="BB42" s="415"/>
      <c r="BC42" s="415"/>
      <c r="BD42" s="415"/>
      <c r="BE42" s="411" t="s">
        <v>361</v>
      </c>
      <c r="BF42" s="542" t="s">
        <v>362</v>
      </c>
    </row>
    <row r="43" spans="1:58" hidden="1">
      <c r="A43" s="305"/>
      <c r="B43" s="1193"/>
      <c r="C43" s="412"/>
      <c r="D43" s="412"/>
      <c r="E43" s="412"/>
      <c r="F43" s="412"/>
      <c r="G43" s="412"/>
      <c r="H43" s="412"/>
      <c r="I43" s="412"/>
      <c r="J43" s="412"/>
      <c r="K43" s="412"/>
      <c r="L43" s="412"/>
      <c r="M43" s="412"/>
      <c r="N43" s="412"/>
      <c r="O43" s="412"/>
      <c r="P43" s="412"/>
      <c r="Q43" s="412"/>
      <c r="R43" s="412"/>
      <c r="S43" s="412"/>
      <c r="T43" s="412"/>
      <c r="U43" s="412"/>
      <c r="V43" s="412"/>
      <c r="W43" s="412"/>
      <c r="X43" s="412"/>
      <c r="Y43" s="412"/>
      <c r="Z43" s="412"/>
      <c r="AA43" s="412"/>
      <c r="AB43" s="412"/>
      <c r="AC43" s="543"/>
      <c r="AD43" s="305"/>
      <c r="AE43" s="1193"/>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c r="BD43" s="412"/>
      <c r="BE43" s="412"/>
      <c r="BF43" s="543"/>
    </row>
    <row r="44" spans="1:58" hidden="1">
      <c r="A44" s="305"/>
      <c r="B44" s="1193"/>
      <c r="C44" s="412"/>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543"/>
      <c r="AD44" s="305"/>
      <c r="AE44" s="1193"/>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c r="BD44" s="412"/>
      <c r="BE44" s="412"/>
      <c r="BF44" s="543"/>
    </row>
    <row r="45" spans="1:58" ht="14.5" thickBot="1">
      <c r="A45" s="305"/>
      <c r="B45" s="1194"/>
      <c r="C45" s="413" t="s">
        <v>457</v>
      </c>
      <c r="D45" s="413" t="s">
        <v>457</v>
      </c>
      <c r="E45" s="413" t="s">
        <v>457</v>
      </c>
      <c r="F45" s="413" t="s">
        <v>457</v>
      </c>
      <c r="G45" s="413" t="s">
        <v>457</v>
      </c>
      <c r="H45" s="413" t="str">
        <f>IF(H42=""," ",H44)</f>
        <v xml:space="preserve"> </v>
      </c>
      <c r="I45" s="413" t="str">
        <f t="shared" ref="I45:AA45" si="25">IF(I42=""," ",I44)</f>
        <v xml:space="preserve"> </v>
      </c>
      <c r="J45" s="413" t="str">
        <f t="shared" si="25"/>
        <v xml:space="preserve"> </v>
      </c>
      <c r="K45" s="413" t="str">
        <f t="shared" si="25"/>
        <v xml:space="preserve"> </v>
      </c>
      <c r="L45" s="413" t="str">
        <f t="shared" si="25"/>
        <v xml:space="preserve"> </v>
      </c>
      <c r="M45" s="413" t="str">
        <f t="shared" si="25"/>
        <v xml:space="preserve"> </v>
      </c>
      <c r="N45" s="413" t="str">
        <f t="shared" si="25"/>
        <v xml:space="preserve"> </v>
      </c>
      <c r="O45" s="413" t="str">
        <f t="shared" si="25"/>
        <v xml:space="preserve"> </v>
      </c>
      <c r="P45" s="413" t="str">
        <f t="shared" si="25"/>
        <v xml:space="preserve"> </v>
      </c>
      <c r="Q45" s="413" t="str">
        <f t="shared" si="25"/>
        <v xml:space="preserve"> </v>
      </c>
      <c r="R45" s="413" t="str">
        <f t="shared" si="25"/>
        <v xml:space="preserve"> </v>
      </c>
      <c r="S45" s="413" t="str">
        <f t="shared" si="25"/>
        <v xml:space="preserve"> </v>
      </c>
      <c r="T45" s="413" t="str">
        <f t="shared" si="25"/>
        <v xml:space="preserve"> </v>
      </c>
      <c r="U45" s="413" t="str">
        <f t="shared" si="25"/>
        <v xml:space="preserve"> </v>
      </c>
      <c r="V45" s="413" t="str">
        <f t="shared" si="25"/>
        <v xml:space="preserve"> </v>
      </c>
      <c r="W45" s="413" t="str">
        <f t="shared" si="25"/>
        <v xml:space="preserve"> </v>
      </c>
      <c r="X45" s="413" t="str">
        <f t="shared" si="25"/>
        <v xml:space="preserve"> </v>
      </c>
      <c r="Y45" s="413" t="str">
        <f t="shared" si="25"/>
        <v xml:space="preserve"> </v>
      </c>
      <c r="Z45" s="413" t="str">
        <f t="shared" si="25"/>
        <v xml:space="preserve"> </v>
      </c>
      <c r="AA45" s="413" t="str">
        <f t="shared" si="25"/>
        <v xml:space="preserve"> </v>
      </c>
      <c r="AB45" s="414">
        <f>COUNTIF(C45:AA45,"✔")</f>
        <v>5</v>
      </c>
      <c r="AC45" s="544">
        <f>COUNTIF(C45:AA45,"X")</f>
        <v>0</v>
      </c>
      <c r="AD45" s="305"/>
      <c r="AE45" s="1194"/>
      <c r="AF45" s="413" t="s">
        <v>457</v>
      </c>
      <c r="AG45" s="413" t="s">
        <v>457</v>
      </c>
      <c r="AH45" s="413" t="s">
        <v>457</v>
      </c>
      <c r="AI45" s="413" t="s">
        <v>457</v>
      </c>
      <c r="AJ45" s="413" t="s">
        <v>457</v>
      </c>
      <c r="AK45" s="413" t="str">
        <f>IF(AK42=""," ",AK44)</f>
        <v xml:space="preserve"> </v>
      </c>
      <c r="AL45" s="413" t="str">
        <f t="shared" ref="AL45:BD45" si="26">IF(AL42=""," ",AL44)</f>
        <v xml:space="preserve"> </v>
      </c>
      <c r="AM45" s="413" t="str">
        <f t="shared" si="26"/>
        <v xml:space="preserve"> </v>
      </c>
      <c r="AN45" s="413" t="str">
        <f t="shared" si="26"/>
        <v xml:space="preserve"> </v>
      </c>
      <c r="AO45" s="413" t="str">
        <f t="shared" si="26"/>
        <v xml:space="preserve"> </v>
      </c>
      <c r="AP45" s="413" t="str">
        <f t="shared" si="26"/>
        <v xml:space="preserve"> </v>
      </c>
      <c r="AQ45" s="413" t="str">
        <f t="shared" si="26"/>
        <v xml:space="preserve"> </v>
      </c>
      <c r="AR45" s="413" t="str">
        <f t="shared" si="26"/>
        <v xml:space="preserve"> </v>
      </c>
      <c r="AS45" s="413" t="str">
        <f t="shared" si="26"/>
        <v xml:space="preserve"> </v>
      </c>
      <c r="AT45" s="413" t="str">
        <f t="shared" si="26"/>
        <v xml:space="preserve"> </v>
      </c>
      <c r="AU45" s="413" t="str">
        <f t="shared" si="26"/>
        <v xml:space="preserve"> </v>
      </c>
      <c r="AV45" s="413" t="str">
        <f t="shared" si="26"/>
        <v xml:space="preserve"> </v>
      </c>
      <c r="AW45" s="413" t="str">
        <f t="shared" si="26"/>
        <v xml:space="preserve"> </v>
      </c>
      <c r="AX45" s="413" t="str">
        <f t="shared" si="26"/>
        <v xml:space="preserve"> </v>
      </c>
      <c r="AY45" s="413" t="str">
        <f t="shared" si="26"/>
        <v xml:space="preserve"> </v>
      </c>
      <c r="AZ45" s="413" t="str">
        <f t="shared" si="26"/>
        <v xml:space="preserve"> </v>
      </c>
      <c r="BA45" s="413" t="str">
        <f t="shared" si="26"/>
        <v xml:space="preserve"> </v>
      </c>
      <c r="BB45" s="413" t="str">
        <f t="shared" si="26"/>
        <v xml:space="preserve"> </v>
      </c>
      <c r="BC45" s="413" t="str">
        <f t="shared" si="26"/>
        <v xml:space="preserve"> </v>
      </c>
      <c r="BD45" s="413" t="str">
        <f t="shared" si="26"/>
        <v xml:space="preserve"> </v>
      </c>
      <c r="BE45" s="414">
        <f>COUNTIF(AF45:BD45,"✔")</f>
        <v>5</v>
      </c>
      <c r="BF45" s="544">
        <f>COUNTIF(AF45:BD45,"X")</f>
        <v>0</v>
      </c>
    </row>
    <row r="46" spans="1:58" ht="14.5" thickTop="1">
      <c r="B46" s="518"/>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519"/>
      <c r="AE46" s="518"/>
      <c r="AF46" s="126"/>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519"/>
    </row>
    <row r="47" spans="1:58" ht="14.5" thickBot="1">
      <c r="B47" s="518"/>
      <c r="C47" s="126"/>
      <c r="D47" s="545" t="s">
        <v>368</v>
      </c>
      <c r="E47" s="463"/>
      <c r="F47" s="463"/>
      <c r="G47" s="463"/>
      <c r="H47" s="463"/>
      <c r="I47" s="463"/>
      <c r="J47" s="463"/>
      <c r="K47" s="463"/>
      <c r="L47" s="463"/>
      <c r="M47" s="463"/>
      <c r="N47" s="126"/>
      <c r="O47" s="126"/>
      <c r="P47" s="545" t="s">
        <v>369</v>
      </c>
      <c r="Q47" s="463"/>
      <c r="R47" s="463"/>
      <c r="S47" s="463"/>
      <c r="T47" s="463"/>
      <c r="U47" s="463"/>
      <c r="V47" s="463"/>
      <c r="W47" s="463"/>
      <c r="X47" s="463"/>
      <c r="Y47" s="463"/>
      <c r="Z47" s="126" t="s">
        <v>370</v>
      </c>
      <c r="AA47" s="545"/>
      <c r="AB47" s="463"/>
      <c r="AC47" s="519"/>
      <c r="AE47" s="518"/>
      <c r="AF47" s="126"/>
      <c r="AG47" s="545" t="s">
        <v>368</v>
      </c>
      <c r="AH47" s="463"/>
      <c r="AI47" s="463"/>
      <c r="AJ47" s="463"/>
      <c r="AK47" s="463"/>
      <c r="AL47" s="463"/>
      <c r="AM47" s="463"/>
      <c r="AN47" s="463"/>
      <c r="AO47" s="463"/>
      <c r="AP47" s="463"/>
      <c r="AQ47" s="126"/>
      <c r="AR47" s="126"/>
      <c r="AS47" s="545" t="s">
        <v>369</v>
      </c>
      <c r="AT47" s="463"/>
      <c r="AU47" s="463"/>
      <c r="AV47" s="463"/>
      <c r="AW47" s="463"/>
      <c r="AX47" s="463"/>
      <c r="AY47" s="463"/>
      <c r="AZ47" s="463"/>
      <c r="BA47" s="463"/>
      <c r="BB47" s="463"/>
      <c r="BC47" s="126" t="s">
        <v>370</v>
      </c>
      <c r="BD47" s="545"/>
      <c r="BE47" s="463"/>
      <c r="BF47" s="519"/>
    </row>
    <row r="48" spans="1:58" ht="5.4" customHeight="1" thickTop="1">
      <c r="B48" s="546"/>
      <c r="C48" s="547"/>
      <c r="D48" s="547"/>
      <c r="E48" s="547"/>
      <c r="F48" s="547"/>
      <c r="G48" s="547"/>
      <c r="H48" s="547"/>
      <c r="I48" s="547"/>
      <c r="J48" s="547"/>
      <c r="K48" s="547"/>
      <c r="L48" s="547"/>
      <c r="M48" s="547"/>
      <c r="N48" s="547"/>
      <c r="O48" s="547"/>
      <c r="P48" s="547"/>
      <c r="Q48" s="547"/>
      <c r="R48" s="547"/>
      <c r="S48" s="547"/>
      <c r="T48" s="547"/>
      <c r="U48" s="547"/>
      <c r="V48" s="547"/>
      <c r="W48" s="547"/>
      <c r="X48" s="547"/>
      <c r="Y48" s="547"/>
      <c r="Z48" s="547"/>
      <c r="AA48" s="547"/>
      <c r="AB48" s="547"/>
      <c r="AC48" s="548"/>
      <c r="AE48" s="546"/>
      <c r="AF48" s="547"/>
      <c r="AG48" s="547"/>
      <c r="AH48" s="547"/>
      <c r="AI48" s="547"/>
      <c r="AJ48" s="547"/>
      <c r="AK48" s="547"/>
      <c r="AL48" s="547"/>
      <c r="AM48" s="547"/>
      <c r="AN48" s="547"/>
      <c r="AO48" s="547"/>
      <c r="AP48" s="547"/>
      <c r="AQ48" s="547"/>
      <c r="AR48" s="547"/>
      <c r="AS48" s="547"/>
      <c r="AT48" s="547"/>
      <c r="AU48" s="547"/>
      <c r="AV48" s="547"/>
      <c r="AW48" s="547"/>
      <c r="AX48" s="547"/>
      <c r="AY48" s="547"/>
      <c r="AZ48" s="547"/>
      <c r="BA48" s="547"/>
      <c r="BB48" s="547"/>
      <c r="BC48" s="547"/>
      <c r="BD48" s="547"/>
      <c r="BE48" s="547"/>
      <c r="BF48" s="548"/>
    </row>
    <row r="50" spans="1:58">
      <c r="B50" s="509"/>
      <c r="C50" s="510" t="str">
        <f>'INPUT DATA'!$E$10</f>
        <v>KORONADAL NATIONAL COMPREHENSIVE HIGH SCHOOL</v>
      </c>
      <c r="D50" s="510"/>
      <c r="E50" s="510"/>
      <c r="F50" s="511"/>
      <c r="G50" s="510"/>
      <c r="H50" s="510"/>
      <c r="I50" s="510"/>
      <c r="J50" s="510"/>
      <c r="K50" s="510"/>
      <c r="L50" s="510"/>
      <c r="M50" s="510"/>
      <c r="N50" s="510"/>
      <c r="O50" s="510"/>
      <c r="P50" s="510"/>
      <c r="Q50" s="510"/>
      <c r="R50" s="510"/>
      <c r="S50" s="510"/>
      <c r="T50" s="510"/>
      <c r="U50" s="510"/>
      <c r="V50" s="510"/>
      <c r="W50" s="510"/>
      <c r="X50" s="510"/>
      <c r="Y50" s="510"/>
      <c r="Z50" s="510"/>
      <c r="AA50" s="510"/>
      <c r="AB50" s="510"/>
      <c r="AC50" s="512"/>
      <c r="AE50" s="509"/>
      <c r="AF50" s="510" t="str">
        <f>'INPUT DATA'!$E$10</f>
        <v>KORONADAL NATIONAL COMPREHENSIVE HIGH SCHOOL</v>
      </c>
      <c r="AG50" s="510"/>
      <c r="AH50" s="510"/>
      <c r="AI50" s="511"/>
      <c r="AJ50" s="510"/>
      <c r="AK50" s="510"/>
      <c r="AL50" s="510"/>
      <c r="AM50" s="510"/>
      <c r="AN50" s="510"/>
      <c r="AO50" s="510"/>
      <c r="AP50" s="510"/>
      <c r="AQ50" s="510"/>
      <c r="AR50" s="510"/>
      <c r="AS50" s="510"/>
      <c r="AT50" s="510"/>
      <c r="AU50" s="510"/>
      <c r="AV50" s="510"/>
      <c r="AW50" s="510"/>
      <c r="AX50" s="510"/>
      <c r="AY50" s="510"/>
      <c r="AZ50" s="510"/>
      <c r="BA50" s="510"/>
      <c r="BB50" s="510"/>
      <c r="BC50" s="510"/>
      <c r="BD50" s="510"/>
      <c r="BE50" s="510"/>
      <c r="BF50" s="512"/>
    </row>
    <row r="51" spans="1:58" ht="18">
      <c r="B51" s="513"/>
      <c r="C51" s="514" t="s">
        <v>351</v>
      </c>
      <c r="D51" s="515"/>
      <c r="E51" s="515"/>
      <c r="F51" s="516"/>
      <c r="G51" s="515"/>
      <c r="H51" s="515"/>
      <c r="I51" s="515"/>
      <c r="J51" s="515"/>
      <c r="K51" s="515"/>
      <c r="L51" s="515"/>
      <c r="M51" s="515"/>
      <c r="N51" s="515"/>
      <c r="O51" s="515"/>
      <c r="P51" s="515"/>
      <c r="Q51" s="515"/>
      <c r="R51" s="515"/>
      <c r="S51" s="515"/>
      <c r="T51" s="515"/>
      <c r="U51" s="515"/>
      <c r="V51" s="515"/>
      <c r="W51" s="515"/>
      <c r="X51" s="515"/>
      <c r="Y51" s="515"/>
      <c r="Z51" s="515"/>
      <c r="AA51" s="515"/>
      <c r="AB51" s="549" t="s">
        <v>344</v>
      </c>
      <c r="AC51" s="517"/>
      <c r="AE51" s="513"/>
      <c r="AF51" s="514" t="s">
        <v>351</v>
      </c>
      <c r="AG51" s="515"/>
      <c r="AH51" s="515"/>
      <c r="AI51" s="516"/>
      <c r="AJ51" s="515"/>
      <c r="AK51" s="515"/>
      <c r="AL51" s="515"/>
      <c r="AM51" s="515"/>
      <c r="AN51" s="515"/>
      <c r="AO51" s="515"/>
      <c r="AP51" s="515"/>
      <c r="AQ51" s="515"/>
      <c r="AR51" s="515"/>
      <c r="AS51" s="515"/>
      <c r="AT51" s="515"/>
      <c r="AU51" s="515"/>
      <c r="AV51" s="515"/>
      <c r="AW51" s="515"/>
      <c r="AX51" s="515"/>
      <c r="AY51" s="515"/>
      <c r="AZ51" s="515"/>
      <c r="BA51" s="515"/>
      <c r="BB51" s="515"/>
      <c r="BC51" s="515"/>
      <c r="BD51" s="515"/>
      <c r="BE51" s="549" t="s">
        <v>344</v>
      </c>
      <c r="BF51" s="517"/>
    </row>
    <row r="52" spans="1:58">
      <c r="B52" s="513"/>
      <c r="C52" s="515" t="str">
        <f>"SY "&amp; 'INPUT DATA'!$E$12</f>
        <v>SY 2026-2027</v>
      </c>
      <c r="D52" s="515"/>
      <c r="E52" s="515"/>
      <c r="F52" s="516"/>
      <c r="G52" s="515"/>
      <c r="H52" s="515"/>
      <c r="I52" s="515"/>
      <c r="J52" s="515"/>
      <c r="K52" s="515"/>
      <c r="L52" s="515"/>
      <c r="M52" s="515"/>
      <c r="N52" s="515"/>
      <c r="O52" s="515"/>
      <c r="P52" s="515"/>
      <c r="Q52" s="515"/>
      <c r="R52" s="515"/>
      <c r="S52" s="515"/>
      <c r="T52" s="515"/>
      <c r="U52" s="515"/>
      <c r="V52" s="515"/>
      <c r="W52" s="515"/>
      <c r="X52" s="515"/>
      <c r="Y52" s="515"/>
      <c r="Z52" s="515"/>
      <c r="AA52" s="515"/>
      <c r="AB52" s="515"/>
      <c r="AC52" s="517"/>
      <c r="AE52" s="513"/>
      <c r="AF52" s="515" t="str">
        <f>"SY "&amp; 'INPUT DATA'!$E$12</f>
        <v>SY 2026-2027</v>
      </c>
      <c r="AG52" s="515"/>
      <c r="AH52" s="515"/>
      <c r="AI52" s="516"/>
      <c r="AJ52" s="515"/>
      <c r="AK52" s="515"/>
      <c r="AL52" s="515"/>
      <c r="AM52" s="515"/>
      <c r="AN52" s="515"/>
      <c r="AO52" s="515"/>
      <c r="AP52" s="515"/>
      <c r="AQ52" s="515"/>
      <c r="AR52" s="515"/>
      <c r="AS52" s="515"/>
      <c r="AT52" s="515"/>
      <c r="AU52" s="515"/>
      <c r="AV52" s="515"/>
      <c r="AW52" s="515"/>
      <c r="AX52" s="515"/>
      <c r="AY52" s="515"/>
      <c r="AZ52" s="515"/>
      <c r="BA52" s="515"/>
      <c r="BB52" s="515"/>
      <c r="BC52" s="515"/>
      <c r="BD52" s="515"/>
      <c r="BE52" s="515"/>
      <c r="BF52" s="517"/>
    </row>
    <row r="53" spans="1:58">
      <c r="B53" s="518"/>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c r="AA53" s="126"/>
      <c r="AB53" s="126"/>
      <c r="AC53" s="519"/>
      <c r="AE53" s="518"/>
      <c r="AF53" s="126"/>
      <c r="AG53" s="126"/>
      <c r="AH53" s="126"/>
      <c r="AI53" s="126"/>
      <c r="AJ53" s="126"/>
      <c r="AK53" s="126"/>
      <c r="AL53" s="126"/>
      <c r="AM53" s="126"/>
      <c r="AN53" s="126"/>
      <c r="AO53" s="126"/>
      <c r="AP53" s="126"/>
      <c r="AQ53" s="126"/>
      <c r="AR53" s="126"/>
      <c r="AS53" s="126"/>
      <c r="AT53" s="126"/>
      <c r="AU53" s="126"/>
      <c r="AV53" s="126"/>
      <c r="AW53" s="126"/>
      <c r="AX53" s="126"/>
      <c r="AY53" s="126"/>
      <c r="AZ53" s="126"/>
      <c r="BA53" s="126"/>
      <c r="BB53" s="126"/>
      <c r="BC53" s="126"/>
      <c r="BD53" s="126"/>
      <c r="BE53" s="126"/>
      <c r="BF53" s="519"/>
    </row>
    <row r="54" spans="1:58">
      <c r="A54" s="305"/>
      <c r="B54" s="520" t="s">
        <v>198</v>
      </c>
      <c r="C54" s="521" t="s">
        <v>539</v>
      </c>
      <c r="D54" s="522"/>
      <c r="E54" s="522"/>
      <c r="F54" s="123"/>
      <c r="G54" s="123"/>
      <c r="H54" s="123"/>
      <c r="I54" s="123"/>
      <c r="J54" s="123"/>
      <c r="K54" s="523"/>
      <c r="L54" s="523"/>
      <c r="M54" s="524"/>
      <c r="N54" s="525"/>
      <c r="O54" s="526"/>
      <c r="P54" s="526"/>
      <c r="Q54" s="526" t="s">
        <v>353</v>
      </c>
      <c r="R54" s="527" t="str">
        <f>'INPUT DATA'!$E$17</f>
        <v>KATHY A. GARCIA</v>
      </c>
      <c r="S54" s="464"/>
      <c r="T54" s="527"/>
      <c r="U54" s="527"/>
      <c r="V54" s="527"/>
      <c r="W54" s="527"/>
      <c r="X54" s="123"/>
      <c r="Y54" s="123"/>
      <c r="Z54" s="123"/>
      <c r="AA54" s="123"/>
      <c r="AB54" s="123"/>
      <c r="AC54" s="528"/>
      <c r="AD54" s="305"/>
      <c r="AE54" s="520" t="s">
        <v>198</v>
      </c>
      <c r="AF54" s="521" t="s">
        <v>540</v>
      </c>
      <c r="AG54" s="522"/>
      <c r="AH54" s="522"/>
      <c r="AI54" s="123"/>
      <c r="AJ54" s="123"/>
      <c r="AK54" s="123"/>
      <c r="AL54" s="123"/>
      <c r="AM54" s="123"/>
      <c r="AN54" s="523"/>
      <c r="AO54" s="523"/>
      <c r="AP54" s="524"/>
      <c r="AQ54" s="525"/>
      <c r="AR54" s="526"/>
      <c r="AS54" s="526"/>
      <c r="AT54" s="526" t="s">
        <v>353</v>
      </c>
      <c r="AU54" s="527" t="str">
        <f>'INPUT DATA'!$E$17</f>
        <v>KATHY A. GARCIA</v>
      </c>
      <c r="AV54" s="464"/>
      <c r="AW54" s="527"/>
      <c r="AX54" s="527"/>
      <c r="AY54" s="527"/>
      <c r="AZ54" s="527"/>
      <c r="BA54" s="123"/>
      <c r="BB54" s="123"/>
      <c r="BC54" s="123"/>
      <c r="BD54" s="123"/>
      <c r="BE54" s="123"/>
      <c r="BF54" s="528"/>
    </row>
    <row r="55" spans="1:58">
      <c r="A55" s="305"/>
      <c r="B55" s="520" t="s">
        <v>352</v>
      </c>
      <c r="C55" s="527" t="str">
        <f>'INPUT DATA'!$E$14</f>
        <v>7-ROSAL</v>
      </c>
      <c r="D55" s="522"/>
      <c r="E55" s="522"/>
      <c r="F55" s="123"/>
      <c r="G55" s="123"/>
      <c r="H55" s="123"/>
      <c r="I55" s="123"/>
      <c r="J55" s="123"/>
      <c r="K55" s="523"/>
      <c r="L55" s="523"/>
      <c r="M55" s="524"/>
      <c r="N55" s="525"/>
      <c r="O55" s="526"/>
      <c r="P55" s="526"/>
      <c r="Q55" s="526" t="s">
        <v>354</v>
      </c>
      <c r="R55" s="527" t="str">
        <f>'INPUT DATA'!$E$23</f>
        <v>MA. FE LITA S. YPARRAGUIRRE</v>
      </c>
      <c r="S55" s="409"/>
      <c r="T55" s="527"/>
      <c r="U55" s="527"/>
      <c r="V55" s="527"/>
      <c r="W55" s="527"/>
      <c r="X55" s="123"/>
      <c r="Y55" s="123"/>
      <c r="Z55" s="123"/>
      <c r="AA55" s="123"/>
      <c r="AB55" s="123"/>
      <c r="AC55" s="528"/>
      <c r="AD55" s="305"/>
      <c r="AE55" s="520" t="s">
        <v>352</v>
      </c>
      <c r="AF55" s="527" t="str">
        <f>'INPUT DATA'!$E$14</f>
        <v>7-ROSAL</v>
      </c>
      <c r="AG55" s="522"/>
      <c r="AH55" s="522"/>
      <c r="AI55" s="123"/>
      <c r="AJ55" s="123"/>
      <c r="AK55" s="123"/>
      <c r="AL55" s="123"/>
      <c r="AM55" s="123"/>
      <c r="AN55" s="523"/>
      <c r="AO55" s="523"/>
      <c r="AP55" s="524"/>
      <c r="AQ55" s="525"/>
      <c r="AR55" s="526"/>
      <c r="AS55" s="526"/>
      <c r="AT55" s="526" t="s">
        <v>354</v>
      </c>
      <c r="AU55" s="527" t="str">
        <f>'INPUT DATA'!$E$23</f>
        <v>MA. FE LITA S. YPARRAGUIRRE</v>
      </c>
      <c r="AV55" s="409"/>
      <c r="AW55" s="527"/>
      <c r="AX55" s="527"/>
      <c r="AY55" s="527"/>
      <c r="AZ55" s="527"/>
      <c r="BA55" s="123"/>
      <c r="BB55" s="123"/>
      <c r="BC55" s="123"/>
      <c r="BD55" s="123"/>
      <c r="BE55" s="123"/>
      <c r="BF55" s="528"/>
    </row>
    <row r="56" spans="1:58">
      <c r="A56" s="305"/>
      <c r="B56" s="529"/>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528"/>
      <c r="AD56" s="305"/>
      <c r="AE56" s="529"/>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528"/>
    </row>
    <row r="57" spans="1:58">
      <c r="A57" s="305"/>
      <c r="B57" s="1210" t="s">
        <v>355</v>
      </c>
      <c r="C57" s="1211"/>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A57" s="1211"/>
      <c r="AB57" s="1211"/>
      <c r="AC57" s="1212"/>
      <c r="AD57" s="305"/>
      <c r="AE57" s="1210" t="s">
        <v>355</v>
      </c>
      <c r="AF57" s="1211"/>
      <c r="AG57" s="1211"/>
      <c r="AH57" s="1211"/>
      <c r="AI57" s="1211"/>
      <c r="AJ57" s="1211"/>
      <c r="AK57" s="1211"/>
      <c r="AL57" s="1211"/>
      <c r="AM57" s="1211"/>
      <c r="AN57" s="1211"/>
      <c r="AO57" s="1211"/>
      <c r="AP57" s="1211"/>
      <c r="AQ57" s="1211"/>
      <c r="AR57" s="1211"/>
      <c r="AS57" s="1211"/>
      <c r="AT57" s="1211"/>
      <c r="AU57" s="1211"/>
      <c r="AV57" s="1211"/>
      <c r="AW57" s="1211"/>
      <c r="AX57" s="1211"/>
      <c r="AY57" s="1211"/>
      <c r="AZ57" s="1211"/>
      <c r="BA57" s="1211"/>
      <c r="BB57" s="1211"/>
      <c r="BC57" s="1211"/>
      <c r="BD57" s="1211"/>
      <c r="BE57" s="1211"/>
      <c r="BF57" s="1212"/>
    </row>
    <row r="58" spans="1:58" ht="13.75" customHeight="1" thickBot="1">
      <c r="A58" s="305"/>
      <c r="B58" s="1213" t="s">
        <v>356</v>
      </c>
      <c r="C58" s="1214"/>
      <c r="D58" s="1214"/>
      <c r="E58" s="1214"/>
      <c r="F58" s="1214"/>
      <c r="G58" s="1214" t="s">
        <v>342</v>
      </c>
      <c r="H58" s="1214"/>
      <c r="I58" s="1214"/>
      <c r="J58" s="1214"/>
      <c r="K58" s="1214" t="s">
        <v>343</v>
      </c>
      <c r="L58" s="1214"/>
      <c r="M58" s="1214"/>
      <c r="N58" s="1214"/>
      <c r="O58" s="1214" t="s">
        <v>344</v>
      </c>
      <c r="P58" s="1214"/>
      <c r="Q58" s="1214"/>
      <c r="R58" s="1214"/>
      <c r="S58" s="1215" t="s">
        <v>357</v>
      </c>
      <c r="T58" s="1215"/>
      <c r="U58" s="1215"/>
      <c r="V58" s="1215"/>
      <c r="W58" s="1215"/>
      <c r="X58" s="1214" t="s">
        <v>156</v>
      </c>
      <c r="Y58" s="1214"/>
      <c r="Z58" s="1214"/>
      <c r="AA58" s="1214"/>
      <c r="AB58" s="1214"/>
      <c r="AC58" s="1216"/>
      <c r="AD58" s="305"/>
      <c r="AE58" s="1213" t="s">
        <v>356</v>
      </c>
      <c r="AF58" s="1214"/>
      <c r="AG58" s="1214"/>
      <c r="AH58" s="1214"/>
      <c r="AI58" s="1214"/>
      <c r="AJ58" s="1214" t="s">
        <v>342</v>
      </c>
      <c r="AK58" s="1214"/>
      <c r="AL58" s="1214"/>
      <c r="AM58" s="1214"/>
      <c r="AN58" s="1214" t="s">
        <v>343</v>
      </c>
      <c r="AO58" s="1214"/>
      <c r="AP58" s="1214"/>
      <c r="AQ58" s="1214"/>
      <c r="AR58" s="1214" t="s">
        <v>344</v>
      </c>
      <c r="AS58" s="1214"/>
      <c r="AT58" s="1214"/>
      <c r="AU58" s="1214"/>
      <c r="AV58" s="1215" t="s">
        <v>357</v>
      </c>
      <c r="AW58" s="1215"/>
      <c r="AX58" s="1215"/>
      <c r="AY58" s="1215"/>
      <c r="AZ58" s="1215"/>
      <c r="BA58" s="1214" t="s">
        <v>156</v>
      </c>
      <c r="BB58" s="1214"/>
      <c r="BC58" s="1214"/>
      <c r="BD58" s="1214"/>
      <c r="BE58" s="1214"/>
      <c r="BF58" s="1216"/>
    </row>
    <row r="59" spans="1:58" ht="16" thickTop="1" thickBot="1">
      <c r="A59" s="409"/>
      <c r="B59" s="530" t="s">
        <v>255</v>
      </c>
      <c r="C59" s="335"/>
      <c r="D59" s="335"/>
      <c r="E59" s="335"/>
      <c r="F59" s="405"/>
      <c r="G59" s="1203" t="e">
        <f>_xlfn.XLOOKUP(C54,consol!$B:$B,consol!$D:$D)</f>
        <v>#N/A</v>
      </c>
      <c r="H59" s="1203"/>
      <c r="I59" s="1203"/>
      <c r="J59" s="1203"/>
      <c r="K59" s="1203" t="e">
        <f>_xlfn.XLOOKUP(C54,consol!$B:$B,consol!$E:$E)</f>
        <v>#N/A</v>
      </c>
      <c r="L59" s="1203"/>
      <c r="M59" s="1203"/>
      <c r="N59" s="1203"/>
      <c r="O59" s="1203" t="e">
        <f>_xlfn.XLOOKUP(C54,consol!$B:$B,consol!$F:$F)</f>
        <v>#N/A</v>
      </c>
      <c r="P59" s="1203"/>
      <c r="Q59" s="1203"/>
      <c r="R59" s="1203"/>
      <c r="S59" s="1203" t="e">
        <f>_xlfn.XLOOKUP(C54,consol!$B:$B,consol!$G:$G)</f>
        <v>#N/A</v>
      </c>
      <c r="T59" s="1203"/>
      <c r="U59" s="1203"/>
      <c r="V59" s="1203"/>
      <c r="W59" s="1203"/>
      <c r="X59" s="1203" t="e">
        <f>IF(OR(S59=""),"",IF(S59&gt;=74.5,"PASSED","FAILED"))</f>
        <v>#N/A</v>
      </c>
      <c r="Y59" s="1203"/>
      <c r="Z59" s="1203"/>
      <c r="AA59" s="1203"/>
      <c r="AB59" s="1203"/>
      <c r="AC59" s="1204"/>
      <c r="AD59" s="409"/>
      <c r="AE59" s="530" t="s">
        <v>255</v>
      </c>
      <c r="AF59" s="335"/>
      <c r="AG59" s="335"/>
      <c r="AH59" s="335"/>
      <c r="AI59" s="405"/>
      <c r="AJ59" s="1203" t="e">
        <f>_xlfn.XLOOKUP(AF54,consol!$B:$B,consol!$D:$D)</f>
        <v>#N/A</v>
      </c>
      <c r="AK59" s="1203"/>
      <c r="AL59" s="1203"/>
      <c r="AM59" s="1203"/>
      <c r="AN59" s="1203" t="e">
        <f>_xlfn.XLOOKUP(AF54,consol!$B:$B,consol!$E:$E)</f>
        <v>#N/A</v>
      </c>
      <c r="AO59" s="1203"/>
      <c r="AP59" s="1203"/>
      <c r="AQ59" s="1203"/>
      <c r="AR59" s="1203" t="e">
        <f>_xlfn.XLOOKUP(AF54,consol!$B:$B,consol!$F:$F)</f>
        <v>#N/A</v>
      </c>
      <c r="AS59" s="1203"/>
      <c r="AT59" s="1203"/>
      <c r="AU59" s="1203"/>
      <c r="AV59" s="1203" t="e">
        <f>_xlfn.XLOOKUP(AF54,consol!$B:$B,consol!$G:$G)</f>
        <v>#N/A</v>
      </c>
      <c r="AW59" s="1203"/>
      <c r="AX59" s="1203"/>
      <c r="AY59" s="1203"/>
      <c r="AZ59" s="1203"/>
      <c r="BA59" s="1203" t="e">
        <f>IF(OR(AV59=""),"",IF(AV59&gt;=74.5,"PASSED","FAILED"))</f>
        <v>#N/A</v>
      </c>
      <c r="BB59" s="1203"/>
      <c r="BC59" s="1203"/>
      <c r="BD59" s="1203"/>
      <c r="BE59" s="1203"/>
      <c r="BF59" s="1204"/>
    </row>
    <row r="60" spans="1:58" ht="16" thickTop="1" thickBot="1">
      <c r="A60" s="409"/>
      <c r="B60" s="530" t="s">
        <v>256</v>
      </c>
      <c r="C60" s="335"/>
      <c r="D60" s="335"/>
      <c r="E60" s="335"/>
      <c r="F60" s="405"/>
      <c r="G60" s="1203" t="e">
        <f>_xlfn.XLOOKUP(C54,consol!$B:$B,consol!$H:$H)</f>
        <v>#N/A</v>
      </c>
      <c r="H60" s="1203"/>
      <c r="I60" s="1203"/>
      <c r="J60" s="1203"/>
      <c r="K60" s="1203" t="e">
        <f>_xlfn.XLOOKUP(C54,consol!$B:$B,consol!$I:$I)</f>
        <v>#N/A</v>
      </c>
      <c r="L60" s="1203"/>
      <c r="M60" s="1203"/>
      <c r="N60" s="1203"/>
      <c r="O60" s="1203" t="e">
        <f>_xlfn.XLOOKUP(C54,consol!$B:$B,consol!$J:$J)</f>
        <v>#N/A</v>
      </c>
      <c r="P60" s="1203"/>
      <c r="Q60" s="1203"/>
      <c r="R60" s="1203"/>
      <c r="S60" s="1203" t="e">
        <f>_xlfn.XLOOKUP(C54,consol!$B:$B,consol!$K:$K)</f>
        <v>#N/A</v>
      </c>
      <c r="T60" s="1203"/>
      <c r="U60" s="1203"/>
      <c r="V60" s="1203"/>
      <c r="W60" s="1203"/>
      <c r="X60" s="1203" t="e">
        <f t="shared" ref="X60:X68" si="27">IF(OR(S60=""),"",IF(S60&gt;=74.5,"PASSED","FAILED"))</f>
        <v>#N/A</v>
      </c>
      <c r="Y60" s="1203"/>
      <c r="Z60" s="1203"/>
      <c r="AA60" s="1203"/>
      <c r="AB60" s="1203"/>
      <c r="AC60" s="1204"/>
      <c r="AD60" s="409"/>
      <c r="AE60" s="530" t="s">
        <v>256</v>
      </c>
      <c r="AF60" s="335"/>
      <c r="AG60" s="335"/>
      <c r="AH60" s="335"/>
      <c r="AI60" s="405"/>
      <c r="AJ60" s="1203" t="e">
        <f>_xlfn.XLOOKUP(AF54,consol!$B:$B,consol!$H:$H)</f>
        <v>#N/A</v>
      </c>
      <c r="AK60" s="1203"/>
      <c r="AL60" s="1203"/>
      <c r="AM60" s="1203"/>
      <c r="AN60" s="1203" t="e">
        <f>_xlfn.XLOOKUP(AF54,consol!$B:$B,consol!$I:$I)</f>
        <v>#N/A</v>
      </c>
      <c r="AO60" s="1203"/>
      <c r="AP60" s="1203"/>
      <c r="AQ60" s="1203"/>
      <c r="AR60" s="1203" t="e">
        <f>_xlfn.XLOOKUP(AF54,consol!$B:$B,consol!$J:$J)</f>
        <v>#N/A</v>
      </c>
      <c r="AS60" s="1203"/>
      <c r="AT60" s="1203"/>
      <c r="AU60" s="1203"/>
      <c r="AV60" s="1203" t="e">
        <f>_xlfn.XLOOKUP(AF54,consol!$B:$B,consol!$K:$K)</f>
        <v>#N/A</v>
      </c>
      <c r="AW60" s="1203"/>
      <c r="AX60" s="1203"/>
      <c r="AY60" s="1203"/>
      <c r="AZ60" s="1203"/>
      <c r="BA60" s="1203" t="e">
        <f t="shared" ref="BA60:BA68" si="28">IF(OR(AV60=""),"",IF(AV60&gt;=74.5,"PASSED","FAILED"))</f>
        <v>#N/A</v>
      </c>
      <c r="BB60" s="1203"/>
      <c r="BC60" s="1203"/>
      <c r="BD60" s="1203"/>
      <c r="BE60" s="1203"/>
      <c r="BF60" s="1204"/>
    </row>
    <row r="61" spans="1:58" ht="16" thickTop="1" thickBot="1">
      <c r="A61" s="409"/>
      <c r="B61" s="530" t="s">
        <v>257</v>
      </c>
      <c r="C61" s="335"/>
      <c r="D61" s="335"/>
      <c r="E61" s="335"/>
      <c r="F61" s="405"/>
      <c r="G61" s="1203" t="e">
        <f>_xlfn.XLOOKUP(C54,consol!$B:$B,consol!$L:$L)</f>
        <v>#N/A</v>
      </c>
      <c r="H61" s="1203"/>
      <c r="I61" s="1203"/>
      <c r="J61" s="1203"/>
      <c r="K61" s="1203" t="e">
        <f>_xlfn.XLOOKUP(C54,consol!$B:$B,consol!$M:$M)</f>
        <v>#N/A</v>
      </c>
      <c r="L61" s="1203"/>
      <c r="M61" s="1203"/>
      <c r="N61" s="1203"/>
      <c r="O61" s="1203" t="e">
        <f>_xlfn.XLOOKUP(C54,consol!$B:$B,consol!$N:$N)</f>
        <v>#N/A</v>
      </c>
      <c r="P61" s="1203"/>
      <c r="Q61" s="1203"/>
      <c r="R61" s="1203"/>
      <c r="S61" s="1203" t="e">
        <f>_xlfn.XLOOKUP(C54,consol!$B:$B,consol!$O:$O)</f>
        <v>#N/A</v>
      </c>
      <c r="T61" s="1203"/>
      <c r="U61" s="1203"/>
      <c r="V61" s="1203"/>
      <c r="W61" s="1203"/>
      <c r="X61" s="1203" t="e">
        <f t="shared" si="27"/>
        <v>#N/A</v>
      </c>
      <c r="Y61" s="1203"/>
      <c r="Z61" s="1203"/>
      <c r="AA61" s="1203"/>
      <c r="AB61" s="1203"/>
      <c r="AC61" s="1204"/>
      <c r="AD61" s="409"/>
      <c r="AE61" s="530" t="s">
        <v>257</v>
      </c>
      <c r="AF61" s="335"/>
      <c r="AG61" s="335"/>
      <c r="AH61" s="335"/>
      <c r="AI61" s="405"/>
      <c r="AJ61" s="1203" t="e">
        <f>_xlfn.XLOOKUP(AF54,consol!$B:$B,consol!$L:$L)</f>
        <v>#N/A</v>
      </c>
      <c r="AK61" s="1203"/>
      <c r="AL61" s="1203"/>
      <c r="AM61" s="1203"/>
      <c r="AN61" s="1203" t="e">
        <f>_xlfn.XLOOKUP(AF54,consol!$B:$B,consol!$M:$M)</f>
        <v>#N/A</v>
      </c>
      <c r="AO61" s="1203"/>
      <c r="AP61" s="1203"/>
      <c r="AQ61" s="1203"/>
      <c r="AR61" s="1203" t="e">
        <f>_xlfn.XLOOKUP(AF54,consol!$B:$B,consol!$N:$N)</f>
        <v>#N/A</v>
      </c>
      <c r="AS61" s="1203"/>
      <c r="AT61" s="1203"/>
      <c r="AU61" s="1203"/>
      <c r="AV61" s="1203" t="e">
        <f>_xlfn.XLOOKUP(AF54,consol!$B:$B,consol!$O:$O)</f>
        <v>#N/A</v>
      </c>
      <c r="AW61" s="1203"/>
      <c r="AX61" s="1203"/>
      <c r="AY61" s="1203"/>
      <c r="AZ61" s="1203"/>
      <c r="BA61" s="1203" t="e">
        <f t="shared" si="28"/>
        <v>#N/A</v>
      </c>
      <c r="BB61" s="1203"/>
      <c r="BC61" s="1203"/>
      <c r="BD61" s="1203"/>
      <c r="BE61" s="1203"/>
      <c r="BF61" s="1204"/>
    </row>
    <row r="62" spans="1:58" ht="16" thickTop="1" thickBot="1">
      <c r="A62" s="409"/>
      <c r="B62" s="530" t="s">
        <v>258</v>
      </c>
      <c r="C62" s="335"/>
      <c r="D62" s="335"/>
      <c r="E62" s="335"/>
      <c r="F62" s="405"/>
      <c r="G62" s="1203" t="e">
        <f>_xlfn.XLOOKUP(C54,consol!$B:$B,consol!$P:$P)</f>
        <v>#N/A</v>
      </c>
      <c r="H62" s="1203"/>
      <c r="I62" s="1203"/>
      <c r="J62" s="1203"/>
      <c r="K62" s="1203" t="e">
        <f>_xlfn.XLOOKUP(C54,consol!$B:$B,consol!$Q:$Q)</f>
        <v>#N/A</v>
      </c>
      <c r="L62" s="1203"/>
      <c r="M62" s="1203"/>
      <c r="N62" s="1203"/>
      <c r="O62" s="1203" t="e">
        <f>_xlfn.XLOOKUP(C54,consol!$B:$B,consol!$R:$R)</f>
        <v>#N/A</v>
      </c>
      <c r="P62" s="1203"/>
      <c r="Q62" s="1203"/>
      <c r="R62" s="1203"/>
      <c r="S62" s="1203" t="e">
        <f>_xlfn.XLOOKUP(C54,consol!$B:$B,consol!$S:$S)</f>
        <v>#N/A</v>
      </c>
      <c r="T62" s="1203"/>
      <c r="U62" s="1203"/>
      <c r="V62" s="1203"/>
      <c r="W62" s="1203"/>
      <c r="X62" s="1203" t="e">
        <f t="shared" si="27"/>
        <v>#N/A</v>
      </c>
      <c r="Y62" s="1203"/>
      <c r="Z62" s="1203"/>
      <c r="AA62" s="1203"/>
      <c r="AB62" s="1203"/>
      <c r="AC62" s="1204"/>
      <c r="AD62" s="409"/>
      <c r="AE62" s="530" t="s">
        <v>258</v>
      </c>
      <c r="AF62" s="335"/>
      <c r="AG62" s="335"/>
      <c r="AH62" s="335"/>
      <c r="AI62" s="405"/>
      <c r="AJ62" s="1203" t="e">
        <f>_xlfn.XLOOKUP(AF54,consol!$B:$B,consol!$P:$P)</f>
        <v>#N/A</v>
      </c>
      <c r="AK62" s="1203"/>
      <c r="AL62" s="1203"/>
      <c r="AM62" s="1203"/>
      <c r="AN62" s="1203" t="e">
        <f>_xlfn.XLOOKUP(AF54,consol!$B:$B,consol!$Q:$Q)</f>
        <v>#N/A</v>
      </c>
      <c r="AO62" s="1203"/>
      <c r="AP62" s="1203"/>
      <c r="AQ62" s="1203"/>
      <c r="AR62" s="1203" t="e">
        <f>_xlfn.XLOOKUP(AF54,consol!$B:$B,consol!$R:$R)</f>
        <v>#N/A</v>
      </c>
      <c r="AS62" s="1203"/>
      <c r="AT62" s="1203"/>
      <c r="AU62" s="1203"/>
      <c r="AV62" s="1203" t="e">
        <f>_xlfn.XLOOKUP(AF54,consol!$B:$B,consol!$S:$S)</f>
        <v>#N/A</v>
      </c>
      <c r="AW62" s="1203"/>
      <c r="AX62" s="1203"/>
      <c r="AY62" s="1203"/>
      <c r="AZ62" s="1203"/>
      <c r="BA62" s="1203" t="e">
        <f t="shared" si="28"/>
        <v>#N/A</v>
      </c>
      <c r="BB62" s="1203"/>
      <c r="BC62" s="1203"/>
      <c r="BD62" s="1203"/>
      <c r="BE62" s="1203"/>
      <c r="BF62" s="1204"/>
    </row>
    <row r="63" spans="1:58" ht="16" thickTop="1" thickBot="1">
      <c r="A63" s="409"/>
      <c r="B63" s="530" t="s">
        <v>259</v>
      </c>
      <c r="C63" s="335"/>
      <c r="D63" s="335"/>
      <c r="E63" s="335"/>
      <c r="F63" s="405"/>
      <c r="G63" s="1203" t="e">
        <f>_xlfn.XLOOKUP(C54,consol!$B:$B,consol!$T:$T)</f>
        <v>#N/A</v>
      </c>
      <c r="H63" s="1203"/>
      <c r="I63" s="1203"/>
      <c r="J63" s="1203"/>
      <c r="K63" s="1203" t="e">
        <f>_xlfn.XLOOKUP(C54,consol!$B:$B,consol!$U:$U)</f>
        <v>#N/A</v>
      </c>
      <c r="L63" s="1203"/>
      <c r="M63" s="1203"/>
      <c r="N63" s="1203"/>
      <c r="O63" s="1203" t="e">
        <f>_xlfn.XLOOKUP(C54,consol!$B:$B,consol!$V:$V)</f>
        <v>#N/A</v>
      </c>
      <c r="P63" s="1203"/>
      <c r="Q63" s="1203"/>
      <c r="R63" s="1203"/>
      <c r="S63" s="1203" t="e">
        <f>_xlfn.XLOOKUP(C54,consol!$B:$B,consol!$W:$W)</f>
        <v>#N/A</v>
      </c>
      <c r="T63" s="1203"/>
      <c r="U63" s="1203"/>
      <c r="V63" s="1203"/>
      <c r="W63" s="1203"/>
      <c r="X63" s="1203" t="e">
        <f t="shared" si="27"/>
        <v>#N/A</v>
      </c>
      <c r="Y63" s="1203"/>
      <c r="Z63" s="1203"/>
      <c r="AA63" s="1203"/>
      <c r="AB63" s="1203"/>
      <c r="AC63" s="1204"/>
      <c r="AD63" s="409"/>
      <c r="AE63" s="530" t="s">
        <v>259</v>
      </c>
      <c r="AF63" s="335"/>
      <c r="AG63" s="335"/>
      <c r="AH63" s="335"/>
      <c r="AI63" s="405"/>
      <c r="AJ63" s="1203" t="e">
        <f>_xlfn.XLOOKUP(AF54,consol!$B:$B,consol!$T:$T)</f>
        <v>#N/A</v>
      </c>
      <c r="AK63" s="1203"/>
      <c r="AL63" s="1203"/>
      <c r="AM63" s="1203"/>
      <c r="AN63" s="1203" t="e">
        <f>_xlfn.XLOOKUP(AF54,consol!$B:$B,consol!$U:$U)</f>
        <v>#N/A</v>
      </c>
      <c r="AO63" s="1203"/>
      <c r="AP63" s="1203"/>
      <c r="AQ63" s="1203"/>
      <c r="AR63" s="1203" t="e">
        <f>_xlfn.XLOOKUP(AF54,consol!$B:$B,consol!$V:$V)</f>
        <v>#N/A</v>
      </c>
      <c r="AS63" s="1203"/>
      <c r="AT63" s="1203"/>
      <c r="AU63" s="1203"/>
      <c r="AV63" s="1203" t="e">
        <f>_xlfn.XLOOKUP(AF54,consol!$B:$B,consol!$W:$W)</f>
        <v>#N/A</v>
      </c>
      <c r="AW63" s="1203"/>
      <c r="AX63" s="1203"/>
      <c r="AY63" s="1203"/>
      <c r="AZ63" s="1203"/>
      <c r="BA63" s="1203" t="e">
        <f t="shared" si="28"/>
        <v>#N/A</v>
      </c>
      <c r="BB63" s="1203"/>
      <c r="BC63" s="1203"/>
      <c r="BD63" s="1203"/>
      <c r="BE63" s="1203"/>
      <c r="BF63" s="1204"/>
    </row>
    <row r="64" spans="1:58" ht="16" thickTop="1" thickBot="1">
      <c r="A64" s="409"/>
      <c r="B64" s="530" t="s">
        <v>260</v>
      </c>
      <c r="C64" s="335"/>
      <c r="D64" s="335"/>
      <c r="E64" s="335"/>
      <c r="F64" s="405"/>
      <c r="G64" s="1203" t="e">
        <f>_xlfn.XLOOKUP(C54,consol!$B:$B,consol!$X:$X)</f>
        <v>#N/A</v>
      </c>
      <c r="H64" s="1203"/>
      <c r="I64" s="1203"/>
      <c r="J64" s="1203"/>
      <c r="K64" s="1203" t="e">
        <f>_xlfn.XLOOKUP(C54,consol!$B:$B,consol!$Y:$Y)</f>
        <v>#N/A</v>
      </c>
      <c r="L64" s="1203"/>
      <c r="M64" s="1203"/>
      <c r="N64" s="1203"/>
      <c r="O64" s="1203" t="e">
        <f>_xlfn.XLOOKUP(C54,consol!$B:$B,consol!$Z:$Z)</f>
        <v>#N/A</v>
      </c>
      <c r="P64" s="1203"/>
      <c r="Q64" s="1203"/>
      <c r="R64" s="1203"/>
      <c r="S64" s="1203" t="e">
        <f>_xlfn.XLOOKUP(C54,consol!$B:$B,consol!$AA:$AA)</f>
        <v>#N/A</v>
      </c>
      <c r="T64" s="1203"/>
      <c r="U64" s="1203"/>
      <c r="V64" s="1203"/>
      <c r="W64" s="1203"/>
      <c r="X64" s="1203" t="e">
        <f t="shared" si="27"/>
        <v>#N/A</v>
      </c>
      <c r="Y64" s="1203"/>
      <c r="Z64" s="1203"/>
      <c r="AA64" s="1203"/>
      <c r="AB64" s="1203"/>
      <c r="AC64" s="1204"/>
      <c r="AD64" s="409"/>
      <c r="AE64" s="530" t="s">
        <v>260</v>
      </c>
      <c r="AF64" s="335"/>
      <c r="AG64" s="335"/>
      <c r="AH64" s="335"/>
      <c r="AI64" s="405"/>
      <c r="AJ64" s="1203" t="e">
        <f>_xlfn.XLOOKUP(AF54,consol!$B:$B,consol!$X:$X)</f>
        <v>#N/A</v>
      </c>
      <c r="AK64" s="1203"/>
      <c r="AL64" s="1203"/>
      <c r="AM64" s="1203"/>
      <c r="AN64" s="1203" t="e">
        <f>_xlfn.XLOOKUP(AF54,consol!$B:$B,consol!$Y:$Y)</f>
        <v>#N/A</v>
      </c>
      <c r="AO64" s="1203"/>
      <c r="AP64" s="1203"/>
      <c r="AQ64" s="1203"/>
      <c r="AR64" s="1203" t="e">
        <f>_xlfn.XLOOKUP(AF54,consol!$B:$B,consol!$Z:$Z)</f>
        <v>#N/A</v>
      </c>
      <c r="AS64" s="1203"/>
      <c r="AT64" s="1203"/>
      <c r="AU64" s="1203"/>
      <c r="AV64" s="1203" t="e">
        <f>_xlfn.XLOOKUP(AF54,consol!$B:$B,consol!$AA:$AA)</f>
        <v>#N/A</v>
      </c>
      <c r="AW64" s="1203"/>
      <c r="AX64" s="1203"/>
      <c r="AY64" s="1203"/>
      <c r="AZ64" s="1203"/>
      <c r="BA64" s="1203" t="e">
        <f t="shared" si="28"/>
        <v>#N/A</v>
      </c>
      <c r="BB64" s="1203"/>
      <c r="BC64" s="1203"/>
      <c r="BD64" s="1203"/>
      <c r="BE64" s="1203"/>
      <c r="BF64" s="1204"/>
    </row>
    <row r="65" spans="1:58" ht="15" thickTop="1" thickBot="1">
      <c r="A65" s="409"/>
      <c r="B65" s="531" t="s">
        <v>261</v>
      </c>
      <c r="C65" s="336"/>
      <c r="D65" s="336"/>
      <c r="E65" s="336"/>
      <c r="F65" s="405"/>
      <c r="G65" s="1203" t="e">
        <f>_xlfn.XLOOKUP(C54,consol!$B:$B,consol!$AB:$AB)</f>
        <v>#N/A</v>
      </c>
      <c r="H65" s="1203"/>
      <c r="I65" s="1203"/>
      <c r="J65" s="1203"/>
      <c r="K65" s="1203" t="e">
        <f>_xlfn.XLOOKUP(C54,consol!$B:$B,consol!$AC:$AC)</f>
        <v>#N/A</v>
      </c>
      <c r="L65" s="1203"/>
      <c r="M65" s="1203"/>
      <c r="N65" s="1203"/>
      <c r="O65" s="1203" t="e">
        <f>_xlfn.XLOOKUP(C54,consol!$B:$B,consol!$AD:$AD)</f>
        <v>#N/A</v>
      </c>
      <c r="P65" s="1203"/>
      <c r="Q65" s="1203"/>
      <c r="R65" s="1203"/>
      <c r="S65" s="1203" t="e">
        <f>_xlfn.XLOOKUP(C54,consol!$B:$B,consol!$AE:$AE)</f>
        <v>#N/A</v>
      </c>
      <c r="T65" s="1203"/>
      <c r="U65" s="1203"/>
      <c r="V65" s="1203"/>
      <c r="W65" s="1203"/>
      <c r="X65" s="1203" t="e">
        <f t="shared" si="27"/>
        <v>#N/A</v>
      </c>
      <c r="Y65" s="1203"/>
      <c r="Z65" s="1203"/>
      <c r="AA65" s="1203"/>
      <c r="AB65" s="1203"/>
      <c r="AC65" s="1204"/>
      <c r="AD65" s="409"/>
      <c r="AE65" s="531" t="s">
        <v>261</v>
      </c>
      <c r="AF65" s="336"/>
      <c r="AG65" s="336"/>
      <c r="AH65" s="336"/>
      <c r="AI65" s="405"/>
      <c r="AJ65" s="1203" t="e">
        <f>_xlfn.XLOOKUP(AF54,consol!$B:$B,consol!$AB:$AB)</f>
        <v>#N/A</v>
      </c>
      <c r="AK65" s="1203"/>
      <c r="AL65" s="1203"/>
      <c r="AM65" s="1203"/>
      <c r="AN65" s="1203" t="e">
        <f>_xlfn.XLOOKUP(AF54,consol!$B:$B,consol!$AC:$AC)</f>
        <v>#N/A</v>
      </c>
      <c r="AO65" s="1203"/>
      <c r="AP65" s="1203"/>
      <c r="AQ65" s="1203"/>
      <c r="AR65" s="1203" t="e">
        <f>_xlfn.XLOOKUP(AF54,consol!$B:$B,consol!$AD:$AD)</f>
        <v>#N/A</v>
      </c>
      <c r="AS65" s="1203"/>
      <c r="AT65" s="1203"/>
      <c r="AU65" s="1203"/>
      <c r="AV65" s="1203" t="e">
        <f>_xlfn.XLOOKUP(AF54,consol!$B:$B,consol!$AE:$AE)</f>
        <v>#N/A</v>
      </c>
      <c r="AW65" s="1203"/>
      <c r="AX65" s="1203"/>
      <c r="AY65" s="1203"/>
      <c r="AZ65" s="1203"/>
      <c r="BA65" s="1203" t="e">
        <f t="shared" si="28"/>
        <v>#N/A</v>
      </c>
      <c r="BB65" s="1203"/>
      <c r="BC65" s="1203"/>
      <c r="BD65" s="1203"/>
      <c r="BE65" s="1203"/>
      <c r="BF65" s="1204"/>
    </row>
    <row r="66" spans="1:58" ht="16" thickTop="1" thickBot="1">
      <c r="A66" s="409"/>
      <c r="B66" s="530" t="s">
        <v>12</v>
      </c>
      <c r="C66" s="335"/>
      <c r="D66" s="335"/>
      <c r="E66" s="335"/>
      <c r="F66" s="405"/>
      <c r="G66" s="1203" t="e">
        <f>_xlfn.XLOOKUP(C54,consol!$B:$B,consol!$AF:$AF)</f>
        <v>#N/A</v>
      </c>
      <c r="H66" s="1203"/>
      <c r="I66" s="1203"/>
      <c r="J66" s="1203"/>
      <c r="K66" s="1203" t="e">
        <f>_xlfn.XLOOKUP(C54,consol!$B:$B,consol!$AG:$AG)</f>
        <v>#N/A</v>
      </c>
      <c r="L66" s="1203"/>
      <c r="M66" s="1203"/>
      <c r="N66" s="1203"/>
      <c r="O66" s="1203" t="e">
        <f>_xlfn.XLOOKUP(C54,consol!$B:$B,consol!$AH:$AH)</f>
        <v>#N/A</v>
      </c>
      <c r="P66" s="1203"/>
      <c r="Q66" s="1203"/>
      <c r="R66" s="1203"/>
      <c r="S66" s="1203" t="e">
        <f>_xlfn.XLOOKUP(C54,consol!$B:$B,consol!$AI:$AI)</f>
        <v>#N/A</v>
      </c>
      <c r="T66" s="1203"/>
      <c r="U66" s="1203"/>
      <c r="V66" s="1203"/>
      <c r="W66" s="1203"/>
      <c r="X66" s="1203" t="e">
        <f t="shared" si="27"/>
        <v>#N/A</v>
      </c>
      <c r="Y66" s="1203"/>
      <c r="Z66" s="1203"/>
      <c r="AA66" s="1203"/>
      <c r="AB66" s="1203"/>
      <c r="AC66" s="1204"/>
      <c r="AD66" s="409"/>
      <c r="AE66" s="530" t="s">
        <v>12</v>
      </c>
      <c r="AF66" s="335"/>
      <c r="AG66" s="335"/>
      <c r="AH66" s="335"/>
      <c r="AI66" s="405"/>
      <c r="AJ66" s="1203" t="e">
        <f>_xlfn.XLOOKUP(AF54,consol!$B:$B,consol!$AF:$AF)</f>
        <v>#N/A</v>
      </c>
      <c r="AK66" s="1203"/>
      <c r="AL66" s="1203"/>
      <c r="AM66" s="1203"/>
      <c r="AN66" s="1203" t="e">
        <f>_xlfn.XLOOKUP(AF54,consol!$B:$B,consol!$AG:$AG)</f>
        <v>#N/A</v>
      </c>
      <c r="AO66" s="1203"/>
      <c r="AP66" s="1203"/>
      <c r="AQ66" s="1203"/>
      <c r="AR66" s="1203" t="e">
        <f>_xlfn.XLOOKUP(AF54,consol!$B:$B,consol!$AH:$AH)</f>
        <v>#N/A</v>
      </c>
      <c r="AS66" s="1203"/>
      <c r="AT66" s="1203"/>
      <c r="AU66" s="1203"/>
      <c r="AV66" s="1203" t="e">
        <f>_xlfn.XLOOKUP(AF54,consol!$B:$B,consol!$AI:$AI)</f>
        <v>#N/A</v>
      </c>
      <c r="AW66" s="1203"/>
      <c r="AX66" s="1203"/>
      <c r="AY66" s="1203"/>
      <c r="AZ66" s="1203"/>
      <c r="BA66" s="1203" t="e">
        <f t="shared" si="28"/>
        <v>#N/A</v>
      </c>
      <c r="BB66" s="1203"/>
      <c r="BC66" s="1203"/>
      <c r="BD66" s="1203"/>
      <c r="BE66" s="1203"/>
      <c r="BF66" s="1204"/>
    </row>
    <row r="67" spans="1:58" ht="16.5" thickTop="1" thickBot="1">
      <c r="A67" s="409"/>
      <c r="B67" s="532" t="s">
        <v>262</v>
      </c>
      <c r="C67" s="337"/>
      <c r="D67" s="337"/>
      <c r="E67" s="337"/>
      <c r="F67" s="405"/>
      <c r="G67" s="1203" t="e">
        <f>_xlfn.XLOOKUP(C54,consol!$B:$B,consol!$AJ:$AJ)</f>
        <v>#N/A</v>
      </c>
      <c r="H67" s="1203"/>
      <c r="I67" s="1203"/>
      <c r="J67" s="1203"/>
      <c r="K67" s="1203" t="e">
        <f>_xlfn.XLOOKUP(C54,consol!$B:$B,consol!$AK:$AK)</f>
        <v>#N/A</v>
      </c>
      <c r="L67" s="1203"/>
      <c r="M67" s="1203"/>
      <c r="N67" s="1203"/>
      <c r="O67" s="1203" t="e">
        <f>_xlfn.XLOOKUP(C54,consol!$B:$B,consol!$AL:$AL)</f>
        <v>#N/A</v>
      </c>
      <c r="P67" s="1203"/>
      <c r="Q67" s="1203"/>
      <c r="R67" s="1203"/>
      <c r="S67" s="1223" t="e">
        <f>VLOOKUP(C$6,consol!$B$17:$BM$117,38,FALSE)</f>
        <v>#N/A</v>
      </c>
      <c r="T67" s="1223"/>
      <c r="U67" s="1223"/>
      <c r="V67" s="1223"/>
      <c r="W67" s="1223"/>
      <c r="X67" s="1223" t="e">
        <f t="shared" si="27"/>
        <v>#N/A</v>
      </c>
      <c r="Y67" s="1223"/>
      <c r="Z67" s="1223"/>
      <c r="AA67" s="1223"/>
      <c r="AB67" s="1223"/>
      <c r="AC67" s="1224"/>
      <c r="AD67" s="409"/>
      <c r="AE67" s="532" t="s">
        <v>262</v>
      </c>
      <c r="AF67" s="337"/>
      <c r="AG67" s="337"/>
      <c r="AH67" s="337"/>
      <c r="AI67" s="405"/>
      <c r="AJ67" s="1203" t="e">
        <f>_xlfn.XLOOKUP(AF54,consol!$B:$B,consol!$AJ:$AJ)</f>
        <v>#N/A</v>
      </c>
      <c r="AK67" s="1203"/>
      <c r="AL67" s="1203"/>
      <c r="AM67" s="1203"/>
      <c r="AN67" s="1203" t="e">
        <f>_xlfn.XLOOKUP(AF54,consol!$B:$B,consol!$AK:$AK)</f>
        <v>#N/A</v>
      </c>
      <c r="AO67" s="1203"/>
      <c r="AP67" s="1203"/>
      <c r="AQ67" s="1203"/>
      <c r="AR67" s="1203" t="e">
        <f>_xlfn.XLOOKUP(AF54,consol!$B:$B,consol!$AL:$AL)</f>
        <v>#N/A</v>
      </c>
      <c r="AS67" s="1203"/>
      <c r="AT67" s="1203"/>
      <c r="AU67" s="1203"/>
      <c r="AV67" s="1223" t="e">
        <f>VLOOKUP(AF$6,consol!$B$17:$BM$117,38,FALSE)</f>
        <v>#N/A</v>
      </c>
      <c r="AW67" s="1223"/>
      <c r="AX67" s="1223"/>
      <c r="AY67" s="1223"/>
      <c r="AZ67" s="1223"/>
      <c r="BA67" s="1223" t="e">
        <f t="shared" si="28"/>
        <v>#N/A</v>
      </c>
      <c r="BB67" s="1223"/>
      <c r="BC67" s="1223"/>
      <c r="BD67" s="1223"/>
      <c r="BE67" s="1223"/>
      <c r="BF67" s="1224"/>
    </row>
    <row r="68" spans="1:58" ht="16.5" thickTop="1" thickBot="1">
      <c r="A68" s="409"/>
      <c r="B68" s="532" t="s">
        <v>263</v>
      </c>
      <c r="C68" s="337"/>
      <c r="D68" s="337"/>
      <c r="E68" s="337"/>
      <c r="F68" s="405"/>
      <c r="G68" s="1203" t="e">
        <f>_xlfn.XLOOKUP(C54,consol!$B:$B,consol!$AN:$AN)</f>
        <v>#N/A</v>
      </c>
      <c r="H68" s="1203"/>
      <c r="I68" s="1203"/>
      <c r="J68" s="1203"/>
      <c r="K68" s="1203" t="e">
        <f>_xlfn.XLOOKUP(C54,consol!$B:$B,consol!$AO:$AO)</f>
        <v>#N/A</v>
      </c>
      <c r="L68" s="1203"/>
      <c r="M68" s="1203"/>
      <c r="N68" s="1203"/>
      <c r="O68" s="1203" t="e">
        <f>_xlfn.XLOOKUP(C54,consol!$B:$B,consol!$AP:$AP)</f>
        <v>#N/A</v>
      </c>
      <c r="P68" s="1203"/>
      <c r="Q68" s="1203"/>
      <c r="R68" s="1203"/>
      <c r="S68" s="1223" t="e">
        <f>VLOOKUP(C$6,consol!$B$17:$BM$117,42,FALSE)</f>
        <v>#N/A</v>
      </c>
      <c r="T68" s="1223"/>
      <c r="U68" s="1223"/>
      <c r="V68" s="1223"/>
      <c r="W68" s="1223"/>
      <c r="X68" s="1223" t="e">
        <f t="shared" si="27"/>
        <v>#N/A</v>
      </c>
      <c r="Y68" s="1223"/>
      <c r="Z68" s="1223"/>
      <c r="AA68" s="1223"/>
      <c r="AB68" s="1223"/>
      <c r="AC68" s="1224"/>
      <c r="AD68" s="409"/>
      <c r="AE68" s="532" t="s">
        <v>263</v>
      </c>
      <c r="AF68" s="337"/>
      <c r="AG68" s="337"/>
      <c r="AH68" s="337"/>
      <c r="AI68" s="405"/>
      <c r="AJ68" s="1203" t="e">
        <f>_xlfn.XLOOKUP(AF54,consol!$B:$B,consol!$AN:$AN)</f>
        <v>#N/A</v>
      </c>
      <c r="AK68" s="1203"/>
      <c r="AL68" s="1203"/>
      <c r="AM68" s="1203"/>
      <c r="AN68" s="1203" t="e">
        <f>_xlfn.XLOOKUP(AF54,consol!$B:$B,consol!$AO:$AO)</f>
        <v>#N/A</v>
      </c>
      <c r="AO68" s="1203"/>
      <c r="AP68" s="1203"/>
      <c r="AQ68" s="1203"/>
      <c r="AR68" s="1203" t="e">
        <f>_xlfn.XLOOKUP(AF54,consol!$B:$B,consol!$AP:$AP)</f>
        <v>#N/A</v>
      </c>
      <c r="AS68" s="1203"/>
      <c r="AT68" s="1203"/>
      <c r="AU68" s="1203"/>
      <c r="AV68" s="1223" t="e">
        <f>VLOOKUP(AF$6,consol!$B$17:$BM$117,42,FALSE)</f>
        <v>#N/A</v>
      </c>
      <c r="AW68" s="1223"/>
      <c r="AX68" s="1223"/>
      <c r="AY68" s="1223"/>
      <c r="AZ68" s="1223"/>
      <c r="BA68" s="1223" t="e">
        <f t="shared" si="28"/>
        <v>#N/A</v>
      </c>
      <c r="BB68" s="1223"/>
      <c r="BC68" s="1223"/>
      <c r="BD68" s="1223"/>
      <c r="BE68" s="1223"/>
      <c r="BF68" s="1224"/>
    </row>
    <row r="69" spans="1:58" ht="16" thickTop="1" thickBot="1">
      <c r="A69" s="409"/>
      <c r="B69" s="551" t="e">
        <f>_xlfn.XLOOKUP(C54,consol!$B:$B,consol!$BN:$BN)</f>
        <v>#N/A</v>
      </c>
      <c r="C69" s="420"/>
      <c r="D69" s="420"/>
      <c r="E69" s="420"/>
      <c r="F69" s="421" t="str">
        <f>PROPER('INPUT DATA'!E73)</f>
        <v/>
      </c>
      <c r="G69" s="1209" t="e">
        <f>_xlfn.XLOOKUP($C$6,consol!$B:$B,consol!AR:AR)</f>
        <v>#N/A</v>
      </c>
      <c r="H69" s="1209"/>
      <c r="I69" s="1209"/>
      <c r="J69" s="1209"/>
      <c r="K69" s="1209" t="e">
        <f>_xlfn.XLOOKUP(C54,consol!$B:$B,consol!AS:AS)</f>
        <v>#N/A</v>
      </c>
      <c r="L69" s="1209"/>
      <c r="M69" s="1209"/>
      <c r="N69" s="1209"/>
      <c r="O69" s="1209" t="e">
        <f>_xlfn.XLOOKUP(C54,consol!$B:$B,consol!AX:AX)</f>
        <v>#N/A</v>
      </c>
      <c r="P69" s="1209"/>
      <c r="Q69" s="1209"/>
      <c r="R69" s="1209"/>
      <c r="S69" s="1205" t="e">
        <f>VLOOKUP(C$6,consol!$B$17:$BM$117,46,FALSE)</f>
        <v>#N/A</v>
      </c>
      <c r="T69" s="1205"/>
      <c r="U69" s="1205"/>
      <c r="V69" s="1205"/>
      <c r="W69" s="1205"/>
      <c r="X69" s="1220" t="e">
        <f>IF(S69=0,"",AG69)</f>
        <v>#N/A</v>
      </c>
      <c r="Y69" s="1221"/>
      <c r="Z69" s="1221"/>
      <c r="AA69" s="1221"/>
      <c r="AB69" s="1221"/>
      <c r="AC69" s="1222"/>
      <c r="AD69" s="409"/>
      <c r="AE69" s="551" t="e">
        <f>_xlfn.XLOOKUP(AF54,consol!$B:$B,consol!$BN:$BN)</f>
        <v>#N/A</v>
      </c>
      <c r="AF69" s="420"/>
      <c r="AG69" s="420"/>
      <c r="AH69" s="420"/>
      <c r="AI69" s="421" t="str">
        <f>PROPER('INPUT DATA'!AH73)</f>
        <v/>
      </c>
      <c r="AJ69" s="1209" t="e">
        <f>_xlfn.XLOOKUP($C$6,consol!$B:$B,consol!BU:BU)</f>
        <v>#N/A</v>
      </c>
      <c r="AK69" s="1209"/>
      <c r="AL69" s="1209"/>
      <c r="AM69" s="1209"/>
      <c r="AN69" s="1209" t="e">
        <f>_xlfn.XLOOKUP(AF54,consol!$B:$B,consol!BV:BV)</f>
        <v>#N/A</v>
      </c>
      <c r="AO69" s="1209"/>
      <c r="AP69" s="1209"/>
      <c r="AQ69" s="1209"/>
      <c r="AR69" s="1209" t="e">
        <f>_xlfn.XLOOKUP(AF54,consol!$B:$B,consol!CA:CA)</f>
        <v>#N/A</v>
      </c>
      <c r="AS69" s="1209"/>
      <c r="AT69" s="1209"/>
      <c r="AU69" s="1209"/>
      <c r="AV69" s="1205" t="e">
        <f>VLOOKUP(AF$6,consol!$B$17:$BM$117,46,FALSE)</f>
        <v>#N/A</v>
      </c>
      <c r="AW69" s="1205"/>
      <c r="AX69" s="1205"/>
      <c r="AY69" s="1205"/>
      <c r="AZ69" s="1205"/>
      <c r="BA69" s="1220" t="e">
        <f>IF(AV69=0,"",BJ69)</f>
        <v>#N/A</v>
      </c>
      <c r="BB69" s="1221"/>
      <c r="BC69" s="1221"/>
      <c r="BD69" s="1221"/>
      <c r="BE69" s="1221"/>
      <c r="BF69" s="1222"/>
    </row>
    <row r="70" spans="1:58" ht="16" hidden="1" thickTop="1" thickBot="1">
      <c r="A70" s="409"/>
      <c r="B70" s="533" t="str">
        <f t="shared" ref="B70:B71" si="29">IF(F70="","",F70)</f>
        <v/>
      </c>
      <c r="C70" s="420"/>
      <c r="D70" s="420"/>
      <c r="E70" s="420"/>
      <c r="F70" s="421" t="str">
        <f>PROPER('INPUT DATA'!E74)</f>
        <v/>
      </c>
      <c r="G70" s="1205"/>
      <c r="H70" s="1205"/>
      <c r="I70" s="1205"/>
      <c r="J70" s="1205"/>
      <c r="K70" s="1205"/>
      <c r="L70" s="1205"/>
      <c r="M70" s="1205"/>
      <c r="N70" s="1205"/>
      <c r="O70" s="1205"/>
      <c r="P70" s="1205"/>
      <c r="Q70" s="1205"/>
      <c r="R70" s="1205"/>
      <c r="S70" s="1205" t="e">
        <f>VLOOKUP(C$6,consol!$B$17:$BM$117,50,FALSE)</f>
        <v>#N/A</v>
      </c>
      <c r="T70" s="1205"/>
      <c r="U70" s="1205"/>
      <c r="V70" s="1205"/>
      <c r="W70" s="1205"/>
      <c r="X70" s="1220" t="e">
        <f>IF(S70=0,"",AG70)</f>
        <v>#N/A</v>
      </c>
      <c r="Y70" s="1221"/>
      <c r="Z70" s="1221"/>
      <c r="AA70" s="1221"/>
      <c r="AB70" s="1221"/>
      <c r="AC70" s="1222"/>
      <c r="AD70" s="409"/>
      <c r="AE70" s="533" t="str">
        <f t="shared" ref="AE70:AE71" si="30">IF(AI70="","",AI70)</f>
        <v/>
      </c>
      <c r="AF70" s="420"/>
      <c r="AG70" s="420"/>
      <c r="AH70" s="420"/>
      <c r="AI70" s="421" t="str">
        <f>PROPER('INPUT DATA'!AH74)</f>
        <v/>
      </c>
      <c r="AJ70" s="1205"/>
      <c r="AK70" s="1205"/>
      <c r="AL70" s="1205"/>
      <c r="AM70" s="1205"/>
      <c r="AN70" s="1205"/>
      <c r="AO70" s="1205"/>
      <c r="AP70" s="1205"/>
      <c r="AQ70" s="1205"/>
      <c r="AR70" s="1205"/>
      <c r="AS70" s="1205"/>
      <c r="AT70" s="1205"/>
      <c r="AU70" s="1205"/>
      <c r="AV70" s="1205" t="e">
        <f>VLOOKUP(AF$6,consol!$B$17:$BM$117,50,FALSE)</f>
        <v>#N/A</v>
      </c>
      <c r="AW70" s="1205"/>
      <c r="AX70" s="1205"/>
      <c r="AY70" s="1205"/>
      <c r="AZ70" s="1205"/>
      <c r="BA70" s="1220" t="e">
        <f>IF(AV70=0,"",BJ70)</f>
        <v>#N/A</v>
      </c>
      <c r="BB70" s="1221"/>
      <c r="BC70" s="1221"/>
      <c r="BD70" s="1221"/>
      <c r="BE70" s="1221"/>
      <c r="BF70" s="1222"/>
    </row>
    <row r="71" spans="1:58" ht="16.75" hidden="1" customHeight="1" thickTop="1" thickBot="1">
      <c r="A71" s="409"/>
      <c r="B71" s="533" t="str">
        <f t="shared" si="29"/>
        <v/>
      </c>
      <c r="C71" s="420"/>
      <c r="D71" s="420"/>
      <c r="E71" s="420"/>
      <c r="F71" s="421" t="str">
        <f>PROPER('INPUT DATA'!E75)</f>
        <v/>
      </c>
      <c r="G71" s="1205" t="e">
        <f>VLOOKUP(C$6,consol!$B$17:$BM$117,51,FALSE)</f>
        <v>#N/A</v>
      </c>
      <c r="H71" s="1205"/>
      <c r="I71" s="1205"/>
      <c r="J71" s="1205"/>
      <c r="K71" s="1205" t="e">
        <f>VLOOKUP(G$6,consol!$B$17:$BM$117,51,FALSE)</f>
        <v>#N/A</v>
      </c>
      <c r="L71" s="1205"/>
      <c r="M71" s="1205"/>
      <c r="N71" s="1205"/>
      <c r="O71" s="1205" t="e">
        <f>VLOOKUP(K$6,consol!$B$17:$BM$117,51,FALSE)</f>
        <v>#N/A</v>
      </c>
      <c r="P71" s="1205"/>
      <c r="Q71" s="1205"/>
      <c r="R71" s="1205"/>
      <c r="S71" s="1205" t="e">
        <f>VLOOKUP(C$6,consol!$B$17:$BM$117,54,FALSE)</f>
        <v>#N/A</v>
      </c>
      <c r="T71" s="1205"/>
      <c r="U71" s="1205"/>
      <c r="V71" s="1205"/>
      <c r="W71" s="1205"/>
      <c r="X71" s="1220" t="e">
        <f>IF(S71=0,"",AG71)</f>
        <v>#N/A</v>
      </c>
      <c r="Y71" s="1221"/>
      <c r="Z71" s="1221"/>
      <c r="AA71" s="1221"/>
      <c r="AB71" s="1221"/>
      <c r="AC71" s="1222"/>
      <c r="AD71" s="409"/>
      <c r="AE71" s="533" t="str">
        <f t="shared" si="30"/>
        <v/>
      </c>
      <c r="AF71" s="420"/>
      <c r="AG71" s="420"/>
      <c r="AH71" s="420"/>
      <c r="AI71" s="421" t="str">
        <f>PROPER('INPUT DATA'!AH75)</f>
        <v/>
      </c>
      <c r="AJ71" s="1205" t="e">
        <f>VLOOKUP(AF$6,consol!$B$17:$BM$117,51,FALSE)</f>
        <v>#N/A</v>
      </c>
      <c r="AK71" s="1205"/>
      <c r="AL71" s="1205"/>
      <c r="AM71" s="1205"/>
      <c r="AN71" s="1205" t="e">
        <f>VLOOKUP(AJ$6,consol!$B$17:$BM$117,51,FALSE)</f>
        <v>#N/A</v>
      </c>
      <c r="AO71" s="1205"/>
      <c r="AP71" s="1205"/>
      <c r="AQ71" s="1205"/>
      <c r="AR71" s="1205" t="e">
        <f>VLOOKUP(AN$6,consol!$B$17:$BM$117,51,FALSE)</f>
        <v>#N/A</v>
      </c>
      <c r="AS71" s="1205"/>
      <c r="AT71" s="1205"/>
      <c r="AU71" s="1205"/>
      <c r="AV71" s="1205" t="e">
        <f>VLOOKUP(AF$6,consol!$B$17:$BM$117,54,FALSE)</f>
        <v>#N/A</v>
      </c>
      <c r="AW71" s="1205"/>
      <c r="AX71" s="1205"/>
      <c r="AY71" s="1205"/>
      <c r="AZ71" s="1205"/>
      <c r="BA71" s="1220" t="e">
        <f>IF(AV71=0,"",BJ71)</f>
        <v>#N/A</v>
      </c>
      <c r="BB71" s="1221"/>
      <c r="BC71" s="1221"/>
      <c r="BD71" s="1221"/>
      <c r="BE71" s="1221"/>
      <c r="BF71" s="1222"/>
    </row>
    <row r="72" spans="1:58" ht="15" thickTop="1" thickBot="1">
      <c r="A72" s="409"/>
      <c r="B72" s="534"/>
      <c r="C72" s="406"/>
      <c r="D72" s="406"/>
      <c r="E72" s="406"/>
      <c r="F72" s="407" t="s">
        <v>238</v>
      </c>
      <c r="G72" s="1202" t="e">
        <f>_xlfn.XLOOKUP(C54,consol!$B:$B,consol!$BD:$BD)</f>
        <v>#N/A</v>
      </c>
      <c r="H72" s="1202"/>
      <c r="I72" s="1202"/>
      <c r="J72" s="1202"/>
      <c r="K72" s="1202" t="e">
        <f>_xlfn.XLOOKUP(C54,consol!$B:$B,consol!$BE:$BE)</f>
        <v>#N/A</v>
      </c>
      <c r="L72" s="1202"/>
      <c r="M72" s="1202"/>
      <c r="N72" s="1202"/>
      <c r="O72" s="1202" t="e">
        <f>_xlfn.XLOOKUP(C54,consol!$B:$B,consol!$BF:$BF)</f>
        <v>#N/A</v>
      </c>
      <c r="P72" s="1202"/>
      <c r="Q72" s="1202"/>
      <c r="R72" s="1202"/>
      <c r="S72" s="1202" t="e">
        <f>_xlfn.XLOOKUP($C$6,consol!$B:$B,consol!$BG:$BG)</f>
        <v>#N/A</v>
      </c>
      <c r="T72" s="1202"/>
      <c r="U72" s="1202"/>
      <c r="V72" s="1202"/>
      <c r="W72" s="1202"/>
      <c r="X72" s="1203" t="e">
        <f>IF(OR(S72=""),"",IF(S72&gt;=74.5,"PROMOTED","FAILED"))</f>
        <v>#N/A</v>
      </c>
      <c r="Y72" s="1203"/>
      <c r="Z72" s="1203"/>
      <c r="AA72" s="1203"/>
      <c r="AB72" s="1203"/>
      <c r="AC72" s="1204"/>
      <c r="AD72" s="409"/>
      <c r="AE72" s="534"/>
      <c r="AF72" s="406"/>
      <c r="AG72" s="406"/>
      <c r="AH72" s="406"/>
      <c r="AI72" s="407" t="s">
        <v>238</v>
      </c>
      <c r="AJ72" s="1202" t="e">
        <f>_xlfn.XLOOKUP(AF54,consol!$B:$B,consol!$BD:$BD)</f>
        <v>#N/A</v>
      </c>
      <c r="AK72" s="1202"/>
      <c r="AL72" s="1202"/>
      <c r="AM72" s="1202"/>
      <c r="AN72" s="1202" t="e">
        <f>_xlfn.XLOOKUP(AF54,consol!$B:$B,consol!$BE:$BE)</f>
        <v>#N/A</v>
      </c>
      <c r="AO72" s="1202"/>
      <c r="AP72" s="1202"/>
      <c r="AQ72" s="1202"/>
      <c r="AR72" s="1202" t="e">
        <f>_xlfn.XLOOKUP(AF54,consol!$B:$B,consol!$BF:$BF)</f>
        <v>#N/A</v>
      </c>
      <c r="AS72" s="1202"/>
      <c r="AT72" s="1202"/>
      <c r="AU72" s="1202"/>
      <c r="AV72" s="1202" t="e">
        <f>_xlfn.XLOOKUP($C$6,consol!$B:$B,consol!$BG:$BG)</f>
        <v>#N/A</v>
      </c>
      <c r="AW72" s="1202"/>
      <c r="AX72" s="1202"/>
      <c r="AY72" s="1202"/>
      <c r="AZ72" s="1202"/>
      <c r="BA72" s="1203" t="e">
        <f>IF(OR(AV72=""),"",IF(AV72&gt;=74.5,"PROMOTED","FAILED"))</f>
        <v>#N/A</v>
      </c>
      <c r="BB72" s="1203"/>
      <c r="BC72" s="1203"/>
      <c r="BD72" s="1203"/>
      <c r="BE72" s="1203"/>
      <c r="BF72" s="1204"/>
    </row>
    <row r="73" spans="1:58" ht="14.5" thickTop="1">
      <c r="A73" s="305"/>
      <c r="B73" s="535"/>
      <c r="C73" s="404"/>
      <c r="D73" s="404"/>
      <c r="E73" s="404"/>
      <c r="F73" s="408" t="s">
        <v>358</v>
      </c>
      <c r="G73" s="1200" t="e">
        <f>IF(G72="","",IFERROR(VLOOKUP(G72,DESCRIPTORS,4,TRUE),""))</f>
        <v>#N/A</v>
      </c>
      <c r="H73" s="1200"/>
      <c r="I73" s="1200"/>
      <c r="J73" s="1200"/>
      <c r="K73" s="1200" t="e">
        <f>IF(K72="","",IFERROR(VLOOKUP(K72,DESCRIPTORS,4,TRUE),""))</f>
        <v>#N/A</v>
      </c>
      <c r="L73" s="1200"/>
      <c r="M73" s="1200"/>
      <c r="N73" s="1200"/>
      <c r="O73" s="1200" t="e">
        <f>IF(O72="","",IFERROR(VLOOKUP(O72,DESCRIPTORS,4,TRUE),""))</f>
        <v>#N/A</v>
      </c>
      <c r="P73" s="1200"/>
      <c r="Q73" s="1200"/>
      <c r="R73" s="1200"/>
      <c r="S73" s="1200" t="e">
        <f>IF(S72="","",IFERROR(VLOOKUP(S72,DESCRIPTORS,4,TRUE),""))</f>
        <v>#N/A</v>
      </c>
      <c r="T73" s="1200"/>
      <c r="U73" s="1200"/>
      <c r="V73" s="1200"/>
      <c r="W73" s="1200"/>
      <c r="X73" s="404"/>
      <c r="Y73" s="404"/>
      <c r="Z73" s="404"/>
      <c r="AA73" s="404"/>
      <c r="AB73" s="404"/>
      <c r="AC73" s="536"/>
      <c r="AD73" s="305"/>
      <c r="AE73" s="535"/>
      <c r="AF73" s="404"/>
      <c r="AG73" s="404"/>
      <c r="AH73" s="404"/>
      <c r="AI73" s="408" t="s">
        <v>358</v>
      </c>
      <c r="AJ73" s="1200" t="e">
        <f>IF(AJ72="","",IFERROR(VLOOKUP(AJ72,DESCRIPTORS,4,TRUE),""))</f>
        <v>#N/A</v>
      </c>
      <c r="AK73" s="1200"/>
      <c r="AL73" s="1200"/>
      <c r="AM73" s="1200"/>
      <c r="AN73" s="1200" t="e">
        <f>IF(AN72="","",IFERROR(VLOOKUP(AN72,DESCRIPTORS,4,TRUE),""))</f>
        <v>#N/A</v>
      </c>
      <c r="AO73" s="1200"/>
      <c r="AP73" s="1200"/>
      <c r="AQ73" s="1200"/>
      <c r="AR73" s="1200" t="e">
        <f>IF(AR72="","",IFERROR(VLOOKUP(AR72,DESCRIPTORS,4,TRUE),""))</f>
        <v>#N/A</v>
      </c>
      <c r="AS73" s="1200"/>
      <c r="AT73" s="1200"/>
      <c r="AU73" s="1200"/>
      <c r="AV73" s="1200" t="e">
        <f>IF(AV72="","",IFERROR(VLOOKUP(AV72,DESCRIPTORS,4,TRUE),""))</f>
        <v>#N/A</v>
      </c>
      <c r="AW73" s="1200"/>
      <c r="AX73" s="1200"/>
      <c r="AY73" s="1200"/>
      <c r="AZ73" s="1200"/>
      <c r="BA73" s="404"/>
      <c r="BB73" s="404"/>
      <c r="BC73" s="404"/>
      <c r="BD73" s="404"/>
      <c r="BE73" s="404"/>
      <c r="BF73" s="536"/>
    </row>
    <row r="74" spans="1:58">
      <c r="A74" s="305"/>
      <c r="B74" s="537"/>
      <c r="C74" s="538"/>
      <c r="D74" s="538"/>
      <c r="E74" s="538"/>
      <c r="F74" s="539" t="s">
        <v>359</v>
      </c>
      <c r="G74" s="1201" t="e">
        <f>VLOOKUP(C$6,consol!$B$17:$BM$117,61,FALSE)</f>
        <v>#N/A</v>
      </c>
      <c r="H74" s="1201"/>
      <c r="I74" s="1201"/>
      <c r="J74" s="1201"/>
      <c r="K74" s="1201" t="e">
        <f>_xlfn.XLOOKUP(C54,consol!$B:$B,consol!$BK:$BK)</f>
        <v>#N/A</v>
      </c>
      <c r="L74" s="1201"/>
      <c r="M74" s="1201"/>
      <c r="N74" s="1201"/>
      <c r="O74" s="1201" t="e">
        <f>_xlfn.XLOOKUP(C54,consol!$B:$B,consol!$BL:$BL)</f>
        <v>#N/A</v>
      </c>
      <c r="P74" s="1201"/>
      <c r="Q74" s="1201"/>
      <c r="R74" s="1201"/>
      <c r="S74" s="1201" t="e">
        <f>_xlfn.XLOOKUP($C$6,consol!$B:$B,consol!$BM:$BM)</f>
        <v>#N/A</v>
      </c>
      <c r="T74" s="1201"/>
      <c r="U74" s="1201"/>
      <c r="V74" s="1201"/>
      <c r="W74" s="1201"/>
      <c r="X74" s="538"/>
      <c r="Y74" s="538"/>
      <c r="Z74" s="538"/>
      <c r="AA74" s="538"/>
      <c r="AB74" s="538"/>
      <c r="AC74" s="540"/>
      <c r="AD74" s="305"/>
      <c r="AE74" s="537"/>
      <c r="AF74" s="538"/>
      <c r="AG74" s="538"/>
      <c r="AH74" s="538"/>
      <c r="AI74" s="539" t="s">
        <v>359</v>
      </c>
      <c r="AJ74" s="1201" t="e">
        <f>VLOOKUP(AF$6,consol!$B$17:$BM$117,61,FALSE)</f>
        <v>#N/A</v>
      </c>
      <c r="AK74" s="1201"/>
      <c r="AL74" s="1201"/>
      <c r="AM74" s="1201"/>
      <c r="AN74" s="1201" t="e">
        <f>_xlfn.XLOOKUP(AF54,consol!$B:$B,consol!$BK:$BK)</f>
        <v>#N/A</v>
      </c>
      <c r="AO74" s="1201"/>
      <c r="AP74" s="1201"/>
      <c r="AQ74" s="1201"/>
      <c r="AR74" s="1201" t="e">
        <f>_xlfn.XLOOKUP(AF54,consol!$B:$B,consol!$BL:$BL)</f>
        <v>#N/A</v>
      </c>
      <c r="AS74" s="1201"/>
      <c r="AT74" s="1201"/>
      <c r="AU74" s="1201"/>
      <c r="AV74" s="1201" t="e">
        <f>_xlfn.XLOOKUP($C$6,consol!$B:$B,consol!$BM:$BM)</f>
        <v>#N/A</v>
      </c>
      <c r="AW74" s="1201"/>
      <c r="AX74" s="1201"/>
      <c r="AY74" s="1201"/>
      <c r="AZ74" s="1201"/>
      <c r="BA74" s="538"/>
      <c r="BB74" s="538"/>
      <c r="BC74" s="538"/>
      <c r="BD74" s="538"/>
      <c r="BE74" s="538"/>
      <c r="BF74" s="540"/>
    </row>
    <row r="75" spans="1:58">
      <c r="A75" s="305"/>
      <c r="B75" s="529"/>
      <c r="C75" s="123"/>
      <c r="D75" s="123"/>
      <c r="E75" s="123"/>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528"/>
      <c r="AD75" s="305"/>
      <c r="AE75" s="529"/>
      <c r="AF75" s="123"/>
      <c r="AG75" s="123"/>
      <c r="AH75" s="123"/>
      <c r="AI75" s="123"/>
      <c r="AJ75" s="123"/>
      <c r="AK75" s="123"/>
      <c r="AL75" s="123"/>
      <c r="AM75" s="123"/>
      <c r="AN75" s="123"/>
      <c r="AO75" s="123"/>
      <c r="AP75" s="123"/>
      <c r="AQ75" s="123"/>
      <c r="AR75" s="123"/>
      <c r="AS75" s="123"/>
      <c r="AT75" s="123"/>
      <c r="AU75" s="123"/>
      <c r="AV75" s="123"/>
      <c r="AW75" s="123"/>
      <c r="AX75" s="123"/>
      <c r="AY75" s="123"/>
      <c r="AZ75" s="123"/>
      <c r="BA75" s="123"/>
      <c r="BB75" s="123"/>
      <c r="BC75" s="123"/>
      <c r="BD75" s="123"/>
      <c r="BE75" s="123"/>
      <c r="BF75" s="528"/>
    </row>
    <row r="76" spans="1:58">
      <c r="A76" s="305"/>
      <c r="B76" s="1195" t="s">
        <v>347</v>
      </c>
      <c r="C76" s="1196"/>
      <c r="D76" s="1196"/>
      <c r="E76" s="1196"/>
      <c r="F76" s="1196"/>
      <c r="G76" s="1196"/>
      <c r="H76" s="1196"/>
      <c r="I76" s="1196"/>
      <c r="J76" s="1196"/>
      <c r="K76" s="1196"/>
      <c r="L76" s="1196"/>
      <c r="M76" s="1196"/>
      <c r="N76" s="1196"/>
      <c r="O76" s="1196"/>
      <c r="P76" s="1196"/>
      <c r="Q76" s="1196"/>
      <c r="R76" s="1196"/>
      <c r="S76" s="1196"/>
      <c r="T76" s="1196"/>
      <c r="U76" s="1196"/>
      <c r="V76" s="1196"/>
      <c r="W76" s="1196"/>
      <c r="X76" s="1196"/>
      <c r="Y76" s="1196"/>
      <c r="Z76" s="1196"/>
      <c r="AA76" s="1196"/>
      <c r="AB76" s="1196"/>
      <c r="AC76" s="1197"/>
      <c r="AD76" s="305"/>
      <c r="AE76" s="1195" t="s">
        <v>347</v>
      </c>
      <c r="AF76" s="1196"/>
      <c r="AG76" s="1196"/>
      <c r="AH76" s="1196"/>
      <c r="AI76" s="1196"/>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7"/>
    </row>
    <row r="77" spans="1:58" ht="14.5" thickBot="1">
      <c r="A77" s="305"/>
      <c r="B77" s="541" t="s">
        <v>363</v>
      </c>
      <c r="C77" s="410" t="s">
        <v>72</v>
      </c>
      <c r="D77" s="410" t="s">
        <v>73</v>
      </c>
      <c r="E77" s="410" t="s">
        <v>74</v>
      </c>
      <c r="F77" s="410" t="s">
        <v>360</v>
      </c>
      <c r="G77" s="410" t="s">
        <v>76</v>
      </c>
      <c r="H77" s="410" t="s">
        <v>72</v>
      </c>
      <c r="I77" s="410" t="s">
        <v>73</v>
      </c>
      <c r="J77" s="410" t="s">
        <v>74</v>
      </c>
      <c r="K77" s="410" t="s">
        <v>360</v>
      </c>
      <c r="L77" s="410" t="s">
        <v>76</v>
      </c>
      <c r="M77" s="410" t="s">
        <v>72</v>
      </c>
      <c r="N77" s="410" t="s">
        <v>73</v>
      </c>
      <c r="O77" s="410" t="s">
        <v>74</v>
      </c>
      <c r="P77" s="410" t="s">
        <v>360</v>
      </c>
      <c r="Q77" s="410" t="s">
        <v>76</v>
      </c>
      <c r="R77" s="410" t="s">
        <v>72</v>
      </c>
      <c r="S77" s="410" t="s">
        <v>73</v>
      </c>
      <c r="T77" s="410" t="s">
        <v>74</v>
      </c>
      <c r="U77" s="410" t="s">
        <v>360</v>
      </c>
      <c r="V77" s="410" t="s">
        <v>76</v>
      </c>
      <c r="W77" s="410" t="s">
        <v>72</v>
      </c>
      <c r="X77" s="410" t="s">
        <v>73</v>
      </c>
      <c r="Y77" s="410" t="s">
        <v>74</v>
      </c>
      <c r="Z77" s="410" t="s">
        <v>360</v>
      </c>
      <c r="AA77" s="410" t="s">
        <v>76</v>
      </c>
      <c r="AB77" s="1198" t="s">
        <v>20</v>
      </c>
      <c r="AC77" s="1199"/>
      <c r="AD77" s="305"/>
      <c r="AE77" s="541" t="s">
        <v>363</v>
      </c>
      <c r="AF77" s="410" t="s">
        <v>72</v>
      </c>
      <c r="AG77" s="410" t="s">
        <v>73</v>
      </c>
      <c r="AH77" s="410" t="s">
        <v>74</v>
      </c>
      <c r="AI77" s="410" t="s">
        <v>360</v>
      </c>
      <c r="AJ77" s="410" t="s">
        <v>76</v>
      </c>
      <c r="AK77" s="410" t="s">
        <v>72</v>
      </c>
      <c r="AL77" s="410" t="s">
        <v>73</v>
      </c>
      <c r="AM77" s="410" t="s">
        <v>74</v>
      </c>
      <c r="AN77" s="410" t="s">
        <v>360</v>
      </c>
      <c r="AO77" s="410" t="s">
        <v>76</v>
      </c>
      <c r="AP77" s="410" t="s">
        <v>72</v>
      </c>
      <c r="AQ77" s="410" t="s">
        <v>73</v>
      </c>
      <c r="AR77" s="410" t="s">
        <v>74</v>
      </c>
      <c r="AS77" s="410" t="s">
        <v>360</v>
      </c>
      <c r="AT77" s="410" t="s">
        <v>76</v>
      </c>
      <c r="AU77" s="410" t="s">
        <v>72</v>
      </c>
      <c r="AV77" s="410" t="s">
        <v>73</v>
      </c>
      <c r="AW77" s="410" t="s">
        <v>74</v>
      </c>
      <c r="AX77" s="410" t="s">
        <v>360</v>
      </c>
      <c r="AY77" s="410" t="s">
        <v>76</v>
      </c>
      <c r="AZ77" s="410" t="s">
        <v>72</v>
      </c>
      <c r="BA77" s="410" t="s">
        <v>73</v>
      </c>
      <c r="BB77" s="410" t="s">
        <v>74</v>
      </c>
      <c r="BC77" s="410" t="s">
        <v>360</v>
      </c>
      <c r="BD77" s="410" t="s">
        <v>76</v>
      </c>
      <c r="BE77" s="1198" t="s">
        <v>20</v>
      </c>
      <c r="BF77" s="1199"/>
    </row>
    <row r="78" spans="1:58" ht="14.5" thickTop="1">
      <c r="A78" s="305"/>
      <c r="B78" s="1192" t="s">
        <v>374</v>
      </c>
      <c r="C78" s="411">
        <f>IF('8'!$G$10="","",'8'!$G$10)</f>
        <v>4</v>
      </c>
      <c r="D78" s="411">
        <f>IF('8'!$H$10="","",'8'!$H$10)</f>
        <v>5</v>
      </c>
      <c r="E78" s="411">
        <f>IF('8'!$I$10="","",'8'!$I$10)</f>
        <v>6</v>
      </c>
      <c r="F78" s="411">
        <f>IF('8'!$J$10="","",'8'!$J$10)</f>
        <v>7</v>
      </c>
      <c r="G78" s="411">
        <f>IF('8'!$K$10="","",'8'!$K$10)</f>
        <v>8</v>
      </c>
      <c r="H78" s="411">
        <f>IF('8'!$L$10="","",'8'!$L$10)</f>
        <v>11</v>
      </c>
      <c r="I78" s="411">
        <f>IF('8'!$M$10="","",'8'!$M$10)</f>
        <v>12</v>
      </c>
      <c r="J78" s="411">
        <f>IF('8'!$N$10="","",'8'!$N$10)</f>
        <v>13</v>
      </c>
      <c r="K78" s="411">
        <f>IF('8'!$O$10="","",'8'!$O$10)</f>
        <v>14</v>
      </c>
      <c r="L78" s="411">
        <f>IF('8'!$P$10="","",'8'!$P$10)</f>
        <v>15</v>
      </c>
      <c r="M78" s="411">
        <f>IF('8'!$Q$10="","",'8'!$Q$10)</f>
        <v>18</v>
      </c>
      <c r="N78" s="411">
        <f>IF('8'!$R$10="","",'8'!$R$10)</f>
        <v>19</v>
      </c>
      <c r="O78" s="411">
        <f>IF('8'!$S$10="","",'8'!$S$10)</f>
        <v>20</v>
      </c>
      <c r="P78" s="411">
        <f>IF('8'!$T$10="","",'8'!$T$10)</f>
        <v>21</v>
      </c>
      <c r="Q78" s="411">
        <f>IF('8'!$U$10="","",'8'!$U$10)</f>
        <v>22</v>
      </c>
      <c r="R78" s="411">
        <f>IF('8'!$V$10="","",'8'!$V$10)</f>
        <v>25</v>
      </c>
      <c r="S78" s="411">
        <f>IF('8'!$W$10="","",'8'!$W$10)</f>
        <v>26</v>
      </c>
      <c r="T78" s="411">
        <f>IF('8'!$X$10="","",'8'!$X$10)</f>
        <v>27</v>
      </c>
      <c r="U78" s="411">
        <f>IF('8'!$Y$10="","",'8'!$Y$10)</f>
        <v>28</v>
      </c>
      <c r="V78" s="411">
        <f>IF('8'!$Z$10="","",'8'!$Z$10)</f>
        <v>29</v>
      </c>
      <c r="W78" s="411" t="str">
        <f>IF('8'!$AA$10="","",'8'!$AA$10)</f>
        <v/>
      </c>
      <c r="X78" s="411" t="str">
        <f>IF('8'!$AB$10="","",'8'!$AB$10)</f>
        <v/>
      </c>
      <c r="Y78" s="411" t="str">
        <f>IF('8'!$AC$10="","",'8'!$AC$10)</f>
        <v/>
      </c>
      <c r="Z78" s="411" t="str">
        <f>IF('8'!$AD$10="","",'8'!$AD$10)</f>
        <v/>
      </c>
      <c r="AA78" s="411" t="str">
        <f>IF('8'!$AE$10="","",'8'!$AE$10)</f>
        <v/>
      </c>
      <c r="AB78" s="411" t="s">
        <v>361</v>
      </c>
      <c r="AC78" s="542" t="s">
        <v>362</v>
      </c>
      <c r="AD78" s="305"/>
      <c r="AE78" s="1192" t="s">
        <v>374</v>
      </c>
      <c r="AF78" s="411">
        <f>IF('8'!$G$10="","",'8'!$G$10)</f>
        <v>4</v>
      </c>
      <c r="AG78" s="411">
        <f>IF('8'!$H$10="","",'8'!$H$10)</f>
        <v>5</v>
      </c>
      <c r="AH78" s="411">
        <f>IF('8'!$I$10="","",'8'!$I$10)</f>
        <v>6</v>
      </c>
      <c r="AI78" s="411">
        <f>IF('8'!$J$10="","",'8'!$J$10)</f>
        <v>7</v>
      </c>
      <c r="AJ78" s="411">
        <f>IF('8'!$K$10="","",'8'!$K$10)</f>
        <v>8</v>
      </c>
      <c r="AK78" s="411">
        <f>IF('8'!$L$10="","",'8'!$L$10)</f>
        <v>11</v>
      </c>
      <c r="AL78" s="411">
        <f>IF('8'!$M$10="","",'8'!$M$10)</f>
        <v>12</v>
      </c>
      <c r="AM78" s="411">
        <f>IF('8'!$N$10="","",'8'!$N$10)</f>
        <v>13</v>
      </c>
      <c r="AN78" s="411">
        <f>IF('8'!$O$10="","",'8'!$O$10)</f>
        <v>14</v>
      </c>
      <c r="AO78" s="411">
        <f>IF('8'!$P$10="","",'8'!$P$10)</f>
        <v>15</v>
      </c>
      <c r="AP78" s="411">
        <f>IF('8'!$Q$10="","",'8'!$Q$10)</f>
        <v>18</v>
      </c>
      <c r="AQ78" s="411">
        <f>IF('8'!$R$10="","",'8'!$R$10)</f>
        <v>19</v>
      </c>
      <c r="AR78" s="411">
        <f>IF('8'!$S$10="","",'8'!$S$10)</f>
        <v>20</v>
      </c>
      <c r="AS78" s="411">
        <f>IF('8'!$T$10="","",'8'!$T$10)</f>
        <v>21</v>
      </c>
      <c r="AT78" s="411">
        <f>IF('8'!$U$10="","",'8'!$U$10)</f>
        <v>22</v>
      </c>
      <c r="AU78" s="411">
        <f>IF('8'!$V$10="","",'8'!$V$10)</f>
        <v>25</v>
      </c>
      <c r="AV78" s="411">
        <f>IF('8'!$W$10="","",'8'!$W$10)</f>
        <v>26</v>
      </c>
      <c r="AW78" s="411">
        <f>IF('8'!$X$10="","",'8'!$X$10)</f>
        <v>27</v>
      </c>
      <c r="AX78" s="411">
        <f>IF('8'!$Y$10="","",'8'!$Y$10)</f>
        <v>28</v>
      </c>
      <c r="AY78" s="411">
        <f>IF('8'!$Z$10="","",'8'!$Z$10)</f>
        <v>29</v>
      </c>
      <c r="AZ78" s="411" t="str">
        <f>IF('8'!$AA$10="","",'8'!$AA$10)</f>
        <v/>
      </c>
      <c r="BA78" s="411" t="str">
        <f>IF('8'!$AB$10="","",'8'!$AB$10)</f>
        <v/>
      </c>
      <c r="BB78" s="411" t="str">
        <f>IF('8'!$AC$10="","",'8'!$AC$10)</f>
        <v/>
      </c>
      <c r="BC78" s="411" t="str">
        <f>IF('8'!$AD$10="","",'8'!$AD$10)</f>
        <v/>
      </c>
      <c r="BD78" s="411" t="str">
        <f>IF('8'!$AE$10="","",'8'!$AE$10)</f>
        <v/>
      </c>
      <c r="BE78" s="411" t="s">
        <v>361</v>
      </c>
      <c r="BF78" s="542" t="s">
        <v>362</v>
      </c>
    </row>
    <row r="79" spans="1:58" hidden="1">
      <c r="A79" s="305"/>
      <c r="B79" s="1193"/>
      <c r="C79" s="412" t="e">
        <f>_xlfn.XLOOKUP($C$54,'8'!$B:$B,'8'!G:G)</f>
        <v>#N/A</v>
      </c>
      <c r="D79" s="412" t="e">
        <f>_xlfn.XLOOKUP($C$54,'8'!$B:$B,'8'!H:H)</f>
        <v>#N/A</v>
      </c>
      <c r="E79" s="412" t="e">
        <f>_xlfn.XLOOKUP($C$54,'8'!$B:$B,'8'!I:I)</f>
        <v>#N/A</v>
      </c>
      <c r="F79" s="412" t="e">
        <f>_xlfn.XLOOKUP($C$54,'8'!$B:$B,'8'!J:J)</f>
        <v>#N/A</v>
      </c>
      <c r="G79" s="412" t="e">
        <f>_xlfn.XLOOKUP($C$54,'8'!$B:$B,'8'!K:K)</f>
        <v>#N/A</v>
      </c>
      <c r="H79" s="412" t="e">
        <f>_xlfn.XLOOKUP($C$54,'8'!$B:$B,'8'!L:L)</f>
        <v>#N/A</v>
      </c>
      <c r="I79" s="412" t="e">
        <f>_xlfn.XLOOKUP($C$54,'8'!$B:$B,'8'!M:M)</f>
        <v>#N/A</v>
      </c>
      <c r="J79" s="412" t="e">
        <f>_xlfn.XLOOKUP($C$54,'8'!$B:$B,'8'!N:N)</f>
        <v>#N/A</v>
      </c>
      <c r="K79" s="412" t="e">
        <f>_xlfn.XLOOKUP($C$54,'8'!$B:$B,'8'!O:O)</f>
        <v>#N/A</v>
      </c>
      <c r="L79" s="412" t="e">
        <f>_xlfn.XLOOKUP($C$54,'8'!$B:$B,'8'!P:P)</f>
        <v>#N/A</v>
      </c>
      <c r="M79" s="412" t="e">
        <f>_xlfn.XLOOKUP($C$54,'8'!$B:$B,'8'!Q:Q)</f>
        <v>#N/A</v>
      </c>
      <c r="N79" s="412" t="e">
        <f>_xlfn.XLOOKUP($C$54,'8'!$B:$B,'8'!R:R)</f>
        <v>#N/A</v>
      </c>
      <c r="O79" s="412" t="e">
        <f>_xlfn.XLOOKUP($C$54,'8'!$B:$B,'8'!S:S)</f>
        <v>#N/A</v>
      </c>
      <c r="P79" s="412" t="e">
        <f>_xlfn.XLOOKUP($C$54,'8'!$B:$B,'8'!T:T)</f>
        <v>#N/A</v>
      </c>
      <c r="Q79" s="412" t="e">
        <f>_xlfn.XLOOKUP($C$54,'8'!$B:$B,'8'!U:U)</f>
        <v>#N/A</v>
      </c>
      <c r="R79" s="412" t="e">
        <f>_xlfn.XLOOKUP($C$54,'8'!$B:$B,'8'!V:V)</f>
        <v>#N/A</v>
      </c>
      <c r="S79" s="412" t="e">
        <f>_xlfn.XLOOKUP($C$54,'8'!$B:$B,'8'!W:W)</f>
        <v>#N/A</v>
      </c>
      <c r="T79" s="412" t="e">
        <f>_xlfn.XLOOKUP($C$54,'8'!$B:$B,'8'!X:X)</f>
        <v>#N/A</v>
      </c>
      <c r="U79" s="412" t="e">
        <f>_xlfn.XLOOKUP($C$54,'8'!$B:$B,'8'!Y:Y)</f>
        <v>#N/A</v>
      </c>
      <c r="V79" s="412" t="e">
        <f>_xlfn.XLOOKUP($C$54,'8'!$B:$B,'8'!Z:Z)</f>
        <v>#N/A</v>
      </c>
      <c r="W79" s="412" t="e">
        <f>_xlfn.XLOOKUP($C$54,'8'!$B:$B,'8'!AA:AA)</f>
        <v>#N/A</v>
      </c>
      <c r="X79" s="412" t="e">
        <f>_xlfn.XLOOKUP($C$54,'8'!$B:$B,'8'!AB:AB)</f>
        <v>#N/A</v>
      </c>
      <c r="Y79" s="412" t="e">
        <f>_xlfn.XLOOKUP($C$54,'8'!$B:$B,'8'!AC:AC)</f>
        <v>#N/A</v>
      </c>
      <c r="Z79" s="412" t="e">
        <f>_xlfn.XLOOKUP($C$54,'8'!$B:$B,'8'!AD:AD)</f>
        <v>#N/A</v>
      </c>
      <c r="AA79" s="412" t="e">
        <f>_xlfn.XLOOKUP($C$54,'8'!$B:$B,'8'!AE:AE)</f>
        <v>#N/A</v>
      </c>
      <c r="AB79" s="412" t="e">
        <f>_xlfn.XLOOKUP($C$54,'8'!$B:$B,'8'!AG:AG)</f>
        <v>#N/A</v>
      </c>
      <c r="AC79" s="412" t="e">
        <f>_xlfn.XLOOKUP($C$54,'8'!$B:$B,'8'!AF:AF)</f>
        <v>#N/A</v>
      </c>
      <c r="AD79" s="305"/>
      <c r="AE79" s="1193"/>
      <c r="AF79" s="412" t="e">
        <f>_xlfn.XLOOKUP($AF$54,'8'!$B:$B,'8'!G:G)</f>
        <v>#N/A</v>
      </c>
      <c r="AG79" s="412" t="e">
        <f>_xlfn.XLOOKUP($AF$54,'8'!$B:$B,'8'!H:H)</f>
        <v>#N/A</v>
      </c>
      <c r="AH79" s="412" t="e">
        <f>_xlfn.XLOOKUP($AF$54,'8'!$B:$B,'8'!I:I)</f>
        <v>#N/A</v>
      </c>
      <c r="AI79" s="412" t="e">
        <f>_xlfn.XLOOKUP($AF$54,'8'!$B:$B,'8'!J:J)</f>
        <v>#N/A</v>
      </c>
      <c r="AJ79" s="412" t="e">
        <f>_xlfn.XLOOKUP($AF$54,'8'!$B:$B,'8'!K:K)</f>
        <v>#N/A</v>
      </c>
      <c r="AK79" s="412" t="e">
        <f>_xlfn.XLOOKUP($AF$54,'8'!$B:$B,'8'!L:L)</f>
        <v>#N/A</v>
      </c>
      <c r="AL79" s="412" t="e">
        <f>_xlfn.XLOOKUP($AF$54,'8'!$B:$B,'8'!M:M)</f>
        <v>#N/A</v>
      </c>
      <c r="AM79" s="412" t="e">
        <f>_xlfn.XLOOKUP($AF$54,'8'!$B:$B,'8'!N:N)</f>
        <v>#N/A</v>
      </c>
      <c r="AN79" s="412" t="e">
        <f>_xlfn.XLOOKUP($AF$54,'8'!$B:$B,'8'!O:O)</f>
        <v>#N/A</v>
      </c>
      <c r="AO79" s="412" t="e">
        <f>_xlfn.XLOOKUP($AF$54,'8'!$B:$B,'8'!P:P)</f>
        <v>#N/A</v>
      </c>
      <c r="AP79" s="412" t="e">
        <f>_xlfn.XLOOKUP($AF$54,'8'!$B:$B,'8'!Q:Q)</f>
        <v>#N/A</v>
      </c>
      <c r="AQ79" s="412" t="e">
        <f>_xlfn.XLOOKUP($AF$54,'8'!$B:$B,'8'!R:R)</f>
        <v>#N/A</v>
      </c>
      <c r="AR79" s="412" t="e">
        <f>_xlfn.XLOOKUP($AF$54,'8'!$B:$B,'8'!S:S)</f>
        <v>#N/A</v>
      </c>
      <c r="AS79" s="412" t="e">
        <f>_xlfn.XLOOKUP($AF$54,'8'!$B:$B,'8'!T:T)</f>
        <v>#N/A</v>
      </c>
      <c r="AT79" s="412" t="e">
        <f>_xlfn.XLOOKUP($AF$54,'8'!$B:$B,'8'!U:U)</f>
        <v>#N/A</v>
      </c>
      <c r="AU79" s="412" t="e">
        <f>_xlfn.XLOOKUP($AF$54,'8'!$B:$B,'8'!V:V)</f>
        <v>#N/A</v>
      </c>
      <c r="AV79" s="412" t="e">
        <f>_xlfn.XLOOKUP($AF$54,'8'!$B:$B,'8'!W:W)</f>
        <v>#N/A</v>
      </c>
      <c r="AW79" s="412" t="e">
        <f>_xlfn.XLOOKUP($AF$54,'8'!$B:$B,'8'!X:X)</f>
        <v>#N/A</v>
      </c>
      <c r="AX79" s="412" t="e">
        <f>_xlfn.XLOOKUP($AF$54,'8'!$B:$B,'8'!Y:Y)</f>
        <v>#N/A</v>
      </c>
      <c r="AY79" s="412" t="e">
        <f>_xlfn.XLOOKUP($AF$54,'8'!$B:$B,'8'!Z:Z)</f>
        <v>#N/A</v>
      </c>
      <c r="AZ79" s="412" t="e">
        <f>_xlfn.XLOOKUP($AF$54,'8'!$B:$B,'8'!AA:AA)</f>
        <v>#N/A</v>
      </c>
      <c r="BA79" s="412" t="e">
        <f>_xlfn.XLOOKUP($AF$54,'8'!$B:$B,'8'!AB:AB)</f>
        <v>#N/A</v>
      </c>
      <c r="BB79" s="412" t="e">
        <f>_xlfn.XLOOKUP($AF$54,'8'!$B:$B,'8'!AC:AC)</f>
        <v>#N/A</v>
      </c>
      <c r="BC79" s="412" t="e">
        <f>_xlfn.XLOOKUP($AF$54,'8'!$B:$B,'8'!AD:AD)</f>
        <v>#N/A</v>
      </c>
      <c r="BD79" s="412" t="e">
        <f>_xlfn.XLOOKUP($AF$54,'8'!$B:$B,'8'!AE:AE)</f>
        <v>#N/A</v>
      </c>
      <c r="BE79" s="412" t="e">
        <f>_xlfn.XLOOKUP($AF$54,'8'!$B:$B,'8'!AG:AG)</f>
        <v>#N/A</v>
      </c>
      <c r="BF79" s="412" t="e">
        <f>_xlfn.XLOOKUP($AF$54,'8'!$B:$B,'8'!AF:AF)</f>
        <v>#N/A</v>
      </c>
    </row>
    <row r="80" spans="1:58" hidden="1">
      <c r="A80" s="305"/>
      <c r="B80" s="1193"/>
      <c r="C80" s="412" t="e">
        <f t="shared" ref="C80:H80" si="31">IF(C79=0,"✔","X")</f>
        <v>#N/A</v>
      </c>
      <c r="D80" s="412" t="e">
        <f t="shared" si="31"/>
        <v>#N/A</v>
      </c>
      <c r="E80" s="412" t="e">
        <f t="shared" si="31"/>
        <v>#N/A</v>
      </c>
      <c r="F80" s="412" t="e">
        <f t="shared" si="31"/>
        <v>#N/A</v>
      </c>
      <c r="G80" s="412" t="e">
        <f t="shared" si="31"/>
        <v>#N/A</v>
      </c>
      <c r="H80" s="412" t="e">
        <f t="shared" si="31"/>
        <v>#N/A</v>
      </c>
      <c r="I80" s="412" t="e">
        <f>IF(I79=0,"✔","X")</f>
        <v>#N/A</v>
      </c>
      <c r="J80" s="412" t="e">
        <f t="shared" ref="J80:AA80" si="32">IF(J79=0,"✔","X")</f>
        <v>#N/A</v>
      </c>
      <c r="K80" s="412" t="e">
        <f t="shared" si="32"/>
        <v>#N/A</v>
      </c>
      <c r="L80" s="412" t="e">
        <f t="shared" si="32"/>
        <v>#N/A</v>
      </c>
      <c r="M80" s="412" t="e">
        <f t="shared" si="32"/>
        <v>#N/A</v>
      </c>
      <c r="N80" s="412" t="e">
        <f t="shared" si="32"/>
        <v>#N/A</v>
      </c>
      <c r="O80" s="412" t="e">
        <f t="shared" si="32"/>
        <v>#N/A</v>
      </c>
      <c r="P80" s="412" t="e">
        <f t="shared" si="32"/>
        <v>#N/A</v>
      </c>
      <c r="Q80" s="412" t="e">
        <f t="shared" si="32"/>
        <v>#N/A</v>
      </c>
      <c r="R80" s="412" t="e">
        <f t="shared" si="32"/>
        <v>#N/A</v>
      </c>
      <c r="S80" s="412" t="e">
        <f t="shared" si="32"/>
        <v>#N/A</v>
      </c>
      <c r="T80" s="412" t="e">
        <f t="shared" si="32"/>
        <v>#N/A</v>
      </c>
      <c r="U80" s="412" t="e">
        <f t="shared" si="32"/>
        <v>#N/A</v>
      </c>
      <c r="V80" s="412" t="e">
        <f t="shared" si="32"/>
        <v>#N/A</v>
      </c>
      <c r="W80" s="412" t="e">
        <f t="shared" si="32"/>
        <v>#N/A</v>
      </c>
      <c r="X80" s="412" t="e">
        <f t="shared" si="32"/>
        <v>#N/A</v>
      </c>
      <c r="Y80" s="412" t="e">
        <f t="shared" si="32"/>
        <v>#N/A</v>
      </c>
      <c r="Z80" s="412" t="e">
        <f t="shared" si="32"/>
        <v>#N/A</v>
      </c>
      <c r="AA80" s="412" t="e">
        <f t="shared" si="32"/>
        <v>#N/A</v>
      </c>
      <c r="AB80" s="412" t="e">
        <f>_xlfn.XLOOKUP($C$54,'8'!$B:$B,'8'!AG:AG)</f>
        <v>#N/A</v>
      </c>
      <c r="AC80" s="412" t="e">
        <f>_xlfn.XLOOKUP($C$54,'8'!$B:$B,'8'!AF:AF)</f>
        <v>#N/A</v>
      </c>
      <c r="AD80" s="305"/>
      <c r="AE80" s="1193"/>
      <c r="AF80" s="412" t="e">
        <f t="shared" ref="AF80:AK80" si="33">IF(AF79=0,"✔","X")</f>
        <v>#N/A</v>
      </c>
      <c r="AG80" s="412" t="e">
        <f t="shared" si="33"/>
        <v>#N/A</v>
      </c>
      <c r="AH80" s="412" t="e">
        <f t="shared" si="33"/>
        <v>#N/A</v>
      </c>
      <c r="AI80" s="412" t="e">
        <f t="shared" si="33"/>
        <v>#N/A</v>
      </c>
      <c r="AJ80" s="412" t="e">
        <f t="shared" si="33"/>
        <v>#N/A</v>
      </c>
      <c r="AK80" s="412" t="e">
        <f t="shared" si="33"/>
        <v>#N/A</v>
      </c>
      <c r="AL80" s="412" t="e">
        <f>IF(AL79=0,"✔","X")</f>
        <v>#N/A</v>
      </c>
      <c r="AM80" s="412" t="e">
        <f t="shared" ref="AM80:BD80" si="34">IF(AM79=0,"✔","X")</f>
        <v>#N/A</v>
      </c>
      <c r="AN80" s="412" t="e">
        <f t="shared" si="34"/>
        <v>#N/A</v>
      </c>
      <c r="AO80" s="412" t="e">
        <f t="shared" si="34"/>
        <v>#N/A</v>
      </c>
      <c r="AP80" s="412" t="e">
        <f t="shared" si="34"/>
        <v>#N/A</v>
      </c>
      <c r="AQ80" s="412" t="e">
        <f t="shared" si="34"/>
        <v>#N/A</v>
      </c>
      <c r="AR80" s="412" t="e">
        <f t="shared" si="34"/>
        <v>#N/A</v>
      </c>
      <c r="AS80" s="412" t="e">
        <f t="shared" si="34"/>
        <v>#N/A</v>
      </c>
      <c r="AT80" s="412" t="e">
        <f t="shared" si="34"/>
        <v>#N/A</v>
      </c>
      <c r="AU80" s="412" t="e">
        <f t="shared" si="34"/>
        <v>#N/A</v>
      </c>
      <c r="AV80" s="412" t="e">
        <f t="shared" si="34"/>
        <v>#N/A</v>
      </c>
      <c r="AW80" s="412" t="e">
        <f t="shared" si="34"/>
        <v>#N/A</v>
      </c>
      <c r="AX80" s="412" t="e">
        <f t="shared" si="34"/>
        <v>#N/A</v>
      </c>
      <c r="AY80" s="412" t="e">
        <f t="shared" si="34"/>
        <v>#N/A</v>
      </c>
      <c r="AZ80" s="412" t="e">
        <f t="shared" si="34"/>
        <v>#N/A</v>
      </c>
      <c r="BA80" s="412" t="e">
        <f t="shared" si="34"/>
        <v>#N/A</v>
      </c>
      <c r="BB80" s="412" t="e">
        <f t="shared" si="34"/>
        <v>#N/A</v>
      </c>
      <c r="BC80" s="412" t="e">
        <f t="shared" si="34"/>
        <v>#N/A</v>
      </c>
      <c r="BD80" s="412" t="e">
        <f t="shared" si="34"/>
        <v>#N/A</v>
      </c>
      <c r="BE80" s="412" t="e">
        <f>_xlfn.XLOOKUP($AF$54,'8'!$B:$B,'8'!AG:AG)</f>
        <v>#N/A</v>
      </c>
      <c r="BF80" s="412" t="e">
        <f>_xlfn.XLOOKUP($AF$54,'8'!$B:$B,'8'!AF:AF)</f>
        <v>#N/A</v>
      </c>
    </row>
    <row r="81" spans="1:58" ht="14.5" thickBot="1">
      <c r="A81" s="305"/>
      <c r="B81" s="1194"/>
      <c r="C81" s="413" t="e">
        <f t="shared" ref="C81:AA81" si="35">IF(C78="","",C80)</f>
        <v>#N/A</v>
      </c>
      <c r="D81" s="413" t="e">
        <f t="shared" si="35"/>
        <v>#N/A</v>
      </c>
      <c r="E81" s="413" t="e">
        <f t="shared" si="35"/>
        <v>#N/A</v>
      </c>
      <c r="F81" s="413" t="e">
        <f t="shared" si="35"/>
        <v>#N/A</v>
      </c>
      <c r="G81" s="413" t="e">
        <f t="shared" si="35"/>
        <v>#N/A</v>
      </c>
      <c r="H81" s="413" t="e">
        <f t="shared" si="35"/>
        <v>#N/A</v>
      </c>
      <c r="I81" s="413" t="e">
        <f t="shared" si="35"/>
        <v>#N/A</v>
      </c>
      <c r="J81" s="413" t="e">
        <f t="shared" si="35"/>
        <v>#N/A</v>
      </c>
      <c r="K81" s="413" t="e">
        <f t="shared" si="35"/>
        <v>#N/A</v>
      </c>
      <c r="L81" s="413" t="e">
        <f t="shared" si="35"/>
        <v>#N/A</v>
      </c>
      <c r="M81" s="413" t="e">
        <f t="shared" si="35"/>
        <v>#N/A</v>
      </c>
      <c r="N81" s="413" t="e">
        <f t="shared" si="35"/>
        <v>#N/A</v>
      </c>
      <c r="O81" s="413" t="e">
        <f t="shared" si="35"/>
        <v>#N/A</v>
      </c>
      <c r="P81" s="413" t="e">
        <f t="shared" si="35"/>
        <v>#N/A</v>
      </c>
      <c r="Q81" s="413" t="e">
        <f t="shared" si="35"/>
        <v>#N/A</v>
      </c>
      <c r="R81" s="413" t="e">
        <f t="shared" si="35"/>
        <v>#N/A</v>
      </c>
      <c r="S81" s="413" t="e">
        <f t="shared" si="35"/>
        <v>#N/A</v>
      </c>
      <c r="T81" s="413" t="e">
        <f t="shared" si="35"/>
        <v>#N/A</v>
      </c>
      <c r="U81" s="413" t="e">
        <f t="shared" si="35"/>
        <v>#N/A</v>
      </c>
      <c r="V81" s="413" t="e">
        <f t="shared" si="35"/>
        <v>#N/A</v>
      </c>
      <c r="W81" s="413" t="str">
        <f t="shared" si="35"/>
        <v/>
      </c>
      <c r="X81" s="413" t="str">
        <f t="shared" si="35"/>
        <v/>
      </c>
      <c r="Y81" s="413" t="str">
        <f t="shared" si="35"/>
        <v/>
      </c>
      <c r="Z81" s="413" t="str">
        <f t="shared" si="35"/>
        <v/>
      </c>
      <c r="AA81" s="413" t="str">
        <f t="shared" si="35"/>
        <v/>
      </c>
      <c r="AB81" s="414">
        <f>COUNTIF(C81:AA81,"✔")</f>
        <v>0</v>
      </c>
      <c r="AC81" s="544">
        <f>COUNTIF(C81:AA81,"X")</f>
        <v>0</v>
      </c>
      <c r="AD81" s="305"/>
      <c r="AE81" s="1194"/>
      <c r="AF81" s="413" t="e">
        <f t="shared" ref="AF81:BD81" si="36">IF(AF78="","",AF80)</f>
        <v>#N/A</v>
      </c>
      <c r="AG81" s="413" t="e">
        <f t="shared" si="36"/>
        <v>#N/A</v>
      </c>
      <c r="AH81" s="413" t="e">
        <f t="shared" si="36"/>
        <v>#N/A</v>
      </c>
      <c r="AI81" s="413" t="e">
        <f t="shared" si="36"/>
        <v>#N/A</v>
      </c>
      <c r="AJ81" s="413" t="e">
        <f t="shared" si="36"/>
        <v>#N/A</v>
      </c>
      <c r="AK81" s="413" t="e">
        <f t="shared" si="36"/>
        <v>#N/A</v>
      </c>
      <c r="AL81" s="413" t="e">
        <f t="shared" si="36"/>
        <v>#N/A</v>
      </c>
      <c r="AM81" s="413" t="e">
        <f t="shared" si="36"/>
        <v>#N/A</v>
      </c>
      <c r="AN81" s="413" t="e">
        <f t="shared" si="36"/>
        <v>#N/A</v>
      </c>
      <c r="AO81" s="413" t="e">
        <f t="shared" si="36"/>
        <v>#N/A</v>
      </c>
      <c r="AP81" s="413" t="e">
        <f t="shared" si="36"/>
        <v>#N/A</v>
      </c>
      <c r="AQ81" s="413" t="e">
        <f t="shared" si="36"/>
        <v>#N/A</v>
      </c>
      <c r="AR81" s="413" t="e">
        <f t="shared" si="36"/>
        <v>#N/A</v>
      </c>
      <c r="AS81" s="413" t="e">
        <f t="shared" si="36"/>
        <v>#N/A</v>
      </c>
      <c r="AT81" s="413" t="e">
        <f t="shared" si="36"/>
        <v>#N/A</v>
      </c>
      <c r="AU81" s="413" t="e">
        <f t="shared" si="36"/>
        <v>#N/A</v>
      </c>
      <c r="AV81" s="413" t="e">
        <f t="shared" si="36"/>
        <v>#N/A</v>
      </c>
      <c r="AW81" s="413" t="e">
        <f t="shared" si="36"/>
        <v>#N/A</v>
      </c>
      <c r="AX81" s="413" t="e">
        <f t="shared" si="36"/>
        <v>#N/A</v>
      </c>
      <c r="AY81" s="413" t="e">
        <f t="shared" si="36"/>
        <v>#N/A</v>
      </c>
      <c r="AZ81" s="413" t="str">
        <f t="shared" si="36"/>
        <v/>
      </c>
      <c r="BA81" s="413" t="str">
        <f t="shared" si="36"/>
        <v/>
      </c>
      <c r="BB81" s="413" t="str">
        <f t="shared" si="36"/>
        <v/>
      </c>
      <c r="BC81" s="413" t="str">
        <f t="shared" si="36"/>
        <v/>
      </c>
      <c r="BD81" s="413" t="str">
        <f t="shared" si="36"/>
        <v/>
      </c>
      <c r="BE81" s="414">
        <f>COUNTIF(AF81:BD81,"✔")</f>
        <v>0</v>
      </c>
      <c r="BF81" s="544">
        <f>COUNTIF(AF81:BD81,"X")</f>
        <v>0</v>
      </c>
    </row>
    <row r="82" spans="1:58" ht="14.5" thickTop="1">
      <c r="A82" s="305"/>
      <c r="B82" s="1192" t="s">
        <v>375</v>
      </c>
      <c r="C82" s="411">
        <f>IF('9'!$G$10="","",'9'!$G$10)</f>
        <v>1</v>
      </c>
      <c r="D82" s="411">
        <f>IF('9'!$H$10="","",'9'!$H$10)</f>
        <v>2</v>
      </c>
      <c r="E82" s="411">
        <f>IF('9'!$I$10="","",'9'!$I$10)</f>
        <v>3</v>
      </c>
      <c r="F82" s="411">
        <f>IF('9'!$J$10="","",'9'!$J$10)</f>
        <v>4</v>
      </c>
      <c r="G82" s="411">
        <f>IF('9'!$K$10="","",'9'!$K$10)</f>
        <v>5</v>
      </c>
      <c r="H82" s="411">
        <f>IF('9'!$L$10="","",'9'!$L$10)</f>
        <v>8</v>
      </c>
      <c r="I82" s="411">
        <f>IF('9'!$M$10="","",'9'!$M$10)</f>
        <v>9</v>
      </c>
      <c r="J82" s="411">
        <f>IF('9'!$N$10="","",'9'!$N$10)</f>
        <v>10</v>
      </c>
      <c r="K82" s="411">
        <f>IF('9'!$O$10="","",'9'!$O$10)</f>
        <v>11</v>
      </c>
      <c r="L82" s="411">
        <f>IF('9'!$P$10="","",'9'!$P$10)</f>
        <v>12</v>
      </c>
      <c r="M82" s="411">
        <f>IF('9'!$Q$10="","",'9'!$Q$10)</f>
        <v>15</v>
      </c>
      <c r="N82" s="411">
        <f>IF('9'!$R$10="","",'9'!$R$10)</f>
        <v>16</v>
      </c>
      <c r="O82" s="411">
        <f>IF('9'!$S$10="","",'9'!$S$10)</f>
        <v>17</v>
      </c>
      <c r="P82" s="411">
        <f>IF('9'!$T$10="","",'9'!$T$10)</f>
        <v>18</v>
      </c>
      <c r="Q82" s="411">
        <f>IF('9'!$U$10="","",'9'!$U$10)</f>
        <v>19</v>
      </c>
      <c r="R82" s="411">
        <f>IF('9'!$V$10="","",'9'!$V$10)</f>
        <v>22</v>
      </c>
      <c r="S82" s="411">
        <f>IF('9'!$W$10="","",'9'!$W$10)</f>
        <v>23</v>
      </c>
      <c r="T82" s="411">
        <f>IF('9'!$X$10="","",'9'!$X$10)</f>
        <v>24</v>
      </c>
      <c r="U82" s="411">
        <f>IF('9'!$Y$10="","",'9'!$Y$10)</f>
        <v>25</v>
      </c>
      <c r="V82" s="411">
        <f>IF('9'!$Z$10="","",'9'!$Z$10)</f>
        <v>26</v>
      </c>
      <c r="W82" s="411" t="str">
        <f>IF('9'!$AA$10="","",'9'!$AA$10)</f>
        <v/>
      </c>
      <c r="X82" s="411" t="str">
        <f>IF('9'!$AB$10="","",'9'!$AB$10)</f>
        <v/>
      </c>
      <c r="Y82" s="411" t="str">
        <f>IF('9'!$AC$10="","",'9'!$AC$10)</f>
        <v/>
      </c>
      <c r="Z82" s="411" t="str">
        <f>IF('9'!$AD$10="","",'9'!$AD$10)</f>
        <v/>
      </c>
      <c r="AA82" s="411" t="str">
        <f>IF('9'!$AE$10="","",'9'!$AE$10)</f>
        <v/>
      </c>
      <c r="AB82" s="411" t="s">
        <v>361</v>
      </c>
      <c r="AC82" s="542" t="s">
        <v>362</v>
      </c>
      <c r="AD82" s="305"/>
      <c r="AE82" s="1192" t="s">
        <v>375</v>
      </c>
      <c r="AF82" s="411">
        <f>IF('9'!$G$10="","",'9'!$G$10)</f>
        <v>1</v>
      </c>
      <c r="AG82" s="411">
        <f>IF('9'!$H$10="","",'9'!$H$10)</f>
        <v>2</v>
      </c>
      <c r="AH82" s="411">
        <f>IF('9'!$I$10="","",'9'!$I$10)</f>
        <v>3</v>
      </c>
      <c r="AI82" s="411">
        <f>IF('9'!$J$10="","",'9'!$J$10)</f>
        <v>4</v>
      </c>
      <c r="AJ82" s="411">
        <f>IF('9'!$K$10="","",'9'!$K$10)</f>
        <v>5</v>
      </c>
      <c r="AK82" s="411">
        <f>IF('9'!$L$10="","",'9'!$L$10)</f>
        <v>8</v>
      </c>
      <c r="AL82" s="411">
        <f>IF('9'!$M$10="","",'9'!$M$10)</f>
        <v>9</v>
      </c>
      <c r="AM82" s="411">
        <f>IF('9'!$N$10="","",'9'!$N$10)</f>
        <v>10</v>
      </c>
      <c r="AN82" s="411">
        <f>IF('9'!$O$10="","",'9'!$O$10)</f>
        <v>11</v>
      </c>
      <c r="AO82" s="411">
        <f>IF('9'!$P$10="","",'9'!$P$10)</f>
        <v>12</v>
      </c>
      <c r="AP82" s="411">
        <f>IF('9'!$Q$10="","",'9'!$Q$10)</f>
        <v>15</v>
      </c>
      <c r="AQ82" s="411">
        <f>IF('9'!$R$10="","",'9'!$R$10)</f>
        <v>16</v>
      </c>
      <c r="AR82" s="411">
        <f>IF('9'!$S$10="","",'9'!$S$10)</f>
        <v>17</v>
      </c>
      <c r="AS82" s="411">
        <f>IF('9'!$T$10="","",'9'!$T$10)</f>
        <v>18</v>
      </c>
      <c r="AT82" s="411">
        <f>IF('9'!$U$10="","",'9'!$U$10)</f>
        <v>19</v>
      </c>
      <c r="AU82" s="411">
        <f>IF('9'!$V$10="","",'9'!$V$10)</f>
        <v>22</v>
      </c>
      <c r="AV82" s="411">
        <f>IF('9'!$W$10="","",'9'!$W$10)</f>
        <v>23</v>
      </c>
      <c r="AW82" s="411">
        <f>IF('9'!$X$10="","",'9'!$X$10)</f>
        <v>24</v>
      </c>
      <c r="AX82" s="411">
        <f>IF('9'!$Y$10="","",'9'!$Y$10)</f>
        <v>25</v>
      </c>
      <c r="AY82" s="411">
        <f>IF('9'!$Z$10="","",'9'!$Z$10)</f>
        <v>26</v>
      </c>
      <c r="AZ82" s="411" t="str">
        <f>IF('9'!$AA$10="","",'9'!$AA$10)</f>
        <v/>
      </c>
      <c r="BA82" s="411" t="str">
        <f>IF('9'!$AB$10="","",'9'!$AB$10)</f>
        <v/>
      </c>
      <c r="BB82" s="411" t="str">
        <f>IF('9'!$AC$10="","",'9'!$AC$10)</f>
        <v/>
      </c>
      <c r="BC82" s="411" t="str">
        <f>IF('9'!$AD$10="","",'9'!$AD$10)</f>
        <v/>
      </c>
      <c r="BD82" s="411" t="str">
        <f>IF('9'!$AE$10="","",'9'!$AE$10)</f>
        <v/>
      </c>
      <c r="BE82" s="411" t="s">
        <v>361</v>
      </c>
      <c r="BF82" s="542" t="s">
        <v>362</v>
      </c>
    </row>
    <row r="83" spans="1:58" hidden="1">
      <c r="A83" s="305"/>
      <c r="B83" s="1193"/>
      <c r="C83" s="412" t="e">
        <f>_xlfn.XLOOKUP($C$54,'9'!$B:$B,'9'!G:G)</f>
        <v>#N/A</v>
      </c>
      <c r="D83" s="412" t="e">
        <f>_xlfn.XLOOKUP($C$54,'9'!$B:$B,'9'!H:H)</f>
        <v>#N/A</v>
      </c>
      <c r="E83" s="412" t="e">
        <f>_xlfn.XLOOKUP($C$54,'9'!$B:$B,'9'!I:I)</f>
        <v>#N/A</v>
      </c>
      <c r="F83" s="412" t="e">
        <f>_xlfn.XLOOKUP($C$54,'9'!$B:$B,'9'!J:J)</f>
        <v>#N/A</v>
      </c>
      <c r="G83" s="412" t="e">
        <f>_xlfn.XLOOKUP($C$54,'9'!$B:$B,'9'!K:K)</f>
        <v>#N/A</v>
      </c>
      <c r="H83" s="412" t="e">
        <f>_xlfn.XLOOKUP($C$54,'9'!$B:$B,'9'!L:L)</f>
        <v>#N/A</v>
      </c>
      <c r="I83" s="412" t="e">
        <f>_xlfn.XLOOKUP($C$54,'9'!$B:$B,'9'!M:M)</f>
        <v>#N/A</v>
      </c>
      <c r="J83" s="412" t="e">
        <f>_xlfn.XLOOKUP($C$54,'9'!$B:$B,'9'!N:N)</f>
        <v>#N/A</v>
      </c>
      <c r="K83" s="412" t="e">
        <f>_xlfn.XLOOKUP($C$54,'9'!$B:$B,'9'!O:O)</f>
        <v>#N/A</v>
      </c>
      <c r="L83" s="412" t="e">
        <f>_xlfn.XLOOKUP($C$54,'9'!$B:$B,'9'!P:P)</f>
        <v>#N/A</v>
      </c>
      <c r="M83" s="412" t="e">
        <f>_xlfn.XLOOKUP($C$54,'9'!$B:$B,'9'!Q:Q)</f>
        <v>#N/A</v>
      </c>
      <c r="N83" s="412" t="e">
        <f>_xlfn.XLOOKUP($C$54,'9'!$B:$B,'9'!R:R)</f>
        <v>#N/A</v>
      </c>
      <c r="O83" s="412" t="e">
        <f>_xlfn.XLOOKUP($C$54,'9'!$B:$B,'9'!S:S)</f>
        <v>#N/A</v>
      </c>
      <c r="P83" s="412" t="e">
        <f>_xlfn.XLOOKUP($C$54,'9'!$B:$B,'9'!T:T)</f>
        <v>#N/A</v>
      </c>
      <c r="Q83" s="412" t="e">
        <f>_xlfn.XLOOKUP($C$54,'9'!$B:$B,'9'!U:U)</f>
        <v>#N/A</v>
      </c>
      <c r="R83" s="412" t="e">
        <f>_xlfn.XLOOKUP($C$54,'9'!$B:$B,'9'!V:V)</f>
        <v>#N/A</v>
      </c>
      <c r="S83" s="412" t="e">
        <f>_xlfn.XLOOKUP($C$54,'9'!$B:$B,'9'!W:W)</f>
        <v>#N/A</v>
      </c>
      <c r="T83" s="412" t="e">
        <f>_xlfn.XLOOKUP($C$54,'9'!$B:$B,'9'!X:X)</f>
        <v>#N/A</v>
      </c>
      <c r="U83" s="412" t="e">
        <f>_xlfn.XLOOKUP($C$54,'9'!$B:$B,'9'!Y:Y)</f>
        <v>#N/A</v>
      </c>
      <c r="V83" s="412" t="e">
        <f>_xlfn.XLOOKUP($C$54,'9'!$B:$B,'9'!Z:Z)</f>
        <v>#N/A</v>
      </c>
      <c r="W83" s="412" t="e">
        <f>_xlfn.XLOOKUP($C$54,'9'!$B:$B,'9'!AA:AA)</f>
        <v>#N/A</v>
      </c>
      <c r="X83" s="412" t="e">
        <f>_xlfn.XLOOKUP($C$54,'9'!$B:$B,'9'!AB:AB)</f>
        <v>#N/A</v>
      </c>
      <c r="Y83" s="412" t="e">
        <f>_xlfn.XLOOKUP($C$54,'9'!$B:$B,'9'!AC:AC)</f>
        <v>#N/A</v>
      </c>
      <c r="Z83" s="412" t="e">
        <f>_xlfn.XLOOKUP($C$54,'9'!$B:$B,'9'!AD:AD)</f>
        <v>#N/A</v>
      </c>
      <c r="AA83" s="412" t="e">
        <f>_xlfn.XLOOKUP($C$54,'9'!$B:$B,'9'!AE:AE)</f>
        <v>#N/A</v>
      </c>
      <c r="AB83" s="412" t="e">
        <f>_xlfn.XLOOKUP($C$54,'9'!$B:$B,'9'!AG:AG)</f>
        <v>#N/A</v>
      </c>
      <c r="AC83" s="412" t="e">
        <f>_xlfn.XLOOKUP($C$54,'9'!$B:$B,'9'!AF:AF)</f>
        <v>#N/A</v>
      </c>
      <c r="AD83" s="305"/>
      <c r="AE83" s="1193"/>
      <c r="AF83" s="412" t="e">
        <f>_xlfn.XLOOKUP($AF$54,'9'!$B:$B,'9'!G:G)</f>
        <v>#N/A</v>
      </c>
      <c r="AG83" s="412" t="e">
        <f>_xlfn.XLOOKUP($AF$54,'9'!$B:$B,'9'!H:H)</f>
        <v>#N/A</v>
      </c>
      <c r="AH83" s="412" t="e">
        <f>_xlfn.XLOOKUP($AF$54,'9'!$B:$B,'9'!I:I)</f>
        <v>#N/A</v>
      </c>
      <c r="AI83" s="412" t="e">
        <f>_xlfn.XLOOKUP($AF$54,'9'!$B:$B,'9'!J:J)</f>
        <v>#N/A</v>
      </c>
      <c r="AJ83" s="412" t="e">
        <f>_xlfn.XLOOKUP($AF$54,'9'!$B:$B,'9'!K:K)</f>
        <v>#N/A</v>
      </c>
      <c r="AK83" s="412" t="e">
        <f>_xlfn.XLOOKUP($AF$54,'9'!$B:$B,'9'!L:L)</f>
        <v>#N/A</v>
      </c>
      <c r="AL83" s="412" t="e">
        <f>_xlfn.XLOOKUP($AF$54,'9'!$B:$B,'9'!M:M)</f>
        <v>#N/A</v>
      </c>
      <c r="AM83" s="412" t="e">
        <f>_xlfn.XLOOKUP($AF$54,'9'!$B:$B,'9'!N:N)</f>
        <v>#N/A</v>
      </c>
      <c r="AN83" s="412" t="e">
        <f>_xlfn.XLOOKUP($AF$54,'9'!$B:$B,'9'!O:O)</f>
        <v>#N/A</v>
      </c>
      <c r="AO83" s="412" t="e">
        <f>_xlfn.XLOOKUP($AF$54,'9'!$B:$B,'9'!P:P)</f>
        <v>#N/A</v>
      </c>
      <c r="AP83" s="412" t="e">
        <f>_xlfn.XLOOKUP($AF$54,'9'!$B:$B,'9'!Q:Q)</f>
        <v>#N/A</v>
      </c>
      <c r="AQ83" s="412" t="e">
        <f>_xlfn.XLOOKUP($AF$54,'9'!$B:$B,'9'!R:R)</f>
        <v>#N/A</v>
      </c>
      <c r="AR83" s="412" t="e">
        <f>_xlfn.XLOOKUP($AF$54,'9'!$B:$B,'9'!S:S)</f>
        <v>#N/A</v>
      </c>
      <c r="AS83" s="412" t="e">
        <f>_xlfn.XLOOKUP($AF$54,'9'!$B:$B,'9'!T:T)</f>
        <v>#N/A</v>
      </c>
      <c r="AT83" s="412" t="e">
        <f>_xlfn.XLOOKUP($AF$54,'9'!$B:$B,'9'!U:U)</f>
        <v>#N/A</v>
      </c>
      <c r="AU83" s="412" t="e">
        <f>_xlfn.XLOOKUP($AF$54,'9'!$B:$B,'9'!V:V)</f>
        <v>#N/A</v>
      </c>
      <c r="AV83" s="412" t="e">
        <f>_xlfn.XLOOKUP($AF$54,'9'!$B:$B,'9'!W:W)</f>
        <v>#N/A</v>
      </c>
      <c r="AW83" s="412" t="e">
        <f>_xlfn.XLOOKUP($AF$54,'9'!$B:$B,'9'!X:X)</f>
        <v>#N/A</v>
      </c>
      <c r="AX83" s="412" t="e">
        <f>_xlfn.XLOOKUP($AF$54,'9'!$B:$B,'9'!Y:Y)</f>
        <v>#N/A</v>
      </c>
      <c r="AY83" s="412" t="e">
        <f>_xlfn.XLOOKUP($AF$54,'9'!$B:$B,'9'!Z:Z)</f>
        <v>#N/A</v>
      </c>
      <c r="AZ83" s="412" t="e">
        <f>_xlfn.XLOOKUP($AF$54,'9'!$B:$B,'9'!AA:AA)</f>
        <v>#N/A</v>
      </c>
      <c r="BA83" s="412" t="e">
        <f>_xlfn.XLOOKUP($AF$54,'9'!$B:$B,'9'!AB:AB)</f>
        <v>#N/A</v>
      </c>
      <c r="BB83" s="412" t="e">
        <f>_xlfn.XLOOKUP($AF$54,'9'!$B:$B,'9'!AC:AC)</f>
        <v>#N/A</v>
      </c>
      <c r="BC83" s="412" t="e">
        <f>_xlfn.XLOOKUP($AF$54,'9'!$B:$B,'9'!AD:AD)</f>
        <v>#N/A</v>
      </c>
      <c r="BD83" s="412" t="e">
        <f>_xlfn.XLOOKUP($AF$54,'9'!$B:$B,'9'!AE:AE)</f>
        <v>#N/A</v>
      </c>
      <c r="BE83" s="412" t="e">
        <f>_xlfn.XLOOKUP($AF$54,'9'!$B:$B,'9'!AG:AG)</f>
        <v>#N/A</v>
      </c>
      <c r="BF83" s="412" t="e">
        <f>_xlfn.XLOOKUP($AF$54,'9'!$B:$B,'9'!AF:AF)</f>
        <v>#N/A</v>
      </c>
    </row>
    <row r="84" spans="1:58" hidden="1">
      <c r="A84" s="305"/>
      <c r="B84" s="1193"/>
      <c r="C84" s="412" t="e">
        <f t="shared" ref="C84:H84" si="37">IF(C83=0,"✔","X")</f>
        <v>#N/A</v>
      </c>
      <c r="D84" s="412" t="e">
        <f t="shared" si="37"/>
        <v>#N/A</v>
      </c>
      <c r="E84" s="412" t="e">
        <f t="shared" si="37"/>
        <v>#N/A</v>
      </c>
      <c r="F84" s="412" t="e">
        <f t="shared" si="37"/>
        <v>#N/A</v>
      </c>
      <c r="G84" s="412" t="e">
        <f t="shared" si="37"/>
        <v>#N/A</v>
      </c>
      <c r="H84" s="412" t="e">
        <f t="shared" si="37"/>
        <v>#N/A</v>
      </c>
      <c r="I84" s="412" t="e">
        <f>IF(I83=0,"✔","X")</f>
        <v>#N/A</v>
      </c>
      <c r="J84" s="412" t="e">
        <f t="shared" ref="J84:AA84" si="38">IF(J83=0,"✔","X")</f>
        <v>#N/A</v>
      </c>
      <c r="K84" s="412" t="e">
        <f t="shared" si="38"/>
        <v>#N/A</v>
      </c>
      <c r="L84" s="412" t="e">
        <f t="shared" si="38"/>
        <v>#N/A</v>
      </c>
      <c r="M84" s="412" t="e">
        <f t="shared" si="38"/>
        <v>#N/A</v>
      </c>
      <c r="N84" s="412" t="e">
        <f t="shared" si="38"/>
        <v>#N/A</v>
      </c>
      <c r="O84" s="412" t="e">
        <f t="shared" si="38"/>
        <v>#N/A</v>
      </c>
      <c r="P84" s="412" t="e">
        <f t="shared" si="38"/>
        <v>#N/A</v>
      </c>
      <c r="Q84" s="412" t="e">
        <f t="shared" si="38"/>
        <v>#N/A</v>
      </c>
      <c r="R84" s="412" t="e">
        <f t="shared" si="38"/>
        <v>#N/A</v>
      </c>
      <c r="S84" s="412" t="e">
        <f t="shared" si="38"/>
        <v>#N/A</v>
      </c>
      <c r="T84" s="412" t="e">
        <f t="shared" si="38"/>
        <v>#N/A</v>
      </c>
      <c r="U84" s="412" t="e">
        <f t="shared" si="38"/>
        <v>#N/A</v>
      </c>
      <c r="V84" s="412" t="e">
        <f t="shared" si="38"/>
        <v>#N/A</v>
      </c>
      <c r="W84" s="412" t="e">
        <f t="shared" si="38"/>
        <v>#N/A</v>
      </c>
      <c r="X84" s="412" t="e">
        <f t="shared" si="38"/>
        <v>#N/A</v>
      </c>
      <c r="Y84" s="412" t="e">
        <f t="shared" si="38"/>
        <v>#N/A</v>
      </c>
      <c r="Z84" s="412" t="e">
        <f t="shared" si="38"/>
        <v>#N/A</v>
      </c>
      <c r="AA84" s="412" t="e">
        <f t="shared" si="38"/>
        <v>#N/A</v>
      </c>
      <c r="AB84" s="412" t="e">
        <f>_xlfn.XLOOKUP($C$54,'9'!$B:$B,'9'!AG:AG)</f>
        <v>#N/A</v>
      </c>
      <c r="AC84" s="412" t="e">
        <f>_xlfn.XLOOKUP($C$54,'9'!$B:$B,'9'!AF:AF)</f>
        <v>#N/A</v>
      </c>
      <c r="AD84" s="305"/>
      <c r="AE84" s="1193"/>
      <c r="AF84" s="412" t="e">
        <f t="shared" ref="AF84:AK84" si="39">IF(AF83=0,"✔","X")</f>
        <v>#N/A</v>
      </c>
      <c r="AG84" s="412" t="e">
        <f t="shared" si="39"/>
        <v>#N/A</v>
      </c>
      <c r="AH84" s="412" t="e">
        <f t="shared" si="39"/>
        <v>#N/A</v>
      </c>
      <c r="AI84" s="412" t="e">
        <f t="shared" si="39"/>
        <v>#N/A</v>
      </c>
      <c r="AJ84" s="412" t="e">
        <f t="shared" si="39"/>
        <v>#N/A</v>
      </c>
      <c r="AK84" s="412" t="e">
        <f t="shared" si="39"/>
        <v>#N/A</v>
      </c>
      <c r="AL84" s="412" t="e">
        <f>IF(AL83=0,"✔","X")</f>
        <v>#N/A</v>
      </c>
      <c r="AM84" s="412" t="e">
        <f t="shared" ref="AM84:BD84" si="40">IF(AM83=0,"✔","X")</f>
        <v>#N/A</v>
      </c>
      <c r="AN84" s="412" t="e">
        <f t="shared" si="40"/>
        <v>#N/A</v>
      </c>
      <c r="AO84" s="412" t="e">
        <f t="shared" si="40"/>
        <v>#N/A</v>
      </c>
      <c r="AP84" s="412" t="e">
        <f t="shared" si="40"/>
        <v>#N/A</v>
      </c>
      <c r="AQ84" s="412" t="e">
        <f t="shared" si="40"/>
        <v>#N/A</v>
      </c>
      <c r="AR84" s="412" t="e">
        <f t="shared" si="40"/>
        <v>#N/A</v>
      </c>
      <c r="AS84" s="412" t="e">
        <f t="shared" si="40"/>
        <v>#N/A</v>
      </c>
      <c r="AT84" s="412" t="e">
        <f t="shared" si="40"/>
        <v>#N/A</v>
      </c>
      <c r="AU84" s="412" t="e">
        <f t="shared" si="40"/>
        <v>#N/A</v>
      </c>
      <c r="AV84" s="412" t="e">
        <f t="shared" si="40"/>
        <v>#N/A</v>
      </c>
      <c r="AW84" s="412" t="e">
        <f t="shared" si="40"/>
        <v>#N/A</v>
      </c>
      <c r="AX84" s="412" t="e">
        <f t="shared" si="40"/>
        <v>#N/A</v>
      </c>
      <c r="AY84" s="412" t="e">
        <f t="shared" si="40"/>
        <v>#N/A</v>
      </c>
      <c r="AZ84" s="412" t="e">
        <f t="shared" si="40"/>
        <v>#N/A</v>
      </c>
      <c r="BA84" s="412" t="e">
        <f t="shared" si="40"/>
        <v>#N/A</v>
      </c>
      <c r="BB84" s="412" t="e">
        <f t="shared" si="40"/>
        <v>#N/A</v>
      </c>
      <c r="BC84" s="412" t="e">
        <f t="shared" si="40"/>
        <v>#N/A</v>
      </c>
      <c r="BD84" s="412" t="e">
        <f t="shared" si="40"/>
        <v>#N/A</v>
      </c>
      <c r="BE84" s="412" t="e">
        <f>_xlfn.XLOOKUP($AF$54,'9'!$B:$B,'9'!AG:AG)</f>
        <v>#N/A</v>
      </c>
      <c r="BF84" s="412" t="e">
        <f>_xlfn.XLOOKUP($AF$54,'9'!$B:$B,'9'!AF:AF)</f>
        <v>#N/A</v>
      </c>
    </row>
    <row r="85" spans="1:58" ht="14.5" thickBot="1">
      <c r="A85" s="305"/>
      <c r="B85" s="1194"/>
      <c r="C85" s="413" t="e">
        <f t="shared" ref="C85:AA85" si="41">IF(C82="","",C84)</f>
        <v>#N/A</v>
      </c>
      <c r="D85" s="413" t="e">
        <f t="shared" si="41"/>
        <v>#N/A</v>
      </c>
      <c r="E85" s="413" t="e">
        <f t="shared" si="41"/>
        <v>#N/A</v>
      </c>
      <c r="F85" s="413" t="e">
        <f t="shared" si="41"/>
        <v>#N/A</v>
      </c>
      <c r="G85" s="413" t="e">
        <f t="shared" si="41"/>
        <v>#N/A</v>
      </c>
      <c r="H85" s="413" t="e">
        <f t="shared" si="41"/>
        <v>#N/A</v>
      </c>
      <c r="I85" s="413" t="e">
        <f t="shared" si="41"/>
        <v>#N/A</v>
      </c>
      <c r="J85" s="413" t="e">
        <f t="shared" si="41"/>
        <v>#N/A</v>
      </c>
      <c r="K85" s="413" t="e">
        <f t="shared" si="41"/>
        <v>#N/A</v>
      </c>
      <c r="L85" s="413" t="e">
        <f t="shared" si="41"/>
        <v>#N/A</v>
      </c>
      <c r="M85" s="413" t="e">
        <f t="shared" si="41"/>
        <v>#N/A</v>
      </c>
      <c r="N85" s="413" t="e">
        <f t="shared" si="41"/>
        <v>#N/A</v>
      </c>
      <c r="O85" s="413" t="e">
        <f t="shared" si="41"/>
        <v>#N/A</v>
      </c>
      <c r="P85" s="413" t="e">
        <f t="shared" si="41"/>
        <v>#N/A</v>
      </c>
      <c r="Q85" s="413" t="e">
        <f t="shared" si="41"/>
        <v>#N/A</v>
      </c>
      <c r="R85" s="413" t="e">
        <f t="shared" si="41"/>
        <v>#N/A</v>
      </c>
      <c r="S85" s="413" t="e">
        <f t="shared" si="41"/>
        <v>#N/A</v>
      </c>
      <c r="T85" s="413" t="e">
        <f t="shared" si="41"/>
        <v>#N/A</v>
      </c>
      <c r="U85" s="413" t="e">
        <f t="shared" si="41"/>
        <v>#N/A</v>
      </c>
      <c r="V85" s="413" t="e">
        <f t="shared" si="41"/>
        <v>#N/A</v>
      </c>
      <c r="W85" s="413" t="str">
        <f t="shared" si="41"/>
        <v/>
      </c>
      <c r="X85" s="413" t="str">
        <f t="shared" si="41"/>
        <v/>
      </c>
      <c r="Y85" s="413" t="str">
        <f t="shared" si="41"/>
        <v/>
      </c>
      <c r="Z85" s="413" t="str">
        <f t="shared" si="41"/>
        <v/>
      </c>
      <c r="AA85" s="413" t="str">
        <f t="shared" si="41"/>
        <v/>
      </c>
      <c r="AB85" s="414">
        <f>COUNTIF(C85:AA85,"✔")</f>
        <v>0</v>
      </c>
      <c r="AC85" s="544">
        <f>COUNTIF(C85:AA85,"X")</f>
        <v>0</v>
      </c>
      <c r="AD85" s="305"/>
      <c r="AE85" s="1194"/>
      <c r="AF85" s="413" t="e">
        <f t="shared" ref="AF85:BD85" si="42">IF(AF82="","",AF84)</f>
        <v>#N/A</v>
      </c>
      <c r="AG85" s="413" t="e">
        <f t="shared" si="42"/>
        <v>#N/A</v>
      </c>
      <c r="AH85" s="413" t="e">
        <f t="shared" si="42"/>
        <v>#N/A</v>
      </c>
      <c r="AI85" s="413" t="e">
        <f t="shared" si="42"/>
        <v>#N/A</v>
      </c>
      <c r="AJ85" s="413" t="e">
        <f t="shared" si="42"/>
        <v>#N/A</v>
      </c>
      <c r="AK85" s="413" t="e">
        <f t="shared" si="42"/>
        <v>#N/A</v>
      </c>
      <c r="AL85" s="413" t="e">
        <f t="shared" si="42"/>
        <v>#N/A</v>
      </c>
      <c r="AM85" s="413" t="e">
        <f t="shared" si="42"/>
        <v>#N/A</v>
      </c>
      <c r="AN85" s="413" t="e">
        <f t="shared" si="42"/>
        <v>#N/A</v>
      </c>
      <c r="AO85" s="413" t="e">
        <f t="shared" si="42"/>
        <v>#N/A</v>
      </c>
      <c r="AP85" s="413" t="e">
        <f t="shared" si="42"/>
        <v>#N/A</v>
      </c>
      <c r="AQ85" s="413" t="e">
        <f t="shared" si="42"/>
        <v>#N/A</v>
      </c>
      <c r="AR85" s="413" t="e">
        <f t="shared" si="42"/>
        <v>#N/A</v>
      </c>
      <c r="AS85" s="413" t="e">
        <f t="shared" si="42"/>
        <v>#N/A</v>
      </c>
      <c r="AT85" s="413" t="e">
        <f t="shared" si="42"/>
        <v>#N/A</v>
      </c>
      <c r="AU85" s="413" t="e">
        <f t="shared" si="42"/>
        <v>#N/A</v>
      </c>
      <c r="AV85" s="413" t="e">
        <f t="shared" si="42"/>
        <v>#N/A</v>
      </c>
      <c r="AW85" s="413" t="e">
        <f t="shared" si="42"/>
        <v>#N/A</v>
      </c>
      <c r="AX85" s="413" t="e">
        <f t="shared" si="42"/>
        <v>#N/A</v>
      </c>
      <c r="AY85" s="413" t="e">
        <f t="shared" si="42"/>
        <v>#N/A</v>
      </c>
      <c r="AZ85" s="413" t="str">
        <f t="shared" si="42"/>
        <v/>
      </c>
      <c r="BA85" s="413" t="str">
        <f t="shared" si="42"/>
        <v/>
      </c>
      <c r="BB85" s="413" t="str">
        <f t="shared" si="42"/>
        <v/>
      </c>
      <c r="BC85" s="413" t="str">
        <f t="shared" si="42"/>
        <v/>
      </c>
      <c r="BD85" s="413" t="str">
        <f t="shared" si="42"/>
        <v/>
      </c>
      <c r="BE85" s="414">
        <f>COUNTIF(AF85:BD85,"✔")</f>
        <v>0</v>
      </c>
      <c r="BF85" s="544">
        <f>COUNTIF(AF85:BD85,"X")</f>
        <v>0</v>
      </c>
    </row>
    <row r="86" spans="1:58" ht="14.5" thickTop="1">
      <c r="A86" s="305"/>
      <c r="B86" s="1192" t="s">
        <v>376</v>
      </c>
      <c r="C86" s="411">
        <f>IF('10'!$G$10="","",'10'!$G$10)</f>
        <v>1</v>
      </c>
      <c r="D86" s="411">
        <f>IF('10'!$H$10="","",'10'!$H$10)</f>
        <v>2</v>
      </c>
      <c r="E86" s="411">
        <f>IF('10'!$I$10="","",'10'!$I$10)</f>
        <v>3</v>
      </c>
      <c r="F86" s="411">
        <f>IF('10'!$J$10="","",'10'!$J$10)</f>
        <v>4</v>
      </c>
      <c r="G86" s="411">
        <f>IF('10'!$K$10="","",'10'!$K$10)</f>
        <v>5</v>
      </c>
      <c r="H86" s="411">
        <f>IF('10'!$L$10="","",'10'!$L$10)</f>
        <v>8</v>
      </c>
      <c r="I86" s="411">
        <f>IF('10'!$M$10="","",'10'!$M$10)</f>
        <v>9</v>
      </c>
      <c r="J86" s="411">
        <f>IF('10'!$N$10="","",'10'!$N$10)</f>
        <v>10</v>
      </c>
      <c r="K86" s="411">
        <f>IF('10'!$O$10="","",'10'!$O$10)</f>
        <v>11</v>
      </c>
      <c r="L86" s="411">
        <f>IF('10'!$P$10="","",'10'!$P$10)</f>
        <v>12</v>
      </c>
      <c r="M86" s="411">
        <f>IF('10'!$Q$10="","",'10'!$Q$10)</f>
        <v>15</v>
      </c>
      <c r="N86" s="411">
        <f>IF('10'!$R$10="","",'10'!$R$10)</f>
        <v>16</v>
      </c>
      <c r="O86" s="411">
        <f>IF('10'!$S$10="","",'10'!$S$10)</f>
        <v>17</v>
      </c>
      <c r="P86" s="411">
        <f>IF('10'!$T$10="","",'10'!$T$10)</f>
        <v>18</v>
      </c>
      <c r="Q86" s="411">
        <f>IF('10'!$U$10="","",'10'!$U$10)</f>
        <v>19</v>
      </c>
      <c r="R86" s="411">
        <f>IF('10'!$V$10="","",'10'!$V$10)</f>
        <v>22</v>
      </c>
      <c r="S86" s="411">
        <f>IF('10'!$W$10="","",'10'!$W$10)</f>
        <v>23</v>
      </c>
      <c r="T86" s="411">
        <f>IF('10'!$X$10="","",'10'!$X$10)</f>
        <v>24</v>
      </c>
      <c r="U86" s="411" t="str">
        <f>IF('10'!$Y$10="","",'10'!$Y$10)</f>
        <v/>
      </c>
      <c r="V86" s="411" t="str">
        <f>IF('10'!$Z$10="","",'10'!$Z$10)</f>
        <v/>
      </c>
      <c r="W86" s="411">
        <f>IF('10'!$AA$10="","",'10'!$AA$10)</f>
        <v>29</v>
      </c>
      <c r="X86" s="411">
        <f>IF('10'!$AB$10="","",'10'!$AB$10)</f>
        <v>30</v>
      </c>
      <c r="Y86" s="411">
        <f>IF('10'!$AC$10="","",'10'!$AC$10)</f>
        <v>31</v>
      </c>
      <c r="Z86" s="411" t="str">
        <f>IF('10'!$AD$10="","",'10'!$AD$10)</f>
        <v/>
      </c>
      <c r="AA86" s="411" t="str">
        <f>IF('10'!$AE$10="","",'10'!$AE$10)</f>
        <v/>
      </c>
      <c r="AB86" s="411" t="s">
        <v>361</v>
      </c>
      <c r="AC86" s="542" t="s">
        <v>362</v>
      </c>
      <c r="AD86" s="305"/>
      <c r="AE86" s="1192" t="s">
        <v>376</v>
      </c>
      <c r="AF86" s="411">
        <f>IF('10'!$G$10="","",'10'!$G$10)</f>
        <v>1</v>
      </c>
      <c r="AG86" s="411">
        <f>IF('10'!$H$10="","",'10'!$H$10)</f>
        <v>2</v>
      </c>
      <c r="AH86" s="411">
        <f>IF('10'!$I$10="","",'10'!$I$10)</f>
        <v>3</v>
      </c>
      <c r="AI86" s="411">
        <f>IF('10'!$J$10="","",'10'!$J$10)</f>
        <v>4</v>
      </c>
      <c r="AJ86" s="411">
        <f>IF('10'!$K$10="","",'10'!$K$10)</f>
        <v>5</v>
      </c>
      <c r="AK86" s="411">
        <f>IF('10'!$L$10="","",'10'!$L$10)</f>
        <v>8</v>
      </c>
      <c r="AL86" s="411">
        <f>IF('10'!$M$10="","",'10'!$M$10)</f>
        <v>9</v>
      </c>
      <c r="AM86" s="411">
        <f>IF('10'!$N$10="","",'10'!$N$10)</f>
        <v>10</v>
      </c>
      <c r="AN86" s="411">
        <f>IF('10'!$O$10="","",'10'!$O$10)</f>
        <v>11</v>
      </c>
      <c r="AO86" s="411">
        <f>IF('10'!$P$10="","",'10'!$P$10)</f>
        <v>12</v>
      </c>
      <c r="AP86" s="411">
        <f>IF('10'!$Q$10="","",'10'!$Q$10)</f>
        <v>15</v>
      </c>
      <c r="AQ86" s="411">
        <f>IF('10'!$R$10="","",'10'!$R$10)</f>
        <v>16</v>
      </c>
      <c r="AR86" s="411">
        <f>IF('10'!$S$10="","",'10'!$S$10)</f>
        <v>17</v>
      </c>
      <c r="AS86" s="411">
        <f>IF('10'!$T$10="","",'10'!$T$10)</f>
        <v>18</v>
      </c>
      <c r="AT86" s="411">
        <f>IF('10'!$U$10="","",'10'!$U$10)</f>
        <v>19</v>
      </c>
      <c r="AU86" s="411">
        <f>IF('10'!$V$10="","",'10'!$V$10)</f>
        <v>22</v>
      </c>
      <c r="AV86" s="411">
        <f>IF('10'!$W$10="","",'10'!$W$10)</f>
        <v>23</v>
      </c>
      <c r="AW86" s="411">
        <f>IF('10'!$X$10="","",'10'!$X$10)</f>
        <v>24</v>
      </c>
      <c r="AX86" s="411" t="str">
        <f>IF('10'!$Y$10="","",'10'!$Y$10)</f>
        <v/>
      </c>
      <c r="AY86" s="411" t="str">
        <f>IF('10'!$Z$10="","",'10'!$Z$10)</f>
        <v/>
      </c>
      <c r="AZ86" s="411">
        <f>IF('10'!$AA$10="","",'10'!$AA$10)</f>
        <v>29</v>
      </c>
      <c r="BA86" s="411">
        <f>IF('10'!$AB$10="","",'10'!$AB$10)</f>
        <v>30</v>
      </c>
      <c r="BB86" s="411">
        <f>IF('10'!$AC$10="","",'10'!$AC$10)</f>
        <v>31</v>
      </c>
      <c r="BC86" s="411" t="str">
        <f>IF('10'!$AD$10="","",'10'!$AD$10)</f>
        <v/>
      </c>
      <c r="BD86" s="411" t="str">
        <f>IF('10'!$AE$10="","",'10'!$AE$10)</f>
        <v/>
      </c>
      <c r="BE86" s="411" t="s">
        <v>361</v>
      </c>
      <c r="BF86" s="542" t="s">
        <v>362</v>
      </c>
    </row>
    <row r="87" spans="1:58" hidden="1">
      <c r="A87" s="305"/>
      <c r="B87" s="1193"/>
      <c r="C87" s="412" t="e">
        <f>_xlfn.XLOOKUP($C$54,'10'!$B:$B,'10'!G:G)</f>
        <v>#N/A</v>
      </c>
      <c r="D87" s="412" t="e">
        <f>_xlfn.XLOOKUP($C$54,'10'!$B:$B,'10'!H:H)</f>
        <v>#N/A</v>
      </c>
      <c r="E87" s="412" t="e">
        <f>_xlfn.XLOOKUP($C$54,'10'!$B:$B,'10'!I:I)</f>
        <v>#N/A</v>
      </c>
      <c r="F87" s="412" t="e">
        <f>_xlfn.XLOOKUP($C$54,'10'!$B:$B,'10'!J:J)</f>
        <v>#N/A</v>
      </c>
      <c r="G87" s="412" t="e">
        <f>_xlfn.XLOOKUP($C$54,'10'!$B:$B,'10'!K:K)</f>
        <v>#N/A</v>
      </c>
      <c r="H87" s="412" t="e">
        <f>_xlfn.XLOOKUP($C$54,'10'!$B:$B,'10'!L:L)</f>
        <v>#N/A</v>
      </c>
      <c r="I87" s="412" t="e">
        <f>_xlfn.XLOOKUP($C$54,'10'!$B:$B,'10'!M:M)</f>
        <v>#N/A</v>
      </c>
      <c r="J87" s="412" t="e">
        <f>_xlfn.XLOOKUP($C$54,'10'!$B:$B,'10'!N:N)</f>
        <v>#N/A</v>
      </c>
      <c r="K87" s="412" t="e">
        <f>_xlfn.XLOOKUP($C$54,'10'!$B:$B,'10'!O:O)</f>
        <v>#N/A</v>
      </c>
      <c r="L87" s="412" t="e">
        <f>_xlfn.XLOOKUP($C$54,'10'!$B:$B,'10'!P:P)</f>
        <v>#N/A</v>
      </c>
      <c r="M87" s="412" t="e">
        <f>_xlfn.XLOOKUP($C$54,'10'!$B:$B,'10'!Q:Q)</f>
        <v>#N/A</v>
      </c>
      <c r="N87" s="412" t="e">
        <f>_xlfn.XLOOKUP($C$54,'10'!$B:$B,'10'!R:R)</f>
        <v>#N/A</v>
      </c>
      <c r="O87" s="412" t="e">
        <f>_xlfn.XLOOKUP($C$54,'10'!$B:$B,'10'!S:S)</f>
        <v>#N/A</v>
      </c>
      <c r="P87" s="412" t="e">
        <f>_xlfn.XLOOKUP($C$54,'10'!$B:$B,'10'!T:T)</f>
        <v>#N/A</v>
      </c>
      <c r="Q87" s="412" t="e">
        <f>_xlfn.XLOOKUP($C$54,'10'!$B:$B,'10'!U:U)</f>
        <v>#N/A</v>
      </c>
      <c r="R87" s="412" t="e">
        <f>_xlfn.XLOOKUP($C$54,'10'!$B:$B,'10'!V:V)</f>
        <v>#N/A</v>
      </c>
      <c r="S87" s="412" t="e">
        <f>_xlfn.XLOOKUP($C$54,'10'!$B:$B,'10'!W:W)</f>
        <v>#N/A</v>
      </c>
      <c r="T87" s="412" t="e">
        <f>_xlfn.XLOOKUP($C$54,'10'!$B:$B,'10'!X:X)</f>
        <v>#N/A</v>
      </c>
      <c r="U87" s="412" t="e">
        <f>_xlfn.XLOOKUP($C$54,'10'!$B:$B,'10'!Y:Y)</f>
        <v>#N/A</v>
      </c>
      <c r="V87" s="412" t="e">
        <f>_xlfn.XLOOKUP($C$54,'10'!$B:$B,'10'!Z:Z)</f>
        <v>#N/A</v>
      </c>
      <c r="W87" s="412" t="e">
        <f>_xlfn.XLOOKUP($C$54,'10'!$B:$B,'10'!AA:AA)</f>
        <v>#N/A</v>
      </c>
      <c r="X87" s="412" t="e">
        <f>_xlfn.XLOOKUP($C$54,'10'!$B:$B,'10'!AB:AB)</f>
        <v>#N/A</v>
      </c>
      <c r="Y87" s="412" t="e">
        <f>_xlfn.XLOOKUP($C$54,'10'!$B:$B,'10'!AC:AC)</f>
        <v>#N/A</v>
      </c>
      <c r="Z87" s="412" t="e">
        <f>_xlfn.XLOOKUP($C$54,'10'!$B:$B,'10'!AD:AD)</f>
        <v>#N/A</v>
      </c>
      <c r="AA87" s="412" t="e">
        <f>_xlfn.XLOOKUP($C$54,'10'!$B:$B,'10'!AE:AE)</f>
        <v>#N/A</v>
      </c>
      <c r="AB87" s="412" t="e">
        <f>_xlfn.XLOOKUP($C$54,'10'!$B:$B,'10'!AG:AG)</f>
        <v>#N/A</v>
      </c>
      <c r="AC87" s="412" t="e">
        <f>_xlfn.XLOOKUP($C$54,'10'!$B:$B,'10'!AF:AF)</f>
        <v>#N/A</v>
      </c>
      <c r="AD87" s="305"/>
      <c r="AE87" s="1193"/>
      <c r="AF87" s="412" t="e">
        <f>_xlfn.XLOOKUP($AF$54,'10'!$B:$B,'10'!G:G)</f>
        <v>#N/A</v>
      </c>
      <c r="AG87" s="412" t="e">
        <f>_xlfn.XLOOKUP($AF$54,'10'!$B:$B,'10'!H:H)</f>
        <v>#N/A</v>
      </c>
      <c r="AH87" s="412" t="e">
        <f>_xlfn.XLOOKUP($AF$54,'10'!$B:$B,'10'!I:I)</f>
        <v>#N/A</v>
      </c>
      <c r="AI87" s="412" t="e">
        <f>_xlfn.XLOOKUP($AF$54,'10'!$B:$B,'10'!J:J)</f>
        <v>#N/A</v>
      </c>
      <c r="AJ87" s="412" t="e">
        <f>_xlfn.XLOOKUP($AF$54,'10'!$B:$B,'10'!K:K)</f>
        <v>#N/A</v>
      </c>
      <c r="AK87" s="412" t="e">
        <f>_xlfn.XLOOKUP($AF$54,'10'!$B:$B,'10'!L:L)</f>
        <v>#N/A</v>
      </c>
      <c r="AL87" s="412" t="e">
        <f>_xlfn.XLOOKUP($AF$54,'10'!$B:$B,'10'!M:M)</f>
        <v>#N/A</v>
      </c>
      <c r="AM87" s="412" t="e">
        <f>_xlfn.XLOOKUP($AF$54,'10'!$B:$B,'10'!N:N)</f>
        <v>#N/A</v>
      </c>
      <c r="AN87" s="412" t="e">
        <f>_xlfn.XLOOKUP($AF$54,'10'!$B:$B,'10'!O:O)</f>
        <v>#N/A</v>
      </c>
      <c r="AO87" s="412" t="e">
        <f>_xlfn.XLOOKUP($AF$54,'10'!$B:$B,'10'!P:P)</f>
        <v>#N/A</v>
      </c>
      <c r="AP87" s="412" t="e">
        <f>_xlfn.XLOOKUP($AF$54,'10'!$B:$B,'10'!Q:Q)</f>
        <v>#N/A</v>
      </c>
      <c r="AQ87" s="412" t="e">
        <f>_xlfn.XLOOKUP($AF$54,'10'!$B:$B,'10'!R:R)</f>
        <v>#N/A</v>
      </c>
      <c r="AR87" s="412" t="e">
        <f>_xlfn.XLOOKUP($AF$54,'10'!$B:$B,'10'!S:S)</f>
        <v>#N/A</v>
      </c>
      <c r="AS87" s="412" t="e">
        <f>_xlfn.XLOOKUP($AF$54,'10'!$B:$B,'10'!T:T)</f>
        <v>#N/A</v>
      </c>
      <c r="AT87" s="412" t="e">
        <f>_xlfn.XLOOKUP($AF$54,'10'!$B:$B,'10'!U:U)</f>
        <v>#N/A</v>
      </c>
      <c r="AU87" s="412" t="e">
        <f>_xlfn.XLOOKUP($AF$54,'10'!$B:$B,'10'!V:V)</f>
        <v>#N/A</v>
      </c>
      <c r="AV87" s="412" t="e">
        <f>_xlfn.XLOOKUP($AF$54,'10'!$B:$B,'10'!W:W)</f>
        <v>#N/A</v>
      </c>
      <c r="AW87" s="412" t="e">
        <f>_xlfn.XLOOKUP($AF$54,'10'!$B:$B,'10'!X:X)</f>
        <v>#N/A</v>
      </c>
      <c r="AX87" s="412" t="e">
        <f>_xlfn.XLOOKUP($AF$54,'10'!$B:$B,'10'!Y:Y)</f>
        <v>#N/A</v>
      </c>
      <c r="AY87" s="412" t="e">
        <f>_xlfn.XLOOKUP($AF$54,'10'!$B:$B,'10'!Z:Z)</f>
        <v>#N/A</v>
      </c>
      <c r="AZ87" s="412" t="e">
        <f>_xlfn.XLOOKUP($AF$54,'10'!$B:$B,'10'!AA:AA)</f>
        <v>#N/A</v>
      </c>
      <c r="BA87" s="412" t="e">
        <f>_xlfn.XLOOKUP($AF$54,'10'!$B:$B,'10'!AB:AB)</f>
        <v>#N/A</v>
      </c>
      <c r="BB87" s="412" t="e">
        <f>_xlfn.XLOOKUP($AF$54,'10'!$B:$B,'10'!AC:AC)</f>
        <v>#N/A</v>
      </c>
      <c r="BC87" s="412" t="e">
        <f>_xlfn.XLOOKUP($AF$54,'10'!$B:$B,'10'!AD:AD)</f>
        <v>#N/A</v>
      </c>
      <c r="BD87" s="412" t="e">
        <f>_xlfn.XLOOKUP($AF$54,'10'!$B:$B,'10'!AE:AE)</f>
        <v>#N/A</v>
      </c>
      <c r="BE87" s="412" t="e">
        <f>_xlfn.XLOOKUP($AF$54,'10'!$B:$B,'10'!AG:AG)</f>
        <v>#N/A</v>
      </c>
      <c r="BF87" s="412" t="e">
        <f>_xlfn.XLOOKUP($AF$54,'10'!$B:$B,'10'!AF:AF)</f>
        <v>#N/A</v>
      </c>
    </row>
    <row r="88" spans="1:58" hidden="1">
      <c r="A88" s="305"/>
      <c r="B88" s="1193"/>
      <c r="C88" s="412" t="e">
        <f t="shared" ref="C88:H88" si="43">IF(C87=0,"✔","X")</f>
        <v>#N/A</v>
      </c>
      <c r="D88" s="412" t="e">
        <f t="shared" si="43"/>
        <v>#N/A</v>
      </c>
      <c r="E88" s="412" t="e">
        <f t="shared" si="43"/>
        <v>#N/A</v>
      </c>
      <c r="F88" s="412" t="e">
        <f t="shared" si="43"/>
        <v>#N/A</v>
      </c>
      <c r="G88" s="412" t="e">
        <f t="shared" si="43"/>
        <v>#N/A</v>
      </c>
      <c r="H88" s="412" t="e">
        <f t="shared" si="43"/>
        <v>#N/A</v>
      </c>
      <c r="I88" s="412" t="e">
        <f>IF(I87=0,"✔","X")</f>
        <v>#N/A</v>
      </c>
      <c r="J88" s="412" t="e">
        <f t="shared" ref="J88:AA88" si="44">IF(J87=0,"✔","X")</f>
        <v>#N/A</v>
      </c>
      <c r="K88" s="412" t="e">
        <f t="shared" si="44"/>
        <v>#N/A</v>
      </c>
      <c r="L88" s="412" t="e">
        <f t="shared" si="44"/>
        <v>#N/A</v>
      </c>
      <c r="M88" s="412" t="e">
        <f t="shared" si="44"/>
        <v>#N/A</v>
      </c>
      <c r="N88" s="412" t="e">
        <f t="shared" si="44"/>
        <v>#N/A</v>
      </c>
      <c r="O88" s="412" t="e">
        <f t="shared" si="44"/>
        <v>#N/A</v>
      </c>
      <c r="P88" s="412" t="e">
        <f t="shared" si="44"/>
        <v>#N/A</v>
      </c>
      <c r="Q88" s="412" t="e">
        <f t="shared" si="44"/>
        <v>#N/A</v>
      </c>
      <c r="R88" s="412" t="e">
        <f t="shared" si="44"/>
        <v>#N/A</v>
      </c>
      <c r="S88" s="412" t="e">
        <f t="shared" si="44"/>
        <v>#N/A</v>
      </c>
      <c r="T88" s="412" t="e">
        <f t="shared" si="44"/>
        <v>#N/A</v>
      </c>
      <c r="U88" s="412" t="e">
        <f t="shared" si="44"/>
        <v>#N/A</v>
      </c>
      <c r="V88" s="412" t="e">
        <f t="shared" si="44"/>
        <v>#N/A</v>
      </c>
      <c r="W88" s="412" t="e">
        <f t="shared" si="44"/>
        <v>#N/A</v>
      </c>
      <c r="X88" s="412" t="e">
        <f t="shared" si="44"/>
        <v>#N/A</v>
      </c>
      <c r="Y88" s="412" t="e">
        <f t="shared" si="44"/>
        <v>#N/A</v>
      </c>
      <c r="Z88" s="412" t="e">
        <f t="shared" si="44"/>
        <v>#N/A</v>
      </c>
      <c r="AA88" s="412" t="e">
        <f t="shared" si="44"/>
        <v>#N/A</v>
      </c>
      <c r="AB88" s="412" t="e">
        <f>_xlfn.XLOOKUP($C$54,'10'!$B:$B,'10'!AG:AG)</f>
        <v>#N/A</v>
      </c>
      <c r="AC88" s="412" t="e">
        <f>_xlfn.XLOOKUP($C$54,'10'!$B:$B,'10'!AF:AF)</f>
        <v>#N/A</v>
      </c>
      <c r="AD88" s="305"/>
      <c r="AE88" s="1193"/>
      <c r="AF88" s="412" t="e">
        <f t="shared" ref="AF88:AK88" si="45">IF(AF87=0,"✔","X")</f>
        <v>#N/A</v>
      </c>
      <c r="AG88" s="412" t="e">
        <f t="shared" si="45"/>
        <v>#N/A</v>
      </c>
      <c r="AH88" s="412" t="e">
        <f t="shared" si="45"/>
        <v>#N/A</v>
      </c>
      <c r="AI88" s="412" t="e">
        <f t="shared" si="45"/>
        <v>#N/A</v>
      </c>
      <c r="AJ88" s="412" t="e">
        <f t="shared" si="45"/>
        <v>#N/A</v>
      </c>
      <c r="AK88" s="412" t="e">
        <f t="shared" si="45"/>
        <v>#N/A</v>
      </c>
      <c r="AL88" s="412" t="e">
        <f>IF(AL87=0,"✔","X")</f>
        <v>#N/A</v>
      </c>
      <c r="AM88" s="412" t="e">
        <f t="shared" ref="AM88:BD88" si="46">IF(AM87=0,"✔","X")</f>
        <v>#N/A</v>
      </c>
      <c r="AN88" s="412" t="e">
        <f t="shared" si="46"/>
        <v>#N/A</v>
      </c>
      <c r="AO88" s="412" t="e">
        <f t="shared" si="46"/>
        <v>#N/A</v>
      </c>
      <c r="AP88" s="412" t="e">
        <f t="shared" si="46"/>
        <v>#N/A</v>
      </c>
      <c r="AQ88" s="412" t="e">
        <f t="shared" si="46"/>
        <v>#N/A</v>
      </c>
      <c r="AR88" s="412" t="e">
        <f t="shared" si="46"/>
        <v>#N/A</v>
      </c>
      <c r="AS88" s="412" t="e">
        <f t="shared" si="46"/>
        <v>#N/A</v>
      </c>
      <c r="AT88" s="412" t="e">
        <f t="shared" si="46"/>
        <v>#N/A</v>
      </c>
      <c r="AU88" s="412" t="e">
        <f t="shared" si="46"/>
        <v>#N/A</v>
      </c>
      <c r="AV88" s="412" t="e">
        <f t="shared" si="46"/>
        <v>#N/A</v>
      </c>
      <c r="AW88" s="412" t="e">
        <f t="shared" si="46"/>
        <v>#N/A</v>
      </c>
      <c r="AX88" s="412" t="e">
        <f t="shared" si="46"/>
        <v>#N/A</v>
      </c>
      <c r="AY88" s="412" t="e">
        <f t="shared" si="46"/>
        <v>#N/A</v>
      </c>
      <c r="AZ88" s="412" t="e">
        <f t="shared" si="46"/>
        <v>#N/A</v>
      </c>
      <c r="BA88" s="412" t="e">
        <f t="shared" si="46"/>
        <v>#N/A</v>
      </c>
      <c r="BB88" s="412" t="e">
        <f t="shared" si="46"/>
        <v>#N/A</v>
      </c>
      <c r="BC88" s="412" t="e">
        <f t="shared" si="46"/>
        <v>#N/A</v>
      </c>
      <c r="BD88" s="412" t="e">
        <f t="shared" si="46"/>
        <v>#N/A</v>
      </c>
      <c r="BE88" s="412" t="e">
        <f>_xlfn.XLOOKUP($AF$54,'10'!$B:$B,'10'!AG:AG)</f>
        <v>#N/A</v>
      </c>
      <c r="BF88" s="412" t="e">
        <f>_xlfn.XLOOKUP($AF$54,'10'!$B:$B,'10'!AF:AF)</f>
        <v>#N/A</v>
      </c>
    </row>
    <row r="89" spans="1:58" ht="14.5" thickBot="1">
      <c r="A89" s="305"/>
      <c r="B89" s="1194"/>
      <c r="C89" s="413" t="e">
        <f t="shared" ref="C89:AA89" si="47">IF(C86="","",C88)</f>
        <v>#N/A</v>
      </c>
      <c r="D89" s="413" t="e">
        <f t="shared" si="47"/>
        <v>#N/A</v>
      </c>
      <c r="E89" s="413" t="e">
        <f t="shared" si="47"/>
        <v>#N/A</v>
      </c>
      <c r="F89" s="413" t="e">
        <f t="shared" si="47"/>
        <v>#N/A</v>
      </c>
      <c r="G89" s="413" t="e">
        <f t="shared" si="47"/>
        <v>#N/A</v>
      </c>
      <c r="H89" s="413" t="e">
        <f t="shared" si="47"/>
        <v>#N/A</v>
      </c>
      <c r="I89" s="413" t="e">
        <f t="shared" si="47"/>
        <v>#N/A</v>
      </c>
      <c r="J89" s="413" t="e">
        <f t="shared" si="47"/>
        <v>#N/A</v>
      </c>
      <c r="K89" s="413" t="e">
        <f t="shared" si="47"/>
        <v>#N/A</v>
      </c>
      <c r="L89" s="413" t="e">
        <f t="shared" si="47"/>
        <v>#N/A</v>
      </c>
      <c r="M89" s="413" t="e">
        <f t="shared" si="47"/>
        <v>#N/A</v>
      </c>
      <c r="N89" s="413" t="e">
        <f t="shared" si="47"/>
        <v>#N/A</v>
      </c>
      <c r="O89" s="413" t="e">
        <f t="shared" si="47"/>
        <v>#N/A</v>
      </c>
      <c r="P89" s="413" t="e">
        <f t="shared" si="47"/>
        <v>#N/A</v>
      </c>
      <c r="Q89" s="413" t="e">
        <f t="shared" si="47"/>
        <v>#N/A</v>
      </c>
      <c r="R89" s="413" t="e">
        <f t="shared" si="47"/>
        <v>#N/A</v>
      </c>
      <c r="S89" s="413" t="e">
        <f t="shared" si="47"/>
        <v>#N/A</v>
      </c>
      <c r="T89" s="413" t="e">
        <f t="shared" si="47"/>
        <v>#N/A</v>
      </c>
      <c r="U89" s="413" t="str">
        <f t="shared" si="47"/>
        <v/>
      </c>
      <c r="V89" s="413" t="str">
        <f t="shared" si="47"/>
        <v/>
      </c>
      <c r="W89" s="413" t="e">
        <f t="shared" si="47"/>
        <v>#N/A</v>
      </c>
      <c r="X89" s="413" t="e">
        <f t="shared" si="47"/>
        <v>#N/A</v>
      </c>
      <c r="Y89" s="413" t="e">
        <f t="shared" si="47"/>
        <v>#N/A</v>
      </c>
      <c r="Z89" s="413" t="str">
        <f t="shared" si="47"/>
        <v/>
      </c>
      <c r="AA89" s="413" t="str">
        <f t="shared" si="47"/>
        <v/>
      </c>
      <c r="AB89" s="414">
        <f>COUNTIF(C89:AA89,"✔")</f>
        <v>0</v>
      </c>
      <c r="AC89" s="544">
        <f>COUNTIF(C89:AA89,"X")</f>
        <v>0</v>
      </c>
      <c r="AD89" s="305"/>
      <c r="AE89" s="1194"/>
      <c r="AF89" s="413" t="e">
        <f t="shared" ref="AF89:BD89" si="48">IF(AF86="","",AF88)</f>
        <v>#N/A</v>
      </c>
      <c r="AG89" s="413" t="e">
        <f t="shared" si="48"/>
        <v>#N/A</v>
      </c>
      <c r="AH89" s="413" t="e">
        <f t="shared" si="48"/>
        <v>#N/A</v>
      </c>
      <c r="AI89" s="413" t="e">
        <f t="shared" si="48"/>
        <v>#N/A</v>
      </c>
      <c r="AJ89" s="413" t="e">
        <f t="shared" si="48"/>
        <v>#N/A</v>
      </c>
      <c r="AK89" s="413" t="e">
        <f t="shared" si="48"/>
        <v>#N/A</v>
      </c>
      <c r="AL89" s="413" t="e">
        <f t="shared" si="48"/>
        <v>#N/A</v>
      </c>
      <c r="AM89" s="413" t="e">
        <f t="shared" si="48"/>
        <v>#N/A</v>
      </c>
      <c r="AN89" s="413" t="e">
        <f t="shared" si="48"/>
        <v>#N/A</v>
      </c>
      <c r="AO89" s="413" t="e">
        <f t="shared" si="48"/>
        <v>#N/A</v>
      </c>
      <c r="AP89" s="413" t="e">
        <f t="shared" si="48"/>
        <v>#N/A</v>
      </c>
      <c r="AQ89" s="413" t="e">
        <f t="shared" si="48"/>
        <v>#N/A</v>
      </c>
      <c r="AR89" s="413" t="e">
        <f t="shared" si="48"/>
        <v>#N/A</v>
      </c>
      <c r="AS89" s="413" t="e">
        <f t="shared" si="48"/>
        <v>#N/A</v>
      </c>
      <c r="AT89" s="413" t="e">
        <f t="shared" si="48"/>
        <v>#N/A</v>
      </c>
      <c r="AU89" s="413" t="e">
        <f t="shared" si="48"/>
        <v>#N/A</v>
      </c>
      <c r="AV89" s="413" t="e">
        <f t="shared" si="48"/>
        <v>#N/A</v>
      </c>
      <c r="AW89" s="413" t="e">
        <f t="shared" si="48"/>
        <v>#N/A</v>
      </c>
      <c r="AX89" s="413" t="str">
        <f t="shared" si="48"/>
        <v/>
      </c>
      <c r="AY89" s="413" t="str">
        <f t="shared" si="48"/>
        <v/>
      </c>
      <c r="AZ89" s="413" t="e">
        <f t="shared" si="48"/>
        <v>#N/A</v>
      </c>
      <c r="BA89" s="413" t="e">
        <f t="shared" si="48"/>
        <v>#N/A</v>
      </c>
      <c r="BB89" s="413" t="e">
        <f t="shared" si="48"/>
        <v>#N/A</v>
      </c>
      <c r="BC89" s="413" t="str">
        <f t="shared" si="48"/>
        <v/>
      </c>
      <c r="BD89" s="413" t="str">
        <f t="shared" si="48"/>
        <v/>
      </c>
      <c r="BE89" s="414">
        <f>COUNTIF(AF89:BD89,"✔")</f>
        <v>0</v>
      </c>
      <c r="BF89" s="544">
        <f>COUNTIF(AF89:BD89,"X")</f>
        <v>0</v>
      </c>
    </row>
    <row r="90" spans="1:58" ht="14.5" thickTop="1">
      <c r="A90" s="305"/>
      <c r="B90" s="1192" t="s">
        <v>377</v>
      </c>
      <c r="C90" s="411">
        <v>3</v>
      </c>
      <c r="D90" s="411">
        <v>4</v>
      </c>
      <c r="E90" s="411">
        <v>5</v>
      </c>
      <c r="F90" s="411">
        <v>6</v>
      </c>
      <c r="G90" s="411">
        <v>7</v>
      </c>
      <c r="H90" s="411"/>
      <c r="I90" s="411"/>
      <c r="J90" s="411"/>
      <c r="K90" s="411"/>
      <c r="L90" s="411"/>
      <c r="M90" s="411"/>
      <c r="N90" s="411"/>
      <c r="O90" s="415"/>
      <c r="P90" s="415"/>
      <c r="Q90" s="415"/>
      <c r="R90" s="415"/>
      <c r="S90" s="415"/>
      <c r="T90" s="415"/>
      <c r="U90" s="415"/>
      <c r="V90" s="415"/>
      <c r="W90" s="415"/>
      <c r="X90" s="415"/>
      <c r="Y90" s="415"/>
      <c r="Z90" s="415"/>
      <c r="AA90" s="415"/>
      <c r="AB90" s="411" t="s">
        <v>361</v>
      </c>
      <c r="AC90" s="542" t="s">
        <v>362</v>
      </c>
      <c r="AD90" s="305"/>
      <c r="AE90" s="1192" t="s">
        <v>377</v>
      </c>
      <c r="AF90" s="411">
        <v>3</v>
      </c>
      <c r="AG90" s="411">
        <v>4</v>
      </c>
      <c r="AH90" s="411">
        <v>5</v>
      </c>
      <c r="AI90" s="411">
        <v>6</v>
      </c>
      <c r="AJ90" s="411">
        <v>7</v>
      </c>
      <c r="AK90" s="411"/>
      <c r="AL90" s="411"/>
      <c r="AM90" s="411"/>
      <c r="AN90" s="411"/>
      <c r="AO90" s="411"/>
      <c r="AP90" s="411"/>
      <c r="AQ90" s="411"/>
      <c r="AR90" s="415"/>
      <c r="AS90" s="415"/>
      <c r="AT90" s="415"/>
      <c r="AU90" s="415"/>
      <c r="AV90" s="415"/>
      <c r="AW90" s="415"/>
      <c r="AX90" s="415"/>
      <c r="AY90" s="415"/>
      <c r="AZ90" s="415"/>
      <c r="BA90" s="415"/>
      <c r="BB90" s="415"/>
      <c r="BC90" s="415"/>
      <c r="BD90" s="415"/>
      <c r="BE90" s="411" t="s">
        <v>361</v>
      </c>
      <c r="BF90" s="542" t="s">
        <v>362</v>
      </c>
    </row>
    <row r="91" spans="1:58" hidden="1">
      <c r="A91" s="305"/>
      <c r="B91" s="1193"/>
      <c r="C91" s="412"/>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543"/>
      <c r="AD91" s="305"/>
      <c r="AE91" s="1193"/>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543"/>
    </row>
    <row r="92" spans="1:58" hidden="1">
      <c r="A92" s="305"/>
      <c r="B92" s="1193"/>
      <c r="C92" s="412"/>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543"/>
      <c r="AD92" s="305"/>
      <c r="AE92" s="1193"/>
      <c r="AF92" s="412"/>
      <c r="AG92" s="412"/>
      <c r="AH92" s="412"/>
      <c r="AI92" s="412"/>
      <c r="AJ92" s="412"/>
      <c r="AK92" s="412"/>
      <c r="AL92" s="412"/>
      <c r="AM92" s="412"/>
      <c r="AN92" s="412"/>
      <c r="AO92" s="412"/>
      <c r="AP92" s="412"/>
      <c r="AQ92" s="412"/>
      <c r="AR92" s="412"/>
      <c r="AS92" s="412"/>
      <c r="AT92" s="412"/>
      <c r="AU92" s="412"/>
      <c r="AV92" s="412"/>
      <c r="AW92" s="412"/>
      <c r="AX92" s="412"/>
      <c r="AY92" s="412"/>
      <c r="AZ92" s="412"/>
      <c r="BA92" s="412"/>
      <c r="BB92" s="412"/>
      <c r="BC92" s="412"/>
      <c r="BD92" s="412"/>
      <c r="BE92" s="412"/>
      <c r="BF92" s="543"/>
    </row>
    <row r="93" spans="1:58" ht="14.5" thickBot="1">
      <c r="A93" s="305"/>
      <c r="B93" s="1194"/>
      <c r="C93" s="413" t="s">
        <v>457</v>
      </c>
      <c r="D93" s="413" t="s">
        <v>457</v>
      </c>
      <c r="E93" s="413" t="s">
        <v>457</v>
      </c>
      <c r="F93" s="413" t="s">
        <v>457</v>
      </c>
      <c r="G93" s="413" t="s">
        <v>457</v>
      </c>
      <c r="H93" s="413" t="str">
        <f>IF(H90=""," ",H92)</f>
        <v xml:space="preserve"> </v>
      </c>
      <c r="I93" s="413" t="str">
        <f t="shared" ref="I93:AA93" si="49">IF(I90=""," ",I92)</f>
        <v xml:space="preserve"> </v>
      </c>
      <c r="J93" s="413" t="str">
        <f t="shared" si="49"/>
        <v xml:space="preserve"> </v>
      </c>
      <c r="K93" s="413" t="str">
        <f t="shared" si="49"/>
        <v xml:space="preserve"> </v>
      </c>
      <c r="L93" s="413" t="str">
        <f t="shared" si="49"/>
        <v xml:space="preserve"> </v>
      </c>
      <c r="M93" s="413" t="str">
        <f t="shared" si="49"/>
        <v xml:space="preserve"> </v>
      </c>
      <c r="N93" s="413" t="str">
        <f t="shared" si="49"/>
        <v xml:space="preserve"> </v>
      </c>
      <c r="O93" s="413" t="str">
        <f t="shared" si="49"/>
        <v xml:space="preserve"> </v>
      </c>
      <c r="P93" s="413" t="str">
        <f t="shared" si="49"/>
        <v xml:space="preserve"> </v>
      </c>
      <c r="Q93" s="413" t="str">
        <f t="shared" si="49"/>
        <v xml:space="preserve"> </v>
      </c>
      <c r="R93" s="413" t="str">
        <f t="shared" si="49"/>
        <v xml:space="preserve"> </v>
      </c>
      <c r="S93" s="413" t="str">
        <f t="shared" si="49"/>
        <v xml:space="preserve"> </v>
      </c>
      <c r="T93" s="413" t="str">
        <f t="shared" si="49"/>
        <v xml:space="preserve"> </v>
      </c>
      <c r="U93" s="413" t="str">
        <f t="shared" si="49"/>
        <v xml:space="preserve"> </v>
      </c>
      <c r="V93" s="413" t="str">
        <f t="shared" si="49"/>
        <v xml:space="preserve"> </v>
      </c>
      <c r="W93" s="413" t="str">
        <f t="shared" si="49"/>
        <v xml:space="preserve"> </v>
      </c>
      <c r="X93" s="413" t="str">
        <f t="shared" si="49"/>
        <v xml:space="preserve"> </v>
      </c>
      <c r="Y93" s="413" t="str">
        <f t="shared" si="49"/>
        <v xml:space="preserve"> </v>
      </c>
      <c r="Z93" s="413" t="str">
        <f t="shared" si="49"/>
        <v xml:space="preserve"> </v>
      </c>
      <c r="AA93" s="413" t="str">
        <f t="shared" si="49"/>
        <v xml:space="preserve"> </v>
      </c>
      <c r="AB93" s="414">
        <f>COUNTIF(C93:AA93,"✔")</f>
        <v>5</v>
      </c>
      <c r="AC93" s="544">
        <f>COUNTIF(C93:AA93,"X")</f>
        <v>0</v>
      </c>
      <c r="AD93" s="305"/>
      <c r="AE93" s="1194"/>
      <c r="AF93" s="413" t="s">
        <v>457</v>
      </c>
      <c r="AG93" s="413" t="s">
        <v>457</v>
      </c>
      <c r="AH93" s="413" t="s">
        <v>457</v>
      </c>
      <c r="AI93" s="413" t="s">
        <v>457</v>
      </c>
      <c r="AJ93" s="413" t="s">
        <v>457</v>
      </c>
      <c r="AK93" s="413" t="str">
        <f>IF(AK90=""," ",AK92)</f>
        <v xml:space="preserve"> </v>
      </c>
      <c r="AL93" s="413" t="str">
        <f t="shared" ref="AL93:BD93" si="50">IF(AL90=""," ",AL92)</f>
        <v xml:space="preserve"> </v>
      </c>
      <c r="AM93" s="413" t="str">
        <f t="shared" si="50"/>
        <v xml:space="preserve"> </v>
      </c>
      <c r="AN93" s="413" t="str">
        <f t="shared" si="50"/>
        <v xml:space="preserve"> </v>
      </c>
      <c r="AO93" s="413" t="str">
        <f t="shared" si="50"/>
        <v xml:space="preserve"> </v>
      </c>
      <c r="AP93" s="413" t="str">
        <f t="shared" si="50"/>
        <v xml:space="preserve"> </v>
      </c>
      <c r="AQ93" s="413" t="str">
        <f t="shared" si="50"/>
        <v xml:space="preserve"> </v>
      </c>
      <c r="AR93" s="413" t="str">
        <f t="shared" si="50"/>
        <v xml:space="preserve"> </v>
      </c>
      <c r="AS93" s="413" t="str">
        <f t="shared" si="50"/>
        <v xml:space="preserve"> </v>
      </c>
      <c r="AT93" s="413" t="str">
        <f t="shared" si="50"/>
        <v xml:space="preserve"> </v>
      </c>
      <c r="AU93" s="413" t="str">
        <f t="shared" si="50"/>
        <v xml:space="preserve"> </v>
      </c>
      <c r="AV93" s="413" t="str">
        <f t="shared" si="50"/>
        <v xml:space="preserve"> </v>
      </c>
      <c r="AW93" s="413" t="str">
        <f t="shared" si="50"/>
        <v xml:space="preserve"> </v>
      </c>
      <c r="AX93" s="413" t="str">
        <f t="shared" si="50"/>
        <v xml:space="preserve"> </v>
      </c>
      <c r="AY93" s="413" t="str">
        <f t="shared" si="50"/>
        <v xml:space="preserve"> </v>
      </c>
      <c r="AZ93" s="413" t="str">
        <f t="shared" si="50"/>
        <v xml:space="preserve"> </v>
      </c>
      <c r="BA93" s="413" t="str">
        <f t="shared" si="50"/>
        <v xml:space="preserve"> </v>
      </c>
      <c r="BB93" s="413" t="str">
        <f t="shared" si="50"/>
        <v xml:space="preserve"> </v>
      </c>
      <c r="BC93" s="413" t="str">
        <f t="shared" si="50"/>
        <v xml:space="preserve"> </v>
      </c>
      <c r="BD93" s="413" t="str">
        <f t="shared" si="50"/>
        <v xml:space="preserve"> </v>
      </c>
      <c r="BE93" s="414">
        <f>COUNTIF(AF93:BD93,"✔")</f>
        <v>5</v>
      </c>
      <c r="BF93" s="544">
        <f>COUNTIF(AF93:BD93,"X")</f>
        <v>0</v>
      </c>
    </row>
    <row r="94" spans="1:58" ht="14.5" thickTop="1">
      <c r="B94" s="518"/>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c r="AA94" s="126"/>
      <c r="AB94" s="126"/>
      <c r="AC94" s="519"/>
      <c r="AE94" s="518"/>
      <c r="AF94" s="126"/>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519"/>
    </row>
    <row r="95" spans="1:58" ht="14.5" thickBot="1">
      <c r="B95" s="518"/>
      <c r="C95" s="126"/>
      <c r="D95" s="545" t="s">
        <v>368</v>
      </c>
      <c r="E95" s="463"/>
      <c r="F95" s="463"/>
      <c r="G95" s="463"/>
      <c r="H95" s="463"/>
      <c r="I95" s="463"/>
      <c r="J95" s="463"/>
      <c r="K95" s="463"/>
      <c r="L95" s="463"/>
      <c r="M95" s="463"/>
      <c r="N95" s="126"/>
      <c r="O95" s="126"/>
      <c r="P95" s="545" t="s">
        <v>369</v>
      </c>
      <c r="Q95" s="463"/>
      <c r="R95" s="463"/>
      <c r="S95" s="463"/>
      <c r="T95" s="463"/>
      <c r="U95" s="463"/>
      <c r="V95" s="463"/>
      <c r="W95" s="463"/>
      <c r="X95" s="463"/>
      <c r="Y95" s="463"/>
      <c r="Z95" s="126" t="s">
        <v>370</v>
      </c>
      <c r="AA95" s="545"/>
      <c r="AB95" s="463"/>
      <c r="AC95" s="519"/>
      <c r="AE95" s="518"/>
      <c r="AF95" s="126"/>
      <c r="AG95" s="545" t="s">
        <v>368</v>
      </c>
      <c r="AH95" s="463"/>
      <c r="AI95" s="463"/>
      <c r="AJ95" s="463"/>
      <c r="AK95" s="463"/>
      <c r="AL95" s="463"/>
      <c r="AM95" s="463"/>
      <c r="AN95" s="463"/>
      <c r="AO95" s="463"/>
      <c r="AP95" s="463"/>
      <c r="AQ95" s="126"/>
      <c r="AR95" s="126"/>
      <c r="AS95" s="545" t="s">
        <v>369</v>
      </c>
      <c r="AT95" s="463"/>
      <c r="AU95" s="463"/>
      <c r="AV95" s="463"/>
      <c r="AW95" s="463"/>
      <c r="AX95" s="463"/>
      <c r="AY95" s="463"/>
      <c r="AZ95" s="463"/>
      <c r="BA95" s="463"/>
      <c r="BB95" s="463"/>
      <c r="BC95" s="126" t="s">
        <v>370</v>
      </c>
      <c r="BD95" s="545"/>
      <c r="BE95" s="463"/>
      <c r="BF95" s="519"/>
    </row>
    <row r="96" spans="1:58" ht="5.4" customHeight="1" thickTop="1">
      <c r="B96" s="546"/>
      <c r="C96" s="547"/>
      <c r="D96" s="547"/>
      <c r="E96" s="547"/>
      <c r="F96" s="547"/>
      <c r="G96" s="547"/>
      <c r="H96" s="547"/>
      <c r="I96" s="547"/>
      <c r="J96" s="547"/>
      <c r="K96" s="547"/>
      <c r="L96" s="547"/>
      <c r="M96" s="547"/>
      <c r="N96" s="547"/>
      <c r="O96" s="547"/>
      <c r="P96" s="547"/>
      <c r="Q96" s="547"/>
      <c r="R96" s="547"/>
      <c r="S96" s="547"/>
      <c r="T96" s="547"/>
      <c r="U96" s="547"/>
      <c r="V96" s="547"/>
      <c r="W96" s="547"/>
      <c r="X96" s="547"/>
      <c r="Y96" s="547"/>
      <c r="Z96" s="547"/>
      <c r="AA96" s="547"/>
      <c r="AB96" s="547"/>
      <c r="AC96" s="548"/>
      <c r="AE96" s="546"/>
      <c r="AF96" s="547"/>
      <c r="AG96" s="547"/>
      <c r="AH96" s="547"/>
      <c r="AI96" s="547"/>
      <c r="AJ96" s="547"/>
      <c r="AK96" s="547"/>
      <c r="AL96" s="547"/>
      <c r="AM96" s="547"/>
      <c r="AN96" s="547"/>
      <c r="AO96" s="547"/>
      <c r="AP96" s="547"/>
      <c r="AQ96" s="547"/>
      <c r="AR96" s="547"/>
      <c r="AS96" s="547"/>
      <c r="AT96" s="547"/>
      <c r="AU96" s="547"/>
      <c r="AV96" s="547"/>
      <c r="AW96" s="547"/>
      <c r="AX96" s="547"/>
      <c r="AY96" s="547"/>
      <c r="AZ96" s="547"/>
      <c r="BA96" s="547"/>
      <c r="BB96" s="547"/>
      <c r="BC96" s="547"/>
      <c r="BD96" s="547"/>
      <c r="BE96" s="547"/>
      <c r="BF96" s="548"/>
    </row>
  </sheetData>
  <sheetProtection algorithmName="SHA-512" hashValue="Se7reI6CaZoKvQYncNxhbuCol4JsAd0dJTfYfz8sr0WfwGkOvCGSHvjTVx0VTFZH+MU/yQhzqwZOJ7/QJgTHxw==" saltValue="vL43gjdb+WflCbY929aS2g==" spinCount="100000" sheet="1" objects="1" scenarios="1"/>
  <mergeCells count="364">
    <mergeCell ref="G21:J21"/>
    <mergeCell ref="K21:N21"/>
    <mergeCell ref="O21:R21"/>
    <mergeCell ref="S21:W21"/>
    <mergeCell ref="X21:AC21"/>
    <mergeCell ref="G22:J22"/>
    <mergeCell ref="K22:N22"/>
    <mergeCell ref="O22:R22"/>
    <mergeCell ref="S22:W22"/>
    <mergeCell ref="X22:AC22"/>
    <mergeCell ref="B42:B45"/>
    <mergeCell ref="G25:J25"/>
    <mergeCell ref="K25:N25"/>
    <mergeCell ref="O25:R25"/>
    <mergeCell ref="S25:W25"/>
    <mergeCell ref="G26:J26"/>
    <mergeCell ref="K26:N26"/>
    <mergeCell ref="O26:R26"/>
    <mergeCell ref="S26:W26"/>
    <mergeCell ref="B28:AC28"/>
    <mergeCell ref="AB29:AC29"/>
    <mergeCell ref="B30:B33"/>
    <mergeCell ref="B34:B37"/>
    <mergeCell ref="B38:B41"/>
    <mergeCell ref="G24:J24"/>
    <mergeCell ref="K24:N24"/>
    <mergeCell ref="O24:R24"/>
    <mergeCell ref="S24:W24"/>
    <mergeCell ref="X24:AC24"/>
    <mergeCell ref="G23:J23"/>
    <mergeCell ref="K23:N23"/>
    <mergeCell ref="O23:R23"/>
    <mergeCell ref="S23:W23"/>
    <mergeCell ref="X23:AC23"/>
    <mergeCell ref="G20:J20"/>
    <mergeCell ref="K20:N20"/>
    <mergeCell ref="O20:R20"/>
    <mergeCell ref="S20:W20"/>
    <mergeCell ref="X20:AC20"/>
    <mergeCell ref="G19:J19"/>
    <mergeCell ref="K19:N19"/>
    <mergeCell ref="O19:R19"/>
    <mergeCell ref="S19:W19"/>
    <mergeCell ref="X19:AC19"/>
    <mergeCell ref="G18:J18"/>
    <mergeCell ref="K18:N18"/>
    <mergeCell ref="O18:R18"/>
    <mergeCell ref="S18:W18"/>
    <mergeCell ref="X18:AC18"/>
    <mergeCell ref="G17:J17"/>
    <mergeCell ref="K17:N17"/>
    <mergeCell ref="O17:R17"/>
    <mergeCell ref="S17:W17"/>
    <mergeCell ref="X17:AC17"/>
    <mergeCell ref="G16:J16"/>
    <mergeCell ref="K16:N16"/>
    <mergeCell ref="O16:R16"/>
    <mergeCell ref="S16:W16"/>
    <mergeCell ref="X16:AC16"/>
    <mergeCell ref="G15:J15"/>
    <mergeCell ref="K15:N15"/>
    <mergeCell ref="O15:R15"/>
    <mergeCell ref="S15:W15"/>
    <mergeCell ref="X15:AC15"/>
    <mergeCell ref="G14:J14"/>
    <mergeCell ref="K14:N14"/>
    <mergeCell ref="O14:R14"/>
    <mergeCell ref="S14:W14"/>
    <mergeCell ref="X14:AC14"/>
    <mergeCell ref="G13:J13"/>
    <mergeCell ref="K13:N13"/>
    <mergeCell ref="O13:R13"/>
    <mergeCell ref="S13:W13"/>
    <mergeCell ref="X13:AC13"/>
    <mergeCell ref="B57:AC57"/>
    <mergeCell ref="B58:F58"/>
    <mergeCell ref="G58:J58"/>
    <mergeCell ref="K58:N58"/>
    <mergeCell ref="O58:R58"/>
    <mergeCell ref="S58:W58"/>
    <mergeCell ref="X58:AC58"/>
    <mergeCell ref="B9:AC9"/>
    <mergeCell ref="B10:F10"/>
    <mergeCell ref="G10:J10"/>
    <mergeCell ref="K10:N10"/>
    <mergeCell ref="O10:R10"/>
    <mergeCell ref="S10:W10"/>
    <mergeCell ref="X10:AC10"/>
    <mergeCell ref="G12:J12"/>
    <mergeCell ref="K12:N12"/>
    <mergeCell ref="O12:R12"/>
    <mergeCell ref="S12:W12"/>
    <mergeCell ref="X12:AC12"/>
    <mergeCell ref="G11:J11"/>
    <mergeCell ref="K11:N11"/>
    <mergeCell ref="O11:R11"/>
    <mergeCell ref="S11:W11"/>
    <mergeCell ref="X11:AC11"/>
    <mergeCell ref="G60:J60"/>
    <mergeCell ref="K60:N60"/>
    <mergeCell ref="O60:R60"/>
    <mergeCell ref="S60:W60"/>
    <mergeCell ref="X60:AC60"/>
    <mergeCell ref="G59:J59"/>
    <mergeCell ref="K59:N59"/>
    <mergeCell ref="O59:R59"/>
    <mergeCell ref="S59:W59"/>
    <mergeCell ref="X59:AC59"/>
    <mergeCell ref="G62:J62"/>
    <mergeCell ref="K62:N62"/>
    <mergeCell ref="O62:R62"/>
    <mergeCell ref="S62:W62"/>
    <mergeCell ref="X62:AC62"/>
    <mergeCell ref="G61:J61"/>
    <mergeCell ref="K61:N61"/>
    <mergeCell ref="O61:R61"/>
    <mergeCell ref="S61:W61"/>
    <mergeCell ref="X61:AC61"/>
    <mergeCell ref="G64:J64"/>
    <mergeCell ref="K64:N64"/>
    <mergeCell ref="O64:R64"/>
    <mergeCell ref="S64:W64"/>
    <mergeCell ref="X64:AC64"/>
    <mergeCell ref="G63:J63"/>
    <mergeCell ref="K63:N63"/>
    <mergeCell ref="O63:R63"/>
    <mergeCell ref="S63:W63"/>
    <mergeCell ref="X63:AC63"/>
    <mergeCell ref="G66:J66"/>
    <mergeCell ref="K66:N66"/>
    <mergeCell ref="O66:R66"/>
    <mergeCell ref="S66:W66"/>
    <mergeCell ref="X66:AC66"/>
    <mergeCell ref="G65:J65"/>
    <mergeCell ref="K65:N65"/>
    <mergeCell ref="O65:R65"/>
    <mergeCell ref="S65:W65"/>
    <mergeCell ref="X65:AC65"/>
    <mergeCell ref="G68:J68"/>
    <mergeCell ref="K68:N68"/>
    <mergeCell ref="O68:R68"/>
    <mergeCell ref="S68:W68"/>
    <mergeCell ref="X68:AC68"/>
    <mergeCell ref="G67:J67"/>
    <mergeCell ref="K67:N67"/>
    <mergeCell ref="O67:R67"/>
    <mergeCell ref="S67:W67"/>
    <mergeCell ref="X67:AC67"/>
    <mergeCell ref="G70:J70"/>
    <mergeCell ref="K70:N70"/>
    <mergeCell ref="O70:R70"/>
    <mergeCell ref="S70:W70"/>
    <mergeCell ref="X70:AC70"/>
    <mergeCell ref="G69:J69"/>
    <mergeCell ref="K69:N69"/>
    <mergeCell ref="O69:R69"/>
    <mergeCell ref="S69:W69"/>
    <mergeCell ref="X69:AC69"/>
    <mergeCell ref="G72:J72"/>
    <mergeCell ref="K72:N72"/>
    <mergeCell ref="O72:R72"/>
    <mergeCell ref="S72:W72"/>
    <mergeCell ref="X72:AC72"/>
    <mergeCell ref="G71:J71"/>
    <mergeCell ref="K71:N71"/>
    <mergeCell ref="O71:R71"/>
    <mergeCell ref="S71:W71"/>
    <mergeCell ref="X71:AC71"/>
    <mergeCell ref="B90:B93"/>
    <mergeCell ref="B76:AC76"/>
    <mergeCell ref="AB77:AC77"/>
    <mergeCell ref="B78:B81"/>
    <mergeCell ref="B82:B85"/>
    <mergeCell ref="B86:B89"/>
    <mergeCell ref="G73:J73"/>
    <mergeCell ref="K73:N73"/>
    <mergeCell ref="O73:R73"/>
    <mergeCell ref="S73:W73"/>
    <mergeCell ref="G74:J74"/>
    <mergeCell ref="K74:N74"/>
    <mergeCell ref="O74:R74"/>
    <mergeCell ref="S74:W74"/>
    <mergeCell ref="AE9:BF9"/>
    <mergeCell ref="AE10:AI10"/>
    <mergeCell ref="AJ10:AM10"/>
    <mergeCell ref="AN10:AQ10"/>
    <mergeCell ref="AR10:AU10"/>
    <mergeCell ref="AV10:AZ10"/>
    <mergeCell ref="BA10:BF10"/>
    <mergeCell ref="AJ11:AM11"/>
    <mergeCell ref="AN11:AQ11"/>
    <mergeCell ref="AR11:AU11"/>
    <mergeCell ref="AV11:AZ11"/>
    <mergeCell ref="BA11:BF11"/>
    <mergeCell ref="AJ12:AM12"/>
    <mergeCell ref="AN12:AQ12"/>
    <mergeCell ref="AR12:AU12"/>
    <mergeCell ref="AV12:AZ12"/>
    <mergeCell ref="BA12:BF12"/>
    <mergeCell ref="AJ13:AM13"/>
    <mergeCell ref="AN13:AQ13"/>
    <mergeCell ref="AR13:AU13"/>
    <mergeCell ref="AV13:AZ13"/>
    <mergeCell ref="BA13:BF13"/>
    <mergeCell ref="AJ14:AM14"/>
    <mergeCell ref="AN14:AQ14"/>
    <mergeCell ref="AR14:AU14"/>
    <mergeCell ref="AV14:AZ14"/>
    <mergeCell ref="BA14:BF14"/>
    <mergeCell ref="AJ15:AM15"/>
    <mergeCell ref="AN15:AQ15"/>
    <mergeCell ref="AR15:AU15"/>
    <mergeCell ref="AV15:AZ15"/>
    <mergeCell ref="BA15:BF15"/>
    <mergeCell ref="AJ16:AM16"/>
    <mergeCell ref="AN16:AQ16"/>
    <mergeCell ref="AR16:AU16"/>
    <mergeCell ref="AV16:AZ16"/>
    <mergeCell ref="BA16:BF16"/>
    <mergeCell ref="AJ17:AM17"/>
    <mergeCell ref="AN17:AQ17"/>
    <mergeCell ref="AR17:AU17"/>
    <mergeCell ref="AV17:AZ17"/>
    <mergeCell ref="BA17:BF17"/>
    <mergeCell ref="AJ18:AM18"/>
    <mergeCell ref="AN18:AQ18"/>
    <mergeCell ref="AR18:AU18"/>
    <mergeCell ref="AV18:AZ18"/>
    <mergeCell ref="BA18:BF18"/>
    <mergeCell ref="AJ19:AM19"/>
    <mergeCell ref="AN19:AQ19"/>
    <mergeCell ref="AR19:AU19"/>
    <mergeCell ref="AV19:AZ19"/>
    <mergeCell ref="BA19:BF19"/>
    <mergeCell ref="AJ20:AM20"/>
    <mergeCell ref="AN20:AQ20"/>
    <mergeCell ref="AR20:AU20"/>
    <mergeCell ref="AV20:AZ20"/>
    <mergeCell ref="BA20:BF20"/>
    <mergeCell ref="AJ21:AM21"/>
    <mergeCell ref="AN21:AQ21"/>
    <mergeCell ref="AR21:AU21"/>
    <mergeCell ref="AV21:AZ21"/>
    <mergeCell ref="BA21:BF21"/>
    <mergeCell ref="AJ22:AM22"/>
    <mergeCell ref="AN22:AQ22"/>
    <mergeCell ref="AR22:AU22"/>
    <mergeCell ref="AV22:AZ22"/>
    <mergeCell ref="BA22:BF22"/>
    <mergeCell ref="AJ23:AM23"/>
    <mergeCell ref="AN23:AQ23"/>
    <mergeCell ref="AR23:AU23"/>
    <mergeCell ref="AV23:AZ23"/>
    <mergeCell ref="BA23:BF23"/>
    <mergeCell ref="AJ24:AM24"/>
    <mergeCell ref="AN24:AQ24"/>
    <mergeCell ref="AR24:AU24"/>
    <mergeCell ref="AV24:AZ24"/>
    <mergeCell ref="BA24:BF24"/>
    <mergeCell ref="AJ25:AM25"/>
    <mergeCell ref="AN25:AQ25"/>
    <mergeCell ref="AR25:AU25"/>
    <mergeCell ref="AV25:AZ25"/>
    <mergeCell ref="AJ26:AM26"/>
    <mergeCell ref="AN26:AQ26"/>
    <mergeCell ref="AR26:AU26"/>
    <mergeCell ref="AV26:AZ26"/>
    <mergeCell ref="AE28:BF28"/>
    <mergeCell ref="BE29:BF29"/>
    <mergeCell ref="AE30:AE33"/>
    <mergeCell ref="AE34:AE37"/>
    <mergeCell ref="AE38:AE41"/>
    <mergeCell ref="AE42:AE45"/>
    <mergeCell ref="AE57:BF57"/>
    <mergeCell ref="AE58:AI58"/>
    <mergeCell ref="AJ58:AM58"/>
    <mergeCell ref="AN58:AQ58"/>
    <mergeCell ref="AR58:AU58"/>
    <mergeCell ref="AV58:AZ58"/>
    <mergeCell ref="BA58:BF58"/>
    <mergeCell ref="AJ59:AM59"/>
    <mergeCell ref="AN59:AQ59"/>
    <mergeCell ref="AR59:AU59"/>
    <mergeCell ref="AV59:AZ59"/>
    <mergeCell ref="BA59:BF59"/>
    <mergeCell ref="AJ60:AM60"/>
    <mergeCell ref="AN60:AQ60"/>
    <mergeCell ref="AR60:AU60"/>
    <mergeCell ref="AV60:AZ60"/>
    <mergeCell ref="BA60:BF60"/>
    <mergeCell ref="AJ61:AM61"/>
    <mergeCell ref="AN61:AQ61"/>
    <mergeCell ref="AR61:AU61"/>
    <mergeCell ref="AV61:AZ61"/>
    <mergeCell ref="BA61:BF61"/>
    <mergeCell ref="AJ62:AM62"/>
    <mergeCell ref="AN62:AQ62"/>
    <mergeCell ref="AR62:AU62"/>
    <mergeCell ref="AV62:AZ62"/>
    <mergeCell ref="BA62:BF62"/>
    <mergeCell ref="AJ63:AM63"/>
    <mergeCell ref="AN63:AQ63"/>
    <mergeCell ref="AR63:AU63"/>
    <mergeCell ref="AV63:AZ63"/>
    <mergeCell ref="BA63:BF63"/>
    <mergeCell ref="AJ64:AM64"/>
    <mergeCell ref="AN64:AQ64"/>
    <mergeCell ref="AR64:AU64"/>
    <mergeCell ref="AV64:AZ64"/>
    <mergeCell ref="BA64:BF64"/>
    <mergeCell ref="AJ65:AM65"/>
    <mergeCell ref="AN65:AQ65"/>
    <mergeCell ref="AR65:AU65"/>
    <mergeCell ref="AV65:AZ65"/>
    <mergeCell ref="BA65:BF65"/>
    <mergeCell ref="AJ66:AM66"/>
    <mergeCell ref="AN66:AQ66"/>
    <mergeCell ref="AR66:AU66"/>
    <mergeCell ref="AV66:AZ66"/>
    <mergeCell ref="BA66:BF66"/>
    <mergeCell ref="AJ67:AM67"/>
    <mergeCell ref="AN67:AQ67"/>
    <mergeCell ref="AR67:AU67"/>
    <mergeCell ref="AV67:AZ67"/>
    <mergeCell ref="BA67:BF67"/>
    <mergeCell ref="AJ68:AM68"/>
    <mergeCell ref="AN68:AQ68"/>
    <mergeCell ref="AR68:AU68"/>
    <mergeCell ref="AV68:AZ68"/>
    <mergeCell ref="BA68:BF68"/>
    <mergeCell ref="AJ69:AM69"/>
    <mergeCell ref="AN69:AQ69"/>
    <mergeCell ref="AR69:AU69"/>
    <mergeCell ref="AV69:AZ69"/>
    <mergeCell ref="BA69:BF69"/>
    <mergeCell ref="AJ70:AM70"/>
    <mergeCell ref="AN70:AQ70"/>
    <mergeCell ref="AR70:AU70"/>
    <mergeCell ref="AV70:AZ70"/>
    <mergeCell ref="BA70:BF70"/>
    <mergeCell ref="AJ71:AM71"/>
    <mergeCell ref="AN71:AQ71"/>
    <mergeCell ref="AR71:AU71"/>
    <mergeCell ref="AV71:AZ71"/>
    <mergeCell ref="BA71:BF71"/>
    <mergeCell ref="AJ72:AM72"/>
    <mergeCell ref="AN72:AQ72"/>
    <mergeCell ref="AR72:AU72"/>
    <mergeCell ref="AV72:AZ72"/>
    <mergeCell ref="BA72:BF72"/>
    <mergeCell ref="AJ73:AM73"/>
    <mergeCell ref="AN73:AQ73"/>
    <mergeCell ref="AR73:AU73"/>
    <mergeCell ref="AV73:AZ73"/>
    <mergeCell ref="AE90:AE93"/>
    <mergeCell ref="AJ74:AM74"/>
    <mergeCell ref="AN74:AQ74"/>
    <mergeCell ref="AR74:AU74"/>
    <mergeCell ref="AV74:AZ74"/>
    <mergeCell ref="AE76:BF76"/>
    <mergeCell ref="BE77:BF77"/>
    <mergeCell ref="AE78:AE81"/>
    <mergeCell ref="AE82:AE85"/>
    <mergeCell ref="AE86:AE89"/>
  </mergeCells>
  <printOptions horizontalCentered="1"/>
  <pageMargins left="0.2" right="0.2" top="0.25" bottom="0.25" header="0" footer="0"/>
  <pageSetup paperSize="9" scale="50"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7C704F3-413A-4E6A-B03A-8DE4E1282CD7}">
          <x14:formula1>
            <xm:f>consol!$B$17:$B$117</xm:f>
          </x14:formula1>
          <xm:sqref>C6 C54 AF6 AF54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3A2C7-6EFE-44D6-B495-2D905A2AB617}">
  <dimension ref="A1:V97"/>
  <sheetViews>
    <sheetView topLeftCell="B1" workbookViewId="0">
      <selection activeCell="D8" sqref="D8"/>
    </sheetView>
  </sheetViews>
  <sheetFormatPr defaultRowHeight="14"/>
  <cols>
    <col min="1" max="1" width="28.83203125" bestFit="1" customWidth="1"/>
  </cols>
  <sheetData>
    <row r="1" spans="1:22">
      <c r="A1" s="305"/>
      <c r="B1" s="1225" t="s">
        <v>350</v>
      </c>
      <c r="C1" s="1225"/>
      <c r="D1" s="1225"/>
      <c r="E1" s="1225"/>
      <c r="F1" s="1225"/>
      <c r="G1" s="1225"/>
      <c r="H1" s="1225"/>
      <c r="I1" s="1225"/>
      <c r="J1" s="1225"/>
      <c r="K1" s="1225"/>
      <c r="L1" s="1225"/>
      <c r="M1" s="1225"/>
      <c r="N1" s="1225"/>
      <c r="O1" s="1225"/>
      <c r="P1" s="1225"/>
      <c r="Q1" s="1225"/>
      <c r="R1" s="1225"/>
      <c r="S1" s="1225"/>
      <c r="T1" s="1225"/>
      <c r="U1" s="1225"/>
      <c r="V1" s="1225"/>
    </row>
    <row r="2" spans="1:22">
      <c r="A2" s="305"/>
      <c r="B2" s="1231" t="s">
        <v>302</v>
      </c>
      <c r="C2" s="1232"/>
      <c r="D2" s="1232"/>
      <c r="E2" s="1232"/>
      <c r="F2" s="1232"/>
      <c r="G2" s="1233"/>
      <c r="H2" s="1231" t="s">
        <v>303</v>
      </c>
      <c r="I2" s="1232"/>
      <c r="J2" s="1232"/>
      <c r="K2" s="1232"/>
      <c r="L2" s="1232"/>
      <c r="M2" s="1233"/>
      <c r="N2" s="1231" t="s">
        <v>304</v>
      </c>
      <c r="O2" s="1232"/>
      <c r="P2" s="1233"/>
      <c r="Q2" s="1234" t="s">
        <v>305</v>
      </c>
      <c r="R2" s="1235"/>
      <c r="S2" s="1235"/>
      <c r="T2" s="1235"/>
      <c r="U2" s="1235"/>
      <c r="V2" s="1236"/>
    </row>
    <row r="3" spans="1:22">
      <c r="A3" s="305"/>
      <c r="B3" s="1226" t="s">
        <v>316</v>
      </c>
      <c r="C3" s="1228"/>
      <c r="D3" s="1228"/>
      <c r="E3" s="1228"/>
      <c r="F3" s="1228"/>
      <c r="G3" s="1227"/>
      <c r="H3" s="1226" t="s">
        <v>316</v>
      </c>
      <c r="I3" s="1228"/>
      <c r="J3" s="1228"/>
      <c r="K3" s="1228"/>
      <c r="L3" s="1228"/>
      <c r="M3" s="1227"/>
      <c r="N3" s="1226" t="s">
        <v>316</v>
      </c>
      <c r="O3" s="1228"/>
      <c r="P3" s="1227"/>
      <c r="Q3" s="1226" t="s">
        <v>316</v>
      </c>
      <c r="R3" s="1228"/>
      <c r="S3" s="1228"/>
      <c r="T3" s="1228"/>
      <c r="U3" s="1228"/>
      <c r="V3" s="1227"/>
    </row>
    <row r="4" spans="1:22">
      <c r="A4" s="305"/>
      <c r="B4" s="1226">
        <v>1</v>
      </c>
      <c r="C4" s="1227"/>
      <c r="D4" s="1226">
        <v>2</v>
      </c>
      <c r="E4" s="1227"/>
      <c r="F4" s="1226">
        <v>3</v>
      </c>
      <c r="G4" s="1227"/>
      <c r="H4" s="1226">
        <v>1</v>
      </c>
      <c r="I4" s="1227"/>
      <c r="J4" s="1226">
        <v>2</v>
      </c>
      <c r="K4" s="1227"/>
      <c r="L4" s="1226">
        <v>3</v>
      </c>
      <c r="M4" s="1227"/>
      <c r="N4" s="1229">
        <v>1</v>
      </c>
      <c r="O4" s="1229">
        <v>2</v>
      </c>
      <c r="P4" s="1229">
        <v>3</v>
      </c>
      <c r="Q4" s="1226">
        <v>1</v>
      </c>
      <c r="R4" s="1227"/>
      <c r="S4" s="1226">
        <v>2</v>
      </c>
      <c r="T4" s="1227"/>
      <c r="U4" s="1226">
        <v>3</v>
      </c>
      <c r="V4" s="1227"/>
    </row>
    <row r="5" spans="1:22">
      <c r="A5" s="306" t="s">
        <v>127</v>
      </c>
      <c r="B5" s="307" t="s">
        <v>348</v>
      </c>
      <c r="C5" s="308" t="s">
        <v>349</v>
      </c>
      <c r="D5" s="308" t="s">
        <v>348</v>
      </c>
      <c r="E5" s="308" t="s">
        <v>349</v>
      </c>
      <c r="F5" s="308" t="s">
        <v>348</v>
      </c>
      <c r="G5" s="308" t="s">
        <v>349</v>
      </c>
      <c r="H5" s="308" t="s">
        <v>348</v>
      </c>
      <c r="I5" s="308" t="s">
        <v>349</v>
      </c>
      <c r="J5" s="308" t="s">
        <v>348</v>
      </c>
      <c r="K5" s="308" t="s">
        <v>349</v>
      </c>
      <c r="L5" s="308" t="s">
        <v>348</v>
      </c>
      <c r="M5" s="308" t="s">
        <v>349</v>
      </c>
      <c r="N5" s="1230"/>
      <c r="O5" s="1230"/>
      <c r="P5" s="1230"/>
      <c r="Q5" s="308" t="s">
        <v>348</v>
      </c>
      <c r="R5" s="308" t="s">
        <v>349</v>
      </c>
      <c r="S5" s="308" t="s">
        <v>348</v>
      </c>
      <c r="T5" s="308" t="s">
        <v>349</v>
      </c>
      <c r="U5" s="308" t="s">
        <v>348</v>
      </c>
      <c r="V5" s="308" t="s">
        <v>349</v>
      </c>
    </row>
    <row r="6" spans="1:22">
      <c r="A6" s="309" t="str">
        <f>'INPUT DATA'!J9</f>
        <v>ACIBAR, LOUIE JR. L.</v>
      </c>
      <c r="B6" s="310">
        <f>'TERM 1'!U16</f>
        <v>0</v>
      </c>
      <c r="C6" s="311">
        <f>'TERM 1'!V16</f>
        <v>0</v>
      </c>
      <c r="D6" s="311">
        <f>'TERM 2'!U16</f>
        <v>0</v>
      </c>
      <c r="E6" s="311">
        <f>'TERM 2'!V16</f>
        <v>0</v>
      </c>
      <c r="F6" s="311">
        <f>'TERM 3'!U16</f>
        <v>0</v>
      </c>
      <c r="G6" s="311">
        <f>'TERM 3'!V16</f>
        <v>0</v>
      </c>
      <c r="H6" s="311">
        <f>'TERM 1'!W16</f>
        <v>0</v>
      </c>
      <c r="I6" s="311">
        <f>'TERM 1'!X16</f>
        <v>0</v>
      </c>
      <c r="J6" s="311">
        <f>'TERM 2'!W16</f>
        <v>0</v>
      </c>
      <c r="K6" s="311">
        <f>'TERM 2'!X16</f>
        <v>0</v>
      </c>
      <c r="L6" s="311">
        <f>'TERM 3'!W16</f>
        <v>0</v>
      </c>
      <c r="M6" s="311">
        <f>'TERM 3'!X16</f>
        <v>0</v>
      </c>
      <c r="N6" s="311">
        <f>'TERM 1'!Y16</f>
        <v>0</v>
      </c>
      <c r="O6" s="311">
        <f>'TERM 2'!Y16</f>
        <v>0</v>
      </c>
      <c r="P6" s="311">
        <f>'TERM 3'!Y16</f>
        <v>0</v>
      </c>
      <c r="Q6" s="311">
        <f>'TERM 1'!Z16</f>
        <v>0</v>
      </c>
      <c r="R6" s="311">
        <f>'TERM 1'!AA16</f>
        <v>0</v>
      </c>
      <c r="S6" s="311">
        <f>'TERM 2'!Z16</f>
        <v>0</v>
      </c>
      <c r="T6" s="311">
        <f>'TERM 2'!AA16</f>
        <v>0</v>
      </c>
      <c r="U6" s="311">
        <f>'TERM 3'!Z16</f>
        <v>0</v>
      </c>
      <c r="V6" s="311">
        <f>'TERM 3'!AA16</f>
        <v>0</v>
      </c>
    </row>
    <row r="7" spans="1:22">
      <c r="A7" s="309" t="str">
        <f>'INPUT DATA'!J10</f>
        <v>ADANZA, ELIJAH LOUIS M.</v>
      </c>
      <c r="B7" s="310">
        <f>'TERM 1'!U17</f>
        <v>0</v>
      </c>
      <c r="C7" s="311">
        <f>'TERM 1'!V17</f>
        <v>0</v>
      </c>
      <c r="D7" s="311">
        <f>'TERM 2'!U17</f>
        <v>0</v>
      </c>
      <c r="E7" s="311">
        <f>'TERM 2'!V17</f>
        <v>0</v>
      </c>
      <c r="F7" s="311">
        <f>'TERM 3'!U17</f>
        <v>0</v>
      </c>
      <c r="G7" s="311">
        <f>'TERM 3'!V17</f>
        <v>0</v>
      </c>
      <c r="H7" s="311">
        <f>'TERM 1'!W17</f>
        <v>0</v>
      </c>
      <c r="I7" s="311">
        <f>'TERM 1'!X17</f>
        <v>0</v>
      </c>
      <c r="J7" s="311">
        <f>'TERM 2'!W17</f>
        <v>0</v>
      </c>
      <c r="K7" s="311">
        <f>'TERM 2'!X17</f>
        <v>0</v>
      </c>
      <c r="L7" s="311">
        <f>'TERM 3'!W17</f>
        <v>0</v>
      </c>
      <c r="M7" s="311">
        <f>'TERM 3'!X17</f>
        <v>0</v>
      </c>
      <c r="N7" s="311">
        <f>'TERM 1'!Y17</f>
        <v>0</v>
      </c>
      <c r="O7" s="311">
        <f>'TERM 2'!Y17</f>
        <v>0</v>
      </c>
      <c r="P7" s="311">
        <f>'TERM 3'!Y17</f>
        <v>0</v>
      </c>
      <c r="Q7" s="311">
        <f>'TERM 1'!Z17</f>
        <v>0</v>
      </c>
      <c r="R7" s="311">
        <f>'TERM 1'!AA17</f>
        <v>0</v>
      </c>
      <c r="S7" s="311">
        <f>'TERM 2'!Z17</f>
        <v>0</v>
      </c>
      <c r="T7" s="311">
        <f>'TERM 2'!AA17</f>
        <v>0</v>
      </c>
      <c r="U7" s="311">
        <f>'TERM 3'!Z17</f>
        <v>0</v>
      </c>
      <c r="V7" s="311">
        <f>'TERM 3'!AA17</f>
        <v>0</v>
      </c>
    </row>
    <row r="8" spans="1:22">
      <c r="A8" s="309" t="str">
        <f>'INPUT DATA'!J11</f>
        <v>ARELLANO, BREXEN GREY M.</v>
      </c>
      <c r="B8" s="310">
        <f>'TERM 1'!U18</f>
        <v>0</v>
      </c>
      <c r="C8" s="311">
        <f>'TERM 1'!V18</f>
        <v>0</v>
      </c>
      <c r="D8" s="311">
        <f>'TERM 2'!U18</f>
        <v>0</v>
      </c>
      <c r="E8" s="311">
        <f>'TERM 2'!V18</f>
        <v>0</v>
      </c>
      <c r="F8" s="311">
        <f>'TERM 3'!U18</f>
        <v>0</v>
      </c>
      <c r="G8" s="311">
        <f>'TERM 3'!V18</f>
        <v>0</v>
      </c>
      <c r="H8" s="311">
        <f>'TERM 1'!W18</f>
        <v>0</v>
      </c>
      <c r="I8" s="311">
        <f>'TERM 1'!X18</f>
        <v>0</v>
      </c>
      <c r="J8" s="311">
        <f>'TERM 2'!W18</f>
        <v>0</v>
      </c>
      <c r="K8" s="311">
        <f>'TERM 2'!X18</f>
        <v>0</v>
      </c>
      <c r="L8" s="311">
        <f>'TERM 3'!W18</f>
        <v>0</v>
      </c>
      <c r="M8" s="311">
        <f>'TERM 3'!X18</f>
        <v>0</v>
      </c>
      <c r="N8" s="311">
        <f>'TERM 1'!Y18</f>
        <v>0</v>
      </c>
      <c r="O8" s="311">
        <f>'TERM 2'!Y18</f>
        <v>0</v>
      </c>
      <c r="P8" s="311">
        <f>'TERM 3'!Y18</f>
        <v>0</v>
      </c>
      <c r="Q8" s="311">
        <f>'TERM 1'!Z18</f>
        <v>0</v>
      </c>
      <c r="R8" s="311">
        <f>'TERM 1'!AA18</f>
        <v>0</v>
      </c>
      <c r="S8" s="311">
        <f>'TERM 2'!Z18</f>
        <v>0</v>
      </c>
      <c r="T8" s="311">
        <f>'TERM 2'!AA18</f>
        <v>0</v>
      </c>
      <c r="U8" s="311">
        <f>'TERM 3'!Z18</f>
        <v>0</v>
      </c>
      <c r="V8" s="311">
        <f>'TERM 3'!AA18</f>
        <v>0</v>
      </c>
    </row>
    <row r="9" spans="1:22">
      <c r="A9" s="309" t="str">
        <f>'INPUT DATA'!J12</f>
        <v>BABAO, JAYDEN DALE T.</v>
      </c>
      <c r="B9" s="310">
        <f>'TERM 1'!U19</f>
        <v>0</v>
      </c>
      <c r="C9" s="311">
        <f>'TERM 1'!V19</f>
        <v>0</v>
      </c>
      <c r="D9" s="311">
        <f>'TERM 2'!U19</f>
        <v>0</v>
      </c>
      <c r="E9" s="311">
        <f>'TERM 2'!V19</f>
        <v>0</v>
      </c>
      <c r="F9" s="311">
        <f>'TERM 3'!U19</f>
        <v>0</v>
      </c>
      <c r="G9" s="311">
        <f>'TERM 3'!V19</f>
        <v>0</v>
      </c>
      <c r="H9" s="311">
        <f>'TERM 1'!W19</f>
        <v>0</v>
      </c>
      <c r="I9" s="311">
        <f>'TERM 1'!X19</f>
        <v>0</v>
      </c>
      <c r="J9" s="311">
        <f>'TERM 2'!W19</f>
        <v>0</v>
      </c>
      <c r="K9" s="311">
        <f>'TERM 2'!X19</f>
        <v>0</v>
      </c>
      <c r="L9" s="311">
        <f>'TERM 3'!W19</f>
        <v>0</v>
      </c>
      <c r="M9" s="311">
        <f>'TERM 3'!X19</f>
        <v>0</v>
      </c>
      <c r="N9" s="311">
        <f>'TERM 1'!Y19</f>
        <v>0</v>
      </c>
      <c r="O9" s="311">
        <f>'TERM 2'!Y19</f>
        <v>0</v>
      </c>
      <c r="P9" s="311">
        <f>'TERM 3'!Y19</f>
        <v>0</v>
      </c>
      <c r="Q9" s="311">
        <f>'TERM 1'!Z19</f>
        <v>0</v>
      </c>
      <c r="R9" s="311">
        <f>'TERM 1'!AA19</f>
        <v>0</v>
      </c>
      <c r="S9" s="311">
        <f>'TERM 2'!Z19</f>
        <v>0</v>
      </c>
      <c r="T9" s="311">
        <f>'TERM 2'!AA19</f>
        <v>0</v>
      </c>
      <c r="U9" s="311">
        <f>'TERM 3'!Z19</f>
        <v>0</v>
      </c>
      <c r="V9" s="311">
        <f>'TERM 3'!AA19</f>
        <v>0</v>
      </c>
    </row>
    <row r="10" spans="1:22">
      <c r="A10" s="309" t="str">
        <f>'INPUT DATA'!J13</f>
        <v>BARADAS, MCLIAME DWYT Q.</v>
      </c>
      <c r="B10" s="310">
        <f>'TERM 1'!U20</f>
        <v>0</v>
      </c>
      <c r="C10" s="311">
        <f>'TERM 1'!V20</f>
        <v>0</v>
      </c>
      <c r="D10" s="311">
        <f>'TERM 2'!U20</f>
        <v>0</v>
      </c>
      <c r="E10" s="311">
        <f>'TERM 2'!V20</f>
        <v>0</v>
      </c>
      <c r="F10" s="311">
        <f>'TERM 3'!U20</f>
        <v>0</v>
      </c>
      <c r="G10" s="311">
        <f>'TERM 3'!V20</f>
        <v>0</v>
      </c>
      <c r="H10" s="311">
        <f>'TERM 1'!W20</f>
        <v>0</v>
      </c>
      <c r="I10" s="311">
        <f>'TERM 1'!X20</f>
        <v>0</v>
      </c>
      <c r="J10" s="311">
        <f>'TERM 2'!W20</f>
        <v>0</v>
      </c>
      <c r="K10" s="311">
        <f>'TERM 2'!X20</f>
        <v>0</v>
      </c>
      <c r="L10" s="311">
        <f>'TERM 3'!W20</f>
        <v>0</v>
      </c>
      <c r="M10" s="311">
        <f>'TERM 3'!X20</f>
        <v>0</v>
      </c>
      <c r="N10" s="311">
        <f>'TERM 1'!Y20</f>
        <v>0</v>
      </c>
      <c r="O10" s="311">
        <f>'TERM 2'!Y20</f>
        <v>0</v>
      </c>
      <c r="P10" s="311">
        <f>'TERM 3'!Y20</f>
        <v>0</v>
      </c>
      <c r="Q10" s="311">
        <f>'TERM 1'!Z20</f>
        <v>0</v>
      </c>
      <c r="R10" s="311">
        <f>'TERM 1'!AA20</f>
        <v>0</v>
      </c>
      <c r="S10" s="311">
        <f>'TERM 2'!Z20</f>
        <v>0</v>
      </c>
      <c r="T10" s="311">
        <f>'TERM 2'!AA20</f>
        <v>0</v>
      </c>
      <c r="U10" s="311">
        <f>'TERM 3'!Z20</f>
        <v>0</v>
      </c>
      <c r="V10" s="311">
        <f>'TERM 3'!AA20</f>
        <v>0</v>
      </c>
    </row>
    <row r="11" spans="1:22">
      <c r="A11" s="309" t="str">
        <f>'INPUT DATA'!J14</f>
        <v>BARREDO, ALISTAIR KAYLE P.</v>
      </c>
      <c r="B11" s="310">
        <f>'TERM 1'!U21</f>
        <v>0</v>
      </c>
      <c r="C11" s="311">
        <f>'TERM 1'!V21</f>
        <v>0</v>
      </c>
      <c r="D11" s="311">
        <f>'TERM 2'!U21</f>
        <v>0</v>
      </c>
      <c r="E11" s="311">
        <f>'TERM 2'!V21</f>
        <v>0</v>
      </c>
      <c r="F11" s="311">
        <f>'TERM 3'!U21</f>
        <v>0</v>
      </c>
      <c r="G11" s="311">
        <f>'TERM 3'!V21</f>
        <v>0</v>
      </c>
      <c r="H11" s="311">
        <f>'TERM 1'!W21</f>
        <v>0</v>
      </c>
      <c r="I11" s="311">
        <f>'TERM 1'!X21</f>
        <v>0</v>
      </c>
      <c r="J11" s="311">
        <f>'TERM 2'!W21</f>
        <v>0</v>
      </c>
      <c r="K11" s="311">
        <f>'TERM 2'!X21</f>
        <v>0</v>
      </c>
      <c r="L11" s="311">
        <f>'TERM 3'!W21</f>
        <v>0</v>
      </c>
      <c r="M11" s="311">
        <f>'TERM 3'!X21</f>
        <v>0</v>
      </c>
      <c r="N11" s="311">
        <f>'TERM 1'!Y21</f>
        <v>0</v>
      </c>
      <c r="O11" s="311">
        <f>'TERM 2'!Y21</f>
        <v>0</v>
      </c>
      <c r="P11" s="311">
        <f>'TERM 3'!Y21</f>
        <v>0</v>
      </c>
      <c r="Q11" s="311">
        <f>'TERM 1'!Z21</f>
        <v>0</v>
      </c>
      <c r="R11" s="311">
        <f>'TERM 1'!AA21</f>
        <v>0</v>
      </c>
      <c r="S11" s="311">
        <f>'TERM 2'!Z21</f>
        <v>0</v>
      </c>
      <c r="T11" s="311">
        <f>'TERM 2'!AA21</f>
        <v>0</v>
      </c>
      <c r="U11" s="311">
        <f>'TERM 3'!Z21</f>
        <v>0</v>
      </c>
      <c r="V11" s="311">
        <f>'TERM 3'!AA21</f>
        <v>0</v>
      </c>
    </row>
    <row r="12" spans="1:22">
      <c r="A12" s="309" t="str">
        <f>'INPUT DATA'!J15</f>
        <v>BONILLA, RHINE KYLE L.</v>
      </c>
      <c r="B12" s="310">
        <f>'TERM 1'!U22</f>
        <v>0</v>
      </c>
      <c r="C12" s="311">
        <f>'TERM 1'!V22</f>
        <v>0</v>
      </c>
      <c r="D12" s="311">
        <f>'TERM 2'!U22</f>
        <v>0</v>
      </c>
      <c r="E12" s="311">
        <f>'TERM 2'!V22</f>
        <v>0</v>
      </c>
      <c r="F12" s="311">
        <f>'TERM 3'!U22</f>
        <v>0</v>
      </c>
      <c r="G12" s="311">
        <f>'TERM 3'!V22</f>
        <v>0</v>
      </c>
      <c r="H12" s="311">
        <f>'TERM 1'!W22</f>
        <v>0</v>
      </c>
      <c r="I12" s="311">
        <f>'TERM 1'!X22</f>
        <v>0</v>
      </c>
      <c r="J12" s="311">
        <f>'TERM 2'!W22</f>
        <v>0</v>
      </c>
      <c r="K12" s="311">
        <f>'TERM 2'!X22</f>
        <v>0</v>
      </c>
      <c r="L12" s="311">
        <f>'TERM 3'!W22</f>
        <v>0</v>
      </c>
      <c r="M12" s="311">
        <f>'TERM 3'!X22</f>
        <v>0</v>
      </c>
      <c r="N12" s="311">
        <f>'TERM 1'!Y22</f>
        <v>0</v>
      </c>
      <c r="O12" s="311">
        <f>'TERM 2'!Y22</f>
        <v>0</v>
      </c>
      <c r="P12" s="311">
        <f>'TERM 3'!Y22</f>
        <v>0</v>
      </c>
      <c r="Q12" s="311">
        <f>'TERM 1'!Z22</f>
        <v>0</v>
      </c>
      <c r="R12" s="311">
        <f>'TERM 1'!AA22</f>
        <v>0</v>
      </c>
      <c r="S12" s="311">
        <f>'TERM 2'!Z22</f>
        <v>0</v>
      </c>
      <c r="T12" s="311">
        <f>'TERM 2'!AA22</f>
        <v>0</v>
      </c>
      <c r="U12" s="311">
        <f>'TERM 3'!Z22</f>
        <v>0</v>
      </c>
      <c r="V12" s="311">
        <f>'TERM 3'!AA22</f>
        <v>0</v>
      </c>
    </row>
    <row r="13" spans="1:22">
      <c r="A13" s="309" t="str">
        <f>'INPUT DATA'!J16</f>
        <v>CORPUS, CYRUS JHON F.</v>
      </c>
      <c r="B13" s="310">
        <f>'TERM 1'!U23</f>
        <v>0</v>
      </c>
      <c r="C13" s="311">
        <f>'TERM 1'!V23</f>
        <v>0</v>
      </c>
      <c r="D13" s="311">
        <f>'TERM 2'!U23</f>
        <v>0</v>
      </c>
      <c r="E13" s="311">
        <f>'TERM 2'!V23</f>
        <v>0</v>
      </c>
      <c r="F13" s="311">
        <f>'TERM 3'!U23</f>
        <v>0</v>
      </c>
      <c r="G13" s="311">
        <f>'TERM 3'!V23</f>
        <v>0</v>
      </c>
      <c r="H13" s="311">
        <f>'TERM 1'!W23</f>
        <v>0</v>
      </c>
      <c r="I13" s="311">
        <f>'TERM 1'!X23</f>
        <v>0</v>
      </c>
      <c r="J13" s="311">
        <f>'TERM 2'!W23</f>
        <v>0</v>
      </c>
      <c r="K13" s="311">
        <f>'TERM 2'!X23</f>
        <v>0</v>
      </c>
      <c r="L13" s="311">
        <f>'TERM 3'!W23</f>
        <v>0</v>
      </c>
      <c r="M13" s="311">
        <f>'TERM 3'!X23</f>
        <v>0</v>
      </c>
      <c r="N13" s="311">
        <f>'TERM 1'!Y23</f>
        <v>0</v>
      </c>
      <c r="O13" s="311">
        <f>'TERM 2'!Y23</f>
        <v>0</v>
      </c>
      <c r="P13" s="311">
        <f>'TERM 3'!Y23</f>
        <v>0</v>
      </c>
      <c r="Q13" s="311">
        <f>'TERM 1'!Z23</f>
        <v>0</v>
      </c>
      <c r="R13" s="311">
        <f>'TERM 1'!AA23</f>
        <v>0</v>
      </c>
      <c r="S13" s="311">
        <f>'TERM 2'!Z23</f>
        <v>0</v>
      </c>
      <c r="T13" s="311">
        <f>'TERM 2'!AA23</f>
        <v>0</v>
      </c>
      <c r="U13" s="311">
        <f>'TERM 3'!Z23</f>
        <v>0</v>
      </c>
      <c r="V13" s="311">
        <f>'TERM 3'!AA23</f>
        <v>0</v>
      </c>
    </row>
    <row r="14" spans="1:22">
      <c r="A14" s="309" t="str">
        <f>'INPUT DATA'!J17</f>
        <v>DABA, IAN JOHN B.</v>
      </c>
      <c r="B14" s="310">
        <f>'TERM 1'!U24</f>
        <v>0</v>
      </c>
      <c r="C14" s="311">
        <f>'TERM 1'!V24</f>
        <v>0</v>
      </c>
      <c r="D14" s="311">
        <f>'TERM 2'!U24</f>
        <v>0</v>
      </c>
      <c r="E14" s="311">
        <f>'TERM 2'!V24</f>
        <v>0</v>
      </c>
      <c r="F14" s="311">
        <f>'TERM 3'!U24</f>
        <v>0</v>
      </c>
      <c r="G14" s="311">
        <f>'TERM 3'!V24</f>
        <v>0</v>
      </c>
      <c r="H14" s="311">
        <f>'TERM 1'!W24</f>
        <v>0</v>
      </c>
      <c r="I14" s="311">
        <f>'TERM 1'!X24</f>
        <v>0</v>
      </c>
      <c r="J14" s="311">
        <f>'TERM 2'!W24</f>
        <v>0</v>
      </c>
      <c r="K14" s="311">
        <f>'TERM 2'!X24</f>
        <v>0</v>
      </c>
      <c r="L14" s="311">
        <f>'TERM 3'!W24</f>
        <v>0</v>
      </c>
      <c r="M14" s="311">
        <f>'TERM 3'!X24</f>
        <v>0</v>
      </c>
      <c r="N14" s="311">
        <f>'TERM 1'!Y24</f>
        <v>0</v>
      </c>
      <c r="O14" s="311">
        <f>'TERM 2'!Y24</f>
        <v>0</v>
      </c>
      <c r="P14" s="311">
        <f>'TERM 3'!Y24</f>
        <v>0</v>
      </c>
      <c r="Q14" s="311">
        <f>'TERM 1'!Z24</f>
        <v>0</v>
      </c>
      <c r="R14" s="311">
        <f>'TERM 1'!AA24</f>
        <v>0</v>
      </c>
      <c r="S14" s="311">
        <f>'TERM 2'!Z24</f>
        <v>0</v>
      </c>
      <c r="T14" s="311">
        <f>'TERM 2'!AA24</f>
        <v>0</v>
      </c>
      <c r="U14" s="311">
        <f>'TERM 3'!Z24</f>
        <v>0</v>
      </c>
      <c r="V14" s="311">
        <f>'TERM 3'!AA24</f>
        <v>0</v>
      </c>
    </row>
    <row r="15" spans="1:22">
      <c r="A15" s="309" t="str">
        <f>'INPUT DATA'!J18</f>
        <v>DURAN, TYRICK GALVIN A.</v>
      </c>
      <c r="B15" s="310">
        <f>'TERM 1'!U25</f>
        <v>0</v>
      </c>
      <c r="C15" s="311">
        <f>'TERM 1'!V25</f>
        <v>0</v>
      </c>
      <c r="D15" s="311">
        <f>'TERM 2'!U25</f>
        <v>0</v>
      </c>
      <c r="E15" s="311">
        <f>'TERM 2'!V25</f>
        <v>0</v>
      </c>
      <c r="F15" s="311">
        <f>'TERM 3'!U25</f>
        <v>0</v>
      </c>
      <c r="G15" s="311">
        <f>'TERM 3'!V25</f>
        <v>0</v>
      </c>
      <c r="H15" s="311">
        <f>'TERM 1'!W25</f>
        <v>0</v>
      </c>
      <c r="I15" s="311">
        <f>'TERM 1'!X25</f>
        <v>0</v>
      </c>
      <c r="J15" s="311">
        <f>'TERM 2'!W25</f>
        <v>0</v>
      </c>
      <c r="K15" s="311">
        <f>'TERM 2'!X25</f>
        <v>0</v>
      </c>
      <c r="L15" s="311">
        <f>'TERM 3'!W25</f>
        <v>0</v>
      </c>
      <c r="M15" s="311">
        <f>'TERM 3'!X25</f>
        <v>0</v>
      </c>
      <c r="N15" s="311">
        <f>'TERM 1'!Y25</f>
        <v>0</v>
      </c>
      <c r="O15" s="311">
        <f>'TERM 2'!Y25</f>
        <v>0</v>
      </c>
      <c r="P15" s="311">
        <f>'TERM 3'!Y25</f>
        <v>0</v>
      </c>
      <c r="Q15" s="311">
        <f>'TERM 1'!Z25</f>
        <v>0</v>
      </c>
      <c r="R15" s="311">
        <f>'TERM 1'!AA25</f>
        <v>0</v>
      </c>
      <c r="S15" s="311">
        <f>'TERM 2'!Z25</f>
        <v>0</v>
      </c>
      <c r="T15" s="311">
        <f>'TERM 2'!AA25</f>
        <v>0</v>
      </c>
      <c r="U15" s="311">
        <f>'TERM 3'!Z25</f>
        <v>0</v>
      </c>
      <c r="V15" s="311">
        <f>'TERM 3'!AA25</f>
        <v>0</v>
      </c>
    </row>
    <row r="16" spans="1:22">
      <c r="A16" s="309" t="str">
        <f>'INPUT DATA'!J19</f>
        <v>GULAY, JOHN PAUL N.</v>
      </c>
      <c r="B16" s="310">
        <f>'TERM 1'!U26</f>
        <v>0</v>
      </c>
      <c r="C16" s="311">
        <f>'TERM 1'!V26</f>
        <v>0</v>
      </c>
      <c r="D16" s="311">
        <f>'TERM 2'!U26</f>
        <v>0</v>
      </c>
      <c r="E16" s="311">
        <f>'TERM 2'!V26</f>
        <v>0</v>
      </c>
      <c r="F16" s="311">
        <f>'TERM 3'!U26</f>
        <v>0</v>
      </c>
      <c r="G16" s="311">
        <f>'TERM 3'!V26</f>
        <v>0</v>
      </c>
      <c r="H16" s="311">
        <f>'TERM 1'!W26</f>
        <v>0</v>
      </c>
      <c r="I16" s="311">
        <f>'TERM 1'!X26</f>
        <v>0</v>
      </c>
      <c r="J16" s="311">
        <f>'TERM 2'!W26</f>
        <v>0</v>
      </c>
      <c r="K16" s="311">
        <f>'TERM 2'!X26</f>
        <v>0</v>
      </c>
      <c r="L16" s="311">
        <f>'TERM 3'!W26</f>
        <v>0</v>
      </c>
      <c r="M16" s="311">
        <f>'TERM 3'!X26</f>
        <v>0</v>
      </c>
      <c r="N16" s="311">
        <f>'TERM 1'!Y26</f>
        <v>0</v>
      </c>
      <c r="O16" s="311">
        <f>'TERM 2'!Y26</f>
        <v>0</v>
      </c>
      <c r="P16" s="311">
        <f>'TERM 3'!Y26</f>
        <v>0</v>
      </c>
      <c r="Q16" s="311">
        <f>'TERM 1'!Z26</f>
        <v>0</v>
      </c>
      <c r="R16" s="311">
        <f>'TERM 1'!AA26</f>
        <v>0</v>
      </c>
      <c r="S16" s="311">
        <f>'TERM 2'!Z26</f>
        <v>0</v>
      </c>
      <c r="T16" s="311">
        <f>'TERM 2'!AA26</f>
        <v>0</v>
      </c>
      <c r="U16" s="311">
        <f>'TERM 3'!Z26</f>
        <v>0</v>
      </c>
      <c r="V16" s="311">
        <f>'TERM 3'!AA26</f>
        <v>0</v>
      </c>
    </row>
    <row r="17" spans="1:22">
      <c r="A17" s="309" t="str">
        <f>'INPUT DATA'!J20</f>
        <v>LASANAS, ISAIAH ZAYN O.</v>
      </c>
      <c r="B17" s="310">
        <f>'TERM 1'!U27</f>
        <v>0</v>
      </c>
      <c r="C17" s="311">
        <f>'TERM 1'!V27</f>
        <v>0</v>
      </c>
      <c r="D17" s="311">
        <f>'TERM 2'!U27</f>
        <v>0</v>
      </c>
      <c r="E17" s="311">
        <f>'TERM 2'!V27</f>
        <v>0</v>
      </c>
      <c r="F17" s="311">
        <f>'TERM 3'!U27</f>
        <v>0</v>
      </c>
      <c r="G17" s="311">
        <f>'TERM 3'!V27</f>
        <v>0</v>
      </c>
      <c r="H17" s="311">
        <f>'TERM 1'!W27</f>
        <v>0</v>
      </c>
      <c r="I17" s="311">
        <f>'TERM 1'!X27</f>
        <v>0</v>
      </c>
      <c r="J17" s="311">
        <f>'TERM 2'!W27</f>
        <v>0</v>
      </c>
      <c r="K17" s="311">
        <f>'TERM 2'!X27</f>
        <v>0</v>
      </c>
      <c r="L17" s="311">
        <f>'TERM 3'!W27</f>
        <v>0</v>
      </c>
      <c r="M17" s="311">
        <f>'TERM 3'!X27</f>
        <v>0</v>
      </c>
      <c r="N17" s="311">
        <f>'TERM 1'!Y27</f>
        <v>0</v>
      </c>
      <c r="O17" s="311">
        <f>'TERM 2'!Y27</f>
        <v>0</v>
      </c>
      <c r="P17" s="311">
        <f>'TERM 3'!Y27</f>
        <v>0</v>
      </c>
      <c r="Q17" s="311">
        <f>'TERM 1'!Z27</f>
        <v>0</v>
      </c>
      <c r="R17" s="311">
        <f>'TERM 1'!AA27</f>
        <v>0</v>
      </c>
      <c r="S17" s="311">
        <f>'TERM 2'!Z27</f>
        <v>0</v>
      </c>
      <c r="T17" s="311">
        <f>'TERM 2'!AA27</f>
        <v>0</v>
      </c>
      <c r="U17" s="311">
        <f>'TERM 3'!Z27</f>
        <v>0</v>
      </c>
      <c r="V17" s="311">
        <f>'TERM 3'!AA27</f>
        <v>0</v>
      </c>
    </row>
    <row r="18" spans="1:22">
      <c r="A18" s="309" t="str">
        <f>'INPUT DATA'!J21</f>
        <v>MARZAN, BRAM YEOMAN C.</v>
      </c>
      <c r="B18" s="310">
        <f>'TERM 1'!U28</f>
        <v>0</v>
      </c>
      <c r="C18" s="311">
        <f>'TERM 1'!V28</f>
        <v>0</v>
      </c>
      <c r="D18" s="311">
        <f>'TERM 2'!U28</f>
        <v>0</v>
      </c>
      <c r="E18" s="311">
        <f>'TERM 2'!V28</f>
        <v>0</v>
      </c>
      <c r="F18" s="311">
        <f>'TERM 3'!U28</f>
        <v>0</v>
      </c>
      <c r="G18" s="311">
        <f>'TERM 3'!V28</f>
        <v>0</v>
      </c>
      <c r="H18" s="311">
        <f>'TERM 1'!W28</f>
        <v>0</v>
      </c>
      <c r="I18" s="311">
        <f>'TERM 1'!X28</f>
        <v>0</v>
      </c>
      <c r="J18" s="311">
        <f>'TERM 2'!W28</f>
        <v>0</v>
      </c>
      <c r="K18" s="311">
        <f>'TERM 2'!X28</f>
        <v>0</v>
      </c>
      <c r="L18" s="311">
        <f>'TERM 3'!W28</f>
        <v>0</v>
      </c>
      <c r="M18" s="311">
        <f>'TERM 3'!X28</f>
        <v>0</v>
      </c>
      <c r="N18" s="311">
        <f>'TERM 1'!Y28</f>
        <v>0</v>
      </c>
      <c r="O18" s="311">
        <f>'TERM 2'!Y28</f>
        <v>0</v>
      </c>
      <c r="P18" s="311">
        <f>'TERM 3'!Y28</f>
        <v>0</v>
      </c>
      <c r="Q18" s="311">
        <f>'TERM 1'!Z28</f>
        <v>0</v>
      </c>
      <c r="R18" s="311">
        <f>'TERM 1'!AA28</f>
        <v>0</v>
      </c>
      <c r="S18" s="311">
        <f>'TERM 2'!Z28</f>
        <v>0</v>
      </c>
      <c r="T18" s="311">
        <f>'TERM 2'!AA28</f>
        <v>0</v>
      </c>
      <c r="U18" s="311">
        <f>'TERM 3'!Z28</f>
        <v>0</v>
      </c>
      <c r="V18" s="311">
        <f>'TERM 3'!AA28</f>
        <v>0</v>
      </c>
    </row>
    <row r="19" spans="1:22">
      <c r="A19" s="309" t="str">
        <f>'INPUT DATA'!J22</f>
        <v>NOTARTE, KEVIN CLARENCE V.</v>
      </c>
      <c r="B19" s="310">
        <f>'TERM 1'!U29</f>
        <v>0</v>
      </c>
      <c r="C19" s="311">
        <f>'TERM 1'!V29</f>
        <v>0</v>
      </c>
      <c r="D19" s="311">
        <f>'TERM 2'!U29</f>
        <v>0</v>
      </c>
      <c r="E19" s="311">
        <f>'TERM 2'!V29</f>
        <v>0</v>
      </c>
      <c r="F19" s="311">
        <f>'TERM 3'!U29</f>
        <v>0</v>
      </c>
      <c r="G19" s="311">
        <f>'TERM 3'!V29</f>
        <v>0</v>
      </c>
      <c r="H19" s="311">
        <f>'TERM 1'!W29</f>
        <v>0</v>
      </c>
      <c r="I19" s="311">
        <f>'TERM 1'!X29</f>
        <v>0</v>
      </c>
      <c r="J19" s="311">
        <f>'TERM 2'!W29</f>
        <v>0</v>
      </c>
      <c r="K19" s="311">
        <f>'TERM 2'!X29</f>
        <v>0</v>
      </c>
      <c r="L19" s="311">
        <f>'TERM 3'!W29</f>
        <v>0</v>
      </c>
      <c r="M19" s="311">
        <f>'TERM 3'!X29</f>
        <v>0</v>
      </c>
      <c r="N19" s="311">
        <f>'TERM 1'!Y29</f>
        <v>0</v>
      </c>
      <c r="O19" s="311">
        <f>'TERM 2'!Y29</f>
        <v>0</v>
      </c>
      <c r="P19" s="311">
        <f>'TERM 3'!Y29</f>
        <v>0</v>
      </c>
      <c r="Q19" s="311">
        <f>'TERM 1'!Z29</f>
        <v>0</v>
      </c>
      <c r="R19" s="311">
        <f>'TERM 1'!AA29</f>
        <v>0</v>
      </c>
      <c r="S19" s="311">
        <f>'TERM 2'!Z29</f>
        <v>0</v>
      </c>
      <c r="T19" s="311">
        <f>'TERM 2'!AA29</f>
        <v>0</v>
      </c>
      <c r="U19" s="311">
        <f>'TERM 3'!Z29</f>
        <v>0</v>
      </c>
      <c r="V19" s="311">
        <f>'TERM 3'!AA29</f>
        <v>0</v>
      </c>
    </row>
    <row r="20" spans="1:22">
      <c r="A20" s="309" t="str">
        <f>'INPUT DATA'!J23</f>
        <v>OMAR, MUHAMMAD AIMAN A.</v>
      </c>
      <c r="B20" s="310">
        <f>'TERM 1'!U30</f>
        <v>0</v>
      </c>
      <c r="C20" s="311">
        <f>'TERM 1'!V30</f>
        <v>0</v>
      </c>
      <c r="D20" s="311">
        <f>'TERM 2'!U30</f>
        <v>0</v>
      </c>
      <c r="E20" s="311">
        <f>'TERM 2'!V30</f>
        <v>0</v>
      </c>
      <c r="F20" s="311">
        <f>'TERM 3'!U30</f>
        <v>0</v>
      </c>
      <c r="G20" s="311">
        <f>'TERM 3'!V30</f>
        <v>0</v>
      </c>
      <c r="H20" s="311">
        <f>'TERM 1'!W30</f>
        <v>0</v>
      </c>
      <c r="I20" s="311">
        <f>'TERM 1'!X30</f>
        <v>0</v>
      </c>
      <c r="J20" s="311">
        <f>'TERM 2'!W30</f>
        <v>0</v>
      </c>
      <c r="K20" s="311">
        <f>'TERM 2'!X30</f>
        <v>0</v>
      </c>
      <c r="L20" s="311">
        <f>'TERM 3'!W30</f>
        <v>0</v>
      </c>
      <c r="M20" s="311">
        <f>'TERM 3'!X30</f>
        <v>0</v>
      </c>
      <c r="N20" s="311">
        <f>'TERM 1'!Y30</f>
        <v>0</v>
      </c>
      <c r="O20" s="311">
        <f>'TERM 2'!Y30</f>
        <v>0</v>
      </c>
      <c r="P20" s="311">
        <f>'TERM 3'!Y30</f>
        <v>0</v>
      </c>
      <c r="Q20" s="311">
        <f>'TERM 1'!Z30</f>
        <v>0</v>
      </c>
      <c r="R20" s="311">
        <f>'TERM 1'!AA30</f>
        <v>0</v>
      </c>
      <c r="S20" s="311">
        <f>'TERM 2'!Z30</f>
        <v>0</v>
      </c>
      <c r="T20" s="311">
        <f>'TERM 2'!AA30</f>
        <v>0</v>
      </c>
      <c r="U20" s="311">
        <f>'TERM 3'!Z30</f>
        <v>0</v>
      </c>
      <c r="V20" s="311">
        <f>'TERM 3'!AA30</f>
        <v>0</v>
      </c>
    </row>
    <row r="21" spans="1:22">
      <c r="A21" s="309" t="str">
        <f>'INPUT DATA'!J24</f>
        <v>PANAGUITON, PETER CLIEN B.</v>
      </c>
      <c r="B21" s="310">
        <f>'TERM 1'!U31</f>
        <v>0</v>
      </c>
      <c r="C21" s="311">
        <f>'TERM 1'!V31</f>
        <v>0</v>
      </c>
      <c r="D21" s="311">
        <f>'TERM 2'!U31</f>
        <v>0</v>
      </c>
      <c r="E21" s="311">
        <f>'TERM 2'!V31</f>
        <v>0</v>
      </c>
      <c r="F21" s="311">
        <f>'TERM 3'!U31</f>
        <v>0</v>
      </c>
      <c r="G21" s="311">
        <f>'TERM 3'!V31</f>
        <v>0</v>
      </c>
      <c r="H21" s="311">
        <f>'TERM 1'!W31</f>
        <v>0</v>
      </c>
      <c r="I21" s="311">
        <f>'TERM 1'!X31</f>
        <v>0</v>
      </c>
      <c r="J21" s="311">
        <f>'TERM 2'!W31</f>
        <v>0</v>
      </c>
      <c r="K21" s="311">
        <f>'TERM 2'!X31</f>
        <v>0</v>
      </c>
      <c r="L21" s="311">
        <f>'TERM 3'!W31</f>
        <v>0</v>
      </c>
      <c r="M21" s="311">
        <f>'TERM 3'!X31</f>
        <v>0</v>
      </c>
      <c r="N21" s="311">
        <f>'TERM 1'!Y31</f>
        <v>0</v>
      </c>
      <c r="O21" s="311">
        <f>'TERM 2'!Y31</f>
        <v>0</v>
      </c>
      <c r="P21" s="311">
        <f>'TERM 3'!Y31</f>
        <v>0</v>
      </c>
      <c r="Q21" s="311">
        <f>'TERM 1'!Z31</f>
        <v>0</v>
      </c>
      <c r="R21" s="311">
        <f>'TERM 1'!AA31</f>
        <v>0</v>
      </c>
      <c r="S21" s="311">
        <f>'TERM 2'!Z31</f>
        <v>0</v>
      </c>
      <c r="T21" s="311">
        <f>'TERM 2'!AA31</f>
        <v>0</v>
      </c>
      <c r="U21" s="311">
        <f>'TERM 3'!Z31</f>
        <v>0</v>
      </c>
      <c r="V21" s="311">
        <f>'TERM 3'!AA31</f>
        <v>0</v>
      </c>
    </row>
    <row r="22" spans="1:22">
      <c r="A22" s="309" t="str">
        <f>'INPUT DATA'!J25</f>
        <v>PAULITE, JAEL KHAIZER S.</v>
      </c>
      <c r="B22" s="310">
        <f>'TERM 1'!U32</f>
        <v>0</v>
      </c>
      <c r="C22" s="311">
        <f>'TERM 1'!V32</f>
        <v>0</v>
      </c>
      <c r="D22" s="311">
        <f>'TERM 2'!U32</f>
        <v>0</v>
      </c>
      <c r="E22" s="311">
        <f>'TERM 2'!V32</f>
        <v>0</v>
      </c>
      <c r="F22" s="311">
        <f>'TERM 3'!U32</f>
        <v>0</v>
      </c>
      <c r="G22" s="311">
        <f>'TERM 3'!V32</f>
        <v>0</v>
      </c>
      <c r="H22" s="311">
        <f>'TERM 1'!W32</f>
        <v>0</v>
      </c>
      <c r="I22" s="311">
        <f>'TERM 1'!X32</f>
        <v>0</v>
      </c>
      <c r="J22" s="311">
        <f>'TERM 2'!W32</f>
        <v>0</v>
      </c>
      <c r="K22" s="311">
        <f>'TERM 2'!X32</f>
        <v>0</v>
      </c>
      <c r="L22" s="311">
        <f>'TERM 3'!W32</f>
        <v>0</v>
      </c>
      <c r="M22" s="311">
        <f>'TERM 3'!X32</f>
        <v>0</v>
      </c>
      <c r="N22" s="311">
        <f>'TERM 1'!Y32</f>
        <v>0</v>
      </c>
      <c r="O22" s="311">
        <f>'TERM 2'!Y32</f>
        <v>0</v>
      </c>
      <c r="P22" s="311">
        <f>'TERM 3'!Y32</f>
        <v>0</v>
      </c>
      <c r="Q22" s="311">
        <f>'TERM 1'!Z32</f>
        <v>0</v>
      </c>
      <c r="R22" s="311">
        <f>'TERM 1'!AA32</f>
        <v>0</v>
      </c>
      <c r="S22" s="311">
        <f>'TERM 2'!Z32</f>
        <v>0</v>
      </c>
      <c r="T22" s="311">
        <f>'TERM 2'!AA32</f>
        <v>0</v>
      </c>
      <c r="U22" s="311">
        <f>'TERM 3'!Z32</f>
        <v>0</v>
      </c>
      <c r="V22" s="311">
        <f>'TERM 3'!AA32</f>
        <v>0</v>
      </c>
    </row>
    <row r="23" spans="1:22">
      <c r="A23" s="309" t="str">
        <f>'INPUT DATA'!J26</f>
        <v>PERONO, AIDEN NATHAN B.</v>
      </c>
      <c r="B23" s="310">
        <f>'TERM 1'!U33</f>
        <v>0</v>
      </c>
      <c r="C23" s="311">
        <f>'TERM 1'!V33</f>
        <v>0</v>
      </c>
      <c r="D23" s="311">
        <f>'TERM 2'!U33</f>
        <v>0</v>
      </c>
      <c r="E23" s="311">
        <f>'TERM 2'!V33</f>
        <v>0</v>
      </c>
      <c r="F23" s="311">
        <f>'TERM 3'!U33</f>
        <v>0</v>
      </c>
      <c r="G23" s="311">
        <f>'TERM 3'!V33</f>
        <v>0</v>
      </c>
      <c r="H23" s="311">
        <f>'TERM 1'!W33</f>
        <v>0</v>
      </c>
      <c r="I23" s="311">
        <f>'TERM 1'!X33</f>
        <v>0</v>
      </c>
      <c r="J23" s="311">
        <f>'TERM 2'!W33</f>
        <v>0</v>
      </c>
      <c r="K23" s="311">
        <f>'TERM 2'!X33</f>
        <v>0</v>
      </c>
      <c r="L23" s="311">
        <f>'TERM 3'!W33</f>
        <v>0</v>
      </c>
      <c r="M23" s="311">
        <f>'TERM 3'!X33</f>
        <v>0</v>
      </c>
      <c r="N23" s="311">
        <f>'TERM 1'!Y33</f>
        <v>0</v>
      </c>
      <c r="O23" s="311">
        <f>'TERM 2'!Y33</f>
        <v>0</v>
      </c>
      <c r="P23" s="311">
        <f>'TERM 3'!Y33</f>
        <v>0</v>
      </c>
      <c r="Q23" s="311">
        <f>'TERM 1'!Z33</f>
        <v>0</v>
      </c>
      <c r="R23" s="311">
        <f>'TERM 1'!AA33</f>
        <v>0</v>
      </c>
      <c r="S23" s="311">
        <f>'TERM 2'!Z33</f>
        <v>0</v>
      </c>
      <c r="T23" s="311">
        <f>'TERM 2'!AA33</f>
        <v>0</v>
      </c>
      <c r="U23" s="311">
        <f>'TERM 3'!Z33</f>
        <v>0</v>
      </c>
      <c r="V23" s="311">
        <f>'TERM 3'!AA33</f>
        <v>0</v>
      </c>
    </row>
    <row r="24" spans="1:22">
      <c r="A24" s="309" t="str">
        <f>'INPUT DATA'!J27</f>
        <v>RAMOS, BRIGHT A.</v>
      </c>
      <c r="B24" s="310">
        <f>'TERM 1'!U34</f>
        <v>0</v>
      </c>
      <c r="C24" s="311">
        <f>'TERM 1'!V34</f>
        <v>0</v>
      </c>
      <c r="D24" s="311">
        <f>'TERM 2'!U34</f>
        <v>0</v>
      </c>
      <c r="E24" s="311">
        <f>'TERM 2'!V34</f>
        <v>0</v>
      </c>
      <c r="F24" s="311">
        <f>'TERM 3'!U34</f>
        <v>0</v>
      </c>
      <c r="G24" s="311">
        <f>'TERM 3'!V34</f>
        <v>0</v>
      </c>
      <c r="H24" s="311">
        <f>'TERM 1'!W34</f>
        <v>0</v>
      </c>
      <c r="I24" s="311">
        <f>'TERM 1'!X34</f>
        <v>0</v>
      </c>
      <c r="J24" s="311">
        <f>'TERM 2'!W34</f>
        <v>0</v>
      </c>
      <c r="K24" s="311">
        <f>'TERM 2'!X34</f>
        <v>0</v>
      </c>
      <c r="L24" s="311">
        <f>'TERM 3'!W34</f>
        <v>0</v>
      </c>
      <c r="M24" s="311">
        <f>'TERM 3'!X34</f>
        <v>0</v>
      </c>
      <c r="N24" s="311">
        <f>'TERM 1'!Y34</f>
        <v>0</v>
      </c>
      <c r="O24" s="311">
        <f>'TERM 2'!Y34</f>
        <v>0</v>
      </c>
      <c r="P24" s="311">
        <f>'TERM 3'!Y34</f>
        <v>0</v>
      </c>
      <c r="Q24" s="311">
        <f>'TERM 1'!Z34</f>
        <v>0</v>
      </c>
      <c r="R24" s="311">
        <f>'TERM 1'!AA34</f>
        <v>0</v>
      </c>
      <c r="S24" s="311">
        <f>'TERM 2'!Z34</f>
        <v>0</v>
      </c>
      <c r="T24" s="311">
        <f>'TERM 2'!AA34</f>
        <v>0</v>
      </c>
      <c r="U24" s="311">
        <f>'TERM 3'!Z34</f>
        <v>0</v>
      </c>
      <c r="V24" s="311">
        <f>'TERM 3'!AA34</f>
        <v>0</v>
      </c>
    </row>
    <row r="25" spans="1:22">
      <c r="A25" s="309" t="e">
        <f>'INPUT DATA'!#REF!</f>
        <v>#REF!</v>
      </c>
      <c r="B25" s="310">
        <f>'TERM 1'!U35</f>
        <v>0</v>
      </c>
      <c r="C25" s="311">
        <f>'TERM 1'!V35</f>
        <v>0</v>
      </c>
      <c r="D25" s="311">
        <f>'TERM 2'!U35</f>
        <v>0</v>
      </c>
      <c r="E25" s="311">
        <f>'TERM 2'!V35</f>
        <v>0</v>
      </c>
      <c r="F25" s="311">
        <f>'TERM 3'!U35</f>
        <v>0</v>
      </c>
      <c r="G25" s="311">
        <f>'TERM 3'!V35</f>
        <v>0</v>
      </c>
      <c r="H25" s="311">
        <f>'TERM 1'!W35</f>
        <v>0</v>
      </c>
      <c r="I25" s="311">
        <f>'TERM 1'!X35</f>
        <v>0</v>
      </c>
      <c r="J25" s="311">
        <f>'TERM 2'!W35</f>
        <v>0</v>
      </c>
      <c r="K25" s="311">
        <f>'TERM 2'!X35</f>
        <v>0</v>
      </c>
      <c r="L25" s="311">
        <f>'TERM 3'!W35</f>
        <v>0</v>
      </c>
      <c r="M25" s="311">
        <f>'TERM 3'!X35</f>
        <v>0</v>
      </c>
      <c r="N25" s="311">
        <f>'TERM 1'!Y35</f>
        <v>0</v>
      </c>
      <c r="O25" s="311">
        <f>'TERM 2'!Y35</f>
        <v>0</v>
      </c>
      <c r="P25" s="311">
        <f>'TERM 3'!Y35</f>
        <v>0</v>
      </c>
      <c r="Q25" s="311">
        <f>'TERM 1'!Z35</f>
        <v>0</v>
      </c>
      <c r="R25" s="311">
        <f>'TERM 1'!AA35</f>
        <v>0</v>
      </c>
      <c r="S25" s="311">
        <f>'TERM 2'!Z35</f>
        <v>0</v>
      </c>
      <c r="T25" s="311">
        <f>'TERM 2'!AA35</f>
        <v>0</v>
      </c>
      <c r="U25" s="311">
        <f>'TERM 3'!Z35</f>
        <v>0</v>
      </c>
      <c r="V25" s="311">
        <f>'TERM 3'!AA35</f>
        <v>0</v>
      </c>
    </row>
    <row r="26" spans="1:22">
      <c r="A26" s="309" t="e">
        <f>'INPUT DATA'!#REF!</f>
        <v>#REF!</v>
      </c>
      <c r="B26" s="310">
        <f>'TERM 1'!U36</f>
        <v>0</v>
      </c>
      <c r="C26" s="311">
        <f>'TERM 1'!V36</f>
        <v>0</v>
      </c>
      <c r="D26" s="311">
        <f>'TERM 2'!U36</f>
        <v>0</v>
      </c>
      <c r="E26" s="311">
        <f>'TERM 2'!V36</f>
        <v>0</v>
      </c>
      <c r="F26" s="311">
        <f>'TERM 3'!U36</f>
        <v>0</v>
      </c>
      <c r="G26" s="311">
        <f>'TERM 3'!V36</f>
        <v>0</v>
      </c>
      <c r="H26" s="311">
        <f>'TERM 1'!W36</f>
        <v>0</v>
      </c>
      <c r="I26" s="311">
        <f>'TERM 1'!X36</f>
        <v>0</v>
      </c>
      <c r="J26" s="311">
        <f>'TERM 2'!W36</f>
        <v>0</v>
      </c>
      <c r="K26" s="311">
        <f>'TERM 2'!X36</f>
        <v>0</v>
      </c>
      <c r="L26" s="311">
        <f>'TERM 3'!W36</f>
        <v>0</v>
      </c>
      <c r="M26" s="311">
        <f>'TERM 3'!X36</f>
        <v>0</v>
      </c>
      <c r="N26" s="311">
        <f>'TERM 1'!Y36</f>
        <v>0</v>
      </c>
      <c r="O26" s="311">
        <f>'TERM 2'!Y36</f>
        <v>0</v>
      </c>
      <c r="P26" s="311">
        <f>'TERM 3'!Y36</f>
        <v>0</v>
      </c>
      <c r="Q26" s="311">
        <f>'TERM 1'!Z36</f>
        <v>0</v>
      </c>
      <c r="R26" s="311">
        <f>'TERM 1'!AA36</f>
        <v>0</v>
      </c>
      <c r="S26" s="311">
        <f>'TERM 2'!Z36</f>
        <v>0</v>
      </c>
      <c r="T26" s="311">
        <f>'TERM 2'!AA36</f>
        <v>0</v>
      </c>
      <c r="U26" s="311">
        <f>'TERM 3'!Z36</f>
        <v>0</v>
      </c>
      <c r="V26" s="311">
        <f>'TERM 3'!AA36</f>
        <v>0</v>
      </c>
    </row>
    <row r="27" spans="1:22">
      <c r="A27" s="309" t="str">
        <f>'INPUT DATA'!J28</f>
        <v xml:space="preserve">ROBLES, THIRDY </v>
      </c>
      <c r="B27" s="310">
        <f>'TERM 1'!U37</f>
        <v>0</v>
      </c>
      <c r="C27" s="311">
        <f>'TERM 1'!V37</f>
        <v>0</v>
      </c>
      <c r="D27" s="311">
        <f>'TERM 2'!U37</f>
        <v>0</v>
      </c>
      <c r="E27" s="311">
        <f>'TERM 2'!V37</f>
        <v>0</v>
      </c>
      <c r="F27" s="311">
        <f>'TERM 3'!U37</f>
        <v>0</v>
      </c>
      <c r="G27" s="311">
        <f>'TERM 3'!V37</f>
        <v>0</v>
      </c>
      <c r="H27" s="311">
        <f>'TERM 1'!W37</f>
        <v>0</v>
      </c>
      <c r="I27" s="311">
        <f>'TERM 1'!X37</f>
        <v>0</v>
      </c>
      <c r="J27" s="311">
        <f>'TERM 2'!W37</f>
        <v>0</v>
      </c>
      <c r="K27" s="311">
        <f>'TERM 2'!X37</f>
        <v>0</v>
      </c>
      <c r="L27" s="311">
        <f>'TERM 3'!W37</f>
        <v>0</v>
      </c>
      <c r="M27" s="311">
        <f>'TERM 3'!X37</f>
        <v>0</v>
      </c>
      <c r="N27" s="311">
        <f>'TERM 1'!Y37</f>
        <v>0</v>
      </c>
      <c r="O27" s="311">
        <f>'TERM 2'!Y37</f>
        <v>0</v>
      </c>
      <c r="P27" s="311">
        <f>'TERM 3'!Y37</f>
        <v>0</v>
      </c>
      <c r="Q27" s="311">
        <f>'TERM 1'!Z37</f>
        <v>0</v>
      </c>
      <c r="R27" s="311">
        <f>'TERM 1'!AA37</f>
        <v>0</v>
      </c>
      <c r="S27" s="311">
        <f>'TERM 2'!Z37</f>
        <v>0</v>
      </c>
      <c r="T27" s="311">
        <f>'TERM 2'!AA37</f>
        <v>0</v>
      </c>
      <c r="U27" s="311">
        <f>'TERM 3'!Z37</f>
        <v>0</v>
      </c>
      <c r="V27" s="311">
        <f>'TERM 3'!AA37</f>
        <v>0</v>
      </c>
    </row>
    <row r="28" spans="1:22">
      <c r="A28" s="309" t="str">
        <f>'INPUT DATA'!J29</f>
        <v>SOBEJANA, RYNE JARRED R.</v>
      </c>
      <c r="B28" s="310">
        <f>'TERM 1'!U38</f>
        <v>0</v>
      </c>
      <c r="C28" s="311">
        <f>'TERM 1'!V38</f>
        <v>0</v>
      </c>
      <c r="D28" s="311">
        <f>'TERM 2'!U38</f>
        <v>0</v>
      </c>
      <c r="E28" s="311">
        <f>'TERM 2'!V38</f>
        <v>0</v>
      </c>
      <c r="F28" s="311">
        <f>'TERM 3'!U38</f>
        <v>0</v>
      </c>
      <c r="G28" s="311">
        <f>'TERM 3'!V38</f>
        <v>0</v>
      </c>
      <c r="H28" s="311">
        <f>'TERM 1'!W38</f>
        <v>0</v>
      </c>
      <c r="I28" s="311">
        <f>'TERM 1'!X38</f>
        <v>0</v>
      </c>
      <c r="J28" s="311">
        <f>'TERM 2'!W38</f>
        <v>0</v>
      </c>
      <c r="K28" s="311">
        <f>'TERM 2'!X38</f>
        <v>0</v>
      </c>
      <c r="L28" s="311">
        <f>'TERM 3'!W38</f>
        <v>0</v>
      </c>
      <c r="M28" s="311">
        <f>'TERM 3'!X38</f>
        <v>0</v>
      </c>
      <c r="N28" s="311">
        <f>'TERM 1'!Y38</f>
        <v>0</v>
      </c>
      <c r="O28" s="311">
        <f>'TERM 2'!Y38</f>
        <v>0</v>
      </c>
      <c r="P28" s="311">
        <f>'TERM 3'!Y38</f>
        <v>0</v>
      </c>
      <c r="Q28" s="311">
        <f>'TERM 1'!Z38</f>
        <v>0</v>
      </c>
      <c r="R28" s="311">
        <f>'TERM 1'!AA38</f>
        <v>0</v>
      </c>
      <c r="S28" s="311">
        <f>'TERM 2'!Z38</f>
        <v>0</v>
      </c>
      <c r="T28" s="311">
        <f>'TERM 2'!AA38</f>
        <v>0</v>
      </c>
      <c r="U28" s="311">
        <f>'TERM 3'!Z38</f>
        <v>0</v>
      </c>
      <c r="V28" s="311">
        <f>'TERM 3'!AA38</f>
        <v>0</v>
      </c>
    </row>
    <row r="29" spans="1:22">
      <c r="A29" s="309" t="str">
        <f>'INPUT DATA'!J30</f>
        <v>SORIANO, CHRISEON XANDREI M.</v>
      </c>
      <c r="B29" s="310">
        <f>'TERM 1'!U39</f>
        <v>0</v>
      </c>
      <c r="C29" s="311">
        <f>'TERM 1'!V39</f>
        <v>0</v>
      </c>
      <c r="D29" s="311">
        <f>'TERM 2'!U39</f>
        <v>0</v>
      </c>
      <c r="E29" s="311">
        <f>'TERM 2'!V39</f>
        <v>0</v>
      </c>
      <c r="F29" s="311">
        <f>'TERM 3'!U39</f>
        <v>0</v>
      </c>
      <c r="G29" s="311">
        <f>'TERM 3'!V39</f>
        <v>0</v>
      </c>
      <c r="H29" s="311">
        <f>'TERM 1'!W39</f>
        <v>0</v>
      </c>
      <c r="I29" s="311">
        <f>'TERM 1'!X39</f>
        <v>0</v>
      </c>
      <c r="J29" s="311">
        <f>'TERM 2'!W39</f>
        <v>0</v>
      </c>
      <c r="K29" s="311">
        <f>'TERM 2'!X39</f>
        <v>0</v>
      </c>
      <c r="L29" s="311">
        <f>'TERM 3'!W39</f>
        <v>0</v>
      </c>
      <c r="M29" s="311">
        <f>'TERM 3'!X39</f>
        <v>0</v>
      </c>
      <c r="N29" s="311">
        <f>'TERM 1'!Y39</f>
        <v>0</v>
      </c>
      <c r="O29" s="311">
        <f>'TERM 2'!Y39</f>
        <v>0</v>
      </c>
      <c r="P29" s="311">
        <f>'TERM 3'!Y39</f>
        <v>0</v>
      </c>
      <c r="Q29" s="311">
        <f>'TERM 1'!Z39</f>
        <v>0</v>
      </c>
      <c r="R29" s="311">
        <f>'TERM 1'!AA39</f>
        <v>0</v>
      </c>
      <c r="S29" s="311">
        <f>'TERM 2'!Z39</f>
        <v>0</v>
      </c>
      <c r="T29" s="311">
        <f>'TERM 2'!AA39</f>
        <v>0</v>
      </c>
      <c r="U29" s="311">
        <f>'TERM 3'!Z39</f>
        <v>0</v>
      </c>
      <c r="V29" s="311">
        <f>'TERM 3'!AA39</f>
        <v>0</v>
      </c>
    </row>
    <row r="30" spans="1:22">
      <c r="A30" s="309" t="str">
        <f>'INPUT DATA'!J31</f>
        <v>TORIBIO, EDWARD LIAM C.</v>
      </c>
      <c r="B30" s="310">
        <f>'TERM 1'!U40</f>
        <v>0</v>
      </c>
      <c r="C30" s="311">
        <f>'TERM 1'!V40</f>
        <v>0</v>
      </c>
      <c r="D30" s="311">
        <f>'TERM 2'!U40</f>
        <v>0</v>
      </c>
      <c r="E30" s="311">
        <f>'TERM 2'!V40</f>
        <v>0</v>
      </c>
      <c r="F30" s="311">
        <f>'TERM 3'!U40</f>
        <v>0</v>
      </c>
      <c r="G30" s="311">
        <f>'TERM 3'!V40</f>
        <v>0</v>
      </c>
      <c r="H30" s="311">
        <f>'TERM 1'!W40</f>
        <v>0</v>
      </c>
      <c r="I30" s="311">
        <f>'TERM 1'!X40</f>
        <v>0</v>
      </c>
      <c r="J30" s="311">
        <f>'TERM 2'!W40</f>
        <v>0</v>
      </c>
      <c r="K30" s="311">
        <f>'TERM 2'!X40</f>
        <v>0</v>
      </c>
      <c r="L30" s="311">
        <f>'TERM 3'!W40</f>
        <v>0</v>
      </c>
      <c r="M30" s="311">
        <f>'TERM 3'!X40</f>
        <v>0</v>
      </c>
      <c r="N30" s="311">
        <f>'TERM 1'!Y40</f>
        <v>0</v>
      </c>
      <c r="O30" s="311">
        <f>'TERM 2'!Y40</f>
        <v>0</v>
      </c>
      <c r="P30" s="311">
        <f>'TERM 3'!Y40</f>
        <v>0</v>
      </c>
      <c r="Q30" s="311">
        <f>'TERM 1'!Z40</f>
        <v>0</v>
      </c>
      <c r="R30" s="311">
        <f>'TERM 1'!AA40</f>
        <v>0</v>
      </c>
      <c r="S30" s="311">
        <f>'TERM 2'!Z40</f>
        <v>0</v>
      </c>
      <c r="T30" s="311">
        <f>'TERM 2'!AA40</f>
        <v>0</v>
      </c>
      <c r="U30" s="311">
        <f>'TERM 3'!Z40</f>
        <v>0</v>
      </c>
      <c r="V30" s="311">
        <f>'TERM 3'!AA40</f>
        <v>0</v>
      </c>
    </row>
    <row r="31" spans="1:22">
      <c r="A31" s="309" t="str">
        <f>'INPUT DATA'!J32</f>
        <v>YAHYA, KHALID CESAR M.</v>
      </c>
      <c r="B31" s="310">
        <f>'TERM 1'!U41</f>
        <v>0</v>
      </c>
      <c r="C31" s="311">
        <f>'TERM 1'!V41</f>
        <v>0</v>
      </c>
      <c r="D31" s="311">
        <f>'TERM 2'!U41</f>
        <v>0</v>
      </c>
      <c r="E31" s="311">
        <f>'TERM 2'!V41</f>
        <v>0</v>
      </c>
      <c r="F31" s="311">
        <f>'TERM 3'!U41</f>
        <v>0</v>
      </c>
      <c r="G31" s="311">
        <f>'TERM 3'!V41</f>
        <v>0</v>
      </c>
      <c r="H31" s="311">
        <f>'TERM 1'!W41</f>
        <v>0</v>
      </c>
      <c r="I31" s="311">
        <f>'TERM 1'!X41</f>
        <v>0</v>
      </c>
      <c r="J31" s="311">
        <f>'TERM 2'!W41</f>
        <v>0</v>
      </c>
      <c r="K31" s="311">
        <f>'TERM 2'!X41</f>
        <v>0</v>
      </c>
      <c r="L31" s="311">
        <f>'TERM 3'!W41</f>
        <v>0</v>
      </c>
      <c r="M31" s="311">
        <f>'TERM 3'!X41</f>
        <v>0</v>
      </c>
      <c r="N31" s="311">
        <f>'TERM 1'!Y41</f>
        <v>0</v>
      </c>
      <c r="O31" s="311">
        <f>'TERM 2'!Y41</f>
        <v>0</v>
      </c>
      <c r="P31" s="311">
        <f>'TERM 3'!Y41</f>
        <v>0</v>
      </c>
      <c r="Q31" s="311">
        <f>'TERM 1'!Z41</f>
        <v>0</v>
      </c>
      <c r="R31" s="311">
        <f>'TERM 1'!AA41</f>
        <v>0</v>
      </c>
      <c r="S31" s="311">
        <f>'TERM 2'!Z41</f>
        <v>0</v>
      </c>
      <c r="T31" s="311">
        <f>'TERM 2'!AA41</f>
        <v>0</v>
      </c>
      <c r="U31" s="311">
        <f>'TERM 3'!Z41</f>
        <v>0</v>
      </c>
      <c r="V31" s="311">
        <f>'TERM 3'!AA41</f>
        <v>0</v>
      </c>
    </row>
    <row r="32" spans="1:22">
      <c r="A32" s="309" t="e">
        <f>'INPUT DATA'!J33</f>
        <v>#VALUE!</v>
      </c>
      <c r="B32" s="310">
        <f>'TERM 1'!U42</f>
        <v>0</v>
      </c>
      <c r="C32" s="311">
        <f>'TERM 1'!V42</f>
        <v>0</v>
      </c>
      <c r="D32" s="311">
        <f>'TERM 2'!U42</f>
        <v>0</v>
      </c>
      <c r="E32" s="311">
        <f>'TERM 2'!V42</f>
        <v>0</v>
      </c>
      <c r="F32" s="311">
        <f>'TERM 3'!U42</f>
        <v>0</v>
      </c>
      <c r="G32" s="311">
        <f>'TERM 3'!V42</f>
        <v>0</v>
      </c>
      <c r="H32" s="311">
        <f>'TERM 1'!W42</f>
        <v>0</v>
      </c>
      <c r="I32" s="311">
        <f>'TERM 1'!X42</f>
        <v>0</v>
      </c>
      <c r="J32" s="311">
        <f>'TERM 2'!W42</f>
        <v>0</v>
      </c>
      <c r="K32" s="311">
        <f>'TERM 2'!X42</f>
        <v>0</v>
      </c>
      <c r="L32" s="311">
        <f>'TERM 3'!W42</f>
        <v>0</v>
      </c>
      <c r="M32" s="311">
        <f>'TERM 3'!X42</f>
        <v>0</v>
      </c>
      <c r="N32" s="311">
        <f>'TERM 1'!Y42</f>
        <v>0</v>
      </c>
      <c r="O32" s="311">
        <f>'TERM 2'!Y42</f>
        <v>0</v>
      </c>
      <c r="P32" s="311">
        <f>'TERM 3'!Y42</f>
        <v>0</v>
      </c>
      <c r="Q32" s="311">
        <f>'TERM 1'!Z42</f>
        <v>0</v>
      </c>
      <c r="R32" s="311">
        <f>'TERM 1'!AA42</f>
        <v>0</v>
      </c>
      <c r="S32" s="311">
        <f>'TERM 2'!Z42</f>
        <v>0</v>
      </c>
      <c r="T32" s="311">
        <f>'TERM 2'!AA42</f>
        <v>0</v>
      </c>
      <c r="U32" s="311">
        <f>'TERM 3'!Z42</f>
        <v>0</v>
      </c>
      <c r="V32" s="311">
        <f>'TERM 3'!AA42</f>
        <v>0</v>
      </c>
    </row>
    <row r="33" spans="1:22">
      <c r="A33" s="309" t="e">
        <f>'INPUT DATA'!J34</f>
        <v>#VALUE!</v>
      </c>
      <c r="B33" s="310">
        <f>'TERM 1'!U43</f>
        <v>0</v>
      </c>
      <c r="C33" s="311">
        <f>'TERM 1'!V43</f>
        <v>0</v>
      </c>
      <c r="D33" s="311">
        <f>'TERM 2'!U43</f>
        <v>0</v>
      </c>
      <c r="E33" s="311">
        <f>'TERM 2'!V43</f>
        <v>0</v>
      </c>
      <c r="F33" s="311">
        <f>'TERM 3'!U43</f>
        <v>0</v>
      </c>
      <c r="G33" s="311">
        <f>'TERM 3'!V43</f>
        <v>0</v>
      </c>
      <c r="H33" s="311">
        <f>'TERM 1'!W43</f>
        <v>0</v>
      </c>
      <c r="I33" s="311">
        <f>'TERM 1'!X43</f>
        <v>0</v>
      </c>
      <c r="J33" s="311">
        <f>'TERM 2'!W43</f>
        <v>0</v>
      </c>
      <c r="K33" s="311">
        <f>'TERM 2'!X43</f>
        <v>0</v>
      </c>
      <c r="L33" s="311">
        <f>'TERM 3'!W43</f>
        <v>0</v>
      </c>
      <c r="M33" s="311">
        <f>'TERM 3'!X43</f>
        <v>0</v>
      </c>
      <c r="N33" s="311">
        <f>'TERM 1'!Y43</f>
        <v>0</v>
      </c>
      <c r="O33" s="311">
        <f>'TERM 2'!Y43</f>
        <v>0</v>
      </c>
      <c r="P33" s="311">
        <f>'TERM 3'!Y43</f>
        <v>0</v>
      </c>
      <c r="Q33" s="311">
        <f>'TERM 1'!Z43</f>
        <v>0</v>
      </c>
      <c r="R33" s="311">
        <f>'TERM 1'!AA43</f>
        <v>0</v>
      </c>
      <c r="S33" s="311">
        <f>'TERM 2'!Z43</f>
        <v>0</v>
      </c>
      <c r="T33" s="311">
        <f>'TERM 2'!AA43</f>
        <v>0</v>
      </c>
      <c r="U33" s="311">
        <f>'TERM 3'!Z43</f>
        <v>0</v>
      </c>
      <c r="V33" s="311">
        <f>'TERM 3'!AA43</f>
        <v>0</v>
      </c>
    </row>
    <row r="34" spans="1:22">
      <c r="A34" s="309" t="e">
        <f>'INPUT DATA'!J35</f>
        <v>#VALUE!</v>
      </c>
      <c r="B34" s="310">
        <f>'TERM 1'!U44</f>
        <v>0</v>
      </c>
      <c r="C34" s="311">
        <f>'TERM 1'!V44</f>
        <v>0</v>
      </c>
      <c r="D34" s="311">
        <f>'TERM 2'!U44</f>
        <v>0</v>
      </c>
      <c r="E34" s="311">
        <f>'TERM 2'!V44</f>
        <v>0</v>
      </c>
      <c r="F34" s="311">
        <f>'TERM 3'!U44</f>
        <v>0</v>
      </c>
      <c r="G34" s="311">
        <f>'TERM 3'!V44</f>
        <v>0</v>
      </c>
      <c r="H34" s="311">
        <f>'TERM 1'!W44</f>
        <v>0</v>
      </c>
      <c r="I34" s="311">
        <f>'TERM 1'!X44</f>
        <v>0</v>
      </c>
      <c r="J34" s="311">
        <f>'TERM 2'!W44</f>
        <v>0</v>
      </c>
      <c r="K34" s="311">
        <f>'TERM 2'!X44</f>
        <v>0</v>
      </c>
      <c r="L34" s="311">
        <f>'TERM 3'!W44</f>
        <v>0</v>
      </c>
      <c r="M34" s="311">
        <f>'TERM 3'!X44</f>
        <v>0</v>
      </c>
      <c r="N34" s="311">
        <f>'TERM 1'!Y44</f>
        <v>0</v>
      </c>
      <c r="O34" s="311">
        <f>'TERM 2'!Y44</f>
        <v>0</v>
      </c>
      <c r="P34" s="311">
        <f>'TERM 3'!Y44</f>
        <v>0</v>
      </c>
      <c r="Q34" s="311">
        <f>'TERM 1'!Z44</f>
        <v>0</v>
      </c>
      <c r="R34" s="311">
        <f>'TERM 1'!AA44</f>
        <v>0</v>
      </c>
      <c r="S34" s="311">
        <f>'TERM 2'!Z44</f>
        <v>0</v>
      </c>
      <c r="T34" s="311">
        <f>'TERM 2'!AA44</f>
        <v>0</v>
      </c>
      <c r="U34" s="311">
        <f>'TERM 3'!Z44</f>
        <v>0</v>
      </c>
      <c r="V34" s="311">
        <f>'TERM 3'!AA44</f>
        <v>0</v>
      </c>
    </row>
    <row r="35" spans="1:22">
      <c r="A35" s="309" t="e">
        <f>'INPUT DATA'!J36</f>
        <v>#VALUE!</v>
      </c>
      <c r="B35" s="310">
        <f>'TERM 1'!U45</f>
        <v>0</v>
      </c>
      <c r="C35" s="311">
        <f>'TERM 1'!V45</f>
        <v>0</v>
      </c>
      <c r="D35" s="311">
        <f>'TERM 2'!U45</f>
        <v>0</v>
      </c>
      <c r="E35" s="311">
        <f>'TERM 2'!V45</f>
        <v>0</v>
      </c>
      <c r="F35" s="311">
        <f>'TERM 3'!U45</f>
        <v>0</v>
      </c>
      <c r="G35" s="311">
        <f>'TERM 3'!V45</f>
        <v>0</v>
      </c>
      <c r="H35" s="311">
        <f>'TERM 1'!W45</f>
        <v>0</v>
      </c>
      <c r="I35" s="311">
        <f>'TERM 1'!X45</f>
        <v>0</v>
      </c>
      <c r="J35" s="311">
        <f>'TERM 2'!W45</f>
        <v>0</v>
      </c>
      <c r="K35" s="311">
        <f>'TERM 2'!X45</f>
        <v>0</v>
      </c>
      <c r="L35" s="311">
        <f>'TERM 3'!W45</f>
        <v>0</v>
      </c>
      <c r="M35" s="311">
        <f>'TERM 3'!X45</f>
        <v>0</v>
      </c>
      <c r="N35" s="311">
        <f>'TERM 1'!Y45</f>
        <v>0</v>
      </c>
      <c r="O35" s="311">
        <f>'TERM 2'!Y45</f>
        <v>0</v>
      </c>
      <c r="P35" s="311">
        <f>'TERM 3'!Y45</f>
        <v>0</v>
      </c>
      <c r="Q35" s="311">
        <f>'TERM 1'!Z45</f>
        <v>0</v>
      </c>
      <c r="R35" s="311">
        <f>'TERM 1'!AA45</f>
        <v>0</v>
      </c>
      <c r="S35" s="311">
        <f>'TERM 2'!Z45</f>
        <v>0</v>
      </c>
      <c r="T35" s="311">
        <f>'TERM 2'!AA45</f>
        <v>0</v>
      </c>
      <c r="U35" s="311">
        <f>'TERM 3'!Z45</f>
        <v>0</v>
      </c>
      <c r="V35" s="311">
        <f>'TERM 3'!AA45</f>
        <v>0</v>
      </c>
    </row>
    <row r="36" spans="1:22">
      <c r="A36" s="309" t="e">
        <f>'INPUT DATA'!J37</f>
        <v>#VALUE!</v>
      </c>
      <c r="B36" s="310">
        <f>'TERM 1'!U46</f>
        <v>0</v>
      </c>
      <c r="C36" s="311">
        <f>'TERM 1'!V46</f>
        <v>0</v>
      </c>
      <c r="D36" s="311">
        <f>'TERM 2'!U46</f>
        <v>0</v>
      </c>
      <c r="E36" s="311">
        <f>'TERM 2'!V46</f>
        <v>0</v>
      </c>
      <c r="F36" s="311">
        <f>'TERM 3'!U46</f>
        <v>0</v>
      </c>
      <c r="G36" s="311">
        <f>'TERM 3'!V46</f>
        <v>0</v>
      </c>
      <c r="H36" s="311">
        <f>'TERM 1'!W46</f>
        <v>0</v>
      </c>
      <c r="I36" s="311">
        <f>'TERM 1'!X46</f>
        <v>0</v>
      </c>
      <c r="J36" s="311">
        <f>'TERM 2'!W46</f>
        <v>0</v>
      </c>
      <c r="K36" s="311">
        <f>'TERM 2'!X46</f>
        <v>0</v>
      </c>
      <c r="L36" s="311">
        <f>'TERM 3'!W46</f>
        <v>0</v>
      </c>
      <c r="M36" s="311">
        <f>'TERM 3'!X46</f>
        <v>0</v>
      </c>
      <c r="N36" s="311">
        <f>'TERM 1'!Y46</f>
        <v>0</v>
      </c>
      <c r="O36" s="311">
        <f>'TERM 2'!Y46</f>
        <v>0</v>
      </c>
      <c r="P36" s="311">
        <f>'TERM 3'!Y46</f>
        <v>0</v>
      </c>
      <c r="Q36" s="311">
        <f>'TERM 1'!Z46</f>
        <v>0</v>
      </c>
      <c r="R36" s="311">
        <f>'TERM 1'!AA46</f>
        <v>0</v>
      </c>
      <c r="S36" s="311">
        <f>'TERM 2'!Z46</f>
        <v>0</v>
      </c>
      <c r="T36" s="311">
        <f>'TERM 2'!AA46</f>
        <v>0</v>
      </c>
      <c r="U36" s="311">
        <f>'TERM 3'!Z46</f>
        <v>0</v>
      </c>
      <c r="V36" s="311">
        <f>'TERM 3'!AA46</f>
        <v>0</v>
      </c>
    </row>
    <row r="37" spans="1:22">
      <c r="A37" s="309" t="e">
        <f>'INPUT DATA'!J38</f>
        <v>#VALUE!</v>
      </c>
      <c r="B37" s="310">
        <f>'TERM 1'!U47</f>
        <v>0</v>
      </c>
      <c r="C37" s="311">
        <f>'TERM 1'!V47</f>
        <v>0</v>
      </c>
      <c r="D37" s="311">
        <f>'TERM 2'!U47</f>
        <v>0</v>
      </c>
      <c r="E37" s="311">
        <f>'TERM 2'!V47</f>
        <v>0</v>
      </c>
      <c r="F37" s="311">
        <f>'TERM 3'!U47</f>
        <v>0</v>
      </c>
      <c r="G37" s="311">
        <f>'TERM 3'!V47</f>
        <v>0</v>
      </c>
      <c r="H37" s="311">
        <f>'TERM 1'!W47</f>
        <v>0</v>
      </c>
      <c r="I37" s="311">
        <f>'TERM 1'!X47</f>
        <v>0</v>
      </c>
      <c r="J37" s="311">
        <f>'TERM 2'!W47</f>
        <v>0</v>
      </c>
      <c r="K37" s="311">
        <f>'TERM 2'!X47</f>
        <v>0</v>
      </c>
      <c r="L37" s="311">
        <f>'TERM 3'!W47</f>
        <v>0</v>
      </c>
      <c r="M37" s="311">
        <f>'TERM 3'!X47</f>
        <v>0</v>
      </c>
      <c r="N37" s="311">
        <f>'TERM 1'!Y47</f>
        <v>0</v>
      </c>
      <c r="O37" s="311">
        <f>'TERM 2'!Y47</f>
        <v>0</v>
      </c>
      <c r="P37" s="311">
        <f>'TERM 3'!Y47</f>
        <v>0</v>
      </c>
      <c r="Q37" s="311">
        <f>'TERM 1'!Z47</f>
        <v>0</v>
      </c>
      <c r="R37" s="311">
        <f>'TERM 1'!AA47</f>
        <v>0</v>
      </c>
      <c r="S37" s="311">
        <f>'TERM 2'!Z47</f>
        <v>0</v>
      </c>
      <c r="T37" s="311">
        <f>'TERM 2'!AA47</f>
        <v>0</v>
      </c>
      <c r="U37" s="311">
        <f>'TERM 3'!Z47</f>
        <v>0</v>
      </c>
      <c r="V37" s="311">
        <f>'TERM 3'!AA47</f>
        <v>0</v>
      </c>
    </row>
    <row r="38" spans="1:22">
      <c r="A38" s="309" t="e">
        <f>'INPUT DATA'!J39</f>
        <v>#VALUE!</v>
      </c>
      <c r="B38" s="310">
        <f>'TERM 1'!U48</f>
        <v>0</v>
      </c>
      <c r="C38" s="311">
        <f>'TERM 1'!V48</f>
        <v>0</v>
      </c>
      <c r="D38" s="311">
        <f>'TERM 2'!U48</f>
        <v>0</v>
      </c>
      <c r="E38" s="311">
        <f>'TERM 2'!V48</f>
        <v>0</v>
      </c>
      <c r="F38" s="311">
        <f>'TERM 3'!U48</f>
        <v>0</v>
      </c>
      <c r="G38" s="311">
        <f>'TERM 3'!V48</f>
        <v>0</v>
      </c>
      <c r="H38" s="311">
        <f>'TERM 1'!W48</f>
        <v>0</v>
      </c>
      <c r="I38" s="311">
        <f>'TERM 1'!X48</f>
        <v>0</v>
      </c>
      <c r="J38" s="311">
        <f>'TERM 2'!W48</f>
        <v>0</v>
      </c>
      <c r="K38" s="311">
        <f>'TERM 2'!X48</f>
        <v>0</v>
      </c>
      <c r="L38" s="311">
        <f>'TERM 3'!W48</f>
        <v>0</v>
      </c>
      <c r="M38" s="311">
        <f>'TERM 3'!X48</f>
        <v>0</v>
      </c>
      <c r="N38" s="311">
        <f>'TERM 1'!Y48</f>
        <v>0</v>
      </c>
      <c r="O38" s="311">
        <f>'TERM 2'!Y48</f>
        <v>0</v>
      </c>
      <c r="P38" s="311">
        <f>'TERM 3'!Y48</f>
        <v>0</v>
      </c>
      <c r="Q38" s="311">
        <f>'TERM 1'!Z48</f>
        <v>0</v>
      </c>
      <c r="R38" s="311">
        <f>'TERM 1'!AA48</f>
        <v>0</v>
      </c>
      <c r="S38" s="311">
        <f>'TERM 2'!Z48</f>
        <v>0</v>
      </c>
      <c r="T38" s="311">
        <f>'TERM 2'!AA48</f>
        <v>0</v>
      </c>
      <c r="U38" s="311">
        <f>'TERM 3'!Z48</f>
        <v>0</v>
      </c>
      <c r="V38" s="311">
        <f>'TERM 3'!AA48</f>
        <v>0</v>
      </c>
    </row>
    <row r="39" spans="1:22">
      <c r="A39" s="309" t="e">
        <f>'INPUT DATA'!J40</f>
        <v>#VALUE!</v>
      </c>
      <c r="B39" s="310">
        <f>'TERM 1'!U49</f>
        <v>0</v>
      </c>
      <c r="C39" s="311">
        <f>'TERM 1'!V49</f>
        <v>0</v>
      </c>
      <c r="D39" s="311">
        <f>'TERM 2'!U49</f>
        <v>0</v>
      </c>
      <c r="E39" s="311">
        <f>'TERM 2'!V49</f>
        <v>0</v>
      </c>
      <c r="F39" s="311">
        <f>'TERM 3'!U49</f>
        <v>0</v>
      </c>
      <c r="G39" s="311">
        <f>'TERM 3'!V49</f>
        <v>0</v>
      </c>
      <c r="H39" s="311">
        <f>'TERM 1'!W49</f>
        <v>0</v>
      </c>
      <c r="I39" s="311">
        <f>'TERM 1'!X49</f>
        <v>0</v>
      </c>
      <c r="J39" s="311">
        <f>'TERM 2'!W49</f>
        <v>0</v>
      </c>
      <c r="K39" s="311">
        <f>'TERM 2'!X49</f>
        <v>0</v>
      </c>
      <c r="L39" s="311">
        <f>'TERM 3'!W49</f>
        <v>0</v>
      </c>
      <c r="M39" s="311">
        <f>'TERM 3'!X49</f>
        <v>0</v>
      </c>
      <c r="N39" s="311">
        <f>'TERM 1'!Y49</f>
        <v>0</v>
      </c>
      <c r="O39" s="311">
        <f>'TERM 2'!Y49</f>
        <v>0</v>
      </c>
      <c r="P39" s="311">
        <f>'TERM 3'!Y49</f>
        <v>0</v>
      </c>
      <c r="Q39" s="311">
        <f>'TERM 1'!Z49</f>
        <v>0</v>
      </c>
      <c r="R39" s="311">
        <f>'TERM 1'!AA49</f>
        <v>0</v>
      </c>
      <c r="S39" s="311">
        <f>'TERM 2'!Z49</f>
        <v>0</v>
      </c>
      <c r="T39" s="311">
        <f>'TERM 2'!AA49</f>
        <v>0</v>
      </c>
      <c r="U39" s="311">
        <f>'TERM 3'!Z49</f>
        <v>0</v>
      </c>
      <c r="V39" s="311">
        <f>'TERM 3'!AA49</f>
        <v>0</v>
      </c>
    </row>
    <row r="40" spans="1:22">
      <c r="A40" s="309" t="e">
        <f>'INPUT DATA'!J41</f>
        <v>#VALUE!</v>
      </c>
      <c r="B40" s="310">
        <f>'TERM 1'!U50</f>
        <v>0</v>
      </c>
      <c r="C40" s="311">
        <f>'TERM 1'!V50</f>
        <v>0</v>
      </c>
      <c r="D40" s="311">
        <f>'TERM 2'!U50</f>
        <v>0</v>
      </c>
      <c r="E40" s="311">
        <f>'TERM 2'!V50</f>
        <v>0</v>
      </c>
      <c r="F40" s="311">
        <f>'TERM 3'!U50</f>
        <v>0</v>
      </c>
      <c r="G40" s="311">
        <f>'TERM 3'!V50</f>
        <v>0</v>
      </c>
      <c r="H40" s="311">
        <f>'TERM 1'!W50</f>
        <v>0</v>
      </c>
      <c r="I40" s="311">
        <f>'TERM 1'!X50</f>
        <v>0</v>
      </c>
      <c r="J40" s="311">
        <f>'TERM 2'!W50</f>
        <v>0</v>
      </c>
      <c r="K40" s="311">
        <f>'TERM 2'!X50</f>
        <v>0</v>
      </c>
      <c r="L40" s="311">
        <f>'TERM 3'!W50</f>
        <v>0</v>
      </c>
      <c r="M40" s="311">
        <f>'TERM 3'!X50</f>
        <v>0</v>
      </c>
      <c r="N40" s="311">
        <f>'TERM 1'!Y50</f>
        <v>0</v>
      </c>
      <c r="O40" s="311">
        <f>'TERM 2'!Y50</f>
        <v>0</v>
      </c>
      <c r="P40" s="311">
        <f>'TERM 3'!Y50</f>
        <v>0</v>
      </c>
      <c r="Q40" s="311">
        <f>'TERM 1'!Z50</f>
        <v>0</v>
      </c>
      <c r="R40" s="311">
        <f>'TERM 1'!AA50</f>
        <v>0</v>
      </c>
      <c r="S40" s="311">
        <f>'TERM 2'!Z50</f>
        <v>0</v>
      </c>
      <c r="T40" s="311">
        <f>'TERM 2'!AA50</f>
        <v>0</v>
      </c>
      <c r="U40" s="311">
        <f>'TERM 3'!Z50</f>
        <v>0</v>
      </c>
      <c r="V40" s="311">
        <f>'TERM 3'!AA50</f>
        <v>0</v>
      </c>
    </row>
    <row r="41" spans="1:22">
      <c r="A41" s="309" t="e">
        <f>'INPUT DATA'!J42</f>
        <v>#VALUE!</v>
      </c>
      <c r="B41" s="310">
        <f>'TERM 1'!U51</f>
        <v>0</v>
      </c>
      <c r="C41" s="311">
        <f>'TERM 1'!V51</f>
        <v>0</v>
      </c>
      <c r="D41" s="311">
        <f>'TERM 2'!U51</f>
        <v>0</v>
      </c>
      <c r="E41" s="311">
        <f>'TERM 2'!V51</f>
        <v>0</v>
      </c>
      <c r="F41" s="311">
        <f>'TERM 3'!U51</f>
        <v>0</v>
      </c>
      <c r="G41" s="311">
        <f>'TERM 3'!V51</f>
        <v>0</v>
      </c>
      <c r="H41" s="311">
        <f>'TERM 1'!W51</f>
        <v>0</v>
      </c>
      <c r="I41" s="311">
        <f>'TERM 1'!X51</f>
        <v>0</v>
      </c>
      <c r="J41" s="311">
        <f>'TERM 2'!W51</f>
        <v>0</v>
      </c>
      <c r="K41" s="311">
        <f>'TERM 2'!X51</f>
        <v>0</v>
      </c>
      <c r="L41" s="311">
        <f>'TERM 3'!W51</f>
        <v>0</v>
      </c>
      <c r="M41" s="311">
        <f>'TERM 3'!X51</f>
        <v>0</v>
      </c>
      <c r="N41" s="311">
        <f>'TERM 1'!Y51</f>
        <v>0</v>
      </c>
      <c r="O41" s="311">
        <f>'TERM 2'!Y51</f>
        <v>0</v>
      </c>
      <c r="P41" s="311">
        <f>'TERM 3'!Y51</f>
        <v>0</v>
      </c>
      <c r="Q41" s="311">
        <f>'TERM 1'!Z51</f>
        <v>0</v>
      </c>
      <c r="R41" s="311">
        <f>'TERM 1'!AA51</f>
        <v>0</v>
      </c>
      <c r="S41" s="311">
        <f>'TERM 2'!Z51</f>
        <v>0</v>
      </c>
      <c r="T41" s="311">
        <f>'TERM 2'!AA51</f>
        <v>0</v>
      </c>
      <c r="U41" s="311">
        <f>'TERM 3'!Z51</f>
        <v>0</v>
      </c>
      <c r="V41" s="311">
        <f>'TERM 3'!AA51</f>
        <v>0</v>
      </c>
    </row>
    <row r="42" spans="1:22">
      <c r="A42" s="309" t="e">
        <f>'INPUT DATA'!J43</f>
        <v>#VALUE!</v>
      </c>
      <c r="B42" s="310">
        <f>'TERM 1'!U52</f>
        <v>0</v>
      </c>
      <c r="C42" s="311">
        <f>'TERM 1'!V52</f>
        <v>0</v>
      </c>
      <c r="D42" s="311">
        <f>'TERM 2'!U52</f>
        <v>0</v>
      </c>
      <c r="E42" s="311">
        <f>'TERM 2'!V52</f>
        <v>0</v>
      </c>
      <c r="F42" s="311">
        <f>'TERM 3'!U52</f>
        <v>0</v>
      </c>
      <c r="G42" s="311">
        <f>'TERM 3'!V52</f>
        <v>0</v>
      </c>
      <c r="H42" s="311">
        <f>'TERM 1'!W52</f>
        <v>0</v>
      </c>
      <c r="I42" s="311">
        <f>'TERM 1'!X52</f>
        <v>0</v>
      </c>
      <c r="J42" s="311">
        <f>'TERM 2'!W52</f>
        <v>0</v>
      </c>
      <c r="K42" s="311">
        <f>'TERM 2'!X52</f>
        <v>0</v>
      </c>
      <c r="L42" s="311">
        <f>'TERM 3'!W52</f>
        <v>0</v>
      </c>
      <c r="M42" s="311">
        <f>'TERM 3'!X52</f>
        <v>0</v>
      </c>
      <c r="N42" s="311">
        <f>'TERM 1'!Y52</f>
        <v>0</v>
      </c>
      <c r="O42" s="311">
        <f>'TERM 2'!Y52</f>
        <v>0</v>
      </c>
      <c r="P42" s="311">
        <f>'TERM 3'!Y52</f>
        <v>0</v>
      </c>
      <c r="Q42" s="311">
        <f>'TERM 1'!Z52</f>
        <v>0</v>
      </c>
      <c r="R42" s="311">
        <f>'TERM 1'!AA52</f>
        <v>0</v>
      </c>
      <c r="S42" s="311">
        <f>'TERM 2'!Z52</f>
        <v>0</v>
      </c>
      <c r="T42" s="311">
        <f>'TERM 2'!AA52</f>
        <v>0</v>
      </c>
      <c r="U42" s="311">
        <f>'TERM 3'!Z52</f>
        <v>0</v>
      </c>
      <c r="V42" s="311">
        <f>'TERM 3'!AA52</f>
        <v>0</v>
      </c>
    </row>
    <row r="43" spans="1:22">
      <c r="A43" s="309" t="e">
        <f>'INPUT DATA'!J44</f>
        <v>#VALUE!</v>
      </c>
      <c r="B43" s="310">
        <f>'TERM 1'!U53</f>
        <v>0</v>
      </c>
      <c r="C43" s="311">
        <f>'TERM 1'!V53</f>
        <v>0</v>
      </c>
      <c r="D43" s="311">
        <f>'TERM 2'!U53</f>
        <v>0</v>
      </c>
      <c r="E43" s="311">
        <f>'TERM 2'!V53</f>
        <v>0</v>
      </c>
      <c r="F43" s="311">
        <f>'TERM 3'!U53</f>
        <v>0</v>
      </c>
      <c r="G43" s="311">
        <f>'TERM 3'!V53</f>
        <v>0</v>
      </c>
      <c r="H43" s="311">
        <f>'TERM 1'!W53</f>
        <v>0</v>
      </c>
      <c r="I43" s="311">
        <f>'TERM 1'!X53</f>
        <v>0</v>
      </c>
      <c r="J43" s="311">
        <f>'TERM 2'!W53</f>
        <v>0</v>
      </c>
      <c r="K43" s="311">
        <f>'TERM 2'!X53</f>
        <v>0</v>
      </c>
      <c r="L43" s="311">
        <f>'TERM 3'!W53</f>
        <v>0</v>
      </c>
      <c r="M43" s="311">
        <f>'TERM 3'!X53</f>
        <v>0</v>
      </c>
      <c r="N43" s="311">
        <f>'TERM 1'!Y53</f>
        <v>0</v>
      </c>
      <c r="O43" s="311">
        <f>'TERM 2'!Y53</f>
        <v>0</v>
      </c>
      <c r="P43" s="311">
        <f>'TERM 3'!Y53</f>
        <v>0</v>
      </c>
      <c r="Q43" s="311">
        <f>'TERM 1'!Z53</f>
        <v>0</v>
      </c>
      <c r="R43" s="311">
        <f>'TERM 1'!AA53</f>
        <v>0</v>
      </c>
      <c r="S43" s="311">
        <f>'TERM 2'!Z53</f>
        <v>0</v>
      </c>
      <c r="T43" s="311">
        <f>'TERM 2'!AA53</f>
        <v>0</v>
      </c>
      <c r="U43" s="311">
        <f>'TERM 3'!Z53</f>
        <v>0</v>
      </c>
      <c r="V43" s="311">
        <f>'TERM 3'!AA53</f>
        <v>0</v>
      </c>
    </row>
    <row r="44" spans="1:22">
      <c r="A44" s="309" t="e">
        <f>'INPUT DATA'!J45</f>
        <v>#VALUE!</v>
      </c>
      <c r="B44" s="310">
        <f>'TERM 1'!U54</f>
        <v>0</v>
      </c>
      <c r="C44" s="311">
        <f>'TERM 1'!V54</f>
        <v>0</v>
      </c>
      <c r="D44" s="311">
        <f>'TERM 2'!U54</f>
        <v>0</v>
      </c>
      <c r="E44" s="311">
        <f>'TERM 2'!V54</f>
        <v>0</v>
      </c>
      <c r="F44" s="311">
        <f>'TERM 3'!U54</f>
        <v>0</v>
      </c>
      <c r="G44" s="311">
        <f>'TERM 3'!V54</f>
        <v>0</v>
      </c>
      <c r="H44" s="311">
        <f>'TERM 1'!W54</f>
        <v>0</v>
      </c>
      <c r="I44" s="311">
        <f>'TERM 1'!X54</f>
        <v>0</v>
      </c>
      <c r="J44" s="311">
        <f>'TERM 2'!W54</f>
        <v>0</v>
      </c>
      <c r="K44" s="311">
        <f>'TERM 2'!X54</f>
        <v>0</v>
      </c>
      <c r="L44" s="311">
        <f>'TERM 3'!W54</f>
        <v>0</v>
      </c>
      <c r="M44" s="311">
        <f>'TERM 3'!X54</f>
        <v>0</v>
      </c>
      <c r="N44" s="311">
        <f>'TERM 1'!Y54</f>
        <v>0</v>
      </c>
      <c r="O44" s="311">
        <f>'TERM 2'!Y54</f>
        <v>0</v>
      </c>
      <c r="P44" s="311">
        <f>'TERM 3'!Y54</f>
        <v>0</v>
      </c>
      <c r="Q44" s="311">
        <f>'TERM 1'!Z54</f>
        <v>0</v>
      </c>
      <c r="R44" s="311">
        <f>'TERM 1'!AA54</f>
        <v>0</v>
      </c>
      <c r="S44" s="311">
        <f>'TERM 2'!Z54</f>
        <v>0</v>
      </c>
      <c r="T44" s="311">
        <f>'TERM 2'!AA54</f>
        <v>0</v>
      </c>
      <c r="U44" s="311">
        <f>'TERM 3'!Z54</f>
        <v>0</v>
      </c>
      <c r="V44" s="311">
        <f>'TERM 3'!AA54</f>
        <v>0</v>
      </c>
    </row>
    <row r="45" spans="1:22">
      <c r="A45" s="309" t="e">
        <f>'INPUT DATA'!J46</f>
        <v>#VALUE!</v>
      </c>
      <c r="B45" s="310">
        <f>'TERM 1'!U55</f>
        <v>0</v>
      </c>
      <c r="C45" s="311">
        <f>'TERM 1'!V55</f>
        <v>0</v>
      </c>
      <c r="D45" s="311">
        <f>'TERM 2'!U55</f>
        <v>0</v>
      </c>
      <c r="E45" s="311">
        <f>'TERM 2'!V55</f>
        <v>0</v>
      </c>
      <c r="F45" s="311">
        <f>'TERM 3'!U55</f>
        <v>0</v>
      </c>
      <c r="G45" s="311">
        <f>'TERM 3'!V55</f>
        <v>0</v>
      </c>
      <c r="H45" s="311">
        <f>'TERM 1'!W55</f>
        <v>0</v>
      </c>
      <c r="I45" s="311">
        <f>'TERM 1'!X55</f>
        <v>0</v>
      </c>
      <c r="J45" s="311">
        <f>'TERM 2'!W55</f>
        <v>0</v>
      </c>
      <c r="K45" s="311">
        <f>'TERM 2'!X55</f>
        <v>0</v>
      </c>
      <c r="L45" s="311">
        <f>'TERM 3'!W55</f>
        <v>0</v>
      </c>
      <c r="M45" s="311">
        <f>'TERM 3'!X55</f>
        <v>0</v>
      </c>
      <c r="N45" s="311">
        <f>'TERM 1'!Y55</f>
        <v>0</v>
      </c>
      <c r="O45" s="311">
        <f>'TERM 2'!Y55</f>
        <v>0</v>
      </c>
      <c r="P45" s="311">
        <f>'TERM 3'!Y55</f>
        <v>0</v>
      </c>
      <c r="Q45" s="311">
        <f>'TERM 1'!Z55</f>
        <v>0</v>
      </c>
      <c r="R45" s="311">
        <f>'TERM 1'!AA55</f>
        <v>0</v>
      </c>
      <c r="S45" s="311">
        <f>'TERM 2'!Z55</f>
        <v>0</v>
      </c>
      <c r="T45" s="311">
        <f>'TERM 2'!AA55</f>
        <v>0</v>
      </c>
      <c r="U45" s="311">
        <f>'TERM 3'!Z55</f>
        <v>0</v>
      </c>
      <c r="V45" s="311">
        <f>'TERM 3'!AA55</f>
        <v>0</v>
      </c>
    </row>
    <row r="46" spans="1:22">
      <c r="A46" s="309" t="e">
        <f>'INPUT DATA'!J47</f>
        <v>#VALUE!</v>
      </c>
      <c r="B46" s="310">
        <f>'TERM 1'!U56</f>
        <v>0</v>
      </c>
      <c r="C46" s="311">
        <f>'TERM 1'!V56</f>
        <v>0</v>
      </c>
      <c r="D46" s="311">
        <f>'TERM 2'!U56</f>
        <v>0</v>
      </c>
      <c r="E46" s="311">
        <f>'TERM 2'!V56</f>
        <v>0</v>
      </c>
      <c r="F46" s="311">
        <f>'TERM 3'!U56</f>
        <v>0</v>
      </c>
      <c r="G46" s="311">
        <f>'TERM 3'!V56</f>
        <v>0</v>
      </c>
      <c r="H46" s="311">
        <f>'TERM 1'!W56</f>
        <v>0</v>
      </c>
      <c r="I46" s="311">
        <f>'TERM 1'!X56</f>
        <v>0</v>
      </c>
      <c r="J46" s="311">
        <f>'TERM 2'!W56</f>
        <v>0</v>
      </c>
      <c r="K46" s="311">
        <f>'TERM 2'!X56</f>
        <v>0</v>
      </c>
      <c r="L46" s="311">
        <f>'TERM 3'!W56</f>
        <v>0</v>
      </c>
      <c r="M46" s="311">
        <f>'TERM 3'!X56</f>
        <v>0</v>
      </c>
      <c r="N46" s="311">
        <f>'TERM 1'!Y56</f>
        <v>0</v>
      </c>
      <c r="O46" s="311">
        <f>'TERM 2'!Y56</f>
        <v>0</v>
      </c>
      <c r="P46" s="311">
        <f>'TERM 3'!Y56</f>
        <v>0</v>
      </c>
      <c r="Q46" s="311">
        <f>'TERM 1'!Z56</f>
        <v>0</v>
      </c>
      <c r="R46" s="311">
        <f>'TERM 1'!AA56</f>
        <v>0</v>
      </c>
      <c r="S46" s="311">
        <f>'TERM 2'!Z56</f>
        <v>0</v>
      </c>
      <c r="T46" s="311">
        <f>'TERM 2'!AA56</f>
        <v>0</v>
      </c>
      <c r="U46" s="311">
        <f>'TERM 3'!Z56</f>
        <v>0</v>
      </c>
      <c r="V46" s="311">
        <f>'TERM 3'!AA56</f>
        <v>0</v>
      </c>
    </row>
    <row r="47" spans="1:22">
      <c r="A47" s="309" t="e">
        <f>'INPUT DATA'!J48</f>
        <v>#VALUE!</v>
      </c>
      <c r="B47" s="310">
        <f>'TERM 1'!U57</f>
        <v>0</v>
      </c>
      <c r="C47" s="311">
        <f>'TERM 1'!V57</f>
        <v>0</v>
      </c>
      <c r="D47" s="311">
        <f>'TERM 2'!U57</f>
        <v>0</v>
      </c>
      <c r="E47" s="311">
        <f>'TERM 2'!V57</f>
        <v>0</v>
      </c>
      <c r="F47" s="311">
        <f>'TERM 3'!U57</f>
        <v>0</v>
      </c>
      <c r="G47" s="311">
        <f>'TERM 3'!V57</f>
        <v>0</v>
      </c>
      <c r="H47" s="311">
        <f>'TERM 1'!W57</f>
        <v>0</v>
      </c>
      <c r="I47" s="311">
        <f>'TERM 1'!X57</f>
        <v>0</v>
      </c>
      <c r="J47" s="311">
        <f>'TERM 2'!W57</f>
        <v>0</v>
      </c>
      <c r="K47" s="311">
        <f>'TERM 2'!X57</f>
        <v>0</v>
      </c>
      <c r="L47" s="311">
        <f>'TERM 3'!W57</f>
        <v>0</v>
      </c>
      <c r="M47" s="311">
        <f>'TERM 3'!X57</f>
        <v>0</v>
      </c>
      <c r="N47" s="311">
        <f>'TERM 1'!Y57</f>
        <v>0</v>
      </c>
      <c r="O47" s="311">
        <f>'TERM 2'!Y57</f>
        <v>0</v>
      </c>
      <c r="P47" s="311">
        <f>'TERM 3'!Y57</f>
        <v>0</v>
      </c>
      <c r="Q47" s="311">
        <f>'TERM 1'!Z57</f>
        <v>0</v>
      </c>
      <c r="R47" s="311">
        <f>'TERM 1'!AA57</f>
        <v>0</v>
      </c>
      <c r="S47" s="311">
        <f>'TERM 2'!Z57</f>
        <v>0</v>
      </c>
      <c r="T47" s="311">
        <f>'TERM 2'!AA57</f>
        <v>0</v>
      </c>
      <c r="U47" s="311">
        <f>'TERM 3'!Z57</f>
        <v>0</v>
      </c>
      <c r="V47" s="311">
        <f>'TERM 3'!AA57</f>
        <v>0</v>
      </c>
    </row>
    <row r="48" spans="1:22">
      <c r="A48" s="309" t="e">
        <f>'INPUT DATA'!J49</f>
        <v>#VALUE!</v>
      </c>
      <c r="B48" s="310">
        <f>'TERM 1'!U58</f>
        <v>0</v>
      </c>
      <c r="C48" s="311">
        <f>'TERM 1'!V58</f>
        <v>0</v>
      </c>
      <c r="D48" s="311">
        <f>'TERM 2'!U58</f>
        <v>0</v>
      </c>
      <c r="E48" s="311">
        <f>'TERM 2'!V58</f>
        <v>0</v>
      </c>
      <c r="F48" s="311">
        <f>'TERM 3'!U58</f>
        <v>0</v>
      </c>
      <c r="G48" s="311">
        <f>'TERM 3'!V58</f>
        <v>0</v>
      </c>
      <c r="H48" s="311">
        <f>'TERM 1'!W58</f>
        <v>0</v>
      </c>
      <c r="I48" s="311">
        <f>'TERM 1'!X58</f>
        <v>0</v>
      </c>
      <c r="J48" s="311">
        <f>'TERM 2'!W58</f>
        <v>0</v>
      </c>
      <c r="K48" s="311">
        <f>'TERM 2'!X58</f>
        <v>0</v>
      </c>
      <c r="L48" s="311">
        <f>'TERM 3'!W58</f>
        <v>0</v>
      </c>
      <c r="M48" s="311">
        <f>'TERM 3'!X58</f>
        <v>0</v>
      </c>
      <c r="N48" s="311">
        <f>'TERM 1'!Y58</f>
        <v>0</v>
      </c>
      <c r="O48" s="311">
        <f>'TERM 2'!Y58</f>
        <v>0</v>
      </c>
      <c r="P48" s="311">
        <f>'TERM 3'!Y58</f>
        <v>0</v>
      </c>
      <c r="Q48" s="311">
        <f>'TERM 1'!Z58</f>
        <v>0</v>
      </c>
      <c r="R48" s="311">
        <f>'TERM 1'!AA58</f>
        <v>0</v>
      </c>
      <c r="S48" s="311">
        <f>'TERM 2'!Z58</f>
        <v>0</v>
      </c>
      <c r="T48" s="311">
        <f>'TERM 2'!AA58</f>
        <v>0</v>
      </c>
      <c r="U48" s="311">
        <f>'TERM 3'!Z58</f>
        <v>0</v>
      </c>
      <c r="V48" s="311">
        <f>'TERM 3'!AA58</f>
        <v>0</v>
      </c>
    </row>
    <row r="49" spans="1:22">
      <c r="A49" s="309" t="e">
        <f>'INPUT DATA'!J50</f>
        <v>#VALUE!</v>
      </c>
      <c r="B49" s="310">
        <f>'TERM 1'!U59</f>
        <v>0</v>
      </c>
      <c r="C49" s="311">
        <f>'TERM 1'!V59</f>
        <v>0</v>
      </c>
      <c r="D49" s="311">
        <f>'TERM 2'!U59</f>
        <v>0</v>
      </c>
      <c r="E49" s="311">
        <f>'TERM 2'!V59</f>
        <v>0</v>
      </c>
      <c r="F49" s="311">
        <f>'TERM 3'!U59</f>
        <v>0</v>
      </c>
      <c r="G49" s="311">
        <f>'TERM 3'!V59</f>
        <v>0</v>
      </c>
      <c r="H49" s="311">
        <f>'TERM 1'!W59</f>
        <v>0</v>
      </c>
      <c r="I49" s="311">
        <f>'TERM 1'!X59</f>
        <v>0</v>
      </c>
      <c r="J49" s="311">
        <f>'TERM 2'!W59</f>
        <v>0</v>
      </c>
      <c r="K49" s="311">
        <f>'TERM 2'!X59</f>
        <v>0</v>
      </c>
      <c r="L49" s="311">
        <f>'TERM 3'!W59</f>
        <v>0</v>
      </c>
      <c r="M49" s="311">
        <f>'TERM 3'!X59</f>
        <v>0</v>
      </c>
      <c r="N49" s="311">
        <f>'TERM 1'!Y59</f>
        <v>0</v>
      </c>
      <c r="O49" s="311">
        <f>'TERM 2'!Y59</f>
        <v>0</v>
      </c>
      <c r="P49" s="311">
        <f>'TERM 3'!Y59</f>
        <v>0</v>
      </c>
      <c r="Q49" s="311">
        <f>'TERM 1'!Z59</f>
        <v>0</v>
      </c>
      <c r="R49" s="311">
        <f>'TERM 1'!AA59</f>
        <v>0</v>
      </c>
      <c r="S49" s="311">
        <f>'TERM 2'!Z59</f>
        <v>0</v>
      </c>
      <c r="T49" s="311">
        <f>'TERM 2'!AA59</f>
        <v>0</v>
      </c>
      <c r="U49" s="311">
        <f>'TERM 3'!Z59</f>
        <v>0</v>
      </c>
      <c r="V49" s="311">
        <f>'TERM 3'!AA59</f>
        <v>0</v>
      </c>
    </row>
    <row r="50" spans="1:22">
      <c r="A50" s="309" t="e">
        <f>'INPUT DATA'!J51</f>
        <v>#VALUE!</v>
      </c>
      <c r="B50" s="310">
        <f>'TERM 1'!U60</f>
        <v>0</v>
      </c>
      <c r="C50" s="311">
        <f>'TERM 1'!V60</f>
        <v>0</v>
      </c>
      <c r="D50" s="311">
        <f>'TERM 2'!U60</f>
        <v>0</v>
      </c>
      <c r="E50" s="311">
        <f>'TERM 2'!V60</f>
        <v>0</v>
      </c>
      <c r="F50" s="311">
        <f>'TERM 3'!U60</f>
        <v>0</v>
      </c>
      <c r="G50" s="311">
        <f>'TERM 3'!V60</f>
        <v>0</v>
      </c>
      <c r="H50" s="311">
        <f>'TERM 1'!W60</f>
        <v>0</v>
      </c>
      <c r="I50" s="311">
        <f>'TERM 1'!X60</f>
        <v>0</v>
      </c>
      <c r="J50" s="311">
        <f>'TERM 2'!W60</f>
        <v>0</v>
      </c>
      <c r="K50" s="311">
        <f>'TERM 2'!X60</f>
        <v>0</v>
      </c>
      <c r="L50" s="311">
        <f>'TERM 3'!W60</f>
        <v>0</v>
      </c>
      <c r="M50" s="311">
        <f>'TERM 3'!X60</f>
        <v>0</v>
      </c>
      <c r="N50" s="311">
        <f>'TERM 1'!Y60</f>
        <v>0</v>
      </c>
      <c r="O50" s="311">
        <f>'TERM 2'!Y60</f>
        <v>0</v>
      </c>
      <c r="P50" s="311">
        <f>'TERM 3'!Y60</f>
        <v>0</v>
      </c>
      <c r="Q50" s="311">
        <f>'TERM 1'!Z60</f>
        <v>0</v>
      </c>
      <c r="R50" s="311">
        <f>'TERM 1'!AA60</f>
        <v>0</v>
      </c>
      <c r="S50" s="311">
        <f>'TERM 2'!Z60</f>
        <v>0</v>
      </c>
      <c r="T50" s="311">
        <f>'TERM 2'!AA60</f>
        <v>0</v>
      </c>
      <c r="U50" s="311">
        <f>'TERM 3'!Z60</f>
        <v>0</v>
      </c>
      <c r="V50" s="311">
        <f>'TERM 3'!AA60</f>
        <v>0</v>
      </c>
    </row>
    <row r="51" spans="1:22">
      <c r="A51" s="309" t="e">
        <f>'INPUT DATA'!J52</f>
        <v>#VALUE!</v>
      </c>
      <c r="B51" s="310">
        <f>'TERM 1'!U61</f>
        <v>0</v>
      </c>
      <c r="C51" s="311">
        <f>'TERM 1'!V61</f>
        <v>0</v>
      </c>
      <c r="D51" s="311">
        <f>'TERM 2'!U61</f>
        <v>0</v>
      </c>
      <c r="E51" s="311">
        <f>'TERM 2'!V61</f>
        <v>0</v>
      </c>
      <c r="F51" s="311">
        <f>'TERM 3'!U61</f>
        <v>0</v>
      </c>
      <c r="G51" s="311">
        <f>'TERM 3'!V61</f>
        <v>0</v>
      </c>
      <c r="H51" s="311">
        <f>'TERM 1'!W61</f>
        <v>0</v>
      </c>
      <c r="I51" s="311">
        <f>'TERM 1'!X61</f>
        <v>0</v>
      </c>
      <c r="J51" s="311">
        <f>'TERM 2'!W61</f>
        <v>0</v>
      </c>
      <c r="K51" s="311">
        <f>'TERM 2'!X61</f>
        <v>0</v>
      </c>
      <c r="L51" s="311">
        <f>'TERM 3'!W61</f>
        <v>0</v>
      </c>
      <c r="M51" s="311">
        <f>'TERM 3'!X61</f>
        <v>0</v>
      </c>
      <c r="N51" s="311">
        <f>'TERM 1'!Y61</f>
        <v>0</v>
      </c>
      <c r="O51" s="311">
        <f>'TERM 2'!Y61</f>
        <v>0</v>
      </c>
      <c r="P51" s="311">
        <f>'TERM 3'!Y61</f>
        <v>0</v>
      </c>
      <c r="Q51" s="311">
        <f>'TERM 1'!Z61</f>
        <v>0</v>
      </c>
      <c r="R51" s="311">
        <f>'TERM 1'!AA61</f>
        <v>0</v>
      </c>
      <c r="S51" s="311">
        <f>'TERM 2'!Z61</f>
        <v>0</v>
      </c>
      <c r="T51" s="311">
        <f>'TERM 2'!AA61</f>
        <v>0</v>
      </c>
      <c r="U51" s="311">
        <f>'TERM 3'!Z61</f>
        <v>0</v>
      </c>
      <c r="V51" s="311">
        <f>'TERM 3'!AA61</f>
        <v>0</v>
      </c>
    </row>
    <row r="52" spans="1:22">
      <c r="A52" s="309" t="e">
        <f>'INPUT DATA'!J53</f>
        <v>#VALUE!</v>
      </c>
      <c r="B52" s="310">
        <f>'TERM 1'!U62</f>
        <v>0</v>
      </c>
      <c r="C52" s="311">
        <f>'TERM 1'!V62</f>
        <v>0</v>
      </c>
      <c r="D52" s="311">
        <f>'TERM 2'!U62</f>
        <v>0</v>
      </c>
      <c r="E52" s="311">
        <f>'TERM 2'!V62</f>
        <v>0</v>
      </c>
      <c r="F52" s="311">
        <f>'TERM 3'!U62</f>
        <v>0</v>
      </c>
      <c r="G52" s="311">
        <f>'TERM 3'!V62</f>
        <v>0</v>
      </c>
      <c r="H52" s="311">
        <f>'TERM 1'!W62</f>
        <v>0</v>
      </c>
      <c r="I52" s="311">
        <f>'TERM 1'!X62</f>
        <v>0</v>
      </c>
      <c r="J52" s="311">
        <f>'TERM 2'!W62</f>
        <v>0</v>
      </c>
      <c r="K52" s="311">
        <f>'TERM 2'!X62</f>
        <v>0</v>
      </c>
      <c r="L52" s="311">
        <f>'TERM 3'!W62</f>
        <v>0</v>
      </c>
      <c r="M52" s="311">
        <f>'TERM 3'!X62</f>
        <v>0</v>
      </c>
      <c r="N52" s="311">
        <f>'TERM 1'!Y62</f>
        <v>0</v>
      </c>
      <c r="O52" s="311">
        <f>'TERM 2'!Y62</f>
        <v>0</v>
      </c>
      <c r="P52" s="311">
        <f>'TERM 3'!Y62</f>
        <v>0</v>
      </c>
      <c r="Q52" s="311">
        <f>'TERM 1'!Z62</f>
        <v>0</v>
      </c>
      <c r="R52" s="311">
        <f>'TERM 1'!AA62</f>
        <v>0</v>
      </c>
      <c r="S52" s="311">
        <f>'TERM 2'!Z62</f>
        <v>0</v>
      </c>
      <c r="T52" s="311">
        <f>'TERM 2'!AA62</f>
        <v>0</v>
      </c>
      <c r="U52" s="311">
        <f>'TERM 3'!Z62</f>
        <v>0</v>
      </c>
      <c r="V52" s="311">
        <f>'TERM 3'!AA62</f>
        <v>0</v>
      </c>
    </row>
    <row r="53" spans="1:22">
      <c r="A53" s="309" t="e">
        <f>'INPUT DATA'!J54</f>
        <v>#VALUE!</v>
      </c>
      <c r="B53" s="310">
        <f>'TERM 1'!U63</f>
        <v>0</v>
      </c>
      <c r="C53" s="311">
        <f>'TERM 1'!V63</f>
        <v>0</v>
      </c>
      <c r="D53" s="311">
        <f>'TERM 2'!U63</f>
        <v>0</v>
      </c>
      <c r="E53" s="311">
        <f>'TERM 2'!V63</f>
        <v>0</v>
      </c>
      <c r="F53" s="311">
        <f>'TERM 3'!U63</f>
        <v>0</v>
      </c>
      <c r="G53" s="311">
        <f>'TERM 3'!V63</f>
        <v>0</v>
      </c>
      <c r="H53" s="311">
        <f>'TERM 1'!W63</f>
        <v>0</v>
      </c>
      <c r="I53" s="311">
        <f>'TERM 1'!X63</f>
        <v>0</v>
      </c>
      <c r="J53" s="311">
        <f>'TERM 2'!W63</f>
        <v>0</v>
      </c>
      <c r="K53" s="311">
        <f>'TERM 2'!X63</f>
        <v>0</v>
      </c>
      <c r="L53" s="311">
        <f>'TERM 3'!W63</f>
        <v>0</v>
      </c>
      <c r="M53" s="311">
        <f>'TERM 3'!X63</f>
        <v>0</v>
      </c>
      <c r="N53" s="311">
        <f>'TERM 1'!Y63</f>
        <v>0</v>
      </c>
      <c r="O53" s="311">
        <f>'TERM 2'!Y63</f>
        <v>0</v>
      </c>
      <c r="P53" s="311">
        <f>'TERM 3'!Y63</f>
        <v>0</v>
      </c>
      <c r="Q53" s="311">
        <f>'TERM 1'!Z63</f>
        <v>0</v>
      </c>
      <c r="R53" s="311">
        <f>'TERM 1'!AA63</f>
        <v>0</v>
      </c>
      <c r="S53" s="311">
        <f>'TERM 2'!Z63</f>
        <v>0</v>
      </c>
      <c r="T53" s="311">
        <f>'TERM 2'!AA63</f>
        <v>0</v>
      </c>
      <c r="U53" s="311">
        <f>'TERM 3'!Z63</f>
        <v>0</v>
      </c>
      <c r="V53" s="311">
        <f>'TERM 3'!AA63</f>
        <v>0</v>
      </c>
    </row>
    <row r="54" spans="1:22">
      <c r="A54" s="309" t="e">
        <f>'INPUT DATA'!J55</f>
        <v>#VALUE!</v>
      </c>
      <c r="B54" s="310">
        <f>'TERM 1'!U64</f>
        <v>0</v>
      </c>
      <c r="C54" s="311">
        <f>'TERM 1'!V64</f>
        <v>0</v>
      </c>
      <c r="D54" s="311">
        <f>'TERM 2'!U64</f>
        <v>0</v>
      </c>
      <c r="E54" s="311">
        <f>'TERM 2'!V64</f>
        <v>0</v>
      </c>
      <c r="F54" s="311">
        <f>'TERM 3'!U64</f>
        <v>0</v>
      </c>
      <c r="G54" s="311">
        <f>'TERM 3'!V64</f>
        <v>0</v>
      </c>
      <c r="H54" s="311">
        <f>'TERM 1'!W64</f>
        <v>0</v>
      </c>
      <c r="I54" s="311">
        <f>'TERM 1'!X64</f>
        <v>0</v>
      </c>
      <c r="J54" s="311">
        <f>'TERM 2'!W64</f>
        <v>0</v>
      </c>
      <c r="K54" s="311">
        <f>'TERM 2'!X64</f>
        <v>0</v>
      </c>
      <c r="L54" s="311">
        <f>'TERM 3'!W64</f>
        <v>0</v>
      </c>
      <c r="M54" s="311">
        <f>'TERM 3'!X64</f>
        <v>0</v>
      </c>
      <c r="N54" s="311">
        <f>'TERM 1'!Y64</f>
        <v>0</v>
      </c>
      <c r="O54" s="311">
        <f>'TERM 2'!Y64</f>
        <v>0</v>
      </c>
      <c r="P54" s="311">
        <f>'TERM 3'!Y64</f>
        <v>0</v>
      </c>
      <c r="Q54" s="311">
        <f>'TERM 1'!Z64</f>
        <v>0</v>
      </c>
      <c r="R54" s="311">
        <f>'TERM 1'!AA64</f>
        <v>0</v>
      </c>
      <c r="S54" s="311">
        <f>'TERM 2'!Z64</f>
        <v>0</v>
      </c>
      <c r="T54" s="311">
        <f>'TERM 2'!AA64</f>
        <v>0</v>
      </c>
      <c r="U54" s="311">
        <f>'TERM 3'!Z64</f>
        <v>0</v>
      </c>
      <c r="V54" s="311">
        <f>'TERM 3'!AA64</f>
        <v>0</v>
      </c>
    </row>
    <row r="55" spans="1:22">
      <c r="A55" s="309" t="e">
        <f>'INPUT DATA'!J56</f>
        <v>#VALUE!</v>
      </c>
      <c r="B55" s="310">
        <f>'TERM 1'!U65</f>
        <v>0</v>
      </c>
      <c r="C55" s="311">
        <f>'TERM 1'!V65</f>
        <v>0</v>
      </c>
      <c r="D55" s="311">
        <f>'TERM 2'!U65</f>
        <v>0</v>
      </c>
      <c r="E55" s="311">
        <f>'TERM 2'!V65</f>
        <v>0</v>
      </c>
      <c r="F55" s="311">
        <f>'TERM 3'!U65</f>
        <v>0</v>
      </c>
      <c r="G55" s="311">
        <f>'TERM 3'!V65</f>
        <v>0</v>
      </c>
      <c r="H55" s="311">
        <f>'TERM 1'!W65</f>
        <v>0</v>
      </c>
      <c r="I55" s="311">
        <f>'TERM 1'!X65</f>
        <v>0</v>
      </c>
      <c r="J55" s="311">
        <f>'TERM 2'!W65</f>
        <v>0</v>
      </c>
      <c r="K55" s="311">
        <f>'TERM 2'!X65</f>
        <v>0</v>
      </c>
      <c r="L55" s="311">
        <f>'TERM 3'!W65</f>
        <v>0</v>
      </c>
      <c r="M55" s="311">
        <f>'TERM 3'!X65</f>
        <v>0</v>
      </c>
      <c r="N55" s="311">
        <f>'TERM 1'!Y65</f>
        <v>0</v>
      </c>
      <c r="O55" s="311">
        <f>'TERM 2'!Y65</f>
        <v>0</v>
      </c>
      <c r="P55" s="311">
        <f>'TERM 3'!Y65</f>
        <v>0</v>
      </c>
      <c r="Q55" s="311">
        <f>'TERM 1'!Z65</f>
        <v>0</v>
      </c>
      <c r="R55" s="311">
        <f>'TERM 1'!AA65</f>
        <v>0</v>
      </c>
      <c r="S55" s="311">
        <f>'TERM 2'!Z65</f>
        <v>0</v>
      </c>
      <c r="T55" s="311">
        <f>'TERM 2'!AA65</f>
        <v>0</v>
      </c>
      <c r="U55" s="311">
        <f>'TERM 3'!Z65</f>
        <v>0</v>
      </c>
      <c r="V55" s="311">
        <f>'TERM 3'!AA65</f>
        <v>0</v>
      </c>
    </row>
    <row r="56" spans="1:22">
      <c r="A56" s="312" t="s">
        <v>2</v>
      </c>
      <c r="B56" s="313"/>
      <c r="C56" s="314"/>
      <c r="D56" s="314"/>
      <c r="E56" s="314"/>
      <c r="F56" s="314"/>
      <c r="G56" s="314"/>
      <c r="H56" s="314"/>
      <c r="I56" s="314"/>
      <c r="J56" s="314"/>
      <c r="K56" s="314"/>
      <c r="L56" s="314"/>
      <c r="M56" s="314"/>
      <c r="N56" s="314"/>
      <c r="O56" s="314"/>
      <c r="P56" s="314"/>
      <c r="Q56" s="314"/>
      <c r="R56" s="314"/>
      <c r="S56" s="314"/>
      <c r="T56" s="314"/>
      <c r="U56" s="314"/>
      <c r="V56" s="314"/>
    </row>
    <row r="57" spans="1:22">
      <c r="A57" s="309" t="str">
        <f>'INPUT DATA'!P9</f>
        <v>AGANOS, MEARL ROSE S.</v>
      </c>
      <c r="B57" s="310">
        <f>'TERM 1'!U67</f>
        <v>0</v>
      </c>
      <c r="C57" s="311">
        <f>'TERM 1'!V67</f>
        <v>0</v>
      </c>
      <c r="D57" s="311">
        <f>'TERM 2'!U67</f>
        <v>0</v>
      </c>
      <c r="E57" s="311">
        <f>'TERM 2'!V67</f>
        <v>0</v>
      </c>
      <c r="F57" s="311">
        <f>'TERM 3'!U67</f>
        <v>0</v>
      </c>
      <c r="G57" s="311">
        <f>'TERM 3'!V67</f>
        <v>0</v>
      </c>
      <c r="H57" s="311">
        <f>'TERM 1'!W67</f>
        <v>0</v>
      </c>
      <c r="I57" s="311">
        <f>'TERM 1'!X67</f>
        <v>0</v>
      </c>
      <c r="J57" s="311">
        <f>'TERM 2'!W67</f>
        <v>0</v>
      </c>
      <c r="K57" s="311">
        <f>'TERM 2'!X67</f>
        <v>0</v>
      </c>
      <c r="L57" s="311">
        <f>'TERM 3'!W67</f>
        <v>0</v>
      </c>
      <c r="M57" s="311">
        <f>'TERM 3'!X67</f>
        <v>0</v>
      </c>
      <c r="N57" s="311">
        <f>'TERM 1'!Y67</f>
        <v>0</v>
      </c>
      <c r="O57" s="311">
        <f>'TERM 2'!Y67</f>
        <v>0</v>
      </c>
      <c r="P57" s="311">
        <f>'TERM 3'!Y67</f>
        <v>0</v>
      </c>
      <c r="Q57" s="311">
        <f>'TERM 1'!Z67</f>
        <v>0</v>
      </c>
      <c r="R57" s="311">
        <f>'TERM 1'!AA67</f>
        <v>0</v>
      </c>
      <c r="S57" s="311">
        <f>'TERM 2'!Z67</f>
        <v>0</v>
      </c>
      <c r="T57" s="311">
        <f>'TERM 2'!AA67</f>
        <v>0</v>
      </c>
      <c r="U57" s="311">
        <f>'TERM 3'!Z67</f>
        <v>0</v>
      </c>
      <c r="V57" s="311">
        <f>'TERM 3'!AA67</f>
        <v>0</v>
      </c>
    </row>
    <row r="58" spans="1:22">
      <c r="A58" s="309" t="str">
        <f>'INPUT DATA'!P10</f>
        <v>CALIZAR, CHRISTINA PAULA A.</v>
      </c>
      <c r="B58" s="310">
        <f>'TERM 1'!U68</f>
        <v>0</v>
      </c>
      <c r="C58" s="311">
        <f>'TERM 1'!V68</f>
        <v>0</v>
      </c>
      <c r="D58" s="311">
        <f>'TERM 2'!U68</f>
        <v>0</v>
      </c>
      <c r="E58" s="311">
        <f>'TERM 2'!V68</f>
        <v>0</v>
      </c>
      <c r="F58" s="311">
        <f>'TERM 3'!U68</f>
        <v>0</v>
      </c>
      <c r="G58" s="311">
        <f>'TERM 3'!V68</f>
        <v>0</v>
      </c>
      <c r="H58" s="311">
        <f>'TERM 1'!W68</f>
        <v>0</v>
      </c>
      <c r="I58" s="311">
        <f>'TERM 1'!X68</f>
        <v>0</v>
      </c>
      <c r="J58" s="311">
        <f>'TERM 2'!W68</f>
        <v>0</v>
      </c>
      <c r="K58" s="311">
        <f>'TERM 2'!X68</f>
        <v>0</v>
      </c>
      <c r="L58" s="311">
        <f>'TERM 3'!W68</f>
        <v>0</v>
      </c>
      <c r="M58" s="311">
        <f>'TERM 3'!X68</f>
        <v>0</v>
      </c>
      <c r="N58" s="311">
        <f>'TERM 1'!Y68</f>
        <v>0</v>
      </c>
      <c r="O58" s="311">
        <f>'TERM 2'!Y68</f>
        <v>0</v>
      </c>
      <c r="P58" s="311">
        <f>'TERM 3'!Y68</f>
        <v>0</v>
      </c>
      <c r="Q58" s="311">
        <f>'TERM 1'!Z68</f>
        <v>0</v>
      </c>
      <c r="R58" s="311">
        <f>'TERM 1'!AA68</f>
        <v>0</v>
      </c>
      <c r="S58" s="311">
        <f>'TERM 2'!Z68</f>
        <v>0</v>
      </c>
      <c r="T58" s="311">
        <f>'TERM 2'!AA68</f>
        <v>0</v>
      </c>
      <c r="U58" s="311">
        <f>'TERM 3'!Z68</f>
        <v>0</v>
      </c>
      <c r="V58" s="311">
        <f>'TERM 3'!AA68</f>
        <v>0</v>
      </c>
    </row>
    <row r="59" spans="1:22">
      <c r="A59" s="309" t="str">
        <f>'INPUT DATA'!P11</f>
        <v>CAMPANIEL, JOANNA RENEE A.</v>
      </c>
      <c r="B59" s="310">
        <f>'TERM 1'!U69</f>
        <v>0</v>
      </c>
      <c r="C59" s="311">
        <f>'TERM 1'!V69</f>
        <v>0</v>
      </c>
      <c r="D59" s="311">
        <f>'TERM 2'!U69</f>
        <v>0</v>
      </c>
      <c r="E59" s="311">
        <f>'TERM 2'!V69</f>
        <v>0</v>
      </c>
      <c r="F59" s="311">
        <f>'TERM 3'!U69</f>
        <v>0</v>
      </c>
      <c r="G59" s="311">
        <f>'TERM 3'!V69</f>
        <v>0</v>
      </c>
      <c r="H59" s="311">
        <f>'TERM 1'!W69</f>
        <v>0</v>
      </c>
      <c r="I59" s="311">
        <f>'TERM 1'!X69</f>
        <v>0</v>
      </c>
      <c r="J59" s="311">
        <f>'TERM 2'!W69</f>
        <v>0</v>
      </c>
      <c r="K59" s="311">
        <f>'TERM 2'!X69</f>
        <v>0</v>
      </c>
      <c r="L59" s="311">
        <f>'TERM 3'!W69</f>
        <v>0</v>
      </c>
      <c r="M59" s="311">
        <f>'TERM 3'!X69</f>
        <v>0</v>
      </c>
      <c r="N59" s="311">
        <f>'TERM 1'!Y69</f>
        <v>0</v>
      </c>
      <c r="O59" s="311">
        <f>'TERM 2'!Y69</f>
        <v>0</v>
      </c>
      <c r="P59" s="311">
        <f>'TERM 3'!Y69</f>
        <v>0</v>
      </c>
      <c r="Q59" s="311">
        <f>'TERM 1'!Z69</f>
        <v>0</v>
      </c>
      <c r="R59" s="311">
        <f>'TERM 1'!AA69</f>
        <v>0</v>
      </c>
      <c r="S59" s="311">
        <f>'TERM 2'!Z69</f>
        <v>0</v>
      </c>
      <c r="T59" s="311">
        <f>'TERM 2'!AA69</f>
        <v>0</v>
      </c>
      <c r="U59" s="311">
        <f>'TERM 3'!Z69</f>
        <v>0</v>
      </c>
      <c r="V59" s="311">
        <f>'TERM 3'!AA69</f>
        <v>0</v>
      </c>
    </row>
    <row r="60" spans="1:22">
      <c r="A60" s="309" t="str">
        <f>'INPUT DATA'!P12</f>
        <v>CANSON, ALJANNE D.</v>
      </c>
      <c r="B60" s="310">
        <f>'TERM 1'!U70</f>
        <v>0</v>
      </c>
      <c r="C60" s="311">
        <f>'TERM 1'!V70</f>
        <v>0</v>
      </c>
      <c r="D60" s="311">
        <f>'TERM 2'!U70</f>
        <v>0</v>
      </c>
      <c r="E60" s="311">
        <f>'TERM 2'!V70</f>
        <v>0</v>
      </c>
      <c r="F60" s="311">
        <f>'TERM 3'!U70</f>
        <v>0</v>
      </c>
      <c r="G60" s="311">
        <f>'TERM 3'!V70</f>
        <v>0</v>
      </c>
      <c r="H60" s="311">
        <f>'TERM 1'!W70</f>
        <v>0</v>
      </c>
      <c r="I60" s="311">
        <f>'TERM 1'!X70</f>
        <v>0</v>
      </c>
      <c r="J60" s="311">
        <f>'TERM 2'!W70</f>
        <v>0</v>
      </c>
      <c r="K60" s="311">
        <f>'TERM 2'!X70</f>
        <v>0</v>
      </c>
      <c r="L60" s="311">
        <f>'TERM 3'!W70</f>
        <v>0</v>
      </c>
      <c r="M60" s="311">
        <f>'TERM 3'!X70</f>
        <v>0</v>
      </c>
      <c r="N60" s="311">
        <f>'TERM 1'!Y70</f>
        <v>0</v>
      </c>
      <c r="O60" s="311">
        <f>'TERM 2'!Y70</f>
        <v>0</v>
      </c>
      <c r="P60" s="311">
        <f>'TERM 3'!Y70</f>
        <v>0</v>
      </c>
      <c r="Q60" s="311">
        <f>'TERM 1'!Z70</f>
        <v>0</v>
      </c>
      <c r="R60" s="311">
        <f>'TERM 1'!AA70</f>
        <v>0</v>
      </c>
      <c r="S60" s="311">
        <f>'TERM 2'!Z70</f>
        <v>0</v>
      </c>
      <c r="T60" s="311">
        <f>'TERM 2'!AA70</f>
        <v>0</v>
      </c>
      <c r="U60" s="311">
        <f>'TERM 3'!Z70</f>
        <v>0</v>
      </c>
      <c r="V60" s="311">
        <f>'TERM 3'!AA70</f>
        <v>0</v>
      </c>
    </row>
    <row r="61" spans="1:22">
      <c r="A61" s="309" t="str">
        <f>'INPUT DATA'!P13</f>
        <v>CARBONILLA, JHAYRA O.</v>
      </c>
      <c r="B61" s="310">
        <f>'TERM 1'!U71</f>
        <v>0</v>
      </c>
      <c r="C61" s="311">
        <f>'TERM 1'!V71</f>
        <v>0</v>
      </c>
      <c r="D61" s="311">
        <f>'TERM 2'!U71</f>
        <v>0</v>
      </c>
      <c r="E61" s="311">
        <f>'TERM 2'!V71</f>
        <v>0</v>
      </c>
      <c r="F61" s="311">
        <f>'TERM 3'!U71</f>
        <v>0</v>
      </c>
      <c r="G61" s="311">
        <f>'TERM 3'!V71</f>
        <v>0</v>
      </c>
      <c r="H61" s="311">
        <f>'TERM 1'!W71</f>
        <v>0</v>
      </c>
      <c r="I61" s="311">
        <f>'TERM 1'!X71</f>
        <v>0</v>
      </c>
      <c r="J61" s="311">
        <f>'TERM 2'!W71</f>
        <v>0</v>
      </c>
      <c r="K61" s="311">
        <f>'TERM 2'!X71</f>
        <v>0</v>
      </c>
      <c r="L61" s="311">
        <f>'TERM 3'!W71</f>
        <v>0</v>
      </c>
      <c r="M61" s="311">
        <f>'TERM 3'!X71</f>
        <v>0</v>
      </c>
      <c r="N61" s="311">
        <f>'TERM 1'!Y71</f>
        <v>0</v>
      </c>
      <c r="O61" s="311">
        <f>'TERM 2'!Y71</f>
        <v>0</v>
      </c>
      <c r="P61" s="311">
        <f>'TERM 3'!Y71</f>
        <v>0</v>
      </c>
      <c r="Q61" s="311">
        <f>'TERM 1'!Z71</f>
        <v>0</v>
      </c>
      <c r="R61" s="311">
        <f>'TERM 1'!AA71</f>
        <v>0</v>
      </c>
      <c r="S61" s="311">
        <f>'TERM 2'!Z71</f>
        <v>0</v>
      </c>
      <c r="T61" s="311">
        <f>'TERM 2'!AA71</f>
        <v>0</v>
      </c>
      <c r="U61" s="311">
        <f>'TERM 3'!Z71</f>
        <v>0</v>
      </c>
      <c r="V61" s="311">
        <f>'TERM 3'!AA71</f>
        <v>0</v>
      </c>
    </row>
    <row r="62" spans="1:22">
      <c r="A62" s="309" t="str">
        <f>'INPUT DATA'!P14</f>
        <v>CASTILLON, VIVIAN GRACE P.</v>
      </c>
      <c r="B62" s="310">
        <f>'TERM 1'!U72</f>
        <v>0</v>
      </c>
      <c r="C62" s="311">
        <f>'TERM 1'!V72</f>
        <v>0</v>
      </c>
      <c r="D62" s="311">
        <f>'TERM 2'!U72</f>
        <v>0</v>
      </c>
      <c r="E62" s="311">
        <f>'TERM 2'!V72</f>
        <v>0</v>
      </c>
      <c r="F62" s="311">
        <f>'TERM 3'!U72</f>
        <v>0</v>
      </c>
      <c r="G62" s="311">
        <f>'TERM 3'!V72</f>
        <v>0</v>
      </c>
      <c r="H62" s="311">
        <f>'TERM 1'!W72</f>
        <v>0</v>
      </c>
      <c r="I62" s="311">
        <f>'TERM 1'!X72</f>
        <v>0</v>
      </c>
      <c r="J62" s="311">
        <f>'TERM 2'!W72</f>
        <v>0</v>
      </c>
      <c r="K62" s="311">
        <f>'TERM 2'!X72</f>
        <v>0</v>
      </c>
      <c r="L62" s="311">
        <f>'TERM 3'!W72</f>
        <v>0</v>
      </c>
      <c r="M62" s="311">
        <f>'TERM 3'!X72</f>
        <v>0</v>
      </c>
      <c r="N62" s="311">
        <f>'TERM 1'!Y72</f>
        <v>0</v>
      </c>
      <c r="O62" s="311">
        <f>'TERM 2'!Y72</f>
        <v>0</v>
      </c>
      <c r="P62" s="311">
        <f>'TERM 3'!Y72</f>
        <v>0</v>
      </c>
      <c r="Q62" s="311">
        <f>'TERM 1'!Z72</f>
        <v>0</v>
      </c>
      <c r="R62" s="311">
        <f>'TERM 1'!AA72</f>
        <v>0</v>
      </c>
      <c r="S62" s="311">
        <f>'TERM 2'!Z72</f>
        <v>0</v>
      </c>
      <c r="T62" s="311">
        <f>'TERM 2'!AA72</f>
        <v>0</v>
      </c>
      <c r="U62" s="311">
        <f>'TERM 3'!Z72</f>
        <v>0</v>
      </c>
      <c r="V62" s="311">
        <f>'TERM 3'!AA72</f>
        <v>0</v>
      </c>
    </row>
    <row r="63" spans="1:22">
      <c r="A63" s="309" t="str">
        <f>'INPUT DATA'!P15</f>
        <v>DAWA, PATRICE BRIELLE J.</v>
      </c>
      <c r="B63" s="310">
        <f>'TERM 1'!U73</f>
        <v>0</v>
      </c>
      <c r="C63" s="311">
        <f>'TERM 1'!V73</f>
        <v>0</v>
      </c>
      <c r="D63" s="311">
        <f>'TERM 2'!U73</f>
        <v>0</v>
      </c>
      <c r="E63" s="311">
        <f>'TERM 2'!V73</f>
        <v>0</v>
      </c>
      <c r="F63" s="311">
        <f>'TERM 3'!U73</f>
        <v>0</v>
      </c>
      <c r="G63" s="311">
        <f>'TERM 3'!V73</f>
        <v>0</v>
      </c>
      <c r="H63" s="311">
        <f>'TERM 1'!W73</f>
        <v>0</v>
      </c>
      <c r="I63" s="311">
        <f>'TERM 1'!X73</f>
        <v>0</v>
      </c>
      <c r="J63" s="311">
        <f>'TERM 2'!W73</f>
        <v>0</v>
      </c>
      <c r="K63" s="311">
        <f>'TERM 2'!X73</f>
        <v>0</v>
      </c>
      <c r="L63" s="311">
        <f>'TERM 3'!W73</f>
        <v>0</v>
      </c>
      <c r="M63" s="311">
        <f>'TERM 3'!X73</f>
        <v>0</v>
      </c>
      <c r="N63" s="311">
        <f>'TERM 1'!Y73</f>
        <v>0</v>
      </c>
      <c r="O63" s="311">
        <f>'TERM 2'!Y73</f>
        <v>0</v>
      </c>
      <c r="P63" s="311">
        <f>'TERM 3'!Y73</f>
        <v>0</v>
      </c>
      <c r="Q63" s="311">
        <f>'TERM 1'!Z73</f>
        <v>0</v>
      </c>
      <c r="R63" s="311">
        <f>'TERM 1'!AA73</f>
        <v>0</v>
      </c>
      <c r="S63" s="311">
        <f>'TERM 2'!Z73</f>
        <v>0</v>
      </c>
      <c r="T63" s="311">
        <f>'TERM 2'!AA73</f>
        <v>0</v>
      </c>
      <c r="U63" s="311">
        <f>'TERM 3'!Z73</f>
        <v>0</v>
      </c>
      <c r="V63" s="311">
        <f>'TERM 3'!AA73</f>
        <v>0</v>
      </c>
    </row>
    <row r="64" spans="1:22">
      <c r="A64" s="309" t="str">
        <f>'INPUT DATA'!P16</f>
        <v>DOMINGO, CHARITY JADE P.</v>
      </c>
      <c r="B64" s="310">
        <f>'TERM 1'!U74</f>
        <v>0</v>
      </c>
      <c r="C64" s="311">
        <f>'TERM 1'!V74</f>
        <v>0</v>
      </c>
      <c r="D64" s="311">
        <f>'TERM 2'!U74</f>
        <v>0</v>
      </c>
      <c r="E64" s="311">
        <f>'TERM 2'!V74</f>
        <v>0</v>
      </c>
      <c r="F64" s="311">
        <f>'TERM 3'!U74</f>
        <v>0</v>
      </c>
      <c r="G64" s="311">
        <f>'TERM 3'!V74</f>
        <v>0</v>
      </c>
      <c r="H64" s="311">
        <f>'TERM 1'!W74</f>
        <v>0</v>
      </c>
      <c r="I64" s="311">
        <f>'TERM 1'!X74</f>
        <v>0</v>
      </c>
      <c r="J64" s="311">
        <f>'TERM 2'!W74</f>
        <v>0</v>
      </c>
      <c r="K64" s="311">
        <f>'TERM 2'!X74</f>
        <v>0</v>
      </c>
      <c r="L64" s="311">
        <f>'TERM 3'!W74</f>
        <v>0</v>
      </c>
      <c r="M64" s="311">
        <f>'TERM 3'!X74</f>
        <v>0</v>
      </c>
      <c r="N64" s="311">
        <f>'TERM 1'!Y74</f>
        <v>0</v>
      </c>
      <c r="O64" s="311">
        <f>'TERM 2'!Y74</f>
        <v>0</v>
      </c>
      <c r="P64" s="311">
        <f>'TERM 3'!Y74</f>
        <v>0</v>
      </c>
      <c r="Q64" s="311">
        <f>'TERM 1'!Z74</f>
        <v>0</v>
      </c>
      <c r="R64" s="311">
        <f>'TERM 1'!AA74</f>
        <v>0</v>
      </c>
      <c r="S64" s="311">
        <f>'TERM 2'!Z74</f>
        <v>0</v>
      </c>
      <c r="T64" s="311">
        <f>'TERM 2'!AA74</f>
        <v>0</v>
      </c>
      <c r="U64" s="311">
        <f>'TERM 3'!Z74</f>
        <v>0</v>
      </c>
      <c r="V64" s="311">
        <f>'TERM 3'!AA74</f>
        <v>0</v>
      </c>
    </row>
    <row r="65" spans="1:22">
      <c r="A65" s="309" t="str">
        <f>'INPUT DATA'!P17</f>
        <v>DUMADAG, ALLEYAH KHATE A.</v>
      </c>
      <c r="B65" s="310">
        <f>'TERM 1'!U75</f>
        <v>0</v>
      </c>
      <c r="C65" s="311">
        <f>'TERM 1'!V75</f>
        <v>0</v>
      </c>
      <c r="D65" s="311">
        <f>'TERM 2'!U75</f>
        <v>0</v>
      </c>
      <c r="E65" s="311">
        <f>'TERM 2'!V75</f>
        <v>0</v>
      </c>
      <c r="F65" s="311">
        <f>'TERM 3'!U75</f>
        <v>0</v>
      </c>
      <c r="G65" s="311">
        <f>'TERM 3'!V75</f>
        <v>0</v>
      </c>
      <c r="H65" s="311">
        <f>'TERM 1'!W75</f>
        <v>0</v>
      </c>
      <c r="I65" s="311">
        <f>'TERM 1'!X75</f>
        <v>0</v>
      </c>
      <c r="J65" s="311">
        <f>'TERM 2'!W75</f>
        <v>0</v>
      </c>
      <c r="K65" s="311">
        <f>'TERM 2'!X75</f>
        <v>0</v>
      </c>
      <c r="L65" s="311">
        <f>'TERM 3'!W75</f>
        <v>0</v>
      </c>
      <c r="M65" s="311">
        <f>'TERM 3'!X75</f>
        <v>0</v>
      </c>
      <c r="N65" s="311">
        <f>'TERM 1'!Y75</f>
        <v>0</v>
      </c>
      <c r="O65" s="311">
        <f>'TERM 2'!Y75</f>
        <v>0</v>
      </c>
      <c r="P65" s="311">
        <f>'TERM 3'!Y75</f>
        <v>0</v>
      </c>
      <c r="Q65" s="311">
        <f>'TERM 1'!Z75</f>
        <v>0</v>
      </c>
      <c r="R65" s="311">
        <f>'TERM 1'!AA75</f>
        <v>0</v>
      </c>
      <c r="S65" s="311">
        <f>'TERM 2'!Z75</f>
        <v>0</v>
      </c>
      <c r="T65" s="311">
        <f>'TERM 2'!AA75</f>
        <v>0</v>
      </c>
      <c r="U65" s="311">
        <f>'TERM 3'!Z75</f>
        <v>0</v>
      </c>
      <c r="V65" s="311">
        <f>'TERM 3'!AA75</f>
        <v>0</v>
      </c>
    </row>
    <row r="66" spans="1:22">
      <c r="A66" s="309" t="str">
        <f>'INPUT DATA'!P18</f>
        <v>ESPORTUNO, XAMANTHA ERICA L.</v>
      </c>
      <c r="B66" s="310">
        <f>'TERM 1'!U76</f>
        <v>0</v>
      </c>
      <c r="C66" s="311">
        <f>'TERM 1'!V76</f>
        <v>0</v>
      </c>
      <c r="D66" s="311">
        <f>'TERM 2'!U76</f>
        <v>0</v>
      </c>
      <c r="E66" s="311">
        <f>'TERM 2'!V76</f>
        <v>0</v>
      </c>
      <c r="F66" s="311">
        <f>'TERM 3'!U76</f>
        <v>0</v>
      </c>
      <c r="G66" s="311">
        <f>'TERM 3'!V76</f>
        <v>0</v>
      </c>
      <c r="H66" s="311">
        <f>'TERM 1'!W76</f>
        <v>0</v>
      </c>
      <c r="I66" s="311">
        <f>'TERM 1'!X76</f>
        <v>0</v>
      </c>
      <c r="J66" s="311">
        <f>'TERM 2'!W76</f>
        <v>0</v>
      </c>
      <c r="K66" s="311">
        <f>'TERM 2'!X76</f>
        <v>0</v>
      </c>
      <c r="L66" s="311">
        <f>'TERM 3'!W76</f>
        <v>0</v>
      </c>
      <c r="M66" s="311">
        <f>'TERM 3'!X76</f>
        <v>0</v>
      </c>
      <c r="N66" s="311">
        <f>'TERM 1'!Y76</f>
        <v>0</v>
      </c>
      <c r="O66" s="311">
        <f>'TERM 2'!Y76</f>
        <v>0</v>
      </c>
      <c r="P66" s="311">
        <f>'TERM 3'!Y76</f>
        <v>0</v>
      </c>
      <c r="Q66" s="311">
        <f>'TERM 1'!Z76</f>
        <v>0</v>
      </c>
      <c r="R66" s="311">
        <f>'TERM 1'!AA76</f>
        <v>0</v>
      </c>
      <c r="S66" s="311">
        <f>'TERM 2'!Z76</f>
        <v>0</v>
      </c>
      <c r="T66" s="311">
        <f>'TERM 2'!AA76</f>
        <v>0</v>
      </c>
      <c r="U66" s="311">
        <f>'TERM 3'!Z76</f>
        <v>0</v>
      </c>
      <c r="V66" s="311">
        <f>'TERM 3'!AA76</f>
        <v>0</v>
      </c>
    </row>
    <row r="67" spans="1:22">
      <c r="A67" s="309" t="str">
        <f>'INPUT DATA'!P19</f>
        <v>FACUNLA, LEANNE GEBRELLE M.</v>
      </c>
      <c r="B67" s="310">
        <f>'TERM 1'!U77</f>
        <v>0</v>
      </c>
      <c r="C67" s="311">
        <f>'TERM 1'!V77</f>
        <v>0</v>
      </c>
      <c r="D67" s="311">
        <f>'TERM 2'!U77</f>
        <v>0</v>
      </c>
      <c r="E67" s="311">
        <f>'TERM 2'!V77</f>
        <v>0</v>
      </c>
      <c r="F67" s="311">
        <f>'TERM 3'!U77</f>
        <v>0</v>
      </c>
      <c r="G67" s="311">
        <f>'TERM 3'!V77</f>
        <v>0</v>
      </c>
      <c r="H67" s="311">
        <f>'TERM 1'!W77</f>
        <v>0</v>
      </c>
      <c r="I67" s="311">
        <f>'TERM 1'!X77</f>
        <v>0</v>
      </c>
      <c r="J67" s="311">
        <f>'TERM 2'!W77</f>
        <v>0</v>
      </c>
      <c r="K67" s="311">
        <f>'TERM 2'!X77</f>
        <v>0</v>
      </c>
      <c r="L67" s="311">
        <f>'TERM 3'!W77</f>
        <v>0</v>
      </c>
      <c r="M67" s="311">
        <f>'TERM 3'!X77</f>
        <v>0</v>
      </c>
      <c r="N67" s="311">
        <f>'TERM 1'!Y77</f>
        <v>0</v>
      </c>
      <c r="O67" s="311">
        <f>'TERM 2'!Y77</f>
        <v>0</v>
      </c>
      <c r="P67" s="311">
        <f>'TERM 3'!Y77</f>
        <v>0</v>
      </c>
      <c r="Q67" s="311">
        <f>'TERM 1'!Z77</f>
        <v>0</v>
      </c>
      <c r="R67" s="311">
        <f>'TERM 1'!AA77</f>
        <v>0</v>
      </c>
      <c r="S67" s="311">
        <f>'TERM 2'!Z77</f>
        <v>0</v>
      </c>
      <c r="T67" s="311">
        <f>'TERM 2'!AA77</f>
        <v>0</v>
      </c>
      <c r="U67" s="311">
        <f>'TERM 3'!Z77</f>
        <v>0</v>
      </c>
      <c r="V67" s="311">
        <f>'TERM 3'!AA77</f>
        <v>0</v>
      </c>
    </row>
    <row r="68" spans="1:22">
      <c r="A68" s="309" t="str">
        <f>'INPUT DATA'!P20</f>
        <v>MALUTO, KRISTINE JOY C.</v>
      </c>
      <c r="B68" s="310">
        <f>'TERM 1'!U78</f>
        <v>0</v>
      </c>
      <c r="C68" s="311">
        <f>'TERM 1'!V78</f>
        <v>0</v>
      </c>
      <c r="D68" s="311">
        <f>'TERM 2'!U78</f>
        <v>0</v>
      </c>
      <c r="E68" s="311">
        <f>'TERM 2'!V78</f>
        <v>0</v>
      </c>
      <c r="F68" s="311">
        <f>'TERM 3'!U78</f>
        <v>0</v>
      </c>
      <c r="G68" s="311">
        <f>'TERM 3'!V78</f>
        <v>0</v>
      </c>
      <c r="H68" s="311">
        <f>'TERM 1'!W78</f>
        <v>0</v>
      </c>
      <c r="I68" s="311">
        <f>'TERM 1'!X78</f>
        <v>0</v>
      </c>
      <c r="J68" s="311">
        <f>'TERM 2'!W78</f>
        <v>0</v>
      </c>
      <c r="K68" s="311">
        <f>'TERM 2'!X78</f>
        <v>0</v>
      </c>
      <c r="L68" s="311">
        <f>'TERM 3'!W78</f>
        <v>0</v>
      </c>
      <c r="M68" s="311">
        <f>'TERM 3'!X78</f>
        <v>0</v>
      </c>
      <c r="N68" s="311">
        <f>'TERM 1'!Y78</f>
        <v>0</v>
      </c>
      <c r="O68" s="311">
        <f>'TERM 2'!Y78</f>
        <v>0</v>
      </c>
      <c r="P68" s="311">
        <f>'TERM 3'!Y78</f>
        <v>0</v>
      </c>
      <c r="Q68" s="311">
        <f>'TERM 1'!Z78</f>
        <v>0</v>
      </c>
      <c r="R68" s="311">
        <f>'TERM 1'!AA78</f>
        <v>0</v>
      </c>
      <c r="S68" s="311">
        <f>'TERM 2'!Z78</f>
        <v>0</v>
      </c>
      <c r="T68" s="311">
        <f>'TERM 2'!AA78</f>
        <v>0</v>
      </c>
      <c r="U68" s="311">
        <f>'TERM 3'!Z78</f>
        <v>0</v>
      </c>
      <c r="V68" s="311">
        <f>'TERM 3'!AA78</f>
        <v>0</v>
      </c>
    </row>
    <row r="69" spans="1:22">
      <c r="A69" s="309" t="str">
        <f>'INPUT DATA'!P21</f>
        <v>NAVAL, ANNECHKA LINUELLE S.</v>
      </c>
      <c r="B69" s="310">
        <f>'TERM 1'!U79</f>
        <v>0</v>
      </c>
      <c r="C69" s="311">
        <f>'TERM 1'!V79</f>
        <v>0</v>
      </c>
      <c r="D69" s="311">
        <f>'TERM 2'!U79</f>
        <v>0</v>
      </c>
      <c r="E69" s="311">
        <f>'TERM 2'!V79</f>
        <v>0</v>
      </c>
      <c r="F69" s="311">
        <f>'TERM 3'!U79</f>
        <v>0</v>
      </c>
      <c r="G69" s="311">
        <f>'TERM 3'!V79</f>
        <v>0</v>
      </c>
      <c r="H69" s="311">
        <f>'TERM 1'!W79</f>
        <v>0</v>
      </c>
      <c r="I69" s="311">
        <f>'TERM 1'!X79</f>
        <v>0</v>
      </c>
      <c r="J69" s="311">
        <f>'TERM 2'!W79</f>
        <v>0</v>
      </c>
      <c r="K69" s="311">
        <f>'TERM 2'!X79</f>
        <v>0</v>
      </c>
      <c r="L69" s="311">
        <f>'TERM 3'!W79</f>
        <v>0</v>
      </c>
      <c r="M69" s="311">
        <f>'TERM 3'!X79</f>
        <v>0</v>
      </c>
      <c r="N69" s="311">
        <f>'TERM 1'!Y79</f>
        <v>0</v>
      </c>
      <c r="O69" s="311">
        <f>'TERM 2'!Y79</f>
        <v>0</v>
      </c>
      <c r="P69" s="311">
        <f>'TERM 3'!Y79</f>
        <v>0</v>
      </c>
      <c r="Q69" s="311">
        <f>'TERM 1'!Z79</f>
        <v>0</v>
      </c>
      <c r="R69" s="311">
        <f>'TERM 1'!AA79</f>
        <v>0</v>
      </c>
      <c r="S69" s="311">
        <f>'TERM 2'!Z79</f>
        <v>0</v>
      </c>
      <c r="T69" s="311">
        <f>'TERM 2'!AA79</f>
        <v>0</v>
      </c>
      <c r="U69" s="311">
        <f>'TERM 3'!Z79</f>
        <v>0</v>
      </c>
      <c r="V69" s="311">
        <f>'TERM 3'!AA79</f>
        <v>0</v>
      </c>
    </row>
    <row r="70" spans="1:22">
      <c r="A70" s="309" t="str">
        <f>'INPUT DATA'!P22</f>
        <v>OSOTEO, JOHANNA J.</v>
      </c>
      <c r="B70" s="310">
        <f>'TERM 1'!U80</f>
        <v>0</v>
      </c>
      <c r="C70" s="311">
        <f>'TERM 1'!V80</f>
        <v>0</v>
      </c>
      <c r="D70" s="311">
        <f>'TERM 2'!U80</f>
        <v>0</v>
      </c>
      <c r="E70" s="311">
        <f>'TERM 2'!V80</f>
        <v>0</v>
      </c>
      <c r="F70" s="311">
        <f>'TERM 3'!U80</f>
        <v>0</v>
      </c>
      <c r="G70" s="311">
        <f>'TERM 3'!V80</f>
        <v>0</v>
      </c>
      <c r="H70" s="311">
        <f>'TERM 1'!W80</f>
        <v>0</v>
      </c>
      <c r="I70" s="311">
        <f>'TERM 1'!X80</f>
        <v>0</v>
      </c>
      <c r="J70" s="311">
        <f>'TERM 2'!W80</f>
        <v>0</v>
      </c>
      <c r="K70" s="311">
        <f>'TERM 2'!X80</f>
        <v>0</v>
      </c>
      <c r="L70" s="311">
        <f>'TERM 3'!W80</f>
        <v>0</v>
      </c>
      <c r="M70" s="311">
        <f>'TERM 3'!X80</f>
        <v>0</v>
      </c>
      <c r="N70" s="311">
        <f>'TERM 1'!Y80</f>
        <v>0</v>
      </c>
      <c r="O70" s="311">
        <f>'TERM 2'!Y80</f>
        <v>0</v>
      </c>
      <c r="P70" s="311">
        <f>'TERM 3'!Y80</f>
        <v>0</v>
      </c>
      <c r="Q70" s="311">
        <f>'TERM 1'!Z80</f>
        <v>0</v>
      </c>
      <c r="R70" s="311">
        <f>'TERM 1'!AA80</f>
        <v>0</v>
      </c>
      <c r="S70" s="311">
        <f>'TERM 2'!Z80</f>
        <v>0</v>
      </c>
      <c r="T70" s="311">
        <f>'TERM 2'!AA80</f>
        <v>0</v>
      </c>
      <c r="U70" s="311">
        <f>'TERM 3'!Z80</f>
        <v>0</v>
      </c>
      <c r="V70" s="311">
        <f>'TERM 3'!AA80</f>
        <v>0</v>
      </c>
    </row>
    <row r="71" spans="1:22">
      <c r="A71" s="309" t="str">
        <f>'INPUT DATA'!P23</f>
        <v>PABILONA, QUEENZEL A.</v>
      </c>
      <c r="B71" s="310">
        <f>'TERM 1'!U81</f>
        <v>0</v>
      </c>
      <c r="C71" s="311">
        <f>'TERM 1'!V81</f>
        <v>0</v>
      </c>
      <c r="D71" s="311">
        <f>'TERM 2'!U81</f>
        <v>0</v>
      </c>
      <c r="E71" s="311">
        <f>'TERM 2'!V81</f>
        <v>0</v>
      </c>
      <c r="F71" s="311">
        <f>'TERM 3'!U81</f>
        <v>0</v>
      </c>
      <c r="G71" s="311">
        <f>'TERM 3'!V81</f>
        <v>0</v>
      </c>
      <c r="H71" s="311">
        <f>'TERM 1'!W81</f>
        <v>0</v>
      </c>
      <c r="I71" s="311">
        <f>'TERM 1'!X81</f>
        <v>0</v>
      </c>
      <c r="J71" s="311">
        <f>'TERM 2'!W81</f>
        <v>0</v>
      </c>
      <c r="K71" s="311">
        <f>'TERM 2'!X81</f>
        <v>0</v>
      </c>
      <c r="L71" s="311">
        <f>'TERM 3'!W81</f>
        <v>0</v>
      </c>
      <c r="M71" s="311">
        <f>'TERM 3'!X81</f>
        <v>0</v>
      </c>
      <c r="N71" s="311">
        <f>'TERM 1'!Y81</f>
        <v>0</v>
      </c>
      <c r="O71" s="311">
        <f>'TERM 2'!Y81</f>
        <v>0</v>
      </c>
      <c r="P71" s="311">
        <f>'TERM 3'!Y81</f>
        <v>0</v>
      </c>
      <c r="Q71" s="311">
        <f>'TERM 1'!Z81</f>
        <v>0</v>
      </c>
      <c r="R71" s="311">
        <f>'TERM 1'!AA81</f>
        <v>0</v>
      </c>
      <c r="S71" s="311">
        <f>'TERM 2'!Z81</f>
        <v>0</v>
      </c>
      <c r="T71" s="311">
        <f>'TERM 2'!AA81</f>
        <v>0</v>
      </c>
      <c r="U71" s="311">
        <f>'TERM 3'!Z81</f>
        <v>0</v>
      </c>
      <c r="V71" s="311">
        <f>'TERM 3'!AA81</f>
        <v>0</v>
      </c>
    </row>
    <row r="72" spans="1:22">
      <c r="A72" s="309" t="str">
        <f>'INPUT DATA'!P24</f>
        <v>PEÑOLVO, KHATE NATHALIE R.</v>
      </c>
      <c r="B72" s="310">
        <f>'TERM 1'!U82</f>
        <v>0</v>
      </c>
      <c r="C72" s="311">
        <f>'TERM 1'!V82</f>
        <v>0</v>
      </c>
      <c r="D72" s="311">
        <f>'TERM 2'!U82</f>
        <v>0</v>
      </c>
      <c r="E72" s="311">
        <f>'TERM 2'!V82</f>
        <v>0</v>
      </c>
      <c r="F72" s="311">
        <f>'TERM 3'!U82</f>
        <v>0</v>
      </c>
      <c r="G72" s="311">
        <f>'TERM 3'!V82</f>
        <v>0</v>
      </c>
      <c r="H72" s="311">
        <f>'TERM 1'!W82</f>
        <v>0</v>
      </c>
      <c r="I72" s="311">
        <f>'TERM 1'!X82</f>
        <v>0</v>
      </c>
      <c r="J72" s="311">
        <f>'TERM 2'!W82</f>
        <v>0</v>
      </c>
      <c r="K72" s="311">
        <f>'TERM 2'!X82</f>
        <v>0</v>
      </c>
      <c r="L72" s="311">
        <f>'TERM 3'!W82</f>
        <v>0</v>
      </c>
      <c r="M72" s="311">
        <f>'TERM 3'!X82</f>
        <v>0</v>
      </c>
      <c r="N72" s="311">
        <f>'TERM 1'!Y82</f>
        <v>0</v>
      </c>
      <c r="O72" s="311">
        <f>'TERM 2'!Y82</f>
        <v>0</v>
      </c>
      <c r="P72" s="311">
        <f>'TERM 3'!Y82</f>
        <v>0</v>
      </c>
      <c r="Q72" s="311">
        <f>'TERM 1'!Z82</f>
        <v>0</v>
      </c>
      <c r="R72" s="311">
        <f>'TERM 1'!AA82</f>
        <v>0</v>
      </c>
      <c r="S72" s="311">
        <f>'TERM 2'!Z82</f>
        <v>0</v>
      </c>
      <c r="T72" s="311">
        <f>'TERM 2'!AA82</f>
        <v>0</v>
      </c>
      <c r="U72" s="311">
        <f>'TERM 3'!Z82</f>
        <v>0</v>
      </c>
      <c r="V72" s="311">
        <f>'TERM 3'!AA82</f>
        <v>0</v>
      </c>
    </row>
    <row r="73" spans="1:22">
      <c r="A73" s="309" t="str">
        <f>'INPUT DATA'!P25</f>
        <v>PERPO, CHEALSY JEAL T.</v>
      </c>
      <c r="B73" s="310">
        <f>'TERM 1'!U83</f>
        <v>0</v>
      </c>
      <c r="C73" s="311">
        <f>'TERM 1'!V83</f>
        <v>0</v>
      </c>
      <c r="D73" s="311">
        <f>'TERM 2'!U83</f>
        <v>0</v>
      </c>
      <c r="E73" s="311">
        <f>'TERM 2'!V83</f>
        <v>0</v>
      </c>
      <c r="F73" s="311">
        <f>'TERM 3'!U83</f>
        <v>0</v>
      </c>
      <c r="G73" s="311">
        <f>'TERM 3'!V83</f>
        <v>0</v>
      </c>
      <c r="H73" s="311">
        <f>'TERM 1'!W83</f>
        <v>0</v>
      </c>
      <c r="I73" s="311">
        <f>'TERM 1'!X83</f>
        <v>0</v>
      </c>
      <c r="J73" s="311">
        <f>'TERM 2'!W83</f>
        <v>0</v>
      </c>
      <c r="K73" s="311">
        <f>'TERM 2'!X83</f>
        <v>0</v>
      </c>
      <c r="L73" s="311">
        <f>'TERM 3'!W83</f>
        <v>0</v>
      </c>
      <c r="M73" s="311">
        <f>'TERM 3'!X83</f>
        <v>0</v>
      </c>
      <c r="N73" s="311">
        <f>'TERM 1'!Y83</f>
        <v>0</v>
      </c>
      <c r="O73" s="311">
        <f>'TERM 2'!Y83</f>
        <v>0</v>
      </c>
      <c r="P73" s="311">
        <f>'TERM 3'!Y83</f>
        <v>0</v>
      </c>
      <c r="Q73" s="311">
        <f>'TERM 1'!Z83</f>
        <v>0</v>
      </c>
      <c r="R73" s="311">
        <f>'TERM 1'!AA83</f>
        <v>0</v>
      </c>
      <c r="S73" s="311">
        <f>'TERM 2'!Z83</f>
        <v>0</v>
      </c>
      <c r="T73" s="311">
        <f>'TERM 2'!AA83</f>
        <v>0</v>
      </c>
      <c r="U73" s="311">
        <f>'TERM 3'!Z83</f>
        <v>0</v>
      </c>
      <c r="V73" s="311">
        <f>'TERM 3'!AA83</f>
        <v>0</v>
      </c>
    </row>
    <row r="74" spans="1:22">
      <c r="A74" s="309" t="str">
        <f>'INPUT DATA'!P26</f>
        <v>SOMODIO, QUINTANA BLESSIE D.</v>
      </c>
      <c r="B74" s="310">
        <f>'TERM 1'!U84</f>
        <v>0</v>
      </c>
      <c r="C74" s="311">
        <f>'TERM 1'!V84</f>
        <v>0</v>
      </c>
      <c r="D74" s="311">
        <f>'TERM 2'!U84</f>
        <v>0</v>
      </c>
      <c r="E74" s="311">
        <f>'TERM 2'!V84</f>
        <v>0</v>
      </c>
      <c r="F74" s="311">
        <f>'TERM 3'!U84</f>
        <v>0</v>
      </c>
      <c r="G74" s="311">
        <f>'TERM 3'!V84</f>
        <v>0</v>
      </c>
      <c r="H74" s="311">
        <f>'TERM 1'!W84</f>
        <v>0</v>
      </c>
      <c r="I74" s="311">
        <f>'TERM 1'!X84</f>
        <v>0</v>
      </c>
      <c r="J74" s="311">
        <f>'TERM 2'!W84</f>
        <v>0</v>
      </c>
      <c r="K74" s="311">
        <f>'TERM 2'!X84</f>
        <v>0</v>
      </c>
      <c r="L74" s="311">
        <f>'TERM 3'!W84</f>
        <v>0</v>
      </c>
      <c r="M74" s="311">
        <f>'TERM 3'!X84</f>
        <v>0</v>
      </c>
      <c r="N74" s="311">
        <f>'TERM 1'!Y84</f>
        <v>0</v>
      </c>
      <c r="O74" s="311">
        <f>'TERM 2'!Y84</f>
        <v>0</v>
      </c>
      <c r="P74" s="311">
        <f>'TERM 3'!Y84</f>
        <v>0</v>
      </c>
      <c r="Q74" s="311">
        <f>'TERM 1'!Z84</f>
        <v>0</v>
      </c>
      <c r="R74" s="311">
        <f>'TERM 1'!AA84</f>
        <v>0</v>
      </c>
      <c r="S74" s="311">
        <f>'TERM 2'!Z84</f>
        <v>0</v>
      </c>
      <c r="T74" s="311">
        <f>'TERM 2'!AA84</f>
        <v>0</v>
      </c>
      <c r="U74" s="311">
        <f>'TERM 3'!Z84</f>
        <v>0</v>
      </c>
      <c r="V74" s="311">
        <f>'TERM 3'!AA84</f>
        <v>0</v>
      </c>
    </row>
    <row r="75" spans="1:22">
      <c r="A75" s="309" t="str">
        <f>'INPUT DATA'!P27</f>
        <v>TRAGO, CZARINA B.</v>
      </c>
      <c r="B75" s="310">
        <f>'TERM 1'!U85</f>
        <v>0</v>
      </c>
      <c r="C75" s="311">
        <f>'TERM 1'!V85</f>
        <v>0</v>
      </c>
      <c r="D75" s="311">
        <f>'TERM 2'!U85</f>
        <v>0</v>
      </c>
      <c r="E75" s="311">
        <f>'TERM 2'!V85</f>
        <v>0</v>
      </c>
      <c r="F75" s="311">
        <f>'TERM 3'!U85</f>
        <v>0</v>
      </c>
      <c r="G75" s="311">
        <f>'TERM 3'!V85</f>
        <v>0</v>
      </c>
      <c r="H75" s="311">
        <f>'TERM 1'!W85</f>
        <v>0</v>
      </c>
      <c r="I75" s="311">
        <f>'TERM 1'!X85</f>
        <v>0</v>
      </c>
      <c r="J75" s="311">
        <f>'TERM 2'!W85</f>
        <v>0</v>
      </c>
      <c r="K75" s="311">
        <f>'TERM 2'!X85</f>
        <v>0</v>
      </c>
      <c r="L75" s="311">
        <f>'TERM 3'!W85</f>
        <v>0</v>
      </c>
      <c r="M75" s="311">
        <f>'TERM 3'!X85</f>
        <v>0</v>
      </c>
      <c r="N75" s="311">
        <f>'TERM 1'!Y85</f>
        <v>0</v>
      </c>
      <c r="O75" s="311">
        <f>'TERM 2'!Y85</f>
        <v>0</v>
      </c>
      <c r="P75" s="311">
        <f>'TERM 3'!Y85</f>
        <v>0</v>
      </c>
      <c r="Q75" s="311">
        <f>'TERM 1'!Z85</f>
        <v>0</v>
      </c>
      <c r="R75" s="311">
        <f>'TERM 1'!AA85</f>
        <v>0</v>
      </c>
      <c r="S75" s="311">
        <f>'TERM 2'!Z85</f>
        <v>0</v>
      </c>
      <c r="T75" s="311">
        <f>'TERM 2'!AA85</f>
        <v>0</v>
      </c>
      <c r="U75" s="311">
        <f>'TERM 3'!Z85</f>
        <v>0</v>
      </c>
      <c r="V75" s="311">
        <f>'TERM 3'!AA85</f>
        <v>0</v>
      </c>
    </row>
    <row r="76" spans="1:22">
      <c r="A76" s="309" t="e">
        <f>'INPUT DATA'!#REF!</f>
        <v>#REF!</v>
      </c>
      <c r="B76" s="310">
        <f>'TERM 1'!U86</f>
        <v>0</v>
      </c>
      <c r="C76" s="311">
        <f>'TERM 1'!V86</f>
        <v>0</v>
      </c>
      <c r="D76" s="311">
        <f>'TERM 2'!U86</f>
        <v>0</v>
      </c>
      <c r="E76" s="311">
        <f>'TERM 2'!V86</f>
        <v>0</v>
      </c>
      <c r="F76" s="311">
        <f>'TERM 3'!U86</f>
        <v>0</v>
      </c>
      <c r="G76" s="311">
        <f>'TERM 3'!V86</f>
        <v>0</v>
      </c>
      <c r="H76" s="311">
        <f>'TERM 1'!W86</f>
        <v>0</v>
      </c>
      <c r="I76" s="311">
        <f>'TERM 1'!X86</f>
        <v>0</v>
      </c>
      <c r="J76" s="311">
        <f>'TERM 2'!W86</f>
        <v>0</v>
      </c>
      <c r="K76" s="311">
        <f>'TERM 2'!X86</f>
        <v>0</v>
      </c>
      <c r="L76" s="311">
        <f>'TERM 3'!W86</f>
        <v>0</v>
      </c>
      <c r="M76" s="311">
        <f>'TERM 3'!X86</f>
        <v>0</v>
      </c>
      <c r="N76" s="311">
        <f>'TERM 1'!Y86</f>
        <v>0</v>
      </c>
      <c r="O76" s="311">
        <f>'TERM 2'!Y86</f>
        <v>0</v>
      </c>
      <c r="P76" s="311">
        <f>'TERM 3'!Y86</f>
        <v>0</v>
      </c>
      <c r="Q76" s="311">
        <f>'TERM 1'!Z86</f>
        <v>0</v>
      </c>
      <c r="R76" s="311">
        <f>'TERM 1'!AA86</f>
        <v>0</v>
      </c>
      <c r="S76" s="311">
        <f>'TERM 2'!Z86</f>
        <v>0</v>
      </c>
      <c r="T76" s="311">
        <f>'TERM 2'!AA86</f>
        <v>0</v>
      </c>
      <c r="U76" s="311">
        <f>'TERM 3'!Z86</f>
        <v>0</v>
      </c>
      <c r="V76" s="311">
        <f>'TERM 3'!AA86</f>
        <v>0</v>
      </c>
    </row>
    <row r="77" spans="1:22">
      <c r="A77" s="309" t="e">
        <f>'INPUT DATA'!#REF!</f>
        <v>#REF!</v>
      </c>
      <c r="B77" s="310">
        <f>'TERM 1'!U87</f>
        <v>0</v>
      </c>
      <c r="C77" s="311">
        <f>'TERM 1'!V87</f>
        <v>0</v>
      </c>
      <c r="D77" s="311">
        <f>'TERM 2'!U87</f>
        <v>0</v>
      </c>
      <c r="E77" s="311">
        <f>'TERM 2'!V87</f>
        <v>0</v>
      </c>
      <c r="F77" s="311">
        <f>'TERM 3'!U87</f>
        <v>0</v>
      </c>
      <c r="G77" s="311">
        <f>'TERM 3'!V87</f>
        <v>0</v>
      </c>
      <c r="H77" s="311">
        <f>'TERM 1'!W87</f>
        <v>0</v>
      </c>
      <c r="I77" s="311">
        <f>'TERM 1'!X87</f>
        <v>0</v>
      </c>
      <c r="J77" s="311">
        <f>'TERM 2'!W87</f>
        <v>0</v>
      </c>
      <c r="K77" s="311">
        <f>'TERM 2'!X87</f>
        <v>0</v>
      </c>
      <c r="L77" s="311">
        <f>'TERM 3'!W87</f>
        <v>0</v>
      </c>
      <c r="M77" s="311">
        <f>'TERM 3'!X87</f>
        <v>0</v>
      </c>
      <c r="N77" s="311">
        <f>'TERM 1'!Y87</f>
        <v>0</v>
      </c>
      <c r="O77" s="311">
        <f>'TERM 2'!Y87</f>
        <v>0</v>
      </c>
      <c r="P77" s="311">
        <f>'TERM 3'!Y87</f>
        <v>0</v>
      </c>
      <c r="Q77" s="311">
        <f>'TERM 1'!Z87</f>
        <v>0</v>
      </c>
      <c r="R77" s="311">
        <f>'TERM 1'!AA87</f>
        <v>0</v>
      </c>
      <c r="S77" s="311">
        <f>'TERM 2'!Z87</f>
        <v>0</v>
      </c>
      <c r="T77" s="311">
        <f>'TERM 2'!AA87</f>
        <v>0</v>
      </c>
      <c r="U77" s="311">
        <f>'TERM 3'!Z87</f>
        <v>0</v>
      </c>
      <c r="V77" s="311">
        <f>'TERM 3'!AA87</f>
        <v>0</v>
      </c>
    </row>
    <row r="78" spans="1:22">
      <c r="A78" s="309" t="str">
        <f>'INPUT DATA'!P28</f>
        <v>TUPAS, DAÑELLA B.</v>
      </c>
      <c r="B78" s="310">
        <f>'TERM 1'!U88</f>
        <v>0</v>
      </c>
      <c r="C78" s="311">
        <f>'TERM 1'!V88</f>
        <v>0</v>
      </c>
      <c r="D78" s="311">
        <f>'TERM 2'!U88</f>
        <v>0</v>
      </c>
      <c r="E78" s="311">
        <f>'TERM 2'!V88</f>
        <v>0</v>
      </c>
      <c r="F78" s="311">
        <f>'TERM 3'!U88</f>
        <v>0</v>
      </c>
      <c r="G78" s="311">
        <f>'TERM 3'!V88</f>
        <v>0</v>
      </c>
      <c r="H78" s="311">
        <f>'TERM 1'!W88</f>
        <v>0</v>
      </c>
      <c r="I78" s="311">
        <f>'TERM 1'!X88</f>
        <v>0</v>
      </c>
      <c r="J78" s="311">
        <f>'TERM 2'!W88</f>
        <v>0</v>
      </c>
      <c r="K78" s="311">
        <f>'TERM 2'!X88</f>
        <v>0</v>
      </c>
      <c r="L78" s="311">
        <f>'TERM 3'!W88</f>
        <v>0</v>
      </c>
      <c r="M78" s="311">
        <f>'TERM 3'!X88</f>
        <v>0</v>
      </c>
      <c r="N78" s="311">
        <f>'TERM 1'!Y88</f>
        <v>0</v>
      </c>
      <c r="O78" s="311">
        <f>'TERM 2'!Y88</f>
        <v>0</v>
      </c>
      <c r="P78" s="311">
        <f>'TERM 3'!Y88</f>
        <v>0</v>
      </c>
      <c r="Q78" s="311">
        <f>'TERM 1'!Z88</f>
        <v>0</v>
      </c>
      <c r="R78" s="311">
        <f>'TERM 1'!AA88</f>
        <v>0</v>
      </c>
      <c r="S78" s="311">
        <f>'TERM 2'!Z88</f>
        <v>0</v>
      </c>
      <c r="T78" s="311">
        <f>'TERM 2'!AA88</f>
        <v>0</v>
      </c>
      <c r="U78" s="311">
        <f>'TERM 3'!Z88</f>
        <v>0</v>
      </c>
      <c r="V78" s="311">
        <f>'TERM 3'!AA88</f>
        <v>0</v>
      </c>
    </row>
    <row r="79" spans="1:22">
      <c r="A79" s="309" t="e">
        <f>'INPUT DATA'!P29</f>
        <v>#VALUE!</v>
      </c>
      <c r="B79" s="310">
        <f>'TERM 1'!U89</f>
        <v>0</v>
      </c>
      <c r="C79" s="311">
        <f>'TERM 1'!V89</f>
        <v>0</v>
      </c>
      <c r="D79" s="311">
        <f>'TERM 2'!U89</f>
        <v>0</v>
      </c>
      <c r="E79" s="311">
        <f>'TERM 2'!V89</f>
        <v>0</v>
      </c>
      <c r="F79" s="311">
        <f>'TERM 3'!U89</f>
        <v>0</v>
      </c>
      <c r="G79" s="311">
        <f>'TERM 3'!V89</f>
        <v>0</v>
      </c>
      <c r="H79" s="311">
        <f>'TERM 1'!W89</f>
        <v>0</v>
      </c>
      <c r="I79" s="311">
        <f>'TERM 1'!X89</f>
        <v>0</v>
      </c>
      <c r="J79" s="311">
        <f>'TERM 2'!W89</f>
        <v>0</v>
      </c>
      <c r="K79" s="311">
        <f>'TERM 2'!X89</f>
        <v>0</v>
      </c>
      <c r="L79" s="311">
        <f>'TERM 3'!W89</f>
        <v>0</v>
      </c>
      <c r="M79" s="311">
        <f>'TERM 3'!X89</f>
        <v>0</v>
      </c>
      <c r="N79" s="311">
        <f>'TERM 1'!Y89</f>
        <v>0</v>
      </c>
      <c r="O79" s="311">
        <f>'TERM 2'!Y89</f>
        <v>0</v>
      </c>
      <c r="P79" s="311">
        <f>'TERM 3'!Y89</f>
        <v>0</v>
      </c>
      <c r="Q79" s="311">
        <f>'TERM 1'!Z89</f>
        <v>0</v>
      </c>
      <c r="R79" s="311">
        <f>'TERM 1'!AA89</f>
        <v>0</v>
      </c>
      <c r="S79" s="311">
        <f>'TERM 2'!Z89</f>
        <v>0</v>
      </c>
      <c r="T79" s="311">
        <f>'TERM 2'!AA89</f>
        <v>0</v>
      </c>
      <c r="U79" s="311">
        <f>'TERM 3'!Z89</f>
        <v>0</v>
      </c>
      <c r="V79" s="311">
        <f>'TERM 3'!AA89</f>
        <v>0</v>
      </c>
    </row>
    <row r="80" spans="1:22">
      <c r="A80" s="309" t="e">
        <f>'INPUT DATA'!P30</f>
        <v>#VALUE!</v>
      </c>
      <c r="B80" s="310">
        <f>'TERM 1'!U90</f>
        <v>0</v>
      </c>
      <c r="C80" s="311">
        <f>'TERM 1'!V90</f>
        <v>0</v>
      </c>
      <c r="D80" s="311">
        <f>'TERM 2'!U90</f>
        <v>0</v>
      </c>
      <c r="E80" s="311">
        <f>'TERM 2'!V90</f>
        <v>0</v>
      </c>
      <c r="F80" s="311">
        <f>'TERM 3'!U90</f>
        <v>0</v>
      </c>
      <c r="G80" s="311">
        <f>'TERM 3'!V90</f>
        <v>0</v>
      </c>
      <c r="H80" s="311">
        <f>'TERM 1'!W90</f>
        <v>0</v>
      </c>
      <c r="I80" s="311">
        <f>'TERM 1'!X90</f>
        <v>0</v>
      </c>
      <c r="J80" s="311">
        <f>'TERM 2'!W90</f>
        <v>0</v>
      </c>
      <c r="K80" s="311">
        <f>'TERM 2'!X90</f>
        <v>0</v>
      </c>
      <c r="L80" s="311">
        <f>'TERM 3'!W90</f>
        <v>0</v>
      </c>
      <c r="M80" s="311">
        <f>'TERM 3'!X90</f>
        <v>0</v>
      </c>
      <c r="N80" s="311">
        <f>'TERM 1'!Y90</f>
        <v>0</v>
      </c>
      <c r="O80" s="311">
        <f>'TERM 2'!Y90</f>
        <v>0</v>
      </c>
      <c r="P80" s="311">
        <f>'TERM 3'!Y90</f>
        <v>0</v>
      </c>
      <c r="Q80" s="311">
        <f>'TERM 1'!Z90</f>
        <v>0</v>
      </c>
      <c r="R80" s="311">
        <f>'TERM 1'!AA90</f>
        <v>0</v>
      </c>
      <c r="S80" s="311">
        <f>'TERM 2'!Z90</f>
        <v>0</v>
      </c>
      <c r="T80" s="311">
        <f>'TERM 2'!AA90</f>
        <v>0</v>
      </c>
      <c r="U80" s="311">
        <f>'TERM 3'!Z90</f>
        <v>0</v>
      </c>
      <c r="V80" s="311">
        <f>'TERM 3'!AA90</f>
        <v>0</v>
      </c>
    </row>
    <row r="81" spans="1:22">
      <c r="A81" s="309" t="e">
        <f>'INPUT DATA'!P31</f>
        <v>#VALUE!</v>
      </c>
      <c r="B81" s="310">
        <f>'TERM 1'!U91</f>
        <v>0</v>
      </c>
      <c r="C81" s="311">
        <f>'TERM 1'!V91</f>
        <v>0</v>
      </c>
      <c r="D81" s="311">
        <f>'TERM 2'!U91</f>
        <v>0</v>
      </c>
      <c r="E81" s="311">
        <f>'TERM 2'!V91</f>
        <v>0</v>
      </c>
      <c r="F81" s="311">
        <f>'TERM 3'!U91</f>
        <v>0</v>
      </c>
      <c r="G81" s="311">
        <f>'TERM 3'!V91</f>
        <v>0</v>
      </c>
      <c r="H81" s="311">
        <f>'TERM 1'!W91</f>
        <v>0</v>
      </c>
      <c r="I81" s="311">
        <f>'TERM 1'!X91</f>
        <v>0</v>
      </c>
      <c r="J81" s="311">
        <f>'TERM 2'!W91</f>
        <v>0</v>
      </c>
      <c r="K81" s="311">
        <f>'TERM 2'!X91</f>
        <v>0</v>
      </c>
      <c r="L81" s="311">
        <f>'TERM 3'!W91</f>
        <v>0</v>
      </c>
      <c r="M81" s="311">
        <f>'TERM 3'!X91</f>
        <v>0</v>
      </c>
      <c r="N81" s="311">
        <f>'TERM 1'!Y91</f>
        <v>0</v>
      </c>
      <c r="O81" s="311">
        <f>'TERM 2'!Y91</f>
        <v>0</v>
      </c>
      <c r="P81" s="311">
        <f>'TERM 3'!Y91</f>
        <v>0</v>
      </c>
      <c r="Q81" s="311">
        <f>'TERM 1'!Z91</f>
        <v>0</v>
      </c>
      <c r="R81" s="311">
        <f>'TERM 1'!AA91</f>
        <v>0</v>
      </c>
      <c r="S81" s="311">
        <f>'TERM 2'!Z91</f>
        <v>0</v>
      </c>
      <c r="T81" s="311">
        <f>'TERM 2'!AA91</f>
        <v>0</v>
      </c>
      <c r="U81" s="311">
        <f>'TERM 3'!Z91</f>
        <v>0</v>
      </c>
      <c r="V81" s="311">
        <f>'TERM 3'!AA91</f>
        <v>0</v>
      </c>
    </row>
    <row r="82" spans="1:22">
      <c r="A82" s="309" t="e">
        <f>'INPUT DATA'!P32</f>
        <v>#VALUE!</v>
      </c>
      <c r="B82" s="310">
        <f>'TERM 1'!U92</f>
        <v>0</v>
      </c>
      <c r="C82" s="311">
        <f>'TERM 1'!V92</f>
        <v>0</v>
      </c>
      <c r="D82" s="311">
        <f>'TERM 2'!U92</f>
        <v>0</v>
      </c>
      <c r="E82" s="311">
        <f>'TERM 2'!V92</f>
        <v>0</v>
      </c>
      <c r="F82" s="311">
        <f>'TERM 3'!U92</f>
        <v>0</v>
      </c>
      <c r="G82" s="311">
        <f>'TERM 3'!V92</f>
        <v>0</v>
      </c>
      <c r="H82" s="311">
        <f>'TERM 1'!W92</f>
        <v>0</v>
      </c>
      <c r="I82" s="311">
        <f>'TERM 1'!X92</f>
        <v>0</v>
      </c>
      <c r="J82" s="311">
        <f>'TERM 2'!W92</f>
        <v>0</v>
      </c>
      <c r="K82" s="311">
        <f>'TERM 2'!X92</f>
        <v>0</v>
      </c>
      <c r="L82" s="311">
        <f>'TERM 3'!W92</f>
        <v>0</v>
      </c>
      <c r="M82" s="311">
        <f>'TERM 3'!X92</f>
        <v>0</v>
      </c>
      <c r="N82" s="311">
        <f>'TERM 1'!Y92</f>
        <v>0</v>
      </c>
      <c r="O82" s="311">
        <f>'TERM 2'!Y92</f>
        <v>0</v>
      </c>
      <c r="P82" s="311">
        <f>'TERM 3'!Y92</f>
        <v>0</v>
      </c>
      <c r="Q82" s="311">
        <f>'TERM 1'!Z92</f>
        <v>0</v>
      </c>
      <c r="R82" s="311">
        <f>'TERM 1'!AA92</f>
        <v>0</v>
      </c>
      <c r="S82" s="311">
        <f>'TERM 2'!Z92</f>
        <v>0</v>
      </c>
      <c r="T82" s="311">
        <f>'TERM 2'!AA92</f>
        <v>0</v>
      </c>
      <c r="U82" s="311">
        <f>'TERM 3'!Z92</f>
        <v>0</v>
      </c>
      <c r="V82" s="311">
        <f>'TERM 3'!AA92</f>
        <v>0</v>
      </c>
    </row>
    <row r="83" spans="1:22">
      <c r="A83" s="309" t="e">
        <f>'INPUT DATA'!P33</f>
        <v>#VALUE!</v>
      </c>
      <c r="B83" s="310">
        <f>'TERM 1'!U93</f>
        <v>0</v>
      </c>
      <c r="C83" s="311">
        <f>'TERM 1'!V93</f>
        <v>0</v>
      </c>
      <c r="D83" s="311">
        <f>'TERM 2'!U93</f>
        <v>0</v>
      </c>
      <c r="E83" s="311">
        <f>'TERM 2'!V93</f>
        <v>0</v>
      </c>
      <c r="F83" s="311">
        <f>'TERM 3'!U93</f>
        <v>0</v>
      </c>
      <c r="G83" s="311">
        <f>'TERM 3'!V93</f>
        <v>0</v>
      </c>
      <c r="H83" s="311">
        <f>'TERM 1'!W93</f>
        <v>0</v>
      </c>
      <c r="I83" s="311">
        <f>'TERM 1'!X93</f>
        <v>0</v>
      </c>
      <c r="J83" s="311">
        <f>'TERM 2'!W93</f>
        <v>0</v>
      </c>
      <c r="K83" s="311">
        <f>'TERM 2'!X93</f>
        <v>0</v>
      </c>
      <c r="L83" s="311">
        <f>'TERM 3'!W93</f>
        <v>0</v>
      </c>
      <c r="M83" s="311">
        <f>'TERM 3'!X93</f>
        <v>0</v>
      </c>
      <c r="N83" s="311">
        <f>'TERM 1'!Y93</f>
        <v>0</v>
      </c>
      <c r="O83" s="311">
        <f>'TERM 2'!Y93</f>
        <v>0</v>
      </c>
      <c r="P83" s="311">
        <f>'TERM 3'!Y93</f>
        <v>0</v>
      </c>
      <c r="Q83" s="311">
        <f>'TERM 1'!Z93</f>
        <v>0</v>
      </c>
      <c r="R83" s="311">
        <f>'TERM 1'!AA93</f>
        <v>0</v>
      </c>
      <c r="S83" s="311">
        <f>'TERM 2'!Z93</f>
        <v>0</v>
      </c>
      <c r="T83" s="311">
        <f>'TERM 2'!AA93</f>
        <v>0</v>
      </c>
      <c r="U83" s="311">
        <f>'TERM 3'!Z93</f>
        <v>0</v>
      </c>
      <c r="V83" s="311">
        <f>'TERM 3'!AA93</f>
        <v>0</v>
      </c>
    </row>
    <row r="84" spans="1:22">
      <c r="A84" s="309" t="e">
        <f>'INPUT DATA'!P34</f>
        <v>#VALUE!</v>
      </c>
      <c r="B84" s="310">
        <f>'TERM 1'!U94</f>
        <v>0</v>
      </c>
      <c r="C84" s="311">
        <f>'TERM 1'!V94</f>
        <v>0</v>
      </c>
      <c r="D84" s="311">
        <f>'TERM 2'!U94</f>
        <v>0</v>
      </c>
      <c r="E84" s="311">
        <f>'TERM 2'!V94</f>
        <v>0</v>
      </c>
      <c r="F84" s="311">
        <f>'TERM 3'!U94</f>
        <v>0</v>
      </c>
      <c r="G84" s="311">
        <f>'TERM 3'!V94</f>
        <v>0</v>
      </c>
      <c r="H84" s="311">
        <f>'TERM 1'!W94</f>
        <v>0</v>
      </c>
      <c r="I84" s="311">
        <f>'TERM 1'!X94</f>
        <v>0</v>
      </c>
      <c r="J84" s="311">
        <f>'TERM 2'!W94</f>
        <v>0</v>
      </c>
      <c r="K84" s="311">
        <f>'TERM 2'!X94</f>
        <v>0</v>
      </c>
      <c r="L84" s="311">
        <f>'TERM 3'!W94</f>
        <v>0</v>
      </c>
      <c r="M84" s="311">
        <f>'TERM 3'!X94</f>
        <v>0</v>
      </c>
      <c r="N84" s="311">
        <f>'TERM 1'!Y94</f>
        <v>0</v>
      </c>
      <c r="O84" s="311">
        <f>'TERM 2'!Y94</f>
        <v>0</v>
      </c>
      <c r="P84" s="311">
        <f>'TERM 3'!Y94</f>
        <v>0</v>
      </c>
      <c r="Q84" s="311">
        <f>'TERM 1'!Z94</f>
        <v>0</v>
      </c>
      <c r="R84" s="311">
        <f>'TERM 1'!AA94</f>
        <v>0</v>
      </c>
      <c r="S84" s="311">
        <f>'TERM 2'!Z94</f>
        <v>0</v>
      </c>
      <c r="T84" s="311">
        <f>'TERM 2'!AA94</f>
        <v>0</v>
      </c>
      <c r="U84" s="311">
        <f>'TERM 3'!Z94</f>
        <v>0</v>
      </c>
      <c r="V84" s="311">
        <f>'TERM 3'!AA94</f>
        <v>0</v>
      </c>
    </row>
    <row r="85" spans="1:22">
      <c r="A85" s="309" t="e">
        <f>'INPUT DATA'!P35</f>
        <v>#VALUE!</v>
      </c>
      <c r="B85" s="310">
        <f>'TERM 1'!U95</f>
        <v>0</v>
      </c>
      <c r="C85" s="311">
        <f>'TERM 1'!V95</f>
        <v>0</v>
      </c>
      <c r="D85" s="311">
        <f>'TERM 2'!U95</f>
        <v>0</v>
      </c>
      <c r="E85" s="311">
        <f>'TERM 2'!V95</f>
        <v>0</v>
      </c>
      <c r="F85" s="311">
        <f>'TERM 3'!U95</f>
        <v>0</v>
      </c>
      <c r="G85" s="311">
        <f>'TERM 3'!V95</f>
        <v>0</v>
      </c>
      <c r="H85" s="311">
        <f>'TERM 1'!W95</f>
        <v>0</v>
      </c>
      <c r="I85" s="311">
        <f>'TERM 1'!X95</f>
        <v>0</v>
      </c>
      <c r="J85" s="311">
        <f>'TERM 2'!W95</f>
        <v>0</v>
      </c>
      <c r="K85" s="311">
        <f>'TERM 2'!X95</f>
        <v>0</v>
      </c>
      <c r="L85" s="311">
        <f>'TERM 3'!W95</f>
        <v>0</v>
      </c>
      <c r="M85" s="311">
        <f>'TERM 3'!X95</f>
        <v>0</v>
      </c>
      <c r="N85" s="311">
        <f>'TERM 1'!Y95</f>
        <v>0</v>
      </c>
      <c r="O85" s="311">
        <f>'TERM 2'!Y95</f>
        <v>0</v>
      </c>
      <c r="P85" s="311">
        <f>'TERM 3'!Y95</f>
        <v>0</v>
      </c>
      <c r="Q85" s="311">
        <f>'TERM 1'!Z95</f>
        <v>0</v>
      </c>
      <c r="R85" s="311">
        <f>'TERM 1'!AA95</f>
        <v>0</v>
      </c>
      <c r="S85" s="311">
        <f>'TERM 2'!Z95</f>
        <v>0</v>
      </c>
      <c r="T85" s="311">
        <f>'TERM 2'!AA95</f>
        <v>0</v>
      </c>
      <c r="U85" s="311">
        <f>'TERM 3'!Z95</f>
        <v>0</v>
      </c>
      <c r="V85" s="311">
        <f>'TERM 3'!AA95</f>
        <v>0</v>
      </c>
    </row>
    <row r="86" spans="1:22">
      <c r="A86" s="309" t="e">
        <f>'INPUT DATA'!P36</f>
        <v>#VALUE!</v>
      </c>
      <c r="B86" s="310">
        <f>'TERM 1'!U96</f>
        <v>0</v>
      </c>
      <c r="C86" s="311">
        <f>'TERM 1'!V96</f>
        <v>0</v>
      </c>
      <c r="D86" s="311">
        <f>'TERM 2'!U96</f>
        <v>0</v>
      </c>
      <c r="E86" s="311">
        <f>'TERM 2'!V96</f>
        <v>0</v>
      </c>
      <c r="F86" s="311">
        <f>'TERM 3'!U96</f>
        <v>0</v>
      </c>
      <c r="G86" s="311">
        <f>'TERM 3'!V96</f>
        <v>0</v>
      </c>
      <c r="H86" s="311">
        <f>'TERM 1'!W96</f>
        <v>0</v>
      </c>
      <c r="I86" s="311">
        <f>'TERM 1'!X96</f>
        <v>0</v>
      </c>
      <c r="J86" s="311">
        <f>'TERM 2'!W96</f>
        <v>0</v>
      </c>
      <c r="K86" s="311">
        <f>'TERM 2'!X96</f>
        <v>0</v>
      </c>
      <c r="L86" s="311">
        <f>'TERM 3'!W96</f>
        <v>0</v>
      </c>
      <c r="M86" s="311">
        <f>'TERM 3'!X96</f>
        <v>0</v>
      </c>
      <c r="N86" s="311">
        <f>'TERM 1'!Y96</f>
        <v>0</v>
      </c>
      <c r="O86" s="311">
        <f>'TERM 2'!Y96</f>
        <v>0</v>
      </c>
      <c r="P86" s="311">
        <f>'TERM 3'!Y96</f>
        <v>0</v>
      </c>
      <c r="Q86" s="311">
        <f>'TERM 1'!Z96</f>
        <v>0</v>
      </c>
      <c r="R86" s="311">
        <f>'TERM 1'!AA96</f>
        <v>0</v>
      </c>
      <c r="S86" s="311">
        <f>'TERM 2'!Z96</f>
        <v>0</v>
      </c>
      <c r="T86" s="311">
        <f>'TERM 2'!AA96</f>
        <v>0</v>
      </c>
      <c r="U86" s="311">
        <f>'TERM 3'!Z96</f>
        <v>0</v>
      </c>
      <c r="V86" s="311">
        <f>'TERM 3'!AA96</f>
        <v>0</v>
      </c>
    </row>
    <row r="87" spans="1:22">
      <c r="A87" s="309" t="e">
        <f>'INPUT DATA'!P37</f>
        <v>#VALUE!</v>
      </c>
      <c r="B87" s="310">
        <f>'TERM 1'!U97</f>
        <v>0</v>
      </c>
      <c r="C87" s="311">
        <f>'TERM 1'!V97</f>
        <v>0</v>
      </c>
      <c r="D87" s="311">
        <f>'TERM 2'!U97</f>
        <v>0</v>
      </c>
      <c r="E87" s="311">
        <f>'TERM 2'!V97</f>
        <v>0</v>
      </c>
      <c r="F87" s="311">
        <f>'TERM 3'!U97</f>
        <v>0</v>
      </c>
      <c r="G87" s="311">
        <f>'TERM 3'!V97</f>
        <v>0</v>
      </c>
      <c r="H87" s="311">
        <f>'TERM 1'!W97</f>
        <v>0</v>
      </c>
      <c r="I87" s="311">
        <f>'TERM 1'!X97</f>
        <v>0</v>
      </c>
      <c r="J87" s="311">
        <f>'TERM 2'!W97</f>
        <v>0</v>
      </c>
      <c r="K87" s="311">
        <f>'TERM 2'!X97</f>
        <v>0</v>
      </c>
      <c r="L87" s="311">
        <f>'TERM 3'!W97</f>
        <v>0</v>
      </c>
      <c r="M87" s="311">
        <f>'TERM 3'!X97</f>
        <v>0</v>
      </c>
      <c r="N87" s="311">
        <f>'TERM 1'!Y97</f>
        <v>0</v>
      </c>
      <c r="O87" s="311">
        <f>'TERM 2'!Y97</f>
        <v>0</v>
      </c>
      <c r="P87" s="311">
        <f>'TERM 3'!Y97</f>
        <v>0</v>
      </c>
      <c r="Q87" s="311">
        <f>'TERM 1'!Z97</f>
        <v>0</v>
      </c>
      <c r="R87" s="311">
        <f>'TERM 1'!AA97</f>
        <v>0</v>
      </c>
      <c r="S87" s="311">
        <f>'TERM 2'!Z97</f>
        <v>0</v>
      </c>
      <c r="T87" s="311">
        <f>'TERM 2'!AA97</f>
        <v>0</v>
      </c>
      <c r="U87" s="311">
        <f>'TERM 3'!Z97</f>
        <v>0</v>
      </c>
      <c r="V87" s="311">
        <f>'TERM 3'!AA97</f>
        <v>0</v>
      </c>
    </row>
    <row r="88" spans="1:22">
      <c r="A88" s="309" t="e">
        <f>'INPUT DATA'!P38</f>
        <v>#VALUE!</v>
      </c>
      <c r="B88" s="310">
        <f>'TERM 1'!U98</f>
        <v>0</v>
      </c>
      <c r="C88" s="311">
        <f>'TERM 1'!V98</f>
        <v>0</v>
      </c>
      <c r="D88" s="311">
        <f>'TERM 2'!U98</f>
        <v>0</v>
      </c>
      <c r="E88" s="311">
        <f>'TERM 2'!V98</f>
        <v>0</v>
      </c>
      <c r="F88" s="311">
        <f>'TERM 3'!U98</f>
        <v>0</v>
      </c>
      <c r="G88" s="311">
        <f>'TERM 3'!V98</f>
        <v>0</v>
      </c>
      <c r="H88" s="311">
        <f>'TERM 1'!W98</f>
        <v>0</v>
      </c>
      <c r="I88" s="311">
        <f>'TERM 1'!X98</f>
        <v>0</v>
      </c>
      <c r="J88" s="311">
        <f>'TERM 2'!W98</f>
        <v>0</v>
      </c>
      <c r="K88" s="311">
        <f>'TERM 2'!X98</f>
        <v>0</v>
      </c>
      <c r="L88" s="311">
        <f>'TERM 3'!W98</f>
        <v>0</v>
      </c>
      <c r="M88" s="311">
        <f>'TERM 3'!X98</f>
        <v>0</v>
      </c>
      <c r="N88" s="311">
        <f>'TERM 1'!Y98</f>
        <v>0</v>
      </c>
      <c r="O88" s="311">
        <f>'TERM 2'!Y98</f>
        <v>0</v>
      </c>
      <c r="P88" s="311">
        <f>'TERM 3'!Y98</f>
        <v>0</v>
      </c>
      <c r="Q88" s="311">
        <f>'TERM 1'!Z98</f>
        <v>0</v>
      </c>
      <c r="R88" s="311">
        <f>'TERM 1'!AA98</f>
        <v>0</v>
      </c>
      <c r="S88" s="311">
        <f>'TERM 2'!Z98</f>
        <v>0</v>
      </c>
      <c r="T88" s="311">
        <f>'TERM 2'!AA98</f>
        <v>0</v>
      </c>
      <c r="U88" s="311">
        <f>'TERM 3'!Z98</f>
        <v>0</v>
      </c>
      <c r="V88" s="311">
        <f>'TERM 3'!AA98</f>
        <v>0</v>
      </c>
    </row>
    <row r="89" spans="1:22">
      <c r="A89" s="309" t="e">
        <f>'INPUT DATA'!P39</f>
        <v>#VALUE!</v>
      </c>
      <c r="B89" s="310">
        <f>'TERM 1'!U99</f>
        <v>0</v>
      </c>
      <c r="C89" s="311">
        <f>'TERM 1'!V99</f>
        <v>0</v>
      </c>
      <c r="D89" s="311">
        <f>'TERM 2'!U99</f>
        <v>0</v>
      </c>
      <c r="E89" s="311">
        <f>'TERM 2'!V99</f>
        <v>0</v>
      </c>
      <c r="F89" s="311">
        <f>'TERM 3'!U99</f>
        <v>0</v>
      </c>
      <c r="G89" s="311">
        <f>'TERM 3'!V99</f>
        <v>0</v>
      </c>
      <c r="H89" s="311">
        <f>'TERM 1'!W99</f>
        <v>0</v>
      </c>
      <c r="I89" s="311">
        <f>'TERM 1'!X99</f>
        <v>0</v>
      </c>
      <c r="J89" s="311">
        <f>'TERM 2'!W99</f>
        <v>0</v>
      </c>
      <c r="K89" s="311">
        <f>'TERM 2'!X99</f>
        <v>0</v>
      </c>
      <c r="L89" s="311">
        <f>'TERM 3'!W99</f>
        <v>0</v>
      </c>
      <c r="M89" s="311">
        <f>'TERM 3'!X99</f>
        <v>0</v>
      </c>
      <c r="N89" s="311">
        <f>'TERM 1'!Y99</f>
        <v>0</v>
      </c>
      <c r="O89" s="311">
        <f>'TERM 2'!Y99</f>
        <v>0</v>
      </c>
      <c r="P89" s="311">
        <f>'TERM 3'!Y99</f>
        <v>0</v>
      </c>
      <c r="Q89" s="311">
        <f>'TERM 1'!Z99</f>
        <v>0</v>
      </c>
      <c r="R89" s="311">
        <f>'TERM 1'!AA99</f>
        <v>0</v>
      </c>
      <c r="S89" s="311">
        <f>'TERM 2'!Z99</f>
        <v>0</v>
      </c>
      <c r="T89" s="311">
        <f>'TERM 2'!AA99</f>
        <v>0</v>
      </c>
      <c r="U89" s="311">
        <f>'TERM 3'!Z99</f>
        <v>0</v>
      </c>
      <c r="V89" s="311">
        <f>'TERM 3'!AA99</f>
        <v>0</v>
      </c>
    </row>
    <row r="90" spans="1:22">
      <c r="A90" s="309" t="e">
        <f>'INPUT DATA'!P40</f>
        <v>#VALUE!</v>
      </c>
      <c r="B90" s="310">
        <f>'TERM 1'!U100</f>
        <v>0</v>
      </c>
      <c r="C90" s="311">
        <f>'TERM 1'!V100</f>
        <v>0</v>
      </c>
      <c r="D90" s="311">
        <f>'TERM 2'!U100</f>
        <v>0</v>
      </c>
      <c r="E90" s="311">
        <f>'TERM 2'!V100</f>
        <v>0</v>
      </c>
      <c r="F90" s="311">
        <f>'TERM 3'!U100</f>
        <v>0</v>
      </c>
      <c r="G90" s="311">
        <f>'TERM 3'!V100</f>
        <v>0</v>
      </c>
      <c r="H90" s="311">
        <f>'TERM 1'!W100</f>
        <v>0</v>
      </c>
      <c r="I90" s="311">
        <f>'TERM 1'!X100</f>
        <v>0</v>
      </c>
      <c r="J90" s="311">
        <f>'TERM 2'!W100</f>
        <v>0</v>
      </c>
      <c r="K90" s="311">
        <f>'TERM 2'!X100</f>
        <v>0</v>
      </c>
      <c r="L90" s="311">
        <f>'TERM 3'!W100</f>
        <v>0</v>
      </c>
      <c r="M90" s="311">
        <f>'TERM 3'!X100</f>
        <v>0</v>
      </c>
      <c r="N90" s="311">
        <f>'TERM 1'!Y100</f>
        <v>0</v>
      </c>
      <c r="O90" s="311">
        <f>'TERM 2'!Y100</f>
        <v>0</v>
      </c>
      <c r="P90" s="311">
        <f>'TERM 3'!Y100</f>
        <v>0</v>
      </c>
      <c r="Q90" s="311">
        <f>'TERM 1'!Z100</f>
        <v>0</v>
      </c>
      <c r="R90" s="311">
        <f>'TERM 1'!AA100</f>
        <v>0</v>
      </c>
      <c r="S90" s="311">
        <f>'TERM 2'!Z100</f>
        <v>0</v>
      </c>
      <c r="T90" s="311">
        <f>'TERM 2'!AA100</f>
        <v>0</v>
      </c>
      <c r="U90" s="311">
        <f>'TERM 3'!Z100</f>
        <v>0</v>
      </c>
      <c r="V90" s="311">
        <f>'TERM 3'!AA100</f>
        <v>0</v>
      </c>
    </row>
    <row r="91" spans="1:22">
      <c r="A91" s="309" t="e">
        <f>'INPUT DATA'!P41</f>
        <v>#VALUE!</v>
      </c>
      <c r="B91" s="310">
        <f>'TERM 1'!U101</f>
        <v>0</v>
      </c>
      <c r="C91" s="311">
        <f>'TERM 1'!V101</f>
        <v>0</v>
      </c>
      <c r="D91" s="311">
        <f>'TERM 2'!U101</f>
        <v>0</v>
      </c>
      <c r="E91" s="311">
        <f>'TERM 2'!V101</f>
        <v>0</v>
      </c>
      <c r="F91" s="311">
        <f>'TERM 3'!U101</f>
        <v>0</v>
      </c>
      <c r="G91" s="311">
        <f>'TERM 3'!V101</f>
        <v>0</v>
      </c>
      <c r="H91" s="311">
        <f>'TERM 1'!W101</f>
        <v>0</v>
      </c>
      <c r="I91" s="311">
        <f>'TERM 1'!X101</f>
        <v>0</v>
      </c>
      <c r="J91" s="311">
        <f>'TERM 2'!W101</f>
        <v>0</v>
      </c>
      <c r="K91" s="311">
        <f>'TERM 2'!X101</f>
        <v>0</v>
      </c>
      <c r="L91" s="311">
        <f>'TERM 3'!W101</f>
        <v>0</v>
      </c>
      <c r="M91" s="311">
        <f>'TERM 3'!X101</f>
        <v>0</v>
      </c>
      <c r="N91" s="311">
        <f>'TERM 1'!Y101</f>
        <v>0</v>
      </c>
      <c r="O91" s="311">
        <f>'TERM 2'!Y101</f>
        <v>0</v>
      </c>
      <c r="P91" s="311">
        <f>'TERM 3'!Y101</f>
        <v>0</v>
      </c>
      <c r="Q91" s="311">
        <f>'TERM 1'!Z101</f>
        <v>0</v>
      </c>
      <c r="R91" s="311">
        <f>'TERM 1'!AA101</f>
        <v>0</v>
      </c>
      <c r="S91" s="311">
        <f>'TERM 2'!Z101</f>
        <v>0</v>
      </c>
      <c r="T91" s="311">
        <f>'TERM 2'!AA101</f>
        <v>0</v>
      </c>
      <c r="U91" s="311">
        <f>'TERM 3'!Z101</f>
        <v>0</v>
      </c>
      <c r="V91" s="311">
        <f>'TERM 3'!AA101</f>
        <v>0</v>
      </c>
    </row>
    <row r="92" spans="1:22">
      <c r="A92" s="309" t="e">
        <f>'INPUT DATA'!P42</f>
        <v>#VALUE!</v>
      </c>
      <c r="B92" s="310">
        <f>'TERM 1'!U102</f>
        <v>0</v>
      </c>
      <c r="C92" s="311">
        <f>'TERM 1'!V102</f>
        <v>0</v>
      </c>
      <c r="D92" s="311">
        <f>'TERM 2'!U102</f>
        <v>0</v>
      </c>
      <c r="E92" s="311">
        <f>'TERM 2'!V102</f>
        <v>0</v>
      </c>
      <c r="F92" s="311">
        <f>'TERM 3'!U102</f>
        <v>0</v>
      </c>
      <c r="G92" s="311">
        <f>'TERM 3'!V102</f>
        <v>0</v>
      </c>
      <c r="H92" s="311">
        <f>'TERM 1'!W102</f>
        <v>0</v>
      </c>
      <c r="I92" s="311">
        <f>'TERM 1'!X102</f>
        <v>0</v>
      </c>
      <c r="J92" s="311">
        <f>'TERM 2'!W102</f>
        <v>0</v>
      </c>
      <c r="K92" s="311">
        <f>'TERM 2'!X102</f>
        <v>0</v>
      </c>
      <c r="L92" s="311">
        <f>'TERM 3'!W102</f>
        <v>0</v>
      </c>
      <c r="M92" s="311">
        <f>'TERM 3'!X102</f>
        <v>0</v>
      </c>
      <c r="N92" s="311">
        <f>'TERM 1'!Y102</f>
        <v>0</v>
      </c>
      <c r="O92" s="311">
        <f>'TERM 2'!Y102</f>
        <v>0</v>
      </c>
      <c r="P92" s="311">
        <f>'TERM 3'!Y102</f>
        <v>0</v>
      </c>
      <c r="Q92" s="311">
        <f>'TERM 1'!Z102</f>
        <v>0</v>
      </c>
      <c r="R92" s="311">
        <f>'TERM 1'!AA102</f>
        <v>0</v>
      </c>
      <c r="S92" s="311">
        <f>'TERM 2'!Z102</f>
        <v>0</v>
      </c>
      <c r="T92" s="311">
        <f>'TERM 2'!AA102</f>
        <v>0</v>
      </c>
      <c r="U92" s="311">
        <f>'TERM 3'!Z102</f>
        <v>0</v>
      </c>
      <c r="V92" s="311">
        <f>'TERM 3'!AA102</f>
        <v>0</v>
      </c>
    </row>
    <row r="93" spans="1:22">
      <c r="A93" s="309" t="e">
        <f>'INPUT DATA'!P43</f>
        <v>#VALUE!</v>
      </c>
      <c r="B93" s="310">
        <f>'TERM 1'!U103</f>
        <v>0</v>
      </c>
      <c r="C93" s="311">
        <f>'TERM 1'!V103</f>
        <v>0</v>
      </c>
      <c r="D93" s="311">
        <f>'TERM 2'!U103</f>
        <v>0</v>
      </c>
      <c r="E93" s="311">
        <f>'TERM 2'!V103</f>
        <v>0</v>
      </c>
      <c r="F93" s="311">
        <f>'TERM 3'!U103</f>
        <v>0</v>
      </c>
      <c r="G93" s="311">
        <f>'TERM 3'!V103</f>
        <v>0</v>
      </c>
      <c r="H93" s="311">
        <f>'TERM 1'!W103</f>
        <v>0</v>
      </c>
      <c r="I93" s="311">
        <f>'TERM 1'!X103</f>
        <v>0</v>
      </c>
      <c r="J93" s="311">
        <f>'TERM 2'!W103</f>
        <v>0</v>
      </c>
      <c r="K93" s="311">
        <f>'TERM 2'!X103</f>
        <v>0</v>
      </c>
      <c r="L93" s="311">
        <f>'TERM 3'!W103</f>
        <v>0</v>
      </c>
      <c r="M93" s="311">
        <f>'TERM 3'!X103</f>
        <v>0</v>
      </c>
      <c r="N93" s="311">
        <f>'TERM 1'!Y103</f>
        <v>0</v>
      </c>
      <c r="O93" s="311">
        <f>'TERM 2'!Y103</f>
        <v>0</v>
      </c>
      <c r="P93" s="311">
        <f>'TERM 3'!Y103</f>
        <v>0</v>
      </c>
      <c r="Q93" s="311">
        <f>'TERM 1'!Z103</f>
        <v>0</v>
      </c>
      <c r="R93" s="311">
        <f>'TERM 1'!AA103</f>
        <v>0</v>
      </c>
      <c r="S93" s="311">
        <f>'TERM 2'!Z103</f>
        <v>0</v>
      </c>
      <c r="T93" s="311">
        <f>'TERM 2'!AA103</f>
        <v>0</v>
      </c>
      <c r="U93" s="311">
        <f>'TERM 3'!Z103</f>
        <v>0</v>
      </c>
      <c r="V93" s="311">
        <f>'TERM 3'!AA103</f>
        <v>0</v>
      </c>
    </row>
    <row r="94" spans="1:22">
      <c r="A94" s="309" t="e">
        <f>'INPUT DATA'!P44</f>
        <v>#VALUE!</v>
      </c>
      <c r="B94" s="310">
        <f>'TERM 1'!U104</f>
        <v>0</v>
      </c>
      <c r="C94" s="311">
        <f>'TERM 1'!V104</f>
        <v>0</v>
      </c>
      <c r="D94" s="311">
        <f>'TERM 2'!U104</f>
        <v>0</v>
      </c>
      <c r="E94" s="311">
        <f>'TERM 2'!V104</f>
        <v>0</v>
      </c>
      <c r="F94" s="311">
        <f>'TERM 3'!U104</f>
        <v>0</v>
      </c>
      <c r="G94" s="311">
        <f>'TERM 3'!V104</f>
        <v>0</v>
      </c>
      <c r="H94" s="311">
        <f>'TERM 1'!W104</f>
        <v>0</v>
      </c>
      <c r="I94" s="311">
        <f>'TERM 1'!X104</f>
        <v>0</v>
      </c>
      <c r="J94" s="311">
        <f>'TERM 2'!W104</f>
        <v>0</v>
      </c>
      <c r="K94" s="311">
        <f>'TERM 2'!X104</f>
        <v>0</v>
      </c>
      <c r="L94" s="311">
        <f>'TERM 3'!W104</f>
        <v>0</v>
      </c>
      <c r="M94" s="311">
        <f>'TERM 3'!X104</f>
        <v>0</v>
      </c>
      <c r="N94" s="311">
        <f>'TERM 1'!Y104</f>
        <v>0</v>
      </c>
      <c r="O94" s="311">
        <f>'TERM 2'!Y104</f>
        <v>0</v>
      </c>
      <c r="P94" s="311">
        <f>'TERM 3'!Y104</f>
        <v>0</v>
      </c>
      <c r="Q94" s="311">
        <f>'TERM 1'!Z104</f>
        <v>0</v>
      </c>
      <c r="R94" s="311">
        <f>'TERM 1'!AA104</f>
        <v>0</v>
      </c>
      <c r="S94" s="311">
        <f>'TERM 2'!Z104</f>
        <v>0</v>
      </c>
      <c r="T94" s="311">
        <f>'TERM 2'!AA104</f>
        <v>0</v>
      </c>
      <c r="U94" s="311">
        <f>'TERM 3'!Z104</f>
        <v>0</v>
      </c>
      <c r="V94" s="311">
        <f>'TERM 3'!AA104</f>
        <v>0</v>
      </c>
    </row>
    <row r="95" spans="1:22">
      <c r="A95" s="309" t="e">
        <f>'INPUT DATA'!P45</f>
        <v>#VALUE!</v>
      </c>
      <c r="B95" s="310">
        <f>'TERM 1'!U105</f>
        <v>0</v>
      </c>
      <c r="C95" s="311">
        <f>'TERM 1'!V105</f>
        <v>0</v>
      </c>
      <c r="D95" s="311">
        <f>'TERM 2'!U105</f>
        <v>0</v>
      </c>
      <c r="E95" s="311">
        <f>'TERM 2'!V105</f>
        <v>0</v>
      </c>
      <c r="F95" s="311">
        <f>'TERM 3'!U105</f>
        <v>0</v>
      </c>
      <c r="G95" s="311">
        <f>'TERM 3'!V105</f>
        <v>0</v>
      </c>
      <c r="H95" s="311">
        <f>'TERM 1'!W105</f>
        <v>0</v>
      </c>
      <c r="I95" s="311">
        <f>'TERM 1'!X105</f>
        <v>0</v>
      </c>
      <c r="J95" s="311">
        <f>'TERM 2'!W105</f>
        <v>0</v>
      </c>
      <c r="K95" s="311">
        <f>'TERM 2'!X105</f>
        <v>0</v>
      </c>
      <c r="L95" s="311">
        <f>'TERM 3'!W105</f>
        <v>0</v>
      </c>
      <c r="M95" s="311">
        <f>'TERM 3'!X105</f>
        <v>0</v>
      </c>
      <c r="N95" s="311">
        <f>'TERM 1'!Y105</f>
        <v>0</v>
      </c>
      <c r="O95" s="311">
        <f>'TERM 2'!Y105</f>
        <v>0</v>
      </c>
      <c r="P95" s="311">
        <f>'TERM 3'!Y105</f>
        <v>0</v>
      </c>
      <c r="Q95" s="311">
        <f>'TERM 1'!Z105</f>
        <v>0</v>
      </c>
      <c r="R95" s="311">
        <f>'TERM 1'!AA105</f>
        <v>0</v>
      </c>
      <c r="S95" s="311">
        <f>'TERM 2'!Z105</f>
        <v>0</v>
      </c>
      <c r="T95" s="311">
        <f>'TERM 2'!AA105</f>
        <v>0</v>
      </c>
      <c r="U95" s="311">
        <f>'TERM 3'!Z105</f>
        <v>0</v>
      </c>
      <c r="V95" s="311">
        <f>'TERM 3'!AA105</f>
        <v>0</v>
      </c>
    </row>
    <row r="96" spans="1:22">
      <c r="A96" s="309" t="e">
        <f>'INPUT DATA'!P46</f>
        <v>#VALUE!</v>
      </c>
      <c r="B96" s="310">
        <f>'TERM 1'!U106</f>
        <v>0</v>
      </c>
      <c r="C96" s="311">
        <f>'TERM 1'!V106</f>
        <v>0</v>
      </c>
      <c r="D96" s="311">
        <f>'TERM 2'!U106</f>
        <v>0</v>
      </c>
      <c r="E96" s="311">
        <f>'TERM 2'!V106</f>
        <v>0</v>
      </c>
      <c r="F96" s="311">
        <f>'TERM 3'!U106</f>
        <v>0</v>
      </c>
      <c r="G96" s="311">
        <f>'TERM 3'!V106</f>
        <v>0</v>
      </c>
      <c r="H96" s="311">
        <f>'TERM 1'!W106</f>
        <v>0</v>
      </c>
      <c r="I96" s="311">
        <f>'TERM 1'!X106</f>
        <v>0</v>
      </c>
      <c r="J96" s="311">
        <f>'TERM 2'!W106</f>
        <v>0</v>
      </c>
      <c r="K96" s="311">
        <f>'TERM 2'!X106</f>
        <v>0</v>
      </c>
      <c r="L96" s="311">
        <f>'TERM 3'!W106</f>
        <v>0</v>
      </c>
      <c r="M96" s="311">
        <f>'TERM 3'!X106</f>
        <v>0</v>
      </c>
      <c r="N96" s="311">
        <f>'TERM 1'!Y106</f>
        <v>0</v>
      </c>
      <c r="O96" s="311">
        <f>'TERM 2'!Y106</f>
        <v>0</v>
      </c>
      <c r="P96" s="311">
        <f>'TERM 3'!Y106</f>
        <v>0</v>
      </c>
      <c r="Q96" s="311">
        <f>'TERM 1'!Z106</f>
        <v>0</v>
      </c>
      <c r="R96" s="311">
        <f>'TERM 1'!AA106</f>
        <v>0</v>
      </c>
      <c r="S96" s="311">
        <f>'TERM 2'!Z106</f>
        <v>0</v>
      </c>
      <c r="T96" s="311">
        <f>'TERM 2'!AA106</f>
        <v>0</v>
      </c>
      <c r="U96" s="311">
        <f>'TERM 3'!Z106</f>
        <v>0</v>
      </c>
      <c r="V96" s="311">
        <f>'TERM 3'!AA106</f>
        <v>0</v>
      </c>
    </row>
    <row r="97" spans="1:22">
      <c r="A97" s="305"/>
      <c r="B97" s="305"/>
      <c r="C97" s="305"/>
      <c r="D97" s="305"/>
      <c r="E97" s="305"/>
      <c r="F97" s="305"/>
      <c r="G97" s="305"/>
      <c r="H97" s="305"/>
      <c r="I97" s="305"/>
      <c r="J97" s="305"/>
      <c r="K97" s="305"/>
      <c r="L97" s="305"/>
      <c r="M97" s="305"/>
      <c r="N97" s="305"/>
      <c r="O97" s="305"/>
      <c r="P97" s="305"/>
      <c r="Q97" s="305"/>
      <c r="R97" s="305"/>
      <c r="S97" s="305"/>
      <c r="T97" s="305"/>
      <c r="U97" s="305"/>
      <c r="V97" s="305"/>
    </row>
  </sheetData>
  <sheetProtection algorithmName="SHA-512" hashValue="HavHvc5fwEGTPrChX6oKmIhH2q+EzNjI0cUFpfbD8KQDS4NSQMpFnI6frsSJs0j1a2z7XJqoTrHPLHg3Rw22yw==" saltValue="mXD++S0eI003LKwVbVBMbw==" spinCount="100000" sheet="1" autoFilter="0"/>
  <mergeCells count="21">
    <mergeCell ref="B2:G2"/>
    <mergeCell ref="H2:M2"/>
    <mergeCell ref="N2:P2"/>
    <mergeCell ref="N3:P3"/>
    <mergeCell ref="Q2:V2"/>
    <mergeCell ref="B1:V1"/>
    <mergeCell ref="Q4:R4"/>
    <mergeCell ref="S4:T4"/>
    <mergeCell ref="U4:V4"/>
    <mergeCell ref="B3:G3"/>
    <mergeCell ref="Q3:V3"/>
    <mergeCell ref="H3:M3"/>
    <mergeCell ref="N4:N5"/>
    <mergeCell ref="O4:O5"/>
    <mergeCell ref="P4:P5"/>
    <mergeCell ref="B4:C4"/>
    <mergeCell ref="D4:E4"/>
    <mergeCell ref="F4:G4"/>
    <mergeCell ref="H4:I4"/>
    <mergeCell ref="J4:K4"/>
    <mergeCell ref="L4:M4"/>
  </mergeCells>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255CF-A3DD-4709-A260-D1079B55B9ED}">
  <sheetPr codeName="Sheet12">
    <pageSetUpPr fitToPage="1"/>
  </sheetPr>
  <dimension ref="A1:AS146"/>
  <sheetViews>
    <sheetView view="pageBreakPreview" topLeftCell="A6" zoomScale="40" zoomScaleNormal="98" zoomScaleSheetLayoutView="40" workbookViewId="0">
      <selection activeCell="W17" sqref="W17"/>
    </sheetView>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327" t="s">
        <v>64</v>
      </c>
      <c r="C6" s="327"/>
      <c r="D6" s="327"/>
      <c r="E6" s="327"/>
      <c r="F6" s="327"/>
      <c r="G6" s="1360">
        <f>'INPUT DATA'!E11</f>
        <v>304671</v>
      </c>
      <c r="H6" s="1360"/>
      <c r="I6" s="1360"/>
      <c r="J6" s="1360"/>
      <c r="K6" s="328"/>
      <c r="L6" s="328"/>
      <c r="M6" s="327" t="s">
        <v>65</v>
      </c>
      <c r="N6" s="1354" t="str">
        <f>'INPUT DATA'!E12</f>
        <v>2026-2027</v>
      </c>
      <c r="O6" s="1357"/>
      <c r="P6" s="1357"/>
      <c r="Q6" s="1357"/>
      <c r="R6" s="1355"/>
      <c r="S6" s="328"/>
      <c r="T6" s="1352" t="s">
        <v>66</v>
      </c>
      <c r="U6" s="1352"/>
      <c r="V6" s="1352"/>
      <c r="W6" s="1352"/>
      <c r="X6" s="1352"/>
      <c r="Y6" s="1352"/>
      <c r="Z6" s="1353"/>
      <c r="AA6" s="1361" t="s">
        <v>67</v>
      </c>
      <c r="AB6" s="1362"/>
      <c r="AC6" s="1362"/>
      <c r="AD6" s="1362"/>
      <c r="AE6" s="1362"/>
      <c r="AF6" s="1363"/>
      <c r="AG6" s="328"/>
      <c r="AH6" s="328"/>
      <c r="AI6" s="328"/>
      <c r="AJ6" s="328"/>
      <c r="AK6" s="328"/>
      <c r="AL6" s="133"/>
      <c r="AM6" s="133"/>
    </row>
    <row r="7" spans="1:45" ht="41.25" customHeight="1">
      <c r="A7" s="136"/>
      <c r="B7" s="327" t="s">
        <v>68</v>
      </c>
      <c r="C7" s="327"/>
      <c r="D7" s="327"/>
      <c r="E7" s="327"/>
      <c r="F7" s="327"/>
      <c r="G7" s="1351" t="str">
        <f>'INPUT DATA'!E10</f>
        <v>KORONADAL NATIONAL COMPREHENSIVE HIGH SCHOOL</v>
      </c>
      <c r="H7" s="1351"/>
      <c r="I7" s="1351"/>
      <c r="J7" s="1351"/>
      <c r="K7" s="1351"/>
      <c r="L7" s="1351"/>
      <c r="M7" s="1351"/>
      <c r="N7" s="1351"/>
      <c r="O7" s="1351"/>
      <c r="P7" s="1351"/>
      <c r="Q7" s="1351"/>
      <c r="R7" s="1351"/>
      <c r="S7" s="329"/>
      <c r="T7" s="329"/>
      <c r="U7" s="329"/>
      <c r="V7" s="329"/>
      <c r="W7" s="1352" t="s">
        <v>69</v>
      </c>
      <c r="X7" s="1352"/>
      <c r="Y7" s="1352"/>
      <c r="Z7" s="1353"/>
      <c r="AA7" s="1354" t="str">
        <f>_xlfn.TEXTBEFORE('INPUT DATA'!E14,"-")</f>
        <v>7</v>
      </c>
      <c r="AB7" s="1355"/>
      <c r="AC7" s="1356" t="s">
        <v>70</v>
      </c>
      <c r="AD7" s="1352"/>
      <c r="AE7" s="1353"/>
      <c r="AF7" s="1354" t="str">
        <f>_xlfn.TEXTAFTER('INPUT DATA'!E14,"-")</f>
        <v>ROSAL</v>
      </c>
      <c r="AG7" s="1357"/>
      <c r="AH7" s="1357"/>
      <c r="AI7" s="1357"/>
      <c r="AJ7" s="1357"/>
      <c r="AK7" s="1355"/>
      <c r="AL7" s="136"/>
      <c r="AM7" s="136"/>
      <c r="AO7" s="492"/>
      <c r="AP7" s="492"/>
      <c r="AQ7" s="492"/>
      <c r="AR7" s="492"/>
      <c r="AS7" s="492"/>
    </row>
    <row r="8" spans="1:45" ht="6" customHeight="1" thickBot="1">
      <c r="AO8" s="492"/>
      <c r="AP8" s="492"/>
      <c r="AQ8" s="492"/>
      <c r="AR8" s="492"/>
      <c r="AS8" s="492"/>
    </row>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O9" s="492"/>
      <c r="AP9" s="492"/>
      <c r="AQ9" s="492"/>
      <c r="AR9" s="492"/>
      <c r="AS9" s="492"/>
    </row>
    <row r="10" spans="1:45" ht="19.5" customHeight="1" thickBot="1">
      <c r="A10" s="1331"/>
      <c r="B10" s="1332"/>
      <c r="C10" s="139"/>
      <c r="D10" s="139"/>
      <c r="E10" s="139"/>
      <c r="F10" s="139"/>
      <c r="G10" s="140">
        <v>8</v>
      </c>
      <c r="H10" s="141">
        <v>9</v>
      </c>
      <c r="I10" s="141">
        <v>10</v>
      </c>
      <c r="J10" s="141">
        <v>11</v>
      </c>
      <c r="K10" s="142"/>
      <c r="L10" s="143">
        <v>15</v>
      </c>
      <c r="M10" s="141">
        <v>16</v>
      </c>
      <c r="N10" s="141">
        <v>17</v>
      </c>
      <c r="O10" s="141">
        <v>18</v>
      </c>
      <c r="P10" s="144">
        <v>19</v>
      </c>
      <c r="Q10" s="140">
        <v>22</v>
      </c>
      <c r="R10" s="141">
        <v>23</v>
      </c>
      <c r="S10" s="141">
        <v>24</v>
      </c>
      <c r="T10" s="141">
        <v>25</v>
      </c>
      <c r="U10" s="142">
        <v>26</v>
      </c>
      <c r="V10" s="143">
        <v>29</v>
      </c>
      <c r="W10" s="141">
        <v>30</v>
      </c>
      <c r="X10" s="141"/>
      <c r="Y10" s="141"/>
      <c r="Z10" s="144"/>
      <c r="AA10" s="140"/>
      <c r="AB10" s="141"/>
      <c r="AC10" s="141"/>
      <c r="AD10" s="141"/>
      <c r="AE10" s="142"/>
      <c r="AF10" s="1337"/>
      <c r="AG10" s="1337"/>
      <c r="AH10" s="1341"/>
      <c r="AI10" s="1342"/>
      <c r="AJ10" s="1342"/>
      <c r="AK10" s="1342"/>
      <c r="AL10" s="1342"/>
      <c r="AM10" s="1343"/>
      <c r="AO10" s="492"/>
      <c r="AP10" s="492"/>
      <c r="AQ10" s="492"/>
      <c r="AR10" s="492"/>
      <c r="AS10" s="492"/>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O11" s="493" t="s">
        <v>459</v>
      </c>
      <c r="AP11" s="493"/>
      <c r="AQ11" s="493"/>
      <c r="AR11" s="493"/>
      <c r="AS11" s="492"/>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492"/>
      <c r="AP12" s="492"/>
      <c r="AQ12" s="492"/>
      <c r="AR12" s="492"/>
      <c r="AS12" s="492"/>
    </row>
    <row r="13" spans="1:45" ht="21.9" customHeight="1">
      <c r="A13" s="485">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16</v>
      </c>
      <c r="AH13" s="1326"/>
      <c r="AI13" s="1327"/>
      <c r="AJ13" s="1327"/>
      <c r="AK13" s="1327"/>
      <c r="AL13" s="1327"/>
      <c r="AM13" s="1328"/>
      <c r="AO13" s="492"/>
      <c r="AP13" s="492"/>
      <c r="AQ13" s="492"/>
      <c r="AR13" s="492"/>
      <c r="AS13" s="492"/>
    </row>
    <row r="14" spans="1:45" ht="21.9" customHeight="1">
      <c r="A14" s="487">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16</v>
      </c>
      <c r="AH14" s="1316"/>
      <c r="AI14" s="1317"/>
      <c r="AJ14" s="1317"/>
      <c r="AK14" s="1317"/>
      <c r="AL14" s="1317"/>
      <c r="AM14" s="1318"/>
      <c r="AO14" s="492"/>
      <c r="AP14" s="492"/>
      <c r="AQ14" s="492"/>
      <c r="AR14" s="492"/>
      <c r="AS14" s="492"/>
    </row>
    <row r="15" spans="1:45" ht="21.9" customHeight="1">
      <c r="A15" s="485">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16</v>
      </c>
      <c r="AH15" s="1316"/>
      <c r="AI15" s="1317"/>
      <c r="AJ15" s="1317"/>
      <c r="AK15" s="1317"/>
      <c r="AL15" s="1317"/>
      <c r="AM15" s="1318"/>
      <c r="AO15" s="492"/>
      <c r="AP15" s="492"/>
      <c r="AQ15" s="492"/>
      <c r="AR15" s="492"/>
      <c r="AS15" s="492"/>
    </row>
    <row r="16" spans="1:45" ht="21.9" customHeight="1">
      <c r="A16" s="487">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16</v>
      </c>
      <c r="AH16" s="1316"/>
      <c r="AI16" s="1317"/>
      <c r="AJ16" s="1317"/>
      <c r="AK16" s="1317"/>
      <c r="AL16" s="1317"/>
      <c r="AM16" s="1318"/>
      <c r="AO16" s="492"/>
      <c r="AP16" s="492"/>
      <c r="AQ16" s="492"/>
      <c r="AR16" s="492"/>
      <c r="AS16" s="492"/>
    </row>
    <row r="17" spans="1:45" ht="21.9" customHeight="1">
      <c r="A17" s="485">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t="s">
        <v>268</v>
      </c>
      <c r="W17" s="172"/>
      <c r="X17" s="172"/>
      <c r="Y17" s="172"/>
      <c r="Z17" s="175"/>
      <c r="AA17" s="168"/>
      <c r="AB17" s="172"/>
      <c r="AC17" s="172"/>
      <c r="AD17" s="175"/>
      <c r="AE17" s="173"/>
      <c r="AF17" s="176">
        <f t="shared" si="0"/>
        <v>1</v>
      </c>
      <c r="AG17" s="177">
        <f t="shared" si="1"/>
        <v>15</v>
      </c>
      <c r="AH17" s="1316"/>
      <c r="AI17" s="1317"/>
      <c r="AJ17" s="1317"/>
      <c r="AK17" s="1317"/>
      <c r="AL17" s="1317"/>
      <c r="AM17" s="1318"/>
      <c r="AO17" s="492"/>
      <c r="AP17" s="492"/>
      <c r="AQ17" s="492"/>
      <c r="AR17" s="492"/>
      <c r="AS17" s="492"/>
    </row>
    <row r="18" spans="1:45" ht="21.9" customHeight="1">
      <c r="A18" s="487">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16</v>
      </c>
      <c r="AH18" s="1316"/>
      <c r="AI18" s="1317"/>
      <c r="AJ18" s="1317"/>
      <c r="AK18" s="1317"/>
      <c r="AL18" s="1317"/>
      <c r="AM18" s="1318"/>
      <c r="AO18" s="492"/>
      <c r="AP18" s="492"/>
      <c r="AQ18" s="492"/>
      <c r="AR18" s="492"/>
      <c r="AS18" s="492"/>
    </row>
    <row r="19" spans="1:45" ht="21.9" customHeight="1">
      <c r="A19" s="485">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16</v>
      </c>
      <c r="AH19" s="1316"/>
      <c r="AI19" s="1317"/>
      <c r="AJ19" s="1317"/>
      <c r="AK19" s="1317"/>
      <c r="AL19" s="1317"/>
      <c r="AM19" s="1318"/>
      <c r="AO19" s="492"/>
      <c r="AP19" s="492"/>
      <c r="AQ19" s="492"/>
      <c r="AR19" s="492"/>
      <c r="AS19" s="492"/>
    </row>
    <row r="20" spans="1:45" ht="21.9" customHeight="1">
      <c r="A20" s="487">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16</v>
      </c>
      <c r="AH20" s="1316"/>
      <c r="AI20" s="1317"/>
      <c r="AJ20" s="1317"/>
      <c r="AK20" s="1317"/>
      <c r="AL20" s="1317"/>
      <c r="AM20" s="1318"/>
      <c r="AO20" s="492"/>
      <c r="AP20" s="492"/>
      <c r="AQ20" s="492"/>
      <c r="AR20" s="492"/>
      <c r="AS20" s="492"/>
    </row>
    <row r="21" spans="1:45" ht="21.9" customHeight="1">
      <c r="A21" s="485">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16</v>
      </c>
      <c r="AH21" s="1316"/>
      <c r="AI21" s="1317"/>
      <c r="AJ21" s="1317"/>
      <c r="AK21" s="1317"/>
      <c r="AL21" s="1317"/>
      <c r="AM21" s="1318"/>
      <c r="AO21" s="492"/>
      <c r="AP21" s="492"/>
      <c r="AQ21" s="492"/>
      <c r="AR21" s="492"/>
      <c r="AS21" s="492"/>
    </row>
    <row r="22" spans="1:45" ht="21.9" customHeight="1">
      <c r="A22" s="485">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16</v>
      </c>
      <c r="AH22" s="1316"/>
      <c r="AI22" s="1317"/>
      <c r="AJ22" s="1317"/>
      <c r="AK22" s="1317"/>
      <c r="AL22" s="1317"/>
      <c r="AM22" s="1318"/>
      <c r="AO22" s="492"/>
      <c r="AP22" s="492"/>
      <c r="AQ22" s="492"/>
      <c r="AR22" s="492"/>
      <c r="AS22" s="492"/>
    </row>
    <row r="23" spans="1:45" ht="21.9" customHeight="1">
      <c r="A23" s="485">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16</v>
      </c>
      <c r="AH23" s="1316"/>
      <c r="AI23" s="1317"/>
      <c r="AJ23" s="1317"/>
      <c r="AK23" s="1317"/>
      <c r="AL23" s="1317"/>
      <c r="AM23" s="1318"/>
      <c r="AO23" s="492"/>
      <c r="AP23" s="492"/>
      <c r="AQ23" s="492"/>
      <c r="AR23" s="492"/>
      <c r="AS23" s="492"/>
    </row>
    <row r="24" spans="1:45" ht="21.9" customHeight="1">
      <c r="A24" s="485">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16</v>
      </c>
      <c r="AH24" s="1316"/>
      <c r="AI24" s="1317"/>
      <c r="AJ24" s="1317"/>
      <c r="AK24" s="1317"/>
      <c r="AL24" s="1317"/>
      <c r="AM24" s="1318"/>
    </row>
    <row r="25" spans="1:45" ht="21.9" customHeight="1">
      <c r="A25" s="485">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16</v>
      </c>
      <c r="AH25" s="1316"/>
      <c r="AI25" s="1317"/>
      <c r="AJ25" s="1317"/>
      <c r="AK25" s="1317"/>
      <c r="AL25" s="1317"/>
      <c r="AM25" s="1318"/>
    </row>
    <row r="26" spans="1:45" ht="21.9" customHeight="1" thickBot="1">
      <c r="A26" s="485">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16</v>
      </c>
      <c r="AH26" s="1316"/>
      <c r="AI26" s="1317"/>
      <c r="AJ26" s="1317"/>
      <c r="AK26" s="1317"/>
      <c r="AL26" s="1317"/>
      <c r="AM26" s="1318"/>
    </row>
    <row r="27" spans="1:45" ht="21.9" hidden="1" customHeight="1">
      <c r="A27" s="485">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16</v>
      </c>
      <c r="AH27" s="1316"/>
      <c r="AI27" s="1317"/>
      <c r="AJ27" s="1317"/>
      <c r="AK27" s="1317"/>
      <c r="AL27" s="1317"/>
      <c r="AM27" s="1318"/>
    </row>
    <row r="28" spans="1:45" ht="21.9" hidden="1" customHeight="1">
      <c r="A28" s="485">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16</v>
      </c>
      <c r="AH28" s="1316"/>
      <c r="AI28" s="1317"/>
      <c r="AJ28" s="1317"/>
      <c r="AK28" s="1317"/>
      <c r="AL28" s="1317"/>
      <c r="AM28" s="1318"/>
    </row>
    <row r="29" spans="1:45" ht="21.9" hidden="1" customHeight="1">
      <c r="A29" s="485">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16</v>
      </c>
      <c r="AH29" s="1316"/>
      <c r="AI29" s="1317"/>
      <c r="AJ29" s="1317"/>
      <c r="AK29" s="1317"/>
      <c r="AL29" s="1317"/>
      <c r="AM29" s="1318"/>
    </row>
    <row r="30" spans="1:45" ht="21.9" hidden="1"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16</v>
      </c>
      <c r="AH30" s="1316"/>
      <c r="AI30" s="1317"/>
      <c r="AJ30" s="1317"/>
      <c r="AK30" s="1317"/>
      <c r="AL30" s="1317"/>
      <c r="AM30" s="1318"/>
    </row>
    <row r="31" spans="1:45" ht="21.9" hidden="1"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16</v>
      </c>
      <c r="AH31" s="1316"/>
      <c r="AI31" s="1317"/>
      <c r="AJ31" s="178"/>
      <c r="AK31" s="178"/>
      <c r="AL31" s="178"/>
      <c r="AM31" s="179"/>
    </row>
    <row r="32" spans="1:45" ht="21.9" hidden="1"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16</v>
      </c>
      <c r="AH32" s="1316"/>
      <c r="AI32" s="1317"/>
      <c r="AJ32" s="178"/>
      <c r="AK32" s="178"/>
      <c r="AL32" s="178"/>
      <c r="AM32" s="179"/>
    </row>
    <row r="33" spans="1:39" ht="21.9" hidden="1"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16</v>
      </c>
      <c r="AH33" s="1316"/>
      <c r="AI33" s="1317"/>
      <c r="AJ33" s="178"/>
      <c r="AK33" s="178"/>
      <c r="AL33" s="178"/>
      <c r="AM33" s="179"/>
    </row>
    <row r="34" spans="1:39" ht="21.9" hidden="1"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16</v>
      </c>
      <c r="AH34" s="1316"/>
      <c r="AI34" s="1317"/>
      <c r="AJ34" s="178"/>
      <c r="AK34" s="178"/>
      <c r="AL34" s="178"/>
      <c r="AM34" s="179"/>
    </row>
    <row r="35" spans="1:39" ht="21.9" hidden="1"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16</v>
      </c>
      <c r="AH35" s="1316"/>
      <c r="AI35" s="1317"/>
      <c r="AJ35" s="178"/>
      <c r="AK35" s="178"/>
      <c r="AL35" s="178"/>
      <c r="AM35" s="179"/>
    </row>
    <row r="36" spans="1:39" ht="21.9" hidden="1" customHeight="1" thickBo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16</v>
      </c>
      <c r="AH36" s="1316"/>
      <c r="AI36" s="1317"/>
      <c r="AJ36" s="178"/>
      <c r="AK36" s="178"/>
      <c r="AL36" s="178"/>
      <c r="AM36" s="179"/>
    </row>
    <row r="37" spans="1:39" ht="21.9" hidden="1"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16</v>
      </c>
      <c r="AH37" s="1316"/>
      <c r="AI37" s="1317"/>
      <c r="AJ37" s="178"/>
      <c r="AK37" s="178"/>
      <c r="AL37" s="178"/>
      <c r="AM37" s="179"/>
    </row>
    <row r="38" spans="1:39" ht="21.9" hidden="1"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16</v>
      </c>
      <c r="AH38" s="1316"/>
      <c r="AI38" s="1317"/>
      <c r="AJ38" s="178"/>
      <c r="AK38" s="178"/>
      <c r="AL38" s="178"/>
      <c r="AM38" s="179"/>
    </row>
    <row r="39" spans="1:39" ht="21.9" hidden="1"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16</v>
      </c>
      <c r="AH39" s="1316"/>
      <c r="AI39" s="1317"/>
      <c r="AJ39" s="178"/>
      <c r="AK39" s="178"/>
      <c r="AL39" s="178"/>
      <c r="AM39" s="179"/>
    </row>
    <row r="40" spans="1:39" ht="21.9" hidden="1"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16</v>
      </c>
      <c r="AH40" s="1316"/>
      <c r="AI40" s="1317"/>
      <c r="AJ40" s="178"/>
      <c r="AK40" s="178"/>
      <c r="AL40" s="178"/>
      <c r="AM40" s="179"/>
    </row>
    <row r="41" spans="1:39" ht="21.9" hidden="1"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16</v>
      </c>
      <c r="AH41" s="1316"/>
      <c r="AI41" s="1317"/>
      <c r="AJ41" s="178"/>
      <c r="AK41" s="178"/>
      <c r="AL41" s="178"/>
      <c r="AM41" s="179"/>
    </row>
    <row r="42" spans="1:39" ht="21.9" hidden="1"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16</v>
      </c>
      <c r="AH42" s="1316"/>
      <c r="AI42" s="1317"/>
      <c r="AJ42" s="1317"/>
      <c r="AK42" s="1317"/>
      <c r="AL42" s="1317"/>
      <c r="AM42" s="1318"/>
    </row>
    <row r="43" spans="1:39" ht="21.9" hidden="1"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16</v>
      </c>
      <c r="AH43" s="1316"/>
      <c r="AI43" s="1317"/>
      <c r="AJ43" s="178"/>
      <c r="AK43" s="178"/>
      <c r="AL43" s="178"/>
      <c r="AM43" s="179"/>
    </row>
    <row r="44" spans="1:39" ht="21.9" hidden="1"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16</v>
      </c>
      <c r="AH44" s="1316"/>
      <c r="AI44" s="1317"/>
      <c r="AJ44" s="178"/>
      <c r="AK44" s="178"/>
      <c r="AL44" s="178"/>
      <c r="AM44" s="179"/>
    </row>
    <row r="45" spans="1:39" ht="21.9" hidden="1"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16</v>
      </c>
      <c r="AH45" s="1316"/>
      <c r="AI45" s="1317"/>
      <c r="AJ45" s="178"/>
      <c r="AK45" s="178"/>
      <c r="AL45" s="178"/>
      <c r="AM45" s="179"/>
    </row>
    <row r="46" spans="1:39" ht="21.9" hidden="1"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16</v>
      </c>
      <c r="AH46" s="1316"/>
      <c r="AI46" s="1317"/>
      <c r="AJ46" s="178"/>
      <c r="AK46" s="178"/>
      <c r="AL46" s="178"/>
      <c r="AM46" s="179"/>
    </row>
    <row r="47" spans="1:39" ht="21.9" hidden="1"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16</v>
      </c>
      <c r="AH47" s="1316"/>
      <c r="AI47" s="1317"/>
      <c r="AJ47" s="178"/>
      <c r="AK47" s="178"/>
      <c r="AL47" s="178"/>
      <c r="AM47" s="179"/>
    </row>
    <row r="48" spans="1:39" ht="21.9" hidden="1"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16</v>
      </c>
      <c r="AH48" s="1316"/>
      <c r="AI48" s="1317"/>
      <c r="AJ48" s="178"/>
      <c r="AK48" s="178"/>
      <c r="AL48" s="178"/>
      <c r="AM48" s="179"/>
    </row>
    <row r="49" spans="1:39" ht="21.9" hidden="1"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16</v>
      </c>
      <c r="AH49" s="1316"/>
      <c r="AI49" s="1317"/>
      <c r="AJ49" s="178"/>
      <c r="AK49" s="178"/>
      <c r="AL49" s="178"/>
      <c r="AM49" s="179"/>
    </row>
    <row r="50" spans="1:39" ht="21.9" hidden="1"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16</v>
      </c>
      <c r="AH50" s="1316"/>
      <c r="AI50" s="1317"/>
      <c r="AJ50" s="178"/>
      <c r="AK50" s="178"/>
      <c r="AL50" s="178"/>
      <c r="AM50" s="179"/>
    </row>
    <row r="51" spans="1:39" ht="21.9" hidden="1"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16</v>
      </c>
      <c r="AH51" s="1316"/>
      <c r="AI51" s="1317"/>
      <c r="AJ51" s="178"/>
      <c r="AK51" s="178"/>
      <c r="AL51" s="178"/>
      <c r="AM51" s="179"/>
    </row>
    <row r="52" spans="1:39" ht="21.9" hidden="1"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16</v>
      </c>
      <c r="AH52" s="1316"/>
      <c r="AI52" s="1317"/>
      <c r="AJ52" s="1317"/>
      <c r="AK52" s="1317"/>
      <c r="AL52" s="1317"/>
      <c r="AM52" s="1318"/>
    </row>
    <row r="53" spans="1:39" ht="21.9" hidden="1"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16</v>
      </c>
      <c r="AH53" s="1316"/>
      <c r="AI53" s="1317"/>
      <c r="AJ53" s="1317"/>
      <c r="AK53" s="1317"/>
      <c r="AL53" s="1317"/>
      <c r="AM53" s="1318"/>
    </row>
    <row r="54" spans="1:39" ht="21.9" hidden="1"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16</v>
      </c>
      <c r="AH54" s="1316"/>
      <c r="AI54" s="1317"/>
      <c r="AJ54" s="1317"/>
      <c r="AK54" s="1317"/>
      <c r="AL54" s="1317"/>
      <c r="AM54" s="1318"/>
    </row>
    <row r="55" spans="1:39" ht="21.9" hidden="1"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16</v>
      </c>
      <c r="AH55" s="1316"/>
      <c r="AI55" s="1317"/>
      <c r="AJ55" s="1317"/>
      <c r="AK55" s="1317"/>
      <c r="AL55" s="1317"/>
      <c r="AM55" s="1318"/>
    </row>
    <row r="56" spans="1:39" ht="21.9" hidden="1"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16</v>
      </c>
      <c r="AH56" s="1316"/>
      <c r="AI56" s="1317"/>
      <c r="AJ56" s="1317"/>
      <c r="AK56" s="1317"/>
      <c r="AL56" s="1317"/>
      <c r="AM56" s="1318"/>
    </row>
    <row r="57" spans="1:39" ht="21.9" hidden="1"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16</v>
      </c>
      <c r="AH57" s="1316"/>
      <c r="AI57" s="1317"/>
      <c r="AJ57" s="1317"/>
      <c r="AK57" s="1317"/>
      <c r="AL57" s="1317"/>
      <c r="AM57" s="1318"/>
    </row>
    <row r="58" spans="1:39" ht="21.9" hidden="1"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16</v>
      </c>
      <c r="AH58" s="1316"/>
      <c r="AI58" s="1317"/>
      <c r="AJ58" s="1317"/>
      <c r="AK58" s="1317"/>
      <c r="AL58" s="1317"/>
      <c r="AM58" s="1318"/>
    </row>
    <row r="59" spans="1:39" ht="21.9" hidden="1"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16</v>
      </c>
      <c r="AH59" s="1316"/>
      <c r="AI59" s="1317"/>
      <c r="AJ59" s="1317"/>
      <c r="AK59" s="1317"/>
      <c r="AL59" s="1317"/>
      <c r="AM59" s="1318"/>
    </row>
    <row r="60" spans="1:39" ht="21.9" hidden="1"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16</v>
      </c>
      <c r="AH60" s="1316"/>
      <c r="AI60" s="1317"/>
      <c r="AJ60" s="1317"/>
      <c r="AK60" s="1317"/>
      <c r="AL60" s="1317"/>
      <c r="AM60" s="1318"/>
    </row>
    <row r="61" spans="1:39" ht="14.5" hidden="1" thickBo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16</v>
      </c>
      <c r="AH61" s="1316"/>
      <c r="AI61" s="1317"/>
      <c r="AJ61" s="1317"/>
      <c r="AK61" s="1317"/>
      <c r="AL61" s="1317"/>
      <c r="AM61" s="1318"/>
    </row>
    <row r="62" spans="1:39" ht="14.5" hidden="1" thickBot="1">
      <c r="A62" s="330">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23</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324"/>
      <c r="B63" s="325" t="s">
        <v>283</v>
      </c>
      <c r="C63" s="325"/>
      <c r="D63" s="325"/>
      <c r="E63" s="325"/>
      <c r="F63" s="325"/>
      <c r="G63" s="188">
        <f>IF(G10="",0,G62)</f>
        <v>24</v>
      </c>
      <c r="H63" s="189">
        <f t="shared" ref="H63:AE63" si="3">IF(H10="",0,H62)</f>
        <v>24</v>
      </c>
      <c r="I63" s="189">
        <f t="shared" si="3"/>
        <v>24</v>
      </c>
      <c r="J63" s="189">
        <f t="shared" si="3"/>
        <v>24</v>
      </c>
      <c r="K63" s="190">
        <f>IF(K10="",0,K62)</f>
        <v>0</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23</v>
      </c>
      <c r="W63" s="189">
        <f t="shared" si="3"/>
        <v>24</v>
      </c>
      <c r="X63" s="189">
        <f t="shared" si="3"/>
        <v>0</v>
      </c>
      <c r="Y63" s="189">
        <f t="shared" si="3"/>
        <v>0</v>
      </c>
      <c r="Z63" s="190">
        <f t="shared" si="3"/>
        <v>0</v>
      </c>
      <c r="AA63" s="188">
        <f t="shared" si="3"/>
        <v>0</v>
      </c>
      <c r="AB63" s="189">
        <f t="shared" si="3"/>
        <v>0</v>
      </c>
      <c r="AC63" s="189">
        <f t="shared" si="3"/>
        <v>0</v>
      </c>
      <c r="AD63" s="189">
        <f t="shared" si="3"/>
        <v>0</v>
      </c>
      <c r="AE63" s="190">
        <f t="shared" si="3"/>
        <v>0</v>
      </c>
      <c r="AF63" s="191">
        <f>SUM(AF13:AF61)</f>
        <v>1</v>
      </c>
      <c r="AG63" s="192">
        <f>SUM(G63:AE63)</f>
        <v>383</v>
      </c>
      <c r="AH63" s="193"/>
      <c r="AI63" s="194"/>
      <c r="AJ63" s="194"/>
      <c r="AK63" s="194"/>
      <c r="AL63" s="194"/>
      <c r="AM63" s="195"/>
    </row>
    <row r="64" spans="1:39" ht="21.9" customHeight="1">
      <c r="A64" s="485">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16</v>
      </c>
      <c r="AH64" s="1326"/>
      <c r="AI64" s="1327"/>
      <c r="AJ64" s="1327"/>
      <c r="AK64" s="1327"/>
      <c r="AL64" s="1327"/>
      <c r="AM64" s="1328"/>
    </row>
    <row r="65" spans="1:39" ht="21.9" customHeight="1">
      <c r="A65" s="487">
        <v>2</v>
      </c>
      <c r="B65" s="489"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16</v>
      </c>
      <c r="AH65" s="1316"/>
      <c r="AI65" s="1317"/>
      <c r="AJ65" s="1317"/>
      <c r="AK65" s="1317"/>
      <c r="AL65" s="1317"/>
      <c r="AM65" s="1318"/>
    </row>
    <row r="66" spans="1:39" ht="21.9" customHeight="1">
      <c r="A66" s="487">
        <v>3</v>
      </c>
      <c r="B66" s="489"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16</v>
      </c>
      <c r="AH66" s="1316"/>
      <c r="AI66" s="1317"/>
      <c r="AJ66" s="1317"/>
      <c r="AK66" s="1317"/>
      <c r="AL66" s="1317"/>
      <c r="AM66" s="1318"/>
    </row>
    <row r="67" spans="1:39" ht="21.9" customHeight="1">
      <c r="A67" s="487">
        <v>4</v>
      </c>
      <c r="B67" s="489"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16</v>
      </c>
      <c r="AH67" s="1316"/>
      <c r="AI67" s="1317"/>
      <c r="AJ67" s="1317"/>
      <c r="AK67" s="1317"/>
      <c r="AL67" s="1317"/>
      <c r="AM67" s="1318"/>
    </row>
    <row r="68" spans="1:39" ht="21.9" customHeight="1">
      <c r="A68" s="487">
        <v>5</v>
      </c>
      <c r="B68" s="489"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16</v>
      </c>
      <c r="AH68" s="1316"/>
      <c r="AI68" s="1317"/>
      <c r="AJ68" s="1317"/>
      <c r="AK68" s="1317"/>
      <c r="AL68" s="1317"/>
      <c r="AM68" s="1318"/>
    </row>
    <row r="69" spans="1:39" ht="21.9" customHeight="1">
      <c r="A69" s="487">
        <v>6</v>
      </c>
      <c r="B69" s="489"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16</v>
      </c>
      <c r="AH69" s="1316"/>
      <c r="AI69" s="1317"/>
      <c r="AJ69" s="1317"/>
      <c r="AK69" s="1317"/>
      <c r="AL69" s="1317"/>
      <c r="AM69" s="1318"/>
    </row>
    <row r="70" spans="1:39" ht="21.9" customHeight="1">
      <c r="A70" s="487">
        <v>7</v>
      </c>
      <c r="B70" s="489"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16</v>
      </c>
      <c r="AH70" s="1316"/>
      <c r="AI70" s="1317"/>
      <c r="AJ70" s="1317"/>
      <c r="AK70" s="1317"/>
      <c r="AL70" s="1317"/>
      <c r="AM70" s="1318"/>
    </row>
    <row r="71" spans="1:39" ht="21.9" customHeight="1">
      <c r="A71" s="487">
        <v>8</v>
      </c>
      <c r="B71" s="489"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16</v>
      </c>
      <c r="AH71" s="1316"/>
      <c r="AI71" s="1317"/>
      <c r="AJ71" s="1317"/>
      <c r="AK71" s="1317"/>
      <c r="AL71" s="1317"/>
      <c r="AM71" s="1318"/>
    </row>
    <row r="72" spans="1:39" ht="21.9" customHeight="1">
      <c r="A72" s="487">
        <v>9</v>
      </c>
      <c r="B72" s="489"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16</v>
      </c>
      <c r="AH72" s="1316"/>
      <c r="AI72" s="1317"/>
      <c r="AJ72" s="1317"/>
      <c r="AK72" s="1317"/>
      <c r="AL72" s="1317"/>
      <c r="AM72" s="1318"/>
    </row>
    <row r="73" spans="1:39" ht="21.9" customHeight="1">
      <c r="A73" s="487">
        <v>10</v>
      </c>
      <c r="B73" s="489"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16</v>
      </c>
      <c r="AH73" s="1316"/>
      <c r="AI73" s="1317"/>
      <c r="AJ73" s="1317"/>
      <c r="AK73" s="1317"/>
      <c r="AL73" s="1317"/>
      <c r="AM73" s="1318"/>
    </row>
    <row r="74" spans="1:39" ht="21.9" customHeight="1">
      <c r="A74" s="487">
        <v>11</v>
      </c>
      <c r="B74" s="489"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16</v>
      </c>
      <c r="AH74" s="1316"/>
      <c r="AI74" s="1317"/>
      <c r="AJ74" s="1317"/>
      <c r="AK74" s="1317"/>
      <c r="AL74" s="1317"/>
      <c r="AM74" s="1318"/>
    </row>
    <row r="75" spans="1:39" ht="21.9" customHeight="1">
      <c r="A75" s="487">
        <v>12</v>
      </c>
      <c r="B75" s="489"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16</v>
      </c>
      <c r="AH75" s="1316"/>
      <c r="AI75" s="1317"/>
      <c r="AJ75" s="1317"/>
      <c r="AK75" s="1317"/>
      <c r="AL75" s="1317"/>
      <c r="AM75" s="1318"/>
    </row>
    <row r="76" spans="1:39" ht="21.9" customHeight="1">
      <c r="A76" s="487">
        <v>13</v>
      </c>
      <c r="B76" s="489"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16</v>
      </c>
      <c r="AH76" s="1316"/>
      <c r="AI76" s="1317"/>
      <c r="AJ76" s="1317"/>
      <c r="AK76" s="1317"/>
      <c r="AL76" s="1317"/>
      <c r="AM76" s="1318"/>
    </row>
    <row r="77" spans="1:39" ht="21.9" customHeight="1">
      <c r="A77" s="487">
        <v>14</v>
      </c>
      <c r="B77" s="489"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16</v>
      </c>
      <c r="AH77" s="1316"/>
      <c r="AI77" s="1317"/>
      <c r="AJ77" s="1317"/>
      <c r="AK77" s="1317"/>
      <c r="AL77" s="1317"/>
      <c r="AM77" s="1318"/>
    </row>
    <row r="78" spans="1:39" ht="21.9" customHeight="1">
      <c r="A78" s="487">
        <v>15</v>
      </c>
      <c r="B78" s="489"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16</v>
      </c>
      <c r="AH78" s="1316"/>
      <c r="AI78" s="1317"/>
      <c r="AJ78" s="1317"/>
      <c r="AK78" s="1317"/>
      <c r="AL78" s="1317"/>
      <c r="AM78" s="1318"/>
    </row>
    <row r="79" spans="1:39" ht="21.9" customHeight="1">
      <c r="A79" s="487">
        <v>16</v>
      </c>
      <c r="B79" s="489"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16</v>
      </c>
      <c r="AH79" s="1316"/>
      <c r="AI79" s="1317"/>
      <c r="AJ79" s="1317"/>
      <c r="AK79" s="1317"/>
      <c r="AL79" s="1317"/>
      <c r="AM79" s="1318"/>
    </row>
    <row r="80" spans="1:39" ht="21.9" customHeight="1">
      <c r="A80" s="487">
        <v>17</v>
      </c>
      <c r="B80" s="489"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16</v>
      </c>
      <c r="AH80" s="1316"/>
      <c r="AI80" s="1317"/>
      <c r="AJ80" s="1317"/>
      <c r="AK80" s="1317"/>
      <c r="AL80" s="1317"/>
      <c r="AM80" s="1318"/>
    </row>
    <row r="81" spans="1:39" ht="21.9" customHeight="1">
      <c r="A81" s="487">
        <v>18</v>
      </c>
      <c r="B81" s="489"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16</v>
      </c>
      <c r="AH81" s="1316"/>
      <c r="AI81" s="1317"/>
      <c r="AJ81" s="1317"/>
      <c r="AK81" s="1317"/>
      <c r="AL81" s="1317"/>
      <c r="AM81" s="1318"/>
    </row>
    <row r="82" spans="1:39" ht="21.9" customHeight="1">
      <c r="A82" s="168">
        <v>19</v>
      </c>
      <c r="B82" s="489"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16</v>
      </c>
      <c r="AH82" s="1316"/>
      <c r="AI82" s="1317"/>
      <c r="AJ82" s="178"/>
      <c r="AK82" s="178"/>
      <c r="AL82" s="178"/>
      <c r="AM82" s="179"/>
    </row>
    <row r="83" spans="1:39" ht="21.9" customHeight="1">
      <c r="A83" s="168">
        <v>20</v>
      </c>
      <c r="B83" s="489"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16</v>
      </c>
      <c r="AH83" s="1316"/>
      <c r="AI83" s="1317"/>
      <c r="AJ83" s="178"/>
      <c r="AK83" s="178"/>
      <c r="AL83" s="178"/>
      <c r="AM83" s="179"/>
    </row>
    <row r="84" spans="1:39" ht="21.9" customHeight="1">
      <c r="A84" s="168">
        <v>21</v>
      </c>
      <c r="B84" s="489"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16</v>
      </c>
      <c r="AH84" s="1316"/>
      <c r="AI84" s="1317"/>
      <c r="AJ84" s="178"/>
      <c r="AK84" s="178"/>
      <c r="AL84" s="178"/>
      <c r="AM84" s="179"/>
    </row>
    <row r="85" spans="1:39" ht="21.9" customHeight="1">
      <c r="A85" s="168">
        <v>22</v>
      </c>
      <c r="B85" s="489"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16</v>
      </c>
      <c r="AH85" s="1316"/>
      <c r="AI85" s="1317"/>
      <c r="AJ85" s="178"/>
      <c r="AK85" s="178"/>
      <c r="AL85" s="178"/>
      <c r="AM85" s="179"/>
    </row>
    <row r="86" spans="1:39" ht="21.9" customHeight="1">
      <c r="A86" s="168">
        <v>23</v>
      </c>
      <c r="B86" s="489"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16</v>
      </c>
      <c r="AH86" s="1316"/>
      <c r="AI86" s="1317"/>
      <c r="AJ86" s="178"/>
      <c r="AK86" s="178"/>
      <c r="AL86" s="178"/>
      <c r="AM86" s="179"/>
    </row>
    <row r="87" spans="1:39" ht="21.9" customHeight="1">
      <c r="A87" s="168">
        <v>24</v>
      </c>
      <c r="B87" s="489"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16</v>
      </c>
      <c r="AH87" s="1316"/>
      <c r="AI87" s="1317"/>
      <c r="AJ87" s="178"/>
      <c r="AK87" s="178"/>
      <c r="AL87" s="178"/>
      <c r="AM87" s="179"/>
    </row>
    <row r="88" spans="1:39" ht="21.9" customHeight="1">
      <c r="A88" s="168">
        <v>25</v>
      </c>
      <c r="B88" s="489"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16</v>
      </c>
      <c r="AH88" s="1316"/>
      <c r="AI88" s="1317"/>
      <c r="AJ88" s="178"/>
      <c r="AK88" s="178"/>
      <c r="AL88" s="178"/>
      <c r="AM88" s="179"/>
    </row>
    <row r="89" spans="1:39" ht="21.9" customHeight="1">
      <c r="A89" s="168">
        <v>26</v>
      </c>
      <c r="B89" s="489"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16</v>
      </c>
      <c r="AH89" s="1316"/>
      <c r="AI89" s="1317"/>
      <c r="AJ89" s="178"/>
      <c r="AK89" s="178"/>
      <c r="AL89" s="178"/>
      <c r="AM89" s="179"/>
    </row>
    <row r="90" spans="1:39" ht="21.9" customHeight="1" thickBot="1">
      <c r="A90" s="168">
        <v>27</v>
      </c>
      <c r="B90" s="489"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16</v>
      </c>
      <c r="AH90" s="1316"/>
      <c r="AI90" s="1317"/>
      <c r="AJ90" s="178"/>
      <c r="AK90" s="178"/>
      <c r="AL90" s="178"/>
      <c r="AM90" s="179"/>
    </row>
    <row r="91" spans="1:39" ht="21.9" hidden="1" customHeight="1">
      <c r="A91" s="168">
        <v>28</v>
      </c>
      <c r="B91" s="489"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16</v>
      </c>
      <c r="AH91" s="1316"/>
      <c r="AI91" s="1317"/>
      <c r="AJ91" s="178"/>
      <c r="AK91" s="178"/>
      <c r="AL91" s="178"/>
      <c r="AM91" s="179"/>
    </row>
    <row r="92" spans="1:39" ht="21.9" hidden="1" customHeight="1">
      <c r="A92" s="168">
        <v>29</v>
      </c>
      <c r="B92" s="489"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16</v>
      </c>
      <c r="AH92" s="1316"/>
      <c r="AI92" s="1317"/>
      <c r="AJ92" s="178"/>
      <c r="AK92" s="178"/>
      <c r="AL92" s="178"/>
      <c r="AM92" s="179"/>
    </row>
    <row r="93" spans="1:39" ht="21.9" hidden="1" customHeight="1">
      <c r="A93" s="168">
        <v>30</v>
      </c>
      <c r="B93" s="489"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16</v>
      </c>
      <c r="AH93" s="1316"/>
      <c r="AI93" s="1317"/>
      <c r="AJ93" s="1317"/>
      <c r="AK93" s="1317"/>
      <c r="AL93" s="1317"/>
      <c r="AM93" s="1318"/>
    </row>
    <row r="94" spans="1:39" ht="21.9" hidden="1" customHeight="1">
      <c r="A94" s="168">
        <v>31</v>
      </c>
      <c r="B94" s="489"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16</v>
      </c>
      <c r="AH94" s="1316"/>
      <c r="AI94" s="1317"/>
      <c r="AJ94" s="178"/>
      <c r="AK94" s="178"/>
      <c r="AL94" s="178"/>
      <c r="AM94" s="179"/>
    </row>
    <row r="95" spans="1:39" ht="21.9" hidden="1" customHeight="1">
      <c r="A95" s="168">
        <v>32</v>
      </c>
      <c r="B95" s="489"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16</v>
      </c>
      <c r="AH95" s="1316"/>
      <c r="AI95" s="1317"/>
      <c r="AJ95" s="178"/>
      <c r="AK95" s="178"/>
      <c r="AL95" s="178"/>
      <c r="AM95" s="179"/>
    </row>
    <row r="96" spans="1:39" ht="21.9" hidden="1" customHeight="1">
      <c r="A96" s="168">
        <v>33</v>
      </c>
      <c r="B96" s="489"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16</v>
      </c>
      <c r="AH96" s="1316"/>
      <c r="AI96" s="1317"/>
      <c r="AJ96" s="178"/>
      <c r="AK96" s="178"/>
      <c r="AL96" s="178"/>
      <c r="AM96" s="179"/>
    </row>
    <row r="97" spans="1:39" ht="21.9" hidden="1" customHeight="1">
      <c r="A97" s="168">
        <v>34</v>
      </c>
      <c r="B97" s="489"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16</v>
      </c>
      <c r="AH97" s="1316"/>
      <c r="AI97" s="1317"/>
      <c r="AJ97" s="178"/>
      <c r="AK97" s="178"/>
      <c r="AL97" s="178"/>
      <c r="AM97" s="179"/>
    </row>
    <row r="98" spans="1:39" ht="21.9" hidden="1" customHeight="1">
      <c r="A98" s="168">
        <v>35</v>
      </c>
      <c r="B98" s="489"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16</v>
      </c>
      <c r="AH98" s="1316"/>
      <c r="AI98" s="1317"/>
      <c r="AJ98" s="178"/>
      <c r="AK98" s="178"/>
      <c r="AL98" s="178"/>
      <c r="AM98" s="179"/>
    </row>
    <row r="99" spans="1:39" ht="21.9" hidden="1" customHeight="1">
      <c r="A99" s="168">
        <v>36</v>
      </c>
      <c r="B99" s="489"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16</v>
      </c>
      <c r="AH99" s="1316"/>
      <c r="AI99" s="1317"/>
      <c r="AJ99" s="178"/>
      <c r="AK99" s="178"/>
      <c r="AL99" s="178"/>
      <c r="AM99" s="179"/>
    </row>
    <row r="100" spans="1:39" ht="21.9" hidden="1" customHeight="1">
      <c r="A100" s="168">
        <v>37</v>
      </c>
      <c r="B100" s="489"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16</v>
      </c>
      <c r="AH100" s="1316"/>
      <c r="AI100" s="1317"/>
      <c r="AJ100" s="178"/>
      <c r="AK100" s="178"/>
      <c r="AL100" s="178"/>
      <c r="AM100" s="179"/>
    </row>
    <row r="101" spans="1:39" ht="21.9" hidden="1" customHeight="1">
      <c r="A101" s="168">
        <v>38</v>
      </c>
      <c r="B101" s="489"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16</v>
      </c>
      <c r="AH101" s="1316"/>
      <c r="AI101" s="1317"/>
      <c r="AJ101" s="178"/>
      <c r="AK101" s="178"/>
      <c r="AL101" s="178"/>
      <c r="AM101" s="179"/>
    </row>
    <row r="102" spans="1:39" ht="21.9" hidden="1" customHeight="1">
      <c r="A102" s="168">
        <v>39</v>
      </c>
      <c r="B102" s="489"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16</v>
      </c>
      <c r="AH102" s="1316"/>
      <c r="AI102" s="1317"/>
      <c r="AJ102" s="178"/>
      <c r="AK102" s="178"/>
      <c r="AL102" s="178"/>
      <c r="AM102" s="179"/>
    </row>
    <row r="103" spans="1:39" ht="21.9" hidden="1" customHeight="1">
      <c r="A103" s="168">
        <v>40</v>
      </c>
      <c r="B103" s="489"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16</v>
      </c>
      <c r="AH103" s="1316"/>
      <c r="AI103" s="1317"/>
      <c r="AJ103" s="1317"/>
      <c r="AK103" s="1317"/>
      <c r="AL103" s="1317"/>
      <c r="AM103" s="1318"/>
    </row>
    <row r="104" spans="1:39" ht="21.9" hidden="1" customHeight="1">
      <c r="A104" s="168">
        <v>41</v>
      </c>
      <c r="B104" s="489"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16</v>
      </c>
      <c r="AH104" s="1316"/>
      <c r="AI104" s="1317"/>
      <c r="AJ104" s="1317"/>
      <c r="AK104" s="1317"/>
      <c r="AL104" s="1317"/>
      <c r="AM104" s="1318"/>
    </row>
    <row r="105" spans="1:39" ht="21.9" hidden="1" customHeight="1">
      <c r="A105" s="168">
        <v>42</v>
      </c>
      <c r="B105" s="489"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16</v>
      </c>
      <c r="AH105" s="1316"/>
      <c r="AI105" s="1317"/>
      <c r="AJ105" s="1317"/>
      <c r="AK105" s="1317"/>
      <c r="AL105" s="1317"/>
      <c r="AM105" s="1318"/>
    </row>
    <row r="106" spans="1:39" ht="21.9" hidden="1" customHeight="1">
      <c r="A106" s="168">
        <v>43</v>
      </c>
      <c r="B106" s="489"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16</v>
      </c>
      <c r="AH106" s="1316"/>
      <c r="AI106" s="1317"/>
      <c r="AJ106" s="1317"/>
      <c r="AK106" s="1317"/>
      <c r="AL106" s="1317"/>
      <c r="AM106" s="1318"/>
    </row>
    <row r="107" spans="1:39" ht="21.9" hidden="1" customHeight="1">
      <c r="A107" s="168">
        <v>44</v>
      </c>
      <c r="B107" s="489"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16</v>
      </c>
      <c r="AH107" s="1316"/>
      <c r="AI107" s="1317"/>
      <c r="AJ107" s="1317"/>
      <c r="AK107" s="1317"/>
      <c r="AL107" s="1317"/>
      <c r="AM107" s="1318"/>
    </row>
    <row r="108" spans="1:39" ht="21.9" hidden="1" customHeight="1">
      <c r="A108" s="168">
        <v>45</v>
      </c>
      <c r="B108" s="489"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16</v>
      </c>
      <c r="AH108" s="1316"/>
      <c r="AI108" s="1317"/>
      <c r="AJ108" s="1317"/>
      <c r="AK108" s="1317"/>
      <c r="AL108" s="1317"/>
      <c r="AM108" s="1318"/>
    </row>
    <row r="109" spans="1:39" ht="21.9" hidden="1" customHeight="1">
      <c r="A109" s="168">
        <v>46</v>
      </c>
      <c r="B109" s="489"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16</v>
      </c>
      <c r="AH109" s="1316"/>
      <c r="AI109" s="1317"/>
      <c r="AJ109" s="1317"/>
      <c r="AK109" s="1317"/>
      <c r="AL109" s="1317"/>
      <c r="AM109" s="1318"/>
    </row>
    <row r="110" spans="1:39" ht="21.9" hidden="1" customHeight="1">
      <c r="A110" s="168">
        <v>47</v>
      </c>
      <c r="B110" s="489"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16</v>
      </c>
      <c r="AH110" s="1316"/>
      <c r="AI110" s="1317"/>
      <c r="AJ110" s="1317"/>
      <c r="AK110" s="1317"/>
      <c r="AL110" s="1317"/>
      <c r="AM110" s="1318"/>
    </row>
    <row r="111" spans="1:39" ht="21.9" hidden="1" customHeight="1">
      <c r="A111" s="168">
        <v>48</v>
      </c>
      <c r="B111" s="489"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16</v>
      </c>
      <c r="AH111" s="1316"/>
      <c r="AI111" s="1317"/>
      <c r="AJ111" s="1317"/>
      <c r="AK111" s="1317"/>
      <c r="AL111" s="1317"/>
      <c r="AM111" s="1318"/>
    </row>
    <row r="112" spans="1:39" ht="21.9" hidden="1" customHeight="1">
      <c r="A112" s="168">
        <v>49</v>
      </c>
      <c r="B112" s="489"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16</v>
      </c>
      <c r="AH112" s="1316"/>
      <c r="AI112" s="1317"/>
      <c r="AJ112" s="1317"/>
      <c r="AK112" s="1317"/>
      <c r="AL112" s="1317"/>
      <c r="AM112" s="1318"/>
    </row>
    <row r="113" spans="1:39" ht="14.5" hidden="1" thickBot="1">
      <c r="A113" s="181">
        <v>50</v>
      </c>
      <c r="B113" s="489"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21" t="s">
        <v>284</v>
      </c>
      <c r="B114" s="1322"/>
      <c r="C114" s="325"/>
      <c r="D114" s="325"/>
      <c r="E114" s="325"/>
      <c r="F114" s="325"/>
      <c r="G114" s="207">
        <f>IF(G10="",0,G113)</f>
        <v>20</v>
      </c>
      <c r="H114" s="189">
        <f t="shared" ref="H114:AE114" si="7">IF(H10="",0,H113)</f>
        <v>20</v>
      </c>
      <c r="I114" s="189">
        <f t="shared" si="7"/>
        <v>20</v>
      </c>
      <c r="J114" s="189">
        <f t="shared" si="7"/>
        <v>20</v>
      </c>
      <c r="K114" s="190">
        <f t="shared" si="7"/>
        <v>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20</v>
      </c>
      <c r="W114" s="189">
        <f t="shared" si="7"/>
        <v>20</v>
      </c>
      <c r="X114" s="189">
        <f t="shared" si="7"/>
        <v>0</v>
      </c>
      <c r="Y114" s="189">
        <f t="shared" si="7"/>
        <v>0</v>
      </c>
      <c r="Z114" s="190">
        <f t="shared" si="7"/>
        <v>0</v>
      </c>
      <c r="AA114" s="207">
        <f t="shared" si="7"/>
        <v>0</v>
      </c>
      <c r="AB114" s="189">
        <f t="shared" si="7"/>
        <v>0</v>
      </c>
      <c r="AC114" s="189">
        <f t="shared" si="7"/>
        <v>0</v>
      </c>
      <c r="AD114" s="189">
        <f t="shared" si="7"/>
        <v>0</v>
      </c>
      <c r="AE114" s="190">
        <f t="shared" si="7"/>
        <v>0</v>
      </c>
      <c r="AF114" s="191">
        <f>SUM(AF64:AF112)</f>
        <v>0</v>
      </c>
      <c r="AG114" s="192">
        <f>SUM(G114:AE114)</f>
        <v>320</v>
      </c>
      <c r="AH114" s="1323"/>
      <c r="AI114" s="1324"/>
      <c r="AJ114" s="1324"/>
      <c r="AK114" s="1324"/>
      <c r="AL114" s="1324"/>
      <c r="AM114" s="1325"/>
    </row>
    <row r="115" spans="1:39" ht="21.9" customHeight="1" thickBot="1">
      <c r="A115" s="1296" t="s">
        <v>78</v>
      </c>
      <c r="B115" s="1296"/>
      <c r="C115" s="326"/>
      <c r="D115" s="326"/>
      <c r="E115" s="326"/>
      <c r="F115" s="326"/>
      <c r="G115" s="209">
        <f>G63+G114</f>
        <v>44</v>
      </c>
      <c r="H115" s="210">
        <f t="shared" ref="H115:AE115" si="8">H63+H114</f>
        <v>44</v>
      </c>
      <c r="I115" s="210">
        <f t="shared" si="8"/>
        <v>44</v>
      </c>
      <c r="J115" s="210">
        <f t="shared" si="8"/>
        <v>44</v>
      </c>
      <c r="K115" s="211">
        <f t="shared" si="8"/>
        <v>0</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43</v>
      </c>
      <c r="W115" s="210">
        <f t="shared" si="8"/>
        <v>44</v>
      </c>
      <c r="X115" s="210">
        <f t="shared" si="8"/>
        <v>0</v>
      </c>
      <c r="Y115" s="210">
        <f t="shared" si="8"/>
        <v>0</v>
      </c>
      <c r="Z115" s="211">
        <f t="shared" si="8"/>
        <v>0</v>
      </c>
      <c r="AA115" s="209">
        <f t="shared" si="8"/>
        <v>0</v>
      </c>
      <c r="AB115" s="210">
        <f t="shared" si="8"/>
        <v>0</v>
      </c>
      <c r="AC115" s="210">
        <f t="shared" si="8"/>
        <v>0</v>
      </c>
      <c r="AD115" s="210">
        <f t="shared" si="8"/>
        <v>0</v>
      </c>
      <c r="AE115" s="211">
        <f t="shared" si="8"/>
        <v>0</v>
      </c>
      <c r="AF115" s="212">
        <v>0</v>
      </c>
      <c r="AG115" s="213">
        <f>SUM(G115:AE115)</f>
        <v>703</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02" t="s">
        <v>81</v>
      </c>
      <c r="AF117" s="1303"/>
      <c r="AG117" s="1306" t="str">
        <f>AA6</f>
        <v>JUNE</v>
      </c>
      <c r="AH117" s="1308" t="s">
        <v>82</v>
      </c>
      <c r="AI117" s="1309"/>
      <c r="AJ117" s="1312">
        <f>((COUNT(G10:AE10)))</f>
        <v>16</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04"/>
      <c r="AF118" s="1305"/>
      <c r="AG118" s="1307"/>
      <c r="AH118" s="1310"/>
      <c r="AI118" s="1311"/>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23.9375</v>
      </c>
      <c r="AL127" s="814">
        <f>(($AJ$117*AL123)-AF114)/$AJ$117</f>
        <v>20</v>
      </c>
      <c r="AM127" s="292">
        <f>AK127+AL127</f>
        <v>43.9375</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0.99739583333333337</v>
      </c>
      <c r="AL128" s="1261">
        <f t="shared" ref="AL128" si="9">AL127/AL123</f>
        <v>1</v>
      </c>
      <c r="AM128" s="1262">
        <f t="shared" ref="AM128" si="10">AM127/AM123</f>
        <v>0.99857954545454541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3GlQlU6rmyMvC10IFcqqTO3DVaeSTqJa4mwDnF8JMIXihOOo2S6Ah2J5A4qWEUIkWKQH6URRtmfU82C/nePZFg==" saltValue="INJmSa/nnMVrgwH17H5Sxg==" spinCount="100000" sheet="1" objects="1" scenarios="1" autoFilter="0"/>
  <mergeCells count="254">
    <mergeCell ref="G7:R7"/>
    <mergeCell ref="W7:Z7"/>
    <mergeCell ref="AA7:AB7"/>
    <mergeCell ref="AC7:AE7"/>
    <mergeCell ref="AF7:AK7"/>
    <mergeCell ref="A2:AM2"/>
    <mergeCell ref="A3:AM3"/>
    <mergeCell ref="G6:J6"/>
    <mergeCell ref="N6:R6"/>
    <mergeCell ref="T6:Z6"/>
    <mergeCell ref="AA6:AF6"/>
    <mergeCell ref="AH13:AI13"/>
    <mergeCell ref="AJ13:AM13"/>
    <mergeCell ref="AH14:AI14"/>
    <mergeCell ref="AJ14:AM14"/>
    <mergeCell ref="AH15:AI15"/>
    <mergeCell ref="AJ15:AM15"/>
    <mergeCell ref="A9:B11"/>
    <mergeCell ref="G9:AE9"/>
    <mergeCell ref="AF9:AG10"/>
    <mergeCell ref="AH9:AM12"/>
    <mergeCell ref="AF11:AF12"/>
    <mergeCell ref="AG11:AG12"/>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I14:AI15 AH14:AH62 AI65:AI66 AH65:AH113" xr:uid="{C8F946DA-D7F7-4DE1-9003-9BB1D9B34C83}">
      <formula1>"NLS, Transferred In, Transferred Out"</formula1>
    </dataValidation>
    <dataValidation type="list" allowBlank="1" showInputMessage="1" showErrorMessage="1" sqref="AH13:AI13 AH64:AI64" xr:uid="{7089885E-AC56-4E16-9EB7-54B5DE1E2587}">
      <formula1>"NLS,Transferred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7DF4-5FE5-4D5D-B47B-A216FEB49787}">
  <sheetPr codeName="Sheet13">
    <pageSetUpPr fitToPage="1"/>
  </sheetPr>
  <dimension ref="A1:AR146"/>
  <sheetViews>
    <sheetView view="pageBreakPreview" topLeftCell="A9" zoomScale="41" zoomScaleNormal="78" zoomScaleSheetLayoutView="41" workbookViewId="0">
      <selection activeCell="S72" sqref="S72"/>
    </sheetView>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4"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4"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4"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4"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4"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4" ht="40.5" customHeight="1">
      <c r="A6" s="133"/>
      <c r="B6" s="327" t="s">
        <v>64</v>
      </c>
      <c r="C6" s="327"/>
      <c r="D6" s="327"/>
      <c r="E6" s="327"/>
      <c r="F6" s="327"/>
      <c r="G6" s="1360">
        <f>'INPUT DATA'!E11</f>
        <v>304671</v>
      </c>
      <c r="H6" s="1360"/>
      <c r="I6" s="1360"/>
      <c r="J6" s="1360"/>
      <c r="K6" s="328"/>
      <c r="L6" s="328"/>
      <c r="M6" s="327" t="s">
        <v>65</v>
      </c>
      <c r="N6" s="1354" t="str">
        <f>'INPUT DATA'!E12</f>
        <v>2026-2027</v>
      </c>
      <c r="O6" s="1357"/>
      <c r="P6" s="1357"/>
      <c r="Q6" s="1357"/>
      <c r="R6" s="1355"/>
      <c r="S6" s="328"/>
      <c r="T6" s="1352" t="s">
        <v>66</v>
      </c>
      <c r="U6" s="1352"/>
      <c r="V6" s="1352"/>
      <c r="W6" s="1352"/>
      <c r="X6" s="1352"/>
      <c r="Y6" s="1352"/>
      <c r="Z6" s="1353"/>
      <c r="AA6" s="1361" t="s">
        <v>325</v>
      </c>
      <c r="AB6" s="1362"/>
      <c r="AC6" s="1362"/>
      <c r="AD6" s="1362"/>
      <c r="AE6" s="1362"/>
      <c r="AF6" s="1363"/>
      <c r="AG6" s="328"/>
      <c r="AH6" s="328"/>
      <c r="AI6" s="328"/>
      <c r="AJ6" s="328"/>
      <c r="AK6" s="328"/>
      <c r="AL6" s="133"/>
      <c r="AM6" s="133"/>
    </row>
    <row r="7" spans="1:44" ht="41.25" customHeight="1">
      <c r="A7" s="136"/>
      <c r="B7" s="327" t="s">
        <v>68</v>
      </c>
      <c r="C7" s="327"/>
      <c r="D7" s="327"/>
      <c r="E7" s="327"/>
      <c r="F7" s="327"/>
      <c r="G7" s="1351" t="str">
        <f>'INPUT DATA'!E10</f>
        <v>KORONADAL NATIONAL COMPREHENSIVE HIGH SCHOOL</v>
      </c>
      <c r="H7" s="1351"/>
      <c r="I7" s="1351"/>
      <c r="J7" s="1351"/>
      <c r="K7" s="1351"/>
      <c r="L7" s="1351"/>
      <c r="M7" s="1351"/>
      <c r="N7" s="1351"/>
      <c r="O7" s="1351"/>
      <c r="P7" s="1351"/>
      <c r="Q7" s="1351"/>
      <c r="R7" s="1351"/>
      <c r="S7" s="329"/>
      <c r="T7" s="329"/>
      <c r="U7" s="329"/>
      <c r="V7" s="329"/>
      <c r="W7" s="1352" t="s">
        <v>69</v>
      </c>
      <c r="X7" s="1352"/>
      <c r="Y7" s="1352"/>
      <c r="Z7" s="1353"/>
      <c r="AA7" s="1354" t="str">
        <f>_xlfn.TEXTBEFORE('INPUT DATA'!E14,"-")</f>
        <v>7</v>
      </c>
      <c r="AB7" s="1355"/>
      <c r="AC7" s="1356" t="s">
        <v>70</v>
      </c>
      <c r="AD7" s="1352"/>
      <c r="AE7" s="1353"/>
      <c r="AF7" s="1354" t="str">
        <f>_xlfn.TEXTAFTER('INPUT DATA'!E14,"-")</f>
        <v>ROSAL</v>
      </c>
      <c r="AG7" s="1357"/>
      <c r="AH7" s="1357"/>
      <c r="AI7" s="1357"/>
      <c r="AJ7" s="1357"/>
      <c r="AK7" s="1355"/>
      <c r="AL7" s="136"/>
      <c r="AM7" s="136"/>
      <c r="AO7" s="492"/>
      <c r="AP7" s="492"/>
      <c r="AQ7" s="492"/>
      <c r="AR7" s="492"/>
    </row>
    <row r="8" spans="1:44" ht="6" customHeight="1" thickBot="1">
      <c r="AO8" s="492"/>
      <c r="AP8" s="492"/>
      <c r="AQ8" s="492"/>
      <c r="AR8" s="492"/>
    </row>
    <row r="9" spans="1:44"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O9" s="492"/>
      <c r="AP9" s="492"/>
      <c r="AQ9" s="492"/>
      <c r="AR9" s="492"/>
    </row>
    <row r="10" spans="1:44" ht="19.5" customHeight="1" thickBot="1">
      <c r="A10" s="1331"/>
      <c r="B10" s="1332"/>
      <c r="C10" s="139"/>
      <c r="D10" s="139"/>
      <c r="E10" s="139"/>
      <c r="F10" s="139"/>
      <c r="G10" s="140"/>
      <c r="H10" s="141"/>
      <c r="I10" s="141">
        <v>1</v>
      </c>
      <c r="J10" s="141">
        <v>2</v>
      </c>
      <c r="K10" s="142">
        <v>3</v>
      </c>
      <c r="L10" s="143">
        <v>6</v>
      </c>
      <c r="M10" s="141">
        <v>7</v>
      </c>
      <c r="N10" s="141">
        <v>8</v>
      </c>
      <c r="O10" s="141">
        <v>9</v>
      </c>
      <c r="P10" s="144">
        <v>10</v>
      </c>
      <c r="Q10" s="140">
        <v>13</v>
      </c>
      <c r="R10" s="141">
        <v>14</v>
      </c>
      <c r="S10" s="141">
        <v>15</v>
      </c>
      <c r="T10" s="141">
        <v>16</v>
      </c>
      <c r="U10" s="142">
        <v>17</v>
      </c>
      <c r="V10" s="143">
        <v>20</v>
      </c>
      <c r="W10" s="141">
        <v>21</v>
      </c>
      <c r="X10" s="141">
        <v>22</v>
      </c>
      <c r="Y10" s="141">
        <v>23</v>
      </c>
      <c r="Z10" s="144">
        <v>24</v>
      </c>
      <c r="AA10" s="140">
        <v>27</v>
      </c>
      <c r="AB10" s="141">
        <v>28</v>
      </c>
      <c r="AC10" s="141">
        <v>29</v>
      </c>
      <c r="AD10" s="141">
        <v>30</v>
      </c>
      <c r="AE10" s="142">
        <v>31</v>
      </c>
      <c r="AF10" s="1337"/>
      <c r="AG10" s="1337"/>
      <c r="AH10" s="1341"/>
      <c r="AI10" s="1342"/>
      <c r="AJ10" s="1342"/>
      <c r="AK10" s="1342"/>
      <c r="AL10" s="1342"/>
      <c r="AM10" s="1343"/>
      <c r="AO10" s="494"/>
      <c r="AP10" s="494"/>
      <c r="AQ10" s="494"/>
      <c r="AR10" s="494"/>
    </row>
    <row r="11" spans="1:44"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O11" s="492"/>
      <c r="AP11" s="492"/>
      <c r="AQ11" s="492"/>
      <c r="AR11" s="492"/>
    </row>
    <row r="12" spans="1:44"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492"/>
      <c r="AP12" s="492"/>
      <c r="AQ12" s="492"/>
      <c r="AR12" s="492"/>
    </row>
    <row r="13" spans="1:44"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23</v>
      </c>
      <c r="AH13" s="1326"/>
      <c r="AI13" s="1327"/>
      <c r="AJ13" s="1327"/>
      <c r="AK13" s="1327"/>
      <c r="AL13" s="1327"/>
      <c r="AM13" s="1328"/>
      <c r="AO13" s="493" t="s">
        <v>459</v>
      </c>
      <c r="AP13" s="493"/>
      <c r="AQ13" s="493"/>
      <c r="AR13" s="493"/>
    </row>
    <row r="14" spans="1:44"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23</v>
      </c>
      <c r="AH14" s="1316"/>
      <c r="AI14" s="1317"/>
      <c r="AJ14" s="1317"/>
      <c r="AK14" s="1317"/>
      <c r="AL14" s="1317"/>
      <c r="AM14" s="1318"/>
      <c r="AO14" s="492"/>
      <c r="AP14" s="492"/>
      <c r="AQ14" s="492"/>
      <c r="AR14" s="492"/>
    </row>
    <row r="15" spans="1:44"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23</v>
      </c>
      <c r="AH15" s="1316"/>
      <c r="AI15" s="1317"/>
      <c r="AJ15" s="1317"/>
      <c r="AK15" s="1317"/>
      <c r="AL15" s="1317"/>
      <c r="AM15" s="1318"/>
      <c r="AO15" s="492"/>
      <c r="AP15" s="492"/>
      <c r="AQ15" s="492"/>
      <c r="AR15" s="492"/>
    </row>
    <row r="16" spans="1:44"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23</v>
      </c>
      <c r="AH16" s="1316"/>
      <c r="AI16" s="1317"/>
      <c r="AJ16" s="1317"/>
      <c r="AK16" s="1317"/>
      <c r="AL16" s="1317"/>
      <c r="AM16" s="1318"/>
      <c r="AO16" s="492"/>
      <c r="AP16" s="492"/>
      <c r="AQ16" s="492"/>
      <c r="AR16" s="492"/>
    </row>
    <row r="17" spans="1:44"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t="s">
        <v>268</v>
      </c>
      <c r="AD17" s="175"/>
      <c r="AE17" s="173"/>
      <c r="AF17" s="176">
        <f t="shared" si="0"/>
        <v>1</v>
      </c>
      <c r="AG17" s="177">
        <f t="shared" si="1"/>
        <v>22</v>
      </c>
      <c r="AH17" s="1316"/>
      <c r="AI17" s="1317"/>
      <c r="AJ17" s="1317"/>
      <c r="AK17" s="1317"/>
      <c r="AL17" s="1317"/>
      <c r="AM17" s="1318"/>
      <c r="AO17" s="492"/>
      <c r="AP17" s="492"/>
      <c r="AQ17" s="492"/>
      <c r="AR17" s="492"/>
    </row>
    <row r="18" spans="1:44"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23</v>
      </c>
      <c r="AH18" s="1316"/>
      <c r="AI18" s="1317"/>
      <c r="AJ18" s="1317"/>
      <c r="AK18" s="1317"/>
      <c r="AL18" s="1317"/>
      <c r="AM18" s="1318"/>
      <c r="AO18" s="492"/>
      <c r="AP18" s="492"/>
      <c r="AQ18" s="492"/>
      <c r="AR18" s="492"/>
    </row>
    <row r="19" spans="1:44"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23</v>
      </c>
      <c r="AH19" s="1316"/>
      <c r="AI19" s="1317"/>
      <c r="AJ19" s="1317"/>
      <c r="AK19" s="1317"/>
      <c r="AL19" s="1317"/>
      <c r="AM19" s="1318"/>
      <c r="AO19" s="492"/>
      <c r="AP19" s="492"/>
      <c r="AQ19" s="492"/>
      <c r="AR19" s="492"/>
    </row>
    <row r="20" spans="1:44"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23</v>
      </c>
      <c r="AH20" s="1316"/>
      <c r="AI20" s="1317"/>
      <c r="AJ20" s="1317"/>
      <c r="AK20" s="1317"/>
      <c r="AL20" s="1317"/>
      <c r="AM20" s="1318"/>
      <c r="AO20" s="492"/>
      <c r="AP20" s="492"/>
      <c r="AQ20" s="492"/>
      <c r="AR20" s="492"/>
    </row>
    <row r="21" spans="1:44"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23</v>
      </c>
      <c r="AH21" s="1316" t="s">
        <v>300</v>
      </c>
      <c r="AI21" s="1317"/>
      <c r="AJ21" s="1317"/>
      <c r="AK21" s="1317"/>
      <c r="AL21" s="1317"/>
      <c r="AM21" s="1318"/>
      <c r="AO21" s="492"/>
      <c r="AP21" s="492"/>
      <c r="AQ21" s="492"/>
      <c r="AR21" s="492"/>
    </row>
    <row r="22" spans="1:44"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23</v>
      </c>
      <c r="AH22" s="1316"/>
      <c r="AI22" s="1317"/>
      <c r="AJ22" s="1317"/>
      <c r="AK22" s="1317"/>
      <c r="AL22" s="1317"/>
      <c r="AM22" s="1318"/>
      <c r="AO22" s="492"/>
      <c r="AP22" s="492"/>
      <c r="AQ22" s="492"/>
      <c r="AR22" s="492"/>
    </row>
    <row r="23" spans="1:44"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23</v>
      </c>
      <c r="AH23" s="1316"/>
      <c r="AI23" s="1317"/>
      <c r="AJ23" s="1317"/>
      <c r="AK23" s="1317"/>
      <c r="AL23" s="1317"/>
      <c r="AM23" s="1318"/>
      <c r="AO23" s="492"/>
      <c r="AP23" s="492"/>
      <c r="AQ23" s="492"/>
      <c r="AR23" s="492"/>
    </row>
    <row r="24" spans="1:44"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23</v>
      </c>
      <c r="AH24" s="1316"/>
      <c r="AI24" s="1317"/>
      <c r="AJ24" s="1317"/>
      <c r="AK24" s="1317"/>
      <c r="AL24" s="1317"/>
      <c r="AM24" s="1318"/>
      <c r="AO24" s="492"/>
      <c r="AP24" s="492"/>
      <c r="AQ24" s="492"/>
      <c r="AR24" s="492"/>
    </row>
    <row r="25" spans="1:44"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23</v>
      </c>
      <c r="AH25" s="1316"/>
      <c r="AI25" s="1317"/>
      <c r="AJ25" s="1317"/>
      <c r="AK25" s="1317"/>
      <c r="AL25" s="1317"/>
      <c r="AM25" s="1318"/>
    </row>
    <row r="26" spans="1:44" ht="21.5"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23</v>
      </c>
      <c r="AH26" s="1316"/>
      <c r="AI26" s="1317"/>
      <c r="AJ26" s="1317"/>
      <c r="AK26" s="1317"/>
      <c r="AL26" s="1317"/>
      <c r="AM26" s="1318"/>
    </row>
    <row r="27" spans="1:44"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t="s">
        <v>268</v>
      </c>
      <c r="V27" s="174"/>
      <c r="W27" s="172"/>
      <c r="X27" s="172"/>
      <c r="Y27" s="172"/>
      <c r="Z27" s="175"/>
      <c r="AA27" s="168"/>
      <c r="AB27" s="172"/>
      <c r="AC27" s="172"/>
      <c r="AD27" s="175"/>
      <c r="AE27" s="173"/>
      <c r="AF27" s="176">
        <f t="shared" si="0"/>
        <v>1</v>
      </c>
      <c r="AG27" s="177">
        <f t="shared" si="1"/>
        <v>22</v>
      </c>
      <c r="AH27" s="1316"/>
      <c r="AI27" s="1317"/>
      <c r="AJ27" s="1317"/>
      <c r="AK27" s="1317"/>
      <c r="AL27" s="1317"/>
      <c r="AM27" s="1318"/>
    </row>
    <row r="28" spans="1:44"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23</v>
      </c>
      <c r="AH28" s="1316"/>
      <c r="AI28" s="1317"/>
      <c r="AJ28" s="1317"/>
      <c r="AK28" s="1317"/>
      <c r="AL28" s="1317"/>
      <c r="AM28" s="1318"/>
    </row>
    <row r="29" spans="1:44"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23</v>
      </c>
      <c r="AH29" s="1316"/>
      <c r="AI29" s="1317"/>
      <c r="AJ29" s="1317"/>
      <c r="AK29" s="1317"/>
      <c r="AL29" s="1317"/>
      <c r="AM29" s="1318"/>
    </row>
    <row r="30" spans="1:44"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23</v>
      </c>
      <c r="AH30" s="1316"/>
      <c r="AI30" s="1317"/>
      <c r="AJ30" s="1317"/>
      <c r="AK30" s="1317"/>
      <c r="AL30" s="1317"/>
      <c r="AM30" s="1318"/>
    </row>
    <row r="31" spans="1:44"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23</v>
      </c>
      <c r="AH31" s="1316"/>
      <c r="AI31" s="1317"/>
      <c r="AJ31" s="178"/>
      <c r="AK31" s="178"/>
      <c r="AL31" s="178"/>
      <c r="AM31" s="179"/>
    </row>
    <row r="32" spans="1:44"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23</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23</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t="s">
        <v>268</v>
      </c>
      <c r="V34" s="174"/>
      <c r="W34" s="172"/>
      <c r="X34" s="172"/>
      <c r="Y34" s="172"/>
      <c r="Z34" s="175"/>
      <c r="AA34" s="168"/>
      <c r="AB34" s="172"/>
      <c r="AC34" s="172"/>
      <c r="AD34" s="175"/>
      <c r="AE34" s="173"/>
      <c r="AF34" s="176">
        <f t="shared" si="0"/>
        <v>1</v>
      </c>
      <c r="AG34" s="177">
        <f t="shared" si="1"/>
        <v>22</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23</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23</v>
      </c>
      <c r="AH36" s="1316"/>
      <c r="AI36" s="1317"/>
      <c r="AJ36" s="178"/>
      <c r="AK36" s="178"/>
      <c r="AL36" s="178"/>
      <c r="AM36" s="179"/>
    </row>
    <row r="37" spans="1:39" ht="21.9" hidden="1"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23</v>
      </c>
      <c r="AH37" s="1316"/>
      <c r="AI37" s="1317"/>
      <c r="AJ37" s="178"/>
      <c r="AK37" s="178"/>
      <c r="AL37" s="178"/>
      <c r="AM37" s="179"/>
    </row>
    <row r="38" spans="1:39" ht="21.9" hidden="1"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23</v>
      </c>
      <c r="AH38" s="1316"/>
      <c r="AI38" s="1317"/>
      <c r="AJ38" s="178"/>
      <c r="AK38" s="178"/>
      <c r="AL38" s="178"/>
      <c r="AM38" s="179"/>
    </row>
    <row r="39" spans="1:39" ht="21.9" hidden="1"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23</v>
      </c>
      <c r="AH39" s="1316"/>
      <c r="AI39" s="1317"/>
      <c r="AJ39" s="178"/>
      <c r="AK39" s="178"/>
      <c r="AL39" s="178"/>
      <c r="AM39" s="179"/>
    </row>
    <row r="40" spans="1:39" ht="21.9" hidden="1"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23</v>
      </c>
      <c r="AH40" s="1316"/>
      <c r="AI40" s="1317"/>
      <c r="AJ40" s="178"/>
      <c r="AK40" s="178"/>
      <c r="AL40" s="178"/>
      <c r="AM40" s="179"/>
    </row>
    <row r="41" spans="1:39" ht="21.9" hidden="1"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23</v>
      </c>
      <c r="AH41" s="1316"/>
      <c r="AI41" s="1317"/>
      <c r="AJ41" s="178"/>
      <c r="AK41" s="178"/>
      <c r="AL41" s="178"/>
      <c r="AM41" s="179"/>
    </row>
    <row r="42" spans="1:39" ht="21.9" hidden="1"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23</v>
      </c>
      <c r="AH42" s="1316"/>
      <c r="AI42" s="1317"/>
      <c r="AJ42" s="1317"/>
      <c r="AK42" s="1317"/>
      <c r="AL42" s="1317"/>
      <c r="AM42" s="1318"/>
    </row>
    <row r="43" spans="1:39" ht="21.9" hidden="1"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23</v>
      </c>
      <c r="AH43" s="1316"/>
      <c r="AI43" s="1317"/>
      <c r="AJ43" s="178"/>
      <c r="AK43" s="178"/>
      <c r="AL43" s="178"/>
      <c r="AM43" s="179"/>
    </row>
    <row r="44" spans="1:39" ht="21.9" hidden="1"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23</v>
      </c>
      <c r="AH44" s="1316"/>
      <c r="AI44" s="1317"/>
      <c r="AJ44" s="178"/>
      <c r="AK44" s="178"/>
      <c r="AL44" s="178"/>
      <c r="AM44" s="179"/>
    </row>
    <row r="45" spans="1:39" ht="21.9" hidden="1"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23</v>
      </c>
      <c r="AH45" s="1316"/>
      <c r="AI45" s="1317"/>
      <c r="AJ45" s="178"/>
      <c r="AK45" s="178"/>
      <c r="AL45" s="178"/>
      <c r="AM45" s="179"/>
    </row>
    <row r="46" spans="1:39" ht="21.9" hidden="1"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23</v>
      </c>
      <c r="AH46" s="1316"/>
      <c r="AI46" s="1317"/>
      <c r="AJ46" s="178"/>
      <c r="AK46" s="178"/>
      <c r="AL46" s="178"/>
      <c r="AM46" s="179"/>
    </row>
    <row r="47" spans="1:39" ht="21.9" hidden="1"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23</v>
      </c>
      <c r="AH47" s="1316"/>
      <c r="AI47" s="1317"/>
      <c r="AJ47" s="178"/>
      <c r="AK47" s="178"/>
      <c r="AL47" s="178"/>
      <c r="AM47" s="179"/>
    </row>
    <row r="48" spans="1:39" ht="21.9" hidden="1"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23</v>
      </c>
      <c r="AH48" s="1316"/>
      <c r="AI48" s="1317"/>
      <c r="AJ48" s="178"/>
      <c r="AK48" s="178"/>
      <c r="AL48" s="178"/>
      <c r="AM48" s="179"/>
    </row>
    <row r="49" spans="1:39" ht="21.9" hidden="1"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23</v>
      </c>
      <c r="AH49" s="1316"/>
      <c r="AI49" s="1317"/>
      <c r="AJ49" s="178"/>
      <c r="AK49" s="178"/>
      <c r="AL49" s="178"/>
      <c r="AM49" s="179"/>
    </row>
    <row r="50" spans="1:39" ht="21.9" hidden="1"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23</v>
      </c>
      <c r="AH50" s="1316"/>
      <c r="AI50" s="1317"/>
      <c r="AJ50" s="178"/>
      <c r="AK50" s="178"/>
      <c r="AL50" s="178"/>
      <c r="AM50" s="179"/>
    </row>
    <row r="51" spans="1:39" ht="21.9" hidden="1"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23</v>
      </c>
      <c r="AH51" s="1316"/>
      <c r="AI51" s="1317"/>
      <c r="AJ51" s="178"/>
      <c r="AK51" s="178"/>
      <c r="AL51" s="178"/>
      <c r="AM51" s="179"/>
    </row>
    <row r="52" spans="1:39" ht="21.9" hidden="1"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23</v>
      </c>
      <c r="AH52" s="1316"/>
      <c r="AI52" s="1317"/>
      <c r="AJ52" s="1317"/>
      <c r="AK52" s="1317"/>
      <c r="AL52" s="1317"/>
      <c r="AM52" s="1318"/>
    </row>
    <row r="53" spans="1:39" ht="21.9" hidden="1"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23</v>
      </c>
      <c r="AH53" s="1316"/>
      <c r="AI53" s="1317"/>
      <c r="AJ53" s="1317"/>
      <c r="AK53" s="1317"/>
      <c r="AL53" s="1317"/>
      <c r="AM53" s="1318"/>
    </row>
    <row r="54" spans="1:39" ht="21.9" hidden="1"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23</v>
      </c>
      <c r="AH54" s="1316"/>
      <c r="AI54" s="1317"/>
      <c r="AJ54" s="1317"/>
      <c r="AK54" s="1317"/>
      <c r="AL54" s="1317"/>
      <c r="AM54" s="1318"/>
    </row>
    <row r="55" spans="1:39" ht="21.9" hidden="1"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23</v>
      </c>
      <c r="AH55" s="1316"/>
      <c r="AI55" s="1317"/>
      <c r="AJ55" s="1317"/>
      <c r="AK55" s="1317"/>
      <c r="AL55" s="1317"/>
      <c r="AM55" s="1318"/>
    </row>
    <row r="56" spans="1:39" ht="21.9" hidden="1"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23</v>
      </c>
      <c r="AH56" s="1316"/>
      <c r="AI56" s="1317"/>
      <c r="AJ56" s="1317"/>
      <c r="AK56" s="1317"/>
      <c r="AL56" s="1317"/>
      <c r="AM56" s="1318"/>
    </row>
    <row r="57" spans="1:39" ht="21.9" hidden="1"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23</v>
      </c>
      <c r="AH57" s="1316"/>
      <c r="AI57" s="1317"/>
      <c r="AJ57" s="1317"/>
      <c r="AK57" s="1317"/>
      <c r="AL57" s="1317"/>
      <c r="AM57" s="1318"/>
    </row>
    <row r="58" spans="1:39" ht="21.9" hidden="1"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23</v>
      </c>
      <c r="AH58" s="1316"/>
      <c r="AI58" s="1317"/>
      <c r="AJ58" s="1317"/>
      <c r="AK58" s="1317"/>
      <c r="AL58" s="1317"/>
      <c r="AM58" s="1318"/>
    </row>
    <row r="59" spans="1:39" ht="21.9" hidden="1"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23</v>
      </c>
      <c r="AH59" s="1316"/>
      <c r="AI59" s="1317"/>
      <c r="AJ59" s="1317"/>
      <c r="AK59" s="1317"/>
      <c r="AL59" s="1317"/>
      <c r="AM59" s="1318"/>
    </row>
    <row r="60" spans="1:39" ht="21.9" hidden="1"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23</v>
      </c>
      <c r="AH60" s="1316"/>
      <c r="AI60" s="1317"/>
      <c r="AJ60" s="1317"/>
      <c r="AK60" s="1317"/>
      <c r="AL60" s="1317"/>
      <c r="AM60" s="1318"/>
    </row>
    <row r="61" spans="1:39" hidden="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23</v>
      </c>
      <c r="AH61" s="1316"/>
      <c r="AI61" s="1317"/>
      <c r="AJ61" s="1317"/>
      <c r="AK61" s="1317"/>
      <c r="AL61" s="1317"/>
      <c r="AM61" s="1318"/>
    </row>
    <row r="62" spans="1:39" ht="14.5"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22</v>
      </c>
      <c r="V62" s="184">
        <f t="shared" si="2"/>
        <v>24</v>
      </c>
      <c r="W62" s="182">
        <f t="shared" si="2"/>
        <v>24</v>
      </c>
      <c r="X62" s="182">
        <f t="shared" si="2"/>
        <v>24</v>
      </c>
      <c r="Y62" s="182">
        <f t="shared" si="2"/>
        <v>24</v>
      </c>
      <c r="Z62" s="185">
        <f t="shared" si="2"/>
        <v>24</v>
      </c>
      <c r="AA62" s="181">
        <f t="shared" si="2"/>
        <v>24</v>
      </c>
      <c r="AB62" s="182">
        <f t="shared" si="2"/>
        <v>24</v>
      </c>
      <c r="AC62" s="182">
        <f t="shared" si="2"/>
        <v>23</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0</v>
      </c>
      <c r="H63" s="189">
        <f t="shared" ref="H63:AE63" si="3">IF(H10="",0,H62)</f>
        <v>0</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22</v>
      </c>
      <c r="V63" s="188">
        <f t="shared" si="3"/>
        <v>24</v>
      </c>
      <c r="W63" s="189">
        <f t="shared" si="3"/>
        <v>24</v>
      </c>
      <c r="X63" s="189">
        <f t="shared" si="3"/>
        <v>24</v>
      </c>
      <c r="Y63" s="189">
        <f t="shared" si="3"/>
        <v>24</v>
      </c>
      <c r="Z63" s="190">
        <f t="shared" si="3"/>
        <v>24</v>
      </c>
      <c r="AA63" s="188">
        <f t="shared" si="3"/>
        <v>24</v>
      </c>
      <c r="AB63" s="189">
        <f t="shared" si="3"/>
        <v>24</v>
      </c>
      <c r="AC63" s="189">
        <f t="shared" si="3"/>
        <v>23</v>
      </c>
      <c r="AD63" s="189">
        <f t="shared" si="3"/>
        <v>24</v>
      </c>
      <c r="AE63" s="190">
        <f t="shared" si="3"/>
        <v>24</v>
      </c>
      <c r="AF63" s="191">
        <f>SUM(AF13:AF61)</f>
        <v>3</v>
      </c>
      <c r="AG63" s="192">
        <f>SUM(G63:AE63)</f>
        <v>549</v>
      </c>
      <c r="AH63" s="193"/>
      <c r="AI63" s="194"/>
      <c r="AJ63" s="194"/>
      <c r="AK63" s="194"/>
      <c r="AL63" s="194"/>
      <c r="AM63" s="195"/>
    </row>
    <row r="64" spans="1:39" ht="21.9" customHeight="1" thickBo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23</v>
      </c>
      <c r="AH64" s="1326"/>
      <c r="AI64" s="1327"/>
      <c r="AJ64" s="1327"/>
      <c r="AK64" s="1327"/>
      <c r="AL64" s="1327"/>
      <c r="AM64" s="1328"/>
    </row>
    <row r="65" spans="1:39" ht="21.9" customHeight="1" thickBot="1">
      <c r="A65" s="168">
        <v>2</v>
      </c>
      <c r="B65" s="486"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23</v>
      </c>
      <c r="AH65" s="1316"/>
      <c r="AI65" s="1317"/>
      <c r="AJ65" s="1317"/>
      <c r="AK65" s="1317"/>
      <c r="AL65" s="1317"/>
      <c r="AM65" s="1318"/>
    </row>
    <row r="66" spans="1:39" ht="21.9" customHeight="1" thickBot="1">
      <c r="A66" s="168">
        <v>3</v>
      </c>
      <c r="B66" s="486"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23</v>
      </c>
      <c r="AH66" s="1316"/>
      <c r="AI66" s="1317"/>
      <c r="AJ66" s="1317"/>
      <c r="AK66" s="1317"/>
      <c r="AL66" s="1317"/>
      <c r="AM66" s="1318"/>
    </row>
    <row r="67" spans="1:39" ht="21.9" customHeight="1" thickBot="1">
      <c r="A67" s="168">
        <v>4</v>
      </c>
      <c r="B67" s="486"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t="s">
        <v>268</v>
      </c>
      <c r="W67" s="172" t="s">
        <v>268</v>
      </c>
      <c r="X67" s="172"/>
      <c r="Y67" s="172"/>
      <c r="Z67" s="175"/>
      <c r="AA67" s="168"/>
      <c r="AB67" s="172"/>
      <c r="AC67" s="172"/>
      <c r="AD67" s="175"/>
      <c r="AE67" s="173"/>
      <c r="AF67" s="176">
        <f t="shared" si="4"/>
        <v>2</v>
      </c>
      <c r="AG67" s="177">
        <f t="shared" si="5"/>
        <v>21</v>
      </c>
      <c r="AH67" s="1316"/>
      <c r="AI67" s="1317"/>
      <c r="AJ67" s="1317"/>
      <c r="AK67" s="1317"/>
      <c r="AL67" s="1317"/>
      <c r="AM67" s="1318"/>
    </row>
    <row r="68" spans="1:39" ht="21.9" customHeight="1" thickBot="1">
      <c r="A68" s="168">
        <v>5</v>
      </c>
      <c r="B68" s="486"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23</v>
      </c>
      <c r="AH68" s="1316"/>
      <c r="AI68" s="1317"/>
      <c r="AJ68" s="1317"/>
      <c r="AK68" s="1317"/>
      <c r="AL68" s="1317"/>
      <c r="AM68" s="1318"/>
    </row>
    <row r="69" spans="1:39" ht="21.9" customHeight="1" thickBot="1">
      <c r="A69" s="168">
        <v>6</v>
      </c>
      <c r="B69" s="486"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23</v>
      </c>
      <c r="AH69" s="1316"/>
      <c r="AI69" s="1317"/>
      <c r="AJ69" s="1317"/>
      <c r="AK69" s="1317"/>
      <c r="AL69" s="1317"/>
      <c r="AM69" s="1318"/>
    </row>
    <row r="70" spans="1:39" ht="21.9" customHeight="1" thickBot="1">
      <c r="A70" s="168">
        <v>7</v>
      </c>
      <c r="B70" s="486"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23</v>
      </c>
      <c r="AH70" s="1316"/>
      <c r="AI70" s="1317"/>
      <c r="AJ70" s="1317"/>
      <c r="AK70" s="1317"/>
      <c r="AL70" s="1317"/>
      <c r="AM70" s="1318"/>
    </row>
    <row r="71" spans="1:39" ht="21.9" customHeight="1" thickBot="1">
      <c r="A71" s="168">
        <v>8</v>
      </c>
      <c r="B71" s="486" t="str">
        <f>'INPUT DATA'!P16</f>
        <v>DOMINGO, CHARITY JADE P.</v>
      </c>
      <c r="C71" s="202"/>
      <c r="D71" s="202"/>
      <c r="E71" s="202"/>
      <c r="F71" s="202"/>
      <c r="G71" s="203"/>
      <c r="H71" s="204"/>
      <c r="I71" s="172"/>
      <c r="J71" s="172"/>
      <c r="K71" s="173"/>
      <c r="L71" s="174"/>
      <c r="M71" s="172"/>
      <c r="N71" s="172"/>
      <c r="O71" s="172"/>
      <c r="P71" s="175"/>
      <c r="Q71" s="168"/>
      <c r="R71" s="172" t="s">
        <v>268</v>
      </c>
      <c r="S71" s="172"/>
      <c r="T71" s="172"/>
      <c r="U71" s="173"/>
      <c r="V71" s="174" t="s">
        <v>268</v>
      </c>
      <c r="W71" s="172"/>
      <c r="X71" s="172"/>
      <c r="Y71" s="172"/>
      <c r="Z71" s="175"/>
      <c r="AA71" s="168"/>
      <c r="AB71" s="172"/>
      <c r="AC71" s="172"/>
      <c r="AD71" s="175"/>
      <c r="AE71" s="173"/>
      <c r="AF71" s="176">
        <f t="shared" si="4"/>
        <v>2</v>
      </c>
      <c r="AG71" s="177">
        <f t="shared" si="5"/>
        <v>21</v>
      </c>
      <c r="AH71" s="1316"/>
      <c r="AI71" s="1317"/>
      <c r="AJ71" s="1317"/>
      <c r="AK71" s="1317"/>
      <c r="AL71" s="1317"/>
      <c r="AM71" s="1318"/>
    </row>
    <row r="72" spans="1:39" ht="21.9" customHeight="1" thickBot="1">
      <c r="A72" s="168">
        <v>9</v>
      </c>
      <c r="B72" s="486"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23</v>
      </c>
      <c r="AH72" s="1316"/>
      <c r="AI72" s="1317"/>
      <c r="AJ72" s="1317"/>
      <c r="AK72" s="1317"/>
      <c r="AL72" s="1317"/>
      <c r="AM72" s="1318"/>
    </row>
    <row r="73" spans="1:39" ht="21.9" customHeight="1" thickBot="1">
      <c r="A73" s="168">
        <v>10</v>
      </c>
      <c r="B73" s="486"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23</v>
      </c>
      <c r="AH73" s="1316"/>
      <c r="AI73" s="1317"/>
      <c r="AJ73" s="1317"/>
      <c r="AK73" s="1317"/>
      <c r="AL73" s="1317"/>
      <c r="AM73" s="1318"/>
    </row>
    <row r="74" spans="1:39" ht="21.9" customHeight="1" thickBot="1">
      <c r="A74" s="168">
        <v>11</v>
      </c>
      <c r="B74" s="486"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23</v>
      </c>
      <c r="AH74" s="1316"/>
      <c r="AI74" s="1317"/>
      <c r="AJ74" s="1317"/>
      <c r="AK74" s="1317"/>
      <c r="AL74" s="1317"/>
      <c r="AM74" s="1318"/>
    </row>
    <row r="75" spans="1:39" ht="21.9" customHeight="1" thickBot="1">
      <c r="A75" s="168">
        <v>12</v>
      </c>
      <c r="B75" s="486"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23</v>
      </c>
      <c r="AH75" s="1316"/>
      <c r="AI75" s="1317"/>
      <c r="AJ75" s="1317"/>
      <c r="AK75" s="1317"/>
      <c r="AL75" s="1317"/>
      <c r="AM75" s="1318"/>
    </row>
    <row r="76" spans="1:39" ht="21.9" customHeight="1" thickBot="1">
      <c r="A76" s="168">
        <v>13</v>
      </c>
      <c r="B76" s="486"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23</v>
      </c>
      <c r="AH76" s="1316"/>
      <c r="AI76" s="1317"/>
      <c r="AJ76" s="1317"/>
      <c r="AK76" s="1317"/>
      <c r="AL76" s="1317"/>
      <c r="AM76" s="1318"/>
    </row>
    <row r="77" spans="1:39" ht="21.9" customHeight="1" thickBot="1">
      <c r="A77" s="168">
        <v>14</v>
      </c>
      <c r="B77" s="486"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23</v>
      </c>
      <c r="AH77" s="1316"/>
      <c r="AI77" s="1317"/>
      <c r="AJ77" s="1317"/>
      <c r="AK77" s="1317"/>
      <c r="AL77" s="1317"/>
      <c r="AM77" s="1318"/>
    </row>
    <row r="78" spans="1:39" ht="21.9" customHeight="1" thickBot="1">
      <c r="A78" s="168">
        <v>15</v>
      </c>
      <c r="B78" s="486"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23</v>
      </c>
      <c r="AH78" s="1316"/>
      <c r="AI78" s="1317"/>
      <c r="AJ78" s="1317"/>
      <c r="AK78" s="1317"/>
      <c r="AL78" s="1317"/>
      <c r="AM78" s="1318"/>
    </row>
    <row r="79" spans="1:39" ht="21.9" customHeight="1" thickBot="1">
      <c r="A79" s="168">
        <v>16</v>
      </c>
      <c r="B79" s="486"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23</v>
      </c>
      <c r="AH79" s="1316"/>
      <c r="AI79" s="1317"/>
      <c r="AJ79" s="1317"/>
      <c r="AK79" s="1317"/>
      <c r="AL79" s="1317"/>
      <c r="AM79" s="1318"/>
    </row>
    <row r="80" spans="1:39" ht="21.9" customHeight="1" thickBot="1">
      <c r="A80" s="168">
        <v>17</v>
      </c>
      <c r="B80" s="486"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23</v>
      </c>
      <c r="AH80" s="1316"/>
      <c r="AI80" s="1317"/>
      <c r="AJ80" s="1317"/>
      <c r="AK80" s="1317"/>
      <c r="AL80" s="1317"/>
      <c r="AM80" s="1318"/>
    </row>
    <row r="81" spans="1:39" ht="21.9" customHeight="1" thickBot="1">
      <c r="A81" s="168">
        <v>18</v>
      </c>
      <c r="B81" s="486"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23</v>
      </c>
      <c r="AH81" s="1316"/>
      <c r="AI81" s="1317"/>
      <c r="AJ81" s="1317"/>
      <c r="AK81" s="1317"/>
      <c r="AL81" s="1317"/>
      <c r="AM81" s="1318"/>
    </row>
    <row r="82" spans="1:39" ht="21.9" customHeight="1" thickBot="1">
      <c r="A82" s="168">
        <v>19</v>
      </c>
      <c r="B82" s="486"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23</v>
      </c>
      <c r="AH82" s="1316"/>
      <c r="AI82" s="1317"/>
      <c r="AJ82" s="178"/>
      <c r="AK82" s="178"/>
      <c r="AL82" s="178"/>
      <c r="AM82" s="179"/>
    </row>
    <row r="83" spans="1:39" ht="21.9" customHeight="1" thickBot="1">
      <c r="A83" s="168">
        <v>20</v>
      </c>
      <c r="B83" s="486"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23</v>
      </c>
      <c r="AH83" s="1316"/>
      <c r="AI83" s="1317"/>
      <c r="AJ83" s="178"/>
      <c r="AK83" s="178"/>
      <c r="AL83" s="178"/>
      <c r="AM83" s="179"/>
    </row>
    <row r="84" spans="1:39" ht="21.9" hidden="1" customHeight="1" thickBot="1">
      <c r="A84" s="168">
        <v>21</v>
      </c>
      <c r="B84" s="486"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23</v>
      </c>
      <c r="AH84" s="1316"/>
      <c r="AI84" s="1317"/>
      <c r="AJ84" s="178"/>
      <c r="AK84" s="178"/>
      <c r="AL84" s="178"/>
      <c r="AM84" s="179"/>
    </row>
    <row r="85" spans="1:39" ht="21.9" hidden="1" customHeight="1" thickBot="1">
      <c r="A85" s="168">
        <v>22</v>
      </c>
      <c r="B85" s="486"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23</v>
      </c>
      <c r="AH85" s="1316"/>
      <c r="AI85" s="1317"/>
      <c r="AJ85" s="178"/>
      <c r="AK85" s="178"/>
      <c r="AL85" s="178"/>
      <c r="AM85" s="179"/>
    </row>
    <row r="86" spans="1:39" ht="21.9" hidden="1" customHeight="1" thickBot="1">
      <c r="A86" s="168">
        <v>23</v>
      </c>
      <c r="B86" s="486"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23</v>
      </c>
      <c r="AH86" s="1316"/>
      <c r="AI86" s="1317"/>
      <c r="AJ86" s="178"/>
      <c r="AK86" s="178"/>
      <c r="AL86" s="178"/>
      <c r="AM86" s="179"/>
    </row>
    <row r="87" spans="1:39" ht="21.9" hidden="1" customHeight="1" thickBot="1">
      <c r="A87" s="168">
        <v>24</v>
      </c>
      <c r="B87" s="486"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23</v>
      </c>
      <c r="AH87" s="1316"/>
      <c r="AI87" s="1317"/>
      <c r="AJ87" s="178"/>
      <c r="AK87" s="178"/>
      <c r="AL87" s="178"/>
      <c r="AM87" s="179"/>
    </row>
    <row r="88" spans="1:39" ht="21.9" hidden="1" customHeight="1" thickBot="1">
      <c r="A88" s="168">
        <v>25</v>
      </c>
      <c r="B88" s="486"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23</v>
      </c>
      <c r="AH88" s="1316"/>
      <c r="AI88" s="1317"/>
      <c r="AJ88" s="178"/>
      <c r="AK88" s="178"/>
      <c r="AL88" s="178"/>
      <c r="AM88" s="179"/>
    </row>
    <row r="89" spans="1:39" ht="21.9" hidden="1" customHeight="1" thickBot="1">
      <c r="A89" s="168">
        <v>26</v>
      </c>
      <c r="B89" s="486"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23</v>
      </c>
      <c r="AH89" s="1316"/>
      <c r="AI89" s="1317"/>
      <c r="AJ89" s="178"/>
      <c r="AK89" s="178"/>
      <c r="AL89" s="178"/>
      <c r="AM89" s="179"/>
    </row>
    <row r="90" spans="1:39" ht="21.9" hidden="1" customHeight="1" thickBot="1">
      <c r="A90" s="168">
        <v>27</v>
      </c>
      <c r="B90" s="486"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23</v>
      </c>
      <c r="AH90" s="1316"/>
      <c r="AI90" s="1317"/>
      <c r="AJ90" s="178"/>
      <c r="AK90" s="178"/>
      <c r="AL90" s="178"/>
      <c r="AM90" s="179"/>
    </row>
    <row r="91" spans="1:39" ht="21.9" hidden="1" customHeight="1" thickBot="1">
      <c r="A91" s="168">
        <v>28</v>
      </c>
      <c r="B91" s="486"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23</v>
      </c>
      <c r="AH91" s="1316"/>
      <c r="AI91" s="1317"/>
      <c r="AJ91" s="178"/>
      <c r="AK91" s="178"/>
      <c r="AL91" s="178"/>
      <c r="AM91" s="179"/>
    </row>
    <row r="92" spans="1:39" ht="21.9" hidden="1" customHeight="1" thickBot="1">
      <c r="A92" s="168">
        <v>29</v>
      </c>
      <c r="B92" s="486"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23</v>
      </c>
      <c r="AH92" s="1316"/>
      <c r="AI92" s="1317"/>
      <c r="AJ92" s="178"/>
      <c r="AK92" s="178"/>
      <c r="AL92" s="178"/>
      <c r="AM92" s="179"/>
    </row>
    <row r="93" spans="1:39" ht="21.9" hidden="1" customHeight="1" thickBot="1">
      <c r="A93" s="168">
        <v>30</v>
      </c>
      <c r="B93" s="486"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23</v>
      </c>
      <c r="AH93" s="1316"/>
      <c r="AI93" s="1317"/>
      <c r="AJ93" s="1317"/>
      <c r="AK93" s="1317"/>
      <c r="AL93" s="1317"/>
      <c r="AM93" s="1318"/>
    </row>
    <row r="94" spans="1:39" ht="21.9" hidden="1" customHeight="1" thickBot="1">
      <c r="A94" s="168">
        <v>31</v>
      </c>
      <c r="B94" s="486"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23</v>
      </c>
      <c r="AH94" s="1316"/>
      <c r="AI94" s="1317"/>
      <c r="AJ94" s="178"/>
      <c r="AK94" s="178"/>
      <c r="AL94" s="178"/>
      <c r="AM94" s="179"/>
    </row>
    <row r="95" spans="1:39" ht="21.9" hidden="1" customHeight="1" thickBot="1">
      <c r="A95" s="168">
        <v>32</v>
      </c>
      <c r="B95" s="486"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23</v>
      </c>
      <c r="AH95" s="1316"/>
      <c r="AI95" s="1317"/>
      <c r="AJ95" s="178"/>
      <c r="AK95" s="178"/>
      <c r="AL95" s="178"/>
      <c r="AM95" s="179"/>
    </row>
    <row r="96" spans="1:39" ht="21.9" hidden="1" customHeight="1" thickBot="1">
      <c r="A96" s="168">
        <v>33</v>
      </c>
      <c r="B96" s="486"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23</v>
      </c>
      <c r="AH96" s="1316"/>
      <c r="AI96" s="1317"/>
      <c r="AJ96" s="178"/>
      <c r="AK96" s="178"/>
      <c r="AL96" s="178"/>
      <c r="AM96" s="179"/>
    </row>
    <row r="97" spans="1:39" ht="21.9" hidden="1" customHeight="1" thickBot="1">
      <c r="A97" s="168">
        <v>34</v>
      </c>
      <c r="B97" s="486"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23</v>
      </c>
      <c r="AH97" s="1316"/>
      <c r="AI97" s="1317"/>
      <c r="AJ97" s="178"/>
      <c r="AK97" s="178"/>
      <c r="AL97" s="178"/>
      <c r="AM97" s="179"/>
    </row>
    <row r="98" spans="1:39" ht="21.9" hidden="1" customHeight="1" thickBot="1">
      <c r="A98" s="168">
        <v>35</v>
      </c>
      <c r="B98" s="486"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23</v>
      </c>
      <c r="AH98" s="1316"/>
      <c r="AI98" s="1317"/>
      <c r="AJ98" s="178"/>
      <c r="AK98" s="178"/>
      <c r="AL98" s="178"/>
      <c r="AM98" s="179"/>
    </row>
    <row r="99" spans="1:39" ht="21.9" hidden="1" customHeight="1" thickBot="1">
      <c r="A99" s="168">
        <v>36</v>
      </c>
      <c r="B99" s="486"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23</v>
      </c>
      <c r="AH99" s="1316"/>
      <c r="AI99" s="1317"/>
      <c r="AJ99" s="178"/>
      <c r="AK99" s="178"/>
      <c r="AL99" s="178"/>
      <c r="AM99" s="179"/>
    </row>
    <row r="100" spans="1:39" ht="21.9" hidden="1" customHeight="1" thickBot="1">
      <c r="A100" s="168">
        <v>37</v>
      </c>
      <c r="B100" s="486"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23</v>
      </c>
      <c r="AH100" s="1316"/>
      <c r="AI100" s="1317"/>
      <c r="AJ100" s="178"/>
      <c r="AK100" s="178"/>
      <c r="AL100" s="178"/>
      <c r="AM100" s="179"/>
    </row>
    <row r="101" spans="1:39" ht="21.9" hidden="1" customHeight="1" thickBot="1">
      <c r="A101" s="168">
        <v>38</v>
      </c>
      <c r="B101" s="486"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23</v>
      </c>
      <c r="AH101" s="1316"/>
      <c r="AI101" s="1317"/>
      <c r="AJ101" s="178"/>
      <c r="AK101" s="178"/>
      <c r="AL101" s="178"/>
      <c r="AM101" s="179"/>
    </row>
    <row r="102" spans="1:39" ht="21.9" hidden="1" customHeight="1" thickBot="1">
      <c r="A102" s="168">
        <v>39</v>
      </c>
      <c r="B102" s="486"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23</v>
      </c>
      <c r="AH102" s="1316"/>
      <c r="AI102" s="1317"/>
      <c r="AJ102" s="178"/>
      <c r="AK102" s="178"/>
      <c r="AL102" s="178"/>
      <c r="AM102" s="179"/>
    </row>
    <row r="103" spans="1:39" ht="21.9" hidden="1" customHeight="1" thickBot="1">
      <c r="A103" s="168">
        <v>40</v>
      </c>
      <c r="B103" s="486"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23</v>
      </c>
      <c r="AH103" s="1316"/>
      <c r="AI103" s="1317"/>
      <c r="AJ103" s="1317"/>
      <c r="AK103" s="1317"/>
      <c r="AL103" s="1317"/>
      <c r="AM103" s="1318"/>
    </row>
    <row r="104" spans="1:39" ht="21.9" hidden="1" customHeight="1" thickBot="1">
      <c r="A104" s="168">
        <v>41</v>
      </c>
      <c r="B104" s="486"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23</v>
      </c>
      <c r="AH104" s="1316"/>
      <c r="AI104" s="1317"/>
      <c r="AJ104" s="1317"/>
      <c r="AK104" s="1317"/>
      <c r="AL104" s="1317"/>
      <c r="AM104" s="1318"/>
    </row>
    <row r="105" spans="1:39" ht="21.9" hidden="1" customHeight="1" thickBot="1">
      <c r="A105" s="168">
        <v>42</v>
      </c>
      <c r="B105" s="486"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23</v>
      </c>
      <c r="AH105" s="1316"/>
      <c r="AI105" s="1317"/>
      <c r="AJ105" s="1317"/>
      <c r="AK105" s="1317"/>
      <c r="AL105" s="1317"/>
      <c r="AM105" s="1318"/>
    </row>
    <row r="106" spans="1:39" ht="21.9" hidden="1" customHeight="1" thickBot="1">
      <c r="A106" s="168">
        <v>43</v>
      </c>
      <c r="B106" s="486"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23</v>
      </c>
      <c r="AH106" s="1316"/>
      <c r="AI106" s="1317"/>
      <c r="AJ106" s="1317"/>
      <c r="AK106" s="1317"/>
      <c r="AL106" s="1317"/>
      <c r="AM106" s="1318"/>
    </row>
    <row r="107" spans="1:39" ht="21.9" hidden="1" customHeight="1" thickBot="1">
      <c r="A107" s="168">
        <v>44</v>
      </c>
      <c r="B107" s="486"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23</v>
      </c>
      <c r="AH107" s="1316"/>
      <c r="AI107" s="1317"/>
      <c r="AJ107" s="1317"/>
      <c r="AK107" s="1317"/>
      <c r="AL107" s="1317"/>
      <c r="AM107" s="1318"/>
    </row>
    <row r="108" spans="1:39" ht="21.9" hidden="1" customHeight="1" thickBot="1">
      <c r="A108" s="168">
        <v>45</v>
      </c>
      <c r="B108" s="486"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23</v>
      </c>
      <c r="AH108" s="1316"/>
      <c r="AI108" s="1317"/>
      <c r="AJ108" s="1317"/>
      <c r="AK108" s="1317"/>
      <c r="AL108" s="1317"/>
      <c r="AM108" s="1318"/>
    </row>
    <row r="109" spans="1:39" ht="21.9" hidden="1" customHeight="1" thickBot="1">
      <c r="A109" s="168">
        <v>46</v>
      </c>
      <c r="B109" s="486"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23</v>
      </c>
      <c r="AH109" s="1316"/>
      <c r="AI109" s="1317"/>
      <c r="AJ109" s="1317"/>
      <c r="AK109" s="1317"/>
      <c r="AL109" s="1317"/>
      <c r="AM109" s="1318"/>
    </row>
    <row r="110" spans="1:39" ht="21.9" hidden="1" customHeight="1" thickBot="1">
      <c r="A110" s="168">
        <v>47</v>
      </c>
      <c r="B110" s="486"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23</v>
      </c>
      <c r="AH110" s="1316"/>
      <c r="AI110" s="1317"/>
      <c r="AJ110" s="1317"/>
      <c r="AK110" s="1317"/>
      <c r="AL110" s="1317"/>
      <c r="AM110" s="1318"/>
    </row>
    <row r="111" spans="1:39" ht="21.9" hidden="1" customHeight="1" thickBot="1">
      <c r="A111" s="168">
        <v>48</v>
      </c>
      <c r="B111" s="486"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23</v>
      </c>
      <c r="AH111" s="1316"/>
      <c r="AI111" s="1317"/>
      <c r="AJ111" s="1317"/>
      <c r="AK111" s="1317"/>
      <c r="AL111" s="1317"/>
      <c r="AM111" s="1318"/>
    </row>
    <row r="112" spans="1:39" ht="14.5" hidden="1" thickBot="1">
      <c r="A112" s="168">
        <v>49</v>
      </c>
      <c r="B112" s="486"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23</v>
      </c>
      <c r="AH112" s="1316"/>
      <c r="AI112" s="1317"/>
      <c r="AJ112" s="1317"/>
      <c r="AK112" s="1317"/>
      <c r="AL112" s="1317"/>
      <c r="AM112" s="1318"/>
    </row>
    <row r="113" spans="1:39" ht="14.5" hidden="1" thickBot="1">
      <c r="A113" s="181">
        <v>50</v>
      </c>
      <c r="B113" s="486"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19</v>
      </c>
      <c r="S113" s="182">
        <f t="shared" si="6"/>
        <v>20</v>
      </c>
      <c r="T113" s="182">
        <f t="shared" si="6"/>
        <v>20</v>
      </c>
      <c r="U113" s="183">
        <f t="shared" si="6"/>
        <v>20</v>
      </c>
      <c r="V113" s="184">
        <f t="shared" si="6"/>
        <v>18</v>
      </c>
      <c r="W113" s="182">
        <f t="shared" si="6"/>
        <v>19</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21" t="s">
        <v>284</v>
      </c>
      <c r="B114" s="1322"/>
      <c r="C114" s="325"/>
      <c r="D114" s="325"/>
      <c r="E114" s="325"/>
      <c r="F114" s="325"/>
      <c r="G114" s="207">
        <f>IF(G10="",0,G113)</f>
        <v>0</v>
      </c>
      <c r="H114" s="189">
        <f t="shared" ref="H114:AE114" si="7">IF(H10="",0,H113)</f>
        <v>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19</v>
      </c>
      <c r="S114" s="189">
        <f t="shared" si="7"/>
        <v>20</v>
      </c>
      <c r="T114" s="189">
        <f t="shared" si="7"/>
        <v>20</v>
      </c>
      <c r="U114" s="190">
        <f t="shared" si="7"/>
        <v>20</v>
      </c>
      <c r="V114" s="207">
        <f t="shared" si="7"/>
        <v>18</v>
      </c>
      <c r="W114" s="189">
        <f t="shared" si="7"/>
        <v>19</v>
      </c>
      <c r="X114" s="189">
        <f t="shared" si="7"/>
        <v>20</v>
      </c>
      <c r="Y114" s="189">
        <f t="shared" si="7"/>
        <v>20</v>
      </c>
      <c r="Z114" s="190">
        <f t="shared" si="7"/>
        <v>20</v>
      </c>
      <c r="AA114" s="207">
        <f t="shared" si="7"/>
        <v>20</v>
      </c>
      <c r="AB114" s="189">
        <f t="shared" si="7"/>
        <v>20</v>
      </c>
      <c r="AC114" s="189">
        <f t="shared" si="7"/>
        <v>20</v>
      </c>
      <c r="AD114" s="189">
        <f t="shared" si="7"/>
        <v>20</v>
      </c>
      <c r="AE114" s="190">
        <f t="shared" si="7"/>
        <v>20</v>
      </c>
      <c r="AF114" s="191">
        <f>SUM(AF64:AF112)</f>
        <v>4</v>
      </c>
      <c r="AG114" s="192">
        <f>SUM(G114:AE114)</f>
        <v>456</v>
      </c>
      <c r="AH114" s="1323"/>
      <c r="AI114" s="1324"/>
      <c r="AJ114" s="1324"/>
      <c r="AK114" s="1324"/>
      <c r="AL114" s="1324"/>
      <c r="AM114" s="1325"/>
    </row>
    <row r="115" spans="1:39" ht="21.9" customHeight="1" thickBot="1">
      <c r="A115" s="1296" t="s">
        <v>78</v>
      </c>
      <c r="B115" s="1296"/>
      <c r="C115" s="326"/>
      <c r="D115" s="326"/>
      <c r="E115" s="326"/>
      <c r="F115" s="326"/>
      <c r="G115" s="209">
        <f>G63+G114</f>
        <v>0</v>
      </c>
      <c r="H115" s="210">
        <f t="shared" ref="H115:AE115" si="8">H63+H114</f>
        <v>0</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43</v>
      </c>
      <c r="S115" s="210">
        <f t="shared" si="8"/>
        <v>44</v>
      </c>
      <c r="T115" s="210">
        <f t="shared" si="8"/>
        <v>44</v>
      </c>
      <c r="U115" s="211">
        <f t="shared" si="8"/>
        <v>42</v>
      </c>
      <c r="V115" s="209">
        <f t="shared" si="8"/>
        <v>42</v>
      </c>
      <c r="W115" s="210">
        <f t="shared" si="8"/>
        <v>43</v>
      </c>
      <c r="X115" s="210">
        <f t="shared" si="8"/>
        <v>44</v>
      </c>
      <c r="Y115" s="210">
        <f t="shared" si="8"/>
        <v>44</v>
      </c>
      <c r="Z115" s="211">
        <f t="shared" si="8"/>
        <v>44</v>
      </c>
      <c r="AA115" s="209">
        <f t="shared" si="8"/>
        <v>44</v>
      </c>
      <c r="AB115" s="210">
        <f t="shared" si="8"/>
        <v>44</v>
      </c>
      <c r="AC115" s="210">
        <f t="shared" si="8"/>
        <v>43</v>
      </c>
      <c r="AD115" s="210">
        <f t="shared" si="8"/>
        <v>44</v>
      </c>
      <c r="AE115" s="211">
        <f t="shared" si="8"/>
        <v>44</v>
      </c>
      <c r="AF115" s="212">
        <v>0</v>
      </c>
      <c r="AG115" s="213">
        <f>SUM(G115:AE115)</f>
        <v>1005</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02" t="s">
        <v>81</v>
      </c>
      <c r="AF117" s="1303"/>
      <c r="AG117" s="1306" t="str">
        <f>AA6</f>
        <v>JULY</v>
      </c>
      <c r="AH117" s="1308" t="s">
        <v>82</v>
      </c>
      <c r="AI117" s="1309"/>
      <c r="AJ117" s="1312">
        <f>((COUNT(D10:AE10)))</f>
        <v>23</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04"/>
      <c r="AF118" s="1305"/>
      <c r="AG118" s="1307"/>
      <c r="AH118" s="1310"/>
      <c r="AI118" s="1311"/>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23.869565217391305</v>
      </c>
      <c r="AL127" s="814">
        <f>(($AJ$117*AL123)-AF114)/$AJ$117</f>
        <v>19.826086956521738</v>
      </c>
      <c r="AM127" s="292">
        <f>AK127+AL127</f>
        <v>43.695652173913047</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0.99456521739130432</v>
      </c>
      <c r="AL128" s="1261">
        <f t="shared" ref="AL128" si="9">AL127/AL123</f>
        <v>0.9913043478260869</v>
      </c>
      <c r="AM128" s="1262">
        <f t="shared" ref="AM128" si="10">AM127/AM123</f>
        <v>0.99308300395256921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1</v>
      </c>
      <c r="AL132" s="1253">
        <f>COUNTIF(AH64:AI113,AE132)</f>
        <v>0</v>
      </c>
      <c r="AM132" s="1254">
        <f>AK132+AL132</f>
        <v>1</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365" t="str">
        <f>'INPUT DATA'!E17</f>
        <v>KATHY A. GARCIA</v>
      </c>
      <c r="AF140" s="1365"/>
      <c r="AG140" s="1365"/>
      <c r="AH140" s="1365"/>
      <c r="AI140" s="1365"/>
      <c r="AJ140" s="1365"/>
      <c r="AK140" s="1365"/>
      <c r="AL140" s="1365"/>
      <c r="AM140" s="1365"/>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364"/>
      <c r="AF141" s="1364"/>
      <c r="AG141" s="1364"/>
      <c r="AH141" s="1364"/>
      <c r="AI141" s="1364"/>
      <c r="AJ141" s="1364"/>
      <c r="AK141" s="1364"/>
      <c r="AL141" s="1364"/>
      <c r="AM141" s="1364"/>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364" t="str">
        <f>'INPUT DATA'!E23</f>
        <v>MA. FE LITA S. YPARRAGUIRRE</v>
      </c>
      <c r="AF145" s="1364"/>
      <c r="AG145" s="1364"/>
      <c r="AH145" s="1364"/>
      <c r="AI145" s="1364"/>
      <c r="AJ145" s="1364"/>
      <c r="AK145" s="1364"/>
      <c r="AL145" s="1364"/>
      <c r="AM145" s="1364"/>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H13:AI13 AH64:AI64" xr:uid="{640B067E-81D5-4F4C-87A1-FF3718A680AE}">
      <formula1>"NLS,Transferred In, Transferred Out"</formula1>
    </dataValidation>
    <dataValidation type="list" allowBlank="1" showInputMessage="1" showErrorMessage="1" sqref="AI14:AI15 AH14:AH62 AI65:AI66 AH65:AH113" xr:uid="{CFB9FBB0-685F-472A-A7AC-9D4E1617B4E7}">
      <formula1>"NLS, 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B6F56-9FAA-4B32-8FEE-BD2BA06EC680}">
  <sheetPr codeName="Sheet14">
    <pageSetUpPr fitToPage="1"/>
  </sheetPr>
  <dimension ref="A1:AS146"/>
  <sheetViews>
    <sheetView view="pageBreakPreview" topLeftCell="A8" zoomScale="62" zoomScaleNormal="62" zoomScaleSheetLayoutView="62" workbookViewId="0">
      <selection activeCell="AR30" sqref="AR30"/>
    </sheetView>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327" t="s">
        <v>64</v>
      </c>
      <c r="C6" s="327"/>
      <c r="D6" s="327"/>
      <c r="E6" s="327"/>
      <c r="F6" s="327"/>
      <c r="G6" s="1360">
        <f>'INPUT DATA'!E11</f>
        <v>304671</v>
      </c>
      <c r="H6" s="1360"/>
      <c r="I6" s="1360"/>
      <c r="J6" s="1360"/>
      <c r="K6" s="328"/>
      <c r="L6" s="328"/>
      <c r="M6" s="327" t="s">
        <v>65</v>
      </c>
      <c r="N6" s="1354" t="str">
        <f>'INPUT DATA'!E12</f>
        <v>2026-2027</v>
      </c>
      <c r="O6" s="1357"/>
      <c r="P6" s="1357"/>
      <c r="Q6" s="1357"/>
      <c r="R6" s="1355"/>
      <c r="S6" s="328"/>
      <c r="T6" s="1352" t="s">
        <v>66</v>
      </c>
      <c r="U6" s="1352"/>
      <c r="V6" s="1352"/>
      <c r="W6" s="1352"/>
      <c r="X6" s="1352"/>
      <c r="Y6" s="1352"/>
      <c r="Z6" s="1353"/>
      <c r="AA6" s="1361" t="s">
        <v>326</v>
      </c>
      <c r="AB6" s="1362"/>
      <c r="AC6" s="1362"/>
      <c r="AD6" s="1362"/>
      <c r="AE6" s="1362"/>
      <c r="AF6" s="1363"/>
      <c r="AG6" s="328"/>
      <c r="AH6" s="328"/>
      <c r="AI6" s="328"/>
      <c r="AJ6" s="328"/>
      <c r="AK6" s="328"/>
      <c r="AL6" s="133"/>
      <c r="AM6" s="133"/>
    </row>
    <row r="7" spans="1:45" ht="41.25" customHeight="1">
      <c r="A7" s="136"/>
      <c r="B7" s="327" t="s">
        <v>68</v>
      </c>
      <c r="C7" s="327"/>
      <c r="D7" s="327"/>
      <c r="E7" s="327"/>
      <c r="F7" s="327"/>
      <c r="G7" s="1351" t="str">
        <f>'INPUT DATA'!E10</f>
        <v>KORONADAL NATIONAL COMPREHENSIVE HIGH SCHOOL</v>
      </c>
      <c r="H7" s="1351"/>
      <c r="I7" s="1351"/>
      <c r="J7" s="1351"/>
      <c r="K7" s="1351"/>
      <c r="L7" s="1351"/>
      <c r="M7" s="1351"/>
      <c r="N7" s="1351"/>
      <c r="O7" s="1351"/>
      <c r="P7" s="1351"/>
      <c r="Q7" s="1351"/>
      <c r="R7" s="1351"/>
      <c r="S7" s="329"/>
      <c r="T7" s="329"/>
      <c r="U7" s="329"/>
      <c r="V7" s="329"/>
      <c r="W7" s="1352" t="s">
        <v>69</v>
      </c>
      <c r="X7" s="1352"/>
      <c r="Y7" s="1352"/>
      <c r="Z7" s="1353"/>
      <c r="AA7" s="1354" t="str">
        <f>_xlfn.TEXTBEFORE('INPUT DATA'!E14,"-")</f>
        <v>7</v>
      </c>
      <c r="AB7" s="1355"/>
      <c r="AC7" s="1356" t="s">
        <v>70</v>
      </c>
      <c r="AD7" s="1352"/>
      <c r="AE7" s="1353"/>
      <c r="AF7" s="1354" t="str">
        <f>_xlfn.TEXTAFTER('INPUT DATA'!E14,"-")</f>
        <v>ROSAL</v>
      </c>
      <c r="AG7" s="1357"/>
      <c r="AH7" s="1357"/>
      <c r="AI7" s="1357"/>
      <c r="AJ7" s="1357"/>
      <c r="AK7" s="1355"/>
      <c r="AL7" s="136"/>
      <c r="AM7" s="136"/>
      <c r="AO7" s="492"/>
      <c r="AP7" s="492"/>
      <c r="AQ7" s="492"/>
      <c r="AR7" s="492"/>
      <c r="AS7" s="492"/>
    </row>
    <row r="8" spans="1:45" ht="6" customHeight="1" thickBot="1">
      <c r="AO8" s="492"/>
      <c r="AP8" s="492"/>
      <c r="AQ8" s="492"/>
      <c r="AR8" s="492"/>
      <c r="AS8" s="492"/>
    </row>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O9" s="492"/>
      <c r="AP9" s="492"/>
      <c r="AQ9" s="492"/>
      <c r="AR9" s="492"/>
      <c r="AS9" s="492"/>
    </row>
    <row r="10" spans="1:45" ht="19.5" customHeight="1" thickBot="1">
      <c r="A10" s="1331"/>
      <c r="B10" s="1332"/>
      <c r="C10" s="139"/>
      <c r="D10" s="139"/>
      <c r="E10" s="139"/>
      <c r="F10" s="139"/>
      <c r="G10" s="140">
        <v>3</v>
      </c>
      <c r="H10" s="141">
        <v>4</v>
      </c>
      <c r="I10" s="141">
        <v>5</v>
      </c>
      <c r="J10" s="141">
        <v>6</v>
      </c>
      <c r="K10" s="142">
        <v>7</v>
      </c>
      <c r="L10" s="143">
        <v>10</v>
      </c>
      <c r="M10" s="141">
        <v>11</v>
      </c>
      <c r="N10" s="141">
        <v>12</v>
      </c>
      <c r="O10" s="141">
        <v>13</v>
      </c>
      <c r="P10" s="144">
        <v>14</v>
      </c>
      <c r="Q10" s="140">
        <v>17</v>
      </c>
      <c r="R10" s="141">
        <v>18</v>
      </c>
      <c r="S10" s="141">
        <v>19</v>
      </c>
      <c r="T10" s="141">
        <v>20</v>
      </c>
      <c r="U10" s="142"/>
      <c r="V10" s="143">
        <v>24</v>
      </c>
      <c r="W10" s="141">
        <v>25</v>
      </c>
      <c r="X10" s="141"/>
      <c r="Y10" s="141">
        <v>27</v>
      </c>
      <c r="Z10" s="144">
        <v>28</v>
      </c>
      <c r="AA10" s="140">
        <v>31</v>
      </c>
      <c r="AB10" s="141"/>
      <c r="AC10" s="141"/>
      <c r="AD10" s="141"/>
      <c r="AE10" s="142"/>
      <c r="AF10" s="1337"/>
      <c r="AG10" s="1337"/>
      <c r="AH10" s="1341"/>
      <c r="AI10" s="1342"/>
      <c r="AJ10" s="1342"/>
      <c r="AK10" s="1342"/>
      <c r="AL10" s="1342"/>
      <c r="AM10" s="1343"/>
      <c r="AO10" s="492"/>
      <c r="AP10" s="492"/>
      <c r="AQ10" s="492"/>
      <c r="AR10" s="492"/>
      <c r="AS10" s="492"/>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O11" s="492"/>
      <c r="AP11" s="492"/>
      <c r="AQ11" s="492"/>
      <c r="AR11" s="492"/>
      <c r="AS11" s="492"/>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492"/>
      <c r="AP12" s="492"/>
      <c r="AQ12" s="492"/>
      <c r="AR12" s="492"/>
      <c r="AS12" s="492"/>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19</v>
      </c>
      <c r="AH13" s="1326"/>
      <c r="AI13" s="1327"/>
      <c r="AJ13" s="1327"/>
      <c r="AK13" s="1327"/>
      <c r="AL13" s="1327"/>
      <c r="AM13" s="1328"/>
      <c r="AO13" s="493" t="s">
        <v>459</v>
      </c>
      <c r="AP13" s="493"/>
      <c r="AQ13" s="493"/>
      <c r="AR13" s="493"/>
      <c r="AS13" s="492"/>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19</v>
      </c>
      <c r="AH14" s="1316"/>
      <c r="AI14" s="1317"/>
      <c r="AJ14" s="1317"/>
      <c r="AK14" s="1317"/>
      <c r="AL14" s="1317"/>
      <c r="AM14" s="1318"/>
      <c r="AO14" s="492"/>
      <c r="AP14" s="492"/>
      <c r="AQ14" s="492"/>
      <c r="AR14" s="492"/>
      <c r="AS14" s="492"/>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19</v>
      </c>
      <c r="AH15" s="1316"/>
      <c r="AI15" s="1317"/>
      <c r="AJ15" s="1317"/>
      <c r="AK15" s="1317"/>
      <c r="AL15" s="1317"/>
      <c r="AM15" s="1318"/>
      <c r="AO15" s="492"/>
      <c r="AP15" s="492"/>
      <c r="AQ15" s="492"/>
      <c r="AR15" s="492"/>
      <c r="AS15" s="492"/>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t="s">
        <v>268</v>
      </c>
      <c r="T16" s="172" t="s">
        <v>268</v>
      </c>
      <c r="U16" s="173"/>
      <c r="V16" s="174"/>
      <c r="W16" s="172"/>
      <c r="X16" s="172"/>
      <c r="Y16" s="172"/>
      <c r="Z16" s="175"/>
      <c r="AA16" s="168"/>
      <c r="AB16" s="172"/>
      <c r="AC16" s="172"/>
      <c r="AD16" s="175"/>
      <c r="AE16" s="173"/>
      <c r="AF16" s="176">
        <f t="shared" si="0"/>
        <v>2</v>
      </c>
      <c r="AG16" s="177">
        <f t="shared" si="1"/>
        <v>17</v>
      </c>
      <c r="AH16" s="1316"/>
      <c r="AI16" s="1317"/>
      <c r="AJ16" s="1317"/>
      <c r="AK16" s="1317"/>
      <c r="AL16" s="1317"/>
      <c r="AM16" s="1318"/>
      <c r="AO16" s="492"/>
      <c r="AP16" s="492"/>
      <c r="AQ16" s="492"/>
      <c r="AR16" s="492"/>
      <c r="AS16" s="492"/>
    </row>
    <row r="17" spans="1:45"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19</v>
      </c>
      <c r="AH17" s="1316"/>
      <c r="AI17" s="1317"/>
      <c r="AJ17" s="1317"/>
      <c r="AK17" s="1317"/>
      <c r="AL17" s="1317"/>
      <c r="AM17" s="1318"/>
      <c r="AO17" s="492"/>
      <c r="AP17" s="492"/>
      <c r="AQ17" s="492"/>
      <c r="AR17" s="492"/>
      <c r="AS17" s="492"/>
    </row>
    <row r="18" spans="1:45"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19</v>
      </c>
      <c r="AH18" s="1316"/>
      <c r="AI18" s="1317"/>
      <c r="AJ18" s="1317"/>
      <c r="AK18" s="1317"/>
      <c r="AL18" s="1317"/>
      <c r="AM18" s="1318"/>
      <c r="AO18" s="492"/>
      <c r="AP18" s="492"/>
      <c r="AQ18" s="492"/>
      <c r="AR18" s="492"/>
      <c r="AS18" s="492"/>
    </row>
    <row r="19" spans="1:45"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19</v>
      </c>
      <c r="AH19" s="1316"/>
      <c r="AI19" s="1317"/>
      <c r="AJ19" s="1317"/>
      <c r="AK19" s="1317"/>
      <c r="AL19" s="1317"/>
      <c r="AM19" s="1318"/>
      <c r="AO19" s="492"/>
      <c r="AP19" s="492"/>
      <c r="AQ19" s="492"/>
      <c r="AR19" s="492"/>
      <c r="AS19" s="492"/>
    </row>
    <row r="20" spans="1:45"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19</v>
      </c>
      <c r="AH20" s="1316"/>
      <c r="AI20" s="1317"/>
      <c r="AJ20" s="1317"/>
      <c r="AK20" s="1317"/>
      <c r="AL20" s="1317"/>
      <c r="AM20" s="1318"/>
      <c r="AO20" s="492"/>
      <c r="AP20" s="492"/>
      <c r="AQ20" s="492"/>
      <c r="AR20" s="492"/>
      <c r="AS20" s="492"/>
    </row>
    <row r="21" spans="1:45"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19</v>
      </c>
      <c r="AH21" s="1316"/>
      <c r="AI21" s="1317"/>
      <c r="AJ21" s="1317"/>
      <c r="AK21" s="1317"/>
      <c r="AL21" s="1317"/>
      <c r="AM21" s="1318"/>
      <c r="AO21" s="492"/>
      <c r="AP21" s="492"/>
      <c r="AQ21" s="492"/>
      <c r="AR21" s="492"/>
      <c r="AS21" s="492"/>
    </row>
    <row r="22" spans="1:45"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19</v>
      </c>
      <c r="AH22" s="1316"/>
      <c r="AI22" s="1317"/>
      <c r="AJ22" s="1317"/>
      <c r="AK22" s="1317"/>
      <c r="AL22" s="1317"/>
      <c r="AM22" s="1318"/>
      <c r="AO22" s="492"/>
      <c r="AP22" s="492"/>
      <c r="AQ22" s="492"/>
      <c r="AR22" s="492"/>
      <c r="AS22" s="492"/>
    </row>
    <row r="23" spans="1:45"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19</v>
      </c>
      <c r="AH23" s="1316"/>
      <c r="AI23" s="1317"/>
      <c r="AJ23" s="1317"/>
      <c r="AK23" s="1317"/>
      <c r="AL23" s="1317"/>
      <c r="AM23" s="1318"/>
      <c r="AO23" s="492"/>
      <c r="AP23" s="492"/>
      <c r="AQ23" s="492"/>
      <c r="AR23" s="492"/>
      <c r="AS23" s="492"/>
    </row>
    <row r="24" spans="1:45"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19</v>
      </c>
      <c r="AH24" s="1316"/>
      <c r="AI24" s="1317"/>
      <c r="AJ24" s="1317"/>
      <c r="AK24" s="1317"/>
      <c r="AL24" s="1317"/>
      <c r="AM24" s="1318"/>
      <c r="AO24" s="492"/>
      <c r="AP24" s="492"/>
      <c r="AQ24" s="492"/>
      <c r="AR24" s="492"/>
      <c r="AS24" s="492"/>
    </row>
    <row r="25" spans="1:45"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19</v>
      </c>
      <c r="AH25" s="1316"/>
      <c r="AI25" s="1317"/>
      <c r="AJ25" s="1317"/>
      <c r="AK25" s="1317"/>
      <c r="AL25" s="1317"/>
      <c r="AM25" s="1318"/>
      <c r="AO25" s="492"/>
      <c r="AP25" s="492"/>
      <c r="AQ25" s="492"/>
      <c r="AR25" s="492"/>
      <c r="AS25" s="492"/>
    </row>
    <row r="26" spans="1:45"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t="s">
        <v>268</v>
      </c>
      <c r="R26" s="172"/>
      <c r="S26" s="172"/>
      <c r="T26" s="172"/>
      <c r="U26" s="173"/>
      <c r="V26" s="174"/>
      <c r="W26" s="172"/>
      <c r="X26" s="172"/>
      <c r="Y26" s="172"/>
      <c r="Z26" s="175"/>
      <c r="AA26" s="168"/>
      <c r="AB26" s="172"/>
      <c r="AC26" s="172"/>
      <c r="AD26" s="175"/>
      <c r="AE26" s="173"/>
      <c r="AF26" s="176">
        <f t="shared" si="0"/>
        <v>1</v>
      </c>
      <c r="AG26" s="177">
        <f t="shared" si="1"/>
        <v>18</v>
      </c>
      <c r="AH26" s="1316"/>
      <c r="AI26" s="1317"/>
      <c r="AJ26" s="1317"/>
      <c r="AK26" s="1317"/>
      <c r="AL26" s="1317"/>
      <c r="AM26" s="1318"/>
    </row>
    <row r="27" spans="1:45" ht="21.9" customHeight="1">
      <c r="A27" s="157">
        <v>15</v>
      </c>
      <c r="B27" s="488" t="str">
        <f>'INPUT DATA'!J23</f>
        <v>OMAR, MUHAMMAD AIMAN A.</v>
      </c>
      <c r="C27" s="169"/>
      <c r="D27" s="169"/>
      <c r="E27" s="169"/>
      <c r="F27" s="169"/>
      <c r="G27" s="170"/>
      <c r="H27" s="171"/>
      <c r="I27" s="172"/>
      <c r="J27" s="172"/>
      <c r="K27" s="173"/>
      <c r="L27" s="174"/>
      <c r="M27" s="172"/>
      <c r="N27" s="172"/>
      <c r="O27" s="172"/>
      <c r="P27" s="175" t="s">
        <v>268</v>
      </c>
      <c r="Q27" s="168"/>
      <c r="R27" s="172"/>
      <c r="S27" s="172"/>
      <c r="T27" s="172"/>
      <c r="U27" s="173"/>
      <c r="V27" s="174"/>
      <c r="W27" s="172"/>
      <c r="X27" s="172"/>
      <c r="Y27" s="172"/>
      <c r="Z27" s="175"/>
      <c r="AA27" s="168"/>
      <c r="AB27" s="172"/>
      <c r="AC27" s="172"/>
      <c r="AD27" s="175"/>
      <c r="AE27" s="173"/>
      <c r="AF27" s="176">
        <f t="shared" si="0"/>
        <v>1</v>
      </c>
      <c r="AG27" s="177">
        <f t="shared" si="1"/>
        <v>18</v>
      </c>
      <c r="AH27" s="1316"/>
      <c r="AI27" s="1317"/>
      <c r="AJ27" s="1317"/>
      <c r="AK27" s="1317"/>
      <c r="AL27" s="1317"/>
      <c r="AM27" s="1318"/>
    </row>
    <row r="28" spans="1:45"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19</v>
      </c>
      <c r="AH28" s="1316"/>
      <c r="AI28" s="1317"/>
      <c r="AJ28" s="1317"/>
      <c r="AK28" s="1317"/>
      <c r="AL28" s="1317"/>
      <c r="AM28" s="1318"/>
    </row>
    <row r="29" spans="1:45"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19</v>
      </c>
      <c r="AH29" s="1316"/>
      <c r="AI29" s="1317"/>
      <c r="AJ29" s="1317"/>
      <c r="AK29" s="1317"/>
      <c r="AL29" s="1317"/>
      <c r="AM29" s="1318"/>
    </row>
    <row r="30" spans="1:45" ht="21.9" customHeight="1">
      <c r="A30" s="157">
        <v>18</v>
      </c>
      <c r="B30" s="488" t="str">
        <f>'INPUT DATA'!J26</f>
        <v>PERONO, AIDEN NATHAN B.</v>
      </c>
      <c r="C30" s="169"/>
      <c r="D30" s="169"/>
      <c r="E30" s="169"/>
      <c r="F30" s="169"/>
      <c r="G30" s="170"/>
      <c r="H30" s="171"/>
      <c r="I30" s="172"/>
      <c r="J30" s="172"/>
      <c r="K30" s="173"/>
      <c r="L30" s="174"/>
      <c r="M30" s="172"/>
      <c r="N30" s="172"/>
      <c r="O30" s="172"/>
      <c r="P30" s="175" t="s">
        <v>268</v>
      </c>
      <c r="Q30" s="168" t="s">
        <v>268</v>
      </c>
      <c r="R30" s="172"/>
      <c r="S30" s="172"/>
      <c r="T30" s="172"/>
      <c r="U30" s="173"/>
      <c r="V30" s="174"/>
      <c r="W30" s="172"/>
      <c r="X30" s="172"/>
      <c r="Y30" s="172"/>
      <c r="Z30" s="175"/>
      <c r="AA30" s="168"/>
      <c r="AB30" s="172"/>
      <c r="AC30" s="172"/>
      <c r="AD30" s="175"/>
      <c r="AE30" s="173"/>
      <c r="AF30" s="176">
        <f t="shared" si="0"/>
        <v>2</v>
      </c>
      <c r="AG30" s="177">
        <f t="shared" si="1"/>
        <v>17</v>
      </c>
      <c r="AH30" s="1316"/>
      <c r="AI30" s="1317"/>
      <c r="AJ30" s="1317"/>
      <c r="AK30" s="1317"/>
      <c r="AL30" s="1317"/>
      <c r="AM30" s="1318"/>
    </row>
    <row r="31" spans="1:45"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19</v>
      </c>
      <c r="AH31" s="1316"/>
      <c r="AI31" s="1317"/>
      <c r="AJ31" s="178"/>
      <c r="AK31" s="178"/>
      <c r="AL31" s="178"/>
      <c r="AM31" s="179"/>
    </row>
    <row r="32" spans="1:45"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19</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19</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t="s">
        <v>268</v>
      </c>
      <c r="M34" s="172"/>
      <c r="N34" s="172"/>
      <c r="O34" s="172"/>
      <c r="P34" s="175"/>
      <c r="Q34" s="168"/>
      <c r="R34" s="172"/>
      <c r="S34" s="172"/>
      <c r="T34" s="172"/>
      <c r="U34" s="173"/>
      <c r="V34" s="174"/>
      <c r="W34" s="172"/>
      <c r="X34" s="172"/>
      <c r="Y34" s="172"/>
      <c r="Z34" s="175"/>
      <c r="AA34" s="168"/>
      <c r="AB34" s="172"/>
      <c r="AC34" s="172"/>
      <c r="AD34" s="175"/>
      <c r="AE34" s="173"/>
      <c r="AF34" s="176">
        <f t="shared" si="0"/>
        <v>1</v>
      </c>
      <c r="AG34" s="177">
        <f t="shared" si="1"/>
        <v>18</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19</v>
      </c>
      <c r="AH35" s="1316"/>
      <c r="AI35" s="1317"/>
      <c r="AJ35" s="178"/>
      <c r="AK35" s="178"/>
      <c r="AL35" s="178"/>
      <c r="AM35" s="179"/>
    </row>
    <row r="36" spans="1:39" ht="21.9" customHeight="1" thickBo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19</v>
      </c>
      <c r="AH36" s="1316"/>
      <c r="AI36" s="1317"/>
      <c r="AJ36" s="178"/>
      <c r="AK36" s="178"/>
      <c r="AL36" s="178"/>
      <c r="AM36" s="179"/>
    </row>
    <row r="37" spans="1:39" ht="21.9" hidden="1"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19</v>
      </c>
      <c r="AH37" s="1316"/>
      <c r="AI37" s="1317"/>
      <c r="AJ37" s="178"/>
      <c r="AK37" s="178"/>
      <c r="AL37" s="178"/>
      <c r="AM37" s="179"/>
    </row>
    <row r="38" spans="1:39" ht="21.9" hidden="1"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19</v>
      </c>
      <c r="AH38" s="1316"/>
      <c r="AI38" s="1317"/>
      <c r="AJ38" s="178"/>
      <c r="AK38" s="178"/>
      <c r="AL38" s="178"/>
      <c r="AM38" s="179"/>
    </row>
    <row r="39" spans="1:39" ht="21.9" hidden="1"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19</v>
      </c>
      <c r="AH39" s="1316"/>
      <c r="AI39" s="1317"/>
      <c r="AJ39" s="178"/>
      <c r="AK39" s="178"/>
      <c r="AL39" s="178"/>
      <c r="AM39" s="179"/>
    </row>
    <row r="40" spans="1:39" ht="21.9" hidden="1"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19</v>
      </c>
      <c r="AH40" s="1316"/>
      <c r="AI40" s="1317"/>
      <c r="AJ40" s="178"/>
      <c r="AK40" s="178"/>
      <c r="AL40" s="178"/>
      <c r="AM40" s="179"/>
    </row>
    <row r="41" spans="1:39" ht="21.9" hidden="1"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19</v>
      </c>
      <c r="AH41" s="1316"/>
      <c r="AI41" s="1317"/>
      <c r="AJ41" s="178"/>
      <c r="AK41" s="178"/>
      <c r="AL41" s="178"/>
      <c r="AM41" s="179"/>
    </row>
    <row r="42" spans="1:39" ht="21.9" hidden="1"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19</v>
      </c>
      <c r="AH42" s="1316"/>
      <c r="AI42" s="1317"/>
      <c r="AJ42" s="1317"/>
      <c r="AK42" s="1317"/>
      <c r="AL42" s="1317"/>
      <c r="AM42" s="1318"/>
    </row>
    <row r="43" spans="1:39" ht="21.9" hidden="1"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19</v>
      </c>
      <c r="AH43" s="1316"/>
      <c r="AI43" s="1317"/>
      <c r="AJ43" s="178"/>
      <c r="AK43" s="178"/>
      <c r="AL43" s="178"/>
      <c r="AM43" s="179"/>
    </row>
    <row r="44" spans="1:39" ht="21.9" hidden="1"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19</v>
      </c>
      <c r="AH44" s="1316"/>
      <c r="AI44" s="1317"/>
      <c r="AJ44" s="178"/>
      <c r="AK44" s="178"/>
      <c r="AL44" s="178"/>
      <c r="AM44" s="179"/>
    </row>
    <row r="45" spans="1:39" ht="21.9" hidden="1"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19</v>
      </c>
      <c r="AH45" s="1316"/>
      <c r="AI45" s="1317"/>
      <c r="AJ45" s="178"/>
      <c r="AK45" s="178"/>
      <c r="AL45" s="178"/>
      <c r="AM45" s="179"/>
    </row>
    <row r="46" spans="1:39" ht="21.9" hidden="1"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19</v>
      </c>
      <c r="AH46" s="1316"/>
      <c r="AI46" s="1317"/>
      <c r="AJ46" s="178"/>
      <c r="AK46" s="178"/>
      <c r="AL46" s="178"/>
      <c r="AM46" s="179"/>
    </row>
    <row r="47" spans="1:39" ht="21.9" hidden="1"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19</v>
      </c>
      <c r="AH47" s="1316"/>
      <c r="AI47" s="1317"/>
      <c r="AJ47" s="178"/>
      <c r="AK47" s="178"/>
      <c r="AL47" s="178"/>
      <c r="AM47" s="179"/>
    </row>
    <row r="48" spans="1:39" ht="21.9" hidden="1"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19</v>
      </c>
      <c r="AH48" s="1316"/>
      <c r="AI48" s="1317"/>
      <c r="AJ48" s="178"/>
      <c r="AK48" s="178"/>
      <c r="AL48" s="178"/>
      <c r="AM48" s="179"/>
    </row>
    <row r="49" spans="1:39" ht="21.9" hidden="1"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19</v>
      </c>
      <c r="AH49" s="1316"/>
      <c r="AI49" s="1317"/>
      <c r="AJ49" s="178"/>
      <c r="AK49" s="178"/>
      <c r="AL49" s="178"/>
      <c r="AM49" s="179"/>
    </row>
    <row r="50" spans="1:39" ht="21.9" hidden="1"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19</v>
      </c>
      <c r="AH50" s="1316"/>
      <c r="AI50" s="1317"/>
      <c r="AJ50" s="178"/>
      <c r="AK50" s="178"/>
      <c r="AL50" s="178"/>
      <c r="AM50" s="179"/>
    </row>
    <row r="51" spans="1:39" ht="21.9" hidden="1"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19</v>
      </c>
      <c r="AH51" s="1316"/>
      <c r="AI51" s="1317"/>
      <c r="AJ51" s="178"/>
      <c r="AK51" s="178"/>
      <c r="AL51" s="178"/>
      <c r="AM51" s="179"/>
    </row>
    <row r="52" spans="1:39" ht="21.9" hidden="1"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19</v>
      </c>
      <c r="AH52" s="1316"/>
      <c r="AI52" s="1317"/>
      <c r="AJ52" s="1317"/>
      <c r="AK52" s="1317"/>
      <c r="AL52" s="1317"/>
      <c r="AM52" s="1318"/>
    </row>
    <row r="53" spans="1:39" ht="21.9" hidden="1"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19</v>
      </c>
      <c r="AH53" s="1316"/>
      <c r="AI53" s="1317"/>
      <c r="AJ53" s="1317"/>
      <c r="AK53" s="1317"/>
      <c r="AL53" s="1317"/>
      <c r="AM53" s="1318"/>
    </row>
    <row r="54" spans="1:39" ht="21.9" hidden="1"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19</v>
      </c>
      <c r="AH54" s="1316"/>
      <c r="AI54" s="1317"/>
      <c r="AJ54" s="1317"/>
      <c r="AK54" s="1317"/>
      <c r="AL54" s="1317"/>
      <c r="AM54" s="1318"/>
    </row>
    <row r="55" spans="1:39" ht="21.9" hidden="1"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19</v>
      </c>
      <c r="AH55" s="1316"/>
      <c r="AI55" s="1317"/>
      <c r="AJ55" s="1317"/>
      <c r="AK55" s="1317"/>
      <c r="AL55" s="1317"/>
      <c r="AM55" s="1318"/>
    </row>
    <row r="56" spans="1:39" ht="21.9" hidden="1"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19</v>
      </c>
      <c r="AH56" s="1316"/>
      <c r="AI56" s="1317"/>
      <c r="AJ56" s="1317"/>
      <c r="AK56" s="1317"/>
      <c r="AL56" s="1317"/>
      <c r="AM56" s="1318"/>
    </row>
    <row r="57" spans="1:39" ht="21.9" hidden="1"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19</v>
      </c>
      <c r="AH57" s="1316"/>
      <c r="AI57" s="1317"/>
      <c r="AJ57" s="1317"/>
      <c r="AK57" s="1317"/>
      <c r="AL57" s="1317"/>
      <c r="AM57" s="1318"/>
    </row>
    <row r="58" spans="1:39" ht="21.9" hidden="1"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19</v>
      </c>
      <c r="AH58" s="1316"/>
      <c r="AI58" s="1317"/>
      <c r="AJ58" s="1317"/>
      <c r="AK58" s="1317"/>
      <c r="AL58" s="1317"/>
      <c r="AM58" s="1318"/>
    </row>
    <row r="59" spans="1:39" ht="21.9" hidden="1"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19</v>
      </c>
      <c r="AH59" s="1316"/>
      <c r="AI59" s="1317"/>
      <c r="AJ59" s="1317"/>
      <c r="AK59" s="1317"/>
      <c r="AL59" s="1317"/>
      <c r="AM59" s="1318"/>
    </row>
    <row r="60" spans="1:39" ht="21.9" hidden="1"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19</v>
      </c>
      <c r="AH60" s="1316"/>
      <c r="AI60" s="1317"/>
      <c r="AJ60" s="1317"/>
      <c r="AK60" s="1317"/>
      <c r="AL60" s="1317"/>
      <c r="AM60" s="1318"/>
    </row>
    <row r="61" spans="1:39" hidden="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19</v>
      </c>
      <c r="AH61" s="1316"/>
      <c r="AI61" s="1317"/>
      <c r="AJ61" s="1317"/>
      <c r="AK61" s="1317"/>
      <c r="AL61" s="1317"/>
      <c r="AM61" s="1318"/>
    </row>
    <row r="62" spans="1:39" ht="14.5" hidden="1"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23</v>
      </c>
      <c r="M62" s="182">
        <f t="shared" si="2"/>
        <v>24</v>
      </c>
      <c r="N62" s="182">
        <f t="shared" si="2"/>
        <v>24</v>
      </c>
      <c r="O62" s="182">
        <f t="shared" si="2"/>
        <v>24</v>
      </c>
      <c r="P62" s="185">
        <f t="shared" si="2"/>
        <v>22</v>
      </c>
      <c r="Q62" s="181">
        <f t="shared" si="2"/>
        <v>22</v>
      </c>
      <c r="R62" s="182">
        <f t="shared" si="2"/>
        <v>24</v>
      </c>
      <c r="S62" s="182">
        <f t="shared" si="2"/>
        <v>23</v>
      </c>
      <c r="T62" s="182">
        <f t="shared" si="2"/>
        <v>23</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24</v>
      </c>
      <c r="H63" s="189">
        <f t="shared" ref="H63:AE63" si="3">IF(H10="",0,H62)</f>
        <v>24</v>
      </c>
      <c r="I63" s="189">
        <f t="shared" si="3"/>
        <v>24</v>
      </c>
      <c r="J63" s="189">
        <f t="shared" si="3"/>
        <v>24</v>
      </c>
      <c r="K63" s="190">
        <f t="shared" si="3"/>
        <v>24</v>
      </c>
      <c r="L63" s="188">
        <f t="shared" si="3"/>
        <v>23</v>
      </c>
      <c r="M63" s="189">
        <f t="shared" si="3"/>
        <v>24</v>
      </c>
      <c r="N63" s="189">
        <f t="shared" si="3"/>
        <v>24</v>
      </c>
      <c r="O63" s="189">
        <f t="shared" si="3"/>
        <v>24</v>
      </c>
      <c r="P63" s="190">
        <f t="shared" si="3"/>
        <v>22</v>
      </c>
      <c r="Q63" s="188">
        <f t="shared" si="3"/>
        <v>22</v>
      </c>
      <c r="R63" s="189">
        <f t="shared" si="3"/>
        <v>24</v>
      </c>
      <c r="S63" s="189">
        <f t="shared" si="3"/>
        <v>23</v>
      </c>
      <c r="T63" s="189">
        <f t="shared" si="3"/>
        <v>23</v>
      </c>
      <c r="U63" s="190">
        <f t="shared" si="3"/>
        <v>0</v>
      </c>
      <c r="V63" s="188">
        <f t="shared" si="3"/>
        <v>24</v>
      </c>
      <c r="W63" s="189">
        <f t="shared" si="3"/>
        <v>24</v>
      </c>
      <c r="X63" s="189">
        <f t="shared" si="3"/>
        <v>0</v>
      </c>
      <c r="Y63" s="189">
        <f t="shared" si="3"/>
        <v>24</v>
      </c>
      <c r="Z63" s="190">
        <f t="shared" si="3"/>
        <v>24</v>
      </c>
      <c r="AA63" s="188">
        <f t="shared" si="3"/>
        <v>24</v>
      </c>
      <c r="AB63" s="189">
        <f t="shared" si="3"/>
        <v>0</v>
      </c>
      <c r="AC63" s="189">
        <f t="shared" si="3"/>
        <v>0</v>
      </c>
      <c r="AD63" s="189">
        <f t="shared" si="3"/>
        <v>0</v>
      </c>
      <c r="AE63" s="190">
        <f t="shared" si="3"/>
        <v>0</v>
      </c>
      <c r="AF63" s="191">
        <f>SUM(AF13:AF61)</f>
        <v>7</v>
      </c>
      <c r="AG63" s="192">
        <f>SUM(G63:AE63)</f>
        <v>449</v>
      </c>
      <c r="AH63" s="193"/>
      <c r="AI63" s="194"/>
      <c r="AJ63" s="194"/>
      <c r="AK63" s="194"/>
      <c r="AL63" s="194"/>
      <c r="AM63" s="195"/>
    </row>
    <row r="64" spans="1:39" ht="21.9" customHeight="1" thickBo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19</v>
      </c>
      <c r="AH64" s="1326"/>
      <c r="AI64" s="1327"/>
      <c r="AJ64" s="1327"/>
      <c r="AK64" s="1327"/>
      <c r="AL64" s="1327"/>
      <c r="AM64" s="1328"/>
    </row>
    <row r="65" spans="1:39" ht="21.9" customHeight="1" thickBot="1">
      <c r="A65" s="168">
        <v>2</v>
      </c>
      <c r="B65" s="486"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19</v>
      </c>
      <c r="AH65" s="1316"/>
      <c r="AI65" s="1317"/>
      <c r="AJ65" s="1317"/>
      <c r="AK65" s="1317"/>
      <c r="AL65" s="1317"/>
      <c r="AM65" s="1318"/>
    </row>
    <row r="66" spans="1:39" ht="21.9" customHeight="1" thickBot="1">
      <c r="A66" s="168">
        <v>3</v>
      </c>
      <c r="B66" s="486"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19</v>
      </c>
      <c r="AH66" s="1316"/>
      <c r="AI66" s="1317"/>
      <c r="AJ66" s="1317"/>
      <c r="AK66" s="1317"/>
      <c r="AL66" s="1317"/>
      <c r="AM66" s="1318"/>
    </row>
    <row r="67" spans="1:39" ht="21.9" customHeight="1" thickBot="1">
      <c r="A67" s="168">
        <v>4</v>
      </c>
      <c r="B67" s="486" t="str">
        <f>'INPUT DATA'!P12</f>
        <v>CANSON, ALJANNE D.</v>
      </c>
      <c r="C67" s="202"/>
      <c r="D67" s="202"/>
      <c r="E67" s="202"/>
      <c r="F67" s="202"/>
      <c r="G67" s="203"/>
      <c r="H67" s="204"/>
      <c r="I67" s="172"/>
      <c r="J67" s="172"/>
      <c r="K67" s="173"/>
      <c r="L67" s="174"/>
      <c r="M67" s="172"/>
      <c r="N67" s="172"/>
      <c r="O67" s="172"/>
      <c r="P67" s="175"/>
      <c r="Q67" s="168" t="s">
        <v>268</v>
      </c>
      <c r="R67" s="172"/>
      <c r="S67" s="172"/>
      <c r="T67" s="172"/>
      <c r="U67" s="173"/>
      <c r="V67" s="174"/>
      <c r="W67" s="172"/>
      <c r="X67" s="172"/>
      <c r="Y67" s="172"/>
      <c r="Z67" s="175"/>
      <c r="AA67" s="168"/>
      <c r="AB67" s="172"/>
      <c r="AC67" s="172"/>
      <c r="AD67" s="175"/>
      <c r="AE67" s="173"/>
      <c r="AF67" s="176">
        <f t="shared" si="4"/>
        <v>1</v>
      </c>
      <c r="AG67" s="177">
        <f t="shared" si="5"/>
        <v>18</v>
      </c>
      <c r="AH67" s="1316"/>
      <c r="AI67" s="1317"/>
      <c r="AJ67" s="1317"/>
      <c r="AK67" s="1317"/>
      <c r="AL67" s="1317"/>
      <c r="AM67" s="1318"/>
    </row>
    <row r="68" spans="1:39" ht="21.9" customHeight="1" thickBot="1">
      <c r="A68" s="168">
        <v>5</v>
      </c>
      <c r="B68" s="486" t="str">
        <f>'INPUT DATA'!P13</f>
        <v>CARBONILLA, JHAYRA O.</v>
      </c>
      <c r="C68" s="202"/>
      <c r="D68" s="202"/>
      <c r="E68" s="202"/>
      <c r="F68" s="202"/>
      <c r="G68" s="203"/>
      <c r="H68" s="204"/>
      <c r="I68" s="172"/>
      <c r="J68" s="172"/>
      <c r="K68" s="173"/>
      <c r="L68" s="174" t="s">
        <v>268</v>
      </c>
      <c r="M68" s="172"/>
      <c r="N68" s="172"/>
      <c r="O68" s="172"/>
      <c r="P68" s="175"/>
      <c r="Q68" s="168"/>
      <c r="R68" s="172"/>
      <c r="S68" s="172"/>
      <c r="T68" s="172"/>
      <c r="U68" s="173"/>
      <c r="V68" s="174"/>
      <c r="W68" s="172"/>
      <c r="X68" s="172"/>
      <c r="Y68" s="172"/>
      <c r="Z68" s="175"/>
      <c r="AA68" s="168"/>
      <c r="AB68" s="172"/>
      <c r="AC68" s="172"/>
      <c r="AD68" s="175"/>
      <c r="AE68" s="173"/>
      <c r="AF68" s="176">
        <f t="shared" si="4"/>
        <v>1</v>
      </c>
      <c r="AG68" s="177">
        <f t="shared" si="5"/>
        <v>18</v>
      </c>
      <c r="AH68" s="1316"/>
      <c r="AI68" s="1317"/>
      <c r="AJ68" s="1317"/>
      <c r="AK68" s="1317"/>
      <c r="AL68" s="1317"/>
      <c r="AM68" s="1318"/>
    </row>
    <row r="69" spans="1:39" ht="21.9" customHeight="1" thickBot="1">
      <c r="A69" s="168">
        <v>6</v>
      </c>
      <c r="B69" s="486"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19</v>
      </c>
      <c r="AH69" s="1316"/>
      <c r="AI69" s="1317"/>
      <c r="AJ69" s="1317"/>
      <c r="AK69" s="1317"/>
      <c r="AL69" s="1317"/>
      <c r="AM69" s="1318"/>
    </row>
    <row r="70" spans="1:39" ht="21.9" customHeight="1" thickBot="1">
      <c r="A70" s="168">
        <v>7</v>
      </c>
      <c r="B70" s="486"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19</v>
      </c>
      <c r="AH70" s="1316"/>
      <c r="AI70" s="1317"/>
      <c r="AJ70" s="1317"/>
      <c r="AK70" s="1317"/>
      <c r="AL70" s="1317"/>
      <c r="AM70" s="1318"/>
    </row>
    <row r="71" spans="1:39" ht="21.9" customHeight="1" thickBot="1">
      <c r="A71" s="168">
        <v>8</v>
      </c>
      <c r="B71" s="486"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19</v>
      </c>
      <c r="AH71" s="1316"/>
      <c r="AI71" s="1317"/>
      <c r="AJ71" s="1317"/>
      <c r="AK71" s="1317"/>
      <c r="AL71" s="1317"/>
      <c r="AM71" s="1318"/>
    </row>
    <row r="72" spans="1:39" ht="21.9" customHeight="1" thickBot="1">
      <c r="A72" s="168">
        <v>9</v>
      </c>
      <c r="B72" s="486"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19</v>
      </c>
      <c r="AH72" s="1316"/>
      <c r="AI72" s="1317"/>
      <c r="AJ72" s="1317"/>
      <c r="AK72" s="1317"/>
      <c r="AL72" s="1317"/>
      <c r="AM72" s="1318"/>
    </row>
    <row r="73" spans="1:39" ht="21.9" customHeight="1" thickBot="1">
      <c r="A73" s="168">
        <v>10</v>
      </c>
      <c r="B73" s="486"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19</v>
      </c>
      <c r="AH73" s="1316"/>
      <c r="AI73" s="1317"/>
      <c r="AJ73" s="1317"/>
      <c r="AK73" s="1317"/>
      <c r="AL73" s="1317"/>
      <c r="AM73" s="1318"/>
    </row>
    <row r="74" spans="1:39" ht="21.9" customHeight="1" thickBot="1">
      <c r="A74" s="168">
        <v>11</v>
      </c>
      <c r="B74" s="486"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19</v>
      </c>
      <c r="AH74" s="1316"/>
      <c r="AI74" s="1317"/>
      <c r="AJ74" s="1317"/>
      <c r="AK74" s="1317"/>
      <c r="AL74" s="1317"/>
      <c r="AM74" s="1318"/>
    </row>
    <row r="75" spans="1:39" ht="21.9" customHeight="1" thickBot="1">
      <c r="A75" s="168">
        <v>12</v>
      </c>
      <c r="B75" s="486"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19</v>
      </c>
      <c r="AH75" s="1316"/>
      <c r="AI75" s="1317"/>
      <c r="AJ75" s="1317"/>
      <c r="AK75" s="1317"/>
      <c r="AL75" s="1317"/>
      <c r="AM75" s="1318"/>
    </row>
    <row r="76" spans="1:39" ht="21.9" customHeight="1" thickBot="1">
      <c r="A76" s="168">
        <v>13</v>
      </c>
      <c r="B76" s="486"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19</v>
      </c>
      <c r="AH76" s="1316"/>
      <c r="AI76" s="1317"/>
      <c r="AJ76" s="1317"/>
      <c r="AK76" s="1317"/>
      <c r="AL76" s="1317"/>
      <c r="AM76" s="1318"/>
    </row>
    <row r="77" spans="1:39" ht="21.9" customHeight="1" thickBot="1">
      <c r="A77" s="168">
        <v>14</v>
      </c>
      <c r="B77" s="486"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19</v>
      </c>
      <c r="AH77" s="1316"/>
      <c r="AI77" s="1317"/>
      <c r="AJ77" s="1317"/>
      <c r="AK77" s="1317"/>
      <c r="AL77" s="1317"/>
      <c r="AM77" s="1318"/>
    </row>
    <row r="78" spans="1:39" ht="21.9" customHeight="1" thickBot="1">
      <c r="A78" s="168">
        <v>15</v>
      </c>
      <c r="B78" s="486"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19</v>
      </c>
      <c r="AH78" s="1316"/>
      <c r="AI78" s="1317"/>
      <c r="AJ78" s="1317"/>
      <c r="AK78" s="1317"/>
      <c r="AL78" s="1317"/>
      <c r="AM78" s="1318"/>
    </row>
    <row r="79" spans="1:39" ht="21.9" customHeight="1" thickBot="1">
      <c r="A79" s="168">
        <v>16</v>
      </c>
      <c r="B79" s="486"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19</v>
      </c>
      <c r="AH79" s="1316"/>
      <c r="AI79" s="1317"/>
      <c r="AJ79" s="1317"/>
      <c r="AK79" s="1317"/>
      <c r="AL79" s="1317"/>
      <c r="AM79" s="1318"/>
    </row>
    <row r="80" spans="1:39" ht="21.9" customHeight="1" thickBot="1">
      <c r="A80" s="168">
        <v>17</v>
      </c>
      <c r="B80" s="486"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19</v>
      </c>
      <c r="AH80" s="1316"/>
      <c r="AI80" s="1317"/>
      <c r="AJ80" s="1317"/>
      <c r="AK80" s="1317"/>
      <c r="AL80" s="1317"/>
      <c r="AM80" s="1318"/>
    </row>
    <row r="81" spans="1:39" ht="21.9" customHeight="1" thickBot="1">
      <c r="A81" s="168">
        <v>18</v>
      </c>
      <c r="B81" s="486"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19</v>
      </c>
      <c r="AH81" s="1316"/>
      <c r="AI81" s="1317"/>
      <c r="AJ81" s="1317"/>
      <c r="AK81" s="1317"/>
      <c r="AL81" s="1317"/>
      <c r="AM81" s="1318"/>
    </row>
    <row r="82" spans="1:39" ht="21.9" customHeight="1" thickBot="1">
      <c r="A82" s="168">
        <v>19</v>
      </c>
      <c r="B82" s="486"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19</v>
      </c>
      <c r="AH82" s="1316"/>
      <c r="AI82" s="1317"/>
      <c r="AJ82" s="178"/>
      <c r="AK82" s="178"/>
      <c r="AL82" s="178"/>
      <c r="AM82" s="179"/>
    </row>
    <row r="83" spans="1:39" ht="21.9" customHeight="1" thickBot="1">
      <c r="A83" s="168">
        <v>20</v>
      </c>
      <c r="B83" s="486"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19</v>
      </c>
      <c r="AH83" s="1316"/>
      <c r="AI83" s="1317"/>
      <c r="AJ83" s="178"/>
      <c r="AK83" s="178"/>
      <c r="AL83" s="178"/>
      <c r="AM83" s="179"/>
    </row>
    <row r="84" spans="1:39" ht="21.9" hidden="1" customHeight="1" thickBot="1">
      <c r="A84" s="168">
        <v>21</v>
      </c>
      <c r="B84" s="486"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19</v>
      </c>
      <c r="AH84" s="1316"/>
      <c r="AI84" s="1317"/>
      <c r="AJ84" s="178"/>
      <c r="AK84" s="178"/>
      <c r="AL84" s="178"/>
      <c r="AM84" s="179"/>
    </row>
    <row r="85" spans="1:39" ht="21.9" hidden="1" customHeight="1" thickBot="1">
      <c r="A85" s="168">
        <v>22</v>
      </c>
      <c r="B85" s="486"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19</v>
      </c>
      <c r="AH85" s="1316"/>
      <c r="AI85" s="1317"/>
      <c r="AJ85" s="178"/>
      <c r="AK85" s="178"/>
      <c r="AL85" s="178"/>
      <c r="AM85" s="179"/>
    </row>
    <row r="86" spans="1:39" ht="21.9" hidden="1" customHeight="1" thickBot="1">
      <c r="A86" s="168">
        <v>23</v>
      </c>
      <c r="B86" s="486"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19</v>
      </c>
      <c r="AH86" s="1316"/>
      <c r="AI86" s="1317"/>
      <c r="AJ86" s="178"/>
      <c r="AK86" s="178"/>
      <c r="AL86" s="178"/>
      <c r="AM86" s="179"/>
    </row>
    <row r="87" spans="1:39" ht="21.9" hidden="1" customHeight="1" thickBot="1">
      <c r="A87" s="168">
        <v>24</v>
      </c>
      <c r="B87" s="486"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19</v>
      </c>
      <c r="AH87" s="1316"/>
      <c r="AI87" s="1317"/>
      <c r="AJ87" s="178"/>
      <c r="AK87" s="178"/>
      <c r="AL87" s="178"/>
      <c r="AM87" s="179"/>
    </row>
    <row r="88" spans="1:39" ht="21.9" hidden="1" customHeight="1" thickBot="1">
      <c r="A88" s="168">
        <v>25</v>
      </c>
      <c r="B88" s="486"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19</v>
      </c>
      <c r="AH88" s="1316"/>
      <c r="AI88" s="1317"/>
      <c r="AJ88" s="178"/>
      <c r="AK88" s="178"/>
      <c r="AL88" s="178"/>
      <c r="AM88" s="179"/>
    </row>
    <row r="89" spans="1:39" ht="21.9" hidden="1" customHeight="1" thickBot="1">
      <c r="A89" s="168">
        <v>26</v>
      </c>
      <c r="B89" s="486"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19</v>
      </c>
      <c r="AH89" s="1316"/>
      <c r="AI89" s="1317"/>
      <c r="AJ89" s="178"/>
      <c r="AK89" s="178"/>
      <c r="AL89" s="178"/>
      <c r="AM89" s="179"/>
    </row>
    <row r="90" spans="1:39" ht="21.9" hidden="1" customHeight="1" thickBot="1">
      <c r="A90" s="168">
        <v>27</v>
      </c>
      <c r="B90" s="486"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19</v>
      </c>
      <c r="AH90" s="1316"/>
      <c r="AI90" s="1317"/>
      <c r="AJ90" s="178"/>
      <c r="AK90" s="178"/>
      <c r="AL90" s="178"/>
      <c r="AM90" s="179"/>
    </row>
    <row r="91" spans="1:39" ht="21.9" hidden="1" customHeight="1" thickBot="1">
      <c r="A91" s="168">
        <v>28</v>
      </c>
      <c r="B91" s="486"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19</v>
      </c>
      <c r="AH91" s="1316"/>
      <c r="AI91" s="1317"/>
      <c r="AJ91" s="178"/>
      <c r="AK91" s="178"/>
      <c r="AL91" s="178"/>
      <c r="AM91" s="179"/>
    </row>
    <row r="92" spans="1:39" ht="21.9" hidden="1" customHeight="1" thickBot="1">
      <c r="A92" s="168">
        <v>29</v>
      </c>
      <c r="B92" s="486"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19</v>
      </c>
      <c r="AH92" s="1316"/>
      <c r="AI92" s="1317"/>
      <c r="AJ92" s="178"/>
      <c r="AK92" s="178"/>
      <c r="AL92" s="178"/>
      <c r="AM92" s="179"/>
    </row>
    <row r="93" spans="1:39" ht="21.9" hidden="1" customHeight="1" thickBot="1">
      <c r="A93" s="168">
        <v>30</v>
      </c>
      <c r="B93" s="486"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19</v>
      </c>
      <c r="AH93" s="1316"/>
      <c r="AI93" s="1317"/>
      <c r="AJ93" s="1317"/>
      <c r="AK93" s="1317"/>
      <c r="AL93" s="1317"/>
      <c r="AM93" s="1318"/>
    </row>
    <row r="94" spans="1:39" ht="21.9" hidden="1" customHeight="1" thickBot="1">
      <c r="A94" s="168">
        <v>31</v>
      </c>
      <c r="B94" s="486"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19</v>
      </c>
      <c r="AH94" s="1316"/>
      <c r="AI94" s="1317"/>
      <c r="AJ94" s="178"/>
      <c r="AK94" s="178"/>
      <c r="AL94" s="178"/>
      <c r="AM94" s="179"/>
    </row>
    <row r="95" spans="1:39" ht="21.9" hidden="1" customHeight="1" thickBot="1">
      <c r="A95" s="168">
        <v>32</v>
      </c>
      <c r="B95" s="486"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19</v>
      </c>
      <c r="AH95" s="1316"/>
      <c r="AI95" s="1317"/>
      <c r="AJ95" s="178"/>
      <c r="AK95" s="178"/>
      <c r="AL95" s="178"/>
      <c r="AM95" s="179"/>
    </row>
    <row r="96" spans="1:39" ht="21.9" hidden="1" customHeight="1" thickBot="1">
      <c r="A96" s="168">
        <v>33</v>
      </c>
      <c r="B96" s="486"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19</v>
      </c>
      <c r="AH96" s="1316"/>
      <c r="AI96" s="1317"/>
      <c r="AJ96" s="178"/>
      <c r="AK96" s="178"/>
      <c r="AL96" s="178"/>
      <c r="AM96" s="179"/>
    </row>
    <row r="97" spans="1:39" ht="21.9" hidden="1" customHeight="1" thickBot="1">
      <c r="A97" s="168">
        <v>34</v>
      </c>
      <c r="B97" s="486"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19</v>
      </c>
      <c r="AH97" s="1316"/>
      <c r="AI97" s="1317"/>
      <c r="AJ97" s="178"/>
      <c r="AK97" s="178"/>
      <c r="AL97" s="178"/>
      <c r="AM97" s="179"/>
    </row>
    <row r="98" spans="1:39" ht="21.9" hidden="1" customHeight="1" thickBot="1">
      <c r="A98" s="168">
        <v>35</v>
      </c>
      <c r="B98" s="486"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19</v>
      </c>
      <c r="AH98" s="1316"/>
      <c r="AI98" s="1317"/>
      <c r="AJ98" s="178"/>
      <c r="AK98" s="178"/>
      <c r="AL98" s="178"/>
      <c r="AM98" s="179"/>
    </row>
    <row r="99" spans="1:39" ht="21.9" hidden="1" customHeight="1" thickBot="1">
      <c r="A99" s="168">
        <v>36</v>
      </c>
      <c r="B99" s="486"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19</v>
      </c>
      <c r="AH99" s="1316"/>
      <c r="AI99" s="1317"/>
      <c r="AJ99" s="178"/>
      <c r="AK99" s="178"/>
      <c r="AL99" s="178"/>
      <c r="AM99" s="179"/>
    </row>
    <row r="100" spans="1:39" ht="21.9" hidden="1" customHeight="1" thickBot="1">
      <c r="A100" s="168">
        <v>37</v>
      </c>
      <c r="B100" s="486"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19</v>
      </c>
      <c r="AH100" s="1316"/>
      <c r="AI100" s="1317"/>
      <c r="AJ100" s="178"/>
      <c r="AK100" s="178"/>
      <c r="AL100" s="178"/>
      <c r="AM100" s="179"/>
    </row>
    <row r="101" spans="1:39" ht="21.9" hidden="1" customHeight="1" thickBot="1">
      <c r="A101" s="168">
        <v>38</v>
      </c>
      <c r="B101" s="486"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19</v>
      </c>
      <c r="AH101" s="1316"/>
      <c r="AI101" s="1317"/>
      <c r="AJ101" s="178"/>
      <c r="AK101" s="178"/>
      <c r="AL101" s="178"/>
      <c r="AM101" s="179"/>
    </row>
    <row r="102" spans="1:39" ht="21.9" hidden="1" customHeight="1" thickBot="1">
      <c r="A102" s="168">
        <v>39</v>
      </c>
      <c r="B102" s="486"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19</v>
      </c>
      <c r="AH102" s="1316"/>
      <c r="AI102" s="1317"/>
      <c r="AJ102" s="178"/>
      <c r="AK102" s="178"/>
      <c r="AL102" s="178"/>
      <c r="AM102" s="179"/>
    </row>
    <row r="103" spans="1:39" ht="21.9" hidden="1" customHeight="1" thickBot="1">
      <c r="A103" s="168">
        <v>40</v>
      </c>
      <c r="B103" s="486"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19</v>
      </c>
      <c r="AH103" s="1316"/>
      <c r="AI103" s="1317"/>
      <c r="AJ103" s="1317"/>
      <c r="AK103" s="1317"/>
      <c r="AL103" s="1317"/>
      <c r="AM103" s="1318"/>
    </row>
    <row r="104" spans="1:39" ht="21.9" hidden="1" customHeight="1" thickBot="1">
      <c r="A104" s="168">
        <v>41</v>
      </c>
      <c r="B104" s="486"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19</v>
      </c>
      <c r="AH104" s="1316"/>
      <c r="AI104" s="1317"/>
      <c r="AJ104" s="1317"/>
      <c r="AK104" s="1317"/>
      <c r="AL104" s="1317"/>
      <c r="AM104" s="1318"/>
    </row>
    <row r="105" spans="1:39" ht="21.9" hidden="1" customHeight="1" thickBot="1">
      <c r="A105" s="168">
        <v>42</v>
      </c>
      <c r="B105" s="486"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19</v>
      </c>
      <c r="AH105" s="1316"/>
      <c r="AI105" s="1317"/>
      <c r="AJ105" s="1317"/>
      <c r="AK105" s="1317"/>
      <c r="AL105" s="1317"/>
      <c r="AM105" s="1318"/>
    </row>
    <row r="106" spans="1:39" ht="21.9" hidden="1" customHeight="1" thickBot="1">
      <c r="A106" s="168">
        <v>43</v>
      </c>
      <c r="B106" s="486"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19</v>
      </c>
      <c r="AH106" s="1316"/>
      <c r="AI106" s="1317"/>
      <c r="AJ106" s="1317"/>
      <c r="AK106" s="1317"/>
      <c r="AL106" s="1317"/>
      <c r="AM106" s="1318"/>
    </row>
    <row r="107" spans="1:39" ht="21.9" hidden="1" customHeight="1" thickBot="1">
      <c r="A107" s="168">
        <v>44</v>
      </c>
      <c r="B107" s="486"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19</v>
      </c>
      <c r="AH107" s="1316"/>
      <c r="AI107" s="1317"/>
      <c r="AJ107" s="1317"/>
      <c r="AK107" s="1317"/>
      <c r="AL107" s="1317"/>
      <c r="AM107" s="1318"/>
    </row>
    <row r="108" spans="1:39" ht="21.9" hidden="1" customHeight="1" thickBot="1">
      <c r="A108" s="168">
        <v>45</v>
      </c>
      <c r="B108" s="486"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19</v>
      </c>
      <c r="AH108" s="1316"/>
      <c r="AI108" s="1317"/>
      <c r="AJ108" s="1317"/>
      <c r="AK108" s="1317"/>
      <c r="AL108" s="1317"/>
      <c r="AM108" s="1318"/>
    </row>
    <row r="109" spans="1:39" ht="21.9" hidden="1" customHeight="1" thickBot="1">
      <c r="A109" s="168">
        <v>46</v>
      </c>
      <c r="B109" s="486"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19</v>
      </c>
      <c r="AH109" s="1316"/>
      <c r="AI109" s="1317"/>
      <c r="AJ109" s="1317"/>
      <c r="AK109" s="1317"/>
      <c r="AL109" s="1317"/>
      <c r="AM109" s="1318"/>
    </row>
    <row r="110" spans="1:39" ht="21.9" hidden="1" customHeight="1" thickBot="1">
      <c r="A110" s="168">
        <v>47</v>
      </c>
      <c r="B110" s="486"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19</v>
      </c>
      <c r="AH110" s="1316"/>
      <c r="AI110" s="1317"/>
      <c r="AJ110" s="1317"/>
      <c r="AK110" s="1317"/>
      <c r="AL110" s="1317"/>
      <c r="AM110" s="1318"/>
    </row>
    <row r="111" spans="1:39" ht="21.9" hidden="1" customHeight="1" thickBot="1">
      <c r="A111" s="168">
        <v>48</v>
      </c>
      <c r="B111" s="486"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19</v>
      </c>
      <c r="AH111" s="1316"/>
      <c r="AI111" s="1317"/>
      <c r="AJ111" s="1317"/>
      <c r="AK111" s="1317"/>
      <c r="AL111" s="1317"/>
      <c r="AM111" s="1318"/>
    </row>
    <row r="112" spans="1:39" ht="21.9" hidden="1" customHeight="1" thickBot="1">
      <c r="A112" s="168">
        <v>49</v>
      </c>
      <c r="B112" s="486"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19</v>
      </c>
      <c r="AH112" s="1316"/>
      <c r="AI112" s="1317"/>
      <c r="AJ112" s="1317"/>
      <c r="AK112" s="1317"/>
      <c r="AL112" s="1317"/>
      <c r="AM112" s="1318"/>
    </row>
    <row r="113" spans="1:39" ht="14.5" hidden="1" thickBot="1">
      <c r="A113" s="181">
        <v>50</v>
      </c>
      <c r="B113" s="486"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19</v>
      </c>
      <c r="M113" s="182">
        <f t="shared" si="6"/>
        <v>20</v>
      </c>
      <c r="N113" s="182">
        <f t="shared" si="6"/>
        <v>20</v>
      </c>
      <c r="O113" s="182">
        <f t="shared" si="6"/>
        <v>20</v>
      </c>
      <c r="P113" s="185">
        <f t="shared" si="6"/>
        <v>20</v>
      </c>
      <c r="Q113" s="181">
        <f t="shared" si="6"/>
        <v>19</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21" t="s">
        <v>284</v>
      </c>
      <c r="B114" s="1322"/>
      <c r="C114" s="325"/>
      <c r="D114" s="325"/>
      <c r="E114" s="325"/>
      <c r="F114" s="325"/>
      <c r="G114" s="207">
        <f>IF(G10="",0,G113)</f>
        <v>20</v>
      </c>
      <c r="H114" s="189">
        <f t="shared" ref="H114:AE114" si="7">IF(H10="",0,H113)</f>
        <v>20</v>
      </c>
      <c r="I114" s="189">
        <f t="shared" si="7"/>
        <v>20</v>
      </c>
      <c r="J114" s="189">
        <f t="shared" si="7"/>
        <v>20</v>
      </c>
      <c r="K114" s="190">
        <f t="shared" si="7"/>
        <v>20</v>
      </c>
      <c r="L114" s="207">
        <f t="shared" si="7"/>
        <v>19</v>
      </c>
      <c r="M114" s="189">
        <f t="shared" si="7"/>
        <v>20</v>
      </c>
      <c r="N114" s="189">
        <f t="shared" si="7"/>
        <v>20</v>
      </c>
      <c r="O114" s="189">
        <f t="shared" si="7"/>
        <v>20</v>
      </c>
      <c r="P114" s="190">
        <f t="shared" si="7"/>
        <v>20</v>
      </c>
      <c r="Q114" s="207">
        <f t="shared" si="7"/>
        <v>19</v>
      </c>
      <c r="R114" s="189">
        <f t="shared" si="7"/>
        <v>20</v>
      </c>
      <c r="S114" s="189">
        <f t="shared" si="7"/>
        <v>20</v>
      </c>
      <c r="T114" s="189">
        <f t="shared" si="7"/>
        <v>20</v>
      </c>
      <c r="U114" s="190">
        <f t="shared" si="7"/>
        <v>0</v>
      </c>
      <c r="V114" s="207">
        <f t="shared" si="7"/>
        <v>20</v>
      </c>
      <c r="W114" s="189">
        <f t="shared" si="7"/>
        <v>20</v>
      </c>
      <c r="X114" s="189">
        <f t="shared" si="7"/>
        <v>0</v>
      </c>
      <c r="Y114" s="189">
        <f t="shared" si="7"/>
        <v>20</v>
      </c>
      <c r="Z114" s="190">
        <f t="shared" si="7"/>
        <v>20</v>
      </c>
      <c r="AA114" s="207">
        <f t="shared" si="7"/>
        <v>20</v>
      </c>
      <c r="AB114" s="189">
        <f t="shared" si="7"/>
        <v>0</v>
      </c>
      <c r="AC114" s="189">
        <f t="shared" si="7"/>
        <v>0</v>
      </c>
      <c r="AD114" s="189">
        <f t="shared" si="7"/>
        <v>0</v>
      </c>
      <c r="AE114" s="190">
        <f t="shared" si="7"/>
        <v>0</v>
      </c>
      <c r="AF114" s="191">
        <f>SUM(AF64:AF112)</f>
        <v>2</v>
      </c>
      <c r="AG114" s="192">
        <f>SUM(G114:AE114)</f>
        <v>378</v>
      </c>
      <c r="AH114" s="1323"/>
      <c r="AI114" s="1324"/>
      <c r="AJ114" s="1324"/>
      <c r="AK114" s="1324"/>
      <c r="AL114" s="1324"/>
      <c r="AM114" s="1325"/>
    </row>
    <row r="115" spans="1:39" ht="21.9" customHeight="1" thickBot="1">
      <c r="A115" s="1296" t="s">
        <v>78</v>
      </c>
      <c r="B115" s="1296"/>
      <c r="C115" s="326"/>
      <c r="D115" s="326"/>
      <c r="E115" s="326"/>
      <c r="F115" s="326"/>
      <c r="G115" s="209">
        <f>G63+G114</f>
        <v>44</v>
      </c>
      <c r="H115" s="210">
        <f t="shared" ref="H115:AE115" si="8">H63+H114</f>
        <v>44</v>
      </c>
      <c r="I115" s="210">
        <f t="shared" si="8"/>
        <v>44</v>
      </c>
      <c r="J115" s="210">
        <f t="shared" si="8"/>
        <v>44</v>
      </c>
      <c r="K115" s="211">
        <f t="shared" si="8"/>
        <v>44</v>
      </c>
      <c r="L115" s="209">
        <f t="shared" si="8"/>
        <v>42</v>
      </c>
      <c r="M115" s="210">
        <f t="shared" si="8"/>
        <v>44</v>
      </c>
      <c r="N115" s="210">
        <f t="shared" si="8"/>
        <v>44</v>
      </c>
      <c r="O115" s="210">
        <f t="shared" si="8"/>
        <v>44</v>
      </c>
      <c r="P115" s="211">
        <f t="shared" si="8"/>
        <v>42</v>
      </c>
      <c r="Q115" s="209">
        <f t="shared" si="8"/>
        <v>41</v>
      </c>
      <c r="R115" s="210">
        <f t="shared" si="8"/>
        <v>44</v>
      </c>
      <c r="S115" s="210">
        <f t="shared" si="8"/>
        <v>43</v>
      </c>
      <c r="T115" s="210">
        <f t="shared" si="8"/>
        <v>43</v>
      </c>
      <c r="U115" s="211">
        <f t="shared" si="8"/>
        <v>0</v>
      </c>
      <c r="V115" s="209">
        <f t="shared" si="8"/>
        <v>44</v>
      </c>
      <c r="W115" s="210">
        <f t="shared" si="8"/>
        <v>44</v>
      </c>
      <c r="X115" s="210">
        <f t="shared" si="8"/>
        <v>0</v>
      </c>
      <c r="Y115" s="210">
        <f t="shared" si="8"/>
        <v>44</v>
      </c>
      <c r="Z115" s="211">
        <f t="shared" si="8"/>
        <v>44</v>
      </c>
      <c r="AA115" s="209">
        <f t="shared" si="8"/>
        <v>44</v>
      </c>
      <c r="AB115" s="210">
        <f t="shared" si="8"/>
        <v>0</v>
      </c>
      <c r="AC115" s="210">
        <f t="shared" si="8"/>
        <v>0</v>
      </c>
      <c r="AD115" s="210">
        <f t="shared" si="8"/>
        <v>0</v>
      </c>
      <c r="AE115" s="211">
        <f t="shared" si="8"/>
        <v>0</v>
      </c>
      <c r="AF115" s="212">
        <v>0</v>
      </c>
      <c r="AG115" s="213">
        <f>SUM(G115:AE115)</f>
        <v>827</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02" t="s">
        <v>81</v>
      </c>
      <c r="AF117" s="1303"/>
      <c r="AG117" s="1306" t="str">
        <f>AA6</f>
        <v>AUGUST</v>
      </c>
      <c r="AH117" s="1308" t="s">
        <v>82</v>
      </c>
      <c r="AI117" s="1309"/>
      <c r="AJ117" s="1312">
        <f>((COUNT(D10:AE10)))</f>
        <v>19</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04"/>
      <c r="AF118" s="1305"/>
      <c r="AG118" s="1307"/>
      <c r="AH118" s="1310"/>
      <c r="AI118" s="1311"/>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23.631578947368421</v>
      </c>
      <c r="AL127" s="814">
        <f>(($AJ$117*AL123)-AF114)/$AJ$117</f>
        <v>19.894736842105264</v>
      </c>
      <c r="AM127" s="292">
        <f>AK127+AL127</f>
        <v>43.526315789473685</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0.98464912280701755</v>
      </c>
      <c r="AL128" s="1261">
        <f t="shared" ref="AL128" si="9">AL127/AL123</f>
        <v>0.99473684210526314</v>
      </c>
      <c r="AM128" s="1262">
        <f t="shared" ref="AM128" si="10">AM127/AM123</f>
        <v>0.98923444976076558</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I14:AI15 AH14:AH62 AI65:AI66 AH65:AH113" xr:uid="{43276530-A63A-4E94-BE6D-4B95987034EF}">
      <formula1>"NLS, Transferred In, Transferred Out"</formula1>
    </dataValidation>
    <dataValidation type="list" allowBlank="1" showInputMessage="1" showErrorMessage="1" sqref="AH13:AI13 AH64:AI64" xr:uid="{7665EF80-5C9F-411E-84C3-B49E98B31520}">
      <formula1>"NLS,Transferred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24F7C-2FD5-412F-B043-B2C6A6AB76F1}">
  <sheetPr codeName="Sheet15">
    <pageSetUpPr fitToPage="1"/>
  </sheetPr>
  <dimension ref="A1:AW146"/>
  <sheetViews>
    <sheetView view="pageBreakPreview" zoomScale="60" zoomScaleNormal="50"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42" width="3.6640625" style="132" hidden="1" customWidth="1"/>
    <col min="43" max="43" width="4.5" style="132" hidden="1" customWidth="1"/>
    <col min="44" max="44" width="9.33203125" style="132" hidden="1" customWidth="1"/>
    <col min="45" max="16384" width="9.33203125" style="132"/>
  </cols>
  <sheetData>
    <row r="1" spans="1:49"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9"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9"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9"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9"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9" ht="40.5" customHeight="1">
      <c r="A6" s="133"/>
      <c r="B6" s="327" t="s">
        <v>64</v>
      </c>
      <c r="C6" s="327"/>
      <c r="D6" s="327"/>
      <c r="E6" s="327"/>
      <c r="F6" s="327"/>
      <c r="G6" s="1360">
        <f>'INPUT DATA'!E11</f>
        <v>304671</v>
      </c>
      <c r="H6" s="1360"/>
      <c r="I6" s="1360"/>
      <c r="J6" s="1360"/>
      <c r="K6" s="328"/>
      <c r="L6" s="328"/>
      <c r="M6" s="327" t="s">
        <v>65</v>
      </c>
      <c r="N6" s="1354" t="str">
        <f>'INPUT DATA'!E12</f>
        <v>2026-2027</v>
      </c>
      <c r="O6" s="1357"/>
      <c r="P6" s="1357"/>
      <c r="Q6" s="1357"/>
      <c r="R6" s="1355"/>
      <c r="S6" s="328"/>
      <c r="T6" s="1352" t="s">
        <v>66</v>
      </c>
      <c r="U6" s="1352"/>
      <c r="V6" s="1352"/>
      <c r="W6" s="1352"/>
      <c r="X6" s="1352"/>
      <c r="Y6" s="1352"/>
      <c r="Z6" s="1353"/>
      <c r="AA6" s="1361" t="s">
        <v>275</v>
      </c>
      <c r="AB6" s="1362"/>
      <c r="AC6" s="1362"/>
      <c r="AD6" s="1362"/>
      <c r="AE6" s="1362"/>
      <c r="AF6" s="1363"/>
      <c r="AG6" s="328"/>
      <c r="AH6" s="328"/>
      <c r="AI6" s="328"/>
      <c r="AJ6" s="328"/>
      <c r="AK6" s="328"/>
      <c r="AL6" s="133"/>
      <c r="AM6" s="133"/>
    </row>
    <row r="7" spans="1:49" ht="41.25" customHeight="1">
      <c r="A7" s="136"/>
      <c r="B7" s="327" t="s">
        <v>68</v>
      </c>
      <c r="C7" s="327"/>
      <c r="D7" s="327"/>
      <c r="E7" s="327"/>
      <c r="F7" s="327"/>
      <c r="G7" s="1351" t="str">
        <f>'INPUT DATA'!E10</f>
        <v>KORONADAL NATIONAL COMPREHENSIVE HIGH SCHOOL</v>
      </c>
      <c r="H7" s="1351"/>
      <c r="I7" s="1351"/>
      <c r="J7" s="1351"/>
      <c r="K7" s="1351"/>
      <c r="L7" s="1351"/>
      <c r="M7" s="1351"/>
      <c r="N7" s="1351"/>
      <c r="O7" s="1351"/>
      <c r="P7" s="1351"/>
      <c r="Q7" s="1351"/>
      <c r="R7" s="1351"/>
      <c r="S7" s="329"/>
      <c r="T7" s="329"/>
      <c r="U7" s="329"/>
      <c r="V7" s="329"/>
      <c r="W7" s="1352" t="s">
        <v>69</v>
      </c>
      <c r="X7" s="1352"/>
      <c r="Y7" s="1352"/>
      <c r="Z7" s="1353"/>
      <c r="AA7" s="1354" t="str">
        <f>_xlfn.TEXTBEFORE('INPUT DATA'!E14,"-")</f>
        <v>7</v>
      </c>
      <c r="AB7" s="1355"/>
      <c r="AC7" s="1356" t="s">
        <v>70</v>
      </c>
      <c r="AD7" s="1352"/>
      <c r="AE7" s="1353"/>
      <c r="AF7" s="1354" t="str">
        <f>_xlfn.TEXTAFTER('INPUT DATA'!E14,"-")</f>
        <v>ROSAL</v>
      </c>
      <c r="AG7" s="1357"/>
      <c r="AH7" s="1357"/>
      <c r="AI7" s="1357"/>
      <c r="AJ7" s="1357"/>
      <c r="AK7" s="1355"/>
      <c r="AL7" s="136"/>
      <c r="AM7" s="136"/>
    </row>
    <row r="8" spans="1:49" ht="6" customHeight="1" thickBot="1"/>
    <row r="9" spans="1:49"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S9" s="492"/>
      <c r="AT9" s="492"/>
      <c r="AU9" s="492"/>
      <c r="AV9" s="492"/>
      <c r="AW9" s="492"/>
    </row>
    <row r="10" spans="1:49" ht="19.5" customHeight="1" thickBot="1">
      <c r="A10" s="1331"/>
      <c r="B10" s="1332"/>
      <c r="C10" s="139"/>
      <c r="D10" s="139"/>
      <c r="E10" s="139"/>
      <c r="F10" s="139"/>
      <c r="G10" s="140"/>
      <c r="H10" s="141">
        <v>1</v>
      </c>
      <c r="I10" s="141">
        <v>2</v>
      </c>
      <c r="J10" s="141">
        <v>3</v>
      </c>
      <c r="K10" s="142">
        <v>4</v>
      </c>
      <c r="L10" s="143">
        <v>7</v>
      </c>
      <c r="M10" s="141">
        <v>8</v>
      </c>
      <c r="N10" s="141">
        <v>9</v>
      </c>
      <c r="O10" s="141">
        <v>10</v>
      </c>
      <c r="P10" s="144">
        <v>11</v>
      </c>
      <c r="Q10" s="140">
        <v>14</v>
      </c>
      <c r="R10" s="141">
        <v>15</v>
      </c>
      <c r="S10" s="141">
        <v>16</v>
      </c>
      <c r="T10" s="141">
        <v>17</v>
      </c>
      <c r="U10" s="142">
        <v>18</v>
      </c>
      <c r="V10" s="143">
        <v>21</v>
      </c>
      <c r="W10" s="141">
        <v>22</v>
      </c>
      <c r="X10" s="141">
        <v>23</v>
      </c>
      <c r="Y10" s="141">
        <v>24</v>
      </c>
      <c r="Z10" s="144">
        <v>25</v>
      </c>
      <c r="AA10" s="140">
        <v>28</v>
      </c>
      <c r="AB10" s="141">
        <v>29</v>
      </c>
      <c r="AC10" s="141">
        <v>30</v>
      </c>
      <c r="AD10" s="141"/>
      <c r="AE10" s="142"/>
      <c r="AF10" s="1337"/>
      <c r="AG10" s="1337"/>
      <c r="AH10" s="1341"/>
      <c r="AI10" s="1342"/>
      <c r="AJ10" s="1342"/>
      <c r="AK10" s="1342"/>
      <c r="AL10" s="1342"/>
      <c r="AM10" s="1343"/>
      <c r="AS10" s="492"/>
      <c r="AT10" s="492"/>
      <c r="AU10" s="492"/>
      <c r="AV10" s="492"/>
      <c r="AW10" s="492"/>
    </row>
    <row r="11" spans="1:49"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S11" s="492"/>
      <c r="AT11" s="492"/>
      <c r="AU11" s="492"/>
      <c r="AV11" s="492"/>
      <c r="AW11" s="492"/>
    </row>
    <row r="12" spans="1:49"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294" t="s">
        <v>345</v>
      </c>
      <c r="AP12" s="294"/>
      <c r="AQ12" s="294" t="s">
        <v>346</v>
      </c>
      <c r="AS12" s="492"/>
      <c r="AT12" s="492"/>
      <c r="AU12" s="492"/>
      <c r="AV12" s="492"/>
      <c r="AW12" s="492"/>
    </row>
    <row r="13" spans="1:49"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22</v>
      </c>
      <c r="AH13" s="1326"/>
      <c r="AI13" s="1327"/>
      <c r="AJ13" s="1327"/>
      <c r="AK13" s="1327"/>
      <c r="AL13" s="1327"/>
      <c r="AM13" s="1328"/>
      <c r="AO13" s="132">
        <f>COUNTIF(G13:R13,"X")</f>
        <v>0</v>
      </c>
      <c r="AP13" s="132">
        <f>COUNT($G$10:$R$10)-AO13</f>
        <v>11</v>
      </c>
      <c r="AQ13" s="132">
        <f>COUNTIF(S13:AE13,"X")</f>
        <v>0</v>
      </c>
      <c r="AR13" s="132">
        <f>COUNT($S$10:$AE$10)-AQ13</f>
        <v>11</v>
      </c>
      <c r="AS13" s="493" t="s">
        <v>459</v>
      </c>
      <c r="AT13" s="493"/>
      <c r="AU13" s="493"/>
      <c r="AV13" s="493"/>
      <c r="AW13" s="495"/>
    </row>
    <row r="14" spans="1:49"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22</v>
      </c>
      <c r="AH14" s="1316"/>
      <c r="AI14" s="1317"/>
      <c r="AJ14" s="1317"/>
      <c r="AK14" s="1317"/>
      <c r="AL14" s="1317"/>
      <c r="AM14" s="1318"/>
      <c r="AO14" s="132">
        <f t="shared" ref="AO14:AO77" si="2">COUNTIF(G14:R14,"X")</f>
        <v>0</v>
      </c>
      <c r="AP14" s="132">
        <f t="shared" ref="AP14:AP61" si="3">COUNT($G$10:$R$10)-AO14</f>
        <v>11</v>
      </c>
      <c r="AQ14" s="132">
        <f t="shared" ref="AQ14:AQ77" si="4">COUNTIF(S14:AE14,"X")</f>
        <v>0</v>
      </c>
      <c r="AR14" s="132">
        <f t="shared" ref="AR14:AR77" si="5">COUNT($S$10:$AE$10)-AQ14</f>
        <v>11</v>
      </c>
      <c r="AS14" s="492"/>
      <c r="AT14" s="492"/>
      <c r="AU14" s="492"/>
      <c r="AV14" s="492"/>
      <c r="AW14" s="492"/>
    </row>
    <row r="15" spans="1:49"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22</v>
      </c>
      <c r="AH15" s="1316"/>
      <c r="AI15" s="1317"/>
      <c r="AJ15" s="1317"/>
      <c r="AK15" s="1317"/>
      <c r="AL15" s="1317"/>
      <c r="AM15" s="1318"/>
      <c r="AO15" s="132">
        <f t="shared" si="2"/>
        <v>0</v>
      </c>
      <c r="AP15" s="132">
        <f t="shared" si="3"/>
        <v>11</v>
      </c>
      <c r="AQ15" s="132">
        <f t="shared" si="4"/>
        <v>0</v>
      </c>
      <c r="AR15" s="132">
        <f t="shared" si="5"/>
        <v>11</v>
      </c>
      <c r="AS15" s="492"/>
      <c r="AT15" s="492"/>
      <c r="AU15" s="492"/>
      <c r="AV15" s="492"/>
      <c r="AW15" s="492"/>
    </row>
    <row r="16" spans="1:49"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22</v>
      </c>
      <c r="AH16" s="1316"/>
      <c r="AI16" s="1317"/>
      <c r="AJ16" s="1317"/>
      <c r="AK16" s="1317"/>
      <c r="AL16" s="1317"/>
      <c r="AM16" s="1318"/>
      <c r="AO16" s="132">
        <f t="shared" si="2"/>
        <v>0</v>
      </c>
      <c r="AP16" s="132">
        <f t="shared" si="3"/>
        <v>11</v>
      </c>
      <c r="AQ16" s="132">
        <f t="shared" si="4"/>
        <v>0</v>
      </c>
      <c r="AR16" s="132">
        <f t="shared" si="5"/>
        <v>11</v>
      </c>
      <c r="AS16" s="492"/>
      <c r="AT16" s="492"/>
      <c r="AU16" s="492"/>
      <c r="AV16" s="492"/>
      <c r="AW16" s="492"/>
    </row>
    <row r="17" spans="1:49"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22</v>
      </c>
      <c r="AH17" s="1316"/>
      <c r="AI17" s="1317"/>
      <c r="AJ17" s="1317"/>
      <c r="AK17" s="1317"/>
      <c r="AL17" s="1317"/>
      <c r="AM17" s="1318"/>
      <c r="AO17" s="132">
        <f t="shared" si="2"/>
        <v>0</v>
      </c>
      <c r="AP17" s="132">
        <f t="shared" si="3"/>
        <v>11</v>
      </c>
      <c r="AQ17" s="132">
        <f t="shared" si="4"/>
        <v>0</v>
      </c>
      <c r="AR17" s="132">
        <f t="shared" si="5"/>
        <v>11</v>
      </c>
      <c r="AS17" s="492"/>
      <c r="AT17" s="492"/>
      <c r="AU17" s="492"/>
      <c r="AV17" s="492"/>
      <c r="AW17" s="492"/>
    </row>
    <row r="18" spans="1:49"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22</v>
      </c>
      <c r="AH18" s="1316"/>
      <c r="AI18" s="1317"/>
      <c r="AJ18" s="1317"/>
      <c r="AK18" s="1317"/>
      <c r="AL18" s="1317"/>
      <c r="AM18" s="1318"/>
      <c r="AO18" s="132">
        <f t="shared" si="2"/>
        <v>0</v>
      </c>
      <c r="AP18" s="132">
        <f t="shared" si="3"/>
        <v>11</v>
      </c>
      <c r="AQ18" s="132">
        <f t="shared" si="4"/>
        <v>0</v>
      </c>
      <c r="AR18" s="132">
        <f t="shared" si="5"/>
        <v>11</v>
      </c>
      <c r="AS18" s="492"/>
      <c r="AT18" s="492"/>
      <c r="AU18" s="492"/>
      <c r="AV18" s="492"/>
      <c r="AW18" s="492"/>
    </row>
    <row r="19" spans="1:49"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22</v>
      </c>
      <c r="AH19" s="1316"/>
      <c r="AI19" s="1317"/>
      <c r="AJ19" s="1317"/>
      <c r="AK19" s="1317"/>
      <c r="AL19" s="1317"/>
      <c r="AM19" s="1318"/>
      <c r="AO19" s="132">
        <f t="shared" si="2"/>
        <v>0</v>
      </c>
      <c r="AP19" s="132">
        <f t="shared" si="3"/>
        <v>11</v>
      </c>
      <c r="AQ19" s="132">
        <f t="shared" si="4"/>
        <v>0</v>
      </c>
      <c r="AR19" s="132">
        <f t="shared" si="5"/>
        <v>11</v>
      </c>
      <c r="AS19" s="492"/>
      <c r="AT19" s="492"/>
      <c r="AU19" s="492"/>
      <c r="AV19" s="492"/>
      <c r="AW19" s="492"/>
    </row>
    <row r="20" spans="1:49"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22</v>
      </c>
      <c r="AH20" s="1316"/>
      <c r="AI20" s="1317"/>
      <c r="AJ20" s="1317"/>
      <c r="AK20" s="1317"/>
      <c r="AL20" s="1317"/>
      <c r="AM20" s="1318"/>
      <c r="AO20" s="132">
        <f t="shared" si="2"/>
        <v>0</v>
      </c>
      <c r="AP20" s="132">
        <f t="shared" si="3"/>
        <v>11</v>
      </c>
      <c r="AQ20" s="132">
        <f t="shared" si="4"/>
        <v>0</v>
      </c>
      <c r="AR20" s="132">
        <f t="shared" si="5"/>
        <v>11</v>
      </c>
      <c r="AS20" s="492"/>
      <c r="AT20" s="492"/>
      <c r="AU20" s="492"/>
      <c r="AV20" s="492"/>
      <c r="AW20" s="492"/>
    </row>
    <row r="21" spans="1:49"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22</v>
      </c>
      <c r="AH21" s="1316"/>
      <c r="AI21" s="1317"/>
      <c r="AJ21" s="1317"/>
      <c r="AK21" s="1317"/>
      <c r="AL21" s="1317"/>
      <c r="AM21" s="1318"/>
      <c r="AO21" s="132">
        <f t="shared" si="2"/>
        <v>0</v>
      </c>
      <c r="AP21" s="132">
        <f t="shared" si="3"/>
        <v>11</v>
      </c>
      <c r="AQ21" s="132">
        <f t="shared" si="4"/>
        <v>0</v>
      </c>
      <c r="AR21" s="132">
        <f t="shared" si="5"/>
        <v>11</v>
      </c>
      <c r="AS21" s="492"/>
      <c r="AT21" s="492"/>
      <c r="AU21" s="492"/>
      <c r="AV21" s="492"/>
      <c r="AW21" s="492"/>
    </row>
    <row r="22" spans="1:49"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22</v>
      </c>
      <c r="AH22" s="1316"/>
      <c r="AI22" s="1317"/>
      <c r="AJ22" s="1317"/>
      <c r="AK22" s="1317"/>
      <c r="AL22" s="1317"/>
      <c r="AM22" s="1318"/>
      <c r="AO22" s="132">
        <f t="shared" si="2"/>
        <v>0</v>
      </c>
      <c r="AP22" s="132">
        <f t="shared" si="3"/>
        <v>11</v>
      </c>
      <c r="AQ22" s="132">
        <f t="shared" si="4"/>
        <v>0</v>
      </c>
      <c r="AR22" s="132">
        <f t="shared" si="5"/>
        <v>11</v>
      </c>
      <c r="AS22" s="492"/>
      <c r="AT22" s="492"/>
      <c r="AU22" s="492"/>
      <c r="AV22" s="492"/>
      <c r="AW22" s="492"/>
    </row>
    <row r="23" spans="1:49"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22</v>
      </c>
      <c r="AH23" s="1316"/>
      <c r="AI23" s="1317"/>
      <c r="AJ23" s="1317"/>
      <c r="AK23" s="1317"/>
      <c r="AL23" s="1317"/>
      <c r="AM23" s="1318"/>
      <c r="AO23" s="132">
        <f t="shared" si="2"/>
        <v>0</v>
      </c>
      <c r="AP23" s="132">
        <f t="shared" si="3"/>
        <v>11</v>
      </c>
      <c r="AQ23" s="132">
        <f t="shared" si="4"/>
        <v>0</v>
      </c>
      <c r="AR23" s="132">
        <f t="shared" si="5"/>
        <v>11</v>
      </c>
      <c r="AS23" s="492"/>
      <c r="AT23" s="492"/>
      <c r="AU23" s="492"/>
      <c r="AV23" s="492"/>
      <c r="AW23" s="492"/>
    </row>
    <row r="24" spans="1:49"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22</v>
      </c>
      <c r="AH24" s="1316"/>
      <c r="AI24" s="1317"/>
      <c r="AJ24" s="1317"/>
      <c r="AK24" s="1317"/>
      <c r="AL24" s="1317"/>
      <c r="AM24" s="1318"/>
      <c r="AO24" s="132">
        <f t="shared" si="2"/>
        <v>0</v>
      </c>
      <c r="AP24" s="132">
        <f t="shared" si="3"/>
        <v>11</v>
      </c>
      <c r="AQ24" s="132">
        <f t="shared" si="4"/>
        <v>0</v>
      </c>
      <c r="AR24" s="132">
        <f t="shared" si="5"/>
        <v>11</v>
      </c>
      <c r="AS24" s="492"/>
      <c r="AT24" s="492"/>
      <c r="AU24" s="492"/>
      <c r="AV24" s="492"/>
      <c r="AW24" s="492"/>
    </row>
    <row r="25" spans="1:49"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22</v>
      </c>
      <c r="AH25" s="1316"/>
      <c r="AI25" s="1317"/>
      <c r="AJ25" s="1317"/>
      <c r="AK25" s="1317"/>
      <c r="AL25" s="1317"/>
      <c r="AM25" s="1318"/>
      <c r="AO25" s="132">
        <f t="shared" si="2"/>
        <v>0</v>
      </c>
      <c r="AP25" s="132">
        <f t="shared" si="3"/>
        <v>11</v>
      </c>
      <c r="AQ25" s="132">
        <f t="shared" si="4"/>
        <v>0</v>
      </c>
      <c r="AR25" s="132">
        <f t="shared" si="5"/>
        <v>11</v>
      </c>
    </row>
    <row r="26" spans="1:49"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22</v>
      </c>
      <c r="AH26" s="1316"/>
      <c r="AI26" s="1317"/>
      <c r="AJ26" s="1317"/>
      <c r="AK26" s="1317"/>
      <c r="AL26" s="1317"/>
      <c r="AM26" s="1318"/>
      <c r="AO26" s="132">
        <f t="shared" si="2"/>
        <v>0</v>
      </c>
      <c r="AP26" s="132">
        <f t="shared" si="3"/>
        <v>11</v>
      </c>
      <c r="AQ26" s="132">
        <f t="shared" si="4"/>
        <v>0</v>
      </c>
      <c r="AR26" s="132">
        <f t="shared" si="5"/>
        <v>11</v>
      </c>
    </row>
    <row r="27" spans="1:49"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22</v>
      </c>
      <c r="AH27" s="1316"/>
      <c r="AI27" s="1317"/>
      <c r="AJ27" s="1317"/>
      <c r="AK27" s="1317"/>
      <c r="AL27" s="1317"/>
      <c r="AM27" s="1318"/>
      <c r="AO27" s="132">
        <f t="shared" si="2"/>
        <v>0</v>
      </c>
      <c r="AP27" s="132">
        <f t="shared" si="3"/>
        <v>11</v>
      </c>
      <c r="AQ27" s="132">
        <f t="shared" si="4"/>
        <v>0</v>
      </c>
      <c r="AR27" s="132">
        <f t="shared" si="5"/>
        <v>11</v>
      </c>
    </row>
    <row r="28" spans="1:49"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22</v>
      </c>
      <c r="AH28" s="1316"/>
      <c r="AI28" s="1317"/>
      <c r="AJ28" s="1317"/>
      <c r="AK28" s="1317"/>
      <c r="AL28" s="1317"/>
      <c r="AM28" s="1318"/>
      <c r="AO28" s="132">
        <f t="shared" si="2"/>
        <v>0</v>
      </c>
      <c r="AP28" s="132">
        <f t="shared" si="3"/>
        <v>11</v>
      </c>
      <c r="AQ28" s="132">
        <f t="shared" si="4"/>
        <v>0</v>
      </c>
      <c r="AR28" s="132">
        <f t="shared" si="5"/>
        <v>11</v>
      </c>
    </row>
    <row r="29" spans="1:49" ht="21.65"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22</v>
      </c>
      <c r="AH29" s="1316"/>
      <c r="AI29" s="1317"/>
      <c r="AJ29" s="1317"/>
      <c r="AK29" s="1317"/>
      <c r="AL29" s="1317"/>
      <c r="AM29" s="1318"/>
      <c r="AO29" s="132">
        <f t="shared" si="2"/>
        <v>0</v>
      </c>
      <c r="AP29" s="132">
        <f t="shared" si="3"/>
        <v>11</v>
      </c>
      <c r="AQ29" s="132">
        <f t="shared" si="4"/>
        <v>0</v>
      </c>
      <c r="AR29" s="132">
        <f t="shared" si="5"/>
        <v>11</v>
      </c>
    </row>
    <row r="30" spans="1:49"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22</v>
      </c>
      <c r="AH30" s="1316"/>
      <c r="AI30" s="1317"/>
      <c r="AJ30" s="1317"/>
      <c r="AK30" s="1317"/>
      <c r="AL30" s="1317"/>
      <c r="AM30" s="1318"/>
      <c r="AO30" s="132">
        <f t="shared" si="2"/>
        <v>0</v>
      </c>
      <c r="AP30" s="132">
        <f t="shared" si="3"/>
        <v>11</v>
      </c>
      <c r="AQ30" s="132">
        <f t="shared" si="4"/>
        <v>0</v>
      </c>
      <c r="AR30" s="132">
        <f t="shared" si="5"/>
        <v>11</v>
      </c>
    </row>
    <row r="31" spans="1:49"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22</v>
      </c>
      <c r="AH31" s="1316"/>
      <c r="AI31" s="1317"/>
      <c r="AJ31" s="178"/>
      <c r="AK31" s="178"/>
      <c r="AL31" s="178"/>
      <c r="AM31" s="179"/>
      <c r="AO31" s="132">
        <f t="shared" si="2"/>
        <v>0</v>
      </c>
      <c r="AP31" s="132">
        <f t="shared" si="3"/>
        <v>11</v>
      </c>
      <c r="AQ31" s="132">
        <f t="shared" si="4"/>
        <v>0</v>
      </c>
      <c r="AR31" s="132">
        <f t="shared" si="5"/>
        <v>11</v>
      </c>
    </row>
    <row r="32" spans="1:49"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22</v>
      </c>
      <c r="AH32" s="1316"/>
      <c r="AI32" s="1317"/>
      <c r="AJ32" s="178"/>
      <c r="AK32" s="178"/>
      <c r="AL32" s="178"/>
      <c r="AM32" s="179"/>
      <c r="AO32" s="132">
        <f t="shared" si="2"/>
        <v>0</v>
      </c>
      <c r="AP32" s="132">
        <f t="shared" si="3"/>
        <v>11</v>
      </c>
      <c r="AQ32" s="132">
        <f t="shared" si="4"/>
        <v>0</v>
      </c>
      <c r="AR32" s="132">
        <f t="shared" si="5"/>
        <v>11</v>
      </c>
    </row>
    <row r="33" spans="1:44"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22</v>
      </c>
      <c r="AH33" s="1316"/>
      <c r="AI33" s="1317"/>
      <c r="AJ33" s="178"/>
      <c r="AK33" s="178"/>
      <c r="AL33" s="178"/>
      <c r="AM33" s="179"/>
      <c r="AO33" s="132">
        <f t="shared" si="2"/>
        <v>0</v>
      </c>
      <c r="AP33" s="132">
        <f t="shared" si="3"/>
        <v>11</v>
      </c>
      <c r="AQ33" s="132">
        <f t="shared" si="4"/>
        <v>0</v>
      </c>
      <c r="AR33" s="132">
        <f t="shared" si="5"/>
        <v>11</v>
      </c>
    </row>
    <row r="34" spans="1:44"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22</v>
      </c>
      <c r="AH34" s="1316"/>
      <c r="AI34" s="1317"/>
      <c r="AJ34" s="178"/>
      <c r="AK34" s="178"/>
      <c r="AL34" s="178"/>
      <c r="AM34" s="179"/>
      <c r="AO34" s="132">
        <f t="shared" si="2"/>
        <v>0</v>
      </c>
      <c r="AP34" s="132">
        <f t="shared" si="3"/>
        <v>11</v>
      </c>
      <c r="AQ34" s="132">
        <f t="shared" si="4"/>
        <v>0</v>
      </c>
      <c r="AR34" s="132">
        <f t="shared" si="5"/>
        <v>11</v>
      </c>
    </row>
    <row r="35" spans="1:44"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22</v>
      </c>
      <c r="AH35" s="1316"/>
      <c r="AI35" s="1317"/>
      <c r="AJ35" s="178"/>
      <c r="AK35" s="178"/>
      <c r="AL35" s="178"/>
      <c r="AM35" s="179"/>
      <c r="AO35" s="132">
        <f t="shared" si="2"/>
        <v>0</v>
      </c>
      <c r="AP35" s="132">
        <f t="shared" si="3"/>
        <v>11</v>
      </c>
      <c r="AQ35" s="132">
        <f t="shared" si="4"/>
        <v>0</v>
      </c>
      <c r="AR35" s="132">
        <f t="shared" si="5"/>
        <v>11</v>
      </c>
    </row>
    <row r="36" spans="1:44"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22</v>
      </c>
      <c r="AH36" s="1316"/>
      <c r="AI36" s="1317"/>
      <c r="AJ36" s="178"/>
      <c r="AK36" s="178"/>
      <c r="AL36" s="178"/>
      <c r="AM36" s="179"/>
      <c r="AO36" s="132">
        <f t="shared" si="2"/>
        <v>0</v>
      </c>
      <c r="AP36" s="132">
        <f t="shared" si="3"/>
        <v>11</v>
      </c>
      <c r="AQ36" s="132">
        <f t="shared" si="4"/>
        <v>0</v>
      </c>
      <c r="AR36" s="132">
        <f t="shared" si="5"/>
        <v>11</v>
      </c>
    </row>
    <row r="37" spans="1:44"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22</v>
      </c>
      <c r="AH37" s="1316"/>
      <c r="AI37" s="1317"/>
      <c r="AJ37" s="178"/>
      <c r="AK37" s="178"/>
      <c r="AL37" s="178"/>
      <c r="AM37" s="179"/>
      <c r="AO37" s="132">
        <f t="shared" si="2"/>
        <v>0</v>
      </c>
      <c r="AP37" s="132">
        <f t="shared" si="3"/>
        <v>11</v>
      </c>
      <c r="AQ37" s="132">
        <f t="shared" si="4"/>
        <v>0</v>
      </c>
      <c r="AR37" s="132">
        <f t="shared" si="5"/>
        <v>11</v>
      </c>
    </row>
    <row r="38" spans="1:44"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22</v>
      </c>
      <c r="AH38" s="1316"/>
      <c r="AI38" s="1317"/>
      <c r="AJ38" s="178"/>
      <c r="AK38" s="178"/>
      <c r="AL38" s="178"/>
      <c r="AM38" s="179"/>
      <c r="AO38" s="132">
        <f t="shared" si="2"/>
        <v>0</v>
      </c>
      <c r="AP38" s="132">
        <f t="shared" si="3"/>
        <v>11</v>
      </c>
      <c r="AQ38" s="132">
        <f t="shared" si="4"/>
        <v>0</v>
      </c>
      <c r="AR38" s="132">
        <f t="shared" si="5"/>
        <v>11</v>
      </c>
    </row>
    <row r="39" spans="1:44"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22</v>
      </c>
      <c r="AH39" s="1316"/>
      <c r="AI39" s="1317"/>
      <c r="AJ39" s="178"/>
      <c r="AK39" s="178"/>
      <c r="AL39" s="178"/>
      <c r="AM39" s="179"/>
      <c r="AO39" s="132">
        <f t="shared" si="2"/>
        <v>0</v>
      </c>
      <c r="AP39" s="132">
        <f t="shared" si="3"/>
        <v>11</v>
      </c>
      <c r="AQ39" s="132">
        <f t="shared" si="4"/>
        <v>0</v>
      </c>
      <c r="AR39" s="132">
        <f t="shared" si="5"/>
        <v>11</v>
      </c>
    </row>
    <row r="40" spans="1:44"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22</v>
      </c>
      <c r="AH40" s="1316"/>
      <c r="AI40" s="1317"/>
      <c r="AJ40" s="178"/>
      <c r="AK40" s="178"/>
      <c r="AL40" s="178"/>
      <c r="AM40" s="179"/>
      <c r="AO40" s="132">
        <f t="shared" si="2"/>
        <v>0</v>
      </c>
      <c r="AP40" s="132">
        <f t="shared" si="3"/>
        <v>11</v>
      </c>
      <c r="AQ40" s="132">
        <f t="shared" si="4"/>
        <v>0</v>
      </c>
      <c r="AR40" s="132">
        <f t="shared" si="5"/>
        <v>11</v>
      </c>
    </row>
    <row r="41" spans="1:44"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22</v>
      </c>
      <c r="AH41" s="1316"/>
      <c r="AI41" s="1317"/>
      <c r="AJ41" s="178"/>
      <c r="AK41" s="178"/>
      <c r="AL41" s="178"/>
      <c r="AM41" s="179"/>
      <c r="AO41" s="132">
        <f t="shared" si="2"/>
        <v>0</v>
      </c>
      <c r="AP41" s="132">
        <f t="shared" si="3"/>
        <v>11</v>
      </c>
      <c r="AQ41" s="132">
        <f t="shared" si="4"/>
        <v>0</v>
      </c>
      <c r="AR41" s="132">
        <f t="shared" si="5"/>
        <v>11</v>
      </c>
    </row>
    <row r="42" spans="1:44"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22</v>
      </c>
      <c r="AH42" s="1316"/>
      <c r="AI42" s="1317"/>
      <c r="AJ42" s="1317"/>
      <c r="AK42" s="1317"/>
      <c r="AL42" s="1317"/>
      <c r="AM42" s="1318"/>
      <c r="AO42" s="132">
        <f t="shared" si="2"/>
        <v>0</v>
      </c>
      <c r="AP42" s="132">
        <f t="shared" si="3"/>
        <v>11</v>
      </c>
      <c r="AQ42" s="132">
        <f t="shared" si="4"/>
        <v>0</v>
      </c>
      <c r="AR42" s="132">
        <f t="shared" si="5"/>
        <v>11</v>
      </c>
    </row>
    <row r="43" spans="1:44"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22</v>
      </c>
      <c r="AH43" s="1316"/>
      <c r="AI43" s="1317"/>
      <c r="AJ43" s="178"/>
      <c r="AK43" s="178"/>
      <c r="AL43" s="178"/>
      <c r="AM43" s="179"/>
      <c r="AO43" s="132">
        <f t="shared" si="2"/>
        <v>0</v>
      </c>
      <c r="AP43" s="132">
        <f t="shared" si="3"/>
        <v>11</v>
      </c>
      <c r="AQ43" s="132">
        <f t="shared" si="4"/>
        <v>0</v>
      </c>
      <c r="AR43" s="132">
        <f t="shared" si="5"/>
        <v>11</v>
      </c>
    </row>
    <row r="44" spans="1:44"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22</v>
      </c>
      <c r="AH44" s="1316"/>
      <c r="AI44" s="1317"/>
      <c r="AJ44" s="178"/>
      <c r="AK44" s="178"/>
      <c r="AL44" s="178"/>
      <c r="AM44" s="179"/>
      <c r="AO44" s="132">
        <f t="shared" si="2"/>
        <v>0</v>
      </c>
      <c r="AP44" s="132">
        <f t="shared" si="3"/>
        <v>11</v>
      </c>
      <c r="AQ44" s="132">
        <f t="shared" si="4"/>
        <v>0</v>
      </c>
      <c r="AR44" s="132">
        <f t="shared" si="5"/>
        <v>11</v>
      </c>
    </row>
    <row r="45" spans="1:44"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22</v>
      </c>
      <c r="AH45" s="1316"/>
      <c r="AI45" s="1317"/>
      <c r="AJ45" s="178"/>
      <c r="AK45" s="178"/>
      <c r="AL45" s="178"/>
      <c r="AM45" s="179"/>
      <c r="AO45" s="132">
        <f t="shared" si="2"/>
        <v>0</v>
      </c>
      <c r="AP45" s="132">
        <f t="shared" si="3"/>
        <v>11</v>
      </c>
      <c r="AQ45" s="132">
        <f t="shared" si="4"/>
        <v>0</v>
      </c>
      <c r="AR45" s="132">
        <f t="shared" si="5"/>
        <v>11</v>
      </c>
    </row>
    <row r="46" spans="1:44"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22</v>
      </c>
      <c r="AH46" s="1316"/>
      <c r="AI46" s="1317"/>
      <c r="AJ46" s="178"/>
      <c r="AK46" s="178"/>
      <c r="AL46" s="178"/>
      <c r="AM46" s="179"/>
      <c r="AO46" s="132">
        <f t="shared" si="2"/>
        <v>0</v>
      </c>
      <c r="AP46" s="132">
        <f t="shared" si="3"/>
        <v>11</v>
      </c>
      <c r="AQ46" s="132">
        <f t="shared" si="4"/>
        <v>0</v>
      </c>
      <c r="AR46" s="132">
        <f t="shared" si="5"/>
        <v>11</v>
      </c>
    </row>
    <row r="47" spans="1:44"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22</v>
      </c>
      <c r="AH47" s="1316"/>
      <c r="AI47" s="1317"/>
      <c r="AJ47" s="178"/>
      <c r="AK47" s="178"/>
      <c r="AL47" s="178"/>
      <c r="AM47" s="179"/>
      <c r="AO47" s="132">
        <f t="shared" si="2"/>
        <v>0</v>
      </c>
      <c r="AP47" s="132">
        <f t="shared" si="3"/>
        <v>11</v>
      </c>
      <c r="AQ47" s="132">
        <f t="shared" si="4"/>
        <v>0</v>
      </c>
      <c r="AR47" s="132">
        <f t="shared" si="5"/>
        <v>11</v>
      </c>
    </row>
    <row r="48" spans="1:44"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22</v>
      </c>
      <c r="AH48" s="1316"/>
      <c r="AI48" s="1317"/>
      <c r="AJ48" s="178"/>
      <c r="AK48" s="178"/>
      <c r="AL48" s="178"/>
      <c r="AM48" s="179"/>
      <c r="AO48" s="132">
        <f t="shared" si="2"/>
        <v>0</v>
      </c>
      <c r="AP48" s="132">
        <f t="shared" si="3"/>
        <v>11</v>
      </c>
      <c r="AQ48" s="132">
        <f t="shared" si="4"/>
        <v>0</v>
      </c>
      <c r="AR48" s="132">
        <f t="shared" si="5"/>
        <v>11</v>
      </c>
    </row>
    <row r="49" spans="1:44"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22</v>
      </c>
      <c r="AH49" s="1316"/>
      <c r="AI49" s="1317"/>
      <c r="AJ49" s="178"/>
      <c r="AK49" s="178"/>
      <c r="AL49" s="178"/>
      <c r="AM49" s="179"/>
      <c r="AO49" s="132">
        <f t="shared" si="2"/>
        <v>0</v>
      </c>
      <c r="AP49" s="132">
        <f t="shared" si="3"/>
        <v>11</v>
      </c>
      <c r="AQ49" s="132">
        <f t="shared" si="4"/>
        <v>0</v>
      </c>
      <c r="AR49" s="132">
        <f t="shared" si="5"/>
        <v>11</v>
      </c>
    </row>
    <row r="50" spans="1:44"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22</v>
      </c>
      <c r="AH50" s="1316"/>
      <c r="AI50" s="1317"/>
      <c r="AJ50" s="178"/>
      <c r="AK50" s="178"/>
      <c r="AL50" s="178"/>
      <c r="AM50" s="179"/>
      <c r="AO50" s="132">
        <f t="shared" si="2"/>
        <v>0</v>
      </c>
      <c r="AP50" s="132">
        <f t="shared" si="3"/>
        <v>11</v>
      </c>
      <c r="AQ50" s="132">
        <f t="shared" si="4"/>
        <v>0</v>
      </c>
      <c r="AR50" s="132">
        <f t="shared" si="5"/>
        <v>11</v>
      </c>
    </row>
    <row r="51" spans="1:44"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22</v>
      </c>
      <c r="AH51" s="1316"/>
      <c r="AI51" s="1317"/>
      <c r="AJ51" s="178"/>
      <c r="AK51" s="178"/>
      <c r="AL51" s="178"/>
      <c r="AM51" s="179"/>
      <c r="AO51" s="132">
        <f t="shared" si="2"/>
        <v>0</v>
      </c>
      <c r="AP51" s="132">
        <f t="shared" si="3"/>
        <v>11</v>
      </c>
      <c r="AQ51" s="132">
        <f t="shared" si="4"/>
        <v>0</v>
      </c>
      <c r="AR51" s="132">
        <f t="shared" si="5"/>
        <v>11</v>
      </c>
    </row>
    <row r="52" spans="1:44"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22</v>
      </c>
      <c r="AH52" s="1316"/>
      <c r="AI52" s="1317"/>
      <c r="AJ52" s="1317"/>
      <c r="AK52" s="1317"/>
      <c r="AL52" s="1317"/>
      <c r="AM52" s="1318"/>
      <c r="AO52" s="132">
        <f t="shared" si="2"/>
        <v>0</v>
      </c>
      <c r="AP52" s="132">
        <f t="shared" si="3"/>
        <v>11</v>
      </c>
      <c r="AQ52" s="132">
        <f t="shared" si="4"/>
        <v>0</v>
      </c>
      <c r="AR52" s="132">
        <f t="shared" si="5"/>
        <v>11</v>
      </c>
    </row>
    <row r="53" spans="1:44"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22</v>
      </c>
      <c r="AH53" s="1316"/>
      <c r="AI53" s="1317"/>
      <c r="AJ53" s="1317"/>
      <c r="AK53" s="1317"/>
      <c r="AL53" s="1317"/>
      <c r="AM53" s="1318"/>
      <c r="AO53" s="132">
        <f t="shared" si="2"/>
        <v>0</v>
      </c>
      <c r="AP53" s="132">
        <f t="shared" si="3"/>
        <v>11</v>
      </c>
      <c r="AQ53" s="132">
        <f t="shared" si="4"/>
        <v>0</v>
      </c>
      <c r="AR53" s="132">
        <f t="shared" si="5"/>
        <v>11</v>
      </c>
    </row>
    <row r="54" spans="1:44"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22</v>
      </c>
      <c r="AH54" s="1316"/>
      <c r="AI54" s="1317"/>
      <c r="AJ54" s="1317"/>
      <c r="AK54" s="1317"/>
      <c r="AL54" s="1317"/>
      <c r="AM54" s="1318"/>
      <c r="AO54" s="132">
        <f t="shared" si="2"/>
        <v>0</v>
      </c>
      <c r="AP54" s="132">
        <f t="shared" si="3"/>
        <v>11</v>
      </c>
      <c r="AQ54" s="132">
        <f t="shared" si="4"/>
        <v>0</v>
      </c>
      <c r="AR54" s="132">
        <f t="shared" si="5"/>
        <v>11</v>
      </c>
    </row>
    <row r="55" spans="1:44"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22</v>
      </c>
      <c r="AH55" s="1316"/>
      <c r="AI55" s="1317"/>
      <c r="AJ55" s="1317"/>
      <c r="AK55" s="1317"/>
      <c r="AL55" s="1317"/>
      <c r="AM55" s="1318"/>
      <c r="AO55" s="132">
        <f t="shared" si="2"/>
        <v>0</v>
      </c>
      <c r="AP55" s="132">
        <f t="shared" si="3"/>
        <v>11</v>
      </c>
      <c r="AQ55" s="132">
        <f t="shared" si="4"/>
        <v>0</v>
      </c>
      <c r="AR55" s="132">
        <f t="shared" si="5"/>
        <v>11</v>
      </c>
    </row>
    <row r="56" spans="1:44"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22</v>
      </c>
      <c r="AH56" s="1316"/>
      <c r="AI56" s="1317"/>
      <c r="AJ56" s="1317"/>
      <c r="AK56" s="1317"/>
      <c r="AL56" s="1317"/>
      <c r="AM56" s="1318"/>
      <c r="AO56" s="132">
        <f t="shared" si="2"/>
        <v>0</v>
      </c>
      <c r="AP56" s="132">
        <f t="shared" si="3"/>
        <v>11</v>
      </c>
      <c r="AQ56" s="132">
        <f t="shared" si="4"/>
        <v>0</v>
      </c>
      <c r="AR56" s="132">
        <f t="shared" si="5"/>
        <v>11</v>
      </c>
    </row>
    <row r="57" spans="1:44"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22</v>
      </c>
      <c r="AH57" s="1316"/>
      <c r="AI57" s="1317"/>
      <c r="AJ57" s="1317"/>
      <c r="AK57" s="1317"/>
      <c r="AL57" s="1317"/>
      <c r="AM57" s="1318"/>
      <c r="AO57" s="132">
        <f t="shared" si="2"/>
        <v>0</v>
      </c>
      <c r="AP57" s="132">
        <f t="shared" si="3"/>
        <v>11</v>
      </c>
      <c r="AQ57" s="132">
        <f t="shared" si="4"/>
        <v>0</v>
      </c>
      <c r="AR57" s="132">
        <f t="shared" si="5"/>
        <v>11</v>
      </c>
    </row>
    <row r="58" spans="1:44"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22</v>
      </c>
      <c r="AH58" s="1316"/>
      <c r="AI58" s="1317"/>
      <c r="AJ58" s="1317"/>
      <c r="AK58" s="1317"/>
      <c r="AL58" s="1317"/>
      <c r="AM58" s="1318"/>
      <c r="AO58" s="132">
        <f t="shared" si="2"/>
        <v>0</v>
      </c>
      <c r="AP58" s="132">
        <f t="shared" si="3"/>
        <v>11</v>
      </c>
      <c r="AQ58" s="132">
        <f t="shared" si="4"/>
        <v>0</v>
      </c>
      <c r="AR58" s="132">
        <f t="shared" si="5"/>
        <v>11</v>
      </c>
    </row>
    <row r="59" spans="1:44"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22</v>
      </c>
      <c r="AH59" s="1316"/>
      <c r="AI59" s="1317"/>
      <c r="AJ59" s="1317"/>
      <c r="AK59" s="1317"/>
      <c r="AL59" s="1317"/>
      <c r="AM59" s="1318"/>
      <c r="AO59" s="132">
        <f t="shared" si="2"/>
        <v>0</v>
      </c>
      <c r="AP59" s="132">
        <f t="shared" si="3"/>
        <v>11</v>
      </c>
      <c r="AQ59" s="132">
        <f t="shared" si="4"/>
        <v>0</v>
      </c>
      <c r="AR59" s="132">
        <f t="shared" si="5"/>
        <v>11</v>
      </c>
    </row>
    <row r="60" spans="1:44"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22</v>
      </c>
      <c r="AH60" s="1316"/>
      <c r="AI60" s="1317"/>
      <c r="AJ60" s="1317"/>
      <c r="AK60" s="1317"/>
      <c r="AL60" s="1317"/>
      <c r="AM60" s="1318"/>
      <c r="AO60" s="132">
        <f t="shared" si="2"/>
        <v>0</v>
      </c>
      <c r="AP60" s="132">
        <f t="shared" si="3"/>
        <v>11</v>
      </c>
      <c r="AQ60" s="132">
        <f t="shared" si="4"/>
        <v>0</v>
      </c>
      <c r="AR60" s="132">
        <f t="shared" si="5"/>
        <v>11</v>
      </c>
    </row>
    <row r="61" spans="1:44" ht="14.5" thickBo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22</v>
      </c>
      <c r="AH61" s="1316"/>
      <c r="AI61" s="1317"/>
      <c r="AJ61" s="1317"/>
      <c r="AK61" s="1317"/>
      <c r="AL61" s="1317"/>
      <c r="AM61" s="1318"/>
      <c r="AO61" s="132">
        <f t="shared" si="2"/>
        <v>0</v>
      </c>
      <c r="AP61" s="132">
        <f t="shared" si="3"/>
        <v>11</v>
      </c>
      <c r="AQ61" s="132">
        <f t="shared" si="4"/>
        <v>0</v>
      </c>
      <c r="AR61" s="132">
        <f t="shared" si="5"/>
        <v>11</v>
      </c>
    </row>
    <row r="62" spans="1:44" ht="14.5" thickBot="1">
      <c r="A62" s="181">
        <v>50</v>
      </c>
      <c r="B62" s="488" t="e">
        <f>'INPUT DATA'!J58</f>
        <v>#VALUE!</v>
      </c>
      <c r="C62" s="180"/>
      <c r="D62" s="180"/>
      <c r="E62" s="180"/>
      <c r="F62" s="180"/>
      <c r="G62" s="330">
        <f>$AK$119-((COUNTIF(G13:G61,"X")))</f>
        <v>24</v>
      </c>
      <c r="H62" s="331">
        <f t="shared" ref="H62:AE62" si="6">$AK$119-((COUNTIF(H13:H61,"X")))</f>
        <v>24</v>
      </c>
      <c r="I62" s="331">
        <f t="shared" si="6"/>
        <v>24</v>
      </c>
      <c r="J62" s="331">
        <f t="shared" si="6"/>
        <v>24</v>
      </c>
      <c r="K62" s="332">
        <f t="shared" si="6"/>
        <v>24</v>
      </c>
      <c r="L62" s="333">
        <f t="shared" si="6"/>
        <v>24</v>
      </c>
      <c r="M62" s="331">
        <f t="shared" si="6"/>
        <v>24</v>
      </c>
      <c r="N62" s="331">
        <f t="shared" si="6"/>
        <v>24</v>
      </c>
      <c r="O62" s="331">
        <f t="shared" si="6"/>
        <v>24</v>
      </c>
      <c r="P62" s="334">
        <f t="shared" si="6"/>
        <v>24</v>
      </c>
      <c r="Q62" s="330">
        <f t="shared" si="6"/>
        <v>24</v>
      </c>
      <c r="R62" s="331">
        <f t="shared" si="6"/>
        <v>24</v>
      </c>
      <c r="S62" s="331">
        <f t="shared" si="6"/>
        <v>24</v>
      </c>
      <c r="T62" s="331">
        <f t="shared" si="6"/>
        <v>24</v>
      </c>
      <c r="U62" s="332">
        <f t="shared" si="6"/>
        <v>24</v>
      </c>
      <c r="V62" s="333">
        <f t="shared" si="6"/>
        <v>24</v>
      </c>
      <c r="W62" s="331">
        <f t="shared" si="6"/>
        <v>24</v>
      </c>
      <c r="X62" s="331">
        <f t="shared" si="6"/>
        <v>24</v>
      </c>
      <c r="Y62" s="331">
        <f t="shared" si="6"/>
        <v>24</v>
      </c>
      <c r="Z62" s="334">
        <f t="shared" si="6"/>
        <v>24</v>
      </c>
      <c r="AA62" s="330">
        <f t="shared" si="6"/>
        <v>24</v>
      </c>
      <c r="AB62" s="331">
        <f t="shared" si="6"/>
        <v>24</v>
      </c>
      <c r="AC62" s="331">
        <f t="shared" si="6"/>
        <v>24</v>
      </c>
      <c r="AD62" s="334">
        <f t="shared" si="6"/>
        <v>24</v>
      </c>
      <c r="AE62" s="332">
        <f t="shared" si="6"/>
        <v>24</v>
      </c>
      <c r="AF62" s="176" t="s">
        <v>14</v>
      </c>
      <c r="AG62" s="177" t="s">
        <v>14</v>
      </c>
      <c r="AH62" s="1316"/>
      <c r="AI62" s="1317"/>
      <c r="AJ62" s="1319"/>
      <c r="AK62" s="1319"/>
      <c r="AL62" s="1319"/>
      <c r="AM62" s="1320"/>
      <c r="AR62" s="132">
        <f t="shared" si="5"/>
        <v>11</v>
      </c>
    </row>
    <row r="63" spans="1:44" ht="21.9" customHeight="1" thickBot="1">
      <c r="A63" s="186"/>
      <c r="B63" s="325" t="s">
        <v>283</v>
      </c>
      <c r="C63" s="187"/>
      <c r="D63" s="187"/>
      <c r="E63" s="187"/>
      <c r="F63" s="187"/>
      <c r="G63" s="188">
        <f>IF(G10="",0,G62)</f>
        <v>0</v>
      </c>
      <c r="H63" s="189">
        <f t="shared" ref="H63:AE63" si="7">IF(H10="",0,H62)</f>
        <v>24</v>
      </c>
      <c r="I63" s="189">
        <f t="shared" si="7"/>
        <v>24</v>
      </c>
      <c r="J63" s="189">
        <f t="shared" si="7"/>
        <v>24</v>
      </c>
      <c r="K63" s="190">
        <f t="shared" si="7"/>
        <v>24</v>
      </c>
      <c r="L63" s="188">
        <f t="shared" si="7"/>
        <v>24</v>
      </c>
      <c r="M63" s="189">
        <f t="shared" si="7"/>
        <v>24</v>
      </c>
      <c r="N63" s="189">
        <f t="shared" si="7"/>
        <v>24</v>
      </c>
      <c r="O63" s="189">
        <f t="shared" si="7"/>
        <v>24</v>
      </c>
      <c r="P63" s="190">
        <f t="shared" si="7"/>
        <v>24</v>
      </c>
      <c r="Q63" s="188">
        <f t="shared" si="7"/>
        <v>24</v>
      </c>
      <c r="R63" s="189">
        <f t="shared" si="7"/>
        <v>24</v>
      </c>
      <c r="S63" s="189">
        <f t="shared" si="7"/>
        <v>24</v>
      </c>
      <c r="T63" s="189">
        <f t="shared" si="7"/>
        <v>24</v>
      </c>
      <c r="U63" s="190">
        <f t="shared" si="7"/>
        <v>24</v>
      </c>
      <c r="V63" s="188">
        <f t="shared" si="7"/>
        <v>24</v>
      </c>
      <c r="W63" s="189">
        <f t="shared" si="7"/>
        <v>24</v>
      </c>
      <c r="X63" s="189">
        <f t="shared" si="7"/>
        <v>24</v>
      </c>
      <c r="Y63" s="189">
        <f t="shared" si="7"/>
        <v>24</v>
      </c>
      <c r="Z63" s="190">
        <f t="shared" si="7"/>
        <v>24</v>
      </c>
      <c r="AA63" s="188">
        <f t="shared" si="7"/>
        <v>24</v>
      </c>
      <c r="AB63" s="189">
        <f t="shared" si="7"/>
        <v>24</v>
      </c>
      <c r="AC63" s="189">
        <f t="shared" si="7"/>
        <v>24</v>
      </c>
      <c r="AD63" s="189">
        <f t="shared" si="7"/>
        <v>0</v>
      </c>
      <c r="AE63" s="190">
        <f t="shared" si="7"/>
        <v>0</v>
      </c>
      <c r="AF63" s="191">
        <f>SUM(AF13:AF61)</f>
        <v>0</v>
      </c>
      <c r="AG63" s="192">
        <f>SUM(G63:AE63)</f>
        <v>528</v>
      </c>
      <c r="AH63" s="193"/>
      <c r="AI63" s="194"/>
      <c r="AJ63" s="194"/>
      <c r="AK63" s="194"/>
      <c r="AL63" s="194"/>
      <c r="AM63" s="195"/>
      <c r="AR63" s="132">
        <f t="shared" si="5"/>
        <v>11</v>
      </c>
    </row>
    <row r="64" spans="1:44" ht="21.9" customHeigh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8">COUNTIF(G64:AE64,"X")</f>
        <v>0</v>
      </c>
      <c r="AG64" s="167">
        <f t="shared" ref="AG64:AG112" si="9">$AJ$117-AF64</f>
        <v>22</v>
      </c>
      <c r="AH64" s="1326"/>
      <c r="AI64" s="1327"/>
      <c r="AJ64" s="1327"/>
      <c r="AK64" s="1327"/>
      <c r="AL64" s="1327"/>
      <c r="AM64" s="1328"/>
      <c r="AO64" s="132">
        <f t="shared" si="2"/>
        <v>0</v>
      </c>
      <c r="AP64" s="132">
        <f t="shared" ref="AP64:AP112" si="10">COUNT($G$10:$R$10)-AO64</f>
        <v>11</v>
      </c>
      <c r="AQ64" s="132">
        <f t="shared" si="4"/>
        <v>0</v>
      </c>
      <c r="AR64" s="132">
        <f t="shared" si="5"/>
        <v>11</v>
      </c>
    </row>
    <row r="65" spans="1:44" ht="21.9" customHeight="1">
      <c r="A65" s="168">
        <v>2</v>
      </c>
      <c r="B65" s="489"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8"/>
        <v>0</v>
      </c>
      <c r="AG65" s="177">
        <f t="shared" si="9"/>
        <v>22</v>
      </c>
      <c r="AH65" s="1316"/>
      <c r="AI65" s="1317"/>
      <c r="AJ65" s="1317"/>
      <c r="AK65" s="1317"/>
      <c r="AL65" s="1317"/>
      <c r="AM65" s="1318"/>
      <c r="AO65" s="132">
        <f t="shared" si="2"/>
        <v>0</v>
      </c>
      <c r="AP65" s="132">
        <f t="shared" si="10"/>
        <v>11</v>
      </c>
      <c r="AQ65" s="132">
        <f t="shared" si="4"/>
        <v>0</v>
      </c>
      <c r="AR65" s="132">
        <f t="shared" si="5"/>
        <v>11</v>
      </c>
    </row>
    <row r="66" spans="1:44" ht="21.9" customHeight="1">
      <c r="A66" s="168">
        <v>3</v>
      </c>
      <c r="B66" s="489"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8"/>
        <v>0</v>
      </c>
      <c r="AG66" s="177">
        <f t="shared" si="9"/>
        <v>22</v>
      </c>
      <c r="AH66" s="1316"/>
      <c r="AI66" s="1317"/>
      <c r="AJ66" s="1317"/>
      <c r="AK66" s="1317"/>
      <c r="AL66" s="1317"/>
      <c r="AM66" s="1318"/>
      <c r="AO66" s="132">
        <f t="shared" si="2"/>
        <v>0</v>
      </c>
      <c r="AP66" s="132">
        <f t="shared" si="10"/>
        <v>11</v>
      </c>
      <c r="AQ66" s="132">
        <f t="shared" si="4"/>
        <v>0</v>
      </c>
      <c r="AR66" s="132">
        <f t="shared" si="5"/>
        <v>11</v>
      </c>
    </row>
    <row r="67" spans="1:44" ht="21.9" customHeight="1">
      <c r="A67" s="168">
        <v>4</v>
      </c>
      <c r="B67" s="489" t="str">
        <f>'INPUT DATA'!P12</f>
        <v>CANSON, ALJANNE D.</v>
      </c>
      <c r="C67" s="202"/>
      <c r="D67" s="202"/>
      <c r="E67" s="202"/>
      <c r="F67" s="202"/>
      <c r="G67" s="203"/>
      <c r="H67" s="204"/>
      <c r="I67" s="172"/>
      <c r="J67" s="172"/>
      <c r="K67" s="173"/>
      <c r="L67" s="174"/>
      <c r="M67" s="172"/>
      <c r="N67" s="172"/>
      <c r="O67" s="172" t="s">
        <v>268</v>
      </c>
      <c r="P67" s="175"/>
      <c r="Q67" s="168"/>
      <c r="R67" s="172"/>
      <c r="S67" s="172"/>
      <c r="T67" s="172"/>
      <c r="U67" s="173"/>
      <c r="V67" s="174"/>
      <c r="W67" s="172"/>
      <c r="X67" s="172"/>
      <c r="Y67" s="172"/>
      <c r="Z67" s="175"/>
      <c r="AA67" s="168"/>
      <c r="AB67" s="172"/>
      <c r="AC67" s="172"/>
      <c r="AD67" s="175"/>
      <c r="AE67" s="173"/>
      <c r="AF67" s="176">
        <f t="shared" si="8"/>
        <v>1</v>
      </c>
      <c r="AG67" s="177">
        <f t="shared" si="9"/>
        <v>21</v>
      </c>
      <c r="AH67" s="1316"/>
      <c r="AI67" s="1317"/>
      <c r="AJ67" s="1317"/>
      <c r="AK67" s="1317"/>
      <c r="AL67" s="1317"/>
      <c r="AM67" s="1318"/>
      <c r="AO67" s="132">
        <f t="shared" si="2"/>
        <v>1</v>
      </c>
      <c r="AP67" s="132">
        <f t="shared" si="10"/>
        <v>10</v>
      </c>
      <c r="AQ67" s="132">
        <f t="shared" si="4"/>
        <v>0</v>
      </c>
      <c r="AR67" s="132">
        <f t="shared" si="5"/>
        <v>11</v>
      </c>
    </row>
    <row r="68" spans="1:44" ht="21.9" customHeight="1">
      <c r="A68" s="168">
        <v>5</v>
      </c>
      <c r="B68" s="489" t="str">
        <f>'INPUT DATA'!P13</f>
        <v>CARBONILLA, JHAYRA O.</v>
      </c>
      <c r="C68" s="202"/>
      <c r="D68" s="202"/>
      <c r="E68" s="202"/>
      <c r="F68" s="202"/>
      <c r="G68" s="203"/>
      <c r="H68" s="204"/>
      <c r="I68" s="172"/>
      <c r="J68" s="172"/>
      <c r="K68" s="173"/>
      <c r="L68" s="174"/>
      <c r="M68" s="172" t="s">
        <v>268</v>
      </c>
      <c r="N68" s="172"/>
      <c r="O68" s="172"/>
      <c r="P68" s="175"/>
      <c r="Q68" s="168"/>
      <c r="R68" s="172"/>
      <c r="S68" s="172"/>
      <c r="T68" s="172"/>
      <c r="U68" s="173"/>
      <c r="V68" s="174"/>
      <c r="W68" s="172"/>
      <c r="X68" s="172"/>
      <c r="Y68" s="172"/>
      <c r="Z68" s="175"/>
      <c r="AA68" s="168"/>
      <c r="AB68" s="172"/>
      <c r="AC68" s="172"/>
      <c r="AD68" s="175"/>
      <c r="AE68" s="173"/>
      <c r="AF68" s="176">
        <f t="shared" si="8"/>
        <v>1</v>
      </c>
      <c r="AG68" s="177">
        <f t="shared" si="9"/>
        <v>21</v>
      </c>
      <c r="AH68" s="1316"/>
      <c r="AI68" s="1317"/>
      <c r="AJ68" s="1317"/>
      <c r="AK68" s="1317"/>
      <c r="AL68" s="1317"/>
      <c r="AM68" s="1318"/>
      <c r="AO68" s="132">
        <f t="shared" si="2"/>
        <v>1</v>
      </c>
      <c r="AP68" s="132">
        <f t="shared" si="10"/>
        <v>10</v>
      </c>
      <c r="AQ68" s="132">
        <f t="shared" si="4"/>
        <v>0</v>
      </c>
      <c r="AR68" s="132">
        <f t="shared" si="5"/>
        <v>11</v>
      </c>
    </row>
    <row r="69" spans="1:44" ht="21.9" customHeight="1">
      <c r="A69" s="168">
        <v>6</v>
      </c>
      <c r="B69" s="489"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8"/>
        <v>0</v>
      </c>
      <c r="AG69" s="177">
        <f t="shared" si="9"/>
        <v>22</v>
      </c>
      <c r="AH69" s="1316"/>
      <c r="AI69" s="1317"/>
      <c r="AJ69" s="1317"/>
      <c r="AK69" s="1317"/>
      <c r="AL69" s="1317"/>
      <c r="AM69" s="1318"/>
      <c r="AO69" s="132">
        <f t="shared" si="2"/>
        <v>0</v>
      </c>
      <c r="AP69" s="132">
        <f t="shared" si="10"/>
        <v>11</v>
      </c>
      <c r="AQ69" s="132">
        <f t="shared" si="4"/>
        <v>0</v>
      </c>
      <c r="AR69" s="132">
        <f t="shared" si="5"/>
        <v>11</v>
      </c>
    </row>
    <row r="70" spans="1:44" ht="21.9" customHeight="1">
      <c r="A70" s="168">
        <v>7</v>
      </c>
      <c r="B70" s="489" t="str">
        <f>'INPUT DATA'!P15</f>
        <v>DAWA, PATRICE BRIELLE J.</v>
      </c>
      <c r="C70" s="202"/>
      <c r="D70" s="202"/>
      <c r="E70" s="202"/>
      <c r="F70" s="202"/>
      <c r="G70" s="203"/>
      <c r="H70" s="204"/>
      <c r="I70" s="172"/>
      <c r="J70" s="172"/>
      <c r="K70" s="173" t="s">
        <v>268</v>
      </c>
      <c r="L70" s="174"/>
      <c r="M70" s="172"/>
      <c r="N70" s="172"/>
      <c r="O70" s="172"/>
      <c r="P70" s="175"/>
      <c r="Q70" s="168"/>
      <c r="R70" s="172"/>
      <c r="S70" s="172"/>
      <c r="T70" s="172"/>
      <c r="U70" s="173"/>
      <c r="V70" s="174"/>
      <c r="W70" s="172"/>
      <c r="X70" s="172"/>
      <c r="Y70" s="172"/>
      <c r="Z70" s="175"/>
      <c r="AA70" s="168"/>
      <c r="AB70" s="172"/>
      <c r="AC70" s="172"/>
      <c r="AD70" s="175"/>
      <c r="AE70" s="173"/>
      <c r="AF70" s="176">
        <f t="shared" si="8"/>
        <v>1</v>
      </c>
      <c r="AG70" s="177">
        <f t="shared" si="9"/>
        <v>21</v>
      </c>
      <c r="AH70" s="1316"/>
      <c r="AI70" s="1317"/>
      <c r="AJ70" s="1317"/>
      <c r="AK70" s="1317"/>
      <c r="AL70" s="1317"/>
      <c r="AM70" s="1318"/>
      <c r="AO70" s="132">
        <f t="shared" si="2"/>
        <v>1</v>
      </c>
      <c r="AP70" s="132">
        <f t="shared" si="10"/>
        <v>10</v>
      </c>
      <c r="AQ70" s="132">
        <f t="shared" si="4"/>
        <v>0</v>
      </c>
      <c r="AR70" s="132">
        <f t="shared" si="5"/>
        <v>11</v>
      </c>
    </row>
    <row r="71" spans="1:44" ht="21.9" customHeight="1">
      <c r="A71" s="168">
        <v>8</v>
      </c>
      <c r="B71" s="489" t="str">
        <f>'INPUT DATA'!P16</f>
        <v>DOMINGO, CHARITY JADE P.</v>
      </c>
      <c r="C71" s="202"/>
      <c r="D71" s="202"/>
      <c r="E71" s="202"/>
      <c r="F71" s="202"/>
      <c r="G71" s="203"/>
      <c r="H71" s="204"/>
      <c r="I71" s="172"/>
      <c r="J71" s="172"/>
      <c r="K71" s="173"/>
      <c r="L71" s="174"/>
      <c r="M71" s="172"/>
      <c r="N71" s="172"/>
      <c r="O71" s="172"/>
      <c r="P71" s="175"/>
      <c r="Q71" s="168"/>
      <c r="R71" s="172" t="s">
        <v>268</v>
      </c>
      <c r="S71" s="172"/>
      <c r="T71" s="172"/>
      <c r="U71" s="173"/>
      <c r="V71" s="174"/>
      <c r="W71" s="172"/>
      <c r="X71" s="172"/>
      <c r="Y71" s="172"/>
      <c r="Z71" s="175"/>
      <c r="AA71" s="168"/>
      <c r="AB71" s="172"/>
      <c r="AC71" s="172"/>
      <c r="AD71" s="175"/>
      <c r="AE71" s="173"/>
      <c r="AF71" s="176">
        <f t="shared" si="8"/>
        <v>1</v>
      </c>
      <c r="AG71" s="177">
        <f t="shared" si="9"/>
        <v>21</v>
      </c>
      <c r="AH71" s="1316"/>
      <c r="AI71" s="1317"/>
      <c r="AJ71" s="1317"/>
      <c r="AK71" s="1317"/>
      <c r="AL71" s="1317"/>
      <c r="AM71" s="1318"/>
      <c r="AO71" s="132">
        <f t="shared" si="2"/>
        <v>1</v>
      </c>
      <c r="AP71" s="132">
        <f t="shared" si="10"/>
        <v>10</v>
      </c>
      <c r="AQ71" s="132">
        <f t="shared" si="4"/>
        <v>0</v>
      </c>
      <c r="AR71" s="132">
        <f t="shared" si="5"/>
        <v>11</v>
      </c>
    </row>
    <row r="72" spans="1:44" ht="21.9" customHeight="1">
      <c r="A72" s="168">
        <v>9</v>
      </c>
      <c r="B72" s="489"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8"/>
        <v>0</v>
      </c>
      <c r="AG72" s="177">
        <f t="shared" si="9"/>
        <v>22</v>
      </c>
      <c r="AH72" s="1316"/>
      <c r="AI72" s="1317"/>
      <c r="AJ72" s="1317"/>
      <c r="AK72" s="1317"/>
      <c r="AL72" s="1317"/>
      <c r="AM72" s="1318"/>
      <c r="AO72" s="132">
        <f t="shared" si="2"/>
        <v>0</v>
      </c>
      <c r="AP72" s="132">
        <f t="shared" si="10"/>
        <v>11</v>
      </c>
      <c r="AQ72" s="132">
        <f t="shared" si="4"/>
        <v>0</v>
      </c>
      <c r="AR72" s="132">
        <f t="shared" si="5"/>
        <v>11</v>
      </c>
    </row>
    <row r="73" spans="1:44" ht="21.9" customHeight="1">
      <c r="A73" s="168">
        <v>10</v>
      </c>
      <c r="B73" s="489"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8"/>
        <v>0</v>
      </c>
      <c r="AG73" s="177">
        <f t="shared" si="9"/>
        <v>22</v>
      </c>
      <c r="AH73" s="1316"/>
      <c r="AI73" s="1317"/>
      <c r="AJ73" s="1317"/>
      <c r="AK73" s="1317"/>
      <c r="AL73" s="1317"/>
      <c r="AM73" s="1318"/>
      <c r="AO73" s="132">
        <f t="shared" si="2"/>
        <v>0</v>
      </c>
      <c r="AP73" s="132">
        <f t="shared" si="10"/>
        <v>11</v>
      </c>
      <c r="AQ73" s="132">
        <f t="shared" si="4"/>
        <v>0</v>
      </c>
      <c r="AR73" s="132">
        <f t="shared" si="5"/>
        <v>11</v>
      </c>
    </row>
    <row r="74" spans="1:44" ht="21.9" customHeight="1">
      <c r="A74" s="168">
        <v>11</v>
      </c>
      <c r="B74" s="489"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8"/>
        <v>0</v>
      </c>
      <c r="AG74" s="177">
        <f t="shared" si="9"/>
        <v>22</v>
      </c>
      <c r="AH74" s="1316"/>
      <c r="AI74" s="1317"/>
      <c r="AJ74" s="1317"/>
      <c r="AK74" s="1317"/>
      <c r="AL74" s="1317"/>
      <c r="AM74" s="1318"/>
      <c r="AO74" s="132">
        <f t="shared" si="2"/>
        <v>0</v>
      </c>
      <c r="AP74" s="132">
        <f t="shared" si="10"/>
        <v>11</v>
      </c>
      <c r="AQ74" s="132">
        <f t="shared" si="4"/>
        <v>0</v>
      </c>
      <c r="AR74" s="132">
        <f t="shared" si="5"/>
        <v>11</v>
      </c>
    </row>
    <row r="75" spans="1:44" ht="21.9" customHeight="1">
      <c r="A75" s="168">
        <v>12</v>
      </c>
      <c r="B75" s="489"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8"/>
        <v>0</v>
      </c>
      <c r="AG75" s="177">
        <f t="shared" si="9"/>
        <v>22</v>
      </c>
      <c r="AH75" s="1316"/>
      <c r="AI75" s="1317"/>
      <c r="AJ75" s="1317"/>
      <c r="AK75" s="1317"/>
      <c r="AL75" s="1317"/>
      <c r="AM75" s="1318"/>
      <c r="AO75" s="132">
        <f t="shared" si="2"/>
        <v>0</v>
      </c>
      <c r="AP75" s="132">
        <f t="shared" si="10"/>
        <v>11</v>
      </c>
      <c r="AQ75" s="132">
        <f t="shared" si="4"/>
        <v>0</v>
      </c>
      <c r="AR75" s="132">
        <f t="shared" si="5"/>
        <v>11</v>
      </c>
    </row>
    <row r="76" spans="1:44" ht="21.9" customHeight="1">
      <c r="A76" s="168">
        <v>13</v>
      </c>
      <c r="B76" s="489"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8"/>
        <v>0</v>
      </c>
      <c r="AG76" s="177">
        <f t="shared" si="9"/>
        <v>22</v>
      </c>
      <c r="AH76" s="1316"/>
      <c r="AI76" s="1317"/>
      <c r="AJ76" s="1317"/>
      <c r="AK76" s="1317"/>
      <c r="AL76" s="1317"/>
      <c r="AM76" s="1318"/>
      <c r="AO76" s="132">
        <f t="shared" si="2"/>
        <v>0</v>
      </c>
      <c r="AP76" s="132">
        <f t="shared" si="10"/>
        <v>11</v>
      </c>
      <c r="AQ76" s="132">
        <f t="shared" si="4"/>
        <v>0</v>
      </c>
      <c r="AR76" s="132">
        <f t="shared" si="5"/>
        <v>11</v>
      </c>
    </row>
    <row r="77" spans="1:44" ht="21.9" customHeight="1">
      <c r="A77" s="168">
        <v>14</v>
      </c>
      <c r="B77" s="489"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8"/>
        <v>0</v>
      </c>
      <c r="AG77" s="177">
        <f t="shared" si="9"/>
        <v>22</v>
      </c>
      <c r="AH77" s="1316"/>
      <c r="AI77" s="1317"/>
      <c r="AJ77" s="1317"/>
      <c r="AK77" s="1317"/>
      <c r="AL77" s="1317"/>
      <c r="AM77" s="1318"/>
      <c r="AO77" s="132">
        <f t="shared" si="2"/>
        <v>0</v>
      </c>
      <c r="AP77" s="132">
        <f t="shared" si="10"/>
        <v>11</v>
      </c>
      <c r="AQ77" s="132">
        <f t="shared" si="4"/>
        <v>0</v>
      </c>
      <c r="AR77" s="132">
        <f t="shared" si="5"/>
        <v>11</v>
      </c>
    </row>
    <row r="78" spans="1:44" ht="21.9" customHeight="1">
      <c r="A78" s="168">
        <v>15</v>
      </c>
      <c r="B78" s="489"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8"/>
        <v>0</v>
      </c>
      <c r="AG78" s="177">
        <f t="shared" si="9"/>
        <v>22</v>
      </c>
      <c r="AH78" s="1316"/>
      <c r="AI78" s="1317"/>
      <c r="AJ78" s="1317"/>
      <c r="AK78" s="1317"/>
      <c r="AL78" s="1317"/>
      <c r="AM78" s="1318"/>
      <c r="AO78" s="132">
        <f t="shared" ref="AO78:AO112" si="11">COUNTIF(G78:R78,"X")</f>
        <v>0</v>
      </c>
      <c r="AP78" s="132">
        <f t="shared" si="10"/>
        <v>11</v>
      </c>
      <c r="AQ78" s="132">
        <f t="shared" ref="AQ78:AQ112" si="12">COUNTIF(S78:AE78,"X")</f>
        <v>0</v>
      </c>
      <c r="AR78" s="132">
        <f t="shared" ref="AR78:AR112" si="13">COUNT($S$10:$AE$10)-AQ78</f>
        <v>11</v>
      </c>
    </row>
    <row r="79" spans="1:44" ht="21.9" customHeight="1">
      <c r="A79" s="168">
        <v>16</v>
      </c>
      <c r="B79" s="489"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8"/>
        <v>0</v>
      </c>
      <c r="AG79" s="177">
        <f t="shared" si="9"/>
        <v>22</v>
      </c>
      <c r="AH79" s="1316"/>
      <c r="AI79" s="1317"/>
      <c r="AJ79" s="1317"/>
      <c r="AK79" s="1317"/>
      <c r="AL79" s="1317"/>
      <c r="AM79" s="1318"/>
      <c r="AO79" s="132">
        <f t="shared" si="11"/>
        <v>0</v>
      </c>
      <c r="AP79" s="132">
        <f t="shared" si="10"/>
        <v>11</v>
      </c>
      <c r="AQ79" s="132">
        <f t="shared" si="12"/>
        <v>0</v>
      </c>
      <c r="AR79" s="132">
        <f t="shared" si="13"/>
        <v>11</v>
      </c>
    </row>
    <row r="80" spans="1:44" ht="21.9" customHeight="1">
      <c r="A80" s="168">
        <v>17</v>
      </c>
      <c r="B80" s="489"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8"/>
        <v>0</v>
      </c>
      <c r="AG80" s="177">
        <f t="shared" si="9"/>
        <v>22</v>
      </c>
      <c r="AH80" s="1316"/>
      <c r="AI80" s="1317"/>
      <c r="AJ80" s="1317"/>
      <c r="AK80" s="1317"/>
      <c r="AL80" s="1317"/>
      <c r="AM80" s="1318"/>
      <c r="AO80" s="132">
        <f t="shared" si="11"/>
        <v>0</v>
      </c>
      <c r="AP80" s="132">
        <f t="shared" si="10"/>
        <v>11</v>
      </c>
      <c r="AQ80" s="132">
        <f t="shared" si="12"/>
        <v>0</v>
      </c>
      <c r="AR80" s="132">
        <f t="shared" si="13"/>
        <v>11</v>
      </c>
    </row>
    <row r="81" spans="1:44" ht="21.9" customHeight="1">
      <c r="A81" s="168">
        <v>18</v>
      </c>
      <c r="B81" s="489"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8"/>
        <v>0</v>
      </c>
      <c r="AG81" s="177">
        <f t="shared" si="9"/>
        <v>22</v>
      </c>
      <c r="AH81" s="1316"/>
      <c r="AI81" s="1317"/>
      <c r="AJ81" s="1317"/>
      <c r="AK81" s="1317"/>
      <c r="AL81" s="1317"/>
      <c r="AM81" s="1318"/>
      <c r="AO81" s="132">
        <f t="shared" si="11"/>
        <v>0</v>
      </c>
      <c r="AP81" s="132">
        <f t="shared" si="10"/>
        <v>11</v>
      </c>
      <c r="AQ81" s="132">
        <f t="shared" si="12"/>
        <v>0</v>
      </c>
      <c r="AR81" s="132">
        <f t="shared" si="13"/>
        <v>11</v>
      </c>
    </row>
    <row r="82" spans="1:44" ht="21.9" customHeight="1">
      <c r="A82" s="168">
        <v>19</v>
      </c>
      <c r="B82" s="489"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8"/>
        <v>0</v>
      </c>
      <c r="AG82" s="177">
        <f t="shared" si="9"/>
        <v>22</v>
      </c>
      <c r="AH82" s="1316"/>
      <c r="AI82" s="1317"/>
      <c r="AJ82" s="178"/>
      <c r="AK82" s="178"/>
      <c r="AL82" s="178"/>
      <c r="AM82" s="179"/>
      <c r="AO82" s="132">
        <f t="shared" si="11"/>
        <v>0</v>
      </c>
      <c r="AP82" s="132">
        <f t="shared" si="10"/>
        <v>11</v>
      </c>
      <c r="AQ82" s="132">
        <f t="shared" si="12"/>
        <v>0</v>
      </c>
      <c r="AR82" s="132">
        <f t="shared" si="13"/>
        <v>11</v>
      </c>
    </row>
    <row r="83" spans="1:44" ht="21.9" customHeight="1">
      <c r="A83" s="168">
        <v>20</v>
      </c>
      <c r="B83" s="489"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8"/>
        <v>0</v>
      </c>
      <c r="AG83" s="177">
        <f t="shared" si="9"/>
        <v>22</v>
      </c>
      <c r="AH83" s="1316"/>
      <c r="AI83" s="1317"/>
      <c r="AJ83" s="178"/>
      <c r="AK83" s="178"/>
      <c r="AL83" s="178"/>
      <c r="AM83" s="179"/>
      <c r="AO83" s="132">
        <f t="shared" si="11"/>
        <v>0</v>
      </c>
      <c r="AP83" s="132">
        <f t="shared" si="10"/>
        <v>11</v>
      </c>
      <c r="AQ83" s="132">
        <f t="shared" si="12"/>
        <v>0</v>
      </c>
      <c r="AR83" s="132">
        <f t="shared" si="13"/>
        <v>11</v>
      </c>
    </row>
    <row r="84" spans="1:44" ht="21.9" customHeight="1">
      <c r="A84" s="168">
        <v>21</v>
      </c>
      <c r="B84" s="489"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8"/>
        <v>0</v>
      </c>
      <c r="AG84" s="177">
        <f t="shared" si="9"/>
        <v>22</v>
      </c>
      <c r="AH84" s="1316"/>
      <c r="AI84" s="1317"/>
      <c r="AJ84" s="178"/>
      <c r="AK84" s="178"/>
      <c r="AL84" s="178"/>
      <c r="AM84" s="179"/>
      <c r="AO84" s="132">
        <f t="shared" si="11"/>
        <v>0</v>
      </c>
      <c r="AP84" s="132">
        <f t="shared" si="10"/>
        <v>11</v>
      </c>
      <c r="AQ84" s="132">
        <f t="shared" si="12"/>
        <v>0</v>
      </c>
      <c r="AR84" s="132">
        <f t="shared" si="13"/>
        <v>11</v>
      </c>
    </row>
    <row r="85" spans="1:44" ht="21.9" customHeight="1">
      <c r="A85" s="168">
        <v>22</v>
      </c>
      <c r="B85" s="489"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8"/>
        <v>0</v>
      </c>
      <c r="AG85" s="177">
        <f t="shared" si="9"/>
        <v>22</v>
      </c>
      <c r="AH85" s="1316"/>
      <c r="AI85" s="1317"/>
      <c r="AJ85" s="178"/>
      <c r="AK85" s="178"/>
      <c r="AL85" s="178"/>
      <c r="AM85" s="179"/>
      <c r="AO85" s="132">
        <f t="shared" si="11"/>
        <v>0</v>
      </c>
      <c r="AP85" s="132">
        <f t="shared" si="10"/>
        <v>11</v>
      </c>
      <c r="AQ85" s="132">
        <f t="shared" si="12"/>
        <v>0</v>
      </c>
      <c r="AR85" s="132">
        <f t="shared" si="13"/>
        <v>11</v>
      </c>
    </row>
    <row r="86" spans="1:44" ht="21.9" customHeight="1">
      <c r="A86" s="168">
        <v>23</v>
      </c>
      <c r="B86" s="489"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8"/>
        <v>0</v>
      </c>
      <c r="AG86" s="177">
        <f t="shared" si="9"/>
        <v>22</v>
      </c>
      <c r="AH86" s="1316"/>
      <c r="AI86" s="1317"/>
      <c r="AJ86" s="178"/>
      <c r="AK86" s="178"/>
      <c r="AL86" s="178"/>
      <c r="AM86" s="179"/>
      <c r="AO86" s="132">
        <f t="shared" si="11"/>
        <v>0</v>
      </c>
      <c r="AP86" s="132">
        <f t="shared" si="10"/>
        <v>11</v>
      </c>
      <c r="AQ86" s="132">
        <f t="shared" si="12"/>
        <v>0</v>
      </c>
      <c r="AR86" s="132">
        <f t="shared" si="13"/>
        <v>11</v>
      </c>
    </row>
    <row r="87" spans="1:44" ht="21.9" customHeight="1">
      <c r="A87" s="168">
        <v>24</v>
      </c>
      <c r="B87" s="489"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8"/>
        <v>0</v>
      </c>
      <c r="AG87" s="177">
        <f t="shared" si="9"/>
        <v>22</v>
      </c>
      <c r="AH87" s="1316"/>
      <c r="AI87" s="1317"/>
      <c r="AJ87" s="178"/>
      <c r="AK87" s="178"/>
      <c r="AL87" s="178"/>
      <c r="AM87" s="179"/>
      <c r="AO87" s="132">
        <f t="shared" si="11"/>
        <v>0</v>
      </c>
      <c r="AP87" s="132">
        <f t="shared" si="10"/>
        <v>11</v>
      </c>
      <c r="AQ87" s="132">
        <f t="shared" si="12"/>
        <v>0</v>
      </c>
      <c r="AR87" s="132">
        <f t="shared" si="13"/>
        <v>11</v>
      </c>
    </row>
    <row r="88" spans="1:44" ht="21.9" customHeight="1">
      <c r="A88" s="168">
        <v>25</v>
      </c>
      <c r="B88" s="489"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8"/>
        <v>0</v>
      </c>
      <c r="AG88" s="177">
        <f t="shared" si="9"/>
        <v>22</v>
      </c>
      <c r="AH88" s="1316"/>
      <c r="AI88" s="1317"/>
      <c r="AJ88" s="178"/>
      <c r="AK88" s="178"/>
      <c r="AL88" s="178"/>
      <c r="AM88" s="179"/>
      <c r="AO88" s="132">
        <f t="shared" si="11"/>
        <v>0</v>
      </c>
      <c r="AP88" s="132">
        <f t="shared" si="10"/>
        <v>11</v>
      </c>
      <c r="AQ88" s="132">
        <f t="shared" si="12"/>
        <v>0</v>
      </c>
      <c r="AR88" s="132">
        <f t="shared" si="13"/>
        <v>11</v>
      </c>
    </row>
    <row r="89" spans="1:44" ht="21.9" customHeight="1">
      <c r="A89" s="168">
        <v>26</v>
      </c>
      <c r="B89" s="489"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8"/>
        <v>0</v>
      </c>
      <c r="AG89" s="177">
        <f t="shared" si="9"/>
        <v>22</v>
      </c>
      <c r="AH89" s="1316"/>
      <c r="AI89" s="1317"/>
      <c r="AJ89" s="178"/>
      <c r="AK89" s="178"/>
      <c r="AL89" s="178"/>
      <c r="AM89" s="179"/>
      <c r="AO89" s="132">
        <f t="shared" si="11"/>
        <v>0</v>
      </c>
      <c r="AP89" s="132">
        <f t="shared" si="10"/>
        <v>11</v>
      </c>
      <c r="AQ89" s="132">
        <f t="shared" si="12"/>
        <v>0</v>
      </c>
      <c r="AR89" s="132">
        <f t="shared" si="13"/>
        <v>11</v>
      </c>
    </row>
    <row r="90" spans="1:44" ht="21.9" customHeight="1">
      <c r="A90" s="168">
        <v>27</v>
      </c>
      <c r="B90" s="489"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8"/>
        <v>0</v>
      </c>
      <c r="AG90" s="177">
        <f t="shared" si="9"/>
        <v>22</v>
      </c>
      <c r="AH90" s="1316"/>
      <c r="AI90" s="1317"/>
      <c r="AJ90" s="178"/>
      <c r="AK90" s="178"/>
      <c r="AL90" s="178"/>
      <c r="AM90" s="179"/>
      <c r="AO90" s="132">
        <f t="shared" si="11"/>
        <v>0</v>
      </c>
      <c r="AP90" s="132">
        <f t="shared" si="10"/>
        <v>11</v>
      </c>
      <c r="AQ90" s="132">
        <f t="shared" si="12"/>
        <v>0</v>
      </c>
      <c r="AR90" s="132">
        <f t="shared" si="13"/>
        <v>11</v>
      </c>
    </row>
    <row r="91" spans="1:44" ht="21.9" customHeight="1">
      <c r="A91" s="168">
        <v>28</v>
      </c>
      <c r="B91" s="489"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8"/>
        <v>0</v>
      </c>
      <c r="AG91" s="177">
        <f t="shared" si="9"/>
        <v>22</v>
      </c>
      <c r="AH91" s="1316"/>
      <c r="AI91" s="1317"/>
      <c r="AJ91" s="178"/>
      <c r="AK91" s="178"/>
      <c r="AL91" s="178"/>
      <c r="AM91" s="179"/>
      <c r="AO91" s="132">
        <f t="shared" si="11"/>
        <v>0</v>
      </c>
      <c r="AP91" s="132">
        <f t="shared" si="10"/>
        <v>11</v>
      </c>
      <c r="AQ91" s="132">
        <f t="shared" si="12"/>
        <v>0</v>
      </c>
      <c r="AR91" s="132">
        <f t="shared" si="13"/>
        <v>11</v>
      </c>
    </row>
    <row r="92" spans="1:44" ht="21.9" customHeight="1">
      <c r="A92" s="168">
        <v>29</v>
      </c>
      <c r="B92" s="489"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8"/>
        <v>0</v>
      </c>
      <c r="AG92" s="177">
        <f t="shared" si="9"/>
        <v>22</v>
      </c>
      <c r="AH92" s="1316"/>
      <c r="AI92" s="1317"/>
      <c r="AJ92" s="178"/>
      <c r="AK92" s="178"/>
      <c r="AL92" s="178"/>
      <c r="AM92" s="179"/>
      <c r="AO92" s="132">
        <f t="shared" si="11"/>
        <v>0</v>
      </c>
      <c r="AP92" s="132">
        <f t="shared" si="10"/>
        <v>11</v>
      </c>
      <c r="AQ92" s="132">
        <f t="shared" si="12"/>
        <v>0</v>
      </c>
      <c r="AR92" s="132">
        <f t="shared" si="13"/>
        <v>11</v>
      </c>
    </row>
    <row r="93" spans="1:44" ht="21.9" customHeight="1">
      <c r="A93" s="168">
        <v>30</v>
      </c>
      <c r="B93" s="489"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8"/>
        <v>0</v>
      </c>
      <c r="AG93" s="177">
        <f t="shared" si="9"/>
        <v>22</v>
      </c>
      <c r="AH93" s="1316"/>
      <c r="AI93" s="1317"/>
      <c r="AJ93" s="1317"/>
      <c r="AK93" s="1317"/>
      <c r="AL93" s="1317"/>
      <c r="AM93" s="1318"/>
      <c r="AO93" s="132">
        <f t="shared" si="11"/>
        <v>0</v>
      </c>
      <c r="AP93" s="132">
        <f t="shared" si="10"/>
        <v>11</v>
      </c>
      <c r="AQ93" s="132">
        <f t="shared" si="12"/>
        <v>0</v>
      </c>
      <c r="AR93" s="132">
        <f t="shared" si="13"/>
        <v>11</v>
      </c>
    </row>
    <row r="94" spans="1:44" ht="21.9" customHeight="1">
      <c r="A94" s="168">
        <v>31</v>
      </c>
      <c r="B94" s="489"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8"/>
        <v>0</v>
      </c>
      <c r="AG94" s="177">
        <f t="shared" si="9"/>
        <v>22</v>
      </c>
      <c r="AH94" s="1316"/>
      <c r="AI94" s="1317"/>
      <c r="AJ94" s="178"/>
      <c r="AK94" s="178"/>
      <c r="AL94" s="178"/>
      <c r="AM94" s="179"/>
      <c r="AO94" s="132">
        <f t="shared" si="11"/>
        <v>0</v>
      </c>
      <c r="AP94" s="132">
        <f t="shared" si="10"/>
        <v>11</v>
      </c>
      <c r="AQ94" s="132">
        <f t="shared" si="12"/>
        <v>0</v>
      </c>
      <c r="AR94" s="132">
        <f t="shared" si="13"/>
        <v>11</v>
      </c>
    </row>
    <row r="95" spans="1:44" ht="21.9" customHeight="1">
      <c r="A95" s="168">
        <v>32</v>
      </c>
      <c r="B95" s="489"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8"/>
        <v>0</v>
      </c>
      <c r="AG95" s="177">
        <f t="shared" si="9"/>
        <v>22</v>
      </c>
      <c r="AH95" s="1316"/>
      <c r="AI95" s="1317"/>
      <c r="AJ95" s="178"/>
      <c r="AK95" s="178"/>
      <c r="AL95" s="178"/>
      <c r="AM95" s="179"/>
      <c r="AO95" s="132">
        <f t="shared" si="11"/>
        <v>0</v>
      </c>
      <c r="AP95" s="132">
        <f t="shared" si="10"/>
        <v>11</v>
      </c>
      <c r="AQ95" s="132">
        <f t="shared" si="12"/>
        <v>0</v>
      </c>
      <c r="AR95" s="132">
        <f t="shared" si="13"/>
        <v>11</v>
      </c>
    </row>
    <row r="96" spans="1:44" ht="21.9" customHeight="1">
      <c r="A96" s="168">
        <v>33</v>
      </c>
      <c r="B96" s="489"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8"/>
        <v>0</v>
      </c>
      <c r="AG96" s="177">
        <f t="shared" si="9"/>
        <v>22</v>
      </c>
      <c r="AH96" s="1316"/>
      <c r="AI96" s="1317"/>
      <c r="AJ96" s="178"/>
      <c r="AK96" s="178"/>
      <c r="AL96" s="178"/>
      <c r="AM96" s="179"/>
      <c r="AO96" s="132">
        <f t="shared" si="11"/>
        <v>0</v>
      </c>
      <c r="AP96" s="132">
        <f t="shared" si="10"/>
        <v>11</v>
      </c>
      <c r="AQ96" s="132">
        <f t="shared" si="12"/>
        <v>0</v>
      </c>
      <c r="AR96" s="132">
        <f t="shared" si="13"/>
        <v>11</v>
      </c>
    </row>
    <row r="97" spans="1:44" ht="21.9" customHeight="1">
      <c r="A97" s="168">
        <v>34</v>
      </c>
      <c r="B97" s="489"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8"/>
        <v>0</v>
      </c>
      <c r="AG97" s="177">
        <f t="shared" si="9"/>
        <v>22</v>
      </c>
      <c r="AH97" s="1316"/>
      <c r="AI97" s="1317"/>
      <c r="AJ97" s="178"/>
      <c r="AK97" s="178"/>
      <c r="AL97" s="178"/>
      <c r="AM97" s="179"/>
      <c r="AO97" s="132">
        <f t="shared" si="11"/>
        <v>0</v>
      </c>
      <c r="AP97" s="132">
        <f t="shared" si="10"/>
        <v>11</v>
      </c>
      <c r="AQ97" s="132">
        <f t="shared" si="12"/>
        <v>0</v>
      </c>
      <c r="AR97" s="132">
        <f t="shared" si="13"/>
        <v>11</v>
      </c>
    </row>
    <row r="98" spans="1:44" ht="21.9" customHeight="1">
      <c r="A98" s="168">
        <v>35</v>
      </c>
      <c r="B98" s="489"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8"/>
        <v>0</v>
      </c>
      <c r="AG98" s="177">
        <f t="shared" si="9"/>
        <v>22</v>
      </c>
      <c r="AH98" s="1316"/>
      <c r="AI98" s="1317"/>
      <c r="AJ98" s="178"/>
      <c r="AK98" s="178"/>
      <c r="AL98" s="178"/>
      <c r="AM98" s="179"/>
      <c r="AO98" s="132">
        <f t="shared" si="11"/>
        <v>0</v>
      </c>
      <c r="AP98" s="132">
        <f t="shared" si="10"/>
        <v>11</v>
      </c>
      <c r="AQ98" s="132">
        <f t="shared" si="12"/>
        <v>0</v>
      </c>
      <c r="AR98" s="132">
        <f t="shared" si="13"/>
        <v>11</v>
      </c>
    </row>
    <row r="99" spans="1:44" ht="21.9" customHeight="1">
      <c r="A99" s="168">
        <v>36</v>
      </c>
      <c r="B99" s="489"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8"/>
        <v>0</v>
      </c>
      <c r="AG99" s="177">
        <f t="shared" si="9"/>
        <v>22</v>
      </c>
      <c r="AH99" s="1316"/>
      <c r="AI99" s="1317"/>
      <c r="AJ99" s="178"/>
      <c r="AK99" s="178"/>
      <c r="AL99" s="178"/>
      <c r="AM99" s="179"/>
      <c r="AO99" s="132">
        <f t="shared" si="11"/>
        <v>0</v>
      </c>
      <c r="AP99" s="132">
        <f t="shared" si="10"/>
        <v>11</v>
      </c>
      <c r="AQ99" s="132">
        <f t="shared" si="12"/>
        <v>0</v>
      </c>
      <c r="AR99" s="132">
        <f t="shared" si="13"/>
        <v>11</v>
      </c>
    </row>
    <row r="100" spans="1:44" ht="21.9" customHeight="1">
      <c r="A100" s="168">
        <v>37</v>
      </c>
      <c r="B100" s="489"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8"/>
        <v>0</v>
      </c>
      <c r="AG100" s="177">
        <f t="shared" si="9"/>
        <v>22</v>
      </c>
      <c r="AH100" s="1316"/>
      <c r="AI100" s="1317"/>
      <c r="AJ100" s="178"/>
      <c r="AK100" s="178"/>
      <c r="AL100" s="178"/>
      <c r="AM100" s="179"/>
      <c r="AO100" s="132">
        <f t="shared" si="11"/>
        <v>0</v>
      </c>
      <c r="AP100" s="132">
        <f t="shared" si="10"/>
        <v>11</v>
      </c>
      <c r="AQ100" s="132">
        <f t="shared" si="12"/>
        <v>0</v>
      </c>
      <c r="AR100" s="132">
        <f t="shared" si="13"/>
        <v>11</v>
      </c>
    </row>
    <row r="101" spans="1:44" ht="21.9" customHeight="1">
      <c r="A101" s="168">
        <v>38</v>
      </c>
      <c r="B101" s="489"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8"/>
        <v>0</v>
      </c>
      <c r="AG101" s="177">
        <f t="shared" si="9"/>
        <v>22</v>
      </c>
      <c r="AH101" s="1316"/>
      <c r="AI101" s="1317"/>
      <c r="AJ101" s="178"/>
      <c r="AK101" s="178"/>
      <c r="AL101" s="178"/>
      <c r="AM101" s="179"/>
      <c r="AO101" s="132">
        <f t="shared" si="11"/>
        <v>0</v>
      </c>
      <c r="AP101" s="132">
        <f t="shared" si="10"/>
        <v>11</v>
      </c>
      <c r="AQ101" s="132">
        <f t="shared" si="12"/>
        <v>0</v>
      </c>
      <c r="AR101" s="132">
        <f t="shared" si="13"/>
        <v>11</v>
      </c>
    </row>
    <row r="102" spans="1:44" ht="21.9" customHeight="1">
      <c r="A102" s="168">
        <v>39</v>
      </c>
      <c r="B102" s="489"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8"/>
        <v>0</v>
      </c>
      <c r="AG102" s="177">
        <f t="shared" si="9"/>
        <v>22</v>
      </c>
      <c r="AH102" s="1316"/>
      <c r="AI102" s="1317"/>
      <c r="AJ102" s="178"/>
      <c r="AK102" s="178"/>
      <c r="AL102" s="178"/>
      <c r="AM102" s="179"/>
      <c r="AO102" s="132">
        <f t="shared" si="11"/>
        <v>0</v>
      </c>
      <c r="AP102" s="132">
        <f t="shared" si="10"/>
        <v>11</v>
      </c>
      <c r="AQ102" s="132">
        <f t="shared" si="12"/>
        <v>0</v>
      </c>
      <c r="AR102" s="132">
        <f t="shared" si="13"/>
        <v>11</v>
      </c>
    </row>
    <row r="103" spans="1:44" ht="21.9" customHeight="1">
      <c r="A103" s="168">
        <v>40</v>
      </c>
      <c r="B103" s="489"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8"/>
        <v>0</v>
      </c>
      <c r="AG103" s="177">
        <f t="shared" si="9"/>
        <v>22</v>
      </c>
      <c r="AH103" s="1316"/>
      <c r="AI103" s="1317"/>
      <c r="AJ103" s="1317"/>
      <c r="AK103" s="1317"/>
      <c r="AL103" s="1317"/>
      <c r="AM103" s="1318"/>
      <c r="AO103" s="132">
        <f t="shared" si="11"/>
        <v>0</v>
      </c>
      <c r="AP103" s="132">
        <f t="shared" si="10"/>
        <v>11</v>
      </c>
      <c r="AQ103" s="132">
        <f t="shared" si="12"/>
        <v>0</v>
      </c>
      <c r="AR103" s="132">
        <f t="shared" si="13"/>
        <v>11</v>
      </c>
    </row>
    <row r="104" spans="1:44" ht="21.9" customHeight="1">
      <c r="A104" s="168">
        <v>41</v>
      </c>
      <c r="B104" s="489"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8"/>
        <v>0</v>
      </c>
      <c r="AG104" s="177">
        <f t="shared" si="9"/>
        <v>22</v>
      </c>
      <c r="AH104" s="1316"/>
      <c r="AI104" s="1317"/>
      <c r="AJ104" s="1317"/>
      <c r="AK104" s="1317"/>
      <c r="AL104" s="1317"/>
      <c r="AM104" s="1318"/>
      <c r="AO104" s="132">
        <f t="shared" si="11"/>
        <v>0</v>
      </c>
      <c r="AP104" s="132">
        <f t="shared" si="10"/>
        <v>11</v>
      </c>
      <c r="AQ104" s="132">
        <f t="shared" si="12"/>
        <v>0</v>
      </c>
      <c r="AR104" s="132">
        <f t="shared" si="13"/>
        <v>11</v>
      </c>
    </row>
    <row r="105" spans="1:44" ht="21.9" customHeight="1">
      <c r="A105" s="168">
        <v>42</v>
      </c>
      <c r="B105" s="489"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8"/>
        <v>0</v>
      </c>
      <c r="AG105" s="177">
        <f t="shared" si="9"/>
        <v>22</v>
      </c>
      <c r="AH105" s="1316"/>
      <c r="AI105" s="1317"/>
      <c r="AJ105" s="1317"/>
      <c r="AK105" s="1317"/>
      <c r="AL105" s="1317"/>
      <c r="AM105" s="1318"/>
      <c r="AO105" s="132">
        <f t="shared" si="11"/>
        <v>0</v>
      </c>
      <c r="AP105" s="132">
        <f t="shared" si="10"/>
        <v>11</v>
      </c>
      <c r="AQ105" s="132">
        <f t="shared" si="12"/>
        <v>0</v>
      </c>
      <c r="AR105" s="132">
        <f t="shared" si="13"/>
        <v>11</v>
      </c>
    </row>
    <row r="106" spans="1:44" ht="21.9" customHeight="1">
      <c r="A106" s="168">
        <v>43</v>
      </c>
      <c r="B106" s="489"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8"/>
        <v>0</v>
      </c>
      <c r="AG106" s="177">
        <f t="shared" si="9"/>
        <v>22</v>
      </c>
      <c r="AH106" s="1316"/>
      <c r="AI106" s="1317"/>
      <c r="AJ106" s="1317"/>
      <c r="AK106" s="1317"/>
      <c r="AL106" s="1317"/>
      <c r="AM106" s="1318"/>
      <c r="AO106" s="132">
        <f t="shared" si="11"/>
        <v>0</v>
      </c>
      <c r="AP106" s="132">
        <f t="shared" si="10"/>
        <v>11</v>
      </c>
      <c r="AQ106" s="132">
        <f t="shared" si="12"/>
        <v>0</v>
      </c>
      <c r="AR106" s="132">
        <f t="shared" si="13"/>
        <v>11</v>
      </c>
    </row>
    <row r="107" spans="1:44" ht="21.9" customHeight="1">
      <c r="A107" s="168">
        <v>44</v>
      </c>
      <c r="B107" s="489"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8"/>
        <v>0</v>
      </c>
      <c r="AG107" s="177">
        <f t="shared" si="9"/>
        <v>22</v>
      </c>
      <c r="AH107" s="1316"/>
      <c r="AI107" s="1317"/>
      <c r="AJ107" s="1317"/>
      <c r="AK107" s="1317"/>
      <c r="AL107" s="1317"/>
      <c r="AM107" s="1318"/>
      <c r="AO107" s="132">
        <f t="shared" si="11"/>
        <v>0</v>
      </c>
      <c r="AP107" s="132">
        <f t="shared" si="10"/>
        <v>11</v>
      </c>
      <c r="AQ107" s="132">
        <f t="shared" si="12"/>
        <v>0</v>
      </c>
      <c r="AR107" s="132">
        <f t="shared" si="13"/>
        <v>11</v>
      </c>
    </row>
    <row r="108" spans="1:44" ht="21.9" customHeight="1">
      <c r="A108" s="168">
        <v>45</v>
      </c>
      <c r="B108" s="489"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8"/>
        <v>0</v>
      </c>
      <c r="AG108" s="177">
        <f t="shared" si="9"/>
        <v>22</v>
      </c>
      <c r="AH108" s="1316"/>
      <c r="AI108" s="1317"/>
      <c r="AJ108" s="1317"/>
      <c r="AK108" s="1317"/>
      <c r="AL108" s="1317"/>
      <c r="AM108" s="1318"/>
      <c r="AO108" s="132">
        <f t="shared" si="11"/>
        <v>0</v>
      </c>
      <c r="AP108" s="132">
        <f t="shared" si="10"/>
        <v>11</v>
      </c>
      <c r="AQ108" s="132">
        <f t="shared" si="12"/>
        <v>0</v>
      </c>
      <c r="AR108" s="132">
        <f t="shared" si="13"/>
        <v>11</v>
      </c>
    </row>
    <row r="109" spans="1:44" ht="21.9" customHeight="1">
      <c r="A109" s="168">
        <v>46</v>
      </c>
      <c r="B109" s="489"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8"/>
        <v>0</v>
      </c>
      <c r="AG109" s="177">
        <f t="shared" si="9"/>
        <v>22</v>
      </c>
      <c r="AH109" s="1316"/>
      <c r="AI109" s="1317"/>
      <c r="AJ109" s="1317"/>
      <c r="AK109" s="1317"/>
      <c r="AL109" s="1317"/>
      <c r="AM109" s="1318"/>
      <c r="AO109" s="132">
        <f t="shared" si="11"/>
        <v>0</v>
      </c>
      <c r="AP109" s="132">
        <f t="shared" si="10"/>
        <v>11</v>
      </c>
      <c r="AQ109" s="132">
        <f t="shared" si="12"/>
        <v>0</v>
      </c>
      <c r="AR109" s="132">
        <f t="shared" si="13"/>
        <v>11</v>
      </c>
    </row>
    <row r="110" spans="1:44" ht="21.9" customHeight="1">
      <c r="A110" s="168">
        <v>47</v>
      </c>
      <c r="B110" s="489"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8"/>
        <v>0</v>
      </c>
      <c r="AG110" s="177">
        <f t="shared" si="9"/>
        <v>22</v>
      </c>
      <c r="AH110" s="1316"/>
      <c r="AI110" s="1317"/>
      <c r="AJ110" s="1317"/>
      <c r="AK110" s="1317"/>
      <c r="AL110" s="1317"/>
      <c r="AM110" s="1318"/>
      <c r="AO110" s="132">
        <f t="shared" si="11"/>
        <v>0</v>
      </c>
      <c r="AP110" s="132">
        <f t="shared" si="10"/>
        <v>11</v>
      </c>
      <c r="AQ110" s="132">
        <f t="shared" si="12"/>
        <v>0</v>
      </c>
      <c r="AR110" s="132">
        <f t="shared" si="13"/>
        <v>11</v>
      </c>
    </row>
    <row r="111" spans="1:44" ht="21.9" customHeight="1">
      <c r="A111" s="168">
        <v>48</v>
      </c>
      <c r="B111" s="489"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8"/>
        <v>0</v>
      </c>
      <c r="AG111" s="177">
        <f t="shared" si="9"/>
        <v>22</v>
      </c>
      <c r="AH111" s="1316"/>
      <c r="AI111" s="1317"/>
      <c r="AJ111" s="1317"/>
      <c r="AK111" s="1317"/>
      <c r="AL111" s="1317"/>
      <c r="AM111" s="1318"/>
      <c r="AO111" s="132">
        <f t="shared" si="11"/>
        <v>0</v>
      </c>
      <c r="AP111" s="132">
        <f t="shared" si="10"/>
        <v>11</v>
      </c>
      <c r="AQ111" s="132">
        <f t="shared" si="12"/>
        <v>0</v>
      </c>
      <c r="AR111" s="132">
        <f t="shared" si="13"/>
        <v>11</v>
      </c>
    </row>
    <row r="112" spans="1:44" ht="14.5" thickBot="1">
      <c r="A112" s="168">
        <v>49</v>
      </c>
      <c r="B112" s="489"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8"/>
        <v>0</v>
      </c>
      <c r="AG112" s="177">
        <f t="shared" si="9"/>
        <v>22</v>
      </c>
      <c r="AH112" s="1316"/>
      <c r="AI112" s="1317"/>
      <c r="AJ112" s="1317"/>
      <c r="AK112" s="1317"/>
      <c r="AL112" s="1317"/>
      <c r="AM112" s="1318"/>
      <c r="AO112" s="132">
        <f t="shared" si="11"/>
        <v>0</v>
      </c>
      <c r="AP112" s="132">
        <f t="shared" si="10"/>
        <v>11</v>
      </c>
      <c r="AQ112" s="132">
        <f t="shared" si="12"/>
        <v>0</v>
      </c>
      <c r="AR112" s="132">
        <f t="shared" si="13"/>
        <v>11</v>
      </c>
    </row>
    <row r="113" spans="1:39" ht="14.5" thickBot="1">
      <c r="A113" s="330">
        <v>50</v>
      </c>
      <c r="B113" s="489" t="str">
        <f>'INPUT DATA'!P58</f>
        <v xml:space="preserve">,  </v>
      </c>
      <c r="C113" s="180"/>
      <c r="D113" s="180"/>
      <c r="E113" s="180"/>
      <c r="F113" s="180"/>
      <c r="G113" s="330">
        <f>$AL$119-((COUNTIF(G64:G112,"X")))</f>
        <v>20</v>
      </c>
      <c r="H113" s="331">
        <f t="shared" ref="H113:AE113" si="14">$AL$119-((COUNTIF(H64:H112,"X")))</f>
        <v>20</v>
      </c>
      <c r="I113" s="331">
        <f t="shared" si="14"/>
        <v>20</v>
      </c>
      <c r="J113" s="331">
        <f t="shared" si="14"/>
        <v>20</v>
      </c>
      <c r="K113" s="332">
        <f t="shared" si="14"/>
        <v>19</v>
      </c>
      <c r="L113" s="333">
        <f t="shared" si="14"/>
        <v>20</v>
      </c>
      <c r="M113" s="331">
        <f t="shared" si="14"/>
        <v>19</v>
      </c>
      <c r="N113" s="331">
        <f t="shared" si="14"/>
        <v>20</v>
      </c>
      <c r="O113" s="331">
        <f t="shared" si="14"/>
        <v>19</v>
      </c>
      <c r="P113" s="334">
        <f t="shared" si="14"/>
        <v>20</v>
      </c>
      <c r="Q113" s="330">
        <f t="shared" si="14"/>
        <v>20</v>
      </c>
      <c r="R113" s="331">
        <f t="shared" si="14"/>
        <v>19</v>
      </c>
      <c r="S113" s="331">
        <f t="shared" si="14"/>
        <v>20</v>
      </c>
      <c r="T113" s="331">
        <f t="shared" si="14"/>
        <v>20</v>
      </c>
      <c r="U113" s="332">
        <f t="shared" si="14"/>
        <v>20</v>
      </c>
      <c r="V113" s="333">
        <f t="shared" si="14"/>
        <v>20</v>
      </c>
      <c r="W113" s="331">
        <f t="shared" si="14"/>
        <v>20</v>
      </c>
      <c r="X113" s="331">
        <f t="shared" si="14"/>
        <v>20</v>
      </c>
      <c r="Y113" s="331">
        <f t="shared" si="14"/>
        <v>20</v>
      </c>
      <c r="Z113" s="334">
        <f t="shared" si="14"/>
        <v>20</v>
      </c>
      <c r="AA113" s="330">
        <f t="shared" si="14"/>
        <v>20</v>
      </c>
      <c r="AB113" s="331">
        <f t="shared" si="14"/>
        <v>20</v>
      </c>
      <c r="AC113" s="331">
        <f t="shared" si="14"/>
        <v>20</v>
      </c>
      <c r="AD113" s="334">
        <f t="shared" si="14"/>
        <v>20</v>
      </c>
      <c r="AE113" s="332">
        <f t="shared" si="14"/>
        <v>20</v>
      </c>
      <c r="AF113" s="205" t="s">
        <v>14</v>
      </c>
      <c r="AG113" s="206" t="s">
        <v>14</v>
      </c>
      <c r="AH113" s="1316"/>
      <c r="AI113" s="1317"/>
      <c r="AJ113" s="1319"/>
      <c r="AK113" s="1319"/>
      <c r="AL113" s="1319"/>
      <c r="AM113" s="1320"/>
    </row>
    <row r="114" spans="1:39" ht="21.9" customHeight="1" thickBot="1">
      <c r="A114" s="1321" t="s">
        <v>284</v>
      </c>
      <c r="B114" s="1322"/>
      <c r="C114" s="325"/>
      <c r="D114" s="325"/>
      <c r="E114" s="325"/>
      <c r="F114" s="325"/>
      <c r="G114" s="207">
        <f>IF(G10="",0,G113)</f>
        <v>0</v>
      </c>
      <c r="H114" s="189">
        <f t="shared" ref="H114:AE114" si="15">IF(H10="",0,H113)</f>
        <v>20</v>
      </c>
      <c r="I114" s="189">
        <f t="shared" si="15"/>
        <v>20</v>
      </c>
      <c r="J114" s="189">
        <f t="shared" si="15"/>
        <v>20</v>
      </c>
      <c r="K114" s="190">
        <f t="shared" si="15"/>
        <v>19</v>
      </c>
      <c r="L114" s="207">
        <f t="shared" si="15"/>
        <v>20</v>
      </c>
      <c r="M114" s="189">
        <f t="shared" si="15"/>
        <v>19</v>
      </c>
      <c r="N114" s="189">
        <f t="shared" si="15"/>
        <v>20</v>
      </c>
      <c r="O114" s="189">
        <f t="shared" si="15"/>
        <v>19</v>
      </c>
      <c r="P114" s="190">
        <f t="shared" si="15"/>
        <v>20</v>
      </c>
      <c r="Q114" s="207">
        <f t="shared" si="15"/>
        <v>20</v>
      </c>
      <c r="R114" s="189">
        <f t="shared" si="15"/>
        <v>19</v>
      </c>
      <c r="S114" s="189">
        <f t="shared" si="15"/>
        <v>20</v>
      </c>
      <c r="T114" s="189">
        <f t="shared" si="15"/>
        <v>20</v>
      </c>
      <c r="U114" s="190">
        <f t="shared" si="15"/>
        <v>20</v>
      </c>
      <c r="V114" s="207">
        <f t="shared" si="15"/>
        <v>20</v>
      </c>
      <c r="W114" s="189">
        <f t="shared" si="15"/>
        <v>20</v>
      </c>
      <c r="X114" s="189">
        <f t="shared" si="15"/>
        <v>20</v>
      </c>
      <c r="Y114" s="189">
        <f t="shared" si="15"/>
        <v>20</v>
      </c>
      <c r="Z114" s="190">
        <f t="shared" si="15"/>
        <v>20</v>
      </c>
      <c r="AA114" s="207">
        <f t="shared" si="15"/>
        <v>20</v>
      </c>
      <c r="AB114" s="189">
        <f t="shared" si="15"/>
        <v>20</v>
      </c>
      <c r="AC114" s="189">
        <f t="shared" si="15"/>
        <v>20</v>
      </c>
      <c r="AD114" s="189">
        <f t="shared" si="15"/>
        <v>0</v>
      </c>
      <c r="AE114" s="190">
        <f t="shared" si="15"/>
        <v>0</v>
      </c>
      <c r="AF114" s="191">
        <f>SUM(AF64:AF112)</f>
        <v>4</v>
      </c>
      <c r="AG114" s="192">
        <f>SUM(G114:AE114)</f>
        <v>436</v>
      </c>
      <c r="AH114" s="1323"/>
      <c r="AI114" s="1324"/>
      <c r="AJ114" s="1324"/>
      <c r="AK114" s="1324"/>
      <c r="AL114" s="1324"/>
      <c r="AM114" s="1325"/>
    </row>
    <row r="115" spans="1:39" ht="21.9" customHeight="1" thickBot="1">
      <c r="A115" s="1296" t="s">
        <v>78</v>
      </c>
      <c r="B115" s="1296"/>
      <c r="C115" s="326"/>
      <c r="D115" s="326"/>
      <c r="E115" s="326"/>
      <c r="F115" s="326"/>
      <c r="G115" s="209">
        <f>G63+G114</f>
        <v>0</v>
      </c>
      <c r="H115" s="210">
        <f t="shared" ref="H115:AE115" si="16">H63+H114</f>
        <v>44</v>
      </c>
      <c r="I115" s="210">
        <f t="shared" si="16"/>
        <v>44</v>
      </c>
      <c r="J115" s="210">
        <f t="shared" si="16"/>
        <v>44</v>
      </c>
      <c r="K115" s="211">
        <f t="shared" si="16"/>
        <v>43</v>
      </c>
      <c r="L115" s="209">
        <f t="shared" si="16"/>
        <v>44</v>
      </c>
      <c r="M115" s="210">
        <f t="shared" si="16"/>
        <v>43</v>
      </c>
      <c r="N115" s="210">
        <f t="shared" si="16"/>
        <v>44</v>
      </c>
      <c r="O115" s="210">
        <f t="shared" si="16"/>
        <v>43</v>
      </c>
      <c r="P115" s="211">
        <f t="shared" si="16"/>
        <v>44</v>
      </c>
      <c r="Q115" s="209">
        <f t="shared" si="16"/>
        <v>44</v>
      </c>
      <c r="R115" s="210">
        <f t="shared" si="16"/>
        <v>43</v>
      </c>
      <c r="S115" s="210">
        <f t="shared" si="16"/>
        <v>44</v>
      </c>
      <c r="T115" s="210">
        <f t="shared" si="16"/>
        <v>44</v>
      </c>
      <c r="U115" s="211">
        <f t="shared" si="16"/>
        <v>44</v>
      </c>
      <c r="V115" s="209">
        <f t="shared" si="16"/>
        <v>44</v>
      </c>
      <c r="W115" s="210">
        <f t="shared" si="16"/>
        <v>44</v>
      </c>
      <c r="X115" s="210">
        <f t="shared" si="16"/>
        <v>44</v>
      </c>
      <c r="Y115" s="210">
        <f t="shared" si="16"/>
        <v>44</v>
      </c>
      <c r="Z115" s="211">
        <f t="shared" si="16"/>
        <v>44</v>
      </c>
      <c r="AA115" s="209">
        <f t="shared" si="16"/>
        <v>44</v>
      </c>
      <c r="AB115" s="210">
        <f t="shared" si="16"/>
        <v>44</v>
      </c>
      <c r="AC115" s="210">
        <f t="shared" si="16"/>
        <v>44</v>
      </c>
      <c r="AD115" s="210">
        <f t="shared" si="16"/>
        <v>0</v>
      </c>
      <c r="AE115" s="211">
        <f t="shared" si="16"/>
        <v>0</v>
      </c>
      <c r="AF115" s="212">
        <f>AF114+AF63</f>
        <v>4</v>
      </c>
      <c r="AG115" s="213">
        <f>SUM(G115:AE115)</f>
        <v>964</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02" t="s">
        <v>81</v>
      </c>
      <c r="AF117" s="1303"/>
      <c r="AG117" s="1366" t="str">
        <f>AA6</f>
        <v>SEPTEMBER</v>
      </c>
      <c r="AH117" s="1308" t="s">
        <v>82</v>
      </c>
      <c r="AI117" s="1309"/>
      <c r="AJ117" s="1312">
        <f>((COUNT(D10:AE10)))</f>
        <v>22</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04"/>
      <c r="AF118" s="1305"/>
      <c r="AG118" s="1367"/>
      <c r="AH118" s="1310"/>
      <c r="AI118" s="1311"/>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19.818181818181817</v>
      </c>
      <c r="AM127" s="292">
        <f>AK127+AL127</f>
        <v>43.818181818181813</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17">AL127/AL123</f>
        <v>0.99090909090909085</v>
      </c>
      <c r="AM128" s="1262">
        <f t="shared" ref="AM128" si="18">AM127/AM123</f>
        <v>0.99586776859504123</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TlYpayHpqb2YwL3L3ciiG7h/HxTj647Z9psUFA7d6U2eBpuyxe2mk6jwyq7yxzCavvi1ST/lyewvsfkmLJ5Uiw==" saltValue="zQPVHN0vCgUieJ5i/6yTwA=="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H13:AI13 AH64:AI64" xr:uid="{7E5AC17D-83E7-4248-A451-9D299B1E4372}">
      <formula1>"NLS,Transferred In, Transferred Out"</formula1>
    </dataValidation>
    <dataValidation type="list" allowBlank="1" showInputMessage="1" showErrorMessage="1" sqref="AI14:AI15 AH14:AH62 AI65:AI66 AH65:AH113" xr:uid="{C979E772-0F75-48E7-BD23-5A2F9F752C96}">
      <formula1>"NLS, 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1EAD-8FA7-4FFD-8EA7-639A20057219}">
  <sheetPr codeName="Sheet16">
    <pageSetUpPr fitToPage="1"/>
  </sheetPr>
  <dimension ref="A1:AS146"/>
  <sheetViews>
    <sheetView view="pageBreakPreview" zoomScale="60" zoomScaleNormal="58"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327</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row>
    <row r="8" spans="1:45" ht="6" customHeight="1" thickBot="1">
      <c r="AO8" s="492"/>
      <c r="AP8" s="492"/>
      <c r="AQ8" s="492"/>
      <c r="AR8" s="492"/>
      <c r="AS8" s="492"/>
    </row>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O9" s="492"/>
      <c r="AP9" s="492"/>
      <c r="AQ9" s="492"/>
      <c r="AR9" s="492"/>
      <c r="AS9" s="492"/>
    </row>
    <row r="10" spans="1:45" ht="19.5" customHeight="1" thickBot="1">
      <c r="A10" s="1331"/>
      <c r="B10" s="1332"/>
      <c r="C10" s="139"/>
      <c r="D10" s="139"/>
      <c r="E10" s="139"/>
      <c r="F10" s="139"/>
      <c r="G10" s="140"/>
      <c r="H10" s="141"/>
      <c r="I10" s="141"/>
      <c r="J10" s="141">
        <v>1</v>
      </c>
      <c r="K10" s="142">
        <v>2</v>
      </c>
      <c r="L10" s="143">
        <v>5</v>
      </c>
      <c r="M10" s="141">
        <v>6</v>
      </c>
      <c r="N10" s="141">
        <v>7</v>
      </c>
      <c r="O10" s="141">
        <v>8</v>
      </c>
      <c r="P10" s="144">
        <v>9</v>
      </c>
      <c r="Q10" s="140">
        <v>12</v>
      </c>
      <c r="R10" s="141">
        <v>13</v>
      </c>
      <c r="S10" s="141">
        <v>14</v>
      </c>
      <c r="T10" s="141">
        <v>15</v>
      </c>
      <c r="U10" s="142">
        <v>16</v>
      </c>
      <c r="V10" s="143">
        <v>19</v>
      </c>
      <c r="W10" s="141">
        <v>20</v>
      </c>
      <c r="X10" s="141">
        <v>21</v>
      </c>
      <c r="Y10" s="141">
        <v>22</v>
      </c>
      <c r="Z10" s="144">
        <v>23</v>
      </c>
      <c r="AA10" s="140">
        <v>26</v>
      </c>
      <c r="AB10" s="141">
        <v>27</v>
      </c>
      <c r="AC10" s="141">
        <v>28</v>
      </c>
      <c r="AD10" s="141">
        <v>29</v>
      </c>
      <c r="AE10" s="142">
        <v>30</v>
      </c>
      <c r="AF10" s="1337"/>
      <c r="AG10" s="1337"/>
      <c r="AH10" s="1341"/>
      <c r="AI10" s="1342"/>
      <c r="AJ10" s="1342"/>
      <c r="AK10" s="1342"/>
      <c r="AL10" s="1342"/>
      <c r="AM10" s="1343"/>
      <c r="AO10" s="492"/>
      <c r="AP10" s="492"/>
      <c r="AQ10" s="492"/>
      <c r="AR10" s="492"/>
      <c r="AS10" s="492"/>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O11" s="492"/>
      <c r="AP11" s="492"/>
      <c r="AQ11" s="492"/>
      <c r="AR11" s="492"/>
      <c r="AS11" s="492"/>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492"/>
      <c r="AP12" s="492"/>
      <c r="AQ12" s="492"/>
      <c r="AR12" s="492"/>
      <c r="AS12" s="492"/>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22</v>
      </c>
      <c r="AH13" s="1326"/>
      <c r="AI13" s="1327"/>
      <c r="AJ13" s="1327"/>
      <c r="AK13" s="1327"/>
      <c r="AL13" s="1327"/>
      <c r="AM13" s="1328"/>
      <c r="AO13" s="493" t="s">
        <v>459</v>
      </c>
      <c r="AP13" s="493"/>
      <c r="AQ13" s="493"/>
      <c r="AR13" s="493"/>
      <c r="AS13" s="495"/>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22</v>
      </c>
      <c r="AH14" s="1316"/>
      <c r="AI14" s="1317"/>
      <c r="AJ14" s="1317"/>
      <c r="AK14" s="1317"/>
      <c r="AL14" s="1317"/>
      <c r="AM14" s="1318"/>
      <c r="AO14" s="492"/>
      <c r="AP14" s="492"/>
      <c r="AQ14" s="492"/>
      <c r="AR14" s="492"/>
      <c r="AS14" s="492"/>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22</v>
      </c>
      <c r="AH15" s="1316"/>
      <c r="AI15" s="1317"/>
      <c r="AJ15" s="1317"/>
      <c r="AK15" s="1317"/>
      <c r="AL15" s="1317"/>
      <c r="AM15" s="1318"/>
      <c r="AO15" s="492"/>
      <c r="AP15" s="492"/>
      <c r="AQ15" s="492"/>
      <c r="AR15" s="492"/>
      <c r="AS15" s="492"/>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22</v>
      </c>
      <c r="AH16" s="1316"/>
      <c r="AI16" s="1317"/>
      <c r="AJ16" s="1317"/>
      <c r="AK16" s="1317"/>
      <c r="AL16" s="1317"/>
      <c r="AM16" s="1318"/>
      <c r="AO16" s="492"/>
      <c r="AP16" s="492"/>
      <c r="AQ16" s="492"/>
      <c r="AR16" s="492"/>
      <c r="AS16" s="492"/>
    </row>
    <row r="17" spans="1:45"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22</v>
      </c>
      <c r="AH17" s="1316"/>
      <c r="AI17" s="1317"/>
      <c r="AJ17" s="1317"/>
      <c r="AK17" s="1317"/>
      <c r="AL17" s="1317"/>
      <c r="AM17" s="1318"/>
      <c r="AO17" s="492"/>
      <c r="AP17" s="492"/>
      <c r="AQ17" s="492"/>
      <c r="AR17" s="492"/>
      <c r="AS17" s="492"/>
    </row>
    <row r="18" spans="1:45"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22</v>
      </c>
      <c r="AH18" s="1316"/>
      <c r="AI18" s="1317"/>
      <c r="AJ18" s="1317"/>
      <c r="AK18" s="1317"/>
      <c r="AL18" s="1317"/>
      <c r="AM18" s="1318"/>
      <c r="AO18" s="492"/>
      <c r="AP18" s="492"/>
      <c r="AQ18" s="492"/>
      <c r="AR18" s="492"/>
      <c r="AS18" s="492"/>
    </row>
    <row r="19" spans="1:45"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22</v>
      </c>
      <c r="AH19" s="1316"/>
      <c r="AI19" s="1317"/>
      <c r="AJ19" s="1317"/>
      <c r="AK19" s="1317"/>
      <c r="AL19" s="1317"/>
      <c r="AM19" s="1318"/>
      <c r="AO19" s="492"/>
      <c r="AP19" s="492"/>
      <c r="AQ19" s="492"/>
      <c r="AR19" s="492"/>
      <c r="AS19" s="492"/>
    </row>
    <row r="20" spans="1:45"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22</v>
      </c>
      <c r="AH20" s="1316"/>
      <c r="AI20" s="1317"/>
      <c r="AJ20" s="1317"/>
      <c r="AK20" s="1317"/>
      <c r="AL20" s="1317"/>
      <c r="AM20" s="1318"/>
      <c r="AO20" s="492"/>
      <c r="AP20" s="492"/>
      <c r="AQ20" s="492"/>
      <c r="AR20" s="492"/>
      <c r="AS20" s="492"/>
    </row>
    <row r="21" spans="1:45"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22</v>
      </c>
      <c r="AH21" s="1316"/>
      <c r="AI21" s="1317"/>
      <c r="AJ21" s="1317"/>
      <c r="AK21" s="1317"/>
      <c r="AL21" s="1317"/>
      <c r="AM21" s="1318"/>
      <c r="AO21" s="492"/>
      <c r="AP21" s="492"/>
      <c r="AQ21" s="492"/>
      <c r="AR21" s="492"/>
      <c r="AS21" s="492"/>
    </row>
    <row r="22" spans="1:45"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22</v>
      </c>
      <c r="AH22" s="1316"/>
      <c r="AI22" s="1317"/>
      <c r="AJ22" s="1317"/>
      <c r="AK22" s="1317"/>
      <c r="AL22" s="1317"/>
      <c r="AM22" s="1318"/>
      <c r="AO22" s="492"/>
      <c r="AP22" s="492"/>
      <c r="AQ22" s="492"/>
      <c r="AR22" s="492"/>
      <c r="AS22" s="492"/>
    </row>
    <row r="23" spans="1:45"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22</v>
      </c>
      <c r="AH23" s="1316"/>
      <c r="AI23" s="1317"/>
      <c r="AJ23" s="1317"/>
      <c r="AK23" s="1317"/>
      <c r="AL23" s="1317"/>
      <c r="AM23" s="1318"/>
      <c r="AO23" s="492"/>
      <c r="AP23" s="492"/>
      <c r="AQ23" s="492"/>
      <c r="AR23" s="492"/>
      <c r="AS23" s="492"/>
    </row>
    <row r="24" spans="1:45"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22</v>
      </c>
      <c r="AH24" s="1316"/>
      <c r="AI24" s="1317"/>
      <c r="AJ24" s="1317"/>
      <c r="AK24" s="1317"/>
      <c r="AL24" s="1317"/>
      <c r="AM24" s="1318"/>
      <c r="AO24" s="492"/>
      <c r="AP24" s="492"/>
      <c r="AQ24" s="492"/>
      <c r="AR24" s="492"/>
      <c r="AS24" s="492"/>
    </row>
    <row r="25" spans="1:45"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22</v>
      </c>
      <c r="AH25" s="1316"/>
      <c r="AI25" s="1317"/>
      <c r="AJ25" s="1317"/>
      <c r="AK25" s="1317"/>
      <c r="AL25" s="1317"/>
      <c r="AM25" s="1318"/>
    </row>
    <row r="26" spans="1:45"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22</v>
      </c>
      <c r="AH26" s="1316"/>
      <c r="AI26" s="1317"/>
      <c r="AJ26" s="1317"/>
      <c r="AK26" s="1317"/>
      <c r="AL26" s="1317"/>
      <c r="AM26" s="1318"/>
    </row>
    <row r="27" spans="1:45"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22</v>
      </c>
      <c r="AH27" s="1316"/>
      <c r="AI27" s="1317"/>
      <c r="AJ27" s="1317"/>
      <c r="AK27" s="1317"/>
      <c r="AL27" s="1317"/>
      <c r="AM27" s="1318"/>
    </row>
    <row r="28" spans="1:45"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22</v>
      </c>
      <c r="AH28" s="1316"/>
      <c r="AI28" s="1317"/>
      <c r="AJ28" s="1317"/>
      <c r="AK28" s="1317"/>
      <c r="AL28" s="1317"/>
      <c r="AM28" s="1318"/>
    </row>
    <row r="29" spans="1:45"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22</v>
      </c>
      <c r="AH29" s="1316"/>
      <c r="AI29" s="1317"/>
      <c r="AJ29" s="1317"/>
      <c r="AK29" s="1317"/>
      <c r="AL29" s="1317"/>
      <c r="AM29" s="1318"/>
    </row>
    <row r="30" spans="1:45"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22</v>
      </c>
      <c r="AH30" s="1316"/>
      <c r="AI30" s="1317"/>
      <c r="AJ30" s="1317"/>
      <c r="AK30" s="1317"/>
      <c r="AL30" s="1317"/>
      <c r="AM30" s="1318"/>
    </row>
    <row r="31" spans="1:45"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22</v>
      </c>
      <c r="AH31" s="1316"/>
      <c r="AI31" s="1317"/>
      <c r="AJ31" s="178"/>
      <c r="AK31" s="178"/>
      <c r="AL31" s="178"/>
      <c r="AM31" s="179"/>
    </row>
    <row r="32" spans="1:45"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22</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22</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22</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22</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22</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22</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22</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22</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22</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22</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22</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22</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22</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22</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22</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22</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22</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22</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22</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22</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22</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22</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22</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22</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22</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22</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22</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22</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22</v>
      </c>
      <c r="AH60" s="1316"/>
      <c r="AI60" s="1317"/>
      <c r="AJ60" s="1317"/>
      <c r="AK60" s="1317"/>
      <c r="AL60" s="1317"/>
      <c r="AM60" s="1318"/>
    </row>
    <row r="61" spans="1:39">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22</v>
      </c>
      <c r="AH61" s="1316"/>
      <c r="AI61" s="1317"/>
      <c r="AJ61" s="1317"/>
      <c r="AK61" s="1317"/>
      <c r="AL61" s="1317"/>
      <c r="AM61" s="1318"/>
    </row>
    <row r="62" spans="1:39" ht="14.5"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0</v>
      </c>
      <c r="H63" s="189">
        <f t="shared" ref="H63:AE63" si="3">IF(H10="",0,H62)</f>
        <v>0</v>
      </c>
      <c r="I63" s="189">
        <f t="shared" si="3"/>
        <v>0</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24</v>
      </c>
      <c r="W63" s="189">
        <f t="shared" si="3"/>
        <v>24</v>
      </c>
      <c r="X63" s="189">
        <f t="shared" si="3"/>
        <v>24</v>
      </c>
      <c r="Y63" s="189">
        <f t="shared" si="3"/>
        <v>24</v>
      </c>
      <c r="Z63" s="190">
        <f t="shared" si="3"/>
        <v>24</v>
      </c>
      <c r="AA63" s="188">
        <f t="shared" si="3"/>
        <v>24</v>
      </c>
      <c r="AB63" s="189">
        <f t="shared" si="3"/>
        <v>24</v>
      </c>
      <c r="AC63" s="189">
        <f t="shared" si="3"/>
        <v>24</v>
      </c>
      <c r="AD63" s="189">
        <f t="shared" si="3"/>
        <v>24</v>
      </c>
      <c r="AE63" s="190">
        <f t="shared" si="3"/>
        <v>24</v>
      </c>
      <c r="AF63" s="191">
        <f>SUM(AF13:AF61)</f>
        <v>0</v>
      </c>
      <c r="AG63" s="192">
        <f>SUM(G63:AE63)</f>
        <v>528</v>
      </c>
      <c r="AH63" s="193"/>
      <c r="AI63" s="194"/>
      <c r="AJ63" s="194"/>
      <c r="AK63" s="194"/>
      <c r="AL63" s="194"/>
      <c r="AM63" s="195"/>
    </row>
    <row r="64" spans="1:39" ht="21.9" customHeight="1" thickBot="1">
      <c r="A64" s="157">
        <v>1</v>
      </c>
      <c r="B64" s="486" t="str">
        <f>'INPUT DATA'!P9</f>
        <v>AGANOS, MEARL ROSE S.</v>
      </c>
      <c r="C64" s="196"/>
      <c r="D64" s="196"/>
      <c r="E64" s="196"/>
      <c r="F64" s="196"/>
      <c r="G64" s="197"/>
      <c r="H64" s="160"/>
      <c r="I64" s="161"/>
      <c r="J64" s="161"/>
      <c r="K64" s="198"/>
      <c r="L64" s="199"/>
      <c r="M64" s="200"/>
      <c r="N64" s="200" t="s">
        <v>268</v>
      </c>
      <c r="O64" s="200"/>
      <c r="P64" s="201"/>
      <c r="Q64" s="157"/>
      <c r="R64" s="200" t="s">
        <v>268</v>
      </c>
      <c r="S64" s="200"/>
      <c r="T64" s="200"/>
      <c r="U64" s="198"/>
      <c r="V64" s="199"/>
      <c r="W64" s="200"/>
      <c r="X64" s="200" t="s">
        <v>268</v>
      </c>
      <c r="Y64" s="200"/>
      <c r="Z64" s="201"/>
      <c r="AA64" s="157"/>
      <c r="AB64" s="200"/>
      <c r="AC64" s="200"/>
      <c r="AD64" s="201"/>
      <c r="AE64" s="198"/>
      <c r="AF64" s="166">
        <f t="shared" ref="AF64:AF112" si="4">COUNTIF(G64:AE64,"X")</f>
        <v>3</v>
      </c>
      <c r="AG64" s="167">
        <f t="shared" ref="AG64:AG112" si="5">$AJ$117-AF64</f>
        <v>19</v>
      </c>
      <c r="AH64" s="1326"/>
      <c r="AI64" s="1327"/>
      <c r="AJ64" s="1327"/>
      <c r="AK64" s="1327"/>
      <c r="AL64" s="1327"/>
      <c r="AM64" s="1328"/>
    </row>
    <row r="65" spans="1:39" ht="21.9" customHeight="1" thickBot="1">
      <c r="A65" s="168">
        <v>2</v>
      </c>
      <c r="B65" s="486" t="str">
        <f>'INPUT DATA'!P10</f>
        <v>CALIZAR, CHRISTINA PAULA A.</v>
      </c>
      <c r="C65" s="202"/>
      <c r="D65" s="202"/>
      <c r="E65" s="202"/>
      <c r="F65" s="202"/>
      <c r="G65" s="203"/>
      <c r="H65" s="204"/>
      <c r="I65" s="172"/>
      <c r="J65" s="172"/>
      <c r="K65" s="173"/>
      <c r="L65" s="174"/>
      <c r="M65" s="172"/>
      <c r="N65" s="172"/>
      <c r="O65" s="172" t="s">
        <v>268</v>
      </c>
      <c r="P65" s="175"/>
      <c r="Q65" s="168"/>
      <c r="R65" s="172"/>
      <c r="S65" s="172"/>
      <c r="T65" s="172"/>
      <c r="U65" s="173"/>
      <c r="V65" s="174"/>
      <c r="W65" s="172"/>
      <c r="X65" s="172"/>
      <c r="Y65" s="172"/>
      <c r="Z65" s="175"/>
      <c r="AA65" s="168"/>
      <c r="AB65" s="172"/>
      <c r="AC65" s="172"/>
      <c r="AD65" s="175"/>
      <c r="AE65" s="173"/>
      <c r="AF65" s="176">
        <f t="shared" si="4"/>
        <v>1</v>
      </c>
      <c r="AG65" s="177">
        <f t="shared" si="5"/>
        <v>21</v>
      </c>
      <c r="AH65" s="1316"/>
      <c r="AI65" s="1317"/>
      <c r="AJ65" s="1317"/>
      <c r="AK65" s="1317"/>
      <c r="AL65" s="1317"/>
      <c r="AM65" s="1318"/>
    </row>
    <row r="66" spans="1:39" ht="21.9" customHeight="1" thickBot="1">
      <c r="A66" s="168">
        <v>3</v>
      </c>
      <c r="B66" s="486" t="str">
        <f>'INPUT DATA'!P11</f>
        <v>CAMPANIEL, JOANNA RENEE A.</v>
      </c>
      <c r="C66" s="202"/>
      <c r="D66" s="202"/>
      <c r="E66" s="202"/>
      <c r="F66" s="202"/>
      <c r="G66" s="203"/>
      <c r="H66" s="204"/>
      <c r="I66" s="172"/>
      <c r="J66" s="172"/>
      <c r="K66" s="173"/>
      <c r="L66" s="174"/>
      <c r="M66" s="172" t="s">
        <v>268</v>
      </c>
      <c r="N66" s="172"/>
      <c r="O66" s="172"/>
      <c r="P66" s="175"/>
      <c r="Q66" s="168"/>
      <c r="R66" s="172"/>
      <c r="S66" s="172"/>
      <c r="T66" s="172"/>
      <c r="U66" s="173"/>
      <c r="V66" s="174"/>
      <c r="W66" s="172"/>
      <c r="X66" s="172"/>
      <c r="Y66" s="172"/>
      <c r="Z66" s="175"/>
      <c r="AA66" s="168"/>
      <c r="AB66" s="172"/>
      <c r="AC66" s="172"/>
      <c r="AD66" s="175"/>
      <c r="AE66" s="173"/>
      <c r="AF66" s="176">
        <f t="shared" si="4"/>
        <v>1</v>
      </c>
      <c r="AG66" s="177">
        <f t="shared" si="5"/>
        <v>21</v>
      </c>
      <c r="AH66" s="1316"/>
      <c r="AI66" s="1317"/>
      <c r="AJ66" s="1317"/>
      <c r="AK66" s="1317"/>
      <c r="AL66" s="1317"/>
      <c r="AM66" s="1318"/>
    </row>
    <row r="67" spans="1:39" ht="21.9" customHeight="1" thickBot="1">
      <c r="A67" s="168">
        <v>4</v>
      </c>
      <c r="B67" s="486"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t="s">
        <v>268</v>
      </c>
      <c r="X67" s="172"/>
      <c r="Y67" s="172"/>
      <c r="Z67" s="175"/>
      <c r="AA67" s="168"/>
      <c r="AB67" s="172"/>
      <c r="AC67" s="172"/>
      <c r="AD67" s="175"/>
      <c r="AE67" s="173"/>
      <c r="AF67" s="176">
        <f t="shared" si="4"/>
        <v>1</v>
      </c>
      <c r="AG67" s="177">
        <f t="shared" si="5"/>
        <v>21</v>
      </c>
      <c r="AH67" s="1316"/>
      <c r="AI67" s="1317"/>
      <c r="AJ67" s="1317"/>
      <c r="AK67" s="1317"/>
      <c r="AL67" s="1317"/>
      <c r="AM67" s="1318"/>
    </row>
    <row r="68" spans="1:39" ht="21.9" customHeight="1" thickBot="1">
      <c r="A68" s="168">
        <v>5</v>
      </c>
      <c r="B68" s="486" t="str">
        <f>'INPUT DATA'!P13</f>
        <v>CARBONILLA, JHAYRA O.</v>
      </c>
      <c r="C68" s="202"/>
      <c r="D68" s="202"/>
      <c r="E68" s="202"/>
      <c r="F68" s="202"/>
      <c r="G68" s="203"/>
      <c r="H68" s="204"/>
      <c r="I68" s="172"/>
      <c r="J68" s="172"/>
      <c r="K68" s="173"/>
      <c r="L68" s="174"/>
      <c r="M68" s="172" t="s">
        <v>268</v>
      </c>
      <c r="N68" s="172"/>
      <c r="O68" s="172"/>
      <c r="P68" s="175" t="s">
        <v>268</v>
      </c>
      <c r="Q68" s="168"/>
      <c r="R68" s="172"/>
      <c r="S68" s="172"/>
      <c r="T68" s="172"/>
      <c r="U68" s="173"/>
      <c r="V68" s="174"/>
      <c r="W68" s="172"/>
      <c r="X68" s="172"/>
      <c r="Y68" s="172"/>
      <c r="Z68" s="175"/>
      <c r="AA68" s="168"/>
      <c r="AB68" s="172"/>
      <c r="AC68" s="172"/>
      <c r="AD68" s="175"/>
      <c r="AE68" s="173"/>
      <c r="AF68" s="176">
        <f t="shared" si="4"/>
        <v>2</v>
      </c>
      <c r="AG68" s="177">
        <f t="shared" si="5"/>
        <v>20</v>
      </c>
      <c r="AH68" s="1316"/>
      <c r="AI68" s="1317"/>
      <c r="AJ68" s="1317"/>
      <c r="AK68" s="1317"/>
      <c r="AL68" s="1317"/>
      <c r="AM68" s="1318"/>
    </row>
    <row r="69" spans="1:39" ht="21.9" customHeight="1" thickBot="1">
      <c r="A69" s="168">
        <v>6</v>
      </c>
      <c r="B69" s="486"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22</v>
      </c>
      <c r="AH69" s="1316"/>
      <c r="AI69" s="1317"/>
      <c r="AJ69" s="1317"/>
      <c r="AK69" s="1317"/>
      <c r="AL69" s="1317"/>
      <c r="AM69" s="1318"/>
    </row>
    <row r="70" spans="1:39" ht="21.9" customHeight="1" thickBot="1">
      <c r="A70" s="168">
        <v>7</v>
      </c>
      <c r="B70" s="486" t="str">
        <f>'INPUT DATA'!P15</f>
        <v>DAWA, PATRICE BRIELLE J.</v>
      </c>
      <c r="C70" s="202"/>
      <c r="D70" s="202"/>
      <c r="E70" s="202"/>
      <c r="F70" s="202"/>
      <c r="G70" s="203"/>
      <c r="H70" s="204"/>
      <c r="I70" s="172"/>
      <c r="J70" s="172"/>
      <c r="K70" s="173"/>
      <c r="L70" s="174"/>
      <c r="M70" s="172" t="s">
        <v>268</v>
      </c>
      <c r="N70" s="172"/>
      <c r="O70" s="172"/>
      <c r="P70" s="175"/>
      <c r="Q70" s="168"/>
      <c r="R70" s="172"/>
      <c r="S70" s="172"/>
      <c r="T70" s="172"/>
      <c r="U70" s="173"/>
      <c r="V70" s="174"/>
      <c r="W70" s="172"/>
      <c r="X70" s="172" t="s">
        <v>268</v>
      </c>
      <c r="Y70" s="172"/>
      <c r="Z70" s="175"/>
      <c r="AA70" s="168"/>
      <c r="AB70" s="172"/>
      <c r="AC70" s="172"/>
      <c r="AD70" s="175"/>
      <c r="AE70" s="173"/>
      <c r="AF70" s="176">
        <f t="shared" si="4"/>
        <v>2</v>
      </c>
      <c r="AG70" s="177">
        <f t="shared" si="5"/>
        <v>20</v>
      </c>
      <c r="AH70" s="1316"/>
      <c r="AI70" s="1317"/>
      <c r="AJ70" s="1317"/>
      <c r="AK70" s="1317"/>
      <c r="AL70" s="1317"/>
      <c r="AM70" s="1318"/>
    </row>
    <row r="71" spans="1:39" ht="21.9" customHeight="1" thickBot="1">
      <c r="A71" s="168">
        <v>8</v>
      </c>
      <c r="B71" s="486"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22</v>
      </c>
      <c r="AH71" s="1316"/>
      <c r="AI71" s="1317"/>
      <c r="AJ71" s="1317"/>
      <c r="AK71" s="1317"/>
      <c r="AL71" s="1317"/>
      <c r="AM71" s="1318"/>
    </row>
    <row r="72" spans="1:39" ht="21.9" customHeight="1" thickBot="1">
      <c r="A72" s="168">
        <v>9</v>
      </c>
      <c r="B72" s="486"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22</v>
      </c>
      <c r="AH72" s="1316"/>
      <c r="AI72" s="1317"/>
      <c r="AJ72" s="1317"/>
      <c r="AK72" s="1317"/>
      <c r="AL72" s="1317"/>
      <c r="AM72" s="1318"/>
    </row>
    <row r="73" spans="1:39" ht="21.9" customHeight="1" thickBot="1">
      <c r="A73" s="168">
        <v>10</v>
      </c>
      <c r="B73" s="486"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22</v>
      </c>
      <c r="AH73" s="1316"/>
      <c r="AI73" s="1317"/>
      <c r="AJ73" s="1317"/>
      <c r="AK73" s="1317"/>
      <c r="AL73" s="1317"/>
      <c r="AM73" s="1318"/>
    </row>
    <row r="74" spans="1:39" ht="21.9" customHeight="1" thickBot="1">
      <c r="A74" s="168">
        <v>11</v>
      </c>
      <c r="B74" s="486"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22</v>
      </c>
      <c r="AH74" s="1316"/>
      <c r="AI74" s="1317"/>
      <c r="AJ74" s="1317"/>
      <c r="AK74" s="1317"/>
      <c r="AL74" s="1317"/>
      <c r="AM74" s="1318"/>
    </row>
    <row r="75" spans="1:39" ht="21.9" customHeight="1" thickBot="1">
      <c r="A75" s="168">
        <v>12</v>
      </c>
      <c r="B75" s="486"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22</v>
      </c>
      <c r="AH75" s="1316"/>
      <c r="AI75" s="1317"/>
      <c r="AJ75" s="1317"/>
      <c r="AK75" s="1317"/>
      <c r="AL75" s="1317"/>
      <c r="AM75" s="1318"/>
    </row>
    <row r="76" spans="1:39" ht="21.9" customHeight="1" thickBot="1">
      <c r="A76" s="168">
        <v>13</v>
      </c>
      <c r="B76" s="486"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22</v>
      </c>
      <c r="AH76" s="1316"/>
      <c r="AI76" s="1317"/>
      <c r="AJ76" s="1317"/>
      <c r="AK76" s="1317"/>
      <c r="AL76" s="1317"/>
      <c r="AM76" s="1318"/>
    </row>
    <row r="77" spans="1:39" ht="21.9" customHeight="1" thickBot="1">
      <c r="A77" s="168">
        <v>14</v>
      </c>
      <c r="B77" s="486"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22</v>
      </c>
      <c r="AH77" s="1316"/>
      <c r="AI77" s="1317"/>
      <c r="AJ77" s="1317"/>
      <c r="AK77" s="1317"/>
      <c r="AL77" s="1317"/>
      <c r="AM77" s="1318"/>
    </row>
    <row r="78" spans="1:39" ht="21.9" customHeight="1" thickBot="1">
      <c r="A78" s="168">
        <v>15</v>
      </c>
      <c r="B78" s="486"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22</v>
      </c>
      <c r="AH78" s="1316"/>
      <c r="AI78" s="1317"/>
      <c r="AJ78" s="1317"/>
      <c r="AK78" s="1317"/>
      <c r="AL78" s="1317"/>
      <c r="AM78" s="1318"/>
    </row>
    <row r="79" spans="1:39" ht="21.9" customHeight="1" thickBot="1">
      <c r="A79" s="168">
        <v>16</v>
      </c>
      <c r="B79" s="486"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22</v>
      </c>
      <c r="AH79" s="1316"/>
      <c r="AI79" s="1317"/>
      <c r="AJ79" s="1317"/>
      <c r="AK79" s="1317"/>
      <c r="AL79" s="1317"/>
      <c r="AM79" s="1318"/>
    </row>
    <row r="80" spans="1:39" ht="21.9" customHeight="1" thickBot="1">
      <c r="A80" s="168">
        <v>17</v>
      </c>
      <c r="B80" s="486"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22</v>
      </c>
      <c r="AH80" s="1316"/>
      <c r="AI80" s="1317"/>
      <c r="AJ80" s="1317"/>
      <c r="AK80" s="1317"/>
      <c r="AL80" s="1317"/>
      <c r="AM80" s="1318"/>
    </row>
    <row r="81" spans="1:39" ht="21.9" customHeight="1" thickBot="1">
      <c r="A81" s="168">
        <v>18</v>
      </c>
      <c r="B81" s="486"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22</v>
      </c>
      <c r="AH81" s="1316"/>
      <c r="AI81" s="1317"/>
      <c r="AJ81" s="1317"/>
      <c r="AK81" s="1317"/>
      <c r="AL81" s="1317"/>
      <c r="AM81" s="1318"/>
    </row>
    <row r="82" spans="1:39" ht="21.9" customHeight="1" thickBot="1">
      <c r="A82" s="168">
        <v>19</v>
      </c>
      <c r="B82" s="486"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22</v>
      </c>
      <c r="AH82" s="1316"/>
      <c r="AI82" s="1317"/>
      <c r="AJ82" s="178"/>
      <c r="AK82" s="178"/>
      <c r="AL82" s="178"/>
      <c r="AM82" s="179"/>
    </row>
    <row r="83" spans="1:39" ht="21.9" customHeight="1" thickBot="1">
      <c r="A83" s="168">
        <v>20</v>
      </c>
      <c r="B83" s="486"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22</v>
      </c>
      <c r="AH83" s="1316"/>
      <c r="AI83" s="1317"/>
      <c r="AJ83" s="178"/>
      <c r="AK83" s="178"/>
      <c r="AL83" s="178"/>
      <c r="AM83" s="179"/>
    </row>
    <row r="84" spans="1:39" ht="21.9" customHeight="1" thickBot="1">
      <c r="A84" s="168">
        <v>21</v>
      </c>
      <c r="B84" s="486"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22</v>
      </c>
      <c r="AH84" s="1316"/>
      <c r="AI84" s="1317"/>
      <c r="AJ84" s="178"/>
      <c r="AK84" s="178"/>
      <c r="AL84" s="178"/>
      <c r="AM84" s="179"/>
    </row>
    <row r="85" spans="1:39" ht="21.9" customHeight="1" thickBot="1">
      <c r="A85" s="168">
        <v>22</v>
      </c>
      <c r="B85" s="486"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22</v>
      </c>
      <c r="AH85" s="1316"/>
      <c r="AI85" s="1317"/>
      <c r="AJ85" s="178"/>
      <c r="AK85" s="178"/>
      <c r="AL85" s="178"/>
      <c r="AM85" s="179"/>
    </row>
    <row r="86" spans="1:39" ht="21.9" customHeight="1" thickBot="1">
      <c r="A86" s="168">
        <v>23</v>
      </c>
      <c r="B86" s="486"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22</v>
      </c>
      <c r="AH86" s="1316"/>
      <c r="AI86" s="1317"/>
      <c r="AJ86" s="178"/>
      <c r="AK86" s="178"/>
      <c r="AL86" s="178"/>
      <c r="AM86" s="179"/>
    </row>
    <row r="87" spans="1:39" ht="21.9" customHeight="1" thickBot="1">
      <c r="A87" s="168">
        <v>24</v>
      </c>
      <c r="B87" s="486"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22</v>
      </c>
      <c r="AH87" s="1316"/>
      <c r="AI87" s="1317"/>
      <c r="AJ87" s="178"/>
      <c r="AK87" s="178"/>
      <c r="AL87" s="178"/>
      <c r="AM87" s="179"/>
    </row>
    <row r="88" spans="1:39" ht="21.9" customHeight="1" thickBot="1">
      <c r="A88" s="168">
        <v>25</v>
      </c>
      <c r="B88" s="486"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22</v>
      </c>
      <c r="AH88" s="1316"/>
      <c r="AI88" s="1317"/>
      <c r="AJ88" s="178"/>
      <c r="AK88" s="178"/>
      <c r="AL88" s="178"/>
      <c r="AM88" s="179"/>
    </row>
    <row r="89" spans="1:39" ht="21.9" customHeight="1" thickBot="1">
      <c r="A89" s="168">
        <v>26</v>
      </c>
      <c r="B89" s="486"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22</v>
      </c>
      <c r="AH89" s="1316"/>
      <c r="AI89" s="1317"/>
      <c r="AJ89" s="178"/>
      <c r="AK89" s="178"/>
      <c r="AL89" s="178"/>
      <c r="AM89" s="179"/>
    </row>
    <row r="90" spans="1:39" ht="21.9" customHeight="1" thickBot="1">
      <c r="A90" s="168">
        <v>27</v>
      </c>
      <c r="B90" s="486"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22</v>
      </c>
      <c r="AH90" s="1316"/>
      <c r="AI90" s="1317"/>
      <c r="AJ90" s="178"/>
      <c r="AK90" s="178"/>
      <c r="AL90" s="178"/>
      <c r="AM90" s="179"/>
    </row>
    <row r="91" spans="1:39" ht="21.9" customHeight="1" thickBot="1">
      <c r="A91" s="168">
        <v>28</v>
      </c>
      <c r="B91" s="486"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22</v>
      </c>
      <c r="AH91" s="1316"/>
      <c r="AI91" s="1317"/>
      <c r="AJ91" s="178"/>
      <c r="AK91" s="178"/>
      <c r="AL91" s="178"/>
      <c r="AM91" s="179"/>
    </row>
    <row r="92" spans="1:39" ht="21.9" customHeight="1" thickBot="1">
      <c r="A92" s="168">
        <v>29</v>
      </c>
      <c r="B92" s="486"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22</v>
      </c>
      <c r="AH92" s="1316"/>
      <c r="AI92" s="1317"/>
      <c r="AJ92" s="178"/>
      <c r="AK92" s="178"/>
      <c r="AL92" s="178"/>
      <c r="AM92" s="179"/>
    </row>
    <row r="93" spans="1:39" ht="21.9" customHeight="1" thickBot="1">
      <c r="A93" s="168">
        <v>30</v>
      </c>
      <c r="B93" s="486"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22</v>
      </c>
      <c r="AH93" s="1316"/>
      <c r="AI93" s="1317"/>
      <c r="AJ93" s="1317"/>
      <c r="AK93" s="1317"/>
      <c r="AL93" s="1317"/>
      <c r="AM93" s="1318"/>
    </row>
    <row r="94" spans="1:39" ht="21.9" customHeight="1" thickBot="1">
      <c r="A94" s="168">
        <v>31</v>
      </c>
      <c r="B94" s="486"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22</v>
      </c>
      <c r="AH94" s="1316"/>
      <c r="AI94" s="1317"/>
      <c r="AJ94" s="178"/>
      <c r="AK94" s="178"/>
      <c r="AL94" s="178"/>
      <c r="AM94" s="179"/>
    </row>
    <row r="95" spans="1:39" ht="21.9" customHeight="1" thickBot="1">
      <c r="A95" s="168">
        <v>32</v>
      </c>
      <c r="B95" s="486"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22</v>
      </c>
      <c r="AH95" s="1316"/>
      <c r="AI95" s="1317"/>
      <c r="AJ95" s="178"/>
      <c r="AK95" s="178"/>
      <c r="AL95" s="178"/>
      <c r="AM95" s="179"/>
    </row>
    <row r="96" spans="1:39" ht="21.9" customHeight="1" thickBot="1">
      <c r="A96" s="168">
        <v>33</v>
      </c>
      <c r="B96" s="486"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22</v>
      </c>
      <c r="AH96" s="1316"/>
      <c r="AI96" s="1317"/>
      <c r="AJ96" s="178"/>
      <c r="AK96" s="178"/>
      <c r="AL96" s="178"/>
      <c r="AM96" s="179"/>
    </row>
    <row r="97" spans="1:39" ht="21.9" customHeight="1" thickBot="1">
      <c r="A97" s="168">
        <v>34</v>
      </c>
      <c r="B97" s="486"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22</v>
      </c>
      <c r="AH97" s="1316"/>
      <c r="AI97" s="1317"/>
      <c r="AJ97" s="178"/>
      <c r="AK97" s="178"/>
      <c r="AL97" s="178"/>
      <c r="AM97" s="179"/>
    </row>
    <row r="98" spans="1:39" ht="21.9" customHeight="1" thickBot="1">
      <c r="A98" s="168">
        <v>35</v>
      </c>
      <c r="B98" s="486"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22</v>
      </c>
      <c r="AH98" s="1316"/>
      <c r="AI98" s="1317"/>
      <c r="AJ98" s="178"/>
      <c r="AK98" s="178"/>
      <c r="AL98" s="178"/>
      <c r="AM98" s="179"/>
    </row>
    <row r="99" spans="1:39" ht="21.9" customHeight="1" thickBot="1">
      <c r="A99" s="168">
        <v>36</v>
      </c>
      <c r="B99" s="486"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22</v>
      </c>
      <c r="AH99" s="1316"/>
      <c r="AI99" s="1317"/>
      <c r="AJ99" s="178"/>
      <c r="AK99" s="178"/>
      <c r="AL99" s="178"/>
      <c r="AM99" s="179"/>
    </row>
    <row r="100" spans="1:39" ht="21.9" customHeight="1" thickBot="1">
      <c r="A100" s="168">
        <v>37</v>
      </c>
      <c r="B100" s="486"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22</v>
      </c>
      <c r="AH100" s="1316"/>
      <c r="AI100" s="1317"/>
      <c r="AJ100" s="178"/>
      <c r="AK100" s="178"/>
      <c r="AL100" s="178"/>
      <c r="AM100" s="179"/>
    </row>
    <row r="101" spans="1:39" ht="21.9" customHeight="1" thickBot="1">
      <c r="A101" s="168">
        <v>38</v>
      </c>
      <c r="B101" s="486"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22</v>
      </c>
      <c r="AH101" s="1316"/>
      <c r="AI101" s="1317"/>
      <c r="AJ101" s="178"/>
      <c r="AK101" s="178"/>
      <c r="AL101" s="178"/>
      <c r="AM101" s="179"/>
    </row>
    <row r="102" spans="1:39" ht="21.9" customHeight="1" thickBot="1">
      <c r="A102" s="168">
        <v>39</v>
      </c>
      <c r="B102" s="486"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22</v>
      </c>
      <c r="AH102" s="1316"/>
      <c r="AI102" s="1317"/>
      <c r="AJ102" s="178"/>
      <c r="AK102" s="178"/>
      <c r="AL102" s="178"/>
      <c r="AM102" s="179"/>
    </row>
    <row r="103" spans="1:39" ht="21.9" customHeight="1" thickBot="1">
      <c r="A103" s="168">
        <v>40</v>
      </c>
      <c r="B103" s="486"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22</v>
      </c>
      <c r="AH103" s="1316"/>
      <c r="AI103" s="1317"/>
      <c r="AJ103" s="1317"/>
      <c r="AK103" s="1317"/>
      <c r="AL103" s="1317"/>
      <c r="AM103" s="1318"/>
    </row>
    <row r="104" spans="1:39" ht="21.9" customHeight="1" thickBot="1">
      <c r="A104" s="168">
        <v>41</v>
      </c>
      <c r="B104" s="486"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22</v>
      </c>
      <c r="AH104" s="1316"/>
      <c r="AI104" s="1317"/>
      <c r="AJ104" s="1317"/>
      <c r="AK104" s="1317"/>
      <c r="AL104" s="1317"/>
      <c r="AM104" s="1318"/>
    </row>
    <row r="105" spans="1:39" ht="21.9" customHeight="1" thickBot="1">
      <c r="A105" s="168">
        <v>42</v>
      </c>
      <c r="B105" s="486"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22</v>
      </c>
      <c r="AH105" s="1316"/>
      <c r="AI105" s="1317"/>
      <c r="AJ105" s="1317"/>
      <c r="AK105" s="1317"/>
      <c r="AL105" s="1317"/>
      <c r="AM105" s="1318"/>
    </row>
    <row r="106" spans="1:39" ht="21.9" customHeight="1" thickBot="1">
      <c r="A106" s="168">
        <v>43</v>
      </c>
      <c r="B106" s="486"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22</v>
      </c>
      <c r="AH106" s="1316"/>
      <c r="AI106" s="1317"/>
      <c r="AJ106" s="1317"/>
      <c r="AK106" s="1317"/>
      <c r="AL106" s="1317"/>
      <c r="AM106" s="1318"/>
    </row>
    <row r="107" spans="1:39" ht="21.9" customHeight="1" thickBot="1">
      <c r="A107" s="168">
        <v>44</v>
      </c>
      <c r="B107" s="486"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22</v>
      </c>
      <c r="AH107" s="1316"/>
      <c r="AI107" s="1317"/>
      <c r="AJ107" s="1317"/>
      <c r="AK107" s="1317"/>
      <c r="AL107" s="1317"/>
      <c r="AM107" s="1318"/>
    </row>
    <row r="108" spans="1:39" ht="21.9" customHeight="1" thickBot="1">
      <c r="A108" s="168">
        <v>45</v>
      </c>
      <c r="B108" s="486"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22</v>
      </c>
      <c r="AH108" s="1316"/>
      <c r="AI108" s="1317"/>
      <c r="AJ108" s="1317"/>
      <c r="AK108" s="1317"/>
      <c r="AL108" s="1317"/>
      <c r="AM108" s="1318"/>
    </row>
    <row r="109" spans="1:39" ht="21.9" customHeight="1" thickBot="1">
      <c r="A109" s="168">
        <v>46</v>
      </c>
      <c r="B109" s="486"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22</v>
      </c>
      <c r="AH109" s="1316"/>
      <c r="AI109" s="1317"/>
      <c r="AJ109" s="1317"/>
      <c r="AK109" s="1317"/>
      <c r="AL109" s="1317"/>
      <c r="AM109" s="1318"/>
    </row>
    <row r="110" spans="1:39" ht="21.9" customHeight="1" thickBot="1">
      <c r="A110" s="168">
        <v>47</v>
      </c>
      <c r="B110" s="486"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22</v>
      </c>
      <c r="AH110" s="1316"/>
      <c r="AI110" s="1317"/>
      <c r="AJ110" s="1317"/>
      <c r="AK110" s="1317"/>
      <c r="AL110" s="1317"/>
      <c r="AM110" s="1318"/>
    </row>
    <row r="111" spans="1:39" ht="21.9" customHeight="1" thickBot="1">
      <c r="A111" s="168">
        <v>48</v>
      </c>
      <c r="B111" s="486"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22</v>
      </c>
      <c r="AH111" s="1316"/>
      <c r="AI111" s="1317"/>
      <c r="AJ111" s="1317"/>
      <c r="AK111" s="1317"/>
      <c r="AL111" s="1317"/>
      <c r="AM111" s="1318"/>
    </row>
    <row r="112" spans="1:39" ht="14.5" thickBot="1">
      <c r="A112" s="168">
        <v>49</v>
      </c>
      <c r="B112" s="486"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22</v>
      </c>
      <c r="AH112" s="1316"/>
      <c r="AI112" s="1317"/>
      <c r="AJ112" s="1317"/>
      <c r="AK112" s="1317"/>
      <c r="AL112" s="1317"/>
      <c r="AM112" s="1318"/>
    </row>
    <row r="113" spans="1:39" ht="14.5" thickBot="1">
      <c r="A113" s="181">
        <v>50</v>
      </c>
      <c r="B113" s="486"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17</v>
      </c>
      <c r="N113" s="182">
        <f t="shared" si="6"/>
        <v>19</v>
      </c>
      <c r="O113" s="182">
        <f t="shared" si="6"/>
        <v>19</v>
      </c>
      <c r="P113" s="185">
        <f t="shared" si="6"/>
        <v>19</v>
      </c>
      <c r="Q113" s="181">
        <f t="shared" si="6"/>
        <v>20</v>
      </c>
      <c r="R113" s="182">
        <f t="shared" si="6"/>
        <v>19</v>
      </c>
      <c r="S113" s="182">
        <f t="shared" si="6"/>
        <v>20</v>
      </c>
      <c r="T113" s="182">
        <f t="shared" si="6"/>
        <v>20</v>
      </c>
      <c r="U113" s="183">
        <f t="shared" si="6"/>
        <v>20</v>
      </c>
      <c r="V113" s="184">
        <f t="shared" si="6"/>
        <v>20</v>
      </c>
      <c r="W113" s="182">
        <f t="shared" si="6"/>
        <v>19</v>
      </c>
      <c r="X113" s="182">
        <f t="shared" si="6"/>
        <v>18</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0</v>
      </c>
      <c r="H114" s="189">
        <f t="shared" ref="H114:AE114" si="7">IF(H10="",0,H113)</f>
        <v>0</v>
      </c>
      <c r="I114" s="189">
        <f t="shared" si="7"/>
        <v>0</v>
      </c>
      <c r="J114" s="189">
        <f t="shared" si="7"/>
        <v>20</v>
      </c>
      <c r="K114" s="190">
        <f t="shared" si="7"/>
        <v>20</v>
      </c>
      <c r="L114" s="207">
        <f t="shared" si="7"/>
        <v>20</v>
      </c>
      <c r="M114" s="189">
        <f t="shared" si="7"/>
        <v>17</v>
      </c>
      <c r="N114" s="189">
        <f t="shared" si="7"/>
        <v>19</v>
      </c>
      <c r="O114" s="189">
        <f t="shared" si="7"/>
        <v>19</v>
      </c>
      <c r="P114" s="190">
        <f t="shared" si="7"/>
        <v>19</v>
      </c>
      <c r="Q114" s="207">
        <f t="shared" si="7"/>
        <v>20</v>
      </c>
      <c r="R114" s="189">
        <f t="shared" si="7"/>
        <v>19</v>
      </c>
      <c r="S114" s="189">
        <f t="shared" si="7"/>
        <v>20</v>
      </c>
      <c r="T114" s="189">
        <f t="shared" si="7"/>
        <v>20</v>
      </c>
      <c r="U114" s="190">
        <f t="shared" si="7"/>
        <v>20</v>
      </c>
      <c r="V114" s="207">
        <f t="shared" si="7"/>
        <v>20</v>
      </c>
      <c r="W114" s="189">
        <f t="shared" si="7"/>
        <v>19</v>
      </c>
      <c r="X114" s="189">
        <f t="shared" si="7"/>
        <v>18</v>
      </c>
      <c r="Y114" s="189">
        <f t="shared" si="7"/>
        <v>20</v>
      </c>
      <c r="Z114" s="190">
        <f t="shared" si="7"/>
        <v>20</v>
      </c>
      <c r="AA114" s="207">
        <f t="shared" si="7"/>
        <v>20</v>
      </c>
      <c r="AB114" s="189">
        <f t="shared" si="7"/>
        <v>20</v>
      </c>
      <c r="AC114" s="189">
        <f t="shared" si="7"/>
        <v>20</v>
      </c>
      <c r="AD114" s="189">
        <f t="shared" si="7"/>
        <v>20</v>
      </c>
      <c r="AE114" s="190">
        <f t="shared" si="7"/>
        <v>20</v>
      </c>
      <c r="AF114" s="191">
        <f>SUM(AF64:AF112)</f>
        <v>10</v>
      </c>
      <c r="AG114" s="192">
        <f>SUM(G114:AE114)</f>
        <v>430</v>
      </c>
      <c r="AH114" s="1323"/>
      <c r="AI114" s="1324"/>
      <c r="AJ114" s="1324"/>
      <c r="AK114" s="1324"/>
      <c r="AL114" s="1324"/>
      <c r="AM114" s="1325"/>
    </row>
    <row r="115" spans="1:39" ht="21.9" customHeight="1" thickBot="1">
      <c r="A115" s="1368" t="s">
        <v>78</v>
      </c>
      <c r="B115" s="1368"/>
      <c r="C115" s="208"/>
      <c r="D115" s="208"/>
      <c r="E115" s="208"/>
      <c r="F115" s="208"/>
      <c r="G115" s="209">
        <f>G63+G114</f>
        <v>0</v>
      </c>
      <c r="H115" s="210">
        <f t="shared" ref="H115:AE115" si="8">H63+H114</f>
        <v>0</v>
      </c>
      <c r="I115" s="210">
        <f t="shared" si="8"/>
        <v>0</v>
      </c>
      <c r="J115" s="210">
        <f t="shared" si="8"/>
        <v>44</v>
      </c>
      <c r="K115" s="211">
        <f t="shared" si="8"/>
        <v>44</v>
      </c>
      <c r="L115" s="209">
        <f t="shared" si="8"/>
        <v>44</v>
      </c>
      <c r="M115" s="210">
        <f t="shared" si="8"/>
        <v>41</v>
      </c>
      <c r="N115" s="210">
        <f t="shared" si="8"/>
        <v>43</v>
      </c>
      <c r="O115" s="210">
        <f t="shared" si="8"/>
        <v>43</v>
      </c>
      <c r="P115" s="211">
        <f t="shared" si="8"/>
        <v>43</v>
      </c>
      <c r="Q115" s="209">
        <f t="shared" si="8"/>
        <v>44</v>
      </c>
      <c r="R115" s="210">
        <f t="shared" si="8"/>
        <v>43</v>
      </c>
      <c r="S115" s="210">
        <f t="shared" si="8"/>
        <v>44</v>
      </c>
      <c r="T115" s="210">
        <f t="shared" si="8"/>
        <v>44</v>
      </c>
      <c r="U115" s="211">
        <f t="shared" si="8"/>
        <v>44</v>
      </c>
      <c r="V115" s="209">
        <f t="shared" si="8"/>
        <v>44</v>
      </c>
      <c r="W115" s="210">
        <f t="shared" si="8"/>
        <v>43</v>
      </c>
      <c r="X115" s="210">
        <f t="shared" si="8"/>
        <v>42</v>
      </c>
      <c r="Y115" s="210">
        <f t="shared" si="8"/>
        <v>44</v>
      </c>
      <c r="Z115" s="211">
        <f t="shared" si="8"/>
        <v>44</v>
      </c>
      <c r="AA115" s="209">
        <f t="shared" si="8"/>
        <v>44</v>
      </c>
      <c r="AB115" s="210">
        <f t="shared" si="8"/>
        <v>44</v>
      </c>
      <c r="AC115" s="210">
        <f t="shared" si="8"/>
        <v>44</v>
      </c>
      <c r="AD115" s="210">
        <f t="shared" si="8"/>
        <v>44</v>
      </c>
      <c r="AE115" s="211">
        <f t="shared" si="8"/>
        <v>44</v>
      </c>
      <c r="AF115" s="212">
        <v>0</v>
      </c>
      <c r="AG115" s="213">
        <f>SUM(G115:AE115)</f>
        <v>958</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06" t="str">
        <f>AA6</f>
        <v>OCTOBER</v>
      </c>
      <c r="AH117" s="1373" t="s">
        <v>82</v>
      </c>
      <c r="AI117" s="1374"/>
      <c r="AJ117" s="1312">
        <f>((COUNT(D10:AE10)))</f>
        <v>22</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07"/>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19.545454545454547</v>
      </c>
      <c r="AM127" s="292">
        <f>AK127+AL127</f>
        <v>43.545454545454547</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0.97727272727272729</v>
      </c>
      <c r="AM128" s="1262">
        <f t="shared" ref="AM128" si="10">AM127/AM123</f>
        <v>0.98966942148760328</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cInHJkR+54+TOo2cDL/En1b5FePkYaMX0suYvlsvyZ996z7F+vqFSPLRwzed4GamvDjf8KPiDPBErYXrbyovXQ==" saltValue="6/AxaZSWVyqBEZAGNDPGAA=="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I14:AI15 AH14:AH62 AI65:AI66 AH65:AH113" xr:uid="{E44EC82D-1391-43F9-A4F4-932EF05944BB}">
      <formula1>"NLS, Transferred In, Transferred Out"</formula1>
    </dataValidation>
    <dataValidation type="list" allowBlank="1" showInputMessage="1" showErrorMessage="1" sqref="AH13:AI13 AH64:AI64" xr:uid="{88B5C78A-D28D-4DEE-9076-A96AD52D620B}">
      <formula1>"NLS,Transferred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FD52B-40A3-42D4-9CF3-4474FB4CD844}">
  <sheetPr codeName="Sheet17">
    <pageSetUpPr fitToPage="1"/>
  </sheetPr>
  <dimension ref="A1:AS146"/>
  <sheetViews>
    <sheetView view="pageBreakPreview" zoomScale="60" zoomScaleNormal="69"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328</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c r="AO7" s="492"/>
      <c r="AP7" s="492"/>
      <c r="AQ7" s="492"/>
      <c r="AR7" s="492"/>
      <c r="AS7" s="492"/>
    </row>
    <row r="8" spans="1:45" ht="6" customHeight="1" thickBot="1">
      <c r="AO8" s="492"/>
      <c r="AP8" s="492"/>
      <c r="AQ8" s="492"/>
      <c r="AR8" s="492"/>
      <c r="AS8" s="492"/>
    </row>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c r="AO9" s="492"/>
      <c r="AP9" s="492"/>
      <c r="AQ9" s="492"/>
      <c r="AR9" s="492"/>
      <c r="AS9" s="492"/>
    </row>
    <row r="10" spans="1:45" ht="19.5" customHeight="1" thickBot="1">
      <c r="A10" s="1331"/>
      <c r="B10" s="1332"/>
      <c r="C10" s="139"/>
      <c r="D10" s="139"/>
      <c r="E10" s="139"/>
      <c r="F10" s="139"/>
      <c r="G10" s="140">
        <v>2</v>
      </c>
      <c r="H10" s="141">
        <v>3</v>
      </c>
      <c r="I10" s="141">
        <v>4</v>
      </c>
      <c r="J10" s="141">
        <v>5</v>
      </c>
      <c r="K10" s="142">
        <v>6</v>
      </c>
      <c r="L10" s="143">
        <v>9</v>
      </c>
      <c r="M10" s="141">
        <v>10</v>
      </c>
      <c r="N10" s="141">
        <v>11</v>
      </c>
      <c r="O10" s="141">
        <v>12</v>
      </c>
      <c r="P10" s="144">
        <v>13</v>
      </c>
      <c r="Q10" s="140">
        <v>16</v>
      </c>
      <c r="R10" s="141">
        <v>17</v>
      </c>
      <c r="S10" s="141">
        <v>18</v>
      </c>
      <c r="T10" s="141">
        <v>19</v>
      </c>
      <c r="U10" s="142">
        <v>20</v>
      </c>
      <c r="V10" s="143">
        <v>23</v>
      </c>
      <c r="W10" s="141">
        <v>24</v>
      </c>
      <c r="X10" s="141">
        <v>25</v>
      </c>
      <c r="Y10" s="141">
        <v>26</v>
      </c>
      <c r="Z10" s="144">
        <v>27</v>
      </c>
      <c r="AA10" s="140"/>
      <c r="AB10" s="141"/>
      <c r="AC10" s="141"/>
      <c r="AD10" s="141"/>
      <c r="AE10" s="142"/>
      <c r="AF10" s="1337"/>
      <c r="AG10" s="1337"/>
      <c r="AH10" s="1341"/>
      <c r="AI10" s="1342"/>
      <c r="AJ10" s="1342"/>
      <c r="AK10" s="1342"/>
      <c r="AL10" s="1342"/>
      <c r="AM10" s="1343"/>
      <c r="AO10" s="492"/>
      <c r="AP10" s="492"/>
      <c r="AQ10" s="492"/>
      <c r="AR10" s="492"/>
      <c r="AS10" s="492"/>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c r="AO11" s="492"/>
      <c r="AP11" s="492"/>
      <c r="AQ11" s="492"/>
      <c r="AR11" s="492"/>
      <c r="AS11" s="492"/>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c r="AO12" s="492"/>
      <c r="AP12" s="492"/>
      <c r="AQ12" s="492"/>
      <c r="AR12" s="492"/>
      <c r="AS12" s="492"/>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20</v>
      </c>
      <c r="AH13" s="1326"/>
      <c r="AI13" s="1327"/>
      <c r="AJ13" s="1327"/>
      <c r="AK13" s="1327"/>
      <c r="AL13" s="1327"/>
      <c r="AM13" s="1328"/>
      <c r="AO13" s="493" t="s">
        <v>459</v>
      </c>
      <c r="AP13" s="493"/>
      <c r="AQ13" s="493"/>
      <c r="AR13" s="493"/>
      <c r="AS13" s="495"/>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20</v>
      </c>
      <c r="AH14" s="1316"/>
      <c r="AI14" s="1317"/>
      <c r="AJ14" s="1317"/>
      <c r="AK14" s="1317"/>
      <c r="AL14" s="1317"/>
      <c r="AM14" s="1318"/>
      <c r="AO14" s="492"/>
      <c r="AP14" s="492"/>
      <c r="AQ14" s="492"/>
      <c r="AR14" s="492"/>
      <c r="AS14" s="492"/>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20</v>
      </c>
      <c r="AH15" s="1316"/>
      <c r="AI15" s="1317"/>
      <c r="AJ15" s="1317"/>
      <c r="AK15" s="1317"/>
      <c r="AL15" s="1317"/>
      <c r="AM15" s="1318"/>
      <c r="AO15" s="492"/>
      <c r="AP15" s="492"/>
      <c r="AQ15" s="492"/>
      <c r="AR15" s="492"/>
      <c r="AS15" s="492"/>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20</v>
      </c>
      <c r="AH16" s="1316"/>
      <c r="AI16" s="1317"/>
      <c r="AJ16" s="1317"/>
      <c r="AK16" s="1317"/>
      <c r="AL16" s="1317"/>
      <c r="AM16" s="1318"/>
      <c r="AO16" s="492"/>
      <c r="AP16" s="492"/>
      <c r="AQ16" s="492"/>
      <c r="AR16" s="492"/>
      <c r="AS16" s="492"/>
    </row>
    <row r="17" spans="1:45"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20</v>
      </c>
      <c r="AH17" s="1316"/>
      <c r="AI17" s="1317"/>
      <c r="AJ17" s="1317"/>
      <c r="AK17" s="1317"/>
      <c r="AL17" s="1317"/>
      <c r="AM17" s="1318"/>
      <c r="AO17" s="492"/>
      <c r="AP17" s="492"/>
      <c r="AQ17" s="492"/>
      <c r="AR17" s="492"/>
      <c r="AS17" s="492"/>
    </row>
    <row r="18" spans="1:45"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20</v>
      </c>
      <c r="AH18" s="1316"/>
      <c r="AI18" s="1317"/>
      <c r="AJ18" s="1317"/>
      <c r="AK18" s="1317"/>
      <c r="AL18" s="1317"/>
      <c r="AM18" s="1318"/>
      <c r="AO18" s="492"/>
      <c r="AP18" s="492"/>
      <c r="AQ18" s="492"/>
      <c r="AR18" s="492"/>
      <c r="AS18" s="492"/>
    </row>
    <row r="19" spans="1:45"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20</v>
      </c>
      <c r="AH19" s="1316"/>
      <c r="AI19" s="1317"/>
      <c r="AJ19" s="1317"/>
      <c r="AK19" s="1317"/>
      <c r="AL19" s="1317"/>
      <c r="AM19" s="1318"/>
      <c r="AO19" s="492"/>
      <c r="AP19" s="492"/>
      <c r="AQ19" s="492"/>
      <c r="AR19" s="492"/>
      <c r="AS19" s="492"/>
    </row>
    <row r="20" spans="1:45"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20</v>
      </c>
      <c r="AH20" s="1316"/>
      <c r="AI20" s="1317"/>
      <c r="AJ20" s="1317"/>
      <c r="AK20" s="1317"/>
      <c r="AL20" s="1317"/>
      <c r="AM20" s="1318"/>
      <c r="AO20" s="492"/>
      <c r="AP20" s="492"/>
      <c r="AQ20" s="492"/>
      <c r="AR20" s="492"/>
      <c r="AS20" s="492"/>
    </row>
    <row r="21" spans="1:45"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20</v>
      </c>
      <c r="AH21" s="1316"/>
      <c r="AI21" s="1317"/>
      <c r="AJ21" s="1317"/>
      <c r="AK21" s="1317"/>
      <c r="AL21" s="1317"/>
      <c r="AM21" s="1318"/>
      <c r="AO21" s="492"/>
      <c r="AP21" s="492"/>
      <c r="AQ21" s="492"/>
      <c r="AR21" s="492"/>
      <c r="AS21" s="492"/>
    </row>
    <row r="22" spans="1:45"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20</v>
      </c>
      <c r="AH22" s="1316"/>
      <c r="AI22" s="1317"/>
      <c r="AJ22" s="1317"/>
      <c r="AK22" s="1317"/>
      <c r="AL22" s="1317"/>
      <c r="AM22" s="1318"/>
      <c r="AO22" s="492"/>
      <c r="AP22" s="492"/>
      <c r="AQ22" s="492"/>
      <c r="AR22" s="492"/>
      <c r="AS22" s="492"/>
    </row>
    <row r="23" spans="1:45"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20</v>
      </c>
      <c r="AH23" s="1316"/>
      <c r="AI23" s="1317"/>
      <c r="AJ23" s="1317"/>
      <c r="AK23" s="1317"/>
      <c r="AL23" s="1317"/>
      <c r="AM23" s="1318"/>
      <c r="AO23" s="492"/>
      <c r="AP23" s="492"/>
      <c r="AQ23" s="492"/>
      <c r="AR23" s="492"/>
      <c r="AS23" s="492"/>
    </row>
    <row r="24" spans="1:45"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20</v>
      </c>
      <c r="AH24" s="1316"/>
      <c r="AI24" s="1317"/>
      <c r="AJ24" s="1317"/>
      <c r="AK24" s="1317"/>
      <c r="AL24" s="1317"/>
      <c r="AM24" s="1318"/>
      <c r="AO24" s="492"/>
      <c r="AP24" s="492"/>
      <c r="AQ24" s="492"/>
      <c r="AR24" s="492"/>
      <c r="AS24" s="492"/>
    </row>
    <row r="25" spans="1:45"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20</v>
      </c>
      <c r="AH25" s="1316"/>
      <c r="AI25" s="1317"/>
      <c r="AJ25" s="1317"/>
      <c r="AK25" s="1317"/>
      <c r="AL25" s="1317"/>
      <c r="AM25" s="1318"/>
    </row>
    <row r="26" spans="1:45"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20</v>
      </c>
      <c r="AH26" s="1316"/>
      <c r="AI26" s="1317"/>
      <c r="AJ26" s="1317"/>
      <c r="AK26" s="1317"/>
      <c r="AL26" s="1317"/>
      <c r="AM26" s="1318"/>
    </row>
    <row r="27" spans="1:45"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20</v>
      </c>
      <c r="AH27" s="1316"/>
      <c r="AI27" s="1317"/>
      <c r="AJ27" s="1317"/>
      <c r="AK27" s="1317"/>
      <c r="AL27" s="1317"/>
      <c r="AM27" s="1318"/>
    </row>
    <row r="28" spans="1:45"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20</v>
      </c>
      <c r="AH28" s="1316"/>
      <c r="AI28" s="1317"/>
      <c r="AJ28" s="1317"/>
      <c r="AK28" s="1317"/>
      <c r="AL28" s="1317"/>
      <c r="AM28" s="1318"/>
    </row>
    <row r="29" spans="1:45"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20</v>
      </c>
      <c r="AH29" s="1316"/>
      <c r="AI29" s="1317"/>
      <c r="AJ29" s="1317"/>
      <c r="AK29" s="1317"/>
      <c r="AL29" s="1317"/>
      <c r="AM29" s="1318"/>
    </row>
    <row r="30" spans="1:45"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20</v>
      </c>
      <c r="AH30" s="1316"/>
      <c r="AI30" s="1317"/>
      <c r="AJ30" s="1317"/>
      <c r="AK30" s="1317"/>
      <c r="AL30" s="1317"/>
      <c r="AM30" s="1318"/>
    </row>
    <row r="31" spans="1:45"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20</v>
      </c>
      <c r="AH31" s="1316"/>
      <c r="AI31" s="1317"/>
      <c r="AJ31" s="178"/>
      <c r="AK31" s="178"/>
      <c r="AL31" s="178"/>
      <c r="AM31" s="179"/>
    </row>
    <row r="32" spans="1:45"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20</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20</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20</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20</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20</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20</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20</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20</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20</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20</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20</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20</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20</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20</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20</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20</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20</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20</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20</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20</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20</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20</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20</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20</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20</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20</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20</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20</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20</v>
      </c>
      <c r="AH60" s="1316"/>
      <c r="AI60" s="1317"/>
      <c r="AJ60" s="1317"/>
      <c r="AK60" s="1317"/>
      <c r="AL60" s="1317"/>
      <c r="AM60" s="1318"/>
    </row>
    <row r="61" spans="1:39" ht="21.9" customHeigh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20</v>
      </c>
      <c r="AH61" s="1316"/>
      <c r="AI61" s="1317"/>
      <c r="AJ61" s="1317"/>
      <c r="AK61" s="1317"/>
      <c r="AL61" s="1317"/>
      <c r="AM61" s="1318"/>
    </row>
    <row r="62" spans="1:39" ht="14.5"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24</v>
      </c>
      <c r="H63" s="189">
        <f t="shared" ref="H63:AE63" si="3">IF(H10="",0,H62)</f>
        <v>24</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24</v>
      </c>
      <c r="W63" s="189">
        <f t="shared" si="3"/>
        <v>24</v>
      </c>
      <c r="X63" s="189">
        <f t="shared" si="3"/>
        <v>24</v>
      </c>
      <c r="Y63" s="189">
        <f t="shared" si="3"/>
        <v>24</v>
      </c>
      <c r="Z63" s="190">
        <f t="shared" si="3"/>
        <v>24</v>
      </c>
      <c r="AA63" s="188">
        <f t="shared" si="3"/>
        <v>0</v>
      </c>
      <c r="AB63" s="189">
        <f t="shared" si="3"/>
        <v>0</v>
      </c>
      <c r="AC63" s="189">
        <f t="shared" si="3"/>
        <v>0</v>
      </c>
      <c r="AD63" s="189">
        <f t="shared" si="3"/>
        <v>0</v>
      </c>
      <c r="AE63" s="190">
        <f t="shared" si="3"/>
        <v>0</v>
      </c>
      <c r="AF63" s="191">
        <f>SUM(AF13:AF61)</f>
        <v>0</v>
      </c>
      <c r="AG63" s="192">
        <f>SUM(G63:AE63)</f>
        <v>480</v>
      </c>
      <c r="AH63" s="193"/>
      <c r="AI63" s="194"/>
      <c r="AJ63" s="194"/>
      <c r="AK63" s="194"/>
      <c r="AL63" s="194"/>
      <c r="AM63" s="195"/>
    </row>
    <row r="64" spans="1:39" ht="21.9" customHeight="1" thickBo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20</v>
      </c>
      <c r="AH64" s="1326"/>
      <c r="AI64" s="1327"/>
      <c r="AJ64" s="1327"/>
      <c r="AK64" s="1327"/>
      <c r="AL64" s="1327"/>
      <c r="AM64" s="1328"/>
    </row>
    <row r="65" spans="1:39" ht="21.9" customHeight="1" thickBot="1">
      <c r="A65" s="168">
        <v>2</v>
      </c>
      <c r="B65" s="486"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20</v>
      </c>
      <c r="AH65" s="1316"/>
      <c r="AI65" s="1317"/>
      <c r="AJ65" s="1317"/>
      <c r="AK65" s="1317"/>
      <c r="AL65" s="1317"/>
      <c r="AM65" s="1318"/>
    </row>
    <row r="66" spans="1:39" ht="21.9" customHeight="1" thickBot="1">
      <c r="A66" s="168">
        <v>3</v>
      </c>
      <c r="B66" s="486"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20</v>
      </c>
      <c r="AH66" s="1316"/>
      <c r="AI66" s="1317"/>
      <c r="AJ66" s="1317"/>
      <c r="AK66" s="1317"/>
      <c r="AL66" s="1317"/>
      <c r="AM66" s="1318"/>
    </row>
    <row r="67" spans="1:39" ht="21.9" customHeight="1" thickBot="1">
      <c r="A67" s="168">
        <v>4</v>
      </c>
      <c r="B67" s="486"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20</v>
      </c>
      <c r="AH67" s="1316"/>
      <c r="AI67" s="1317"/>
      <c r="AJ67" s="1317"/>
      <c r="AK67" s="1317"/>
      <c r="AL67" s="1317"/>
      <c r="AM67" s="1318"/>
    </row>
    <row r="68" spans="1:39" ht="21.9" customHeight="1" thickBot="1">
      <c r="A68" s="168">
        <v>5</v>
      </c>
      <c r="B68" s="486"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20</v>
      </c>
      <c r="AH68" s="1316"/>
      <c r="AI68" s="1317"/>
      <c r="AJ68" s="1317"/>
      <c r="AK68" s="1317"/>
      <c r="AL68" s="1317"/>
      <c r="AM68" s="1318"/>
    </row>
    <row r="69" spans="1:39" ht="21.9" customHeight="1" thickBot="1">
      <c r="A69" s="168">
        <v>6</v>
      </c>
      <c r="B69" s="486"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20</v>
      </c>
      <c r="AH69" s="1316"/>
      <c r="AI69" s="1317"/>
      <c r="AJ69" s="1317"/>
      <c r="AK69" s="1317"/>
      <c r="AL69" s="1317"/>
      <c r="AM69" s="1318"/>
    </row>
    <row r="70" spans="1:39" ht="21.9" customHeight="1" thickBot="1">
      <c r="A70" s="168">
        <v>7</v>
      </c>
      <c r="B70" s="486"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20</v>
      </c>
      <c r="AH70" s="1316"/>
      <c r="AI70" s="1317"/>
      <c r="AJ70" s="1317"/>
      <c r="AK70" s="1317"/>
      <c r="AL70" s="1317"/>
      <c r="AM70" s="1318"/>
    </row>
    <row r="71" spans="1:39" ht="21.9" customHeight="1" thickBot="1">
      <c r="A71" s="168">
        <v>8</v>
      </c>
      <c r="B71" s="486"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20</v>
      </c>
      <c r="AH71" s="1316"/>
      <c r="AI71" s="1317"/>
      <c r="AJ71" s="1317"/>
      <c r="AK71" s="1317"/>
      <c r="AL71" s="1317"/>
      <c r="AM71" s="1318"/>
    </row>
    <row r="72" spans="1:39" ht="21.9" customHeight="1" thickBot="1">
      <c r="A72" s="168">
        <v>9</v>
      </c>
      <c r="B72" s="486"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20</v>
      </c>
      <c r="AH72" s="1316"/>
      <c r="AI72" s="1317"/>
      <c r="AJ72" s="1317"/>
      <c r="AK72" s="1317"/>
      <c r="AL72" s="1317"/>
      <c r="AM72" s="1318"/>
    </row>
    <row r="73" spans="1:39" ht="21.9" customHeight="1" thickBot="1">
      <c r="A73" s="168">
        <v>10</v>
      </c>
      <c r="B73" s="486"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20</v>
      </c>
      <c r="AH73" s="1316"/>
      <c r="AI73" s="1317"/>
      <c r="AJ73" s="1317"/>
      <c r="AK73" s="1317"/>
      <c r="AL73" s="1317"/>
      <c r="AM73" s="1318"/>
    </row>
    <row r="74" spans="1:39" ht="21.9" customHeight="1" thickBot="1">
      <c r="A74" s="168">
        <v>11</v>
      </c>
      <c r="B74" s="486"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20</v>
      </c>
      <c r="AH74" s="1316"/>
      <c r="AI74" s="1317"/>
      <c r="AJ74" s="1317"/>
      <c r="AK74" s="1317"/>
      <c r="AL74" s="1317"/>
      <c r="AM74" s="1318"/>
    </row>
    <row r="75" spans="1:39" ht="21.9" customHeight="1" thickBot="1">
      <c r="A75" s="168">
        <v>12</v>
      </c>
      <c r="B75" s="486"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20</v>
      </c>
      <c r="AH75" s="1316"/>
      <c r="AI75" s="1317"/>
      <c r="AJ75" s="1317"/>
      <c r="AK75" s="1317"/>
      <c r="AL75" s="1317"/>
      <c r="AM75" s="1318"/>
    </row>
    <row r="76" spans="1:39" ht="21.9" customHeight="1" thickBot="1">
      <c r="A76" s="168">
        <v>13</v>
      </c>
      <c r="B76" s="486"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20</v>
      </c>
      <c r="AH76" s="1316"/>
      <c r="AI76" s="1317"/>
      <c r="AJ76" s="1317"/>
      <c r="AK76" s="1317"/>
      <c r="AL76" s="1317"/>
      <c r="AM76" s="1318"/>
    </row>
    <row r="77" spans="1:39" ht="21.9" customHeight="1" thickBot="1">
      <c r="A77" s="168">
        <v>14</v>
      </c>
      <c r="B77" s="486"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20</v>
      </c>
      <c r="AH77" s="1316"/>
      <c r="AI77" s="1317"/>
      <c r="AJ77" s="1317"/>
      <c r="AK77" s="1317"/>
      <c r="AL77" s="1317"/>
      <c r="AM77" s="1318"/>
    </row>
    <row r="78" spans="1:39" ht="21.9" customHeight="1" thickBot="1">
      <c r="A78" s="168">
        <v>15</v>
      </c>
      <c r="B78" s="486"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20</v>
      </c>
      <c r="AH78" s="1316"/>
      <c r="AI78" s="1317"/>
      <c r="AJ78" s="1317"/>
      <c r="AK78" s="1317"/>
      <c r="AL78" s="1317"/>
      <c r="AM78" s="1318"/>
    </row>
    <row r="79" spans="1:39" ht="21.9" customHeight="1" thickBot="1">
      <c r="A79" s="168">
        <v>16</v>
      </c>
      <c r="B79" s="486"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20</v>
      </c>
      <c r="AH79" s="1316"/>
      <c r="AI79" s="1317"/>
      <c r="AJ79" s="1317"/>
      <c r="AK79" s="1317"/>
      <c r="AL79" s="1317"/>
      <c r="AM79" s="1318"/>
    </row>
    <row r="80" spans="1:39" ht="21.9" customHeight="1" thickBot="1">
      <c r="A80" s="168">
        <v>17</v>
      </c>
      <c r="B80" s="486"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20</v>
      </c>
      <c r="AH80" s="1316"/>
      <c r="AI80" s="1317"/>
      <c r="AJ80" s="1317"/>
      <c r="AK80" s="1317"/>
      <c r="AL80" s="1317"/>
      <c r="AM80" s="1318"/>
    </row>
    <row r="81" spans="1:39" ht="21.9" customHeight="1" thickBot="1">
      <c r="A81" s="168">
        <v>18</v>
      </c>
      <c r="B81" s="486"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20</v>
      </c>
      <c r="AH81" s="1316"/>
      <c r="AI81" s="1317"/>
      <c r="AJ81" s="1317"/>
      <c r="AK81" s="1317"/>
      <c r="AL81" s="1317"/>
      <c r="AM81" s="1318"/>
    </row>
    <row r="82" spans="1:39" ht="21.9" customHeight="1" thickBot="1">
      <c r="A82" s="168">
        <v>19</v>
      </c>
      <c r="B82" s="486"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20</v>
      </c>
      <c r="AH82" s="1316"/>
      <c r="AI82" s="1317"/>
      <c r="AJ82" s="178"/>
      <c r="AK82" s="178"/>
      <c r="AL82" s="178"/>
      <c r="AM82" s="179"/>
    </row>
    <row r="83" spans="1:39" ht="21.9" customHeight="1" thickBot="1">
      <c r="A83" s="168">
        <v>20</v>
      </c>
      <c r="B83" s="486"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20</v>
      </c>
      <c r="AH83" s="1316"/>
      <c r="AI83" s="1317"/>
      <c r="AJ83" s="178"/>
      <c r="AK83" s="178"/>
      <c r="AL83" s="178"/>
      <c r="AM83" s="179"/>
    </row>
    <row r="84" spans="1:39" ht="21.9" customHeight="1" thickBot="1">
      <c r="A84" s="168">
        <v>21</v>
      </c>
      <c r="B84" s="486"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20</v>
      </c>
      <c r="AH84" s="1316"/>
      <c r="AI84" s="1317"/>
      <c r="AJ84" s="178"/>
      <c r="AK84" s="178"/>
      <c r="AL84" s="178"/>
      <c r="AM84" s="179"/>
    </row>
    <row r="85" spans="1:39" ht="21.9" customHeight="1" thickBot="1">
      <c r="A85" s="168">
        <v>22</v>
      </c>
      <c r="B85" s="486"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20</v>
      </c>
      <c r="AH85" s="1316"/>
      <c r="AI85" s="1317"/>
      <c r="AJ85" s="178"/>
      <c r="AK85" s="178"/>
      <c r="AL85" s="178"/>
      <c r="AM85" s="179"/>
    </row>
    <row r="86" spans="1:39" ht="21.9" customHeight="1" thickBot="1">
      <c r="A86" s="168">
        <v>23</v>
      </c>
      <c r="B86" s="486"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20</v>
      </c>
      <c r="AH86" s="1316"/>
      <c r="AI86" s="1317"/>
      <c r="AJ86" s="178"/>
      <c r="AK86" s="178"/>
      <c r="AL86" s="178"/>
      <c r="AM86" s="179"/>
    </row>
    <row r="87" spans="1:39" ht="21.9" customHeight="1" thickBot="1">
      <c r="A87" s="168">
        <v>24</v>
      </c>
      <c r="B87" s="486"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20</v>
      </c>
      <c r="AH87" s="1316"/>
      <c r="AI87" s="1317"/>
      <c r="AJ87" s="178"/>
      <c r="AK87" s="178"/>
      <c r="AL87" s="178"/>
      <c r="AM87" s="179"/>
    </row>
    <row r="88" spans="1:39" ht="21.9" customHeight="1" thickBot="1">
      <c r="A88" s="168">
        <v>25</v>
      </c>
      <c r="B88" s="486"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20</v>
      </c>
      <c r="AH88" s="1316"/>
      <c r="AI88" s="1317"/>
      <c r="AJ88" s="178"/>
      <c r="AK88" s="178"/>
      <c r="AL88" s="178"/>
      <c r="AM88" s="179"/>
    </row>
    <row r="89" spans="1:39" ht="21.9" customHeight="1" thickBot="1">
      <c r="A89" s="168">
        <v>26</v>
      </c>
      <c r="B89" s="486"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20</v>
      </c>
      <c r="AH89" s="1316"/>
      <c r="AI89" s="1317"/>
      <c r="AJ89" s="178"/>
      <c r="AK89" s="178"/>
      <c r="AL89" s="178"/>
      <c r="AM89" s="179"/>
    </row>
    <row r="90" spans="1:39" ht="21.9" customHeight="1" thickBot="1">
      <c r="A90" s="168">
        <v>27</v>
      </c>
      <c r="B90" s="486"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20</v>
      </c>
      <c r="AH90" s="1316"/>
      <c r="AI90" s="1317"/>
      <c r="AJ90" s="178"/>
      <c r="AK90" s="178"/>
      <c r="AL90" s="178"/>
      <c r="AM90" s="179"/>
    </row>
    <row r="91" spans="1:39" ht="21.9" customHeight="1" thickBot="1">
      <c r="A91" s="168">
        <v>28</v>
      </c>
      <c r="B91" s="486"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20</v>
      </c>
      <c r="AH91" s="1316"/>
      <c r="AI91" s="1317"/>
      <c r="AJ91" s="178"/>
      <c r="AK91" s="178"/>
      <c r="AL91" s="178"/>
      <c r="AM91" s="179"/>
    </row>
    <row r="92" spans="1:39" ht="21.9" customHeight="1" thickBot="1">
      <c r="A92" s="168">
        <v>29</v>
      </c>
      <c r="B92" s="486"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20</v>
      </c>
      <c r="AH92" s="1316"/>
      <c r="AI92" s="1317"/>
      <c r="AJ92" s="178"/>
      <c r="AK92" s="178"/>
      <c r="AL92" s="178"/>
      <c r="AM92" s="179"/>
    </row>
    <row r="93" spans="1:39" ht="21.9" customHeight="1" thickBot="1">
      <c r="A93" s="168">
        <v>30</v>
      </c>
      <c r="B93" s="486"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20</v>
      </c>
      <c r="AH93" s="1316"/>
      <c r="AI93" s="1317"/>
      <c r="AJ93" s="1317"/>
      <c r="AK93" s="1317"/>
      <c r="AL93" s="1317"/>
      <c r="AM93" s="1318"/>
    </row>
    <row r="94" spans="1:39" ht="21.9" customHeight="1" thickBot="1">
      <c r="A94" s="168">
        <v>31</v>
      </c>
      <c r="B94" s="486"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20</v>
      </c>
      <c r="AH94" s="1316"/>
      <c r="AI94" s="1317"/>
      <c r="AJ94" s="178"/>
      <c r="AK94" s="178"/>
      <c r="AL94" s="178"/>
      <c r="AM94" s="179"/>
    </row>
    <row r="95" spans="1:39" ht="21.9" customHeight="1" thickBot="1">
      <c r="A95" s="168">
        <v>32</v>
      </c>
      <c r="B95" s="486"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20</v>
      </c>
      <c r="AH95" s="1316"/>
      <c r="AI95" s="1317"/>
      <c r="AJ95" s="178"/>
      <c r="AK95" s="178"/>
      <c r="AL95" s="178"/>
      <c r="AM95" s="179"/>
    </row>
    <row r="96" spans="1:39" ht="21.9" customHeight="1" thickBot="1">
      <c r="A96" s="168">
        <v>33</v>
      </c>
      <c r="B96" s="486"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20</v>
      </c>
      <c r="AH96" s="1316"/>
      <c r="AI96" s="1317"/>
      <c r="AJ96" s="178"/>
      <c r="AK96" s="178"/>
      <c r="AL96" s="178"/>
      <c r="AM96" s="179"/>
    </row>
    <row r="97" spans="1:39" ht="21.9" customHeight="1" thickBot="1">
      <c r="A97" s="168">
        <v>34</v>
      </c>
      <c r="B97" s="486"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20</v>
      </c>
      <c r="AH97" s="1316"/>
      <c r="AI97" s="1317"/>
      <c r="AJ97" s="178"/>
      <c r="AK97" s="178"/>
      <c r="AL97" s="178"/>
      <c r="AM97" s="179"/>
    </row>
    <row r="98" spans="1:39" ht="21.9" customHeight="1" thickBot="1">
      <c r="A98" s="168">
        <v>35</v>
      </c>
      <c r="B98" s="486"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20</v>
      </c>
      <c r="AH98" s="1316"/>
      <c r="AI98" s="1317"/>
      <c r="AJ98" s="178"/>
      <c r="AK98" s="178"/>
      <c r="AL98" s="178"/>
      <c r="AM98" s="179"/>
    </row>
    <row r="99" spans="1:39" ht="21.9" customHeight="1" thickBot="1">
      <c r="A99" s="168">
        <v>36</v>
      </c>
      <c r="B99" s="486"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20</v>
      </c>
      <c r="AH99" s="1316"/>
      <c r="AI99" s="1317"/>
      <c r="AJ99" s="178"/>
      <c r="AK99" s="178"/>
      <c r="AL99" s="178"/>
      <c r="AM99" s="179"/>
    </row>
    <row r="100" spans="1:39" ht="21.9" customHeight="1" thickBot="1">
      <c r="A100" s="168">
        <v>37</v>
      </c>
      <c r="B100" s="486"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20</v>
      </c>
      <c r="AH100" s="1316"/>
      <c r="AI100" s="1317"/>
      <c r="AJ100" s="178"/>
      <c r="AK100" s="178"/>
      <c r="AL100" s="178"/>
      <c r="AM100" s="179"/>
    </row>
    <row r="101" spans="1:39" ht="21.9" customHeight="1" thickBot="1">
      <c r="A101" s="168">
        <v>38</v>
      </c>
      <c r="B101" s="486"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20</v>
      </c>
      <c r="AH101" s="1316"/>
      <c r="AI101" s="1317"/>
      <c r="AJ101" s="178"/>
      <c r="AK101" s="178"/>
      <c r="AL101" s="178"/>
      <c r="AM101" s="179"/>
    </row>
    <row r="102" spans="1:39" ht="21.9" customHeight="1" thickBot="1">
      <c r="A102" s="168">
        <v>39</v>
      </c>
      <c r="B102" s="486"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20</v>
      </c>
      <c r="AH102" s="1316"/>
      <c r="AI102" s="1317"/>
      <c r="AJ102" s="178"/>
      <c r="AK102" s="178"/>
      <c r="AL102" s="178"/>
      <c r="AM102" s="179"/>
    </row>
    <row r="103" spans="1:39" ht="21.9" customHeight="1" thickBot="1">
      <c r="A103" s="168">
        <v>40</v>
      </c>
      <c r="B103" s="486"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20</v>
      </c>
      <c r="AH103" s="1316"/>
      <c r="AI103" s="1317"/>
      <c r="AJ103" s="1317"/>
      <c r="AK103" s="1317"/>
      <c r="AL103" s="1317"/>
      <c r="AM103" s="1318"/>
    </row>
    <row r="104" spans="1:39" ht="21.9" customHeight="1" thickBot="1">
      <c r="A104" s="168">
        <v>41</v>
      </c>
      <c r="B104" s="486"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20</v>
      </c>
      <c r="AH104" s="1316"/>
      <c r="AI104" s="1317"/>
      <c r="AJ104" s="1317"/>
      <c r="AK104" s="1317"/>
      <c r="AL104" s="1317"/>
      <c r="AM104" s="1318"/>
    </row>
    <row r="105" spans="1:39" ht="21.9" customHeight="1" thickBot="1">
      <c r="A105" s="168">
        <v>42</v>
      </c>
      <c r="B105" s="486"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20</v>
      </c>
      <c r="AH105" s="1316"/>
      <c r="AI105" s="1317"/>
      <c r="AJ105" s="1317"/>
      <c r="AK105" s="1317"/>
      <c r="AL105" s="1317"/>
      <c r="AM105" s="1318"/>
    </row>
    <row r="106" spans="1:39" ht="21.9" customHeight="1" thickBot="1">
      <c r="A106" s="168">
        <v>43</v>
      </c>
      <c r="B106" s="486"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20</v>
      </c>
      <c r="AH106" s="1316"/>
      <c r="AI106" s="1317"/>
      <c r="AJ106" s="1317"/>
      <c r="AK106" s="1317"/>
      <c r="AL106" s="1317"/>
      <c r="AM106" s="1318"/>
    </row>
    <row r="107" spans="1:39" ht="21.9" customHeight="1" thickBot="1">
      <c r="A107" s="168">
        <v>44</v>
      </c>
      <c r="B107" s="486"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20</v>
      </c>
      <c r="AH107" s="1316"/>
      <c r="AI107" s="1317"/>
      <c r="AJ107" s="1317"/>
      <c r="AK107" s="1317"/>
      <c r="AL107" s="1317"/>
      <c r="AM107" s="1318"/>
    </row>
    <row r="108" spans="1:39" ht="21.9" customHeight="1" thickBot="1">
      <c r="A108" s="168">
        <v>45</v>
      </c>
      <c r="B108" s="486"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20</v>
      </c>
      <c r="AH108" s="1316"/>
      <c r="AI108" s="1317"/>
      <c r="AJ108" s="1317"/>
      <c r="AK108" s="1317"/>
      <c r="AL108" s="1317"/>
      <c r="AM108" s="1318"/>
    </row>
    <row r="109" spans="1:39" ht="21.9" customHeight="1" thickBot="1">
      <c r="A109" s="168">
        <v>46</v>
      </c>
      <c r="B109" s="486"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20</v>
      </c>
      <c r="AH109" s="1316"/>
      <c r="AI109" s="1317"/>
      <c r="AJ109" s="1317"/>
      <c r="AK109" s="1317"/>
      <c r="AL109" s="1317"/>
      <c r="AM109" s="1318"/>
    </row>
    <row r="110" spans="1:39" ht="21.9" customHeight="1" thickBot="1">
      <c r="A110" s="168">
        <v>47</v>
      </c>
      <c r="B110" s="486"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20</v>
      </c>
      <c r="AH110" s="1316"/>
      <c r="AI110" s="1317"/>
      <c r="AJ110" s="1317"/>
      <c r="AK110" s="1317"/>
      <c r="AL110" s="1317"/>
      <c r="AM110" s="1318"/>
    </row>
    <row r="111" spans="1:39" ht="21.9" customHeight="1" thickBot="1">
      <c r="A111" s="168">
        <v>48</v>
      </c>
      <c r="B111" s="486"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20</v>
      </c>
      <c r="AH111" s="1316"/>
      <c r="AI111" s="1317"/>
      <c r="AJ111" s="1317"/>
      <c r="AK111" s="1317"/>
      <c r="AL111" s="1317"/>
      <c r="AM111" s="1318"/>
    </row>
    <row r="112" spans="1:39" ht="21.9" customHeight="1" thickBot="1">
      <c r="A112" s="168">
        <v>49</v>
      </c>
      <c r="B112" s="486"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20</v>
      </c>
      <c r="AH112" s="1316"/>
      <c r="AI112" s="1317"/>
      <c r="AJ112" s="1317"/>
      <c r="AK112" s="1317"/>
      <c r="AL112" s="1317"/>
      <c r="AM112" s="1318"/>
    </row>
    <row r="113" spans="1:39" ht="14.5" thickBot="1">
      <c r="A113" s="181">
        <v>50</v>
      </c>
      <c r="B113" s="486"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20</v>
      </c>
      <c r="H114" s="189">
        <f t="shared" ref="H114:AE114" si="7">IF(H10="",0,H113)</f>
        <v>20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20</v>
      </c>
      <c r="W114" s="189">
        <f t="shared" si="7"/>
        <v>20</v>
      </c>
      <c r="X114" s="189">
        <f t="shared" si="7"/>
        <v>20</v>
      </c>
      <c r="Y114" s="189">
        <f t="shared" si="7"/>
        <v>20</v>
      </c>
      <c r="Z114" s="190">
        <f t="shared" si="7"/>
        <v>20</v>
      </c>
      <c r="AA114" s="207">
        <f t="shared" si="7"/>
        <v>0</v>
      </c>
      <c r="AB114" s="189">
        <f t="shared" si="7"/>
        <v>0</v>
      </c>
      <c r="AC114" s="189">
        <f t="shared" si="7"/>
        <v>0</v>
      </c>
      <c r="AD114" s="189">
        <f t="shared" si="7"/>
        <v>0</v>
      </c>
      <c r="AE114" s="190">
        <f t="shared" si="7"/>
        <v>0</v>
      </c>
      <c r="AF114" s="191">
        <f>SUM(AF64:AF112)</f>
        <v>0</v>
      </c>
      <c r="AG114" s="192">
        <f>SUM(G114:AE114)</f>
        <v>400</v>
      </c>
      <c r="AH114" s="1323"/>
      <c r="AI114" s="1324"/>
      <c r="AJ114" s="1324"/>
      <c r="AK114" s="1324"/>
      <c r="AL114" s="1324"/>
      <c r="AM114" s="1325"/>
    </row>
    <row r="115" spans="1:39" ht="21.9" customHeight="1" thickBot="1">
      <c r="A115" s="1368" t="s">
        <v>78</v>
      </c>
      <c r="B115" s="1368"/>
      <c r="C115" s="208"/>
      <c r="D115" s="208"/>
      <c r="E115" s="208"/>
      <c r="F115" s="208"/>
      <c r="G115" s="209">
        <f>G63+G114</f>
        <v>44</v>
      </c>
      <c r="H115" s="210">
        <f t="shared" ref="H115:AE115" si="8">H63+H114</f>
        <v>44</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44</v>
      </c>
      <c r="W115" s="210">
        <f t="shared" si="8"/>
        <v>44</v>
      </c>
      <c r="X115" s="210">
        <f t="shared" si="8"/>
        <v>44</v>
      </c>
      <c r="Y115" s="210">
        <f t="shared" si="8"/>
        <v>44</v>
      </c>
      <c r="Z115" s="211">
        <f t="shared" si="8"/>
        <v>44</v>
      </c>
      <c r="AA115" s="209">
        <f t="shared" si="8"/>
        <v>0</v>
      </c>
      <c r="AB115" s="210">
        <f t="shared" si="8"/>
        <v>0</v>
      </c>
      <c r="AC115" s="210">
        <f t="shared" si="8"/>
        <v>0</v>
      </c>
      <c r="AD115" s="210">
        <f t="shared" si="8"/>
        <v>0</v>
      </c>
      <c r="AE115" s="211">
        <f t="shared" si="8"/>
        <v>0</v>
      </c>
      <c r="AF115" s="212">
        <v>0</v>
      </c>
      <c r="AG115" s="213">
        <f>SUM(G115:AE115)</f>
        <v>880</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85" t="str">
        <f>AA6</f>
        <v>NOVEMBER</v>
      </c>
      <c r="AH117" s="1373" t="s">
        <v>82</v>
      </c>
      <c r="AI117" s="1374"/>
      <c r="AJ117" s="1312">
        <f>((COUNT(D10:AE10)))</f>
        <v>20</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86"/>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20</v>
      </c>
      <c r="AM127" s="292">
        <f>AK127+AL127</f>
        <v>44</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1</v>
      </c>
      <c r="AM128" s="1262">
        <f t="shared" ref="AM128" si="10">AM127/AM123</f>
        <v>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 t="shared" ref="AM130" si="11">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 t="shared" ref="AM132" si="12">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 t="shared" ref="AM134" si="13">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 t="shared" ref="AM136" si="14">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PBtuJ7GhuHzV/0hvzJ4/rhjsHi1fUFCLMyZtOol37aoAFhFvp3RB5ilJwlZlOFyNvXKIRv1iZCbAW+iaclb3eA==" saltValue="KK9Y1GDfBnkuYDPsQNh6Nw=="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H13:AI13 AH64:AI64" xr:uid="{1076440D-2892-41AE-9C30-1AE944FBEEE7}">
      <formula1>"NLS,Transferred In, Transferred Out"</formula1>
    </dataValidation>
    <dataValidation type="list" allowBlank="1" showInputMessage="1" showErrorMessage="1" sqref="AI14:AI15 AH14:AH62 AI65:AI66 AH65:AH113" xr:uid="{8DFBAE28-A58A-4B9C-8F5C-B6F43AFC902A}">
      <formula1>"NLS, 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6D08-05CF-49D0-AE8C-11ADEC5866BF}">
  <sheetPr codeName="Sheet18">
    <pageSetUpPr fitToPage="1"/>
  </sheetPr>
  <dimension ref="A1:AS146"/>
  <sheetViews>
    <sheetView view="pageBreakPreview" zoomScale="60" zoomScaleNormal="99"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329</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row>
    <row r="8" spans="1:45" ht="6" customHeight="1" thickBot="1"/>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row>
    <row r="10" spans="1:45" ht="19.5" customHeight="1" thickBot="1">
      <c r="A10" s="1331"/>
      <c r="B10" s="1332"/>
      <c r="C10" s="139"/>
      <c r="D10" s="139"/>
      <c r="E10" s="139"/>
      <c r="F10" s="139"/>
      <c r="G10" s="140"/>
      <c r="H10" s="141">
        <v>1</v>
      </c>
      <c r="I10" s="141">
        <v>2</v>
      </c>
      <c r="J10" s="141">
        <v>3</v>
      </c>
      <c r="K10" s="142">
        <v>4</v>
      </c>
      <c r="L10" s="143">
        <v>7</v>
      </c>
      <c r="M10" s="141">
        <v>8</v>
      </c>
      <c r="N10" s="141">
        <v>9</v>
      </c>
      <c r="O10" s="141">
        <v>10</v>
      </c>
      <c r="P10" s="144">
        <v>11</v>
      </c>
      <c r="Q10" s="140">
        <v>14</v>
      </c>
      <c r="R10" s="141">
        <v>15</v>
      </c>
      <c r="S10" s="141">
        <v>16</v>
      </c>
      <c r="T10" s="141">
        <v>17</v>
      </c>
      <c r="U10" s="142">
        <v>18</v>
      </c>
      <c r="V10" s="143"/>
      <c r="W10" s="141"/>
      <c r="X10" s="141"/>
      <c r="Y10" s="141"/>
      <c r="Z10" s="144"/>
      <c r="AA10" s="140"/>
      <c r="AB10" s="141"/>
      <c r="AC10" s="141"/>
      <c r="AD10" s="141"/>
      <c r="AE10" s="142"/>
      <c r="AF10" s="1337"/>
      <c r="AG10" s="1337"/>
      <c r="AH10" s="1341"/>
      <c r="AI10" s="1342"/>
      <c r="AJ10" s="1342"/>
      <c r="AK10" s="1342"/>
      <c r="AL10" s="1342"/>
      <c r="AM10" s="1343"/>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14</v>
      </c>
      <c r="AH13" s="1326"/>
      <c r="AI13" s="1327"/>
      <c r="AJ13" s="1327"/>
      <c r="AK13" s="1327"/>
      <c r="AL13" s="1327"/>
      <c r="AM13" s="1328"/>
      <c r="AO13" s="493" t="s">
        <v>459</v>
      </c>
      <c r="AP13" s="493"/>
      <c r="AQ13" s="493"/>
      <c r="AR13" s="493"/>
      <c r="AS13" s="495"/>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14</v>
      </c>
      <c r="AH14" s="1316"/>
      <c r="AI14" s="1317"/>
      <c r="AJ14" s="1317"/>
      <c r="AK14" s="1317"/>
      <c r="AL14" s="1317"/>
      <c r="AM14" s="1318"/>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14</v>
      </c>
      <c r="AH15" s="1316"/>
      <c r="AI15" s="1317"/>
      <c r="AJ15" s="1317"/>
      <c r="AK15" s="1317"/>
      <c r="AL15" s="1317"/>
      <c r="AM15" s="1318"/>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14</v>
      </c>
      <c r="AH16" s="1316"/>
      <c r="AI16" s="1317"/>
      <c r="AJ16" s="1317"/>
      <c r="AK16" s="1317"/>
      <c r="AL16" s="1317"/>
      <c r="AM16" s="1318"/>
    </row>
    <row r="17" spans="1:39"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14</v>
      </c>
      <c r="AH17" s="1316"/>
      <c r="AI17" s="1317"/>
      <c r="AJ17" s="1317"/>
      <c r="AK17" s="1317"/>
      <c r="AL17" s="1317"/>
      <c r="AM17" s="1318"/>
    </row>
    <row r="18" spans="1:39"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14</v>
      </c>
      <c r="AH18" s="1316"/>
      <c r="AI18" s="1317"/>
      <c r="AJ18" s="1317"/>
      <c r="AK18" s="1317"/>
      <c r="AL18" s="1317"/>
      <c r="AM18" s="1318"/>
    </row>
    <row r="19" spans="1:39"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14</v>
      </c>
      <c r="AH19" s="1316"/>
      <c r="AI19" s="1317"/>
      <c r="AJ19" s="1317"/>
      <c r="AK19" s="1317"/>
      <c r="AL19" s="1317"/>
      <c r="AM19" s="1318"/>
    </row>
    <row r="20" spans="1:39"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14</v>
      </c>
      <c r="AH20" s="1316"/>
      <c r="AI20" s="1317"/>
      <c r="AJ20" s="1317"/>
      <c r="AK20" s="1317"/>
      <c r="AL20" s="1317"/>
      <c r="AM20" s="1318"/>
    </row>
    <row r="21" spans="1:39"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14</v>
      </c>
      <c r="AH21" s="1316"/>
      <c r="AI21" s="1317"/>
      <c r="AJ21" s="1317"/>
      <c r="AK21" s="1317"/>
      <c r="AL21" s="1317"/>
      <c r="AM21" s="1318"/>
    </row>
    <row r="22" spans="1:39"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14</v>
      </c>
      <c r="AH22" s="1316"/>
      <c r="AI22" s="1317"/>
      <c r="AJ22" s="1317"/>
      <c r="AK22" s="1317"/>
      <c r="AL22" s="1317"/>
      <c r="AM22" s="1318"/>
    </row>
    <row r="23" spans="1:39"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14</v>
      </c>
      <c r="AH23" s="1316"/>
      <c r="AI23" s="1317"/>
      <c r="AJ23" s="1317"/>
      <c r="AK23" s="1317"/>
      <c r="AL23" s="1317"/>
      <c r="AM23" s="1318"/>
    </row>
    <row r="24" spans="1:39"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14</v>
      </c>
      <c r="AH24" s="1316"/>
      <c r="AI24" s="1317"/>
      <c r="AJ24" s="1317"/>
      <c r="AK24" s="1317"/>
      <c r="AL24" s="1317"/>
      <c r="AM24" s="1318"/>
    </row>
    <row r="25" spans="1:39"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14</v>
      </c>
      <c r="AH25" s="1316"/>
      <c r="AI25" s="1317"/>
      <c r="AJ25" s="1317"/>
      <c r="AK25" s="1317"/>
      <c r="AL25" s="1317"/>
      <c r="AM25" s="1318"/>
    </row>
    <row r="26" spans="1:39"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14</v>
      </c>
      <c r="AH26" s="1316"/>
      <c r="AI26" s="1317"/>
      <c r="AJ26" s="1317"/>
      <c r="AK26" s="1317"/>
      <c r="AL26" s="1317"/>
      <c r="AM26" s="1318"/>
    </row>
    <row r="27" spans="1:39"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14</v>
      </c>
      <c r="AH27" s="1316"/>
      <c r="AI27" s="1317"/>
      <c r="AJ27" s="1317"/>
      <c r="AK27" s="1317"/>
      <c r="AL27" s="1317"/>
      <c r="AM27" s="1318"/>
    </row>
    <row r="28" spans="1:39"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14</v>
      </c>
      <c r="AH28" s="1316"/>
      <c r="AI28" s="1317"/>
      <c r="AJ28" s="1317"/>
      <c r="AK28" s="1317"/>
      <c r="AL28" s="1317"/>
      <c r="AM28" s="1318"/>
    </row>
    <row r="29" spans="1:39"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14</v>
      </c>
      <c r="AH29" s="1316"/>
      <c r="AI29" s="1317"/>
      <c r="AJ29" s="1317"/>
      <c r="AK29" s="1317"/>
      <c r="AL29" s="1317"/>
      <c r="AM29" s="1318"/>
    </row>
    <row r="30" spans="1:39"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14</v>
      </c>
      <c r="AH30" s="1316"/>
      <c r="AI30" s="1317"/>
      <c r="AJ30" s="1317"/>
      <c r="AK30" s="1317"/>
      <c r="AL30" s="1317"/>
      <c r="AM30" s="1318"/>
    </row>
    <row r="31" spans="1:39"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14</v>
      </c>
      <c r="AH31" s="1316"/>
      <c r="AI31" s="1317"/>
      <c r="AJ31" s="178"/>
      <c r="AK31" s="178"/>
      <c r="AL31" s="178"/>
      <c r="AM31" s="179"/>
    </row>
    <row r="32" spans="1:39"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14</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14</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14</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14</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14</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14</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14</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14</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14</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14</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14</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14</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14</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14</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14</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14</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14</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14</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14</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14</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14</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14</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14</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14</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14</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14</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14</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14</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14</v>
      </c>
      <c r="AH60" s="1316"/>
      <c r="AI60" s="1317"/>
      <c r="AJ60" s="1317"/>
      <c r="AK60" s="1317"/>
      <c r="AL60" s="1317"/>
      <c r="AM60" s="1318"/>
    </row>
    <row r="61" spans="1:39" ht="21.9" customHeigh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14</v>
      </c>
      <c r="AH61" s="1316"/>
      <c r="AI61" s="1317"/>
      <c r="AJ61" s="1317"/>
      <c r="AK61" s="1317"/>
      <c r="AL61" s="1317"/>
      <c r="AM61" s="1318"/>
    </row>
    <row r="62" spans="1:39" ht="21.9" customHeight="1"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0</v>
      </c>
      <c r="H63" s="189">
        <f t="shared" ref="H63:AE63" si="3">IF(H10="",0,H62)</f>
        <v>24</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0</v>
      </c>
      <c r="W63" s="189">
        <f t="shared" si="3"/>
        <v>0</v>
      </c>
      <c r="X63" s="189">
        <f t="shared" si="3"/>
        <v>0</v>
      </c>
      <c r="Y63" s="189">
        <f t="shared" si="3"/>
        <v>0</v>
      </c>
      <c r="Z63" s="190">
        <f t="shared" si="3"/>
        <v>0</v>
      </c>
      <c r="AA63" s="188">
        <f t="shared" si="3"/>
        <v>0</v>
      </c>
      <c r="AB63" s="189">
        <f t="shared" si="3"/>
        <v>0</v>
      </c>
      <c r="AC63" s="189">
        <f t="shared" si="3"/>
        <v>0</v>
      </c>
      <c r="AD63" s="189">
        <f t="shared" si="3"/>
        <v>0</v>
      </c>
      <c r="AE63" s="190">
        <f t="shared" si="3"/>
        <v>0</v>
      </c>
      <c r="AF63" s="191">
        <f>SUM(AF13:AF61)</f>
        <v>0</v>
      </c>
      <c r="AG63" s="192">
        <f>SUM(G63:AE63)</f>
        <v>336</v>
      </c>
      <c r="AH63" s="193"/>
      <c r="AI63" s="194"/>
      <c r="AJ63" s="194"/>
      <c r="AK63" s="194"/>
      <c r="AL63" s="194"/>
      <c r="AM63" s="195"/>
    </row>
    <row r="64" spans="1:39" ht="21.9" customHeight="1" thickBo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14</v>
      </c>
      <c r="AH64" s="1326"/>
      <c r="AI64" s="1327"/>
      <c r="AJ64" s="1327"/>
      <c r="AK64" s="1327"/>
      <c r="AL64" s="1327"/>
      <c r="AM64" s="1328"/>
    </row>
    <row r="65" spans="1:39" ht="21.9" customHeight="1" thickBot="1">
      <c r="A65" s="168">
        <v>2</v>
      </c>
      <c r="B65" s="486"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14</v>
      </c>
      <c r="AH65" s="1316"/>
      <c r="AI65" s="1317"/>
      <c r="AJ65" s="1317"/>
      <c r="AK65" s="1317"/>
      <c r="AL65" s="1317"/>
      <c r="AM65" s="1318"/>
    </row>
    <row r="66" spans="1:39" ht="21.9" customHeight="1" thickBot="1">
      <c r="A66" s="168">
        <v>3</v>
      </c>
      <c r="B66" s="486"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14</v>
      </c>
      <c r="AH66" s="1316"/>
      <c r="AI66" s="1317"/>
      <c r="AJ66" s="1317"/>
      <c r="AK66" s="1317"/>
      <c r="AL66" s="1317"/>
      <c r="AM66" s="1318"/>
    </row>
    <row r="67" spans="1:39" ht="21.9" customHeight="1" thickBot="1">
      <c r="A67" s="168">
        <v>4</v>
      </c>
      <c r="B67" s="486"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14</v>
      </c>
      <c r="AH67" s="1316"/>
      <c r="AI67" s="1317"/>
      <c r="AJ67" s="1317"/>
      <c r="AK67" s="1317"/>
      <c r="AL67" s="1317"/>
      <c r="AM67" s="1318"/>
    </row>
    <row r="68" spans="1:39" ht="21.9" customHeight="1" thickBot="1">
      <c r="A68" s="168">
        <v>5</v>
      </c>
      <c r="B68" s="486"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14</v>
      </c>
      <c r="AH68" s="1316"/>
      <c r="AI68" s="1317"/>
      <c r="AJ68" s="1317"/>
      <c r="AK68" s="1317"/>
      <c r="AL68" s="1317"/>
      <c r="AM68" s="1318"/>
    </row>
    <row r="69" spans="1:39" ht="21.9" customHeight="1" thickBot="1">
      <c r="A69" s="168">
        <v>6</v>
      </c>
      <c r="B69" s="486"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14</v>
      </c>
      <c r="AH69" s="1316"/>
      <c r="AI69" s="1317"/>
      <c r="AJ69" s="1317"/>
      <c r="AK69" s="1317"/>
      <c r="AL69" s="1317"/>
      <c r="AM69" s="1318"/>
    </row>
    <row r="70" spans="1:39" ht="21.9" customHeight="1" thickBot="1">
      <c r="A70" s="168">
        <v>7</v>
      </c>
      <c r="B70" s="486"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14</v>
      </c>
      <c r="AH70" s="1316"/>
      <c r="AI70" s="1317"/>
      <c r="AJ70" s="1317"/>
      <c r="AK70" s="1317"/>
      <c r="AL70" s="1317"/>
      <c r="AM70" s="1318"/>
    </row>
    <row r="71" spans="1:39" ht="21.9" customHeight="1" thickBot="1">
      <c r="A71" s="168">
        <v>8</v>
      </c>
      <c r="B71" s="486"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14</v>
      </c>
      <c r="AH71" s="1316"/>
      <c r="AI71" s="1317"/>
      <c r="AJ71" s="1317"/>
      <c r="AK71" s="1317"/>
      <c r="AL71" s="1317"/>
      <c r="AM71" s="1318"/>
    </row>
    <row r="72" spans="1:39" ht="21.9" customHeight="1" thickBot="1">
      <c r="A72" s="168">
        <v>9</v>
      </c>
      <c r="B72" s="486"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14</v>
      </c>
      <c r="AH72" s="1316"/>
      <c r="AI72" s="1317"/>
      <c r="AJ72" s="1317"/>
      <c r="AK72" s="1317"/>
      <c r="AL72" s="1317"/>
      <c r="AM72" s="1318"/>
    </row>
    <row r="73" spans="1:39" ht="21.9" customHeight="1" thickBot="1">
      <c r="A73" s="168">
        <v>10</v>
      </c>
      <c r="B73" s="486"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14</v>
      </c>
      <c r="AH73" s="1316"/>
      <c r="AI73" s="1317"/>
      <c r="AJ73" s="1317"/>
      <c r="AK73" s="1317"/>
      <c r="AL73" s="1317"/>
      <c r="AM73" s="1318"/>
    </row>
    <row r="74" spans="1:39" ht="21.9" customHeight="1" thickBot="1">
      <c r="A74" s="168">
        <v>11</v>
      </c>
      <c r="B74" s="486"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14</v>
      </c>
      <c r="AH74" s="1316"/>
      <c r="AI74" s="1317"/>
      <c r="AJ74" s="1317"/>
      <c r="AK74" s="1317"/>
      <c r="AL74" s="1317"/>
      <c r="AM74" s="1318"/>
    </row>
    <row r="75" spans="1:39" ht="21.9" customHeight="1" thickBot="1">
      <c r="A75" s="168">
        <v>12</v>
      </c>
      <c r="B75" s="486"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14</v>
      </c>
      <c r="AH75" s="1316"/>
      <c r="AI75" s="1317"/>
      <c r="AJ75" s="1317"/>
      <c r="AK75" s="1317"/>
      <c r="AL75" s="1317"/>
      <c r="AM75" s="1318"/>
    </row>
    <row r="76" spans="1:39" ht="21.9" customHeight="1" thickBot="1">
      <c r="A76" s="168">
        <v>13</v>
      </c>
      <c r="B76" s="486"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14</v>
      </c>
      <c r="AH76" s="1316"/>
      <c r="AI76" s="1317"/>
      <c r="AJ76" s="1317"/>
      <c r="AK76" s="1317"/>
      <c r="AL76" s="1317"/>
      <c r="AM76" s="1318"/>
    </row>
    <row r="77" spans="1:39" ht="21.9" customHeight="1" thickBot="1">
      <c r="A77" s="168">
        <v>14</v>
      </c>
      <c r="B77" s="486"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14</v>
      </c>
      <c r="AH77" s="1316"/>
      <c r="AI77" s="1317"/>
      <c r="AJ77" s="1317"/>
      <c r="AK77" s="1317"/>
      <c r="AL77" s="1317"/>
      <c r="AM77" s="1318"/>
    </row>
    <row r="78" spans="1:39" ht="21.9" customHeight="1" thickBot="1">
      <c r="A78" s="168">
        <v>15</v>
      </c>
      <c r="B78" s="486"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14</v>
      </c>
      <c r="AH78" s="1316"/>
      <c r="AI78" s="1317"/>
      <c r="AJ78" s="1317"/>
      <c r="AK78" s="1317"/>
      <c r="AL78" s="1317"/>
      <c r="AM78" s="1318"/>
    </row>
    <row r="79" spans="1:39" ht="21.9" customHeight="1" thickBot="1">
      <c r="A79" s="168">
        <v>16</v>
      </c>
      <c r="B79" s="486"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14</v>
      </c>
      <c r="AH79" s="1316"/>
      <c r="AI79" s="1317"/>
      <c r="AJ79" s="1317"/>
      <c r="AK79" s="1317"/>
      <c r="AL79" s="1317"/>
      <c r="AM79" s="1318"/>
    </row>
    <row r="80" spans="1:39" ht="21.9" customHeight="1" thickBot="1">
      <c r="A80" s="168">
        <v>17</v>
      </c>
      <c r="B80" s="486"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14</v>
      </c>
      <c r="AH80" s="1316"/>
      <c r="AI80" s="1317"/>
      <c r="AJ80" s="1317"/>
      <c r="AK80" s="1317"/>
      <c r="AL80" s="1317"/>
      <c r="AM80" s="1318"/>
    </row>
    <row r="81" spans="1:39" ht="21.9" customHeight="1" thickBot="1">
      <c r="A81" s="168">
        <v>18</v>
      </c>
      <c r="B81" s="486"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14</v>
      </c>
      <c r="AH81" s="1316"/>
      <c r="AI81" s="1317"/>
      <c r="AJ81" s="1317"/>
      <c r="AK81" s="1317"/>
      <c r="AL81" s="1317"/>
      <c r="AM81" s="1318"/>
    </row>
    <row r="82" spans="1:39" ht="21.9" customHeight="1" thickBot="1">
      <c r="A82" s="168">
        <v>19</v>
      </c>
      <c r="B82" s="486"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14</v>
      </c>
      <c r="AH82" s="1316"/>
      <c r="AI82" s="1317"/>
      <c r="AJ82" s="178"/>
      <c r="AK82" s="178"/>
      <c r="AL82" s="178"/>
      <c r="AM82" s="179"/>
    </row>
    <row r="83" spans="1:39" ht="21.9" customHeight="1" thickBot="1">
      <c r="A83" s="168">
        <v>20</v>
      </c>
      <c r="B83" s="486"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14</v>
      </c>
      <c r="AH83" s="1316"/>
      <c r="AI83" s="1317"/>
      <c r="AJ83" s="178"/>
      <c r="AK83" s="178"/>
      <c r="AL83" s="178"/>
      <c r="AM83" s="179"/>
    </row>
    <row r="84" spans="1:39" ht="21.9" customHeight="1" thickBot="1">
      <c r="A84" s="168">
        <v>21</v>
      </c>
      <c r="B84" s="486"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14</v>
      </c>
      <c r="AH84" s="1316"/>
      <c r="AI84" s="1317"/>
      <c r="AJ84" s="178"/>
      <c r="AK84" s="178"/>
      <c r="AL84" s="178"/>
      <c r="AM84" s="179"/>
    </row>
    <row r="85" spans="1:39" ht="21.9" customHeight="1" thickBot="1">
      <c r="A85" s="168">
        <v>22</v>
      </c>
      <c r="B85" s="486"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14</v>
      </c>
      <c r="AH85" s="1316"/>
      <c r="AI85" s="1317"/>
      <c r="AJ85" s="178"/>
      <c r="AK85" s="178"/>
      <c r="AL85" s="178"/>
      <c r="AM85" s="179"/>
    </row>
    <row r="86" spans="1:39" ht="21.9" customHeight="1" thickBot="1">
      <c r="A86" s="168">
        <v>23</v>
      </c>
      <c r="B86" s="486"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14</v>
      </c>
      <c r="AH86" s="1316"/>
      <c r="AI86" s="1317"/>
      <c r="AJ86" s="178"/>
      <c r="AK86" s="178"/>
      <c r="AL86" s="178"/>
      <c r="AM86" s="179"/>
    </row>
    <row r="87" spans="1:39" ht="21.9" customHeight="1" thickBot="1">
      <c r="A87" s="168">
        <v>24</v>
      </c>
      <c r="B87" s="486"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14</v>
      </c>
      <c r="AH87" s="1316"/>
      <c r="AI87" s="1317"/>
      <c r="AJ87" s="178"/>
      <c r="AK87" s="178"/>
      <c r="AL87" s="178"/>
      <c r="AM87" s="179"/>
    </row>
    <row r="88" spans="1:39" ht="21.9" customHeight="1" thickBot="1">
      <c r="A88" s="168">
        <v>25</v>
      </c>
      <c r="B88" s="486"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14</v>
      </c>
      <c r="AH88" s="1316"/>
      <c r="AI88" s="1317"/>
      <c r="AJ88" s="178"/>
      <c r="AK88" s="178"/>
      <c r="AL88" s="178"/>
      <c r="AM88" s="179"/>
    </row>
    <row r="89" spans="1:39" ht="21.9" customHeight="1" thickBot="1">
      <c r="A89" s="168">
        <v>26</v>
      </c>
      <c r="B89" s="486"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14</v>
      </c>
      <c r="AH89" s="1316"/>
      <c r="AI89" s="1317"/>
      <c r="AJ89" s="178"/>
      <c r="AK89" s="178"/>
      <c r="AL89" s="178"/>
      <c r="AM89" s="179"/>
    </row>
    <row r="90" spans="1:39" ht="21.9" customHeight="1" thickBot="1">
      <c r="A90" s="168">
        <v>27</v>
      </c>
      <c r="B90" s="486"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14</v>
      </c>
      <c r="AH90" s="1316"/>
      <c r="AI90" s="1317"/>
      <c r="AJ90" s="178"/>
      <c r="AK90" s="178"/>
      <c r="AL90" s="178"/>
      <c r="AM90" s="179"/>
    </row>
    <row r="91" spans="1:39" ht="21.9" customHeight="1" thickBot="1">
      <c r="A91" s="168">
        <v>28</v>
      </c>
      <c r="B91" s="486"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14</v>
      </c>
      <c r="AH91" s="1316"/>
      <c r="AI91" s="1317"/>
      <c r="AJ91" s="178"/>
      <c r="AK91" s="178"/>
      <c r="AL91" s="178"/>
      <c r="AM91" s="179"/>
    </row>
    <row r="92" spans="1:39" ht="21.9" customHeight="1" thickBot="1">
      <c r="A92" s="168">
        <v>29</v>
      </c>
      <c r="B92" s="486"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14</v>
      </c>
      <c r="AH92" s="1316"/>
      <c r="AI92" s="1317"/>
      <c r="AJ92" s="178"/>
      <c r="AK92" s="178"/>
      <c r="AL92" s="178"/>
      <c r="AM92" s="179"/>
    </row>
    <row r="93" spans="1:39" ht="21.9" customHeight="1" thickBot="1">
      <c r="A93" s="168">
        <v>30</v>
      </c>
      <c r="B93" s="486"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14</v>
      </c>
      <c r="AH93" s="1316"/>
      <c r="AI93" s="1317"/>
      <c r="AJ93" s="1317"/>
      <c r="AK93" s="1317"/>
      <c r="AL93" s="1317"/>
      <c r="AM93" s="1318"/>
    </row>
    <row r="94" spans="1:39" ht="21.9" customHeight="1" thickBot="1">
      <c r="A94" s="168">
        <v>31</v>
      </c>
      <c r="B94" s="486"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14</v>
      </c>
      <c r="AH94" s="1316"/>
      <c r="AI94" s="1317"/>
      <c r="AJ94" s="178"/>
      <c r="AK94" s="178"/>
      <c r="AL94" s="178"/>
      <c r="AM94" s="179"/>
    </row>
    <row r="95" spans="1:39" ht="21.9" customHeight="1" thickBot="1">
      <c r="A95" s="168">
        <v>32</v>
      </c>
      <c r="B95" s="486"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14</v>
      </c>
      <c r="AH95" s="1316"/>
      <c r="AI95" s="1317"/>
      <c r="AJ95" s="178"/>
      <c r="AK95" s="178"/>
      <c r="AL95" s="178"/>
      <c r="AM95" s="179"/>
    </row>
    <row r="96" spans="1:39" ht="21.9" customHeight="1" thickBot="1">
      <c r="A96" s="168">
        <v>33</v>
      </c>
      <c r="B96" s="486"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14</v>
      </c>
      <c r="AH96" s="1316"/>
      <c r="AI96" s="1317"/>
      <c r="AJ96" s="178"/>
      <c r="AK96" s="178"/>
      <c r="AL96" s="178"/>
      <c r="AM96" s="179"/>
    </row>
    <row r="97" spans="1:39" ht="21.9" customHeight="1" thickBot="1">
      <c r="A97" s="168">
        <v>34</v>
      </c>
      <c r="B97" s="486"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14</v>
      </c>
      <c r="AH97" s="1316"/>
      <c r="AI97" s="1317"/>
      <c r="AJ97" s="178"/>
      <c r="AK97" s="178"/>
      <c r="AL97" s="178"/>
      <c r="AM97" s="179"/>
    </row>
    <row r="98" spans="1:39" ht="21.9" customHeight="1" thickBot="1">
      <c r="A98" s="168">
        <v>35</v>
      </c>
      <c r="B98" s="486"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14</v>
      </c>
      <c r="AH98" s="1316"/>
      <c r="AI98" s="1317"/>
      <c r="AJ98" s="178"/>
      <c r="AK98" s="178"/>
      <c r="AL98" s="178"/>
      <c r="AM98" s="179"/>
    </row>
    <row r="99" spans="1:39" ht="21.9" customHeight="1" thickBot="1">
      <c r="A99" s="168">
        <v>36</v>
      </c>
      <c r="B99" s="486"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14</v>
      </c>
      <c r="AH99" s="1316"/>
      <c r="AI99" s="1317"/>
      <c r="AJ99" s="178"/>
      <c r="AK99" s="178"/>
      <c r="AL99" s="178"/>
      <c r="AM99" s="179"/>
    </row>
    <row r="100" spans="1:39" ht="21.9" customHeight="1" thickBot="1">
      <c r="A100" s="168">
        <v>37</v>
      </c>
      <c r="B100" s="486"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14</v>
      </c>
      <c r="AH100" s="1316"/>
      <c r="AI100" s="1317"/>
      <c r="AJ100" s="178"/>
      <c r="AK100" s="178"/>
      <c r="AL100" s="178"/>
      <c r="AM100" s="179"/>
    </row>
    <row r="101" spans="1:39" ht="21.9" customHeight="1" thickBot="1">
      <c r="A101" s="168">
        <v>38</v>
      </c>
      <c r="B101" s="486"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14</v>
      </c>
      <c r="AH101" s="1316"/>
      <c r="AI101" s="1317"/>
      <c r="AJ101" s="178"/>
      <c r="AK101" s="178"/>
      <c r="AL101" s="178"/>
      <c r="AM101" s="179"/>
    </row>
    <row r="102" spans="1:39" ht="21.9" customHeight="1" thickBot="1">
      <c r="A102" s="168">
        <v>39</v>
      </c>
      <c r="B102" s="486"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14</v>
      </c>
      <c r="AH102" s="1316"/>
      <c r="AI102" s="1317"/>
      <c r="AJ102" s="178"/>
      <c r="AK102" s="178"/>
      <c r="AL102" s="178"/>
      <c r="AM102" s="179"/>
    </row>
    <row r="103" spans="1:39" ht="21.9" customHeight="1" thickBot="1">
      <c r="A103" s="168">
        <v>40</v>
      </c>
      <c r="B103" s="486"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14</v>
      </c>
      <c r="AH103" s="1316"/>
      <c r="AI103" s="1317"/>
      <c r="AJ103" s="1317"/>
      <c r="AK103" s="1317"/>
      <c r="AL103" s="1317"/>
      <c r="AM103" s="1318"/>
    </row>
    <row r="104" spans="1:39" ht="21.9" customHeight="1" thickBot="1">
      <c r="A104" s="168">
        <v>41</v>
      </c>
      <c r="B104" s="486"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14</v>
      </c>
      <c r="AH104" s="1316"/>
      <c r="AI104" s="1317"/>
      <c r="AJ104" s="1317"/>
      <c r="AK104" s="1317"/>
      <c r="AL104" s="1317"/>
      <c r="AM104" s="1318"/>
    </row>
    <row r="105" spans="1:39" ht="21.9" customHeight="1" thickBot="1">
      <c r="A105" s="168">
        <v>42</v>
      </c>
      <c r="B105" s="486"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14</v>
      </c>
      <c r="AH105" s="1316"/>
      <c r="AI105" s="1317"/>
      <c r="AJ105" s="1317"/>
      <c r="AK105" s="1317"/>
      <c r="AL105" s="1317"/>
      <c r="AM105" s="1318"/>
    </row>
    <row r="106" spans="1:39" ht="21.9" customHeight="1" thickBot="1">
      <c r="A106" s="168">
        <v>43</v>
      </c>
      <c r="B106" s="486"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14</v>
      </c>
      <c r="AH106" s="1316"/>
      <c r="AI106" s="1317"/>
      <c r="AJ106" s="1317"/>
      <c r="AK106" s="1317"/>
      <c r="AL106" s="1317"/>
      <c r="AM106" s="1318"/>
    </row>
    <row r="107" spans="1:39" ht="21.9" customHeight="1" thickBot="1">
      <c r="A107" s="168">
        <v>44</v>
      </c>
      <c r="B107" s="486"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14</v>
      </c>
      <c r="AH107" s="1316"/>
      <c r="AI107" s="1317"/>
      <c r="AJ107" s="1317"/>
      <c r="AK107" s="1317"/>
      <c r="AL107" s="1317"/>
      <c r="AM107" s="1318"/>
    </row>
    <row r="108" spans="1:39" ht="21.9" customHeight="1" thickBot="1">
      <c r="A108" s="168">
        <v>45</v>
      </c>
      <c r="B108" s="486"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14</v>
      </c>
      <c r="AH108" s="1316"/>
      <c r="AI108" s="1317"/>
      <c r="AJ108" s="1317"/>
      <c r="AK108" s="1317"/>
      <c r="AL108" s="1317"/>
      <c r="AM108" s="1318"/>
    </row>
    <row r="109" spans="1:39" ht="21.9" customHeight="1" thickBot="1">
      <c r="A109" s="168">
        <v>46</v>
      </c>
      <c r="B109" s="486"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14</v>
      </c>
      <c r="AH109" s="1316"/>
      <c r="AI109" s="1317"/>
      <c r="AJ109" s="1317"/>
      <c r="AK109" s="1317"/>
      <c r="AL109" s="1317"/>
      <c r="AM109" s="1318"/>
    </row>
    <row r="110" spans="1:39" ht="21.9" customHeight="1" thickBot="1">
      <c r="A110" s="168">
        <v>47</v>
      </c>
      <c r="B110" s="486"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14</v>
      </c>
      <c r="AH110" s="1316"/>
      <c r="AI110" s="1317"/>
      <c r="AJ110" s="1317"/>
      <c r="AK110" s="1317"/>
      <c r="AL110" s="1317"/>
      <c r="AM110" s="1318"/>
    </row>
    <row r="111" spans="1:39" ht="21.9" customHeight="1" thickBot="1">
      <c r="A111" s="168">
        <v>48</v>
      </c>
      <c r="B111" s="486"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14</v>
      </c>
      <c r="AH111" s="1316"/>
      <c r="AI111" s="1317"/>
      <c r="AJ111" s="1317"/>
      <c r="AK111" s="1317"/>
      <c r="AL111" s="1317"/>
      <c r="AM111" s="1318"/>
    </row>
    <row r="112" spans="1:39" ht="21.9" customHeight="1" thickBot="1">
      <c r="A112" s="168">
        <v>49</v>
      </c>
      <c r="B112" s="486"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14</v>
      </c>
      <c r="AH112" s="1316"/>
      <c r="AI112" s="1317"/>
      <c r="AJ112" s="1317"/>
      <c r="AK112" s="1317"/>
      <c r="AL112" s="1317"/>
      <c r="AM112" s="1318"/>
    </row>
    <row r="113" spans="1:39" ht="21.9" customHeight="1" thickBot="1">
      <c r="A113" s="181">
        <v>50</v>
      </c>
      <c r="B113" s="486"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0</v>
      </c>
      <c r="H114" s="189">
        <f t="shared" ref="H114:AE114" si="7">IF(H10="",0,H113)</f>
        <v>20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0</v>
      </c>
      <c r="W114" s="189">
        <f t="shared" si="7"/>
        <v>0</v>
      </c>
      <c r="X114" s="189">
        <f t="shared" si="7"/>
        <v>0</v>
      </c>
      <c r="Y114" s="189">
        <f t="shared" si="7"/>
        <v>0</v>
      </c>
      <c r="Z114" s="190">
        <f t="shared" si="7"/>
        <v>0</v>
      </c>
      <c r="AA114" s="207">
        <f t="shared" si="7"/>
        <v>0</v>
      </c>
      <c r="AB114" s="189">
        <f t="shared" si="7"/>
        <v>0</v>
      </c>
      <c r="AC114" s="189">
        <f t="shared" si="7"/>
        <v>0</v>
      </c>
      <c r="AD114" s="189">
        <f t="shared" si="7"/>
        <v>0</v>
      </c>
      <c r="AE114" s="190">
        <f t="shared" si="7"/>
        <v>0</v>
      </c>
      <c r="AF114" s="191">
        <f>SUM(AF64:AF112)</f>
        <v>0</v>
      </c>
      <c r="AG114" s="192">
        <f>SUM(G114:AE114)</f>
        <v>280</v>
      </c>
      <c r="AH114" s="1323"/>
      <c r="AI114" s="1324"/>
      <c r="AJ114" s="1324"/>
      <c r="AK114" s="1324"/>
      <c r="AL114" s="1324"/>
      <c r="AM114" s="1325"/>
    </row>
    <row r="115" spans="1:39" ht="21.9" customHeight="1" thickBot="1">
      <c r="A115" s="1368" t="s">
        <v>78</v>
      </c>
      <c r="B115" s="1368"/>
      <c r="C115" s="208"/>
      <c r="D115" s="208"/>
      <c r="E115" s="208"/>
      <c r="F115" s="208"/>
      <c r="G115" s="209">
        <f>G63+G114</f>
        <v>0</v>
      </c>
      <c r="H115" s="210">
        <f t="shared" ref="H115:AE115" si="8">H63+H114</f>
        <v>44</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0</v>
      </c>
      <c r="W115" s="210">
        <f t="shared" si="8"/>
        <v>0</v>
      </c>
      <c r="X115" s="210">
        <f t="shared" si="8"/>
        <v>0</v>
      </c>
      <c r="Y115" s="210">
        <f t="shared" si="8"/>
        <v>0</v>
      </c>
      <c r="Z115" s="211">
        <f t="shared" si="8"/>
        <v>0</v>
      </c>
      <c r="AA115" s="209">
        <f t="shared" si="8"/>
        <v>0</v>
      </c>
      <c r="AB115" s="210">
        <f t="shared" si="8"/>
        <v>0</v>
      </c>
      <c r="AC115" s="210">
        <f t="shared" si="8"/>
        <v>0</v>
      </c>
      <c r="AD115" s="210">
        <f t="shared" si="8"/>
        <v>0</v>
      </c>
      <c r="AE115" s="211">
        <f t="shared" si="8"/>
        <v>0</v>
      </c>
      <c r="AF115" s="212">
        <v>0</v>
      </c>
      <c r="AG115" s="213">
        <f>SUM(G115:AE115)</f>
        <v>616</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85" t="str">
        <f>AA6</f>
        <v>DECEMBER</v>
      </c>
      <c r="AH117" s="1373" t="s">
        <v>82</v>
      </c>
      <c r="AI117" s="1374"/>
      <c r="AJ117" s="1312">
        <f>((COUNT(D10:AE10)))</f>
        <v>14</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86"/>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20</v>
      </c>
      <c r="AM127" s="292">
        <f>AK127+AL127</f>
        <v>44</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1</v>
      </c>
      <c r="AM128" s="1262">
        <f t="shared" ref="AM128" si="10">AM127/AM123</f>
        <v>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 t="shared" ref="AM130" si="11">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 t="shared" ref="AM132" si="12">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 t="shared" ref="AM134" si="13">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 t="shared" ref="AM136" si="14">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bjjJWTM5BUQV/Odclfo5C/4YUkYwmJsWNhgJPmHApKsg31Ri3vnWqVExEX1tRruifsKpEwTiU3eEvNTOTLX66A==" saltValue="PvJljaFrvbL5vov38zJyYQ=="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H13:AI13 AH64:AI64" xr:uid="{FE0712E5-A60C-4A3A-B442-244E1B72F537}">
      <formula1>"NLS,Transferred In, Transferred Out"</formula1>
    </dataValidation>
    <dataValidation type="list" allowBlank="1" showInputMessage="1" showErrorMessage="1" sqref="AI14:AI15 AH14:AH62 AI65:AI66 AH65:AH113" xr:uid="{8B6C2F4C-B01F-42DB-A906-0FCFBF54121E}">
      <formula1>"NLS, 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B8B8-E8C4-4522-8697-D34DC9EC07C5}">
  <sheetPr codeName="Sheet19">
    <pageSetUpPr fitToPage="1"/>
  </sheetPr>
  <dimension ref="A1:AS146"/>
  <sheetViews>
    <sheetView view="pageBreakPreview" zoomScale="60" zoomScaleNormal="50"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330</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row>
    <row r="8" spans="1:45" ht="6" customHeight="1" thickBot="1"/>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row>
    <row r="10" spans="1:45" ht="19.5" customHeight="1" thickBot="1">
      <c r="A10" s="1331"/>
      <c r="B10" s="1332"/>
      <c r="C10" s="139"/>
      <c r="D10" s="139"/>
      <c r="E10" s="139"/>
      <c r="F10" s="139"/>
      <c r="G10" s="140">
        <v>4</v>
      </c>
      <c r="H10" s="141">
        <v>5</v>
      </c>
      <c r="I10" s="141">
        <v>6</v>
      </c>
      <c r="J10" s="141">
        <v>7</v>
      </c>
      <c r="K10" s="142">
        <v>8</v>
      </c>
      <c r="L10" s="143">
        <v>11</v>
      </c>
      <c r="M10" s="141">
        <v>12</v>
      </c>
      <c r="N10" s="141">
        <v>13</v>
      </c>
      <c r="O10" s="141">
        <v>14</v>
      </c>
      <c r="P10" s="144">
        <v>15</v>
      </c>
      <c r="Q10" s="140">
        <v>18</v>
      </c>
      <c r="R10" s="141">
        <v>19</v>
      </c>
      <c r="S10" s="141">
        <v>20</v>
      </c>
      <c r="T10" s="141">
        <v>21</v>
      </c>
      <c r="U10" s="142">
        <v>22</v>
      </c>
      <c r="V10" s="143">
        <v>25</v>
      </c>
      <c r="W10" s="141">
        <v>26</v>
      </c>
      <c r="X10" s="141">
        <v>27</v>
      </c>
      <c r="Y10" s="141">
        <v>28</v>
      </c>
      <c r="Z10" s="144">
        <v>29</v>
      </c>
      <c r="AA10" s="140"/>
      <c r="AB10" s="141"/>
      <c r="AC10" s="141"/>
      <c r="AD10" s="141"/>
      <c r="AE10" s="142"/>
      <c r="AF10" s="1337"/>
      <c r="AG10" s="1337"/>
      <c r="AH10" s="1341"/>
      <c r="AI10" s="1342"/>
      <c r="AJ10" s="1342"/>
      <c r="AK10" s="1342"/>
      <c r="AL10" s="1342"/>
      <c r="AM10" s="1343"/>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20</v>
      </c>
      <c r="AH13" s="1326"/>
      <c r="AI13" s="1327"/>
      <c r="AJ13" s="1327"/>
      <c r="AK13" s="1327"/>
      <c r="AL13" s="1327"/>
      <c r="AM13" s="1328"/>
      <c r="AO13" s="493" t="s">
        <v>459</v>
      </c>
      <c r="AP13" s="493"/>
      <c r="AQ13" s="493"/>
      <c r="AR13" s="493"/>
      <c r="AS13" s="495"/>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20</v>
      </c>
      <c r="AH14" s="1316"/>
      <c r="AI14" s="1317"/>
      <c r="AJ14" s="1317"/>
      <c r="AK14" s="1317"/>
      <c r="AL14" s="1317"/>
      <c r="AM14" s="1318"/>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20</v>
      </c>
      <c r="AH15" s="1316"/>
      <c r="AI15" s="1317"/>
      <c r="AJ15" s="1317"/>
      <c r="AK15" s="1317"/>
      <c r="AL15" s="1317"/>
      <c r="AM15" s="1318"/>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20</v>
      </c>
      <c r="AH16" s="1316"/>
      <c r="AI16" s="1317"/>
      <c r="AJ16" s="1317"/>
      <c r="AK16" s="1317"/>
      <c r="AL16" s="1317"/>
      <c r="AM16" s="1318"/>
    </row>
    <row r="17" spans="1:39"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20</v>
      </c>
      <c r="AH17" s="1316"/>
      <c r="AI17" s="1317"/>
      <c r="AJ17" s="1317"/>
      <c r="AK17" s="1317"/>
      <c r="AL17" s="1317"/>
      <c r="AM17" s="1318"/>
    </row>
    <row r="18" spans="1:39"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20</v>
      </c>
      <c r="AH18" s="1316"/>
      <c r="AI18" s="1317"/>
      <c r="AJ18" s="1317"/>
      <c r="AK18" s="1317"/>
      <c r="AL18" s="1317"/>
      <c r="AM18" s="1318"/>
    </row>
    <row r="19" spans="1:39"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20</v>
      </c>
      <c r="AH19" s="1316"/>
      <c r="AI19" s="1317"/>
      <c r="AJ19" s="1317"/>
      <c r="AK19" s="1317"/>
      <c r="AL19" s="1317"/>
      <c r="AM19" s="1318"/>
    </row>
    <row r="20" spans="1:39"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20</v>
      </c>
      <c r="AH20" s="1316"/>
      <c r="AI20" s="1317"/>
      <c r="AJ20" s="1317"/>
      <c r="AK20" s="1317"/>
      <c r="AL20" s="1317"/>
      <c r="AM20" s="1318"/>
    </row>
    <row r="21" spans="1:39"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20</v>
      </c>
      <c r="AH21" s="1316"/>
      <c r="AI21" s="1317"/>
      <c r="AJ21" s="1317"/>
      <c r="AK21" s="1317"/>
      <c r="AL21" s="1317"/>
      <c r="AM21" s="1318"/>
    </row>
    <row r="22" spans="1:39"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20</v>
      </c>
      <c r="AH22" s="1316"/>
      <c r="AI22" s="1317"/>
      <c r="AJ22" s="1317"/>
      <c r="AK22" s="1317"/>
      <c r="AL22" s="1317"/>
      <c r="AM22" s="1318"/>
    </row>
    <row r="23" spans="1:39"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20</v>
      </c>
      <c r="AH23" s="1316"/>
      <c r="AI23" s="1317"/>
      <c r="AJ23" s="1317"/>
      <c r="AK23" s="1317"/>
      <c r="AL23" s="1317"/>
      <c r="AM23" s="1318"/>
    </row>
    <row r="24" spans="1:39"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20</v>
      </c>
      <c r="AH24" s="1316"/>
      <c r="AI24" s="1317"/>
      <c r="AJ24" s="1317"/>
      <c r="AK24" s="1317"/>
      <c r="AL24" s="1317"/>
      <c r="AM24" s="1318"/>
    </row>
    <row r="25" spans="1:39"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20</v>
      </c>
      <c r="AH25" s="1316"/>
      <c r="AI25" s="1317"/>
      <c r="AJ25" s="1317"/>
      <c r="AK25" s="1317"/>
      <c r="AL25" s="1317"/>
      <c r="AM25" s="1318"/>
    </row>
    <row r="26" spans="1:39"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20</v>
      </c>
      <c r="AH26" s="1316"/>
      <c r="AI26" s="1317"/>
      <c r="AJ26" s="1317"/>
      <c r="AK26" s="1317"/>
      <c r="AL26" s="1317"/>
      <c r="AM26" s="1318"/>
    </row>
    <row r="27" spans="1:39"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20</v>
      </c>
      <c r="AH27" s="1316"/>
      <c r="AI27" s="1317"/>
      <c r="AJ27" s="1317"/>
      <c r="AK27" s="1317"/>
      <c r="AL27" s="1317"/>
      <c r="AM27" s="1318"/>
    </row>
    <row r="28" spans="1:39"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20</v>
      </c>
      <c r="AH28" s="1316"/>
      <c r="AI28" s="1317"/>
      <c r="AJ28" s="1317"/>
      <c r="AK28" s="1317"/>
      <c r="AL28" s="1317"/>
      <c r="AM28" s="1318"/>
    </row>
    <row r="29" spans="1:39"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20</v>
      </c>
      <c r="AH29" s="1316"/>
      <c r="AI29" s="1317"/>
      <c r="AJ29" s="1317"/>
      <c r="AK29" s="1317"/>
      <c r="AL29" s="1317"/>
      <c r="AM29" s="1318"/>
    </row>
    <row r="30" spans="1:39"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20</v>
      </c>
      <c r="AH30" s="1316"/>
      <c r="AI30" s="1317"/>
      <c r="AJ30" s="1317"/>
      <c r="AK30" s="1317"/>
      <c r="AL30" s="1317"/>
      <c r="AM30" s="1318"/>
    </row>
    <row r="31" spans="1:39"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20</v>
      </c>
      <c r="AH31" s="1316"/>
      <c r="AI31" s="1317"/>
      <c r="AJ31" s="178"/>
      <c r="AK31" s="178"/>
      <c r="AL31" s="178"/>
      <c r="AM31" s="179"/>
    </row>
    <row r="32" spans="1:39"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20</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20</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20</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20</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20</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20</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20</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20</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20</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20</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20</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20</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20</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20</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20</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20</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20</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20</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20</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20</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20</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20</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20</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20</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20</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20</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20</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20</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20</v>
      </c>
      <c r="AH60" s="1316"/>
      <c r="AI60" s="1317"/>
      <c r="AJ60" s="1317"/>
      <c r="AK60" s="1317"/>
      <c r="AL60" s="1317"/>
      <c r="AM60" s="1318"/>
    </row>
    <row r="61" spans="1:39" ht="21.9" customHeigh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20</v>
      </c>
      <c r="AH61" s="1316"/>
      <c r="AI61" s="1317"/>
      <c r="AJ61" s="1317"/>
      <c r="AK61" s="1317"/>
      <c r="AL61" s="1317"/>
      <c r="AM61" s="1318"/>
    </row>
    <row r="62" spans="1:39" ht="21.9" customHeight="1"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24</v>
      </c>
      <c r="H63" s="189">
        <f t="shared" ref="H63:AE63" si="3">IF(H10="",0,H62)</f>
        <v>24</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24</v>
      </c>
      <c r="W63" s="189">
        <f t="shared" si="3"/>
        <v>24</v>
      </c>
      <c r="X63" s="189">
        <f t="shared" si="3"/>
        <v>24</v>
      </c>
      <c r="Y63" s="189">
        <f t="shared" si="3"/>
        <v>24</v>
      </c>
      <c r="Z63" s="190">
        <f t="shared" si="3"/>
        <v>24</v>
      </c>
      <c r="AA63" s="188">
        <f t="shared" si="3"/>
        <v>0</v>
      </c>
      <c r="AB63" s="189">
        <f t="shared" si="3"/>
        <v>0</v>
      </c>
      <c r="AC63" s="189">
        <f t="shared" si="3"/>
        <v>0</v>
      </c>
      <c r="AD63" s="189">
        <f t="shared" si="3"/>
        <v>0</v>
      </c>
      <c r="AE63" s="190">
        <f t="shared" si="3"/>
        <v>0</v>
      </c>
      <c r="AF63" s="191">
        <f>SUM(AF13:AF61)</f>
        <v>0</v>
      </c>
      <c r="AG63" s="192">
        <f>SUM(G63:AE63)</f>
        <v>480</v>
      </c>
      <c r="AH63" s="193"/>
      <c r="AI63" s="194"/>
      <c r="AJ63" s="194"/>
      <c r="AK63" s="194"/>
      <c r="AL63" s="194"/>
      <c r="AM63" s="195"/>
    </row>
    <row r="64" spans="1:39" ht="21.9" customHeigh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20</v>
      </c>
      <c r="AH64" s="1326"/>
      <c r="AI64" s="1327"/>
      <c r="AJ64" s="1327"/>
      <c r="AK64" s="1327"/>
      <c r="AL64" s="1327"/>
      <c r="AM64" s="1328"/>
    </row>
    <row r="65" spans="1:39" ht="21.9" customHeight="1">
      <c r="A65" s="168">
        <v>2</v>
      </c>
      <c r="B65" s="489"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20</v>
      </c>
      <c r="AH65" s="1316"/>
      <c r="AI65" s="1317"/>
      <c r="AJ65" s="1317"/>
      <c r="AK65" s="1317"/>
      <c r="AL65" s="1317"/>
      <c r="AM65" s="1318"/>
    </row>
    <row r="66" spans="1:39" ht="21.9" customHeight="1">
      <c r="A66" s="168">
        <v>3</v>
      </c>
      <c r="B66" s="489"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20</v>
      </c>
      <c r="AH66" s="1316"/>
      <c r="AI66" s="1317"/>
      <c r="AJ66" s="1317"/>
      <c r="AK66" s="1317"/>
      <c r="AL66" s="1317"/>
      <c r="AM66" s="1318"/>
    </row>
    <row r="67" spans="1:39" ht="21.9" customHeight="1">
      <c r="A67" s="168">
        <v>4</v>
      </c>
      <c r="B67" s="489"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20</v>
      </c>
      <c r="AH67" s="1316"/>
      <c r="AI67" s="1317"/>
      <c r="AJ67" s="1317"/>
      <c r="AK67" s="1317"/>
      <c r="AL67" s="1317"/>
      <c r="AM67" s="1318"/>
    </row>
    <row r="68" spans="1:39" ht="21.9" customHeight="1">
      <c r="A68" s="168">
        <v>5</v>
      </c>
      <c r="B68" s="489"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20</v>
      </c>
      <c r="AH68" s="1316"/>
      <c r="AI68" s="1317"/>
      <c r="AJ68" s="1317"/>
      <c r="AK68" s="1317"/>
      <c r="AL68" s="1317"/>
      <c r="AM68" s="1318"/>
    </row>
    <row r="69" spans="1:39" ht="21.9" customHeight="1">
      <c r="A69" s="168">
        <v>6</v>
      </c>
      <c r="B69" s="489"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20</v>
      </c>
      <c r="AH69" s="1316"/>
      <c r="AI69" s="1317"/>
      <c r="AJ69" s="1317"/>
      <c r="AK69" s="1317"/>
      <c r="AL69" s="1317"/>
      <c r="AM69" s="1318"/>
    </row>
    <row r="70" spans="1:39" ht="21.9" customHeight="1">
      <c r="A70" s="168">
        <v>7</v>
      </c>
      <c r="B70" s="489"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20</v>
      </c>
      <c r="AH70" s="1316"/>
      <c r="AI70" s="1317"/>
      <c r="AJ70" s="1317"/>
      <c r="AK70" s="1317"/>
      <c r="AL70" s="1317"/>
      <c r="AM70" s="1318"/>
    </row>
    <row r="71" spans="1:39" ht="21.9" customHeight="1">
      <c r="A71" s="168">
        <v>8</v>
      </c>
      <c r="B71" s="489"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20</v>
      </c>
      <c r="AH71" s="1316"/>
      <c r="AI71" s="1317"/>
      <c r="AJ71" s="1317"/>
      <c r="AK71" s="1317"/>
      <c r="AL71" s="1317"/>
      <c r="AM71" s="1318"/>
    </row>
    <row r="72" spans="1:39" ht="21.9" customHeight="1">
      <c r="A72" s="168">
        <v>9</v>
      </c>
      <c r="B72" s="489"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20</v>
      </c>
      <c r="AH72" s="1316"/>
      <c r="AI72" s="1317"/>
      <c r="AJ72" s="1317"/>
      <c r="AK72" s="1317"/>
      <c r="AL72" s="1317"/>
      <c r="AM72" s="1318"/>
    </row>
    <row r="73" spans="1:39" ht="21.9" customHeight="1">
      <c r="A73" s="168">
        <v>10</v>
      </c>
      <c r="B73" s="489"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20</v>
      </c>
      <c r="AH73" s="1316"/>
      <c r="AI73" s="1317"/>
      <c r="AJ73" s="1317"/>
      <c r="AK73" s="1317"/>
      <c r="AL73" s="1317"/>
      <c r="AM73" s="1318"/>
    </row>
    <row r="74" spans="1:39" ht="21.9" customHeight="1">
      <c r="A74" s="168">
        <v>11</v>
      </c>
      <c r="B74" s="489"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20</v>
      </c>
      <c r="AH74" s="1316"/>
      <c r="AI74" s="1317"/>
      <c r="AJ74" s="1317"/>
      <c r="AK74" s="1317"/>
      <c r="AL74" s="1317"/>
      <c r="AM74" s="1318"/>
    </row>
    <row r="75" spans="1:39" ht="21.9" customHeight="1">
      <c r="A75" s="168">
        <v>12</v>
      </c>
      <c r="B75" s="489"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20</v>
      </c>
      <c r="AH75" s="1316"/>
      <c r="AI75" s="1317"/>
      <c r="AJ75" s="1317"/>
      <c r="AK75" s="1317"/>
      <c r="AL75" s="1317"/>
      <c r="AM75" s="1318"/>
    </row>
    <row r="76" spans="1:39" ht="21.9" customHeight="1">
      <c r="A76" s="168">
        <v>13</v>
      </c>
      <c r="B76" s="489"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20</v>
      </c>
      <c r="AH76" s="1316"/>
      <c r="AI76" s="1317"/>
      <c r="AJ76" s="1317"/>
      <c r="AK76" s="1317"/>
      <c r="AL76" s="1317"/>
      <c r="AM76" s="1318"/>
    </row>
    <row r="77" spans="1:39" ht="21.9" customHeight="1">
      <c r="A77" s="168">
        <v>14</v>
      </c>
      <c r="B77" s="489"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20</v>
      </c>
      <c r="AH77" s="1316"/>
      <c r="AI77" s="1317"/>
      <c r="AJ77" s="1317"/>
      <c r="AK77" s="1317"/>
      <c r="AL77" s="1317"/>
      <c r="AM77" s="1318"/>
    </row>
    <row r="78" spans="1:39" ht="21.9" customHeight="1">
      <c r="A78" s="168">
        <v>15</v>
      </c>
      <c r="B78" s="489"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20</v>
      </c>
      <c r="AH78" s="1316"/>
      <c r="AI78" s="1317"/>
      <c r="AJ78" s="1317"/>
      <c r="AK78" s="1317"/>
      <c r="AL78" s="1317"/>
      <c r="AM78" s="1318"/>
    </row>
    <row r="79" spans="1:39" ht="21.9" customHeight="1">
      <c r="A79" s="168">
        <v>16</v>
      </c>
      <c r="B79" s="489"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20</v>
      </c>
      <c r="AH79" s="1316"/>
      <c r="AI79" s="1317"/>
      <c r="AJ79" s="1317"/>
      <c r="AK79" s="1317"/>
      <c r="AL79" s="1317"/>
      <c r="AM79" s="1318"/>
    </row>
    <row r="80" spans="1:39" ht="21.9" customHeight="1">
      <c r="A80" s="168">
        <v>17</v>
      </c>
      <c r="B80" s="489"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20</v>
      </c>
      <c r="AH80" s="1316"/>
      <c r="AI80" s="1317"/>
      <c r="AJ80" s="1317"/>
      <c r="AK80" s="1317"/>
      <c r="AL80" s="1317"/>
      <c r="AM80" s="1318"/>
    </row>
    <row r="81" spans="1:39" ht="21.9" customHeight="1">
      <c r="A81" s="168">
        <v>18</v>
      </c>
      <c r="B81" s="489"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20</v>
      </c>
      <c r="AH81" s="1316"/>
      <c r="AI81" s="1317"/>
      <c r="AJ81" s="1317"/>
      <c r="AK81" s="1317"/>
      <c r="AL81" s="1317"/>
      <c r="AM81" s="1318"/>
    </row>
    <row r="82" spans="1:39" ht="21.9" customHeight="1">
      <c r="A82" s="168">
        <v>19</v>
      </c>
      <c r="B82" s="489"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20</v>
      </c>
      <c r="AH82" s="1316"/>
      <c r="AI82" s="1317"/>
      <c r="AJ82" s="178"/>
      <c r="AK82" s="178"/>
      <c r="AL82" s="178"/>
      <c r="AM82" s="179"/>
    </row>
    <row r="83" spans="1:39" ht="21.9" customHeight="1">
      <c r="A83" s="168">
        <v>20</v>
      </c>
      <c r="B83" s="489"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20</v>
      </c>
      <c r="AH83" s="1316"/>
      <c r="AI83" s="1317"/>
      <c r="AJ83" s="178"/>
      <c r="AK83" s="178"/>
      <c r="AL83" s="178"/>
      <c r="AM83" s="179"/>
    </row>
    <row r="84" spans="1:39" ht="21.9" customHeight="1">
      <c r="A84" s="168">
        <v>21</v>
      </c>
      <c r="B84" s="489"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20</v>
      </c>
      <c r="AH84" s="1316"/>
      <c r="AI84" s="1317"/>
      <c r="AJ84" s="178"/>
      <c r="AK84" s="178"/>
      <c r="AL84" s="178"/>
      <c r="AM84" s="179"/>
    </row>
    <row r="85" spans="1:39" ht="21.9" customHeight="1">
      <c r="A85" s="168">
        <v>22</v>
      </c>
      <c r="B85" s="489"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20</v>
      </c>
      <c r="AH85" s="1316"/>
      <c r="AI85" s="1317"/>
      <c r="AJ85" s="178"/>
      <c r="AK85" s="178"/>
      <c r="AL85" s="178"/>
      <c r="AM85" s="179"/>
    </row>
    <row r="86" spans="1:39" ht="21.9" customHeight="1">
      <c r="A86" s="168">
        <v>23</v>
      </c>
      <c r="B86" s="489"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20</v>
      </c>
      <c r="AH86" s="1316"/>
      <c r="AI86" s="1317"/>
      <c r="AJ86" s="178"/>
      <c r="AK86" s="178"/>
      <c r="AL86" s="178"/>
      <c r="AM86" s="179"/>
    </row>
    <row r="87" spans="1:39" ht="21.9" customHeight="1">
      <c r="A87" s="168">
        <v>24</v>
      </c>
      <c r="B87" s="489"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20</v>
      </c>
      <c r="AH87" s="1316"/>
      <c r="AI87" s="1317"/>
      <c r="AJ87" s="178"/>
      <c r="AK87" s="178"/>
      <c r="AL87" s="178"/>
      <c r="AM87" s="179"/>
    </row>
    <row r="88" spans="1:39" ht="21.9" customHeight="1">
      <c r="A88" s="168">
        <v>25</v>
      </c>
      <c r="B88" s="489"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20</v>
      </c>
      <c r="AH88" s="1316"/>
      <c r="AI88" s="1317"/>
      <c r="AJ88" s="178"/>
      <c r="AK88" s="178"/>
      <c r="AL88" s="178"/>
      <c r="AM88" s="179"/>
    </row>
    <row r="89" spans="1:39" ht="21.9" customHeight="1">
      <c r="A89" s="168">
        <v>26</v>
      </c>
      <c r="B89" s="489"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20</v>
      </c>
      <c r="AH89" s="1316"/>
      <c r="AI89" s="1317"/>
      <c r="AJ89" s="178"/>
      <c r="AK89" s="178"/>
      <c r="AL89" s="178"/>
      <c r="AM89" s="179"/>
    </row>
    <row r="90" spans="1:39" ht="21.9" customHeight="1">
      <c r="A90" s="168">
        <v>27</v>
      </c>
      <c r="B90" s="489"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20</v>
      </c>
      <c r="AH90" s="1316"/>
      <c r="AI90" s="1317"/>
      <c r="AJ90" s="178"/>
      <c r="AK90" s="178"/>
      <c r="AL90" s="178"/>
      <c r="AM90" s="179"/>
    </row>
    <row r="91" spans="1:39" ht="21.9" customHeight="1">
      <c r="A91" s="168">
        <v>28</v>
      </c>
      <c r="B91" s="489"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20</v>
      </c>
      <c r="AH91" s="1316"/>
      <c r="AI91" s="1317"/>
      <c r="AJ91" s="178"/>
      <c r="AK91" s="178"/>
      <c r="AL91" s="178"/>
      <c r="AM91" s="179"/>
    </row>
    <row r="92" spans="1:39" ht="21.9" customHeight="1">
      <c r="A92" s="168">
        <v>29</v>
      </c>
      <c r="B92" s="489"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20</v>
      </c>
      <c r="AH92" s="1316"/>
      <c r="AI92" s="1317"/>
      <c r="AJ92" s="178"/>
      <c r="AK92" s="178"/>
      <c r="AL92" s="178"/>
      <c r="AM92" s="179"/>
    </row>
    <row r="93" spans="1:39" ht="21.9" customHeight="1">
      <c r="A93" s="168">
        <v>30</v>
      </c>
      <c r="B93" s="489"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20</v>
      </c>
      <c r="AH93" s="1316"/>
      <c r="AI93" s="1317"/>
      <c r="AJ93" s="1317"/>
      <c r="AK93" s="1317"/>
      <c r="AL93" s="1317"/>
      <c r="AM93" s="1318"/>
    </row>
    <row r="94" spans="1:39" ht="21.9" customHeight="1">
      <c r="A94" s="168">
        <v>31</v>
      </c>
      <c r="B94" s="489"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20</v>
      </c>
      <c r="AH94" s="1316"/>
      <c r="AI94" s="1317"/>
      <c r="AJ94" s="178"/>
      <c r="AK94" s="178"/>
      <c r="AL94" s="178"/>
      <c r="AM94" s="179"/>
    </row>
    <row r="95" spans="1:39" ht="21.9" customHeight="1">
      <c r="A95" s="168">
        <v>32</v>
      </c>
      <c r="B95" s="489"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20</v>
      </c>
      <c r="AH95" s="1316"/>
      <c r="AI95" s="1317"/>
      <c r="AJ95" s="178"/>
      <c r="AK95" s="178"/>
      <c r="AL95" s="178"/>
      <c r="AM95" s="179"/>
    </row>
    <row r="96" spans="1:39" ht="21.9" customHeight="1">
      <c r="A96" s="168">
        <v>33</v>
      </c>
      <c r="B96" s="489"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20</v>
      </c>
      <c r="AH96" s="1316"/>
      <c r="AI96" s="1317"/>
      <c r="AJ96" s="178"/>
      <c r="AK96" s="178"/>
      <c r="AL96" s="178"/>
      <c r="AM96" s="179"/>
    </row>
    <row r="97" spans="1:39" ht="21.9" customHeight="1">
      <c r="A97" s="168">
        <v>34</v>
      </c>
      <c r="B97" s="489"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20</v>
      </c>
      <c r="AH97" s="1316"/>
      <c r="AI97" s="1317"/>
      <c r="AJ97" s="178"/>
      <c r="AK97" s="178"/>
      <c r="AL97" s="178"/>
      <c r="AM97" s="179"/>
    </row>
    <row r="98" spans="1:39" ht="21.9" customHeight="1">
      <c r="A98" s="168">
        <v>35</v>
      </c>
      <c r="B98" s="489"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20</v>
      </c>
      <c r="AH98" s="1316"/>
      <c r="AI98" s="1317"/>
      <c r="AJ98" s="178"/>
      <c r="AK98" s="178"/>
      <c r="AL98" s="178"/>
      <c r="AM98" s="179"/>
    </row>
    <row r="99" spans="1:39" ht="21.9" customHeight="1">
      <c r="A99" s="168">
        <v>36</v>
      </c>
      <c r="B99" s="489"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20</v>
      </c>
      <c r="AH99" s="1316"/>
      <c r="AI99" s="1317"/>
      <c r="AJ99" s="178"/>
      <c r="AK99" s="178"/>
      <c r="AL99" s="178"/>
      <c r="AM99" s="179"/>
    </row>
    <row r="100" spans="1:39" ht="21.9" customHeight="1">
      <c r="A100" s="168">
        <v>37</v>
      </c>
      <c r="B100" s="489"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20</v>
      </c>
      <c r="AH100" s="1316"/>
      <c r="AI100" s="1317"/>
      <c r="AJ100" s="178"/>
      <c r="AK100" s="178"/>
      <c r="AL100" s="178"/>
      <c r="AM100" s="179"/>
    </row>
    <row r="101" spans="1:39" ht="21.9" customHeight="1">
      <c r="A101" s="168">
        <v>38</v>
      </c>
      <c r="B101" s="489"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20</v>
      </c>
      <c r="AH101" s="1316"/>
      <c r="AI101" s="1317"/>
      <c r="AJ101" s="178"/>
      <c r="AK101" s="178"/>
      <c r="AL101" s="178"/>
      <c r="AM101" s="179"/>
    </row>
    <row r="102" spans="1:39" ht="21.9" customHeight="1">
      <c r="A102" s="168">
        <v>39</v>
      </c>
      <c r="B102" s="489"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20</v>
      </c>
      <c r="AH102" s="1316"/>
      <c r="AI102" s="1317"/>
      <c r="AJ102" s="178"/>
      <c r="AK102" s="178"/>
      <c r="AL102" s="178"/>
      <c r="AM102" s="179"/>
    </row>
    <row r="103" spans="1:39" ht="21.9" customHeight="1">
      <c r="A103" s="168">
        <v>40</v>
      </c>
      <c r="B103" s="489"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20</v>
      </c>
      <c r="AH103" s="1316"/>
      <c r="AI103" s="1317"/>
      <c r="AJ103" s="1317"/>
      <c r="AK103" s="1317"/>
      <c r="AL103" s="1317"/>
      <c r="AM103" s="1318"/>
    </row>
    <row r="104" spans="1:39" ht="21.9" customHeight="1">
      <c r="A104" s="168">
        <v>41</v>
      </c>
      <c r="B104" s="489"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20</v>
      </c>
      <c r="AH104" s="1316"/>
      <c r="AI104" s="1317"/>
      <c r="AJ104" s="1317"/>
      <c r="AK104" s="1317"/>
      <c r="AL104" s="1317"/>
      <c r="AM104" s="1318"/>
    </row>
    <row r="105" spans="1:39" ht="21.9" customHeight="1">
      <c r="A105" s="168">
        <v>42</v>
      </c>
      <c r="B105" s="489"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20</v>
      </c>
      <c r="AH105" s="1316"/>
      <c r="AI105" s="1317"/>
      <c r="AJ105" s="1317"/>
      <c r="AK105" s="1317"/>
      <c r="AL105" s="1317"/>
      <c r="AM105" s="1318"/>
    </row>
    <row r="106" spans="1:39" ht="21.9" customHeight="1">
      <c r="A106" s="168">
        <v>43</v>
      </c>
      <c r="B106" s="489"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20</v>
      </c>
      <c r="AH106" s="1316"/>
      <c r="AI106" s="1317"/>
      <c r="AJ106" s="1317"/>
      <c r="AK106" s="1317"/>
      <c r="AL106" s="1317"/>
      <c r="AM106" s="1318"/>
    </row>
    <row r="107" spans="1:39" ht="21.9" customHeight="1">
      <c r="A107" s="168">
        <v>44</v>
      </c>
      <c r="B107" s="489"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20</v>
      </c>
      <c r="AH107" s="1316"/>
      <c r="AI107" s="1317"/>
      <c r="AJ107" s="1317"/>
      <c r="AK107" s="1317"/>
      <c r="AL107" s="1317"/>
      <c r="AM107" s="1318"/>
    </row>
    <row r="108" spans="1:39" ht="21.9" customHeight="1">
      <c r="A108" s="168">
        <v>45</v>
      </c>
      <c r="B108" s="489"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20</v>
      </c>
      <c r="AH108" s="1316"/>
      <c r="AI108" s="1317"/>
      <c r="AJ108" s="1317"/>
      <c r="AK108" s="1317"/>
      <c r="AL108" s="1317"/>
      <c r="AM108" s="1318"/>
    </row>
    <row r="109" spans="1:39" ht="21.9" customHeight="1">
      <c r="A109" s="168">
        <v>46</v>
      </c>
      <c r="B109" s="489"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20</v>
      </c>
      <c r="AH109" s="1316"/>
      <c r="AI109" s="1317"/>
      <c r="AJ109" s="1317"/>
      <c r="AK109" s="1317"/>
      <c r="AL109" s="1317"/>
      <c r="AM109" s="1318"/>
    </row>
    <row r="110" spans="1:39" ht="21.9" customHeight="1">
      <c r="A110" s="168">
        <v>47</v>
      </c>
      <c r="B110" s="489"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20</v>
      </c>
      <c r="AH110" s="1316"/>
      <c r="AI110" s="1317"/>
      <c r="AJ110" s="1317"/>
      <c r="AK110" s="1317"/>
      <c r="AL110" s="1317"/>
      <c r="AM110" s="1318"/>
    </row>
    <row r="111" spans="1:39" ht="21.9" customHeight="1">
      <c r="A111" s="168">
        <v>48</v>
      </c>
      <c r="B111" s="489"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20</v>
      </c>
      <c r="AH111" s="1316"/>
      <c r="AI111" s="1317"/>
      <c r="AJ111" s="1317"/>
      <c r="AK111" s="1317"/>
      <c r="AL111" s="1317"/>
      <c r="AM111" s="1318"/>
    </row>
    <row r="112" spans="1:39" ht="21.9" customHeight="1">
      <c r="A112" s="168">
        <v>49</v>
      </c>
      <c r="B112" s="489"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20</v>
      </c>
      <c r="AH112" s="1316"/>
      <c r="AI112" s="1317"/>
      <c r="AJ112" s="1317"/>
      <c r="AK112" s="1317"/>
      <c r="AL112" s="1317"/>
      <c r="AM112" s="1318"/>
    </row>
    <row r="113" spans="1:39" ht="21.9" customHeight="1" thickBot="1">
      <c r="A113" s="181">
        <v>50</v>
      </c>
      <c r="B113" s="489"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20</v>
      </c>
      <c r="H114" s="189">
        <f t="shared" ref="H114:AE114" si="7">IF(H10="",0,H113)</f>
        <v>20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20</v>
      </c>
      <c r="W114" s="189">
        <f t="shared" si="7"/>
        <v>20</v>
      </c>
      <c r="X114" s="189">
        <f t="shared" si="7"/>
        <v>20</v>
      </c>
      <c r="Y114" s="189">
        <f t="shared" si="7"/>
        <v>20</v>
      </c>
      <c r="Z114" s="190">
        <f t="shared" si="7"/>
        <v>20</v>
      </c>
      <c r="AA114" s="207">
        <f t="shared" si="7"/>
        <v>0</v>
      </c>
      <c r="AB114" s="189">
        <f t="shared" si="7"/>
        <v>0</v>
      </c>
      <c r="AC114" s="189">
        <f t="shared" si="7"/>
        <v>0</v>
      </c>
      <c r="AD114" s="189">
        <f t="shared" si="7"/>
        <v>0</v>
      </c>
      <c r="AE114" s="190">
        <f t="shared" si="7"/>
        <v>0</v>
      </c>
      <c r="AF114" s="191">
        <f>SUM(AF64:AF112)</f>
        <v>0</v>
      </c>
      <c r="AG114" s="192">
        <f>SUM(G114:AE114)</f>
        <v>400</v>
      </c>
      <c r="AH114" s="1323"/>
      <c r="AI114" s="1324"/>
      <c r="AJ114" s="1324"/>
      <c r="AK114" s="1324"/>
      <c r="AL114" s="1324"/>
      <c r="AM114" s="1325"/>
    </row>
    <row r="115" spans="1:39" ht="21.9" customHeight="1" thickBot="1">
      <c r="A115" s="1368" t="s">
        <v>78</v>
      </c>
      <c r="B115" s="1368"/>
      <c r="C115" s="208"/>
      <c r="D115" s="208"/>
      <c r="E115" s="208"/>
      <c r="F115" s="208"/>
      <c r="G115" s="209">
        <f>G63+G114</f>
        <v>44</v>
      </c>
      <c r="H115" s="210">
        <f t="shared" ref="H115:AE115" si="8">H63+H114</f>
        <v>44</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44</v>
      </c>
      <c r="W115" s="210">
        <f t="shared" si="8"/>
        <v>44</v>
      </c>
      <c r="X115" s="210">
        <f t="shared" si="8"/>
        <v>44</v>
      </c>
      <c r="Y115" s="210">
        <f t="shared" si="8"/>
        <v>44</v>
      </c>
      <c r="Z115" s="211">
        <f t="shared" si="8"/>
        <v>44</v>
      </c>
      <c r="AA115" s="209">
        <f t="shared" si="8"/>
        <v>0</v>
      </c>
      <c r="AB115" s="210">
        <f t="shared" si="8"/>
        <v>0</v>
      </c>
      <c r="AC115" s="210">
        <f t="shared" si="8"/>
        <v>0</v>
      </c>
      <c r="AD115" s="210">
        <f t="shared" si="8"/>
        <v>0</v>
      </c>
      <c r="AE115" s="211">
        <f t="shared" si="8"/>
        <v>0</v>
      </c>
      <c r="AF115" s="212">
        <v>0</v>
      </c>
      <c r="AG115" s="213">
        <f>SUM(G115:AE115)</f>
        <v>880</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06" t="str">
        <f>AA6</f>
        <v>JANUARY</v>
      </c>
      <c r="AH117" s="1373" t="s">
        <v>82</v>
      </c>
      <c r="AI117" s="1374"/>
      <c r="AJ117" s="1312">
        <f>((COUNT(D10:AE10)))</f>
        <v>20</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07"/>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20</v>
      </c>
      <c r="AM127" s="292">
        <f>AK127+AL127</f>
        <v>44</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1</v>
      </c>
      <c r="AM128" s="1262">
        <f t="shared" ref="AM128" si="10">AM127/AM123</f>
        <v>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 t="shared" ref="AM130" si="11">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 t="shared" ref="AM132" si="12">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 t="shared" ref="AM134" si="13">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 t="shared" ref="AM136" si="14">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zUWh/VAhMyjClv0iJVTn4+p2K+nzkHDo9DQaJLV7ELbRzJsBQ1uGnOD4DCQdE1z7j4m5r7Bk7yrFyBb+rdlP9Q==" saltValue="ZqEWS8lNJqPXgn9ANRorZg=="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I14:AI15 AH14:AH62 AI65:AI66 AH65:AH113" xr:uid="{21CFDD97-12E1-412D-924A-1AB09414D3CE}">
      <formula1>"NLS, Transferred In, Transferred Out"</formula1>
    </dataValidation>
    <dataValidation type="list" allowBlank="1" showInputMessage="1" showErrorMessage="1" sqref="AH13:AI13 AH64:AI64" xr:uid="{E0233530-F3F6-4A3C-885C-6779EE7680A0}">
      <formula1>"NLS,Transferred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D9D35-C3F4-4689-B150-4B732AE39F49}">
  <sheetPr codeName="Sheet20">
    <pageSetUpPr fitToPage="1"/>
  </sheetPr>
  <dimension ref="A1:AS146"/>
  <sheetViews>
    <sheetView view="pageBreakPreview" zoomScale="60" zoomScaleNormal="59" workbookViewId="0"/>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324</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row>
    <row r="8" spans="1:45" ht="6" customHeight="1" thickBot="1"/>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row>
    <row r="10" spans="1:45" ht="19.5" customHeight="1" thickBot="1">
      <c r="A10" s="1331"/>
      <c r="B10" s="1332"/>
      <c r="C10" s="139"/>
      <c r="D10" s="139"/>
      <c r="E10" s="139"/>
      <c r="F10" s="139"/>
      <c r="G10" s="140">
        <v>1</v>
      </c>
      <c r="H10" s="141">
        <v>2</v>
      </c>
      <c r="I10" s="141">
        <v>3</v>
      </c>
      <c r="J10" s="141">
        <v>4</v>
      </c>
      <c r="K10" s="142">
        <v>5</v>
      </c>
      <c r="L10" s="143">
        <v>8</v>
      </c>
      <c r="M10" s="141">
        <v>9</v>
      </c>
      <c r="N10" s="141">
        <v>10</v>
      </c>
      <c r="O10" s="141">
        <v>11</v>
      </c>
      <c r="P10" s="144">
        <v>12</v>
      </c>
      <c r="Q10" s="140">
        <v>15</v>
      </c>
      <c r="R10" s="141">
        <v>16</v>
      </c>
      <c r="S10" s="141">
        <v>17</v>
      </c>
      <c r="T10" s="141">
        <v>18</v>
      </c>
      <c r="U10" s="142">
        <v>19</v>
      </c>
      <c r="V10" s="143">
        <v>22</v>
      </c>
      <c r="W10" s="141">
        <v>23</v>
      </c>
      <c r="X10" s="141">
        <v>24</v>
      </c>
      <c r="Y10" s="141">
        <v>25</v>
      </c>
      <c r="Z10" s="144">
        <v>26</v>
      </c>
      <c r="AA10" s="140"/>
      <c r="AB10" s="141"/>
      <c r="AC10" s="141"/>
      <c r="AD10" s="141"/>
      <c r="AE10" s="142"/>
      <c r="AF10" s="1337"/>
      <c r="AG10" s="1337"/>
      <c r="AH10" s="1341"/>
      <c r="AI10" s="1342"/>
      <c r="AJ10" s="1342"/>
      <c r="AK10" s="1342"/>
      <c r="AL10" s="1342"/>
      <c r="AM10" s="1343"/>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20</v>
      </c>
      <c r="AH13" s="1326"/>
      <c r="AI13" s="1327"/>
      <c r="AJ13" s="1327"/>
      <c r="AK13" s="1327"/>
      <c r="AL13" s="1327"/>
      <c r="AM13" s="1328"/>
      <c r="AO13" s="493" t="s">
        <v>459</v>
      </c>
      <c r="AP13" s="483"/>
      <c r="AQ13" s="483"/>
      <c r="AR13" s="483"/>
      <c r="AS13" s="482"/>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20</v>
      </c>
      <c r="AH14" s="1316"/>
      <c r="AI14" s="1317"/>
      <c r="AJ14" s="1317"/>
      <c r="AK14" s="1317"/>
      <c r="AL14" s="1317"/>
      <c r="AM14" s="1318"/>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20</v>
      </c>
      <c r="AH15" s="1316"/>
      <c r="AI15" s="1317"/>
      <c r="AJ15" s="1317"/>
      <c r="AK15" s="1317"/>
      <c r="AL15" s="1317"/>
      <c r="AM15" s="1318"/>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20</v>
      </c>
      <c r="AH16" s="1316"/>
      <c r="AI16" s="1317"/>
      <c r="AJ16" s="1317"/>
      <c r="AK16" s="1317"/>
      <c r="AL16" s="1317"/>
      <c r="AM16" s="1318"/>
    </row>
    <row r="17" spans="1:39"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20</v>
      </c>
      <c r="AH17" s="1316"/>
      <c r="AI17" s="1317"/>
      <c r="AJ17" s="1317"/>
      <c r="AK17" s="1317"/>
      <c r="AL17" s="1317"/>
      <c r="AM17" s="1318"/>
    </row>
    <row r="18" spans="1:39"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20</v>
      </c>
      <c r="AH18" s="1316"/>
      <c r="AI18" s="1317"/>
      <c r="AJ18" s="1317"/>
      <c r="AK18" s="1317"/>
      <c r="AL18" s="1317"/>
      <c r="AM18" s="1318"/>
    </row>
    <row r="19" spans="1:39"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20</v>
      </c>
      <c r="AH19" s="1316"/>
      <c r="AI19" s="1317"/>
      <c r="AJ19" s="1317"/>
      <c r="AK19" s="1317"/>
      <c r="AL19" s="1317"/>
      <c r="AM19" s="1318"/>
    </row>
    <row r="20" spans="1:39"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20</v>
      </c>
      <c r="AH20" s="1316"/>
      <c r="AI20" s="1317"/>
      <c r="AJ20" s="1317"/>
      <c r="AK20" s="1317"/>
      <c r="AL20" s="1317"/>
      <c r="AM20" s="1318"/>
    </row>
    <row r="21" spans="1:39"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20</v>
      </c>
      <c r="AH21" s="1316"/>
      <c r="AI21" s="1317"/>
      <c r="AJ21" s="1317"/>
      <c r="AK21" s="1317"/>
      <c r="AL21" s="1317"/>
      <c r="AM21" s="1318"/>
    </row>
    <row r="22" spans="1:39"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20</v>
      </c>
      <c r="AH22" s="1316"/>
      <c r="AI22" s="1317"/>
      <c r="AJ22" s="1317"/>
      <c r="AK22" s="1317"/>
      <c r="AL22" s="1317"/>
      <c r="AM22" s="1318"/>
    </row>
    <row r="23" spans="1:39"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20</v>
      </c>
      <c r="AH23" s="1316"/>
      <c r="AI23" s="1317"/>
      <c r="AJ23" s="1317"/>
      <c r="AK23" s="1317"/>
      <c r="AL23" s="1317"/>
      <c r="AM23" s="1318"/>
    </row>
    <row r="24" spans="1:39"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20</v>
      </c>
      <c r="AH24" s="1316"/>
      <c r="AI24" s="1317"/>
      <c r="AJ24" s="1317"/>
      <c r="AK24" s="1317"/>
      <c r="AL24" s="1317"/>
      <c r="AM24" s="1318"/>
    </row>
    <row r="25" spans="1:39"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20</v>
      </c>
      <c r="AH25" s="1316"/>
      <c r="AI25" s="1317"/>
      <c r="AJ25" s="1317"/>
      <c r="AK25" s="1317"/>
      <c r="AL25" s="1317"/>
      <c r="AM25" s="1318"/>
    </row>
    <row r="26" spans="1:39"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20</v>
      </c>
      <c r="AH26" s="1316"/>
      <c r="AI26" s="1317"/>
      <c r="AJ26" s="1317"/>
      <c r="AK26" s="1317"/>
      <c r="AL26" s="1317"/>
      <c r="AM26" s="1318"/>
    </row>
    <row r="27" spans="1:39"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20</v>
      </c>
      <c r="AH27" s="1316"/>
      <c r="AI27" s="1317"/>
      <c r="AJ27" s="1317"/>
      <c r="AK27" s="1317"/>
      <c r="AL27" s="1317"/>
      <c r="AM27" s="1318"/>
    </row>
    <row r="28" spans="1:39"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20</v>
      </c>
      <c r="AH28" s="1316"/>
      <c r="AI28" s="1317"/>
      <c r="AJ28" s="1317"/>
      <c r="AK28" s="1317"/>
      <c r="AL28" s="1317"/>
      <c r="AM28" s="1318"/>
    </row>
    <row r="29" spans="1:39"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20</v>
      </c>
      <c r="AH29" s="1316"/>
      <c r="AI29" s="1317"/>
      <c r="AJ29" s="1317"/>
      <c r="AK29" s="1317"/>
      <c r="AL29" s="1317"/>
      <c r="AM29" s="1318"/>
    </row>
    <row r="30" spans="1:39"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20</v>
      </c>
      <c r="AH30" s="1316"/>
      <c r="AI30" s="1317"/>
      <c r="AJ30" s="1317"/>
      <c r="AK30" s="1317"/>
      <c r="AL30" s="1317"/>
      <c r="AM30" s="1318"/>
    </row>
    <row r="31" spans="1:39"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20</v>
      </c>
      <c r="AH31" s="1316"/>
      <c r="AI31" s="1317"/>
      <c r="AJ31" s="178"/>
      <c r="AK31" s="178"/>
      <c r="AL31" s="178"/>
      <c r="AM31" s="179"/>
    </row>
    <row r="32" spans="1:39"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20</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20</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20</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20</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20</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20</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20</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20</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20</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20</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20</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20</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20</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20</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20</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20</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20</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20</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20</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20</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20</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20</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20</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20</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20</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20</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20</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20</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20</v>
      </c>
      <c r="AH60" s="1316"/>
      <c r="AI60" s="1317"/>
      <c r="AJ60" s="1317"/>
      <c r="AK60" s="1317"/>
      <c r="AL60" s="1317"/>
      <c r="AM60" s="1318"/>
    </row>
    <row r="61" spans="1:39" ht="21.9" customHeigh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20</v>
      </c>
      <c r="AH61" s="1316"/>
      <c r="AI61" s="1317"/>
      <c r="AJ61" s="1317"/>
      <c r="AK61" s="1317"/>
      <c r="AL61" s="1317"/>
      <c r="AM61" s="1318"/>
    </row>
    <row r="62" spans="1:39" ht="21.9" customHeight="1"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24</v>
      </c>
      <c r="H63" s="189">
        <f t="shared" ref="H63:AE63" si="3">IF(H10="",0,H62)</f>
        <v>24</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24</v>
      </c>
      <c r="W63" s="189">
        <f t="shared" si="3"/>
        <v>24</v>
      </c>
      <c r="X63" s="189">
        <f t="shared" si="3"/>
        <v>24</v>
      </c>
      <c r="Y63" s="189">
        <f t="shared" si="3"/>
        <v>24</v>
      </c>
      <c r="Z63" s="190">
        <f t="shared" si="3"/>
        <v>24</v>
      </c>
      <c r="AA63" s="188">
        <f t="shared" si="3"/>
        <v>0</v>
      </c>
      <c r="AB63" s="189">
        <f t="shared" si="3"/>
        <v>0</v>
      </c>
      <c r="AC63" s="189">
        <f t="shared" si="3"/>
        <v>0</v>
      </c>
      <c r="AD63" s="189">
        <f t="shared" si="3"/>
        <v>0</v>
      </c>
      <c r="AE63" s="190">
        <f t="shared" si="3"/>
        <v>0</v>
      </c>
      <c r="AF63" s="191">
        <f>SUM(AF13:AF61)</f>
        <v>0</v>
      </c>
      <c r="AG63" s="192">
        <f>SUM(G63:AE63)</f>
        <v>480</v>
      </c>
      <c r="AH63" s="193"/>
      <c r="AI63" s="194"/>
      <c r="AJ63" s="194"/>
      <c r="AK63" s="194"/>
      <c r="AL63" s="194"/>
      <c r="AM63" s="195"/>
    </row>
    <row r="64" spans="1:39" ht="21.9" customHeigh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20</v>
      </c>
      <c r="AH64" s="1326"/>
      <c r="AI64" s="1327"/>
      <c r="AJ64" s="1327"/>
      <c r="AK64" s="1327"/>
      <c r="AL64" s="1327"/>
      <c r="AM64" s="1328"/>
    </row>
    <row r="65" spans="1:39" ht="21.9" customHeight="1">
      <c r="A65" s="168">
        <v>2</v>
      </c>
      <c r="B65" s="489"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20</v>
      </c>
      <c r="AH65" s="1316"/>
      <c r="AI65" s="1317"/>
      <c r="AJ65" s="1317"/>
      <c r="AK65" s="1317"/>
      <c r="AL65" s="1317"/>
      <c r="AM65" s="1318"/>
    </row>
    <row r="66" spans="1:39" ht="21.9" customHeight="1">
      <c r="A66" s="168">
        <v>3</v>
      </c>
      <c r="B66" s="489"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20</v>
      </c>
      <c r="AH66" s="1316"/>
      <c r="AI66" s="1317"/>
      <c r="AJ66" s="1317"/>
      <c r="AK66" s="1317"/>
      <c r="AL66" s="1317"/>
      <c r="AM66" s="1318"/>
    </row>
    <row r="67" spans="1:39" ht="21.9" customHeight="1">
      <c r="A67" s="168">
        <v>4</v>
      </c>
      <c r="B67" s="489"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20</v>
      </c>
      <c r="AH67" s="1316"/>
      <c r="AI67" s="1317"/>
      <c r="AJ67" s="1317"/>
      <c r="AK67" s="1317"/>
      <c r="AL67" s="1317"/>
      <c r="AM67" s="1318"/>
    </row>
    <row r="68" spans="1:39" ht="21.9" customHeight="1">
      <c r="A68" s="168">
        <v>5</v>
      </c>
      <c r="B68" s="489"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20</v>
      </c>
      <c r="AH68" s="1316"/>
      <c r="AI68" s="1317"/>
      <c r="AJ68" s="1317"/>
      <c r="AK68" s="1317"/>
      <c r="AL68" s="1317"/>
      <c r="AM68" s="1318"/>
    </row>
    <row r="69" spans="1:39" ht="21.9" customHeight="1">
      <c r="A69" s="168">
        <v>6</v>
      </c>
      <c r="B69" s="489"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20</v>
      </c>
      <c r="AH69" s="1316"/>
      <c r="AI69" s="1317"/>
      <c r="AJ69" s="1317"/>
      <c r="AK69" s="1317"/>
      <c r="AL69" s="1317"/>
      <c r="AM69" s="1318"/>
    </row>
    <row r="70" spans="1:39" ht="21.9" customHeight="1">
      <c r="A70" s="168">
        <v>7</v>
      </c>
      <c r="B70" s="489"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20</v>
      </c>
      <c r="AH70" s="1316"/>
      <c r="AI70" s="1317"/>
      <c r="AJ70" s="1317"/>
      <c r="AK70" s="1317"/>
      <c r="AL70" s="1317"/>
      <c r="AM70" s="1318"/>
    </row>
    <row r="71" spans="1:39" ht="21.9" customHeight="1">
      <c r="A71" s="168">
        <v>8</v>
      </c>
      <c r="B71" s="489"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20</v>
      </c>
      <c r="AH71" s="1316"/>
      <c r="AI71" s="1317"/>
      <c r="AJ71" s="1317"/>
      <c r="AK71" s="1317"/>
      <c r="AL71" s="1317"/>
      <c r="AM71" s="1318"/>
    </row>
    <row r="72" spans="1:39" ht="21.9" customHeight="1">
      <c r="A72" s="168">
        <v>9</v>
      </c>
      <c r="B72" s="489"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20</v>
      </c>
      <c r="AH72" s="1316"/>
      <c r="AI72" s="1317"/>
      <c r="AJ72" s="1317"/>
      <c r="AK72" s="1317"/>
      <c r="AL72" s="1317"/>
      <c r="AM72" s="1318"/>
    </row>
    <row r="73" spans="1:39" ht="21.9" customHeight="1">
      <c r="A73" s="168">
        <v>10</v>
      </c>
      <c r="B73" s="489"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20</v>
      </c>
      <c r="AH73" s="1316"/>
      <c r="AI73" s="1317"/>
      <c r="AJ73" s="1317"/>
      <c r="AK73" s="1317"/>
      <c r="AL73" s="1317"/>
      <c r="AM73" s="1318"/>
    </row>
    <row r="74" spans="1:39" ht="21.9" customHeight="1">
      <c r="A74" s="168">
        <v>11</v>
      </c>
      <c r="B74" s="489"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20</v>
      </c>
      <c r="AH74" s="1316"/>
      <c r="AI74" s="1317"/>
      <c r="AJ74" s="1317"/>
      <c r="AK74" s="1317"/>
      <c r="AL74" s="1317"/>
      <c r="AM74" s="1318"/>
    </row>
    <row r="75" spans="1:39" ht="21.9" customHeight="1">
      <c r="A75" s="168">
        <v>12</v>
      </c>
      <c r="B75" s="489"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20</v>
      </c>
      <c r="AH75" s="1316"/>
      <c r="AI75" s="1317"/>
      <c r="AJ75" s="1317"/>
      <c r="AK75" s="1317"/>
      <c r="AL75" s="1317"/>
      <c r="AM75" s="1318"/>
    </row>
    <row r="76" spans="1:39" ht="21.9" customHeight="1">
      <c r="A76" s="168">
        <v>13</v>
      </c>
      <c r="B76" s="489"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20</v>
      </c>
      <c r="AH76" s="1316"/>
      <c r="AI76" s="1317"/>
      <c r="AJ76" s="1317"/>
      <c r="AK76" s="1317"/>
      <c r="AL76" s="1317"/>
      <c r="AM76" s="1318"/>
    </row>
    <row r="77" spans="1:39" ht="21.9" customHeight="1">
      <c r="A77" s="168">
        <v>14</v>
      </c>
      <c r="B77" s="489"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20</v>
      </c>
      <c r="AH77" s="1316"/>
      <c r="AI77" s="1317"/>
      <c r="AJ77" s="1317"/>
      <c r="AK77" s="1317"/>
      <c r="AL77" s="1317"/>
      <c r="AM77" s="1318"/>
    </row>
    <row r="78" spans="1:39" ht="21.9" customHeight="1">
      <c r="A78" s="168">
        <v>15</v>
      </c>
      <c r="B78" s="489"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20</v>
      </c>
      <c r="AH78" s="1316"/>
      <c r="AI78" s="1317"/>
      <c r="AJ78" s="1317"/>
      <c r="AK78" s="1317"/>
      <c r="AL78" s="1317"/>
      <c r="AM78" s="1318"/>
    </row>
    <row r="79" spans="1:39" ht="21.9" customHeight="1">
      <c r="A79" s="168">
        <v>16</v>
      </c>
      <c r="B79" s="489"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20</v>
      </c>
      <c r="AH79" s="1316"/>
      <c r="AI79" s="1317"/>
      <c r="AJ79" s="1317"/>
      <c r="AK79" s="1317"/>
      <c r="AL79" s="1317"/>
      <c r="AM79" s="1318"/>
    </row>
    <row r="80" spans="1:39" ht="21.9" customHeight="1">
      <c r="A80" s="168">
        <v>17</v>
      </c>
      <c r="B80" s="489"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20</v>
      </c>
      <c r="AH80" s="1316"/>
      <c r="AI80" s="1317"/>
      <c r="AJ80" s="1317"/>
      <c r="AK80" s="1317"/>
      <c r="AL80" s="1317"/>
      <c r="AM80" s="1318"/>
    </row>
    <row r="81" spans="1:39" ht="21.9" customHeight="1">
      <c r="A81" s="168">
        <v>18</v>
      </c>
      <c r="B81" s="489"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20</v>
      </c>
      <c r="AH81" s="1316"/>
      <c r="AI81" s="1317"/>
      <c r="AJ81" s="1317"/>
      <c r="AK81" s="1317"/>
      <c r="AL81" s="1317"/>
      <c r="AM81" s="1318"/>
    </row>
    <row r="82" spans="1:39" ht="21.9" customHeight="1">
      <c r="A82" s="168">
        <v>19</v>
      </c>
      <c r="B82" s="489"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20</v>
      </c>
      <c r="AH82" s="1316"/>
      <c r="AI82" s="1317"/>
      <c r="AJ82" s="178"/>
      <c r="AK82" s="178"/>
      <c r="AL82" s="178"/>
      <c r="AM82" s="179"/>
    </row>
    <row r="83" spans="1:39" ht="21.9" customHeight="1">
      <c r="A83" s="168">
        <v>20</v>
      </c>
      <c r="B83" s="489"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20</v>
      </c>
      <c r="AH83" s="1316"/>
      <c r="AI83" s="1317"/>
      <c r="AJ83" s="178"/>
      <c r="AK83" s="178"/>
      <c r="AL83" s="178"/>
      <c r="AM83" s="179"/>
    </row>
    <row r="84" spans="1:39" ht="21.9" customHeight="1">
      <c r="A84" s="168">
        <v>21</v>
      </c>
      <c r="B84" s="489"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20</v>
      </c>
      <c r="AH84" s="1316"/>
      <c r="AI84" s="1317"/>
      <c r="AJ84" s="178"/>
      <c r="AK84" s="178"/>
      <c r="AL84" s="178"/>
      <c r="AM84" s="179"/>
    </row>
    <row r="85" spans="1:39" ht="21.9" customHeight="1">
      <c r="A85" s="168">
        <v>22</v>
      </c>
      <c r="B85" s="489"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20</v>
      </c>
      <c r="AH85" s="1316"/>
      <c r="AI85" s="1317"/>
      <c r="AJ85" s="178"/>
      <c r="AK85" s="178"/>
      <c r="AL85" s="178"/>
      <c r="AM85" s="179"/>
    </row>
    <row r="86" spans="1:39" ht="21.9" customHeight="1">
      <c r="A86" s="168">
        <v>23</v>
      </c>
      <c r="B86" s="489"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20</v>
      </c>
      <c r="AH86" s="1316"/>
      <c r="AI86" s="1317"/>
      <c r="AJ86" s="178"/>
      <c r="AK86" s="178"/>
      <c r="AL86" s="178"/>
      <c r="AM86" s="179"/>
    </row>
    <row r="87" spans="1:39" ht="21.9" customHeight="1">
      <c r="A87" s="168">
        <v>24</v>
      </c>
      <c r="B87" s="489"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20</v>
      </c>
      <c r="AH87" s="1316"/>
      <c r="AI87" s="1317"/>
      <c r="AJ87" s="178"/>
      <c r="AK87" s="178"/>
      <c r="AL87" s="178"/>
      <c r="AM87" s="179"/>
    </row>
    <row r="88" spans="1:39" ht="21.9" customHeight="1">
      <c r="A88" s="168">
        <v>25</v>
      </c>
      <c r="B88" s="489"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20</v>
      </c>
      <c r="AH88" s="1316"/>
      <c r="AI88" s="1317"/>
      <c r="AJ88" s="178"/>
      <c r="AK88" s="178"/>
      <c r="AL88" s="178"/>
      <c r="AM88" s="179"/>
    </row>
    <row r="89" spans="1:39" ht="21.9" customHeight="1">
      <c r="A89" s="168">
        <v>26</v>
      </c>
      <c r="B89" s="489"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20</v>
      </c>
      <c r="AH89" s="1316"/>
      <c r="AI89" s="1317"/>
      <c r="AJ89" s="178"/>
      <c r="AK89" s="178"/>
      <c r="AL89" s="178"/>
      <c r="AM89" s="179"/>
    </row>
    <row r="90" spans="1:39" ht="21.9" customHeight="1">
      <c r="A90" s="168">
        <v>27</v>
      </c>
      <c r="B90" s="489"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20</v>
      </c>
      <c r="AH90" s="1316"/>
      <c r="AI90" s="1317"/>
      <c r="AJ90" s="178"/>
      <c r="AK90" s="178"/>
      <c r="AL90" s="178"/>
      <c r="AM90" s="179"/>
    </row>
    <row r="91" spans="1:39" ht="21.9" customHeight="1">
      <c r="A91" s="168">
        <v>28</v>
      </c>
      <c r="B91" s="489"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20</v>
      </c>
      <c r="AH91" s="1316"/>
      <c r="AI91" s="1317"/>
      <c r="AJ91" s="178"/>
      <c r="AK91" s="178"/>
      <c r="AL91" s="178"/>
      <c r="AM91" s="179"/>
    </row>
    <row r="92" spans="1:39" ht="21.9" customHeight="1">
      <c r="A92" s="168">
        <v>29</v>
      </c>
      <c r="B92" s="489"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20</v>
      </c>
      <c r="AH92" s="1316"/>
      <c r="AI92" s="1317"/>
      <c r="AJ92" s="178"/>
      <c r="AK92" s="178"/>
      <c r="AL92" s="178"/>
      <c r="AM92" s="179"/>
    </row>
    <row r="93" spans="1:39" ht="21.9" customHeight="1">
      <c r="A93" s="168">
        <v>30</v>
      </c>
      <c r="B93" s="489"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20</v>
      </c>
      <c r="AH93" s="1316"/>
      <c r="AI93" s="1317"/>
      <c r="AJ93" s="1317"/>
      <c r="AK93" s="1317"/>
      <c r="AL93" s="1317"/>
      <c r="AM93" s="1318"/>
    </row>
    <row r="94" spans="1:39" ht="21.9" customHeight="1">
      <c r="A94" s="168">
        <v>31</v>
      </c>
      <c r="B94" s="489"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20</v>
      </c>
      <c r="AH94" s="1316"/>
      <c r="AI94" s="1317"/>
      <c r="AJ94" s="178"/>
      <c r="AK94" s="178"/>
      <c r="AL94" s="178"/>
      <c r="AM94" s="179"/>
    </row>
    <row r="95" spans="1:39" ht="21.9" customHeight="1">
      <c r="A95" s="168">
        <v>32</v>
      </c>
      <c r="B95" s="489"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20</v>
      </c>
      <c r="AH95" s="1316"/>
      <c r="AI95" s="1317"/>
      <c r="AJ95" s="178"/>
      <c r="AK95" s="178"/>
      <c r="AL95" s="178"/>
      <c r="AM95" s="179"/>
    </row>
    <row r="96" spans="1:39" ht="21.9" customHeight="1">
      <c r="A96" s="168">
        <v>33</v>
      </c>
      <c r="B96" s="489"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20</v>
      </c>
      <c r="AH96" s="1316"/>
      <c r="AI96" s="1317"/>
      <c r="AJ96" s="178"/>
      <c r="AK96" s="178"/>
      <c r="AL96" s="178"/>
      <c r="AM96" s="179"/>
    </row>
    <row r="97" spans="1:39" ht="21.9" customHeight="1">
      <c r="A97" s="168">
        <v>34</v>
      </c>
      <c r="B97" s="489"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20</v>
      </c>
      <c r="AH97" s="1316"/>
      <c r="AI97" s="1317"/>
      <c r="AJ97" s="178"/>
      <c r="AK97" s="178"/>
      <c r="AL97" s="178"/>
      <c r="AM97" s="179"/>
    </row>
    <row r="98" spans="1:39" ht="21.9" customHeight="1">
      <c r="A98" s="168">
        <v>35</v>
      </c>
      <c r="B98" s="489"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20</v>
      </c>
      <c r="AH98" s="1316"/>
      <c r="AI98" s="1317"/>
      <c r="AJ98" s="178"/>
      <c r="AK98" s="178"/>
      <c r="AL98" s="178"/>
      <c r="AM98" s="179"/>
    </row>
    <row r="99" spans="1:39" ht="21.9" customHeight="1">
      <c r="A99" s="168">
        <v>36</v>
      </c>
      <c r="B99" s="489"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20</v>
      </c>
      <c r="AH99" s="1316"/>
      <c r="AI99" s="1317"/>
      <c r="AJ99" s="178"/>
      <c r="AK99" s="178"/>
      <c r="AL99" s="178"/>
      <c r="AM99" s="179"/>
    </row>
    <row r="100" spans="1:39" ht="21.9" customHeight="1">
      <c r="A100" s="168">
        <v>37</v>
      </c>
      <c r="B100" s="489"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20</v>
      </c>
      <c r="AH100" s="1316"/>
      <c r="AI100" s="1317"/>
      <c r="AJ100" s="178"/>
      <c r="AK100" s="178"/>
      <c r="AL100" s="178"/>
      <c r="AM100" s="179"/>
    </row>
    <row r="101" spans="1:39" ht="21.9" customHeight="1">
      <c r="A101" s="168">
        <v>38</v>
      </c>
      <c r="B101" s="489"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20</v>
      </c>
      <c r="AH101" s="1316"/>
      <c r="AI101" s="1317"/>
      <c r="AJ101" s="178"/>
      <c r="AK101" s="178"/>
      <c r="AL101" s="178"/>
      <c r="AM101" s="179"/>
    </row>
    <row r="102" spans="1:39" ht="21.9" customHeight="1">
      <c r="A102" s="168">
        <v>39</v>
      </c>
      <c r="B102" s="489"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20</v>
      </c>
      <c r="AH102" s="1316"/>
      <c r="AI102" s="1317"/>
      <c r="AJ102" s="178"/>
      <c r="AK102" s="178"/>
      <c r="AL102" s="178"/>
      <c r="AM102" s="179"/>
    </row>
    <row r="103" spans="1:39" ht="21.9" customHeight="1">
      <c r="A103" s="168">
        <v>40</v>
      </c>
      <c r="B103" s="489"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20</v>
      </c>
      <c r="AH103" s="1316"/>
      <c r="AI103" s="1317"/>
      <c r="AJ103" s="1317"/>
      <c r="AK103" s="1317"/>
      <c r="AL103" s="1317"/>
      <c r="AM103" s="1318"/>
    </row>
    <row r="104" spans="1:39" ht="21.9" customHeight="1">
      <c r="A104" s="168">
        <v>41</v>
      </c>
      <c r="B104" s="489"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20</v>
      </c>
      <c r="AH104" s="1316"/>
      <c r="AI104" s="1317"/>
      <c r="AJ104" s="1317"/>
      <c r="AK104" s="1317"/>
      <c r="AL104" s="1317"/>
      <c r="AM104" s="1318"/>
    </row>
    <row r="105" spans="1:39" ht="21.9" customHeight="1">
      <c r="A105" s="168">
        <v>42</v>
      </c>
      <c r="B105" s="489"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20</v>
      </c>
      <c r="AH105" s="1316"/>
      <c r="AI105" s="1317"/>
      <c r="AJ105" s="1317"/>
      <c r="AK105" s="1317"/>
      <c r="AL105" s="1317"/>
      <c r="AM105" s="1318"/>
    </row>
    <row r="106" spans="1:39" ht="21.9" customHeight="1">
      <c r="A106" s="168">
        <v>43</v>
      </c>
      <c r="B106" s="489"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20</v>
      </c>
      <c r="AH106" s="1316"/>
      <c r="AI106" s="1317"/>
      <c r="AJ106" s="1317"/>
      <c r="AK106" s="1317"/>
      <c r="AL106" s="1317"/>
      <c r="AM106" s="1318"/>
    </row>
    <row r="107" spans="1:39" ht="21.9" customHeight="1">
      <c r="A107" s="168">
        <v>44</v>
      </c>
      <c r="B107" s="489"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20</v>
      </c>
      <c r="AH107" s="1316"/>
      <c r="AI107" s="1317"/>
      <c r="AJ107" s="1317"/>
      <c r="AK107" s="1317"/>
      <c r="AL107" s="1317"/>
      <c r="AM107" s="1318"/>
    </row>
    <row r="108" spans="1:39" ht="21.9" customHeight="1">
      <c r="A108" s="168">
        <v>45</v>
      </c>
      <c r="B108" s="489"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20</v>
      </c>
      <c r="AH108" s="1316"/>
      <c r="AI108" s="1317"/>
      <c r="AJ108" s="1317"/>
      <c r="AK108" s="1317"/>
      <c r="AL108" s="1317"/>
      <c r="AM108" s="1318"/>
    </row>
    <row r="109" spans="1:39" ht="21.9" customHeight="1">
      <c r="A109" s="168">
        <v>46</v>
      </c>
      <c r="B109" s="489"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20</v>
      </c>
      <c r="AH109" s="1316"/>
      <c r="AI109" s="1317"/>
      <c r="AJ109" s="1317"/>
      <c r="AK109" s="1317"/>
      <c r="AL109" s="1317"/>
      <c r="AM109" s="1318"/>
    </row>
    <row r="110" spans="1:39" ht="21.9" customHeight="1">
      <c r="A110" s="168">
        <v>47</v>
      </c>
      <c r="B110" s="489"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20</v>
      </c>
      <c r="AH110" s="1316"/>
      <c r="AI110" s="1317"/>
      <c r="AJ110" s="1317"/>
      <c r="AK110" s="1317"/>
      <c r="AL110" s="1317"/>
      <c r="AM110" s="1318"/>
    </row>
    <row r="111" spans="1:39" ht="21.9" customHeight="1">
      <c r="A111" s="168">
        <v>48</v>
      </c>
      <c r="B111" s="489"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20</v>
      </c>
      <c r="AH111" s="1316"/>
      <c r="AI111" s="1317"/>
      <c r="AJ111" s="1317"/>
      <c r="AK111" s="1317"/>
      <c r="AL111" s="1317"/>
      <c r="AM111" s="1318"/>
    </row>
    <row r="112" spans="1:39" ht="21.9" customHeight="1">
      <c r="A112" s="168">
        <v>49</v>
      </c>
      <c r="B112" s="489"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20</v>
      </c>
      <c r="AH112" s="1316"/>
      <c r="AI112" s="1317"/>
      <c r="AJ112" s="1317"/>
      <c r="AK112" s="1317"/>
      <c r="AL112" s="1317"/>
      <c r="AM112" s="1318"/>
    </row>
    <row r="113" spans="1:39" ht="21.9" customHeight="1" thickBot="1">
      <c r="A113" s="181">
        <v>50</v>
      </c>
      <c r="B113" s="489"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20</v>
      </c>
      <c r="H114" s="189">
        <f t="shared" ref="H114:AE114" si="7">IF(H10="",0,H113)</f>
        <v>20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20</v>
      </c>
      <c r="W114" s="189">
        <f t="shared" si="7"/>
        <v>20</v>
      </c>
      <c r="X114" s="189">
        <f t="shared" si="7"/>
        <v>20</v>
      </c>
      <c r="Y114" s="189">
        <f t="shared" si="7"/>
        <v>20</v>
      </c>
      <c r="Z114" s="190">
        <f t="shared" si="7"/>
        <v>20</v>
      </c>
      <c r="AA114" s="207">
        <f t="shared" si="7"/>
        <v>0</v>
      </c>
      <c r="AB114" s="189">
        <f t="shared" si="7"/>
        <v>0</v>
      </c>
      <c r="AC114" s="189">
        <f t="shared" si="7"/>
        <v>0</v>
      </c>
      <c r="AD114" s="189">
        <f t="shared" si="7"/>
        <v>0</v>
      </c>
      <c r="AE114" s="190">
        <f t="shared" si="7"/>
        <v>0</v>
      </c>
      <c r="AF114" s="191">
        <f>SUM(AF64:AF112)</f>
        <v>0</v>
      </c>
      <c r="AG114" s="192">
        <f>SUM(G114:AE114)</f>
        <v>400</v>
      </c>
      <c r="AH114" s="1323"/>
      <c r="AI114" s="1324"/>
      <c r="AJ114" s="1324"/>
      <c r="AK114" s="1324"/>
      <c r="AL114" s="1324"/>
      <c r="AM114" s="1325"/>
    </row>
    <row r="115" spans="1:39" ht="21.9" customHeight="1" thickBot="1">
      <c r="A115" s="1368" t="s">
        <v>78</v>
      </c>
      <c r="B115" s="1368"/>
      <c r="C115" s="208"/>
      <c r="D115" s="208"/>
      <c r="E115" s="208"/>
      <c r="F115" s="208"/>
      <c r="G115" s="209">
        <f>G63+G114</f>
        <v>44</v>
      </c>
      <c r="H115" s="210">
        <f t="shared" ref="H115:AE115" si="8">H63+H114</f>
        <v>44</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44</v>
      </c>
      <c r="W115" s="210">
        <f t="shared" si="8"/>
        <v>44</v>
      </c>
      <c r="X115" s="210">
        <f t="shared" si="8"/>
        <v>44</v>
      </c>
      <c r="Y115" s="210">
        <f t="shared" si="8"/>
        <v>44</v>
      </c>
      <c r="Z115" s="211">
        <f t="shared" si="8"/>
        <v>44</v>
      </c>
      <c r="AA115" s="209">
        <f t="shared" si="8"/>
        <v>0</v>
      </c>
      <c r="AB115" s="210">
        <f t="shared" si="8"/>
        <v>0</v>
      </c>
      <c r="AC115" s="210">
        <f t="shared" si="8"/>
        <v>0</v>
      </c>
      <c r="AD115" s="210">
        <f t="shared" si="8"/>
        <v>0</v>
      </c>
      <c r="AE115" s="211">
        <f t="shared" si="8"/>
        <v>0</v>
      </c>
      <c r="AF115" s="212">
        <v>0</v>
      </c>
      <c r="AG115" s="213">
        <f>SUM(G115:AE115)</f>
        <v>880</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85" t="str">
        <f>AA6</f>
        <v>FEBRUARY</v>
      </c>
      <c r="AH117" s="1373" t="s">
        <v>82</v>
      </c>
      <c r="AI117" s="1374"/>
      <c r="AJ117" s="1312">
        <f>((COUNT(D10:AE10)))</f>
        <v>20</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86"/>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20</v>
      </c>
      <c r="AM127" s="292">
        <f>AK127+AL127</f>
        <v>44</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1</v>
      </c>
      <c r="AM128" s="1262">
        <f t="shared" ref="AM128" si="10">AM127/AM123</f>
        <v>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 t="shared" ref="AM130" si="11">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 t="shared" ref="AM132" si="12">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 t="shared" ref="AM134" si="13">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 t="shared" ref="AM136" si="14">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a1yBWbiajaQgKRif6StB+4jgu84PflsWk28lCf1cYHWwaqFL9oXhDFeyUQFl/Zujlzq0qTYh073HHopHtLfsSA==" saltValue="kii45M4SDnMziGV3HaJY/w=="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H13:AI13 AH64:AI64" xr:uid="{6C220680-E54F-4BBC-9A86-FBC217DDAA0F}">
      <formula1>"NLS,Transferred In, Transferred Out"</formula1>
    </dataValidation>
    <dataValidation type="list" allowBlank="1" showInputMessage="1" showErrorMessage="1" sqref="AI14:AI15 AH14:AH62 AI65:AI66 AH65:AH113" xr:uid="{04FA1E7D-A635-4D87-88D8-09D3649C0C08}">
      <formula1>"NLS, 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E5661-439E-4825-8923-6494D4B1A0BF}">
  <sheetPr codeName="Sheet21">
    <pageSetUpPr fitToPage="1"/>
  </sheetPr>
  <dimension ref="A1:AS146"/>
  <sheetViews>
    <sheetView view="pageBreakPreview" zoomScale="60" zoomScaleNormal="66" workbookViewId="0">
      <selection activeCell="AK119" sqref="AK119:AL137"/>
    </sheetView>
  </sheetViews>
  <sheetFormatPr defaultColWidth="9.33203125" defaultRowHeight="14"/>
  <cols>
    <col min="1" max="1" width="3.6640625" style="132" customWidth="1"/>
    <col min="2" max="2" width="32.83203125" style="132" bestFit="1" customWidth="1"/>
    <col min="3" max="6" width="5.1640625" style="132" hidden="1" customWidth="1"/>
    <col min="7" max="31" width="4.1640625" style="132" customWidth="1"/>
    <col min="32" max="32" width="7.58203125" style="132" customWidth="1"/>
    <col min="33" max="33" width="8.6640625" style="132" bestFit="1" customWidth="1"/>
    <col min="34" max="34" width="4.4140625" style="132" customWidth="1"/>
    <col min="35" max="35" width="4.9140625" style="132" customWidth="1"/>
    <col min="36" max="36" width="5.9140625" style="132" customWidth="1"/>
    <col min="37" max="37" width="6.1640625" style="132" customWidth="1"/>
    <col min="38" max="38" width="6.33203125" style="132" customWidth="1"/>
    <col min="39" max="39" width="5.9140625" style="132" customWidth="1"/>
    <col min="40" max="40" width="4.4140625" style="132" customWidth="1"/>
    <col min="41" max="16384" width="9.33203125" style="132"/>
  </cols>
  <sheetData>
    <row r="1" spans="1:45" ht="13.5" customHeight="1">
      <c r="A1" s="128"/>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30"/>
      <c r="AI1" s="131"/>
      <c r="AJ1" s="131"/>
      <c r="AK1" s="131"/>
      <c r="AL1" s="131"/>
      <c r="AM1" s="131"/>
    </row>
    <row r="2" spans="1:45" ht="19.5" customHeight="1">
      <c r="A2" s="1358" t="s">
        <v>62</v>
      </c>
      <c r="B2" s="1358"/>
      <c r="C2" s="1358"/>
      <c r="D2" s="1358"/>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358"/>
      <c r="AF2" s="1358"/>
      <c r="AG2" s="1358"/>
      <c r="AH2" s="1358"/>
      <c r="AI2" s="1358"/>
      <c r="AJ2" s="1358"/>
      <c r="AK2" s="1358"/>
      <c r="AL2" s="1358"/>
      <c r="AM2" s="1358"/>
    </row>
    <row r="3" spans="1:45" ht="19.5" customHeight="1">
      <c r="A3" s="1359" t="s">
        <v>63</v>
      </c>
      <c r="B3" s="1359"/>
      <c r="C3" s="1359"/>
      <c r="D3" s="1359"/>
      <c r="E3" s="1359"/>
      <c r="F3" s="1359"/>
      <c r="G3" s="1359"/>
      <c r="H3" s="1359"/>
      <c r="I3" s="1359"/>
      <c r="J3" s="1359"/>
      <c r="K3" s="1359"/>
      <c r="L3" s="1359"/>
      <c r="M3" s="1359"/>
      <c r="N3" s="1359"/>
      <c r="O3" s="1359"/>
      <c r="P3" s="1359"/>
      <c r="Q3" s="1359"/>
      <c r="R3" s="1359"/>
      <c r="S3" s="1359"/>
      <c r="T3" s="1359"/>
      <c r="U3" s="1359"/>
      <c r="V3" s="1359"/>
      <c r="W3" s="1359"/>
      <c r="X3" s="1359"/>
      <c r="Y3" s="1359"/>
      <c r="Z3" s="1359"/>
      <c r="AA3" s="1359"/>
      <c r="AB3" s="1359"/>
      <c r="AC3" s="1359"/>
      <c r="AD3" s="1359"/>
      <c r="AE3" s="1359"/>
      <c r="AF3" s="1359"/>
      <c r="AG3" s="1359"/>
      <c r="AH3" s="1359"/>
      <c r="AI3" s="1359"/>
      <c r="AJ3" s="1359"/>
      <c r="AK3" s="1359"/>
      <c r="AL3" s="1359"/>
      <c r="AM3" s="1359"/>
    </row>
    <row r="4" spans="1:45" ht="6.75" customHeight="1">
      <c r="A4" s="133"/>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row>
    <row r="5" spans="1:45" ht="6.75" customHeight="1">
      <c r="A5" s="133"/>
      <c r="B5" s="133"/>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row>
    <row r="6" spans="1:45" ht="40.5" customHeight="1">
      <c r="A6" s="133"/>
      <c r="B6" s="134" t="s">
        <v>64</v>
      </c>
      <c r="C6" s="134"/>
      <c r="D6" s="134"/>
      <c r="E6" s="134"/>
      <c r="F6" s="134"/>
      <c r="G6" s="1384">
        <f>'INPUT DATA'!E11</f>
        <v>304671</v>
      </c>
      <c r="H6" s="1384"/>
      <c r="I6" s="1384"/>
      <c r="J6" s="1384"/>
      <c r="K6" s="135"/>
      <c r="L6" s="135"/>
      <c r="M6" s="134" t="s">
        <v>65</v>
      </c>
      <c r="N6" s="1382" t="str">
        <f>'INPUT DATA'!E12</f>
        <v>2026-2027</v>
      </c>
      <c r="O6" s="1362"/>
      <c r="P6" s="1362"/>
      <c r="Q6" s="1362"/>
      <c r="R6" s="1363"/>
      <c r="S6" s="135"/>
      <c r="T6" s="1380" t="s">
        <v>66</v>
      </c>
      <c r="U6" s="1380"/>
      <c r="V6" s="1380"/>
      <c r="W6" s="1380"/>
      <c r="X6" s="1380"/>
      <c r="Y6" s="1380"/>
      <c r="Z6" s="1381"/>
      <c r="AA6" s="1361" t="s">
        <v>323</v>
      </c>
      <c r="AB6" s="1362"/>
      <c r="AC6" s="1362"/>
      <c r="AD6" s="1362"/>
      <c r="AE6" s="1362"/>
      <c r="AF6" s="1363"/>
      <c r="AG6" s="135"/>
      <c r="AH6" s="135"/>
      <c r="AI6" s="135"/>
      <c r="AJ6" s="135"/>
      <c r="AK6" s="135"/>
      <c r="AL6" s="133"/>
      <c r="AM6" s="133"/>
    </row>
    <row r="7" spans="1:45" ht="41.25" customHeight="1">
      <c r="A7" s="136"/>
      <c r="B7" s="134" t="s">
        <v>68</v>
      </c>
      <c r="C7" s="134"/>
      <c r="D7" s="134"/>
      <c r="E7" s="134"/>
      <c r="F7" s="134"/>
      <c r="G7" s="1379" t="str">
        <f>'INPUT DATA'!E10</f>
        <v>KORONADAL NATIONAL COMPREHENSIVE HIGH SCHOOL</v>
      </c>
      <c r="H7" s="1379"/>
      <c r="I7" s="1379"/>
      <c r="J7" s="1379"/>
      <c r="K7" s="1379"/>
      <c r="L7" s="1379"/>
      <c r="M7" s="1379"/>
      <c r="N7" s="1379"/>
      <c r="O7" s="1379"/>
      <c r="P7" s="1379"/>
      <c r="Q7" s="1379"/>
      <c r="R7" s="1379"/>
      <c r="S7" s="137"/>
      <c r="T7" s="137"/>
      <c r="U7" s="137"/>
      <c r="V7" s="137"/>
      <c r="W7" s="1380" t="s">
        <v>69</v>
      </c>
      <c r="X7" s="1380"/>
      <c r="Y7" s="1380"/>
      <c r="Z7" s="1381"/>
      <c r="AA7" s="1382" t="str">
        <f>_xlfn.TEXTBEFORE('INPUT DATA'!E14,"-")</f>
        <v>7</v>
      </c>
      <c r="AB7" s="1363"/>
      <c r="AC7" s="1383" t="s">
        <v>70</v>
      </c>
      <c r="AD7" s="1380"/>
      <c r="AE7" s="1381"/>
      <c r="AF7" s="1382" t="str">
        <f>_xlfn.TEXTAFTER('INPUT DATA'!E14,"-")</f>
        <v>ROSAL</v>
      </c>
      <c r="AG7" s="1362"/>
      <c r="AH7" s="1362"/>
      <c r="AI7" s="1362"/>
      <c r="AJ7" s="1362"/>
      <c r="AK7" s="1363"/>
      <c r="AL7" s="136"/>
      <c r="AM7" s="136"/>
    </row>
    <row r="8" spans="1:45" ht="6" customHeight="1" thickBot="1"/>
    <row r="9" spans="1:45" ht="20.25" customHeight="1" thickBot="1">
      <c r="A9" s="1329" t="s">
        <v>278</v>
      </c>
      <c r="B9" s="1330"/>
      <c r="C9" s="138"/>
      <c r="D9" s="138"/>
      <c r="E9" s="138"/>
      <c r="F9" s="138"/>
      <c r="G9" s="1333" t="s">
        <v>279</v>
      </c>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335"/>
      <c r="AF9" s="1336" t="s">
        <v>71</v>
      </c>
      <c r="AG9" s="1336"/>
      <c r="AH9" s="1338" t="s">
        <v>280</v>
      </c>
      <c r="AI9" s="1339"/>
      <c r="AJ9" s="1339"/>
      <c r="AK9" s="1339"/>
      <c r="AL9" s="1339"/>
      <c r="AM9" s="1340"/>
    </row>
    <row r="10" spans="1:45" ht="19.5" customHeight="1" thickBot="1">
      <c r="A10" s="1331"/>
      <c r="B10" s="1332"/>
      <c r="C10" s="139"/>
      <c r="D10" s="139"/>
      <c r="E10" s="139"/>
      <c r="F10" s="139"/>
      <c r="G10" s="140">
        <v>1</v>
      </c>
      <c r="H10" s="141">
        <v>2</v>
      </c>
      <c r="I10" s="141">
        <v>3</v>
      </c>
      <c r="J10" s="141">
        <v>4</v>
      </c>
      <c r="K10" s="142">
        <v>5</v>
      </c>
      <c r="L10" s="143">
        <v>8</v>
      </c>
      <c r="M10" s="141">
        <v>9</v>
      </c>
      <c r="N10" s="141">
        <v>10</v>
      </c>
      <c r="O10" s="141">
        <v>11</v>
      </c>
      <c r="P10" s="144">
        <v>12</v>
      </c>
      <c r="Q10" s="140">
        <v>15</v>
      </c>
      <c r="R10" s="141">
        <v>16</v>
      </c>
      <c r="S10" s="141">
        <v>17</v>
      </c>
      <c r="T10" s="141">
        <v>18</v>
      </c>
      <c r="U10" s="142">
        <v>19</v>
      </c>
      <c r="V10" s="143">
        <v>22</v>
      </c>
      <c r="W10" s="141">
        <v>23</v>
      </c>
      <c r="X10" s="141">
        <v>24</v>
      </c>
      <c r="Y10" s="141"/>
      <c r="Z10" s="144"/>
      <c r="AA10" s="140">
        <v>29</v>
      </c>
      <c r="AB10" s="141">
        <v>30</v>
      </c>
      <c r="AC10" s="141">
        <v>31</v>
      </c>
      <c r="AD10" s="141"/>
      <c r="AE10" s="142"/>
      <c r="AF10" s="1337"/>
      <c r="AG10" s="1337"/>
      <c r="AH10" s="1341"/>
      <c r="AI10" s="1342"/>
      <c r="AJ10" s="1342"/>
      <c r="AK10" s="1342"/>
      <c r="AL10" s="1342"/>
      <c r="AM10" s="1343"/>
    </row>
    <row r="11" spans="1:45" ht="24.75" customHeight="1">
      <c r="A11" s="1331"/>
      <c r="B11" s="1332"/>
      <c r="C11" s="139"/>
      <c r="D11" s="139"/>
      <c r="E11" s="139"/>
      <c r="F11" s="139"/>
      <c r="G11" s="145" t="s">
        <v>72</v>
      </c>
      <c r="H11" s="146" t="s">
        <v>73</v>
      </c>
      <c r="I11" s="146" t="s">
        <v>74</v>
      </c>
      <c r="J11" s="146" t="s">
        <v>75</v>
      </c>
      <c r="K11" s="147" t="s">
        <v>76</v>
      </c>
      <c r="L11" s="148" t="s">
        <v>72</v>
      </c>
      <c r="M11" s="146" t="s">
        <v>73</v>
      </c>
      <c r="N11" s="146" t="s">
        <v>74</v>
      </c>
      <c r="O11" s="146" t="s">
        <v>75</v>
      </c>
      <c r="P11" s="149" t="s">
        <v>76</v>
      </c>
      <c r="Q11" s="145" t="s">
        <v>72</v>
      </c>
      <c r="R11" s="146" t="s">
        <v>73</v>
      </c>
      <c r="S11" s="146" t="s">
        <v>74</v>
      </c>
      <c r="T11" s="146" t="s">
        <v>75</v>
      </c>
      <c r="U11" s="147" t="s">
        <v>76</v>
      </c>
      <c r="V11" s="148" t="s">
        <v>72</v>
      </c>
      <c r="W11" s="146" t="s">
        <v>73</v>
      </c>
      <c r="X11" s="146" t="s">
        <v>74</v>
      </c>
      <c r="Y11" s="146" t="s">
        <v>75</v>
      </c>
      <c r="Z11" s="149" t="s">
        <v>76</v>
      </c>
      <c r="AA11" s="145" t="s">
        <v>72</v>
      </c>
      <c r="AB11" s="146" t="s">
        <v>73</v>
      </c>
      <c r="AC11" s="146" t="s">
        <v>74</v>
      </c>
      <c r="AD11" s="149" t="s">
        <v>75</v>
      </c>
      <c r="AE11" s="147" t="s">
        <v>76</v>
      </c>
      <c r="AF11" s="1347" t="s">
        <v>77</v>
      </c>
      <c r="AG11" s="1349" t="s">
        <v>281</v>
      </c>
      <c r="AH11" s="1341"/>
      <c r="AI11" s="1342"/>
      <c r="AJ11" s="1342"/>
      <c r="AK11" s="1342"/>
      <c r="AL11" s="1342"/>
      <c r="AM11" s="1343"/>
    </row>
    <row r="12" spans="1:45" ht="15" customHeight="1" thickBot="1">
      <c r="A12" s="150"/>
      <c r="B12" s="151" t="s">
        <v>282</v>
      </c>
      <c r="C12" s="151"/>
      <c r="D12" s="151"/>
      <c r="E12" s="151"/>
      <c r="F12" s="151"/>
      <c r="G12" s="152"/>
      <c r="H12" s="153"/>
      <c r="I12" s="153"/>
      <c r="J12" s="153"/>
      <c r="K12" s="154"/>
      <c r="L12" s="155"/>
      <c r="M12" s="153"/>
      <c r="N12" s="153"/>
      <c r="O12" s="153"/>
      <c r="P12" s="156"/>
      <c r="Q12" s="152"/>
      <c r="R12" s="153"/>
      <c r="S12" s="153"/>
      <c r="T12" s="153"/>
      <c r="U12" s="154"/>
      <c r="V12" s="155"/>
      <c r="W12" s="153"/>
      <c r="X12" s="153"/>
      <c r="Y12" s="153"/>
      <c r="Z12" s="156"/>
      <c r="AA12" s="152"/>
      <c r="AB12" s="153"/>
      <c r="AC12" s="153"/>
      <c r="AD12" s="156"/>
      <c r="AE12" s="154"/>
      <c r="AF12" s="1348"/>
      <c r="AG12" s="1350"/>
      <c r="AH12" s="1344"/>
      <c r="AI12" s="1345"/>
      <c r="AJ12" s="1345"/>
      <c r="AK12" s="1345"/>
      <c r="AL12" s="1345"/>
      <c r="AM12" s="1346"/>
    </row>
    <row r="13" spans="1:45" ht="21.9" customHeight="1">
      <c r="A13" s="157">
        <v>1</v>
      </c>
      <c r="B13" s="486" t="str">
        <f>'INPUT DATA'!J9</f>
        <v>ACIBAR, LOUIE JR. L.</v>
      </c>
      <c r="C13" s="158"/>
      <c r="D13" s="158"/>
      <c r="E13" s="158"/>
      <c r="F13" s="158"/>
      <c r="G13" s="159"/>
      <c r="H13" s="160"/>
      <c r="I13" s="161"/>
      <c r="J13" s="161"/>
      <c r="K13" s="162"/>
      <c r="L13" s="163"/>
      <c r="M13" s="161"/>
      <c r="N13" s="161"/>
      <c r="O13" s="161"/>
      <c r="P13" s="164"/>
      <c r="Q13" s="165"/>
      <c r="R13" s="161"/>
      <c r="S13" s="161"/>
      <c r="T13" s="161"/>
      <c r="U13" s="162"/>
      <c r="V13" s="163"/>
      <c r="W13" s="161"/>
      <c r="X13" s="161"/>
      <c r="Y13" s="161"/>
      <c r="Z13" s="164"/>
      <c r="AA13" s="165"/>
      <c r="AB13" s="161"/>
      <c r="AC13" s="161"/>
      <c r="AD13" s="164"/>
      <c r="AE13" s="162"/>
      <c r="AF13" s="166">
        <f>COUNTIF(G13:AE13,"X")</f>
        <v>0</v>
      </c>
      <c r="AG13" s="167">
        <f>$AJ$117-AF13</f>
        <v>21</v>
      </c>
      <c r="AH13" s="1326"/>
      <c r="AI13" s="1327"/>
      <c r="AJ13" s="1327"/>
      <c r="AK13" s="1327"/>
      <c r="AL13" s="1327"/>
      <c r="AM13" s="1328"/>
      <c r="AO13" s="493" t="s">
        <v>459</v>
      </c>
      <c r="AP13" s="483"/>
      <c r="AQ13" s="483"/>
      <c r="AR13" s="483"/>
      <c r="AS13" s="482"/>
    </row>
    <row r="14" spans="1:45" ht="21.9" customHeight="1">
      <c r="A14" s="168">
        <v>2</v>
      </c>
      <c r="B14" s="488" t="str">
        <f>'INPUT DATA'!J10</f>
        <v>ADANZA, ELIJAH LOUIS M.</v>
      </c>
      <c r="C14" s="169"/>
      <c r="D14" s="169"/>
      <c r="E14" s="169"/>
      <c r="F14" s="169"/>
      <c r="G14" s="170"/>
      <c r="H14" s="171"/>
      <c r="I14" s="172"/>
      <c r="J14" s="172"/>
      <c r="K14" s="173"/>
      <c r="L14" s="174"/>
      <c r="M14" s="172"/>
      <c r="N14" s="172"/>
      <c r="O14" s="172"/>
      <c r="P14" s="175"/>
      <c r="Q14" s="168"/>
      <c r="R14" s="172"/>
      <c r="S14" s="172"/>
      <c r="T14" s="172"/>
      <c r="U14" s="173"/>
      <c r="V14" s="174"/>
      <c r="W14" s="172"/>
      <c r="X14" s="172"/>
      <c r="Y14" s="172"/>
      <c r="Z14" s="175"/>
      <c r="AA14" s="168"/>
      <c r="AB14" s="172"/>
      <c r="AC14" s="172"/>
      <c r="AD14" s="175"/>
      <c r="AE14" s="173"/>
      <c r="AF14" s="176">
        <f t="shared" ref="AF14:AF61" si="0">COUNTIF(G14:AE14,"X")</f>
        <v>0</v>
      </c>
      <c r="AG14" s="177">
        <f t="shared" ref="AG14:AG61" si="1">$AJ$117-AF14</f>
        <v>21</v>
      </c>
      <c r="AH14" s="1316"/>
      <c r="AI14" s="1317"/>
      <c r="AJ14" s="1317"/>
      <c r="AK14" s="1317"/>
      <c r="AL14" s="1317"/>
      <c r="AM14" s="1318"/>
    </row>
    <row r="15" spans="1:45" ht="21.9" customHeight="1">
      <c r="A15" s="157">
        <v>3</v>
      </c>
      <c r="B15" s="488" t="str">
        <f>'INPUT DATA'!J11</f>
        <v>ARELLANO, BREXEN GREY M.</v>
      </c>
      <c r="C15" s="169"/>
      <c r="D15" s="169"/>
      <c r="E15" s="169"/>
      <c r="F15" s="169"/>
      <c r="G15" s="170"/>
      <c r="H15" s="171"/>
      <c r="I15" s="172"/>
      <c r="J15" s="172"/>
      <c r="K15" s="173"/>
      <c r="L15" s="174"/>
      <c r="M15" s="172"/>
      <c r="N15" s="172"/>
      <c r="O15" s="172"/>
      <c r="P15" s="175"/>
      <c r="Q15" s="168"/>
      <c r="R15" s="172"/>
      <c r="S15" s="172"/>
      <c r="T15" s="172"/>
      <c r="U15" s="173"/>
      <c r="V15" s="174"/>
      <c r="W15" s="172"/>
      <c r="X15" s="172"/>
      <c r="Y15" s="172"/>
      <c r="Z15" s="175"/>
      <c r="AA15" s="168"/>
      <c r="AB15" s="172"/>
      <c r="AC15" s="172"/>
      <c r="AD15" s="175"/>
      <c r="AE15" s="173"/>
      <c r="AF15" s="176">
        <f t="shared" si="0"/>
        <v>0</v>
      </c>
      <c r="AG15" s="177">
        <f t="shared" si="1"/>
        <v>21</v>
      </c>
      <c r="AH15" s="1316"/>
      <c r="AI15" s="1317"/>
      <c r="AJ15" s="1317"/>
      <c r="AK15" s="1317"/>
      <c r="AL15" s="1317"/>
      <c r="AM15" s="1318"/>
    </row>
    <row r="16" spans="1:45" ht="21.9" customHeight="1">
      <c r="A16" s="168">
        <v>4</v>
      </c>
      <c r="B16" s="488" t="str">
        <f>'INPUT DATA'!J12</f>
        <v>BABAO, JAYDEN DALE T.</v>
      </c>
      <c r="C16" s="169"/>
      <c r="D16" s="169"/>
      <c r="E16" s="169"/>
      <c r="F16" s="169"/>
      <c r="G16" s="170"/>
      <c r="H16" s="171"/>
      <c r="I16" s="172"/>
      <c r="J16" s="172"/>
      <c r="K16" s="173"/>
      <c r="L16" s="174"/>
      <c r="M16" s="172"/>
      <c r="N16" s="172"/>
      <c r="O16" s="172"/>
      <c r="P16" s="175"/>
      <c r="Q16" s="168"/>
      <c r="R16" s="172"/>
      <c r="S16" s="172"/>
      <c r="T16" s="172"/>
      <c r="U16" s="173"/>
      <c r="V16" s="174"/>
      <c r="W16" s="172"/>
      <c r="X16" s="172"/>
      <c r="Y16" s="172"/>
      <c r="Z16" s="175"/>
      <c r="AA16" s="168"/>
      <c r="AB16" s="172"/>
      <c r="AC16" s="172"/>
      <c r="AD16" s="175"/>
      <c r="AE16" s="173"/>
      <c r="AF16" s="176">
        <f t="shared" si="0"/>
        <v>0</v>
      </c>
      <c r="AG16" s="177">
        <f t="shared" si="1"/>
        <v>21</v>
      </c>
      <c r="AH16" s="1316"/>
      <c r="AI16" s="1317"/>
      <c r="AJ16" s="1317"/>
      <c r="AK16" s="1317"/>
      <c r="AL16" s="1317"/>
      <c r="AM16" s="1318"/>
    </row>
    <row r="17" spans="1:39" ht="21.9" customHeight="1">
      <c r="A17" s="157">
        <v>5</v>
      </c>
      <c r="B17" s="488" t="str">
        <f>'INPUT DATA'!J13</f>
        <v>BARADAS, MCLIAME DWYT Q.</v>
      </c>
      <c r="C17" s="169"/>
      <c r="D17" s="169"/>
      <c r="E17" s="169"/>
      <c r="F17" s="169"/>
      <c r="G17" s="170"/>
      <c r="H17" s="171"/>
      <c r="I17" s="172"/>
      <c r="J17" s="172"/>
      <c r="K17" s="173"/>
      <c r="L17" s="174"/>
      <c r="M17" s="172"/>
      <c r="N17" s="172"/>
      <c r="O17" s="172"/>
      <c r="P17" s="175"/>
      <c r="Q17" s="168"/>
      <c r="R17" s="172"/>
      <c r="S17" s="172"/>
      <c r="T17" s="172"/>
      <c r="U17" s="173"/>
      <c r="V17" s="174"/>
      <c r="W17" s="172"/>
      <c r="X17" s="172"/>
      <c r="Y17" s="172"/>
      <c r="Z17" s="175"/>
      <c r="AA17" s="168"/>
      <c r="AB17" s="172"/>
      <c r="AC17" s="172"/>
      <c r="AD17" s="175"/>
      <c r="AE17" s="173"/>
      <c r="AF17" s="176">
        <f t="shared" si="0"/>
        <v>0</v>
      </c>
      <c r="AG17" s="177">
        <f t="shared" si="1"/>
        <v>21</v>
      </c>
      <c r="AH17" s="1316"/>
      <c r="AI17" s="1317"/>
      <c r="AJ17" s="1317"/>
      <c r="AK17" s="1317"/>
      <c r="AL17" s="1317"/>
      <c r="AM17" s="1318"/>
    </row>
    <row r="18" spans="1:39" ht="21.9" customHeight="1">
      <c r="A18" s="168">
        <v>6</v>
      </c>
      <c r="B18" s="488" t="str">
        <f>'INPUT DATA'!J14</f>
        <v>BARREDO, ALISTAIR KAYLE P.</v>
      </c>
      <c r="C18" s="169"/>
      <c r="D18" s="169"/>
      <c r="E18" s="169"/>
      <c r="F18" s="169"/>
      <c r="G18" s="170"/>
      <c r="H18" s="171"/>
      <c r="I18" s="172"/>
      <c r="J18" s="172"/>
      <c r="K18" s="173"/>
      <c r="L18" s="174"/>
      <c r="M18" s="172"/>
      <c r="N18" s="172"/>
      <c r="O18" s="172"/>
      <c r="P18" s="175"/>
      <c r="Q18" s="168"/>
      <c r="R18" s="172"/>
      <c r="S18" s="172"/>
      <c r="T18" s="172"/>
      <c r="U18" s="173"/>
      <c r="V18" s="174"/>
      <c r="W18" s="172"/>
      <c r="X18" s="172"/>
      <c r="Y18" s="172"/>
      <c r="Z18" s="175"/>
      <c r="AA18" s="168"/>
      <c r="AB18" s="172"/>
      <c r="AC18" s="172"/>
      <c r="AD18" s="175"/>
      <c r="AE18" s="173"/>
      <c r="AF18" s="176">
        <f t="shared" si="0"/>
        <v>0</v>
      </c>
      <c r="AG18" s="177">
        <f t="shared" si="1"/>
        <v>21</v>
      </c>
      <c r="AH18" s="1316"/>
      <c r="AI18" s="1317"/>
      <c r="AJ18" s="1317"/>
      <c r="AK18" s="1317"/>
      <c r="AL18" s="1317"/>
      <c r="AM18" s="1318"/>
    </row>
    <row r="19" spans="1:39" ht="21.9" customHeight="1">
      <c r="A19" s="157">
        <v>7</v>
      </c>
      <c r="B19" s="488" t="str">
        <f>'INPUT DATA'!J15</f>
        <v>BONILLA, RHINE KYLE L.</v>
      </c>
      <c r="C19" s="169"/>
      <c r="D19" s="169"/>
      <c r="E19" s="169"/>
      <c r="F19" s="169"/>
      <c r="G19" s="170"/>
      <c r="H19" s="171"/>
      <c r="I19" s="172"/>
      <c r="J19" s="172"/>
      <c r="K19" s="173"/>
      <c r="L19" s="174"/>
      <c r="M19" s="172"/>
      <c r="N19" s="172"/>
      <c r="O19" s="172"/>
      <c r="P19" s="175"/>
      <c r="Q19" s="168"/>
      <c r="R19" s="172"/>
      <c r="S19" s="172"/>
      <c r="T19" s="172"/>
      <c r="U19" s="173"/>
      <c r="V19" s="174"/>
      <c r="W19" s="172"/>
      <c r="X19" s="172"/>
      <c r="Y19" s="172"/>
      <c r="Z19" s="175"/>
      <c r="AA19" s="168"/>
      <c r="AB19" s="172"/>
      <c r="AC19" s="172"/>
      <c r="AD19" s="175"/>
      <c r="AE19" s="173"/>
      <c r="AF19" s="176">
        <f t="shared" si="0"/>
        <v>0</v>
      </c>
      <c r="AG19" s="177">
        <f t="shared" si="1"/>
        <v>21</v>
      </c>
      <c r="AH19" s="1316"/>
      <c r="AI19" s="1317"/>
      <c r="AJ19" s="1317"/>
      <c r="AK19" s="1317"/>
      <c r="AL19" s="1317"/>
      <c r="AM19" s="1318"/>
    </row>
    <row r="20" spans="1:39" ht="21.9" customHeight="1">
      <c r="A20" s="168">
        <v>8</v>
      </c>
      <c r="B20" s="488" t="str">
        <f>'INPUT DATA'!J16</f>
        <v>CORPUS, CYRUS JHON F.</v>
      </c>
      <c r="C20" s="169"/>
      <c r="D20" s="169"/>
      <c r="E20" s="169"/>
      <c r="F20" s="169"/>
      <c r="G20" s="170"/>
      <c r="H20" s="171"/>
      <c r="I20" s="172"/>
      <c r="J20" s="172"/>
      <c r="K20" s="173"/>
      <c r="L20" s="174"/>
      <c r="M20" s="172"/>
      <c r="N20" s="172"/>
      <c r="O20" s="172"/>
      <c r="P20" s="175"/>
      <c r="Q20" s="168"/>
      <c r="R20" s="172"/>
      <c r="S20" s="172"/>
      <c r="T20" s="172"/>
      <c r="U20" s="173"/>
      <c r="V20" s="174"/>
      <c r="W20" s="172"/>
      <c r="X20" s="172"/>
      <c r="Y20" s="172"/>
      <c r="Z20" s="175"/>
      <c r="AA20" s="168"/>
      <c r="AB20" s="172"/>
      <c r="AC20" s="172"/>
      <c r="AD20" s="175"/>
      <c r="AE20" s="173"/>
      <c r="AF20" s="176">
        <f t="shared" si="0"/>
        <v>0</v>
      </c>
      <c r="AG20" s="177">
        <f t="shared" si="1"/>
        <v>21</v>
      </c>
      <c r="AH20" s="1316"/>
      <c r="AI20" s="1317"/>
      <c r="AJ20" s="1317"/>
      <c r="AK20" s="1317"/>
      <c r="AL20" s="1317"/>
      <c r="AM20" s="1318"/>
    </row>
    <row r="21" spans="1:39" ht="21.9" customHeight="1">
      <c r="A21" s="157">
        <v>9</v>
      </c>
      <c r="B21" s="488" t="str">
        <f>'INPUT DATA'!J17</f>
        <v>DABA, IAN JOHN B.</v>
      </c>
      <c r="C21" s="169"/>
      <c r="D21" s="169"/>
      <c r="E21" s="169"/>
      <c r="F21" s="169"/>
      <c r="G21" s="170"/>
      <c r="H21" s="171"/>
      <c r="I21" s="172"/>
      <c r="J21" s="172"/>
      <c r="K21" s="173"/>
      <c r="L21" s="174"/>
      <c r="M21" s="172"/>
      <c r="N21" s="172"/>
      <c r="O21" s="172"/>
      <c r="P21" s="175"/>
      <c r="Q21" s="168"/>
      <c r="R21" s="172"/>
      <c r="S21" s="172"/>
      <c r="T21" s="172"/>
      <c r="U21" s="173"/>
      <c r="V21" s="174"/>
      <c r="W21" s="172"/>
      <c r="X21" s="172"/>
      <c r="Y21" s="172"/>
      <c r="Z21" s="175"/>
      <c r="AA21" s="168"/>
      <c r="AB21" s="172"/>
      <c r="AC21" s="172"/>
      <c r="AD21" s="175"/>
      <c r="AE21" s="173"/>
      <c r="AF21" s="176">
        <f t="shared" si="0"/>
        <v>0</v>
      </c>
      <c r="AG21" s="177">
        <f t="shared" si="1"/>
        <v>21</v>
      </c>
      <c r="AH21" s="1316"/>
      <c r="AI21" s="1317"/>
      <c r="AJ21" s="1317"/>
      <c r="AK21" s="1317"/>
      <c r="AL21" s="1317"/>
      <c r="AM21" s="1318"/>
    </row>
    <row r="22" spans="1:39" ht="21.9" customHeight="1">
      <c r="A22" s="157">
        <v>10</v>
      </c>
      <c r="B22" s="488" t="str">
        <f>'INPUT DATA'!J18</f>
        <v>DURAN, TYRICK GALVIN A.</v>
      </c>
      <c r="C22" s="169"/>
      <c r="D22" s="169"/>
      <c r="E22" s="169"/>
      <c r="F22" s="169"/>
      <c r="G22" s="170"/>
      <c r="H22" s="171"/>
      <c r="I22" s="172"/>
      <c r="J22" s="172"/>
      <c r="K22" s="173"/>
      <c r="L22" s="174"/>
      <c r="M22" s="172"/>
      <c r="N22" s="172"/>
      <c r="O22" s="172"/>
      <c r="P22" s="175"/>
      <c r="Q22" s="168"/>
      <c r="R22" s="172"/>
      <c r="S22" s="172"/>
      <c r="T22" s="172"/>
      <c r="U22" s="173"/>
      <c r="V22" s="174"/>
      <c r="W22" s="172"/>
      <c r="X22" s="172"/>
      <c r="Y22" s="172"/>
      <c r="Z22" s="175"/>
      <c r="AA22" s="168"/>
      <c r="AB22" s="172"/>
      <c r="AC22" s="172"/>
      <c r="AD22" s="175"/>
      <c r="AE22" s="173"/>
      <c r="AF22" s="176">
        <f t="shared" si="0"/>
        <v>0</v>
      </c>
      <c r="AG22" s="177">
        <f t="shared" si="1"/>
        <v>21</v>
      </c>
      <c r="AH22" s="1316"/>
      <c r="AI22" s="1317"/>
      <c r="AJ22" s="1317"/>
      <c r="AK22" s="1317"/>
      <c r="AL22" s="1317"/>
      <c r="AM22" s="1318"/>
    </row>
    <row r="23" spans="1:39" ht="21.9" customHeight="1">
      <c r="A23" s="157">
        <v>11</v>
      </c>
      <c r="B23" s="488" t="str">
        <f>'INPUT DATA'!J19</f>
        <v>GULAY, JOHN PAUL N.</v>
      </c>
      <c r="C23" s="169"/>
      <c r="D23" s="169"/>
      <c r="E23" s="169"/>
      <c r="F23" s="169"/>
      <c r="G23" s="170"/>
      <c r="H23" s="171"/>
      <c r="I23" s="172"/>
      <c r="J23" s="172"/>
      <c r="K23" s="173"/>
      <c r="L23" s="174"/>
      <c r="M23" s="172"/>
      <c r="N23" s="172"/>
      <c r="O23" s="172"/>
      <c r="P23" s="175"/>
      <c r="Q23" s="168"/>
      <c r="R23" s="172"/>
      <c r="S23" s="172"/>
      <c r="T23" s="172"/>
      <c r="U23" s="173"/>
      <c r="V23" s="174"/>
      <c r="W23" s="172"/>
      <c r="X23" s="172"/>
      <c r="Y23" s="172"/>
      <c r="Z23" s="175"/>
      <c r="AA23" s="168"/>
      <c r="AB23" s="172"/>
      <c r="AC23" s="172"/>
      <c r="AD23" s="175"/>
      <c r="AE23" s="173"/>
      <c r="AF23" s="176">
        <f t="shared" si="0"/>
        <v>0</v>
      </c>
      <c r="AG23" s="177">
        <f t="shared" si="1"/>
        <v>21</v>
      </c>
      <c r="AH23" s="1316"/>
      <c r="AI23" s="1317"/>
      <c r="AJ23" s="1317"/>
      <c r="AK23" s="1317"/>
      <c r="AL23" s="1317"/>
      <c r="AM23" s="1318"/>
    </row>
    <row r="24" spans="1:39" ht="21.9" customHeight="1">
      <c r="A24" s="157">
        <v>12</v>
      </c>
      <c r="B24" s="488" t="str">
        <f>'INPUT DATA'!J20</f>
        <v>LASANAS, ISAIAH ZAYN O.</v>
      </c>
      <c r="C24" s="169"/>
      <c r="D24" s="169"/>
      <c r="E24" s="169"/>
      <c r="F24" s="169"/>
      <c r="G24" s="170"/>
      <c r="H24" s="171"/>
      <c r="I24" s="172"/>
      <c r="J24" s="172"/>
      <c r="K24" s="173"/>
      <c r="L24" s="174"/>
      <c r="M24" s="172"/>
      <c r="N24" s="172"/>
      <c r="O24" s="172"/>
      <c r="P24" s="175"/>
      <c r="Q24" s="168"/>
      <c r="R24" s="172"/>
      <c r="S24" s="172"/>
      <c r="T24" s="172"/>
      <c r="U24" s="173"/>
      <c r="V24" s="174"/>
      <c r="W24" s="172"/>
      <c r="X24" s="172"/>
      <c r="Y24" s="172"/>
      <c r="Z24" s="175"/>
      <c r="AA24" s="168"/>
      <c r="AB24" s="172"/>
      <c r="AC24" s="172"/>
      <c r="AD24" s="175"/>
      <c r="AE24" s="173"/>
      <c r="AF24" s="176">
        <f t="shared" si="0"/>
        <v>0</v>
      </c>
      <c r="AG24" s="177">
        <f t="shared" si="1"/>
        <v>21</v>
      </c>
      <c r="AH24" s="1316"/>
      <c r="AI24" s="1317"/>
      <c r="AJ24" s="1317"/>
      <c r="AK24" s="1317"/>
      <c r="AL24" s="1317"/>
      <c r="AM24" s="1318"/>
    </row>
    <row r="25" spans="1:39" ht="21.9" customHeight="1">
      <c r="A25" s="157">
        <v>13</v>
      </c>
      <c r="B25" s="488" t="str">
        <f>'INPUT DATA'!J21</f>
        <v>MARZAN, BRAM YEOMAN C.</v>
      </c>
      <c r="C25" s="169"/>
      <c r="D25" s="169"/>
      <c r="E25" s="169"/>
      <c r="F25" s="169"/>
      <c r="G25" s="170"/>
      <c r="H25" s="171"/>
      <c r="I25" s="172"/>
      <c r="J25" s="172"/>
      <c r="K25" s="173"/>
      <c r="L25" s="174"/>
      <c r="M25" s="172"/>
      <c r="N25" s="172"/>
      <c r="O25" s="172"/>
      <c r="P25" s="175"/>
      <c r="Q25" s="168"/>
      <c r="R25" s="172"/>
      <c r="S25" s="172"/>
      <c r="T25" s="172"/>
      <c r="U25" s="173"/>
      <c r="V25" s="174"/>
      <c r="W25" s="172"/>
      <c r="X25" s="172"/>
      <c r="Y25" s="172"/>
      <c r="Z25" s="175"/>
      <c r="AA25" s="168"/>
      <c r="AB25" s="172"/>
      <c r="AC25" s="172"/>
      <c r="AD25" s="175"/>
      <c r="AE25" s="173"/>
      <c r="AF25" s="176">
        <f t="shared" si="0"/>
        <v>0</v>
      </c>
      <c r="AG25" s="177">
        <f t="shared" si="1"/>
        <v>21</v>
      </c>
      <c r="AH25" s="1316"/>
      <c r="AI25" s="1317"/>
      <c r="AJ25" s="1317"/>
      <c r="AK25" s="1317"/>
      <c r="AL25" s="1317"/>
      <c r="AM25" s="1318"/>
    </row>
    <row r="26" spans="1:39" ht="21.9" customHeight="1">
      <c r="A26" s="157">
        <v>14</v>
      </c>
      <c r="B26" s="488" t="str">
        <f>'INPUT DATA'!J22</f>
        <v>NOTARTE, KEVIN CLARENCE V.</v>
      </c>
      <c r="C26" s="169"/>
      <c r="D26" s="169"/>
      <c r="E26" s="169"/>
      <c r="F26" s="169"/>
      <c r="G26" s="170"/>
      <c r="H26" s="171"/>
      <c r="I26" s="172"/>
      <c r="J26" s="172"/>
      <c r="K26" s="173"/>
      <c r="L26" s="174"/>
      <c r="M26" s="172"/>
      <c r="N26" s="172"/>
      <c r="O26" s="172"/>
      <c r="P26" s="175"/>
      <c r="Q26" s="168"/>
      <c r="R26" s="172"/>
      <c r="S26" s="172"/>
      <c r="T26" s="172"/>
      <c r="U26" s="173"/>
      <c r="V26" s="174"/>
      <c r="W26" s="172"/>
      <c r="X26" s="172"/>
      <c r="Y26" s="172"/>
      <c r="Z26" s="175"/>
      <c r="AA26" s="168"/>
      <c r="AB26" s="172"/>
      <c r="AC26" s="172"/>
      <c r="AD26" s="175"/>
      <c r="AE26" s="173"/>
      <c r="AF26" s="176">
        <f t="shared" si="0"/>
        <v>0</v>
      </c>
      <c r="AG26" s="177">
        <f t="shared" si="1"/>
        <v>21</v>
      </c>
      <c r="AH26" s="1316"/>
      <c r="AI26" s="1317"/>
      <c r="AJ26" s="1317"/>
      <c r="AK26" s="1317"/>
      <c r="AL26" s="1317"/>
      <c r="AM26" s="1318"/>
    </row>
    <row r="27" spans="1:39" ht="21.9" customHeight="1">
      <c r="A27" s="157">
        <v>15</v>
      </c>
      <c r="B27" s="488" t="str">
        <f>'INPUT DATA'!J23</f>
        <v>OMAR, MUHAMMAD AIMAN A.</v>
      </c>
      <c r="C27" s="169"/>
      <c r="D27" s="169"/>
      <c r="E27" s="169"/>
      <c r="F27" s="169"/>
      <c r="G27" s="170"/>
      <c r="H27" s="171"/>
      <c r="I27" s="172"/>
      <c r="J27" s="172"/>
      <c r="K27" s="173"/>
      <c r="L27" s="174"/>
      <c r="M27" s="172"/>
      <c r="N27" s="172"/>
      <c r="O27" s="172"/>
      <c r="P27" s="175"/>
      <c r="Q27" s="168"/>
      <c r="R27" s="172"/>
      <c r="S27" s="172"/>
      <c r="T27" s="172"/>
      <c r="U27" s="173"/>
      <c r="V27" s="174"/>
      <c r="W27" s="172"/>
      <c r="X27" s="172"/>
      <c r="Y27" s="172"/>
      <c r="Z27" s="175"/>
      <c r="AA27" s="168"/>
      <c r="AB27" s="172"/>
      <c r="AC27" s="172"/>
      <c r="AD27" s="175"/>
      <c r="AE27" s="173"/>
      <c r="AF27" s="176">
        <f t="shared" si="0"/>
        <v>0</v>
      </c>
      <c r="AG27" s="177">
        <f t="shared" si="1"/>
        <v>21</v>
      </c>
      <c r="AH27" s="1316"/>
      <c r="AI27" s="1317"/>
      <c r="AJ27" s="1317"/>
      <c r="AK27" s="1317"/>
      <c r="AL27" s="1317"/>
      <c r="AM27" s="1318"/>
    </row>
    <row r="28" spans="1:39" ht="21.9" customHeight="1">
      <c r="A28" s="157">
        <v>16</v>
      </c>
      <c r="B28" s="488" t="str">
        <f>'INPUT DATA'!J24</f>
        <v>PANAGUITON, PETER CLIEN B.</v>
      </c>
      <c r="C28" s="169"/>
      <c r="D28" s="169"/>
      <c r="E28" s="169"/>
      <c r="F28" s="169"/>
      <c r="G28" s="170"/>
      <c r="H28" s="171"/>
      <c r="I28" s="172"/>
      <c r="J28" s="172"/>
      <c r="K28" s="173"/>
      <c r="L28" s="174"/>
      <c r="M28" s="172"/>
      <c r="N28" s="172"/>
      <c r="O28" s="172"/>
      <c r="P28" s="175"/>
      <c r="Q28" s="168"/>
      <c r="R28" s="172"/>
      <c r="S28" s="172"/>
      <c r="T28" s="172"/>
      <c r="U28" s="173"/>
      <c r="V28" s="174"/>
      <c r="W28" s="172"/>
      <c r="X28" s="172"/>
      <c r="Y28" s="172"/>
      <c r="Z28" s="175"/>
      <c r="AA28" s="168"/>
      <c r="AB28" s="172"/>
      <c r="AC28" s="172"/>
      <c r="AD28" s="175"/>
      <c r="AE28" s="173"/>
      <c r="AF28" s="176">
        <f t="shared" si="0"/>
        <v>0</v>
      </c>
      <c r="AG28" s="177">
        <f t="shared" si="1"/>
        <v>21</v>
      </c>
      <c r="AH28" s="1316"/>
      <c r="AI28" s="1317"/>
      <c r="AJ28" s="1317"/>
      <c r="AK28" s="1317"/>
      <c r="AL28" s="1317"/>
      <c r="AM28" s="1318"/>
    </row>
    <row r="29" spans="1:39" ht="21.9" customHeight="1">
      <c r="A29" s="157">
        <v>17</v>
      </c>
      <c r="B29" s="488" t="str">
        <f>'INPUT DATA'!J25</f>
        <v>PAULITE, JAEL KHAIZER S.</v>
      </c>
      <c r="C29" s="169"/>
      <c r="D29" s="169"/>
      <c r="E29" s="169"/>
      <c r="F29" s="169"/>
      <c r="G29" s="170"/>
      <c r="H29" s="171"/>
      <c r="I29" s="172"/>
      <c r="J29" s="172"/>
      <c r="K29" s="173"/>
      <c r="L29" s="174"/>
      <c r="M29" s="172"/>
      <c r="N29" s="172"/>
      <c r="O29" s="172"/>
      <c r="P29" s="175"/>
      <c r="Q29" s="168"/>
      <c r="R29" s="172"/>
      <c r="S29" s="172"/>
      <c r="T29" s="172"/>
      <c r="U29" s="173"/>
      <c r="V29" s="174"/>
      <c r="W29" s="172"/>
      <c r="X29" s="172"/>
      <c r="Y29" s="172"/>
      <c r="Z29" s="175"/>
      <c r="AA29" s="168"/>
      <c r="AB29" s="172"/>
      <c r="AC29" s="172"/>
      <c r="AD29" s="175"/>
      <c r="AE29" s="173"/>
      <c r="AF29" s="176">
        <f t="shared" si="0"/>
        <v>0</v>
      </c>
      <c r="AG29" s="177">
        <f t="shared" si="1"/>
        <v>21</v>
      </c>
      <c r="AH29" s="1316"/>
      <c r="AI29" s="1317"/>
      <c r="AJ29" s="1317"/>
      <c r="AK29" s="1317"/>
      <c r="AL29" s="1317"/>
      <c r="AM29" s="1318"/>
    </row>
    <row r="30" spans="1:39" ht="21.9" customHeight="1">
      <c r="A30" s="157">
        <v>18</v>
      </c>
      <c r="B30" s="488" t="str">
        <f>'INPUT DATA'!J26</f>
        <v>PERONO, AIDEN NATHAN B.</v>
      </c>
      <c r="C30" s="169"/>
      <c r="D30" s="169"/>
      <c r="E30" s="169"/>
      <c r="F30" s="169"/>
      <c r="G30" s="170"/>
      <c r="H30" s="171"/>
      <c r="I30" s="172"/>
      <c r="J30" s="172"/>
      <c r="K30" s="173"/>
      <c r="L30" s="174"/>
      <c r="M30" s="172"/>
      <c r="N30" s="172"/>
      <c r="O30" s="172"/>
      <c r="P30" s="175"/>
      <c r="Q30" s="168"/>
      <c r="R30" s="172"/>
      <c r="S30" s="172"/>
      <c r="T30" s="172"/>
      <c r="U30" s="173"/>
      <c r="V30" s="174"/>
      <c r="W30" s="172"/>
      <c r="X30" s="172"/>
      <c r="Y30" s="172"/>
      <c r="Z30" s="175"/>
      <c r="AA30" s="168"/>
      <c r="AB30" s="172"/>
      <c r="AC30" s="172"/>
      <c r="AD30" s="175"/>
      <c r="AE30" s="173"/>
      <c r="AF30" s="176">
        <f t="shared" si="0"/>
        <v>0</v>
      </c>
      <c r="AG30" s="177">
        <f t="shared" si="1"/>
        <v>21</v>
      </c>
      <c r="AH30" s="1316"/>
      <c r="AI30" s="1317"/>
      <c r="AJ30" s="1317"/>
      <c r="AK30" s="1317"/>
      <c r="AL30" s="1317"/>
      <c r="AM30" s="1318"/>
    </row>
    <row r="31" spans="1:39" ht="21.9" customHeight="1">
      <c r="A31" s="157">
        <v>19</v>
      </c>
      <c r="B31" s="488" t="str">
        <f>'INPUT DATA'!J27</f>
        <v>RAMOS, BRIGHT A.</v>
      </c>
      <c r="C31" s="169"/>
      <c r="D31" s="169"/>
      <c r="E31" s="169"/>
      <c r="F31" s="169"/>
      <c r="G31" s="170"/>
      <c r="H31" s="171"/>
      <c r="I31" s="172"/>
      <c r="J31" s="172"/>
      <c r="K31" s="173"/>
      <c r="L31" s="174"/>
      <c r="M31" s="172"/>
      <c r="N31" s="172"/>
      <c r="O31" s="172"/>
      <c r="P31" s="175"/>
      <c r="Q31" s="168"/>
      <c r="R31" s="172"/>
      <c r="S31" s="172"/>
      <c r="T31" s="172"/>
      <c r="U31" s="173"/>
      <c r="V31" s="174"/>
      <c r="W31" s="172"/>
      <c r="X31" s="172"/>
      <c r="Y31" s="172"/>
      <c r="Z31" s="175"/>
      <c r="AA31" s="168"/>
      <c r="AB31" s="172"/>
      <c r="AC31" s="172"/>
      <c r="AD31" s="175"/>
      <c r="AE31" s="173"/>
      <c r="AF31" s="176">
        <f t="shared" si="0"/>
        <v>0</v>
      </c>
      <c r="AG31" s="177">
        <f t="shared" si="1"/>
        <v>21</v>
      </c>
      <c r="AH31" s="1316"/>
      <c r="AI31" s="1317"/>
      <c r="AJ31" s="178"/>
      <c r="AK31" s="178"/>
      <c r="AL31" s="178"/>
      <c r="AM31" s="179"/>
    </row>
    <row r="32" spans="1:39" ht="21.9" customHeight="1">
      <c r="A32" s="157">
        <v>20</v>
      </c>
      <c r="B32" s="488" t="str">
        <f>'INPUT DATA'!J28</f>
        <v xml:space="preserve">ROBLES, THIRDY </v>
      </c>
      <c r="C32" s="169"/>
      <c r="D32" s="169"/>
      <c r="E32" s="169"/>
      <c r="F32" s="169"/>
      <c r="G32" s="170"/>
      <c r="H32" s="171"/>
      <c r="I32" s="172"/>
      <c r="J32" s="172"/>
      <c r="K32" s="173"/>
      <c r="L32" s="174"/>
      <c r="M32" s="172"/>
      <c r="N32" s="172"/>
      <c r="O32" s="172"/>
      <c r="P32" s="175"/>
      <c r="Q32" s="168"/>
      <c r="R32" s="172"/>
      <c r="S32" s="172"/>
      <c r="T32" s="172"/>
      <c r="U32" s="173"/>
      <c r="V32" s="174"/>
      <c r="W32" s="172"/>
      <c r="X32" s="172"/>
      <c r="Y32" s="172"/>
      <c r="Z32" s="175"/>
      <c r="AA32" s="168"/>
      <c r="AB32" s="172"/>
      <c r="AC32" s="172"/>
      <c r="AD32" s="175"/>
      <c r="AE32" s="173"/>
      <c r="AF32" s="176">
        <f t="shared" si="0"/>
        <v>0</v>
      </c>
      <c r="AG32" s="177">
        <f t="shared" si="1"/>
        <v>21</v>
      </c>
      <c r="AH32" s="1316"/>
      <c r="AI32" s="1317"/>
      <c r="AJ32" s="178"/>
      <c r="AK32" s="178"/>
      <c r="AL32" s="178"/>
      <c r="AM32" s="179"/>
    </row>
    <row r="33" spans="1:39" ht="21.9" customHeight="1">
      <c r="A33" s="157">
        <v>21</v>
      </c>
      <c r="B33" s="488" t="str">
        <f>'INPUT DATA'!J29</f>
        <v>SOBEJANA, RYNE JARRED R.</v>
      </c>
      <c r="C33" s="169"/>
      <c r="D33" s="169"/>
      <c r="E33" s="169"/>
      <c r="F33" s="169"/>
      <c r="G33" s="170"/>
      <c r="H33" s="171"/>
      <c r="I33" s="172"/>
      <c r="J33" s="172"/>
      <c r="K33" s="173"/>
      <c r="L33" s="174"/>
      <c r="M33" s="172"/>
      <c r="N33" s="172"/>
      <c r="O33" s="172"/>
      <c r="P33" s="175"/>
      <c r="Q33" s="168"/>
      <c r="R33" s="172"/>
      <c r="S33" s="172"/>
      <c r="T33" s="172"/>
      <c r="U33" s="173"/>
      <c r="V33" s="174"/>
      <c r="W33" s="172"/>
      <c r="X33" s="172"/>
      <c r="Y33" s="172"/>
      <c r="Z33" s="175"/>
      <c r="AA33" s="168"/>
      <c r="AB33" s="172"/>
      <c r="AC33" s="172"/>
      <c r="AD33" s="175"/>
      <c r="AE33" s="173"/>
      <c r="AF33" s="176">
        <f t="shared" si="0"/>
        <v>0</v>
      </c>
      <c r="AG33" s="177">
        <f t="shared" si="1"/>
        <v>21</v>
      </c>
      <c r="AH33" s="1316"/>
      <c r="AI33" s="1317"/>
      <c r="AJ33" s="178"/>
      <c r="AK33" s="178"/>
      <c r="AL33" s="178"/>
      <c r="AM33" s="179"/>
    </row>
    <row r="34" spans="1:39" ht="21.9" customHeight="1">
      <c r="A34" s="157">
        <v>22</v>
      </c>
      <c r="B34" s="488" t="str">
        <f>'INPUT DATA'!J30</f>
        <v>SORIANO, CHRISEON XANDREI M.</v>
      </c>
      <c r="C34" s="169"/>
      <c r="D34" s="169"/>
      <c r="E34" s="169"/>
      <c r="F34" s="169"/>
      <c r="G34" s="170"/>
      <c r="H34" s="171"/>
      <c r="I34" s="172"/>
      <c r="J34" s="172"/>
      <c r="K34" s="173"/>
      <c r="L34" s="174"/>
      <c r="M34" s="172"/>
      <c r="N34" s="172"/>
      <c r="O34" s="172"/>
      <c r="P34" s="175"/>
      <c r="Q34" s="168"/>
      <c r="R34" s="172"/>
      <c r="S34" s="172"/>
      <c r="T34" s="172"/>
      <c r="U34" s="173"/>
      <c r="V34" s="174"/>
      <c r="W34" s="172"/>
      <c r="X34" s="172"/>
      <c r="Y34" s="172"/>
      <c r="Z34" s="175"/>
      <c r="AA34" s="168"/>
      <c r="AB34" s="172"/>
      <c r="AC34" s="172"/>
      <c r="AD34" s="175"/>
      <c r="AE34" s="173"/>
      <c r="AF34" s="176">
        <f t="shared" si="0"/>
        <v>0</v>
      </c>
      <c r="AG34" s="177">
        <f t="shared" si="1"/>
        <v>21</v>
      </c>
      <c r="AH34" s="1316"/>
      <c r="AI34" s="1317"/>
      <c r="AJ34" s="178"/>
      <c r="AK34" s="178"/>
      <c r="AL34" s="178"/>
      <c r="AM34" s="179"/>
    </row>
    <row r="35" spans="1:39" ht="21.9" customHeight="1">
      <c r="A35" s="157">
        <v>23</v>
      </c>
      <c r="B35" s="488" t="str">
        <f>'INPUT DATA'!J31</f>
        <v>TORIBIO, EDWARD LIAM C.</v>
      </c>
      <c r="C35" s="169"/>
      <c r="D35" s="169"/>
      <c r="E35" s="169"/>
      <c r="F35" s="169"/>
      <c r="G35" s="170"/>
      <c r="H35" s="171"/>
      <c r="I35" s="172"/>
      <c r="J35" s="172"/>
      <c r="K35" s="173"/>
      <c r="L35" s="174"/>
      <c r="M35" s="172"/>
      <c r="N35" s="172"/>
      <c r="O35" s="172"/>
      <c r="P35" s="175"/>
      <c r="Q35" s="168"/>
      <c r="R35" s="172"/>
      <c r="S35" s="172"/>
      <c r="T35" s="172"/>
      <c r="U35" s="173"/>
      <c r="V35" s="174"/>
      <c r="W35" s="172"/>
      <c r="X35" s="172"/>
      <c r="Y35" s="172"/>
      <c r="Z35" s="175"/>
      <c r="AA35" s="168"/>
      <c r="AB35" s="172"/>
      <c r="AC35" s="172"/>
      <c r="AD35" s="175"/>
      <c r="AE35" s="173"/>
      <c r="AF35" s="176">
        <f t="shared" si="0"/>
        <v>0</v>
      </c>
      <c r="AG35" s="177">
        <f t="shared" si="1"/>
        <v>21</v>
      </c>
      <c r="AH35" s="1316"/>
      <c r="AI35" s="1317"/>
      <c r="AJ35" s="178"/>
      <c r="AK35" s="178"/>
      <c r="AL35" s="178"/>
      <c r="AM35" s="179"/>
    </row>
    <row r="36" spans="1:39" ht="21.9" customHeight="1">
      <c r="A36" s="157">
        <v>24</v>
      </c>
      <c r="B36" s="488" t="str">
        <f>'INPUT DATA'!J32</f>
        <v>YAHYA, KHALID CESAR M.</v>
      </c>
      <c r="C36" s="169"/>
      <c r="D36" s="169"/>
      <c r="E36" s="169"/>
      <c r="F36" s="169"/>
      <c r="G36" s="170"/>
      <c r="H36" s="171"/>
      <c r="I36" s="172"/>
      <c r="J36" s="172"/>
      <c r="K36" s="173"/>
      <c r="L36" s="174"/>
      <c r="M36" s="172"/>
      <c r="N36" s="172"/>
      <c r="O36" s="172"/>
      <c r="P36" s="175"/>
      <c r="Q36" s="168"/>
      <c r="R36" s="172"/>
      <c r="S36" s="172"/>
      <c r="T36" s="172"/>
      <c r="U36" s="173"/>
      <c r="V36" s="174"/>
      <c r="W36" s="172"/>
      <c r="X36" s="172"/>
      <c r="Y36" s="172"/>
      <c r="Z36" s="175"/>
      <c r="AA36" s="168"/>
      <c r="AB36" s="172"/>
      <c r="AC36" s="172"/>
      <c r="AD36" s="175"/>
      <c r="AE36" s="173"/>
      <c r="AF36" s="176">
        <f t="shared" si="0"/>
        <v>0</v>
      </c>
      <c r="AG36" s="177">
        <f t="shared" si="1"/>
        <v>21</v>
      </c>
      <c r="AH36" s="1316"/>
      <c r="AI36" s="1317"/>
      <c r="AJ36" s="178"/>
      <c r="AK36" s="178"/>
      <c r="AL36" s="178"/>
      <c r="AM36" s="179"/>
    </row>
    <row r="37" spans="1:39" ht="21.9" customHeight="1">
      <c r="A37" s="157">
        <v>25</v>
      </c>
      <c r="B37" s="488" t="e">
        <f>'INPUT DATA'!J33</f>
        <v>#VALUE!</v>
      </c>
      <c r="C37" s="169"/>
      <c r="D37" s="169"/>
      <c r="E37" s="169"/>
      <c r="F37" s="169"/>
      <c r="G37" s="170"/>
      <c r="H37" s="171"/>
      <c r="I37" s="172"/>
      <c r="J37" s="172"/>
      <c r="K37" s="173"/>
      <c r="L37" s="174"/>
      <c r="M37" s="172"/>
      <c r="N37" s="172"/>
      <c r="O37" s="172"/>
      <c r="P37" s="175"/>
      <c r="Q37" s="168"/>
      <c r="R37" s="172"/>
      <c r="S37" s="172"/>
      <c r="T37" s="172"/>
      <c r="U37" s="173"/>
      <c r="V37" s="174"/>
      <c r="W37" s="172"/>
      <c r="X37" s="172"/>
      <c r="Y37" s="172"/>
      <c r="Z37" s="175"/>
      <c r="AA37" s="168"/>
      <c r="AB37" s="172"/>
      <c r="AC37" s="172"/>
      <c r="AD37" s="175"/>
      <c r="AE37" s="173"/>
      <c r="AF37" s="176">
        <f t="shared" si="0"/>
        <v>0</v>
      </c>
      <c r="AG37" s="177">
        <f t="shared" si="1"/>
        <v>21</v>
      </c>
      <c r="AH37" s="1316"/>
      <c r="AI37" s="1317"/>
      <c r="AJ37" s="178"/>
      <c r="AK37" s="178"/>
      <c r="AL37" s="178"/>
      <c r="AM37" s="179"/>
    </row>
    <row r="38" spans="1:39" ht="21.9" customHeight="1">
      <c r="A38" s="157">
        <v>26</v>
      </c>
      <c r="B38" s="488" t="e">
        <f>'INPUT DATA'!J34</f>
        <v>#VALUE!</v>
      </c>
      <c r="C38" s="169"/>
      <c r="D38" s="169"/>
      <c r="E38" s="169"/>
      <c r="F38" s="169"/>
      <c r="G38" s="170"/>
      <c r="H38" s="171"/>
      <c r="I38" s="172"/>
      <c r="J38" s="172"/>
      <c r="K38" s="173"/>
      <c r="L38" s="174"/>
      <c r="M38" s="172"/>
      <c r="N38" s="172"/>
      <c r="O38" s="172"/>
      <c r="P38" s="175"/>
      <c r="Q38" s="168"/>
      <c r="R38" s="172"/>
      <c r="S38" s="172"/>
      <c r="T38" s="172"/>
      <c r="U38" s="173"/>
      <c r="V38" s="174"/>
      <c r="W38" s="172"/>
      <c r="X38" s="172"/>
      <c r="Y38" s="172"/>
      <c r="Z38" s="175"/>
      <c r="AA38" s="168"/>
      <c r="AB38" s="172"/>
      <c r="AC38" s="172"/>
      <c r="AD38" s="175"/>
      <c r="AE38" s="173"/>
      <c r="AF38" s="176">
        <f t="shared" si="0"/>
        <v>0</v>
      </c>
      <c r="AG38" s="177">
        <f t="shared" si="1"/>
        <v>21</v>
      </c>
      <c r="AH38" s="1316"/>
      <c r="AI38" s="1317"/>
      <c r="AJ38" s="178"/>
      <c r="AK38" s="178"/>
      <c r="AL38" s="178"/>
      <c r="AM38" s="179"/>
    </row>
    <row r="39" spans="1:39" ht="21.9" customHeight="1">
      <c r="A39" s="157">
        <v>27</v>
      </c>
      <c r="B39" s="488" t="e">
        <f>'INPUT DATA'!J35</f>
        <v>#VALUE!</v>
      </c>
      <c r="C39" s="169"/>
      <c r="D39" s="169"/>
      <c r="E39" s="169"/>
      <c r="F39" s="169"/>
      <c r="G39" s="170"/>
      <c r="H39" s="171"/>
      <c r="I39" s="172"/>
      <c r="J39" s="172"/>
      <c r="K39" s="173"/>
      <c r="L39" s="174"/>
      <c r="M39" s="172"/>
      <c r="N39" s="172"/>
      <c r="O39" s="172"/>
      <c r="P39" s="175"/>
      <c r="Q39" s="168"/>
      <c r="R39" s="172"/>
      <c r="S39" s="172"/>
      <c r="T39" s="172"/>
      <c r="U39" s="173"/>
      <c r="V39" s="174"/>
      <c r="W39" s="172"/>
      <c r="X39" s="172"/>
      <c r="Y39" s="172"/>
      <c r="Z39" s="175"/>
      <c r="AA39" s="168"/>
      <c r="AB39" s="172"/>
      <c r="AC39" s="172"/>
      <c r="AD39" s="175"/>
      <c r="AE39" s="173"/>
      <c r="AF39" s="176">
        <f t="shared" si="0"/>
        <v>0</v>
      </c>
      <c r="AG39" s="177">
        <f t="shared" si="1"/>
        <v>21</v>
      </c>
      <c r="AH39" s="1316"/>
      <c r="AI39" s="1317"/>
      <c r="AJ39" s="178"/>
      <c r="AK39" s="178"/>
      <c r="AL39" s="178"/>
      <c r="AM39" s="179"/>
    </row>
    <row r="40" spans="1:39" ht="21.9" customHeight="1">
      <c r="A40" s="157">
        <v>28</v>
      </c>
      <c r="B40" s="488" t="e">
        <f>'INPUT DATA'!J36</f>
        <v>#VALUE!</v>
      </c>
      <c r="C40" s="169"/>
      <c r="D40" s="169"/>
      <c r="E40" s="169"/>
      <c r="F40" s="169"/>
      <c r="G40" s="170"/>
      <c r="H40" s="171"/>
      <c r="I40" s="172"/>
      <c r="J40" s="172"/>
      <c r="K40" s="173"/>
      <c r="L40" s="174"/>
      <c r="M40" s="172"/>
      <c r="N40" s="172"/>
      <c r="O40" s="172"/>
      <c r="P40" s="175"/>
      <c r="Q40" s="168"/>
      <c r="R40" s="172"/>
      <c r="S40" s="172"/>
      <c r="T40" s="172"/>
      <c r="U40" s="173"/>
      <c r="V40" s="174"/>
      <c r="W40" s="172"/>
      <c r="X40" s="172"/>
      <c r="Y40" s="172"/>
      <c r="Z40" s="175"/>
      <c r="AA40" s="168"/>
      <c r="AB40" s="172"/>
      <c r="AC40" s="172"/>
      <c r="AD40" s="175"/>
      <c r="AE40" s="173"/>
      <c r="AF40" s="176">
        <f t="shared" si="0"/>
        <v>0</v>
      </c>
      <c r="AG40" s="177">
        <f t="shared" si="1"/>
        <v>21</v>
      </c>
      <c r="AH40" s="1316"/>
      <c r="AI40" s="1317"/>
      <c r="AJ40" s="178"/>
      <c r="AK40" s="178"/>
      <c r="AL40" s="178"/>
      <c r="AM40" s="179"/>
    </row>
    <row r="41" spans="1:39" ht="21.9" customHeight="1">
      <c r="A41" s="157">
        <v>29</v>
      </c>
      <c r="B41" s="488" t="e">
        <f>'INPUT DATA'!J37</f>
        <v>#VALUE!</v>
      </c>
      <c r="C41" s="169"/>
      <c r="D41" s="169"/>
      <c r="E41" s="169"/>
      <c r="F41" s="169"/>
      <c r="G41" s="170"/>
      <c r="H41" s="171"/>
      <c r="I41" s="172"/>
      <c r="J41" s="172"/>
      <c r="K41" s="173"/>
      <c r="L41" s="174"/>
      <c r="M41" s="172"/>
      <c r="N41" s="172"/>
      <c r="O41" s="172"/>
      <c r="P41" s="175"/>
      <c r="Q41" s="168"/>
      <c r="R41" s="172"/>
      <c r="S41" s="172"/>
      <c r="T41" s="172"/>
      <c r="U41" s="173"/>
      <c r="V41" s="174"/>
      <c r="W41" s="172"/>
      <c r="X41" s="172"/>
      <c r="Y41" s="172"/>
      <c r="Z41" s="175"/>
      <c r="AA41" s="168"/>
      <c r="AB41" s="172"/>
      <c r="AC41" s="172"/>
      <c r="AD41" s="175"/>
      <c r="AE41" s="173"/>
      <c r="AF41" s="176">
        <f t="shared" si="0"/>
        <v>0</v>
      </c>
      <c r="AG41" s="177">
        <f t="shared" si="1"/>
        <v>21</v>
      </c>
      <c r="AH41" s="1316"/>
      <c r="AI41" s="1317"/>
      <c r="AJ41" s="178"/>
      <c r="AK41" s="178"/>
      <c r="AL41" s="178"/>
      <c r="AM41" s="179"/>
    </row>
    <row r="42" spans="1:39" ht="21.9" customHeight="1">
      <c r="A42" s="157">
        <v>30</v>
      </c>
      <c r="B42" s="488" t="e">
        <f>'INPUT DATA'!J38</f>
        <v>#VALUE!</v>
      </c>
      <c r="C42" s="169"/>
      <c r="D42" s="169"/>
      <c r="E42" s="169"/>
      <c r="F42" s="169"/>
      <c r="G42" s="170"/>
      <c r="H42" s="171"/>
      <c r="I42" s="172"/>
      <c r="J42" s="172"/>
      <c r="K42" s="173"/>
      <c r="L42" s="174"/>
      <c r="M42" s="172"/>
      <c r="N42" s="172"/>
      <c r="O42" s="172"/>
      <c r="P42" s="175"/>
      <c r="Q42" s="168"/>
      <c r="R42" s="172"/>
      <c r="S42" s="172"/>
      <c r="T42" s="172"/>
      <c r="U42" s="173"/>
      <c r="V42" s="174"/>
      <c r="W42" s="172"/>
      <c r="X42" s="172"/>
      <c r="Y42" s="172"/>
      <c r="Z42" s="175"/>
      <c r="AA42" s="168"/>
      <c r="AB42" s="172"/>
      <c r="AC42" s="172"/>
      <c r="AD42" s="175"/>
      <c r="AE42" s="173"/>
      <c r="AF42" s="176">
        <f t="shared" si="0"/>
        <v>0</v>
      </c>
      <c r="AG42" s="177">
        <f t="shared" si="1"/>
        <v>21</v>
      </c>
      <c r="AH42" s="1316"/>
      <c r="AI42" s="1317"/>
      <c r="AJ42" s="1317"/>
      <c r="AK42" s="1317"/>
      <c r="AL42" s="1317"/>
      <c r="AM42" s="1318"/>
    </row>
    <row r="43" spans="1:39" ht="21.9" customHeight="1">
      <c r="A43" s="157">
        <v>31</v>
      </c>
      <c r="B43" s="488" t="e">
        <f>'INPUT DATA'!J39</f>
        <v>#VALUE!</v>
      </c>
      <c r="C43" s="169"/>
      <c r="D43" s="169"/>
      <c r="E43" s="169"/>
      <c r="F43" s="169"/>
      <c r="G43" s="170"/>
      <c r="H43" s="171"/>
      <c r="I43" s="172"/>
      <c r="J43" s="172"/>
      <c r="K43" s="173"/>
      <c r="L43" s="174"/>
      <c r="M43" s="172"/>
      <c r="N43" s="172"/>
      <c r="O43" s="172"/>
      <c r="P43" s="175"/>
      <c r="Q43" s="168"/>
      <c r="R43" s="172"/>
      <c r="S43" s="172"/>
      <c r="T43" s="172"/>
      <c r="U43" s="173"/>
      <c r="V43" s="174"/>
      <c r="W43" s="172"/>
      <c r="X43" s="172"/>
      <c r="Y43" s="172"/>
      <c r="Z43" s="175"/>
      <c r="AA43" s="168"/>
      <c r="AB43" s="172"/>
      <c r="AC43" s="172"/>
      <c r="AD43" s="175"/>
      <c r="AE43" s="173"/>
      <c r="AF43" s="176">
        <f t="shared" si="0"/>
        <v>0</v>
      </c>
      <c r="AG43" s="177">
        <f t="shared" si="1"/>
        <v>21</v>
      </c>
      <c r="AH43" s="1316"/>
      <c r="AI43" s="1317"/>
      <c r="AJ43" s="178"/>
      <c r="AK43" s="178"/>
      <c r="AL43" s="178"/>
      <c r="AM43" s="179"/>
    </row>
    <row r="44" spans="1:39" ht="21.9" customHeight="1">
      <c r="A44" s="157">
        <v>32</v>
      </c>
      <c r="B44" s="488" t="e">
        <f>'INPUT DATA'!J40</f>
        <v>#VALUE!</v>
      </c>
      <c r="C44" s="169"/>
      <c r="D44" s="169"/>
      <c r="E44" s="169"/>
      <c r="F44" s="169"/>
      <c r="G44" s="170"/>
      <c r="H44" s="171"/>
      <c r="I44" s="172"/>
      <c r="J44" s="172"/>
      <c r="K44" s="173"/>
      <c r="L44" s="174"/>
      <c r="M44" s="172"/>
      <c r="N44" s="172"/>
      <c r="O44" s="172"/>
      <c r="P44" s="175"/>
      <c r="Q44" s="168"/>
      <c r="R44" s="172"/>
      <c r="S44" s="172"/>
      <c r="T44" s="172"/>
      <c r="U44" s="173"/>
      <c r="V44" s="174"/>
      <c r="W44" s="172"/>
      <c r="X44" s="172"/>
      <c r="Y44" s="172"/>
      <c r="Z44" s="175"/>
      <c r="AA44" s="168"/>
      <c r="AB44" s="172"/>
      <c r="AC44" s="172"/>
      <c r="AD44" s="175"/>
      <c r="AE44" s="173"/>
      <c r="AF44" s="176">
        <f t="shared" si="0"/>
        <v>0</v>
      </c>
      <c r="AG44" s="177">
        <f t="shared" si="1"/>
        <v>21</v>
      </c>
      <c r="AH44" s="1316"/>
      <c r="AI44" s="1317"/>
      <c r="AJ44" s="178"/>
      <c r="AK44" s="178"/>
      <c r="AL44" s="178"/>
      <c r="AM44" s="179"/>
    </row>
    <row r="45" spans="1:39" ht="21.9" customHeight="1">
      <c r="A45" s="157">
        <v>33</v>
      </c>
      <c r="B45" s="488" t="e">
        <f>'INPUT DATA'!J41</f>
        <v>#VALUE!</v>
      </c>
      <c r="C45" s="169"/>
      <c r="D45" s="169"/>
      <c r="E45" s="169"/>
      <c r="F45" s="169"/>
      <c r="G45" s="170"/>
      <c r="H45" s="171"/>
      <c r="I45" s="172"/>
      <c r="J45" s="172"/>
      <c r="K45" s="173"/>
      <c r="L45" s="174"/>
      <c r="M45" s="172"/>
      <c r="N45" s="172"/>
      <c r="O45" s="172"/>
      <c r="P45" s="175"/>
      <c r="Q45" s="168"/>
      <c r="R45" s="172"/>
      <c r="S45" s="172"/>
      <c r="T45" s="172"/>
      <c r="U45" s="173"/>
      <c r="V45" s="174"/>
      <c r="W45" s="172"/>
      <c r="X45" s="172"/>
      <c r="Y45" s="172"/>
      <c r="Z45" s="175"/>
      <c r="AA45" s="168"/>
      <c r="AB45" s="172"/>
      <c r="AC45" s="172"/>
      <c r="AD45" s="175"/>
      <c r="AE45" s="173"/>
      <c r="AF45" s="176">
        <f t="shared" si="0"/>
        <v>0</v>
      </c>
      <c r="AG45" s="177">
        <f t="shared" si="1"/>
        <v>21</v>
      </c>
      <c r="AH45" s="1316"/>
      <c r="AI45" s="1317"/>
      <c r="AJ45" s="178"/>
      <c r="AK45" s="178"/>
      <c r="AL45" s="178"/>
      <c r="AM45" s="179"/>
    </row>
    <row r="46" spans="1:39" ht="21.9" customHeight="1">
      <c r="A46" s="157">
        <v>34</v>
      </c>
      <c r="B46" s="488" t="e">
        <f>'INPUT DATA'!J42</f>
        <v>#VALUE!</v>
      </c>
      <c r="C46" s="169"/>
      <c r="D46" s="169"/>
      <c r="E46" s="169"/>
      <c r="F46" s="169"/>
      <c r="G46" s="170"/>
      <c r="H46" s="171"/>
      <c r="I46" s="172"/>
      <c r="J46" s="172"/>
      <c r="K46" s="173"/>
      <c r="L46" s="174"/>
      <c r="M46" s="172"/>
      <c r="N46" s="172"/>
      <c r="O46" s="172"/>
      <c r="P46" s="175"/>
      <c r="Q46" s="168"/>
      <c r="R46" s="172"/>
      <c r="S46" s="172"/>
      <c r="T46" s="172"/>
      <c r="U46" s="173"/>
      <c r="V46" s="174"/>
      <c r="W46" s="172"/>
      <c r="X46" s="172"/>
      <c r="Y46" s="172"/>
      <c r="Z46" s="175"/>
      <c r="AA46" s="168"/>
      <c r="AB46" s="172"/>
      <c r="AC46" s="172"/>
      <c r="AD46" s="175"/>
      <c r="AE46" s="173"/>
      <c r="AF46" s="176">
        <f t="shared" si="0"/>
        <v>0</v>
      </c>
      <c r="AG46" s="177">
        <f t="shared" si="1"/>
        <v>21</v>
      </c>
      <c r="AH46" s="1316"/>
      <c r="AI46" s="1317"/>
      <c r="AJ46" s="178"/>
      <c r="AK46" s="178"/>
      <c r="AL46" s="178"/>
      <c r="AM46" s="179"/>
    </row>
    <row r="47" spans="1:39" ht="21.9" customHeight="1">
      <c r="A47" s="157">
        <v>35</v>
      </c>
      <c r="B47" s="488" t="e">
        <f>'INPUT DATA'!J43</f>
        <v>#VALUE!</v>
      </c>
      <c r="C47" s="169"/>
      <c r="D47" s="169"/>
      <c r="E47" s="169"/>
      <c r="F47" s="169"/>
      <c r="G47" s="170"/>
      <c r="H47" s="171"/>
      <c r="I47" s="172"/>
      <c r="J47" s="172"/>
      <c r="K47" s="173"/>
      <c r="L47" s="174"/>
      <c r="M47" s="172"/>
      <c r="N47" s="172"/>
      <c r="O47" s="172"/>
      <c r="P47" s="175"/>
      <c r="Q47" s="168"/>
      <c r="R47" s="172"/>
      <c r="S47" s="172"/>
      <c r="T47" s="172"/>
      <c r="U47" s="173"/>
      <c r="V47" s="174"/>
      <c r="W47" s="172"/>
      <c r="X47" s="172"/>
      <c r="Y47" s="172"/>
      <c r="Z47" s="175"/>
      <c r="AA47" s="168"/>
      <c r="AB47" s="172"/>
      <c r="AC47" s="172"/>
      <c r="AD47" s="175"/>
      <c r="AE47" s="173"/>
      <c r="AF47" s="176">
        <f t="shared" si="0"/>
        <v>0</v>
      </c>
      <c r="AG47" s="177">
        <f t="shared" si="1"/>
        <v>21</v>
      </c>
      <c r="AH47" s="1316"/>
      <c r="AI47" s="1317"/>
      <c r="AJ47" s="178"/>
      <c r="AK47" s="178"/>
      <c r="AL47" s="178"/>
      <c r="AM47" s="179"/>
    </row>
    <row r="48" spans="1:39" ht="21.9" customHeight="1">
      <c r="A48" s="157">
        <v>36</v>
      </c>
      <c r="B48" s="488" t="e">
        <f>'INPUT DATA'!J44</f>
        <v>#VALUE!</v>
      </c>
      <c r="C48" s="169"/>
      <c r="D48" s="169"/>
      <c r="E48" s="169"/>
      <c r="F48" s="169"/>
      <c r="G48" s="170"/>
      <c r="H48" s="171"/>
      <c r="I48" s="172"/>
      <c r="J48" s="172"/>
      <c r="K48" s="173"/>
      <c r="L48" s="174"/>
      <c r="M48" s="172"/>
      <c r="N48" s="172"/>
      <c r="O48" s="172"/>
      <c r="P48" s="175"/>
      <c r="Q48" s="168"/>
      <c r="R48" s="172"/>
      <c r="S48" s="172"/>
      <c r="T48" s="172"/>
      <c r="U48" s="173"/>
      <c r="V48" s="174"/>
      <c r="W48" s="172"/>
      <c r="X48" s="172"/>
      <c r="Y48" s="172"/>
      <c r="Z48" s="175"/>
      <c r="AA48" s="168"/>
      <c r="AB48" s="172"/>
      <c r="AC48" s="172"/>
      <c r="AD48" s="175"/>
      <c r="AE48" s="173"/>
      <c r="AF48" s="176">
        <f t="shared" si="0"/>
        <v>0</v>
      </c>
      <c r="AG48" s="177">
        <f t="shared" si="1"/>
        <v>21</v>
      </c>
      <c r="AH48" s="1316"/>
      <c r="AI48" s="1317"/>
      <c r="AJ48" s="178"/>
      <c r="AK48" s="178"/>
      <c r="AL48" s="178"/>
      <c r="AM48" s="179"/>
    </row>
    <row r="49" spans="1:39" ht="21.9" customHeight="1">
      <c r="A49" s="157">
        <v>37</v>
      </c>
      <c r="B49" s="488" t="e">
        <f>'INPUT DATA'!J45</f>
        <v>#VALUE!</v>
      </c>
      <c r="C49" s="169"/>
      <c r="D49" s="169"/>
      <c r="E49" s="169"/>
      <c r="F49" s="169"/>
      <c r="G49" s="170"/>
      <c r="H49" s="171"/>
      <c r="I49" s="172"/>
      <c r="J49" s="172"/>
      <c r="K49" s="173"/>
      <c r="L49" s="174"/>
      <c r="M49" s="172"/>
      <c r="N49" s="172"/>
      <c r="O49" s="172"/>
      <c r="P49" s="175"/>
      <c r="Q49" s="168"/>
      <c r="R49" s="172"/>
      <c r="S49" s="172"/>
      <c r="T49" s="172"/>
      <c r="U49" s="173"/>
      <c r="V49" s="174"/>
      <c r="W49" s="172"/>
      <c r="X49" s="172"/>
      <c r="Y49" s="172"/>
      <c r="Z49" s="175"/>
      <c r="AA49" s="168"/>
      <c r="AB49" s="172"/>
      <c r="AC49" s="172"/>
      <c r="AD49" s="175"/>
      <c r="AE49" s="173"/>
      <c r="AF49" s="176">
        <f t="shared" si="0"/>
        <v>0</v>
      </c>
      <c r="AG49" s="177">
        <f t="shared" si="1"/>
        <v>21</v>
      </c>
      <c r="AH49" s="1316"/>
      <c r="AI49" s="1317"/>
      <c r="AJ49" s="178"/>
      <c r="AK49" s="178"/>
      <c r="AL49" s="178"/>
      <c r="AM49" s="179"/>
    </row>
    <row r="50" spans="1:39" ht="21.9" customHeight="1">
      <c r="A50" s="157">
        <v>38</v>
      </c>
      <c r="B50" s="488" t="e">
        <f>'INPUT DATA'!J46</f>
        <v>#VALUE!</v>
      </c>
      <c r="C50" s="169"/>
      <c r="D50" s="169"/>
      <c r="E50" s="169"/>
      <c r="F50" s="169"/>
      <c r="G50" s="170"/>
      <c r="H50" s="171"/>
      <c r="I50" s="172"/>
      <c r="J50" s="172"/>
      <c r="K50" s="173"/>
      <c r="L50" s="174"/>
      <c r="M50" s="172"/>
      <c r="N50" s="172"/>
      <c r="O50" s="172"/>
      <c r="P50" s="175"/>
      <c r="Q50" s="168"/>
      <c r="R50" s="172"/>
      <c r="S50" s="172"/>
      <c r="T50" s="172"/>
      <c r="U50" s="173"/>
      <c r="V50" s="174"/>
      <c r="W50" s="172"/>
      <c r="X50" s="172"/>
      <c r="Y50" s="172"/>
      <c r="Z50" s="175"/>
      <c r="AA50" s="168"/>
      <c r="AB50" s="172"/>
      <c r="AC50" s="172"/>
      <c r="AD50" s="175"/>
      <c r="AE50" s="173"/>
      <c r="AF50" s="176">
        <f t="shared" si="0"/>
        <v>0</v>
      </c>
      <c r="AG50" s="177">
        <f t="shared" si="1"/>
        <v>21</v>
      </c>
      <c r="AH50" s="1316"/>
      <c r="AI50" s="1317"/>
      <c r="AJ50" s="178"/>
      <c r="AK50" s="178"/>
      <c r="AL50" s="178"/>
      <c r="AM50" s="179"/>
    </row>
    <row r="51" spans="1:39" ht="21.9" customHeight="1">
      <c r="A51" s="157">
        <v>39</v>
      </c>
      <c r="B51" s="488" t="e">
        <f>'INPUT DATA'!J47</f>
        <v>#VALUE!</v>
      </c>
      <c r="C51" s="169"/>
      <c r="D51" s="169"/>
      <c r="E51" s="169"/>
      <c r="F51" s="169"/>
      <c r="G51" s="170"/>
      <c r="H51" s="171"/>
      <c r="I51" s="172"/>
      <c r="J51" s="172"/>
      <c r="K51" s="173"/>
      <c r="L51" s="174"/>
      <c r="M51" s="172"/>
      <c r="N51" s="172"/>
      <c r="O51" s="172"/>
      <c r="P51" s="175"/>
      <c r="Q51" s="168"/>
      <c r="R51" s="172"/>
      <c r="S51" s="172"/>
      <c r="T51" s="172"/>
      <c r="U51" s="173"/>
      <c r="V51" s="174"/>
      <c r="W51" s="172"/>
      <c r="X51" s="172"/>
      <c r="Y51" s="172"/>
      <c r="Z51" s="175"/>
      <c r="AA51" s="168"/>
      <c r="AB51" s="172"/>
      <c r="AC51" s="172"/>
      <c r="AD51" s="175"/>
      <c r="AE51" s="173"/>
      <c r="AF51" s="176">
        <f t="shared" si="0"/>
        <v>0</v>
      </c>
      <c r="AG51" s="177">
        <f t="shared" si="1"/>
        <v>21</v>
      </c>
      <c r="AH51" s="1316"/>
      <c r="AI51" s="1317"/>
      <c r="AJ51" s="178"/>
      <c r="AK51" s="178"/>
      <c r="AL51" s="178"/>
      <c r="AM51" s="179"/>
    </row>
    <row r="52" spans="1:39" ht="21.9" customHeight="1">
      <c r="A52" s="157">
        <v>40</v>
      </c>
      <c r="B52" s="488" t="e">
        <f>'INPUT DATA'!J48</f>
        <v>#VALUE!</v>
      </c>
      <c r="C52" s="169"/>
      <c r="D52" s="169"/>
      <c r="E52" s="169"/>
      <c r="F52" s="169"/>
      <c r="G52" s="170"/>
      <c r="H52" s="171"/>
      <c r="I52" s="172"/>
      <c r="J52" s="172"/>
      <c r="K52" s="173"/>
      <c r="L52" s="174"/>
      <c r="M52" s="172"/>
      <c r="N52" s="172"/>
      <c r="O52" s="172"/>
      <c r="P52" s="175"/>
      <c r="Q52" s="168"/>
      <c r="R52" s="172"/>
      <c r="S52" s="172"/>
      <c r="T52" s="172"/>
      <c r="U52" s="173"/>
      <c r="V52" s="174"/>
      <c r="W52" s="172"/>
      <c r="X52" s="172"/>
      <c r="Y52" s="172"/>
      <c r="Z52" s="175"/>
      <c r="AA52" s="168"/>
      <c r="AB52" s="172"/>
      <c r="AC52" s="172"/>
      <c r="AD52" s="175"/>
      <c r="AE52" s="173"/>
      <c r="AF52" s="176">
        <f t="shared" si="0"/>
        <v>0</v>
      </c>
      <c r="AG52" s="177">
        <f t="shared" si="1"/>
        <v>21</v>
      </c>
      <c r="AH52" s="1316"/>
      <c r="AI52" s="1317"/>
      <c r="AJ52" s="1317"/>
      <c r="AK52" s="1317"/>
      <c r="AL52" s="1317"/>
      <c r="AM52" s="1318"/>
    </row>
    <row r="53" spans="1:39" ht="21.9" customHeight="1">
      <c r="A53" s="157">
        <v>41</v>
      </c>
      <c r="B53" s="488" t="e">
        <f>'INPUT DATA'!J49</f>
        <v>#VALUE!</v>
      </c>
      <c r="C53" s="169"/>
      <c r="D53" s="169"/>
      <c r="E53" s="169"/>
      <c r="F53" s="169"/>
      <c r="G53" s="170"/>
      <c r="H53" s="171"/>
      <c r="I53" s="172"/>
      <c r="J53" s="172"/>
      <c r="K53" s="173"/>
      <c r="L53" s="174"/>
      <c r="M53" s="172"/>
      <c r="N53" s="172"/>
      <c r="O53" s="172"/>
      <c r="P53" s="175"/>
      <c r="Q53" s="168"/>
      <c r="R53" s="172"/>
      <c r="S53" s="172"/>
      <c r="T53" s="172"/>
      <c r="U53" s="173"/>
      <c r="V53" s="174"/>
      <c r="W53" s="172"/>
      <c r="X53" s="172"/>
      <c r="Y53" s="172"/>
      <c r="Z53" s="175"/>
      <c r="AA53" s="168"/>
      <c r="AB53" s="172"/>
      <c r="AC53" s="172"/>
      <c r="AD53" s="175"/>
      <c r="AE53" s="173"/>
      <c r="AF53" s="176">
        <f t="shared" si="0"/>
        <v>0</v>
      </c>
      <c r="AG53" s="177">
        <f t="shared" si="1"/>
        <v>21</v>
      </c>
      <c r="AH53" s="1316"/>
      <c r="AI53" s="1317"/>
      <c r="AJ53" s="1317"/>
      <c r="AK53" s="1317"/>
      <c r="AL53" s="1317"/>
      <c r="AM53" s="1318"/>
    </row>
    <row r="54" spans="1:39" ht="21.9" customHeight="1">
      <c r="A54" s="157">
        <v>42</v>
      </c>
      <c r="B54" s="488" t="e">
        <f>'INPUT DATA'!J50</f>
        <v>#VALUE!</v>
      </c>
      <c r="C54" s="169"/>
      <c r="D54" s="169"/>
      <c r="E54" s="169"/>
      <c r="F54" s="169"/>
      <c r="G54" s="170"/>
      <c r="H54" s="171"/>
      <c r="I54" s="172"/>
      <c r="J54" s="172"/>
      <c r="K54" s="173"/>
      <c r="L54" s="174"/>
      <c r="M54" s="172"/>
      <c r="N54" s="172"/>
      <c r="O54" s="172"/>
      <c r="P54" s="175"/>
      <c r="Q54" s="168"/>
      <c r="R54" s="172"/>
      <c r="S54" s="172"/>
      <c r="T54" s="172"/>
      <c r="U54" s="173"/>
      <c r="V54" s="174"/>
      <c r="W54" s="172"/>
      <c r="X54" s="172"/>
      <c r="Y54" s="172"/>
      <c r="Z54" s="175"/>
      <c r="AA54" s="168"/>
      <c r="AB54" s="172"/>
      <c r="AC54" s="172"/>
      <c r="AD54" s="175"/>
      <c r="AE54" s="173"/>
      <c r="AF54" s="176">
        <f t="shared" si="0"/>
        <v>0</v>
      </c>
      <c r="AG54" s="177">
        <f t="shared" si="1"/>
        <v>21</v>
      </c>
      <c r="AH54" s="1316"/>
      <c r="AI54" s="1317"/>
      <c r="AJ54" s="1317"/>
      <c r="AK54" s="1317"/>
      <c r="AL54" s="1317"/>
      <c r="AM54" s="1318"/>
    </row>
    <row r="55" spans="1:39" ht="21.9" customHeight="1">
      <c r="A55" s="157">
        <v>43</v>
      </c>
      <c r="B55" s="488" t="e">
        <f>'INPUT DATA'!J51</f>
        <v>#VALUE!</v>
      </c>
      <c r="C55" s="178"/>
      <c r="D55" s="178"/>
      <c r="E55" s="178"/>
      <c r="F55" s="178"/>
      <c r="G55" s="168"/>
      <c r="H55" s="172"/>
      <c r="I55" s="172"/>
      <c r="J55" s="172"/>
      <c r="K55" s="173"/>
      <c r="L55" s="174"/>
      <c r="M55" s="172"/>
      <c r="N55" s="172"/>
      <c r="O55" s="172"/>
      <c r="P55" s="175"/>
      <c r="Q55" s="168"/>
      <c r="R55" s="172"/>
      <c r="S55" s="172"/>
      <c r="T55" s="172"/>
      <c r="U55" s="173"/>
      <c r="V55" s="174"/>
      <c r="W55" s="172"/>
      <c r="X55" s="172"/>
      <c r="Y55" s="172"/>
      <c r="Z55" s="175"/>
      <c r="AA55" s="168"/>
      <c r="AB55" s="172"/>
      <c r="AC55" s="172"/>
      <c r="AD55" s="175"/>
      <c r="AE55" s="173"/>
      <c r="AF55" s="176">
        <f t="shared" si="0"/>
        <v>0</v>
      </c>
      <c r="AG55" s="177">
        <f t="shared" si="1"/>
        <v>21</v>
      </c>
      <c r="AH55" s="1316"/>
      <c r="AI55" s="1317"/>
      <c r="AJ55" s="1317"/>
      <c r="AK55" s="1317"/>
      <c r="AL55" s="1317"/>
      <c r="AM55" s="1318"/>
    </row>
    <row r="56" spans="1:39" ht="21.9" customHeight="1">
      <c r="A56" s="157">
        <v>44</v>
      </c>
      <c r="B56" s="488" t="e">
        <f>'INPUT DATA'!J52</f>
        <v>#VALUE!</v>
      </c>
      <c r="C56" s="178"/>
      <c r="D56" s="178"/>
      <c r="E56" s="178"/>
      <c r="F56" s="178"/>
      <c r="G56" s="168"/>
      <c r="H56" s="172"/>
      <c r="I56" s="172"/>
      <c r="J56" s="172"/>
      <c r="K56" s="173"/>
      <c r="L56" s="174"/>
      <c r="M56" s="172"/>
      <c r="N56" s="172"/>
      <c r="O56" s="172"/>
      <c r="P56" s="175"/>
      <c r="Q56" s="168"/>
      <c r="R56" s="172"/>
      <c r="S56" s="172"/>
      <c r="T56" s="172"/>
      <c r="U56" s="173"/>
      <c r="V56" s="174"/>
      <c r="W56" s="172"/>
      <c r="X56" s="172"/>
      <c r="Y56" s="172"/>
      <c r="Z56" s="175"/>
      <c r="AA56" s="168"/>
      <c r="AB56" s="172"/>
      <c r="AC56" s="172"/>
      <c r="AD56" s="175"/>
      <c r="AE56" s="173"/>
      <c r="AF56" s="176">
        <f t="shared" si="0"/>
        <v>0</v>
      </c>
      <c r="AG56" s="177">
        <f t="shared" si="1"/>
        <v>21</v>
      </c>
      <c r="AH56" s="1316"/>
      <c r="AI56" s="1317"/>
      <c r="AJ56" s="1317"/>
      <c r="AK56" s="1317"/>
      <c r="AL56" s="1317"/>
      <c r="AM56" s="1318"/>
    </row>
    <row r="57" spans="1:39" ht="21.9" customHeight="1">
      <c r="A57" s="157">
        <v>45</v>
      </c>
      <c r="B57" s="488" t="e">
        <f>'INPUT DATA'!J53</f>
        <v>#VALUE!</v>
      </c>
      <c r="C57" s="178"/>
      <c r="D57" s="178"/>
      <c r="E57" s="178"/>
      <c r="F57" s="178"/>
      <c r="G57" s="168"/>
      <c r="H57" s="172"/>
      <c r="I57" s="172"/>
      <c r="J57" s="172"/>
      <c r="K57" s="173"/>
      <c r="L57" s="174"/>
      <c r="M57" s="172"/>
      <c r="N57" s="172"/>
      <c r="O57" s="172"/>
      <c r="P57" s="175"/>
      <c r="Q57" s="168"/>
      <c r="R57" s="172"/>
      <c r="S57" s="172"/>
      <c r="T57" s="172"/>
      <c r="U57" s="173"/>
      <c r="V57" s="174"/>
      <c r="W57" s="172"/>
      <c r="X57" s="172"/>
      <c r="Y57" s="172"/>
      <c r="Z57" s="175"/>
      <c r="AA57" s="168"/>
      <c r="AB57" s="172"/>
      <c r="AC57" s="172"/>
      <c r="AD57" s="175"/>
      <c r="AE57" s="173"/>
      <c r="AF57" s="176">
        <f t="shared" si="0"/>
        <v>0</v>
      </c>
      <c r="AG57" s="177">
        <f t="shared" si="1"/>
        <v>21</v>
      </c>
      <c r="AH57" s="1316"/>
      <c r="AI57" s="1317"/>
      <c r="AJ57" s="1317"/>
      <c r="AK57" s="1317"/>
      <c r="AL57" s="1317"/>
      <c r="AM57" s="1318"/>
    </row>
    <row r="58" spans="1:39" ht="21.9" customHeight="1">
      <c r="A58" s="157">
        <v>46</v>
      </c>
      <c r="B58" s="488" t="e">
        <f>'INPUT DATA'!J54</f>
        <v>#VALUE!</v>
      </c>
      <c r="C58" s="178"/>
      <c r="D58" s="178"/>
      <c r="E58" s="178"/>
      <c r="F58" s="178"/>
      <c r="G58" s="168"/>
      <c r="H58" s="172"/>
      <c r="I58" s="172"/>
      <c r="J58" s="172"/>
      <c r="K58" s="173"/>
      <c r="L58" s="174"/>
      <c r="M58" s="172"/>
      <c r="N58" s="172"/>
      <c r="O58" s="172"/>
      <c r="P58" s="175"/>
      <c r="Q58" s="168"/>
      <c r="R58" s="172"/>
      <c r="S58" s="172"/>
      <c r="T58" s="172"/>
      <c r="U58" s="173"/>
      <c r="V58" s="174"/>
      <c r="W58" s="172"/>
      <c r="X58" s="172"/>
      <c r="Y58" s="172"/>
      <c r="Z58" s="175"/>
      <c r="AA58" s="168"/>
      <c r="AB58" s="172"/>
      <c r="AC58" s="172"/>
      <c r="AD58" s="175"/>
      <c r="AE58" s="173"/>
      <c r="AF58" s="176">
        <f t="shared" si="0"/>
        <v>0</v>
      </c>
      <c r="AG58" s="177">
        <f t="shared" si="1"/>
        <v>21</v>
      </c>
      <c r="AH58" s="1316"/>
      <c r="AI58" s="1317"/>
      <c r="AJ58" s="1317"/>
      <c r="AK58" s="1317"/>
      <c r="AL58" s="1317"/>
      <c r="AM58" s="1318"/>
    </row>
    <row r="59" spans="1:39" ht="21.9" customHeight="1">
      <c r="A59" s="157">
        <v>47</v>
      </c>
      <c r="B59" s="488" t="e">
        <f>'INPUT DATA'!J55</f>
        <v>#VALUE!</v>
      </c>
      <c r="C59" s="180"/>
      <c r="D59" s="180"/>
      <c r="E59" s="180"/>
      <c r="F59" s="180"/>
      <c r="G59" s="181"/>
      <c r="H59" s="182"/>
      <c r="I59" s="182"/>
      <c r="J59" s="182"/>
      <c r="K59" s="183"/>
      <c r="L59" s="184"/>
      <c r="M59" s="182"/>
      <c r="N59" s="182"/>
      <c r="O59" s="182"/>
      <c r="P59" s="185"/>
      <c r="Q59" s="181"/>
      <c r="R59" s="182"/>
      <c r="S59" s="182"/>
      <c r="T59" s="182"/>
      <c r="U59" s="183"/>
      <c r="V59" s="184"/>
      <c r="W59" s="182"/>
      <c r="X59" s="182"/>
      <c r="Y59" s="182"/>
      <c r="Z59" s="185"/>
      <c r="AA59" s="181"/>
      <c r="AB59" s="182"/>
      <c r="AC59" s="182"/>
      <c r="AD59" s="185"/>
      <c r="AE59" s="183"/>
      <c r="AF59" s="176">
        <f t="shared" si="0"/>
        <v>0</v>
      </c>
      <c r="AG59" s="177">
        <f t="shared" si="1"/>
        <v>21</v>
      </c>
      <c r="AH59" s="1316"/>
      <c r="AI59" s="1317"/>
      <c r="AJ59" s="1317"/>
      <c r="AK59" s="1317"/>
      <c r="AL59" s="1317"/>
      <c r="AM59" s="1318"/>
    </row>
    <row r="60" spans="1:39" ht="21.9" customHeight="1">
      <c r="A60" s="157">
        <v>48</v>
      </c>
      <c r="B60" s="488" t="e">
        <f>'INPUT DATA'!J56</f>
        <v>#VALUE!</v>
      </c>
      <c r="C60" s="180"/>
      <c r="D60" s="180"/>
      <c r="E60" s="180"/>
      <c r="F60" s="180"/>
      <c r="G60" s="181"/>
      <c r="H60" s="182"/>
      <c r="I60" s="182"/>
      <c r="J60" s="182"/>
      <c r="K60" s="183"/>
      <c r="L60" s="184"/>
      <c r="M60" s="182"/>
      <c r="N60" s="182"/>
      <c r="O60" s="182"/>
      <c r="P60" s="185"/>
      <c r="Q60" s="181"/>
      <c r="R60" s="182"/>
      <c r="S60" s="182"/>
      <c r="T60" s="182"/>
      <c r="U60" s="183"/>
      <c r="V60" s="184"/>
      <c r="W60" s="182"/>
      <c r="X60" s="182"/>
      <c r="Y60" s="182"/>
      <c r="Z60" s="185"/>
      <c r="AA60" s="181"/>
      <c r="AB60" s="182"/>
      <c r="AC60" s="182"/>
      <c r="AD60" s="185"/>
      <c r="AE60" s="183"/>
      <c r="AF60" s="176">
        <f t="shared" si="0"/>
        <v>0</v>
      </c>
      <c r="AG60" s="177">
        <f t="shared" si="1"/>
        <v>21</v>
      </c>
      <c r="AH60" s="1316"/>
      <c r="AI60" s="1317"/>
      <c r="AJ60" s="1317"/>
      <c r="AK60" s="1317"/>
      <c r="AL60" s="1317"/>
      <c r="AM60" s="1318"/>
    </row>
    <row r="61" spans="1:39" ht="21.9" customHeight="1">
      <c r="A61" s="157">
        <v>49</v>
      </c>
      <c r="B61" s="488" t="e">
        <f>'INPUT DATA'!J57</f>
        <v>#VALUE!</v>
      </c>
      <c r="C61" s="180"/>
      <c r="D61" s="180"/>
      <c r="E61" s="180"/>
      <c r="F61" s="180"/>
      <c r="G61" s="181"/>
      <c r="H61" s="182"/>
      <c r="I61" s="182"/>
      <c r="J61" s="182"/>
      <c r="K61" s="183"/>
      <c r="L61" s="184"/>
      <c r="M61" s="182"/>
      <c r="N61" s="182"/>
      <c r="O61" s="182"/>
      <c r="P61" s="185"/>
      <c r="Q61" s="181"/>
      <c r="R61" s="182"/>
      <c r="S61" s="182"/>
      <c r="T61" s="182"/>
      <c r="U61" s="183"/>
      <c r="V61" s="184"/>
      <c r="W61" s="182"/>
      <c r="X61" s="182"/>
      <c r="Y61" s="182"/>
      <c r="Z61" s="185"/>
      <c r="AA61" s="181"/>
      <c r="AB61" s="182"/>
      <c r="AC61" s="182"/>
      <c r="AD61" s="185"/>
      <c r="AE61" s="183"/>
      <c r="AF61" s="176">
        <f t="shared" si="0"/>
        <v>0</v>
      </c>
      <c r="AG61" s="177">
        <f t="shared" si="1"/>
        <v>21</v>
      </c>
      <c r="AH61" s="1316"/>
      <c r="AI61" s="1317"/>
      <c r="AJ61" s="1317"/>
      <c r="AK61" s="1317"/>
      <c r="AL61" s="1317"/>
      <c r="AM61" s="1318"/>
    </row>
    <row r="62" spans="1:39" ht="14.5" thickBot="1">
      <c r="A62" s="181">
        <v>50</v>
      </c>
      <c r="B62" s="488" t="e">
        <f>'INPUT DATA'!J58</f>
        <v>#VALUE!</v>
      </c>
      <c r="C62" s="180"/>
      <c r="D62" s="180"/>
      <c r="E62" s="180"/>
      <c r="F62" s="180"/>
      <c r="G62" s="181">
        <f>$AK$119-((COUNTIF(G13:G61,"X")))</f>
        <v>24</v>
      </c>
      <c r="H62" s="182">
        <f t="shared" ref="H62:AE62" si="2">$AK$119-((COUNTIF(H13:H61,"X")))</f>
        <v>24</v>
      </c>
      <c r="I62" s="182">
        <f t="shared" si="2"/>
        <v>24</v>
      </c>
      <c r="J62" s="182">
        <f t="shared" si="2"/>
        <v>24</v>
      </c>
      <c r="K62" s="183">
        <f t="shared" si="2"/>
        <v>24</v>
      </c>
      <c r="L62" s="184">
        <f t="shared" si="2"/>
        <v>24</v>
      </c>
      <c r="M62" s="182">
        <f t="shared" si="2"/>
        <v>24</v>
      </c>
      <c r="N62" s="182">
        <f t="shared" si="2"/>
        <v>24</v>
      </c>
      <c r="O62" s="182">
        <f t="shared" si="2"/>
        <v>24</v>
      </c>
      <c r="P62" s="185">
        <f t="shared" si="2"/>
        <v>24</v>
      </c>
      <c r="Q62" s="181">
        <f t="shared" si="2"/>
        <v>24</v>
      </c>
      <c r="R62" s="182">
        <f t="shared" si="2"/>
        <v>24</v>
      </c>
      <c r="S62" s="182">
        <f t="shared" si="2"/>
        <v>24</v>
      </c>
      <c r="T62" s="182">
        <f t="shared" si="2"/>
        <v>24</v>
      </c>
      <c r="U62" s="183">
        <f t="shared" si="2"/>
        <v>24</v>
      </c>
      <c r="V62" s="184">
        <f t="shared" si="2"/>
        <v>24</v>
      </c>
      <c r="W62" s="182">
        <f t="shared" si="2"/>
        <v>24</v>
      </c>
      <c r="X62" s="182">
        <f t="shared" si="2"/>
        <v>24</v>
      </c>
      <c r="Y62" s="182">
        <f t="shared" si="2"/>
        <v>24</v>
      </c>
      <c r="Z62" s="185">
        <f t="shared" si="2"/>
        <v>24</v>
      </c>
      <c r="AA62" s="181">
        <f t="shared" si="2"/>
        <v>24</v>
      </c>
      <c r="AB62" s="182">
        <f t="shared" si="2"/>
        <v>24</v>
      </c>
      <c r="AC62" s="182">
        <f t="shared" si="2"/>
        <v>24</v>
      </c>
      <c r="AD62" s="185">
        <f t="shared" si="2"/>
        <v>24</v>
      </c>
      <c r="AE62" s="183">
        <f t="shared" si="2"/>
        <v>24</v>
      </c>
      <c r="AF62" s="176" t="s">
        <v>14</v>
      </c>
      <c r="AG62" s="177" t="s">
        <v>14</v>
      </c>
      <c r="AH62" s="1316"/>
      <c r="AI62" s="1317"/>
      <c r="AJ62" s="1319"/>
      <c r="AK62" s="1319"/>
      <c r="AL62" s="1319"/>
      <c r="AM62" s="1320"/>
    </row>
    <row r="63" spans="1:39" ht="21.9" customHeight="1" thickBot="1">
      <c r="A63" s="186"/>
      <c r="B63" s="325" t="s">
        <v>283</v>
      </c>
      <c r="C63" s="187"/>
      <c r="D63" s="187"/>
      <c r="E63" s="187"/>
      <c r="F63" s="187"/>
      <c r="G63" s="188">
        <f>IF(G10="",0,G62)</f>
        <v>24</v>
      </c>
      <c r="H63" s="189">
        <f t="shared" ref="H63:AE63" si="3">IF(H10="",0,H62)</f>
        <v>24</v>
      </c>
      <c r="I63" s="189">
        <f t="shared" si="3"/>
        <v>24</v>
      </c>
      <c r="J63" s="189">
        <f t="shared" si="3"/>
        <v>24</v>
      </c>
      <c r="K63" s="190">
        <f t="shared" si="3"/>
        <v>24</v>
      </c>
      <c r="L63" s="188">
        <f t="shared" si="3"/>
        <v>24</v>
      </c>
      <c r="M63" s="189">
        <f t="shared" si="3"/>
        <v>24</v>
      </c>
      <c r="N63" s="189">
        <f t="shared" si="3"/>
        <v>24</v>
      </c>
      <c r="O63" s="189">
        <f t="shared" si="3"/>
        <v>24</v>
      </c>
      <c r="P63" s="190">
        <f t="shared" si="3"/>
        <v>24</v>
      </c>
      <c r="Q63" s="188">
        <f t="shared" si="3"/>
        <v>24</v>
      </c>
      <c r="R63" s="189">
        <f t="shared" si="3"/>
        <v>24</v>
      </c>
      <c r="S63" s="189">
        <f t="shared" si="3"/>
        <v>24</v>
      </c>
      <c r="T63" s="189">
        <f t="shared" si="3"/>
        <v>24</v>
      </c>
      <c r="U63" s="190">
        <f t="shared" si="3"/>
        <v>24</v>
      </c>
      <c r="V63" s="188">
        <f t="shared" si="3"/>
        <v>24</v>
      </c>
      <c r="W63" s="189">
        <f t="shared" si="3"/>
        <v>24</v>
      </c>
      <c r="X63" s="189">
        <f t="shared" si="3"/>
        <v>24</v>
      </c>
      <c r="Y63" s="189">
        <f t="shared" si="3"/>
        <v>0</v>
      </c>
      <c r="Z63" s="190">
        <f t="shared" si="3"/>
        <v>0</v>
      </c>
      <c r="AA63" s="188">
        <f t="shared" si="3"/>
        <v>24</v>
      </c>
      <c r="AB63" s="189">
        <f t="shared" si="3"/>
        <v>24</v>
      </c>
      <c r="AC63" s="189">
        <f t="shared" si="3"/>
        <v>24</v>
      </c>
      <c r="AD63" s="189">
        <f t="shared" si="3"/>
        <v>0</v>
      </c>
      <c r="AE63" s="190">
        <f t="shared" si="3"/>
        <v>0</v>
      </c>
      <c r="AF63" s="191">
        <f>SUM(AF13:AF61)</f>
        <v>0</v>
      </c>
      <c r="AG63" s="192">
        <f>SUM(G63:AE63)</f>
        <v>504</v>
      </c>
      <c r="AH63" s="193"/>
      <c r="AI63" s="194"/>
      <c r="AJ63" s="194"/>
      <c r="AK63" s="194"/>
      <c r="AL63" s="194"/>
      <c r="AM63" s="195"/>
    </row>
    <row r="64" spans="1:39" ht="21.9" customHeight="1">
      <c r="A64" s="157">
        <v>1</v>
      </c>
      <c r="B64" s="486" t="str">
        <f>'INPUT DATA'!P9</f>
        <v>AGANOS, MEARL ROSE S.</v>
      </c>
      <c r="C64" s="196"/>
      <c r="D64" s="196"/>
      <c r="E64" s="196"/>
      <c r="F64" s="196"/>
      <c r="G64" s="197"/>
      <c r="H64" s="160"/>
      <c r="I64" s="161"/>
      <c r="J64" s="161"/>
      <c r="K64" s="198"/>
      <c r="L64" s="199"/>
      <c r="M64" s="200"/>
      <c r="N64" s="200"/>
      <c r="O64" s="200"/>
      <c r="P64" s="201"/>
      <c r="Q64" s="157"/>
      <c r="R64" s="200"/>
      <c r="S64" s="200"/>
      <c r="T64" s="200"/>
      <c r="U64" s="198"/>
      <c r="V64" s="199"/>
      <c r="W64" s="200"/>
      <c r="X64" s="200"/>
      <c r="Y64" s="200"/>
      <c r="Z64" s="201"/>
      <c r="AA64" s="157"/>
      <c r="AB64" s="200"/>
      <c r="AC64" s="200"/>
      <c r="AD64" s="201"/>
      <c r="AE64" s="198"/>
      <c r="AF64" s="166">
        <f t="shared" ref="AF64:AF112" si="4">COUNTIF(G64:AE64,"X")</f>
        <v>0</v>
      </c>
      <c r="AG64" s="167">
        <f t="shared" ref="AG64:AG112" si="5">$AJ$117-AF64</f>
        <v>21</v>
      </c>
      <c r="AH64" s="1326"/>
      <c r="AI64" s="1327"/>
      <c r="AJ64" s="1327"/>
      <c r="AK64" s="1327"/>
      <c r="AL64" s="1327"/>
      <c r="AM64" s="1328"/>
    </row>
    <row r="65" spans="1:39" ht="21.9" customHeight="1">
      <c r="A65" s="168">
        <v>2</v>
      </c>
      <c r="B65" s="489" t="str">
        <f>'INPUT DATA'!P10</f>
        <v>CALIZAR, CHRISTINA PAULA A.</v>
      </c>
      <c r="C65" s="202"/>
      <c r="D65" s="202"/>
      <c r="E65" s="202"/>
      <c r="F65" s="202"/>
      <c r="G65" s="203"/>
      <c r="H65" s="204"/>
      <c r="I65" s="172"/>
      <c r="J65" s="172"/>
      <c r="K65" s="173"/>
      <c r="L65" s="174"/>
      <c r="M65" s="172"/>
      <c r="N65" s="172"/>
      <c r="O65" s="172"/>
      <c r="P65" s="175"/>
      <c r="Q65" s="168"/>
      <c r="R65" s="172"/>
      <c r="S65" s="172"/>
      <c r="T65" s="172"/>
      <c r="U65" s="173"/>
      <c r="V65" s="174"/>
      <c r="W65" s="172"/>
      <c r="X65" s="172"/>
      <c r="Y65" s="172"/>
      <c r="Z65" s="175"/>
      <c r="AA65" s="168"/>
      <c r="AB65" s="172"/>
      <c r="AC65" s="172"/>
      <c r="AD65" s="175"/>
      <c r="AE65" s="173"/>
      <c r="AF65" s="176">
        <f t="shared" si="4"/>
        <v>0</v>
      </c>
      <c r="AG65" s="177">
        <f t="shared" si="5"/>
        <v>21</v>
      </c>
      <c r="AH65" s="1316"/>
      <c r="AI65" s="1317"/>
      <c r="AJ65" s="1317"/>
      <c r="AK65" s="1317"/>
      <c r="AL65" s="1317"/>
      <c r="AM65" s="1318"/>
    </row>
    <row r="66" spans="1:39" ht="21.9" customHeight="1">
      <c r="A66" s="168">
        <v>3</v>
      </c>
      <c r="B66" s="489" t="str">
        <f>'INPUT DATA'!P11</f>
        <v>CAMPANIEL, JOANNA RENEE A.</v>
      </c>
      <c r="C66" s="202"/>
      <c r="D66" s="202"/>
      <c r="E66" s="202"/>
      <c r="F66" s="202"/>
      <c r="G66" s="203"/>
      <c r="H66" s="204"/>
      <c r="I66" s="172"/>
      <c r="J66" s="172"/>
      <c r="K66" s="173"/>
      <c r="L66" s="174"/>
      <c r="M66" s="172"/>
      <c r="N66" s="172"/>
      <c r="O66" s="172"/>
      <c r="P66" s="175"/>
      <c r="Q66" s="168"/>
      <c r="R66" s="172"/>
      <c r="S66" s="172"/>
      <c r="T66" s="172"/>
      <c r="U66" s="173"/>
      <c r="V66" s="174"/>
      <c r="W66" s="172"/>
      <c r="X66" s="172"/>
      <c r="Y66" s="172"/>
      <c r="Z66" s="175"/>
      <c r="AA66" s="168"/>
      <c r="AB66" s="172"/>
      <c r="AC66" s="172"/>
      <c r="AD66" s="175"/>
      <c r="AE66" s="173"/>
      <c r="AF66" s="176">
        <f t="shared" si="4"/>
        <v>0</v>
      </c>
      <c r="AG66" s="177">
        <f t="shared" si="5"/>
        <v>21</v>
      </c>
      <c r="AH66" s="1316"/>
      <c r="AI66" s="1317"/>
      <c r="AJ66" s="1317"/>
      <c r="AK66" s="1317"/>
      <c r="AL66" s="1317"/>
      <c r="AM66" s="1318"/>
    </row>
    <row r="67" spans="1:39" ht="21.9" customHeight="1">
      <c r="A67" s="168">
        <v>4</v>
      </c>
      <c r="B67" s="489" t="str">
        <f>'INPUT DATA'!P12</f>
        <v>CANSON, ALJANNE D.</v>
      </c>
      <c r="C67" s="202"/>
      <c r="D67" s="202"/>
      <c r="E67" s="202"/>
      <c r="F67" s="202"/>
      <c r="G67" s="203"/>
      <c r="H67" s="204"/>
      <c r="I67" s="172"/>
      <c r="J67" s="172"/>
      <c r="K67" s="173"/>
      <c r="L67" s="174"/>
      <c r="M67" s="172"/>
      <c r="N67" s="172"/>
      <c r="O67" s="172"/>
      <c r="P67" s="175"/>
      <c r="Q67" s="168"/>
      <c r="R67" s="172"/>
      <c r="S67" s="172"/>
      <c r="T67" s="172"/>
      <c r="U67" s="173"/>
      <c r="V67" s="174"/>
      <c r="W67" s="172"/>
      <c r="X67" s="172"/>
      <c r="Y67" s="172"/>
      <c r="Z67" s="175"/>
      <c r="AA67" s="168"/>
      <c r="AB67" s="172"/>
      <c r="AC67" s="172"/>
      <c r="AD67" s="175"/>
      <c r="AE67" s="173"/>
      <c r="AF67" s="176">
        <f t="shared" si="4"/>
        <v>0</v>
      </c>
      <c r="AG67" s="177">
        <f t="shared" si="5"/>
        <v>21</v>
      </c>
      <c r="AH67" s="1316"/>
      <c r="AI67" s="1317"/>
      <c r="AJ67" s="1317"/>
      <c r="AK67" s="1317"/>
      <c r="AL67" s="1317"/>
      <c r="AM67" s="1318"/>
    </row>
    <row r="68" spans="1:39" ht="21.9" customHeight="1">
      <c r="A68" s="168">
        <v>5</v>
      </c>
      <c r="B68" s="489" t="str">
        <f>'INPUT DATA'!P13</f>
        <v>CARBONILLA, JHAYRA O.</v>
      </c>
      <c r="C68" s="202"/>
      <c r="D68" s="202"/>
      <c r="E68" s="202"/>
      <c r="F68" s="202"/>
      <c r="G68" s="203"/>
      <c r="H68" s="204"/>
      <c r="I68" s="172"/>
      <c r="J68" s="172"/>
      <c r="K68" s="173"/>
      <c r="L68" s="174"/>
      <c r="M68" s="172"/>
      <c r="N68" s="172"/>
      <c r="O68" s="172"/>
      <c r="P68" s="175"/>
      <c r="Q68" s="168"/>
      <c r="R68" s="172"/>
      <c r="S68" s="172"/>
      <c r="T68" s="172"/>
      <c r="U68" s="173"/>
      <c r="V68" s="174"/>
      <c r="W68" s="172"/>
      <c r="X68" s="172"/>
      <c r="Y68" s="172"/>
      <c r="Z68" s="175"/>
      <c r="AA68" s="168"/>
      <c r="AB68" s="172"/>
      <c r="AC68" s="172"/>
      <c r="AD68" s="175"/>
      <c r="AE68" s="173"/>
      <c r="AF68" s="176">
        <f t="shared" si="4"/>
        <v>0</v>
      </c>
      <c r="AG68" s="177">
        <f t="shared" si="5"/>
        <v>21</v>
      </c>
      <c r="AH68" s="1316"/>
      <c r="AI68" s="1317"/>
      <c r="AJ68" s="1317"/>
      <c r="AK68" s="1317"/>
      <c r="AL68" s="1317"/>
      <c r="AM68" s="1318"/>
    </row>
    <row r="69" spans="1:39" ht="21.9" customHeight="1">
      <c r="A69" s="168">
        <v>6</v>
      </c>
      <c r="B69" s="489" t="str">
        <f>'INPUT DATA'!P14</f>
        <v>CASTILLON, VIVIAN GRACE P.</v>
      </c>
      <c r="C69" s="202"/>
      <c r="D69" s="202"/>
      <c r="E69" s="202"/>
      <c r="F69" s="202"/>
      <c r="G69" s="203"/>
      <c r="H69" s="204"/>
      <c r="I69" s="172"/>
      <c r="J69" s="172"/>
      <c r="K69" s="173"/>
      <c r="L69" s="174"/>
      <c r="M69" s="172"/>
      <c r="N69" s="172"/>
      <c r="O69" s="172"/>
      <c r="P69" s="175"/>
      <c r="Q69" s="168"/>
      <c r="R69" s="172"/>
      <c r="S69" s="172"/>
      <c r="T69" s="172"/>
      <c r="U69" s="173"/>
      <c r="V69" s="174"/>
      <c r="W69" s="172"/>
      <c r="X69" s="172"/>
      <c r="Y69" s="172"/>
      <c r="Z69" s="175"/>
      <c r="AA69" s="168"/>
      <c r="AB69" s="172"/>
      <c r="AC69" s="172"/>
      <c r="AD69" s="175"/>
      <c r="AE69" s="173"/>
      <c r="AF69" s="176">
        <f t="shared" si="4"/>
        <v>0</v>
      </c>
      <c r="AG69" s="177">
        <f t="shared" si="5"/>
        <v>21</v>
      </c>
      <c r="AH69" s="1316"/>
      <c r="AI69" s="1317"/>
      <c r="AJ69" s="1317"/>
      <c r="AK69" s="1317"/>
      <c r="AL69" s="1317"/>
      <c r="AM69" s="1318"/>
    </row>
    <row r="70" spans="1:39" ht="21.9" customHeight="1">
      <c r="A70" s="168">
        <v>7</v>
      </c>
      <c r="B70" s="489" t="str">
        <f>'INPUT DATA'!P15</f>
        <v>DAWA, PATRICE BRIELLE J.</v>
      </c>
      <c r="C70" s="202"/>
      <c r="D70" s="202"/>
      <c r="E70" s="202"/>
      <c r="F70" s="202"/>
      <c r="G70" s="203"/>
      <c r="H70" s="204"/>
      <c r="I70" s="172"/>
      <c r="J70" s="172"/>
      <c r="K70" s="173"/>
      <c r="L70" s="174"/>
      <c r="M70" s="172"/>
      <c r="N70" s="172"/>
      <c r="O70" s="172"/>
      <c r="P70" s="175"/>
      <c r="Q70" s="168"/>
      <c r="R70" s="172"/>
      <c r="S70" s="172"/>
      <c r="T70" s="172"/>
      <c r="U70" s="173"/>
      <c r="V70" s="174"/>
      <c r="W70" s="172"/>
      <c r="X70" s="172"/>
      <c r="Y70" s="172"/>
      <c r="Z70" s="175"/>
      <c r="AA70" s="168"/>
      <c r="AB70" s="172"/>
      <c r="AC70" s="172"/>
      <c r="AD70" s="175"/>
      <c r="AE70" s="173"/>
      <c r="AF70" s="176">
        <f t="shared" si="4"/>
        <v>0</v>
      </c>
      <c r="AG70" s="177">
        <f t="shared" si="5"/>
        <v>21</v>
      </c>
      <c r="AH70" s="1316"/>
      <c r="AI70" s="1317"/>
      <c r="AJ70" s="1317"/>
      <c r="AK70" s="1317"/>
      <c r="AL70" s="1317"/>
      <c r="AM70" s="1318"/>
    </row>
    <row r="71" spans="1:39" ht="21.9" customHeight="1">
      <c r="A71" s="168">
        <v>8</v>
      </c>
      <c r="B71" s="489" t="str">
        <f>'INPUT DATA'!P16</f>
        <v>DOMINGO, CHARITY JADE P.</v>
      </c>
      <c r="C71" s="202"/>
      <c r="D71" s="202"/>
      <c r="E71" s="202"/>
      <c r="F71" s="202"/>
      <c r="G71" s="203"/>
      <c r="H71" s="204"/>
      <c r="I71" s="172"/>
      <c r="J71" s="172"/>
      <c r="K71" s="173"/>
      <c r="L71" s="174"/>
      <c r="M71" s="172"/>
      <c r="N71" s="172"/>
      <c r="O71" s="172"/>
      <c r="P71" s="175"/>
      <c r="Q71" s="168"/>
      <c r="R71" s="172"/>
      <c r="S71" s="172"/>
      <c r="T71" s="172"/>
      <c r="U71" s="173"/>
      <c r="V71" s="174"/>
      <c r="W71" s="172"/>
      <c r="X71" s="172"/>
      <c r="Y71" s="172"/>
      <c r="Z71" s="175"/>
      <c r="AA71" s="168"/>
      <c r="AB71" s="172"/>
      <c r="AC71" s="172"/>
      <c r="AD71" s="175"/>
      <c r="AE71" s="173"/>
      <c r="AF71" s="176">
        <f t="shared" si="4"/>
        <v>0</v>
      </c>
      <c r="AG71" s="177">
        <f t="shared" si="5"/>
        <v>21</v>
      </c>
      <c r="AH71" s="1316"/>
      <c r="AI71" s="1317"/>
      <c r="AJ71" s="1317"/>
      <c r="AK71" s="1317"/>
      <c r="AL71" s="1317"/>
      <c r="AM71" s="1318"/>
    </row>
    <row r="72" spans="1:39" ht="21.9" customHeight="1">
      <c r="A72" s="168">
        <v>9</v>
      </c>
      <c r="B72" s="489" t="str">
        <f>'INPUT DATA'!P17</f>
        <v>DUMADAG, ALLEYAH KHATE A.</v>
      </c>
      <c r="C72" s="202"/>
      <c r="D72" s="202"/>
      <c r="E72" s="202"/>
      <c r="F72" s="202"/>
      <c r="G72" s="203"/>
      <c r="H72" s="204"/>
      <c r="I72" s="172"/>
      <c r="J72" s="172"/>
      <c r="K72" s="173"/>
      <c r="L72" s="174"/>
      <c r="M72" s="172"/>
      <c r="N72" s="172"/>
      <c r="O72" s="172"/>
      <c r="P72" s="175"/>
      <c r="Q72" s="168"/>
      <c r="R72" s="172"/>
      <c r="S72" s="172"/>
      <c r="T72" s="172"/>
      <c r="U72" s="173"/>
      <c r="V72" s="174"/>
      <c r="W72" s="172"/>
      <c r="X72" s="172"/>
      <c r="Y72" s="172"/>
      <c r="Z72" s="175"/>
      <c r="AA72" s="168"/>
      <c r="AB72" s="172"/>
      <c r="AC72" s="172"/>
      <c r="AD72" s="175"/>
      <c r="AE72" s="173"/>
      <c r="AF72" s="176">
        <f t="shared" si="4"/>
        <v>0</v>
      </c>
      <c r="AG72" s="177">
        <f t="shared" si="5"/>
        <v>21</v>
      </c>
      <c r="AH72" s="1316"/>
      <c r="AI72" s="1317"/>
      <c r="AJ72" s="1317"/>
      <c r="AK72" s="1317"/>
      <c r="AL72" s="1317"/>
      <c r="AM72" s="1318"/>
    </row>
    <row r="73" spans="1:39" ht="21.9" customHeight="1">
      <c r="A73" s="168">
        <v>10</v>
      </c>
      <c r="B73" s="489" t="str">
        <f>'INPUT DATA'!P18</f>
        <v>ESPORTUNO, XAMANTHA ERICA L.</v>
      </c>
      <c r="C73" s="202"/>
      <c r="D73" s="202"/>
      <c r="E73" s="202"/>
      <c r="F73" s="202"/>
      <c r="G73" s="203"/>
      <c r="H73" s="204"/>
      <c r="I73" s="172"/>
      <c r="J73" s="172"/>
      <c r="K73" s="173"/>
      <c r="L73" s="174"/>
      <c r="M73" s="172"/>
      <c r="N73" s="172"/>
      <c r="O73" s="172"/>
      <c r="P73" s="175"/>
      <c r="Q73" s="168"/>
      <c r="R73" s="172"/>
      <c r="S73" s="172"/>
      <c r="T73" s="172"/>
      <c r="U73" s="173"/>
      <c r="V73" s="174"/>
      <c r="W73" s="172"/>
      <c r="X73" s="172"/>
      <c r="Y73" s="172"/>
      <c r="Z73" s="175"/>
      <c r="AA73" s="168"/>
      <c r="AB73" s="172"/>
      <c r="AC73" s="172"/>
      <c r="AD73" s="175"/>
      <c r="AE73" s="173"/>
      <c r="AF73" s="176">
        <f t="shared" si="4"/>
        <v>0</v>
      </c>
      <c r="AG73" s="177">
        <f t="shared" si="5"/>
        <v>21</v>
      </c>
      <c r="AH73" s="1316"/>
      <c r="AI73" s="1317"/>
      <c r="AJ73" s="1317"/>
      <c r="AK73" s="1317"/>
      <c r="AL73" s="1317"/>
      <c r="AM73" s="1318"/>
    </row>
    <row r="74" spans="1:39" ht="21.9" customHeight="1">
      <c r="A74" s="168">
        <v>11</v>
      </c>
      <c r="B74" s="489" t="str">
        <f>'INPUT DATA'!P19</f>
        <v>FACUNLA, LEANNE GEBRELLE M.</v>
      </c>
      <c r="C74" s="202"/>
      <c r="D74" s="202"/>
      <c r="E74" s="202"/>
      <c r="F74" s="202"/>
      <c r="G74" s="203"/>
      <c r="H74" s="204"/>
      <c r="I74" s="172"/>
      <c r="J74" s="172"/>
      <c r="K74" s="173"/>
      <c r="L74" s="174"/>
      <c r="M74" s="172"/>
      <c r="N74" s="172"/>
      <c r="O74" s="172"/>
      <c r="P74" s="175"/>
      <c r="Q74" s="168"/>
      <c r="R74" s="172"/>
      <c r="S74" s="172"/>
      <c r="T74" s="172"/>
      <c r="U74" s="173"/>
      <c r="V74" s="174"/>
      <c r="W74" s="172"/>
      <c r="X74" s="172"/>
      <c r="Y74" s="172"/>
      <c r="Z74" s="175"/>
      <c r="AA74" s="168"/>
      <c r="AB74" s="172"/>
      <c r="AC74" s="172"/>
      <c r="AD74" s="175"/>
      <c r="AE74" s="173"/>
      <c r="AF74" s="176">
        <f t="shared" si="4"/>
        <v>0</v>
      </c>
      <c r="AG74" s="177">
        <f t="shared" si="5"/>
        <v>21</v>
      </c>
      <c r="AH74" s="1316"/>
      <c r="AI74" s="1317"/>
      <c r="AJ74" s="1317"/>
      <c r="AK74" s="1317"/>
      <c r="AL74" s="1317"/>
      <c r="AM74" s="1318"/>
    </row>
    <row r="75" spans="1:39" ht="21.9" customHeight="1">
      <c r="A75" s="168">
        <v>12</v>
      </c>
      <c r="B75" s="489" t="str">
        <f>'INPUT DATA'!P20</f>
        <v>MALUTO, KRISTINE JOY C.</v>
      </c>
      <c r="C75" s="202"/>
      <c r="D75" s="202"/>
      <c r="E75" s="202"/>
      <c r="F75" s="202"/>
      <c r="G75" s="203"/>
      <c r="H75" s="204"/>
      <c r="I75" s="172"/>
      <c r="J75" s="172"/>
      <c r="K75" s="173"/>
      <c r="L75" s="174"/>
      <c r="M75" s="172"/>
      <c r="N75" s="172"/>
      <c r="O75" s="172"/>
      <c r="P75" s="175"/>
      <c r="Q75" s="168"/>
      <c r="R75" s="172"/>
      <c r="S75" s="172"/>
      <c r="T75" s="172"/>
      <c r="U75" s="173"/>
      <c r="V75" s="174"/>
      <c r="W75" s="172"/>
      <c r="X75" s="172"/>
      <c r="Y75" s="172"/>
      <c r="Z75" s="175"/>
      <c r="AA75" s="168"/>
      <c r="AB75" s="172"/>
      <c r="AC75" s="172"/>
      <c r="AD75" s="175"/>
      <c r="AE75" s="173"/>
      <c r="AF75" s="176">
        <f t="shared" si="4"/>
        <v>0</v>
      </c>
      <c r="AG75" s="177">
        <f t="shared" si="5"/>
        <v>21</v>
      </c>
      <c r="AH75" s="1316"/>
      <c r="AI75" s="1317"/>
      <c r="AJ75" s="1317"/>
      <c r="AK75" s="1317"/>
      <c r="AL75" s="1317"/>
      <c r="AM75" s="1318"/>
    </row>
    <row r="76" spans="1:39" ht="21.9" customHeight="1">
      <c r="A76" s="168">
        <v>13</v>
      </c>
      <c r="B76" s="489" t="str">
        <f>'INPUT DATA'!P21</f>
        <v>NAVAL, ANNECHKA LINUELLE S.</v>
      </c>
      <c r="C76" s="202"/>
      <c r="D76" s="202"/>
      <c r="E76" s="202"/>
      <c r="F76" s="202"/>
      <c r="G76" s="203"/>
      <c r="H76" s="204"/>
      <c r="I76" s="172"/>
      <c r="J76" s="172"/>
      <c r="K76" s="173"/>
      <c r="L76" s="174"/>
      <c r="M76" s="172"/>
      <c r="N76" s="172"/>
      <c r="O76" s="172"/>
      <c r="P76" s="175"/>
      <c r="Q76" s="168"/>
      <c r="R76" s="172"/>
      <c r="S76" s="172"/>
      <c r="T76" s="172"/>
      <c r="U76" s="173"/>
      <c r="V76" s="174"/>
      <c r="W76" s="172"/>
      <c r="X76" s="172"/>
      <c r="Y76" s="172"/>
      <c r="Z76" s="175"/>
      <c r="AA76" s="168"/>
      <c r="AB76" s="172"/>
      <c r="AC76" s="172"/>
      <c r="AD76" s="175"/>
      <c r="AE76" s="173"/>
      <c r="AF76" s="176">
        <f t="shared" si="4"/>
        <v>0</v>
      </c>
      <c r="AG76" s="177">
        <f t="shared" si="5"/>
        <v>21</v>
      </c>
      <c r="AH76" s="1316"/>
      <c r="AI76" s="1317"/>
      <c r="AJ76" s="1317"/>
      <c r="AK76" s="1317"/>
      <c r="AL76" s="1317"/>
      <c r="AM76" s="1318"/>
    </row>
    <row r="77" spans="1:39" ht="21.9" customHeight="1">
      <c r="A77" s="168">
        <v>14</v>
      </c>
      <c r="B77" s="489" t="str">
        <f>'INPUT DATA'!P22</f>
        <v>OSOTEO, JOHANNA J.</v>
      </c>
      <c r="C77" s="202"/>
      <c r="D77" s="202"/>
      <c r="E77" s="202"/>
      <c r="F77" s="202"/>
      <c r="G77" s="203"/>
      <c r="H77" s="204"/>
      <c r="I77" s="172"/>
      <c r="J77" s="172"/>
      <c r="K77" s="173"/>
      <c r="L77" s="174"/>
      <c r="M77" s="172"/>
      <c r="N77" s="172"/>
      <c r="O77" s="172"/>
      <c r="P77" s="175"/>
      <c r="Q77" s="168"/>
      <c r="R77" s="172"/>
      <c r="S77" s="172"/>
      <c r="T77" s="172"/>
      <c r="U77" s="173"/>
      <c r="V77" s="174"/>
      <c r="W77" s="172"/>
      <c r="X77" s="172"/>
      <c r="Y77" s="172"/>
      <c r="Z77" s="175"/>
      <c r="AA77" s="168"/>
      <c r="AB77" s="172"/>
      <c r="AC77" s="172"/>
      <c r="AD77" s="175"/>
      <c r="AE77" s="173"/>
      <c r="AF77" s="176">
        <f t="shared" si="4"/>
        <v>0</v>
      </c>
      <c r="AG77" s="177">
        <f t="shared" si="5"/>
        <v>21</v>
      </c>
      <c r="AH77" s="1316"/>
      <c r="AI77" s="1317"/>
      <c r="AJ77" s="1317"/>
      <c r="AK77" s="1317"/>
      <c r="AL77" s="1317"/>
      <c r="AM77" s="1318"/>
    </row>
    <row r="78" spans="1:39" ht="21.9" customHeight="1">
      <c r="A78" s="168">
        <v>15</v>
      </c>
      <c r="B78" s="489" t="str">
        <f>'INPUT DATA'!P23</f>
        <v>PABILONA, QUEENZEL A.</v>
      </c>
      <c r="C78" s="202"/>
      <c r="D78" s="202"/>
      <c r="E78" s="202"/>
      <c r="F78" s="202"/>
      <c r="G78" s="203"/>
      <c r="H78" s="204"/>
      <c r="I78" s="172"/>
      <c r="J78" s="172"/>
      <c r="K78" s="173"/>
      <c r="L78" s="174"/>
      <c r="M78" s="172"/>
      <c r="N78" s="172"/>
      <c r="O78" s="172"/>
      <c r="P78" s="175"/>
      <c r="Q78" s="168"/>
      <c r="R78" s="172"/>
      <c r="S78" s="172"/>
      <c r="T78" s="172"/>
      <c r="U78" s="173"/>
      <c r="V78" s="174"/>
      <c r="W78" s="172"/>
      <c r="X78" s="172"/>
      <c r="Y78" s="172"/>
      <c r="Z78" s="175"/>
      <c r="AA78" s="168"/>
      <c r="AB78" s="172"/>
      <c r="AC78" s="172"/>
      <c r="AD78" s="175"/>
      <c r="AE78" s="173"/>
      <c r="AF78" s="176">
        <f t="shared" si="4"/>
        <v>0</v>
      </c>
      <c r="AG78" s="177">
        <f t="shared" si="5"/>
        <v>21</v>
      </c>
      <c r="AH78" s="1316"/>
      <c r="AI78" s="1317"/>
      <c r="AJ78" s="1317"/>
      <c r="AK78" s="1317"/>
      <c r="AL78" s="1317"/>
      <c r="AM78" s="1318"/>
    </row>
    <row r="79" spans="1:39" ht="21.9" customHeight="1">
      <c r="A79" s="168">
        <v>16</v>
      </c>
      <c r="B79" s="489" t="str">
        <f>'INPUT DATA'!P24</f>
        <v>PEÑOLVO, KHATE NATHALIE R.</v>
      </c>
      <c r="C79" s="202"/>
      <c r="D79" s="202"/>
      <c r="E79" s="202"/>
      <c r="F79" s="202"/>
      <c r="G79" s="203"/>
      <c r="H79" s="204"/>
      <c r="I79" s="172"/>
      <c r="J79" s="172"/>
      <c r="K79" s="173"/>
      <c r="L79" s="174"/>
      <c r="M79" s="172"/>
      <c r="N79" s="172"/>
      <c r="O79" s="172"/>
      <c r="P79" s="175"/>
      <c r="Q79" s="168"/>
      <c r="R79" s="172"/>
      <c r="S79" s="172"/>
      <c r="T79" s="172"/>
      <c r="U79" s="173"/>
      <c r="V79" s="174"/>
      <c r="W79" s="172"/>
      <c r="X79" s="172"/>
      <c r="Y79" s="172"/>
      <c r="Z79" s="175"/>
      <c r="AA79" s="168"/>
      <c r="AB79" s="172"/>
      <c r="AC79" s="172"/>
      <c r="AD79" s="175"/>
      <c r="AE79" s="173"/>
      <c r="AF79" s="176">
        <f t="shared" si="4"/>
        <v>0</v>
      </c>
      <c r="AG79" s="177">
        <f t="shared" si="5"/>
        <v>21</v>
      </c>
      <c r="AH79" s="1316"/>
      <c r="AI79" s="1317"/>
      <c r="AJ79" s="1317"/>
      <c r="AK79" s="1317"/>
      <c r="AL79" s="1317"/>
      <c r="AM79" s="1318"/>
    </row>
    <row r="80" spans="1:39" ht="21.9" customHeight="1">
      <c r="A80" s="491">
        <v>17</v>
      </c>
      <c r="B80" s="490" t="str">
        <f>'INPUT DATA'!P25</f>
        <v>PERPO, CHEALSY JEAL T.</v>
      </c>
      <c r="C80" s="202"/>
      <c r="D80" s="202"/>
      <c r="E80" s="202"/>
      <c r="F80" s="202"/>
      <c r="G80" s="203"/>
      <c r="H80" s="204"/>
      <c r="I80" s="172"/>
      <c r="J80" s="172"/>
      <c r="K80" s="173"/>
      <c r="L80" s="174"/>
      <c r="M80" s="172"/>
      <c r="N80" s="172"/>
      <c r="O80" s="172"/>
      <c r="P80" s="175"/>
      <c r="Q80" s="168"/>
      <c r="R80" s="172"/>
      <c r="S80" s="172"/>
      <c r="T80" s="172"/>
      <c r="U80" s="173"/>
      <c r="V80" s="174"/>
      <c r="W80" s="172"/>
      <c r="X80" s="172"/>
      <c r="Y80" s="172"/>
      <c r="Z80" s="175"/>
      <c r="AA80" s="168"/>
      <c r="AB80" s="172"/>
      <c r="AC80" s="172"/>
      <c r="AD80" s="175"/>
      <c r="AE80" s="173"/>
      <c r="AF80" s="176">
        <f t="shared" si="4"/>
        <v>0</v>
      </c>
      <c r="AG80" s="177">
        <f t="shared" si="5"/>
        <v>21</v>
      </c>
      <c r="AH80" s="1316"/>
      <c r="AI80" s="1317"/>
      <c r="AJ80" s="1317"/>
      <c r="AK80" s="1317"/>
      <c r="AL80" s="1317"/>
      <c r="AM80" s="1318"/>
    </row>
    <row r="81" spans="1:39" ht="21.9" customHeight="1">
      <c r="A81" s="491">
        <v>18</v>
      </c>
      <c r="B81" s="490" t="str">
        <f>'INPUT DATA'!P26</f>
        <v>SOMODIO, QUINTANA BLESSIE D.</v>
      </c>
      <c r="C81" s="202"/>
      <c r="D81" s="202"/>
      <c r="E81" s="202"/>
      <c r="F81" s="202"/>
      <c r="G81" s="203"/>
      <c r="H81" s="204"/>
      <c r="I81" s="172"/>
      <c r="J81" s="172"/>
      <c r="K81" s="173"/>
      <c r="L81" s="174"/>
      <c r="M81" s="172"/>
      <c r="N81" s="172"/>
      <c r="O81" s="172"/>
      <c r="P81" s="175"/>
      <c r="Q81" s="168"/>
      <c r="R81" s="172"/>
      <c r="S81" s="172"/>
      <c r="T81" s="172"/>
      <c r="U81" s="173"/>
      <c r="V81" s="174"/>
      <c r="W81" s="172"/>
      <c r="X81" s="172"/>
      <c r="Y81" s="172"/>
      <c r="Z81" s="175"/>
      <c r="AA81" s="168"/>
      <c r="AB81" s="172"/>
      <c r="AC81" s="172"/>
      <c r="AD81" s="175"/>
      <c r="AE81" s="173"/>
      <c r="AF81" s="176">
        <f t="shared" si="4"/>
        <v>0</v>
      </c>
      <c r="AG81" s="177">
        <f t="shared" si="5"/>
        <v>21</v>
      </c>
      <c r="AH81" s="1316"/>
      <c r="AI81" s="1317"/>
      <c r="AJ81" s="1317"/>
      <c r="AK81" s="1317"/>
      <c r="AL81" s="1317"/>
      <c r="AM81" s="1318"/>
    </row>
    <row r="82" spans="1:39" ht="21.9" customHeight="1">
      <c r="A82" s="491">
        <v>19</v>
      </c>
      <c r="B82" s="490" t="str">
        <f>'INPUT DATA'!P27</f>
        <v>TRAGO, CZARINA B.</v>
      </c>
      <c r="C82" s="202"/>
      <c r="D82" s="202"/>
      <c r="E82" s="202"/>
      <c r="F82" s="202"/>
      <c r="G82" s="203"/>
      <c r="H82" s="204"/>
      <c r="I82" s="172"/>
      <c r="J82" s="172"/>
      <c r="K82" s="173"/>
      <c r="L82" s="174"/>
      <c r="M82" s="172"/>
      <c r="N82" s="172"/>
      <c r="O82" s="172"/>
      <c r="P82" s="175"/>
      <c r="Q82" s="168"/>
      <c r="R82" s="172"/>
      <c r="S82" s="172"/>
      <c r="T82" s="172"/>
      <c r="U82" s="173"/>
      <c r="V82" s="174"/>
      <c r="W82" s="172"/>
      <c r="X82" s="172"/>
      <c r="Y82" s="172"/>
      <c r="Z82" s="175"/>
      <c r="AA82" s="168"/>
      <c r="AB82" s="172"/>
      <c r="AC82" s="172"/>
      <c r="AD82" s="175"/>
      <c r="AE82" s="173"/>
      <c r="AF82" s="176">
        <f t="shared" si="4"/>
        <v>0</v>
      </c>
      <c r="AG82" s="177">
        <f t="shared" si="5"/>
        <v>21</v>
      </c>
      <c r="AH82" s="1316"/>
      <c r="AI82" s="1317"/>
      <c r="AJ82" s="178"/>
      <c r="AK82" s="178"/>
      <c r="AL82" s="178"/>
      <c r="AM82" s="179"/>
    </row>
    <row r="83" spans="1:39" ht="21.9" customHeight="1">
      <c r="A83" s="491">
        <v>20</v>
      </c>
      <c r="B83" s="490" t="str">
        <f>'INPUT DATA'!P28</f>
        <v>TUPAS, DAÑELLA B.</v>
      </c>
      <c r="C83" s="202"/>
      <c r="D83" s="202"/>
      <c r="E83" s="202"/>
      <c r="F83" s="202"/>
      <c r="G83" s="203"/>
      <c r="H83" s="204"/>
      <c r="I83" s="172"/>
      <c r="J83" s="172"/>
      <c r="K83" s="173"/>
      <c r="L83" s="174"/>
      <c r="M83" s="172"/>
      <c r="N83" s="172"/>
      <c r="O83" s="172"/>
      <c r="P83" s="175"/>
      <c r="Q83" s="168"/>
      <c r="R83" s="172"/>
      <c r="S83" s="172"/>
      <c r="T83" s="172"/>
      <c r="U83" s="173"/>
      <c r="V83" s="174"/>
      <c r="W83" s="172"/>
      <c r="X83" s="172"/>
      <c r="Y83" s="172"/>
      <c r="Z83" s="175"/>
      <c r="AA83" s="168"/>
      <c r="AB83" s="172"/>
      <c r="AC83" s="172"/>
      <c r="AD83" s="175"/>
      <c r="AE83" s="173"/>
      <c r="AF83" s="176">
        <f t="shared" si="4"/>
        <v>0</v>
      </c>
      <c r="AG83" s="177">
        <f t="shared" si="5"/>
        <v>21</v>
      </c>
      <c r="AH83" s="1316"/>
      <c r="AI83" s="1317"/>
      <c r="AJ83" s="178"/>
      <c r="AK83" s="178"/>
      <c r="AL83" s="178"/>
      <c r="AM83" s="179"/>
    </row>
    <row r="84" spans="1:39" ht="21.9" customHeight="1">
      <c r="A84" s="168">
        <v>21</v>
      </c>
      <c r="B84" s="490" t="e">
        <f>'INPUT DATA'!P29</f>
        <v>#VALUE!</v>
      </c>
      <c r="C84" s="202"/>
      <c r="D84" s="202"/>
      <c r="E84" s="202"/>
      <c r="F84" s="202"/>
      <c r="G84" s="203"/>
      <c r="H84" s="204"/>
      <c r="I84" s="172"/>
      <c r="J84" s="172"/>
      <c r="K84" s="173"/>
      <c r="L84" s="174"/>
      <c r="M84" s="172"/>
      <c r="N84" s="172"/>
      <c r="O84" s="172"/>
      <c r="P84" s="175"/>
      <c r="Q84" s="168"/>
      <c r="R84" s="172"/>
      <c r="S84" s="172"/>
      <c r="T84" s="172"/>
      <c r="U84" s="173"/>
      <c r="V84" s="174"/>
      <c r="W84" s="172"/>
      <c r="X84" s="172"/>
      <c r="Y84" s="172"/>
      <c r="Z84" s="175"/>
      <c r="AA84" s="168"/>
      <c r="AB84" s="172"/>
      <c r="AC84" s="172"/>
      <c r="AD84" s="175"/>
      <c r="AE84" s="173"/>
      <c r="AF84" s="176">
        <f t="shared" si="4"/>
        <v>0</v>
      </c>
      <c r="AG84" s="177">
        <f t="shared" si="5"/>
        <v>21</v>
      </c>
      <c r="AH84" s="1316"/>
      <c r="AI84" s="1317"/>
      <c r="AJ84" s="178"/>
      <c r="AK84" s="178"/>
      <c r="AL84" s="178"/>
      <c r="AM84" s="179"/>
    </row>
    <row r="85" spans="1:39" ht="21.9" customHeight="1">
      <c r="A85" s="168">
        <v>22</v>
      </c>
      <c r="B85" s="490" t="e">
        <f>'INPUT DATA'!P30</f>
        <v>#VALUE!</v>
      </c>
      <c r="C85" s="202"/>
      <c r="D85" s="202"/>
      <c r="E85" s="202"/>
      <c r="F85" s="202"/>
      <c r="G85" s="203"/>
      <c r="H85" s="204"/>
      <c r="I85" s="172"/>
      <c r="J85" s="172"/>
      <c r="K85" s="173"/>
      <c r="L85" s="174"/>
      <c r="M85" s="172"/>
      <c r="N85" s="172"/>
      <c r="O85" s="172"/>
      <c r="P85" s="175"/>
      <c r="Q85" s="168"/>
      <c r="R85" s="172"/>
      <c r="S85" s="172"/>
      <c r="T85" s="172"/>
      <c r="U85" s="173"/>
      <c r="V85" s="174"/>
      <c r="W85" s="172"/>
      <c r="X85" s="172"/>
      <c r="Y85" s="172"/>
      <c r="Z85" s="175"/>
      <c r="AA85" s="168"/>
      <c r="AB85" s="172"/>
      <c r="AC85" s="172"/>
      <c r="AD85" s="175"/>
      <c r="AE85" s="173"/>
      <c r="AF85" s="176">
        <f t="shared" si="4"/>
        <v>0</v>
      </c>
      <c r="AG85" s="177">
        <f t="shared" si="5"/>
        <v>21</v>
      </c>
      <c r="AH85" s="1316"/>
      <c r="AI85" s="1317"/>
      <c r="AJ85" s="178"/>
      <c r="AK85" s="178"/>
      <c r="AL85" s="178"/>
      <c r="AM85" s="179"/>
    </row>
    <row r="86" spans="1:39" ht="21.9" customHeight="1">
      <c r="A86" s="168">
        <v>23</v>
      </c>
      <c r="B86" s="490" t="e">
        <f>'INPUT DATA'!P31</f>
        <v>#VALUE!</v>
      </c>
      <c r="C86" s="202"/>
      <c r="D86" s="202"/>
      <c r="E86" s="202"/>
      <c r="F86" s="202"/>
      <c r="G86" s="203"/>
      <c r="H86" s="204"/>
      <c r="I86" s="172"/>
      <c r="J86" s="172"/>
      <c r="K86" s="173"/>
      <c r="L86" s="174"/>
      <c r="M86" s="172"/>
      <c r="N86" s="172"/>
      <c r="O86" s="172"/>
      <c r="P86" s="175"/>
      <c r="Q86" s="168"/>
      <c r="R86" s="172"/>
      <c r="S86" s="172"/>
      <c r="T86" s="172"/>
      <c r="U86" s="173"/>
      <c r="V86" s="174"/>
      <c r="W86" s="172"/>
      <c r="X86" s="172"/>
      <c r="Y86" s="172"/>
      <c r="Z86" s="175"/>
      <c r="AA86" s="168"/>
      <c r="AB86" s="172"/>
      <c r="AC86" s="172"/>
      <c r="AD86" s="175"/>
      <c r="AE86" s="173"/>
      <c r="AF86" s="176">
        <f t="shared" si="4"/>
        <v>0</v>
      </c>
      <c r="AG86" s="177">
        <f t="shared" si="5"/>
        <v>21</v>
      </c>
      <c r="AH86" s="1316"/>
      <c r="AI86" s="1317"/>
      <c r="AJ86" s="178"/>
      <c r="AK86" s="178"/>
      <c r="AL86" s="178"/>
      <c r="AM86" s="179"/>
    </row>
    <row r="87" spans="1:39" ht="21.9" customHeight="1">
      <c r="A87" s="168">
        <v>24</v>
      </c>
      <c r="B87" s="490" t="e">
        <f>'INPUT DATA'!P32</f>
        <v>#VALUE!</v>
      </c>
      <c r="C87" s="202"/>
      <c r="D87" s="202"/>
      <c r="E87" s="202"/>
      <c r="F87" s="202"/>
      <c r="G87" s="203"/>
      <c r="H87" s="204"/>
      <c r="I87" s="172"/>
      <c r="J87" s="172"/>
      <c r="K87" s="173"/>
      <c r="L87" s="174"/>
      <c r="M87" s="172"/>
      <c r="N87" s="172"/>
      <c r="O87" s="172"/>
      <c r="P87" s="175"/>
      <c r="Q87" s="168"/>
      <c r="R87" s="172"/>
      <c r="S87" s="172"/>
      <c r="T87" s="172"/>
      <c r="U87" s="173"/>
      <c r="V87" s="174"/>
      <c r="W87" s="172"/>
      <c r="X87" s="172"/>
      <c r="Y87" s="172"/>
      <c r="Z87" s="175"/>
      <c r="AA87" s="168"/>
      <c r="AB87" s="172"/>
      <c r="AC87" s="172"/>
      <c r="AD87" s="175"/>
      <c r="AE87" s="173"/>
      <c r="AF87" s="176">
        <f t="shared" si="4"/>
        <v>0</v>
      </c>
      <c r="AG87" s="177">
        <f t="shared" si="5"/>
        <v>21</v>
      </c>
      <c r="AH87" s="1316"/>
      <c r="AI87" s="1317"/>
      <c r="AJ87" s="178"/>
      <c r="AK87" s="178"/>
      <c r="AL87" s="178"/>
      <c r="AM87" s="179"/>
    </row>
    <row r="88" spans="1:39" ht="21.9" customHeight="1">
      <c r="A88" s="168">
        <v>25</v>
      </c>
      <c r="B88" s="490" t="e">
        <f>'INPUT DATA'!P33</f>
        <v>#VALUE!</v>
      </c>
      <c r="C88" s="202"/>
      <c r="D88" s="202"/>
      <c r="E88" s="202"/>
      <c r="F88" s="202"/>
      <c r="G88" s="203"/>
      <c r="H88" s="204"/>
      <c r="I88" s="172"/>
      <c r="J88" s="172"/>
      <c r="K88" s="173"/>
      <c r="L88" s="174"/>
      <c r="M88" s="172"/>
      <c r="N88" s="172"/>
      <c r="O88" s="172"/>
      <c r="P88" s="175"/>
      <c r="Q88" s="168"/>
      <c r="R88" s="172"/>
      <c r="S88" s="172"/>
      <c r="T88" s="172"/>
      <c r="U88" s="173"/>
      <c r="V88" s="174"/>
      <c r="W88" s="172"/>
      <c r="X88" s="172"/>
      <c r="Y88" s="172"/>
      <c r="Z88" s="175"/>
      <c r="AA88" s="168"/>
      <c r="AB88" s="172"/>
      <c r="AC88" s="172"/>
      <c r="AD88" s="175"/>
      <c r="AE88" s="173"/>
      <c r="AF88" s="176">
        <f t="shared" si="4"/>
        <v>0</v>
      </c>
      <c r="AG88" s="177">
        <f t="shared" si="5"/>
        <v>21</v>
      </c>
      <c r="AH88" s="1316"/>
      <c r="AI88" s="1317"/>
      <c r="AJ88" s="178"/>
      <c r="AK88" s="178"/>
      <c r="AL88" s="178"/>
      <c r="AM88" s="179"/>
    </row>
    <row r="89" spans="1:39" ht="21.9" customHeight="1">
      <c r="A89" s="168">
        <v>26</v>
      </c>
      <c r="B89" s="490" t="e">
        <f>'INPUT DATA'!P34</f>
        <v>#VALUE!</v>
      </c>
      <c r="C89" s="202"/>
      <c r="D89" s="202"/>
      <c r="E89" s="202"/>
      <c r="F89" s="202"/>
      <c r="G89" s="203"/>
      <c r="H89" s="204"/>
      <c r="I89" s="172"/>
      <c r="J89" s="172"/>
      <c r="K89" s="173"/>
      <c r="L89" s="174"/>
      <c r="M89" s="172"/>
      <c r="N89" s="172"/>
      <c r="O89" s="172"/>
      <c r="P89" s="175"/>
      <c r="Q89" s="168"/>
      <c r="R89" s="172"/>
      <c r="S89" s="172"/>
      <c r="T89" s="172"/>
      <c r="U89" s="173"/>
      <c r="V89" s="174"/>
      <c r="W89" s="172"/>
      <c r="X89" s="172"/>
      <c r="Y89" s="172"/>
      <c r="Z89" s="175"/>
      <c r="AA89" s="168"/>
      <c r="AB89" s="172"/>
      <c r="AC89" s="172"/>
      <c r="AD89" s="175"/>
      <c r="AE89" s="173"/>
      <c r="AF89" s="176">
        <f t="shared" si="4"/>
        <v>0</v>
      </c>
      <c r="AG89" s="177">
        <f t="shared" si="5"/>
        <v>21</v>
      </c>
      <c r="AH89" s="1316"/>
      <c r="AI89" s="1317"/>
      <c r="AJ89" s="178"/>
      <c r="AK89" s="178"/>
      <c r="AL89" s="178"/>
      <c r="AM89" s="179"/>
    </row>
    <row r="90" spans="1:39" ht="21.9" customHeight="1">
      <c r="A90" s="168">
        <v>27</v>
      </c>
      <c r="B90" s="490" t="e">
        <f>'INPUT DATA'!P35</f>
        <v>#VALUE!</v>
      </c>
      <c r="C90" s="202"/>
      <c r="D90" s="202"/>
      <c r="E90" s="202"/>
      <c r="F90" s="202"/>
      <c r="G90" s="203"/>
      <c r="H90" s="204"/>
      <c r="I90" s="172"/>
      <c r="J90" s="172"/>
      <c r="K90" s="173"/>
      <c r="L90" s="174"/>
      <c r="M90" s="172"/>
      <c r="N90" s="172"/>
      <c r="O90" s="172"/>
      <c r="P90" s="175"/>
      <c r="Q90" s="168"/>
      <c r="R90" s="172"/>
      <c r="S90" s="172"/>
      <c r="T90" s="172"/>
      <c r="U90" s="173"/>
      <c r="V90" s="174"/>
      <c r="W90" s="172"/>
      <c r="X90" s="172"/>
      <c r="Y90" s="172"/>
      <c r="Z90" s="175"/>
      <c r="AA90" s="168"/>
      <c r="AB90" s="172"/>
      <c r="AC90" s="172"/>
      <c r="AD90" s="175"/>
      <c r="AE90" s="173"/>
      <c r="AF90" s="176">
        <f t="shared" si="4"/>
        <v>0</v>
      </c>
      <c r="AG90" s="177">
        <f t="shared" si="5"/>
        <v>21</v>
      </c>
      <c r="AH90" s="1316"/>
      <c r="AI90" s="1317"/>
      <c r="AJ90" s="178"/>
      <c r="AK90" s="178"/>
      <c r="AL90" s="178"/>
      <c r="AM90" s="179"/>
    </row>
    <row r="91" spans="1:39" ht="21.9" customHeight="1">
      <c r="A91" s="168">
        <v>28</v>
      </c>
      <c r="B91" s="490" t="e">
        <f>'INPUT DATA'!P36</f>
        <v>#VALUE!</v>
      </c>
      <c r="C91" s="202"/>
      <c r="D91" s="202"/>
      <c r="E91" s="202"/>
      <c r="F91" s="202"/>
      <c r="G91" s="203"/>
      <c r="H91" s="204"/>
      <c r="I91" s="172"/>
      <c r="J91" s="172"/>
      <c r="K91" s="173"/>
      <c r="L91" s="174"/>
      <c r="M91" s="172"/>
      <c r="N91" s="172"/>
      <c r="O91" s="172"/>
      <c r="P91" s="175"/>
      <c r="Q91" s="168"/>
      <c r="R91" s="172"/>
      <c r="S91" s="172"/>
      <c r="T91" s="172"/>
      <c r="U91" s="173"/>
      <c r="V91" s="174"/>
      <c r="W91" s="172"/>
      <c r="X91" s="172"/>
      <c r="Y91" s="172"/>
      <c r="Z91" s="175"/>
      <c r="AA91" s="168"/>
      <c r="AB91" s="172"/>
      <c r="AC91" s="172"/>
      <c r="AD91" s="175"/>
      <c r="AE91" s="173"/>
      <c r="AF91" s="176">
        <f t="shared" si="4"/>
        <v>0</v>
      </c>
      <c r="AG91" s="177">
        <f t="shared" si="5"/>
        <v>21</v>
      </c>
      <c r="AH91" s="1316"/>
      <c r="AI91" s="1317"/>
      <c r="AJ91" s="178"/>
      <c r="AK91" s="178"/>
      <c r="AL91" s="178"/>
      <c r="AM91" s="179"/>
    </row>
    <row r="92" spans="1:39" ht="21.9" customHeight="1">
      <c r="A92" s="168">
        <v>29</v>
      </c>
      <c r="B92" s="490" t="e">
        <f>'INPUT DATA'!P37</f>
        <v>#VALUE!</v>
      </c>
      <c r="C92" s="202"/>
      <c r="D92" s="202"/>
      <c r="E92" s="202"/>
      <c r="F92" s="202"/>
      <c r="G92" s="203"/>
      <c r="H92" s="204"/>
      <c r="I92" s="172"/>
      <c r="J92" s="172"/>
      <c r="K92" s="173"/>
      <c r="L92" s="174"/>
      <c r="M92" s="172"/>
      <c r="N92" s="172"/>
      <c r="O92" s="172"/>
      <c r="P92" s="175"/>
      <c r="Q92" s="168"/>
      <c r="R92" s="172"/>
      <c r="S92" s="172"/>
      <c r="T92" s="172"/>
      <c r="U92" s="173"/>
      <c r="V92" s="174"/>
      <c r="W92" s="172"/>
      <c r="X92" s="172"/>
      <c r="Y92" s="172"/>
      <c r="Z92" s="175"/>
      <c r="AA92" s="168"/>
      <c r="AB92" s="172"/>
      <c r="AC92" s="172"/>
      <c r="AD92" s="175"/>
      <c r="AE92" s="173"/>
      <c r="AF92" s="176">
        <f t="shared" si="4"/>
        <v>0</v>
      </c>
      <c r="AG92" s="177">
        <f t="shared" si="5"/>
        <v>21</v>
      </c>
      <c r="AH92" s="1316"/>
      <c r="AI92" s="1317"/>
      <c r="AJ92" s="178"/>
      <c r="AK92" s="178"/>
      <c r="AL92" s="178"/>
      <c r="AM92" s="179"/>
    </row>
    <row r="93" spans="1:39" ht="21.9" customHeight="1">
      <c r="A93" s="168">
        <v>30</v>
      </c>
      <c r="B93" s="490" t="e">
        <f>'INPUT DATA'!P38</f>
        <v>#VALUE!</v>
      </c>
      <c r="C93" s="202"/>
      <c r="D93" s="202"/>
      <c r="E93" s="202"/>
      <c r="F93" s="202"/>
      <c r="G93" s="203"/>
      <c r="H93" s="204"/>
      <c r="I93" s="172"/>
      <c r="J93" s="172"/>
      <c r="K93" s="173"/>
      <c r="L93" s="174"/>
      <c r="M93" s="172"/>
      <c r="N93" s="172"/>
      <c r="O93" s="172"/>
      <c r="P93" s="175"/>
      <c r="Q93" s="168"/>
      <c r="R93" s="172"/>
      <c r="S93" s="172"/>
      <c r="T93" s="172"/>
      <c r="U93" s="173"/>
      <c r="V93" s="174"/>
      <c r="W93" s="172"/>
      <c r="X93" s="172"/>
      <c r="Y93" s="172"/>
      <c r="Z93" s="175"/>
      <c r="AA93" s="168"/>
      <c r="AB93" s="172"/>
      <c r="AC93" s="172"/>
      <c r="AD93" s="175"/>
      <c r="AE93" s="173"/>
      <c r="AF93" s="176">
        <f t="shared" si="4"/>
        <v>0</v>
      </c>
      <c r="AG93" s="177">
        <f t="shared" si="5"/>
        <v>21</v>
      </c>
      <c r="AH93" s="1316"/>
      <c r="AI93" s="1317"/>
      <c r="AJ93" s="1317"/>
      <c r="AK93" s="1317"/>
      <c r="AL93" s="1317"/>
      <c r="AM93" s="1318"/>
    </row>
    <row r="94" spans="1:39" ht="21.9" customHeight="1">
      <c r="A94" s="168">
        <v>31</v>
      </c>
      <c r="B94" s="490" t="e">
        <f>'INPUT DATA'!P39</f>
        <v>#VALUE!</v>
      </c>
      <c r="C94" s="202"/>
      <c r="D94" s="202"/>
      <c r="E94" s="202"/>
      <c r="F94" s="202"/>
      <c r="G94" s="203"/>
      <c r="H94" s="204"/>
      <c r="I94" s="172"/>
      <c r="J94" s="172"/>
      <c r="K94" s="173"/>
      <c r="L94" s="174"/>
      <c r="M94" s="172"/>
      <c r="N94" s="172"/>
      <c r="O94" s="172"/>
      <c r="P94" s="175"/>
      <c r="Q94" s="168"/>
      <c r="R94" s="172"/>
      <c r="S94" s="172"/>
      <c r="T94" s="172"/>
      <c r="U94" s="173"/>
      <c r="V94" s="174"/>
      <c r="W94" s="172"/>
      <c r="X94" s="172"/>
      <c r="Y94" s="172"/>
      <c r="Z94" s="175"/>
      <c r="AA94" s="168"/>
      <c r="AB94" s="172"/>
      <c r="AC94" s="172"/>
      <c r="AD94" s="175"/>
      <c r="AE94" s="173"/>
      <c r="AF94" s="176">
        <f t="shared" si="4"/>
        <v>0</v>
      </c>
      <c r="AG94" s="177">
        <f t="shared" si="5"/>
        <v>21</v>
      </c>
      <c r="AH94" s="1316"/>
      <c r="AI94" s="1317"/>
      <c r="AJ94" s="178"/>
      <c r="AK94" s="178"/>
      <c r="AL94" s="178"/>
      <c r="AM94" s="179"/>
    </row>
    <row r="95" spans="1:39" ht="21.9" customHeight="1">
      <c r="A95" s="168">
        <v>32</v>
      </c>
      <c r="B95" s="490" t="e">
        <f>'INPUT DATA'!P40</f>
        <v>#VALUE!</v>
      </c>
      <c r="C95" s="202"/>
      <c r="D95" s="202"/>
      <c r="E95" s="202"/>
      <c r="F95" s="202"/>
      <c r="G95" s="203"/>
      <c r="H95" s="204"/>
      <c r="I95" s="172"/>
      <c r="J95" s="172"/>
      <c r="K95" s="173"/>
      <c r="L95" s="174"/>
      <c r="M95" s="172"/>
      <c r="N95" s="172"/>
      <c r="O95" s="172"/>
      <c r="P95" s="175"/>
      <c r="Q95" s="168"/>
      <c r="R95" s="172"/>
      <c r="S95" s="172"/>
      <c r="T95" s="172"/>
      <c r="U95" s="173"/>
      <c r="V95" s="174"/>
      <c r="W95" s="172"/>
      <c r="X95" s="172"/>
      <c r="Y95" s="172"/>
      <c r="Z95" s="175"/>
      <c r="AA95" s="168"/>
      <c r="AB95" s="172"/>
      <c r="AC95" s="172"/>
      <c r="AD95" s="175"/>
      <c r="AE95" s="173"/>
      <c r="AF95" s="176">
        <f t="shared" si="4"/>
        <v>0</v>
      </c>
      <c r="AG95" s="177">
        <f t="shared" si="5"/>
        <v>21</v>
      </c>
      <c r="AH95" s="1316"/>
      <c r="AI95" s="1317"/>
      <c r="AJ95" s="178"/>
      <c r="AK95" s="178"/>
      <c r="AL95" s="178"/>
      <c r="AM95" s="179"/>
    </row>
    <row r="96" spans="1:39" ht="21.9" customHeight="1">
      <c r="A96" s="168">
        <v>33</v>
      </c>
      <c r="B96" s="490" t="e">
        <f>'INPUT DATA'!P41</f>
        <v>#VALUE!</v>
      </c>
      <c r="C96" s="202"/>
      <c r="D96" s="202"/>
      <c r="E96" s="202"/>
      <c r="F96" s="202"/>
      <c r="G96" s="203"/>
      <c r="H96" s="204"/>
      <c r="I96" s="172"/>
      <c r="J96" s="172"/>
      <c r="K96" s="173"/>
      <c r="L96" s="174"/>
      <c r="M96" s="172"/>
      <c r="N96" s="172"/>
      <c r="O96" s="172"/>
      <c r="P96" s="175"/>
      <c r="Q96" s="168"/>
      <c r="R96" s="172"/>
      <c r="S96" s="172"/>
      <c r="T96" s="172"/>
      <c r="U96" s="173"/>
      <c r="V96" s="174"/>
      <c r="W96" s="172"/>
      <c r="X96" s="172"/>
      <c r="Y96" s="172"/>
      <c r="Z96" s="175"/>
      <c r="AA96" s="168"/>
      <c r="AB96" s="172"/>
      <c r="AC96" s="172"/>
      <c r="AD96" s="175"/>
      <c r="AE96" s="173"/>
      <c r="AF96" s="176">
        <f t="shared" si="4"/>
        <v>0</v>
      </c>
      <c r="AG96" s="177">
        <f t="shared" si="5"/>
        <v>21</v>
      </c>
      <c r="AH96" s="1316"/>
      <c r="AI96" s="1317"/>
      <c r="AJ96" s="178"/>
      <c r="AK96" s="178"/>
      <c r="AL96" s="178"/>
      <c r="AM96" s="179"/>
    </row>
    <row r="97" spans="1:39" ht="21.9" customHeight="1">
      <c r="A97" s="168">
        <v>34</v>
      </c>
      <c r="B97" s="490" t="e">
        <f>'INPUT DATA'!P42</f>
        <v>#VALUE!</v>
      </c>
      <c r="C97" s="202"/>
      <c r="D97" s="202"/>
      <c r="E97" s="202"/>
      <c r="F97" s="202"/>
      <c r="G97" s="203"/>
      <c r="H97" s="204"/>
      <c r="I97" s="172"/>
      <c r="J97" s="172"/>
      <c r="K97" s="173"/>
      <c r="L97" s="174"/>
      <c r="M97" s="172"/>
      <c r="N97" s="172"/>
      <c r="O97" s="172"/>
      <c r="P97" s="175"/>
      <c r="Q97" s="168"/>
      <c r="R97" s="172"/>
      <c r="S97" s="172"/>
      <c r="T97" s="172"/>
      <c r="U97" s="173"/>
      <c r="V97" s="174"/>
      <c r="W97" s="172"/>
      <c r="X97" s="172"/>
      <c r="Y97" s="172"/>
      <c r="Z97" s="175"/>
      <c r="AA97" s="168"/>
      <c r="AB97" s="172"/>
      <c r="AC97" s="172"/>
      <c r="AD97" s="175"/>
      <c r="AE97" s="173"/>
      <c r="AF97" s="176">
        <f t="shared" si="4"/>
        <v>0</v>
      </c>
      <c r="AG97" s="177">
        <f t="shared" si="5"/>
        <v>21</v>
      </c>
      <c r="AH97" s="1316"/>
      <c r="AI97" s="1317"/>
      <c r="AJ97" s="178"/>
      <c r="AK97" s="178"/>
      <c r="AL97" s="178"/>
      <c r="AM97" s="179"/>
    </row>
    <row r="98" spans="1:39" ht="21.9" customHeight="1">
      <c r="A98" s="168">
        <v>35</v>
      </c>
      <c r="B98" s="490" t="e">
        <f>'INPUT DATA'!P43</f>
        <v>#VALUE!</v>
      </c>
      <c r="C98" s="202"/>
      <c r="D98" s="202"/>
      <c r="E98" s="202"/>
      <c r="F98" s="202"/>
      <c r="G98" s="203"/>
      <c r="H98" s="204"/>
      <c r="I98" s="172"/>
      <c r="J98" s="172"/>
      <c r="K98" s="173"/>
      <c r="L98" s="174"/>
      <c r="M98" s="172"/>
      <c r="N98" s="172"/>
      <c r="O98" s="172"/>
      <c r="P98" s="175"/>
      <c r="Q98" s="168"/>
      <c r="R98" s="172"/>
      <c r="S98" s="172"/>
      <c r="T98" s="172"/>
      <c r="U98" s="173"/>
      <c r="V98" s="174"/>
      <c r="W98" s="172"/>
      <c r="X98" s="172"/>
      <c r="Y98" s="172"/>
      <c r="Z98" s="175"/>
      <c r="AA98" s="168"/>
      <c r="AB98" s="172"/>
      <c r="AC98" s="172"/>
      <c r="AD98" s="175"/>
      <c r="AE98" s="173"/>
      <c r="AF98" s="176">
        <f t="shared" si="4"/>
        <v>0</v>
      </c>
      <c r="AG98" s="177">
        <f t="shared" si="5"/>
        <v>21</v>
      </c>
      <c r="AH98" s="1316"/>
      <c r="AI98" s="1317"/>
      <c r="AJ98" s="178"/>
      <c r="AK98" s="178"/>
      <c r="AL98" s="178"/>
      <c r="AM98" s="179"/>
    </row>
    <row r="99" spans="1:39" ht="21.9" customHeight="1">
      <c r="A99" s="168">
        <v>36</v>
      </c>
      <c r="B99" s="490" t="e">
        <f>'INPUT DATA'!P44</f>
        <v>#VALUE!</v>
      </c>
      <c r="C99" s="202"/>
      <c r="D99" s="202"/>
      <c r="E99" s="202"/>
      <c r="F99" s="202"/>
      <c r="G99" s="203"/>
      <c r="H99" s="204"/>
      <c r="I99" s="172"/>
      <c r="J99" s="172"/>
      <c r="K99" s="173"/>
      <c r="L99" s="174"/>
      <c r="M99" s="172"/>
      <c r="N99" s="172"/>
      <c r="O99" s="172"/>
      <c r="P99" s="175"/>
      <c r="Q99" s="168"/>
      <c r="R99" s="172"/>
      <c r="S99" s="172"/>
      <c r="T99" s="172"/>
      <c r="U99" s="173"/>
      <c r="V99" s="174"/>
      <c r="W99" s="172"/>
      <c r="X99" s="172"/>
      <c r="Y99" s="172"/>
      <c r="Z99" s="175"/>
      <c r="AA99" s="168"/>
      <c r="AB99" s="172"/>
      <c r="AC99" s="172"/>
      <c r="AD99" s="175"/>
      <c r="AE99" s="173"/>
      <c r="AF99" s="176">
        <f t="shared" si="4"/>
        <v>0</v>
      </c>
      <c r="AG99" s="177">
        <f t="shared" si="5"/>
        <v>21</v>
      </c>
      <c r="AH99" s="1316"/>
      <c r="AI99" s="1317"/>
      <c r="AJ99" s="178"/>
      <c r="AK99" s="178"/>
      <c r="AL99" s="178"/>
      <c r="AM99" s="179"/>
    </row>
    <row r="100" spans="1:39" ht="21.9" customHeight="1">
      <c r="A100" s="168">
        <v>37</v>
      </c>
      <c r="B100" s="490" t="e">
        <f>'INPUT DATA'!P45</f>
        <v>#VALUE!</v>
      </c>
      <c r="C100" s="202"/>
      <c r="D100" s="202"/>
      <c r="E100" s="202"/>
      <c r="F100" s="202"/>
      <c r="G100" s="203"/>
      <c r="H100" s="204"/>
      <c r="I100" s="172"/>
      <c r="J100" s="172"/>
      <c r="K100" s="173"/>
      <c r="L100" s="174"/>
      <c r="M100" s="172"/>
      <c r="N100" s="172"/>
      <c r="O100" s="172"/>
      <c r="P100" s="175"/>
      <c r="Q100" s="168"/>
      <c r="R100" s="172"/>
      <c r="S100" s="172"/>
      <c r="T100" s="172"/>
      <c r="U100" s="173"/>
      <c r="V100" s="174"/>
      <c r="W100" s="172"/>
      <c r="X100" s="172"/>
      <c r="Y100" s="172"/>
      <c r="Z100" s="175"/>
      <c r="AA100" s="168"/>
      <c r="AB100" s="172"/>
      <c r="AC100" s="172"/>
      <c r="AD100" s="175"/>
      <c r="AE100" s="173"/>
      <c r="AF100" s="176">
        <f t="shared" si="4"/>
        <v>0</v>
      </c>
      <c r="AG100" s="177">
        <f t="shared" si="5"/>
        <v>21</v>
      </c>
      <c r="AH100" s="1316"/>
      <c r="AI100" s="1317"/>
      <c r="AJ100" s="178"/>
      <c r="AK100" s="178"/>
      <c r="AL100" s="178"/>
      <c r="AM100" s="179"/>
    </row>
    <row r="101" spans="1:39" ht="21.9" customHeight="1">
      <c r="A101" s="168">
        <v>38</v>
      </c>
      <c r="B101" s="490" t="e">
        <f>'INPUT DATA'!P46</f>
        <v>#VALUE!</v>
      </c>
      <c r="C101" s="202"/>
      <c r="D101" s="202"/>
      <c r="E101" s="202"/>
      <c r="F101" s="202"/>
      <c r="G101" s="203"/>
      <c r="H101" s="204"/>
      <c r="I101" s="172"/>
      <c r="J101" s="172"/>
      <c r="K101" s="173"/>
      <c r="L101" s="174"/>
      <c r="M101" s="172"/>
      <c r="N101" s="172"/>
      <c r="O101" s="172"/>
      <c r="P101" s="175"/>
      <c r="Q101" s="168"/>
      <c r="R101" s="172"/>
      <c r="S101" s="172"/>
      <c r="T101" s="172"/>
      <c r="U101" s="173"/>
      <c r="V101" s="174"/>
      <c r="W101" s="172"/>
      <c r="X101" s="172"/>
      <c r="Y101" s="172"/>
      <c r="Z101" s="175"/>
      <c r="AA101" s="168"/>
      <c r="AB101" s="172"/>
      <c r="AC101" s="172"/>
      <c r="AD101" s="175"/>
      <c r="AE101" s="173"/>
      <c r="AF101" s="176">
        <f t="shared" si="4"/>
        <v>0</v>
      </c>
      <c r="AG101" s="177">
        <f t="shared" si="5"/>
        <v>21</v>
      </c>
      <c r="AH101" s="1316"/>
      <c r="AI101" s="1317"/>
      <c r="AJ101" s="178"/>
      <c r="AK101" s="178"/>
      <c r="AL101" s="178"/>
      <c r="AM101" s="179"/>
    </row>
    <row r="102" spans="1:39" ht="21.9" customHeight="1">
      <c r="A102" s="168">
        <v>39</v>
      </c>
      <c r="B102" s="490" t="e">
        <f>'INPUT DATA'!P47</f>
        <v>#VALUE!</v>
      </c>
      <c r="C102" s="202"/>
      <c r="D102" s="202"/>
      <c r="E102" s="202"/>
      <c r="F102" s="202"/>
      <c r="G102" s="203"/>
      <c r="H102" s="204"/>
      <c r="I102" s="172"/>
      <c r="J102" s="172"/>
      <c r="K102" s="173"/>
      <c r="L102" s="174"/>
      <c r="M102" s="172"/>
      <c r="N102" s="172"/>
      <c r="O102" s="172"/>
      <c r="P102" s="175"/>
      <c r="Q102" s="168"/>
      <c r="R102" s="172"/>
      <c r="S102" s="172"/>
      <c r="T102" s="172"/>
      <c r="U102" s="173"/>
      <c r="V102" s="174"/>
      <c r="W102" s="172"/>
      <c r="X102" s="172"/>
      <c r="Y102" s="172"/>
      <c r="Z102" s="175"/>
      <c r="AA102" s="168"/>
      <c r="AB102" s="172"/>
      <c r="AC102" s="172"/>
      <c r="AD102" s="175"/>
      <c r="AE102" s="173"/>
      <c r="AF102" s="176">
        <f t="shared" si="4"/>
        <v>0</v>
      </c>
      <c r="AG102" s="177">
        <f t="shared" si="5"/>
        <v>21</v>
      </c>
      <c r="AH102" s="1316"/>
      <c r="AI102" s="1317"/>
      <c r="AJ102" s="178"/>
      <c r="AK102" s="178"/>
      <c r="AL102" s="178"/>
      <c r="AM102" s="179"/>
    </row>
    <row r="103" spans="1:39" ht="21.9" customHeight="1">
      <c r="A103" s="168">
        <v>40</v>
      </c>
      <c r="B103" s="490" t="e">
        <f>'INPUT DATA'!P48</f>
        <v>#VALUE!</v>
      </c>
      <c r="C103" s="202"/>
      <c r="D103" s="202"/>
      <c r="E103" s="202"/>
      <c r="F103" s="202"/>
      <c r="G103" s="203"/>
      <c r="H103" s="204"/>
      <c r="I103" s="172"/>
      <c r="J103" s="172"/>
      <c r="K103" s="173"/>
      <c r="L103" s="174"/>
      <c r="M103" s="172"/>
      <c r="N103" s="172"/>
      <c r="O103" s="172"/>
      <c r="P103" s="175"/>
      <c r="Q103" s="168"/>
      <c r="R103" s="172"/>
      <c r="S103" s="172"/>
      <c r="T103" s="172"/>
      <c r="U103" s="173"/>
      <c r="V103" s="174"/>
      <c r="W103" s="172"/>
      <c r="X103" s="172"/>
      <c r="Y103" s="172"/>
      <c r="Z103" s="175"/>
      <c r="AA103" s="168"/>
      <c r="AB103" s="172"/>
      <c r="AC103" s="172"/>
      <c r="AD103" s="175"/>
      <c r="AE103" s="173"/>
      <c r="AF103" s="176">
        <f t="shared" si="4"/>
        <v>0</v>
      </c>
      <c r="AG103" s="177">
        <f t="shared" si="5"/>
        <v>21</v>
      </c>
      <c r="AH103" s="1316"/>
      <c r="AI103" s="1317"/>
      <c r="AJ103" s="1317"/>
      <c r="AK103" s="1317"/>
      <c r="AL103" s="1317"/>
      <c r="AM103" s="1318"/>
    </row>
    <row r="104" spans="1:39" ht="21.9" customHeight="1">
      <c r="A104" s="168">
        <v>41</v>
      </c>
      <c r="B104" s="490" t="str">
        <f>'INPUT DATA'!P49</f>
        <v xml:space="preserve">,  </v>
      </c>
      <c r="C104" s="202"/>
      <c r="D104" s="202"/>
      <c r="E104" s="202"/>
      <c r="F104" s="202"/>
      <c r="G104" s="203"/>
      <c r="H104" s="204"/>
      <c r="I104" s="172"/>
      <c r="J104" s="172"/>
      <c r="K104" s="173"/>
      <c r="L104" s="174"/>
      <c r="M104" s="172"/>
      <c r="N104" s="172"/>
      <c r="O104" s="172"/>
      <c r="P104" s="175"/>
      <c r="Q104" s="168"/>
      <c r="R104" s="172"/>
      <c r="S104" s="172"/>
      <c r="T104" s="172"/>
      <c r="U104" s="173"/>
      <c r="V104" s="174"/>
      <c r="W104" s="172"/>
      <c r="X104" s="172"/>
      <c r="Y104" s="172"/>
      <c r="Z104" s="175"/>
      <c r="AA104" s="168"/>
      <c r="AB104" s="172"/>
      <c r="AC104" s="172"/>
      <c r="AD104" s="175"/>
      <c r="AE104" s="173"/>
      <c r="AF104" s="176">
        <f t="shared" si="4"/>
        <v>0</v>
      </c>
      <c r="AG104" s="177">
        <f t="shared" si="5"/>
        <v>21</v>
      </c>
      <c r="AH104" s="1316"/>
      <c r="AI104" s="1317"/>
      <c r="AJ104" s="1317"/>
      <c r="AK104" s="1317"/>
      <c r="AL104" s="1317"/>
      <c r="AM104" s="1318"/>
    </row>
    <row r="105" spans="1:39" ht="21.9" customHeight="1">
      <c r="A105" s="168">
        <v>42</v>
      </c>
      <c r="B105" s="490" t="str">
        <f>'INPUT DATA'!P50</f>
        <v xml:space="preserve">,  </v>
      </c>
      <c r="C105" s="202"/>
      <c r="D105" s="202"/>
      <c r="E105" s="202"/>
      <c r="F105" s="202"/>
      <c r="G105" s="203"/>
      <c r="H105" s="204"/>
      <c r="I105" s="172"/>
      <c r="J105" s="172"/>
      <c r="K105" s="173"/>
      <c r="L105" s="174"/>
      <c r="M105" s="172"/>
      <c r="N105" s="172"/>
      <c r="O105" s="172"/>
      <c r="P105" s="175"/>
      <c r="Q105" s="168"/>
      <c r="R105" s="172"/>
      <c r="S105" s="172"/>
      <c r="T105" s="172"/>
      <c r="U105" s="173"/>
      <c r="V105" s="174"/>
      <c r="W105" s="172"/>
      <c r="X105" s="172"/>
      <c r="Y105" s="172"/>
      <c r="Z105" s="175"/>
      <c r="AA105" s="168"/>
      <c r="AB105" s="172"/>
      <c r="AC105" s="172"/>
      <c r="AD105" s="175"/>
      <c r="AE105" s="173"/>
      <c r="AF105" s="176">
        <f t="shared" si="4"/>
        <v>0</v>
      </c>
      <c r="AG105" s="177">
        <f t="shared" si="5"/>
        <v>21</v>
      </c>
      <c r="AH105" s="1316"/>
      <c r="AI105" s="1317"/>
      <c r="AJ105" s="1317"/>
      <c r="AK105" s="1317"/>
      <c r="AL105" s="1317"/>
      <c r="AM105" s="1318"/>
    </row>
    <row r="106" spans="1:39" ht="21.9" customHeight="1">
      <c r="A106" s="168">
        <v>43</v>
      </c>
      <c r="B106" s="490" t="str">
        <f>'INPUT DATA'!P51</f>
        <v xml:space="preserve">,  </v>
      </c>
      <c r="C106" s="178"/>
      <c r="D106" s="178"/>
      <c r="E106" s="178"/>
      <c r="F106" s="178"/>
      <c r="G106" s="168"/>
      <c r="H106" s="172"/>
      <c r="I106" s="172"/>
      <c r="J106" s="172"/>
      <c r="K106" s="173"/>
      <c r="L106" s="174"/>
      <c r="M106" s="172"/>
      <c r="N106" s="172"/>
      <c r="O106" s="172"/>
      <c r="P106" s="175"/>
      <c r="Q106" s="168"/>
      <c r="R106" s="172"/>
      <c r="S106" s="172"/>
      <c r="T106" s="172"/>
      <c r="U106" s="173"/>
      <c r="V106" s="174"/>
      <c r="W106" s="172"/>
      <c r="X106" s="172"/>
      <c r="Y106" s="172"/>
      <c r="Z106" s="175"/>
      <c r="AA106" s="168"/>
      <c r="AB106" s="172"/>
      <c r="AC106" s="172"/>
      <c r="AD106" s="175"/>
      <c r="AE106" s="173"/>
      <c r="AF106" s="176">
        <f t="shared" si="4"/>
        <v>0</v>
      </c>
      <c r="AG106" s="177">
        <f t="shared" si="5"/>
        <v>21</v>
      </c>
      <c r="AH106" s="1316"/>
      <c r="AI106" s="1317"/>
      <c r="AJ106" s="1317"/>
      <c r="AK106" s="1317"/>
      <c r="AL106" s="1317"/>
      <c r="AM106" s="1318"/>
    </row>
    <row r="107" spans="1:39" ht="21.9" customHeight="1">
      <c r="A107" s="168">
        <v>44</v>
      </c>
      <c r="B107" s="490" t="str">
        <f>'INPUT DATA'!P52</f>
        <v xml:space="preserve">,  </v>
      </c>
      <c r="C107" s="178"/>
      <c r="D107" s="178"/>
      <c r="E107" s="178"/>
      <c r="F107" s="178"/>
      <c r="G107" s="168"/>
      <c r="H107" s="172"/>
      <c r="I107" s="172"/>
      <c r="J107" s="172"/>
      <c r="K107" s="173"/>
      <c r="L107" s="174"/>
      <c r="M107" s="172"/>
      <c r="N107" s="172"/>
      <c r="O107" s="172"/>
      <c r="P107" s="175"/>
      <c r="Q107" s="168"/>
      <c r="R107" s="172"/>
      <c r="S107" s="172"/>
      <c r="T107" s="172"/>
      <c r="U107" s="173"/>
      <c r="V107" s="174"/>
      <c r="W107" s="172"/>
      <c r="X107" s="172"/>
      <c r="Y107" s="172"/>
      <c r="Z107" s="175"/>
      <c r="AA107" s="168"/>
      <c r="AB107" s="172"/>
      <c r="AC107" s="172"/>
      <c r="AD107" s="175"/>
      <c r="AE107" s="173"/>
      <c r="AF107" s="176">
        <f t="shared" si="4"/>
        <v>0</v>
      </c>
      <c r="AG107" s="177">
        <f t="shared" si="5"/>
        <v>21</v>
      </c>
      <c r="AH107" s="1316"/>
      <c r="AI107" s="1317"/>
      <c r="AJ107" s="1317"/>
      <c r="AK107" s="1317"/>
      <c r="AL107" s="1317"/>
      <c r="AM107" s="1318"/>
    </row>
    <row r="108" spans="1:39" ht="21.9" customHeight="1">
      <c r="A108" s="168">
        <v>45</v>
      </c>
      <c r="B108" s="490" t="str">
        <f>'INPUT DATA'!P53</f>
        <v xml:space="preserve">,  </v>
      </c>
      <c r="C108" s="178"/>
      <c r="D108" s="178"/>
      <c r="E108" s="178"/>
      <c r="F108" s="178"/>
      <c r="G108" s="168"/>
      <c r="H108" s="172"/>
      <c r="I108" s="172"/>
      <c r="J108" s="172"/>
      <c r="K108" s="173"/>
      <c r="L108" s="174"/>
      <c r="M108" s="172"/>
      <c r="N108" s="172"/>
      <c r="O108" s="172"/>
      <c r="P108" s="175"/>
      <c r="Q108" s="168"/>
      <c r="R108" s="172"/>
      <c r="S108" s="172"/>
      <c r="T108" s="172"/>
      <c r="U108" s="173"/>
      <c r="V108" s="174"/>
      <c r="W108" s="172"/>
      <c r="X108" s="172"/>
      <c r="Y108" s="172"/>
      <c r="Z108" s="175"/>
      <c r="AA108" s="168"/>
      <c r="AB108" s="172"/>
      <c r="AC108" s="172"/>
      <c r="AD108" s="175"/>
      <c r="AE108" s="173"/>
      <c r="AF108" s="176">
        <f t="shared" si="4"/>
        <v>0</v>
      </c>
      <c r="AG108" s="177">
        <f t="shared" si="5"/>
        <v>21</v>
      </c>
      <c r="AH108" s="1316"/>
      <c r="AI108" s="1317"/>
      <c r="AJ108" s="1317"/>
      <c r="AK108" s="1317"/>
      <c r="AL108" s="1317"/>
      <c r="AM108" s="1318"/>
    </row>
    <row r="109" spans="1:39" ht="21.9" customHeight="1">
      <c r="A109" s="168">
        <v>46</v>
      </c>
      <c r="B109" s="490" t="str">
        <f>'INPUT DATA'!P54</f>
        <v xml:space="preserve">,  </v>
      </c>
      <c r="C109" s="178"/>
      <c r="D109" s="178"/>
      <c r="E109" s="178"/>
      <c r="F109" s="178"/>
      <c r="G109" s="168"/>
      <c r="H109" s="172"/>
      <c r="I109" s="172"/>
      <c r="J109" s="172"/>
      <c r="K109" s="173"/>
      <c r="L109" s="174"/>
      <c r="M109" s="172"/>
      <c r="N109" s="172"/>
      <c r="O109" s="172"/>
      <c r="P109" s="175"/>
      <c r="Q109" s="168"/>
      <c r="R109" s="172"/>
      <c r="S109" s="172"/>
      <c r="T109" s="172"/>
      <c r="U109" s="173"/>
      <c r="V109" s="174"/>
      <c r="W109" s="172"/>
      <c r="X109" s="172"/>
      <c r="Y109" s="172"/>
      <c r="Z109" s="175"/>
      <c r="AA109" s="168"/>
      <c r="AB109" s="172"/>
      <c r="AC109" s="172"/>
      <c r="AD109" s="175"/>
      <c r="AE109" s="173"/>
      <c r="AF109" s="176">
        <f t="shared" si="4"/>
        <v>0</v>
      </c>
      <c r="AG109" s="177">
        <f t="shared" si="5"/>
        <v>21</v>
      </c>
      <c r="AH109" s="1316"/>
      <c r="AI109" s="1317"/>
      <c r="AJ109" s="1317"/>
      <c r="AK109" s="1317"/>
      <c r="AL109" s="1317"/>
      <c r="AM109" s="1318"/>
    </row>
    <row r="110" spans="1:39" ht="21.9" customHeight="1">
      <c r="A110" s="168">
        <v>47</v>
      </c>
      <c r="B110" s="490" t="str">
        <f>'INPUT DATA'!P55</f>
        <v xml:space="preserve">,  </v>
      </c>
      <c r="C110" s="178"/>
      <c r="D110" s="178"/>
      <c r="E110" s="178"/>
      <c r="F110" s="178"/>
      <c r="G110" s="168"/>
      <c r="H110" s="172"/>
      <c r="I110" s="172"/>
      <c r="J110" s="172"/>
      <c r="K110" s="173"/>
      <c r="L110" s="174"/>
      <c r="M110" s="172"/>
      <c r="N110" s="172"/>
      <c r="O110" s="172"/>
      <c r="P110" s="175"/>
      <c r="Q110" s="168"/>
      <c r="R110" s="172"/>
      <c r="S110" s="172"/>
      <c r="T110" s="172"/>
      <c r="U110" s="173"/>
      <c r="V110" s="174"/>
      <c r="W110" s="172"/>
      <c r="X110" s="172"/>
      <c r="Y110" s="172"/>
      <c r="Z110" s="175"/>
      <c r="AA110" s="168"/>
      <c r="AB110" s="172"/>
      <c r="AC110" s="172"/>
      <c r="AD110" s="175"/>
      <c r="AE110" s="173"/>
      <c r="AF110" s="176">
        <f t="shared" si="4"/>
        <v>0</v>
      </c>
      <c r="AG110" s="177">
        <f t="shared" si="5"/>
        <v>21</v>
      </c>
      <c r="AH110" s="1316"/>
      <c r="AI110" s="1317"/>
      <c r="AJ110" s="1317"/>
      <c r="AK110" s="1317"/>
      <c r="AL110" s="1317"/>
      <c r="AM110" s="1318"/>
    </row>
    <row r="111" spans="1:39" ht="21.9" customHeight="1">
      <c r="A111" s="168">
        <v>48</v>
      </c>
      <c r="B111" s="490" t="str">
        <f>'INPUT DATA'!P56</f>
        <v xml:space="preserve">,  </v>
      </c>
      <c r="C111" s="178"/>
      <c r="D111" s="178"/>
      <c r="E111" s="178"/>
      <c r="F111" s="178"/>
      <c r="G111" s="168"/>
      <c r="H111" s="172"/>
      <c r="I111" s="172"/>
      <c r="J111" s="172"/>
      <c r="K111" s="173"/>
      <c r="L111" s="174"/>
      <c r="M111" s="172"/>
      <c r="N111" s="172"/>
      <c r="O111" s="172"/>
      <c r="P111" s="175"/>
      <c r="Q111" s="168"/>
      <c r="R111" s="172"/>
      <c r="S111" s="172"/>
      <c r="T111" s="172"/>
      <c r="U111" s="173"/>
      <c r="V111" s="174"/>
      <c r="W111" s="172"/>
      <c r="X111" s="172"/>
      <c r="Y111" s="172"/>
      <c r="Z111" s="175"/>
      <c r="AA111" s="168"/>
      <c r="AB111" s="172"/>
      <c r="AC111" s="172"/>
      <c r="AD111" s="175"/>
      <c r="AE111" s="173"/>
      <c r="AF111" s="176">
        <f t="shared" si="4"/>
        <v>0</v>
      </c>
      <c r="AG111" s="177">
        <f t="shared" si="5"/>
        <v>21</v>
      </c>
      <c r="AH111" s="1316"/>
      <c r="AI111" s="1317"/>
      <c r="AJ111" s="1317"/>
      <c r="AK111" s="1317"/>
      <c r="AL111" s="1317"/>
      <c r="AM111" s="1318"/>
    </row>
    <row r="112" spans="1:39" ht="21.9" customHeight="1">
      <c r="A112" s="168">
        <v>49</v>
      </c>
      <c r="B112" s="490" t="str">
        <f>'INPUT DATA'!P57</f>
        <v xml:space="preserve">,  </v>
      </c>
      <c r="C112" s="178"/>
      <c r="D112" s="178"/>
      <c r="E112" s="178"/>
      <c r="F112" s="178"/>
      <c r="G112" s="168"/>
      <c r="H112" s="172"/>
      <c r="I112" s="172"/>
      <c r="J112" s="172"/>
      <c r="K112" s="173"/>
      <c r="L112" s="174"/>
      <c r="M112" s="172"/>
      <c r="N112" s="172"/>
      <c r="O112" s="172"/>
      <c r="P112" s="175"/>
      <c r="Q112" s="168"/>
      <c r="R112" s="172"/>
      <c r="S112" s="172"/>
      <c r="T112" s="172"/>
      <c r="U112" s="173"/>
      <c r="V112" s="174"/>
      <c r="W112" s="172"/>
      <c r="X112" s="172"/>
      <c r="Y112" s="172"/>
      <c r="Z112" s="175"/>
      <c r="AA112" s="168"/>
      <c r="AB112" s="172"/>
      <c r="AC112" s="172"/>
      <c r="AD112" s="175"/>
      <c r="AE112" s="173"/>
      <c r="AF112" s="176">
        <f t="shared" si="4"/>
        <v>0</v>
      </c>
      <c r="AG112" s="177">
        <f t="shared" si="5"/>
        <v>21</v>
      </c>
      <c r="AH112" s="1316"/>
      <c r="AI112" s="1317"/>
      <c r="AJ112" s="1317"/>
      <c r="AK112" s="1317"/>
      <c r="AL112" s="1317"/>
      <c r="AM112" s="1318"/>
    </row>
    <row r="113" spans="1:39" ht="14.5" thickBot="1">
      <c r="A113" s="181">
        <v>50</v>
      </c>
      <c r="B113" s="490" t="str">
        <f>'INPUT DATA'!P58</f>
        <v xml:space="preserve">,  </v>
      </c>
      <c r="C113" s="180"/>
      <c r="D113" s="180"/>
      <c r="E113" s="180"/>
      <c r="F113" s="180"/>
      <c r="G113" s="181">
        <f>$AL$119-((COUNTIF(G64:G112,"X")))</f>
        <v>20</v>
      </c>
      <c r="H113" s="182">
        <f t="shared" ref="H113:AE113" si="6">$AL$119-((COUNTIF(H64:H112,"X")))</f>
        <v>20</v>
      </c>
      <c r="I113" s="182">
        <f t="shared" si="6"/>
        <v>20</v>
      </c>
      <c r="J113" s="182">
        <f t="shared" si="6"/>
        <v>20</v>
      </c>
      <c r="K113" s="183">
        <f t="shared" si="6"/>
        <v>20</v>
      </c>
      <c r="L113" s="184">
        <f t="shared" si="6"/>
        <v>20</v>
      </c>
      <c r="M113" s="182">
        <f t="shared" si="6"/>
        <v>20</v>
      </c>
      <c r="N113" s="182">
        <f t="shared" si="6"/>
        <v>20</v>
      </c>
      <c r="O113" s="182">
        <f t="shared" si="6"/>
        <v>20</v>
      </c>
      <c r="P113" s="185">
        <f t="shared" si="6"/>
        <v>20</v>
      </c>
      <c r="Q113" s="181">
        <f t="shared" si="6"/>
        <v>20</v>
      </c>
      <c r="R113" s="182">
        <f t="shared" si="6"/>
        <v>20</v>
      </c>
      <c r="S113" s="182">
        <f t="shared" si="6"/>
        <v>20</v>
      </c>
      <c r="T113" s="182">
        <f t="shared" si="6"/>
        <v>20</v>
      </c>
      <c r="U113" s="183">
        <f t="shared" si="6"/>
        <v>20</v>
      </c>
      <c r="V113" s="184">
        <f t="shared" si="6"/>
        <v>20</v>
      </c>
      <c r="W113" s="182">
        <f t="shared" si="6"/>
        <v>20</v>
      </c>
      <c r="X113" s="182">
        <f t="shared" si="6"/>
        <v>20</v>
      </c>
      <c r="Y113" s="182">
        <f t="shared" si="6"/>
        <v>20</v>
      </c>
      <c r="Z113" s="185">
        <f t="shared" si="6"/>
        <v>20</v>
      </c>
      <c r="AA113" s="181">
        <f t="shared" si="6"/>
        <v>20</v>
      </c>
      <c r="AB113" s="182">
        <f t="shared" si="6"/>
        <v>20</v>
      </c>
      <c r="AC113" s="182">
        <f t="shared" si="6"/>
        <v>20</v>
      </c>
      <c r="AD113" s="185">
        <f t="shared" si="6"/>
        <v>20</v>
      </c>
      <c r="AE113" s="183">
        <f t="shared" si="6"/>
        <v>20</v>
      </c>
      <c r="AF113" s="205" t="s">
        <v>14</v>
      </c>
      <c r="AG113" s="206" t="s">
        <v>14</v>
      </c>
      <c r="AH113" s="1316"/>
      <c r="AI113" s="1317"/>
      <c r="AJ113" s="1319"/>
      <c r="AK113" s="1319"/>
      <c r="AL113" s="1319"/>
      <c r="AM113" s="1320"/>
    </row>
    <row r="114" spans="1:39" ht="21.9" customHeight="1" thickBot="1">
      <c r="A114" s="1377" t="s">
        <v>284</v>
      </c>
      <c r="B114" s="1378"/>
      <c r="C114" s="187"/>
      <c r="D114" s="187"/>
      <c r="E114" s="187"/>
      <c r="F114" s="187"/>
      <c r="G114" s="207">
        <f>IF(G10="",0,G113)</f>
        <v>20</v>
      </c>
      <c r="H114" s="189">
        <f t="shared" ref="H114:AE114" si="7">IF(H10="",0,H113)</f>
        <v>20</v>
      </c>
      <c r="I114" s="189">
        <f t="shared" si="7"/>
        <v>20</v>
      </c>
      <c r="J114" s="189">
        <f t="shared" si="7"/>
        <v>20</v>
      </c>
      <c r="K114" s="190">
        <f t="shared" si="7"/>
        <v>20</v>
      </c>
      <c r="L114" s="207">
        <f t="shared" si="7"/>
        <v>20</v>
      </c>
      <c r="M114" s="189">
        <f t="shared" si="7"/>
        <v>20</v>
      </c>
      <c r="N114" s="189">
        <f t="shared" si="7"/>
        <v>20</v>
      </c>
      <c r="O114" s="189">
        <f t="shared" si="7"/>
        <v>20</v>
      </c>
      <c r="P114" s="190">
        <f t="shared" si="7"/>
        <v>20</v>
      </c>
      <c r="Q114" s="207">
        <f t="shared" si="7"/>
        <v>20</v>
      </c>
      <c r="R114" s="189">
        <f t="shared" si="7"/>
        <v>20</v>
      </c>
      <c r="S114" s="189">
        <f t="shared" si="7"/>
        <v>20</v>
      </c>
      <c r="T114" s="189">
        <f t="shared" si="7"/>
        <v>20</v>
      </c>
      <c r="U114" s="190">
        <f t="shared" si="7"/>
        <v>20</v>
      </c>
      <c r="V114" s="207">
        <f t="shared" si="7"/>
        <v>20</v>
      </c>
      <c r="W114" s="189">
        <f t="shared" si="7"/>
        <v>20</v>
      </c>
      <c r="X114" s="189">
        <f t="shared" si="7"/>
        <v>20</v>
      </c>
      <c r="Y114" s="189">
        <f t="shared" si="7"/>
        <v>0</v>
      </c>
      <c r="Z114" s="190">
        <f t="shared" si="7"/>
        <v>0</v>
      </c>
      <c r="AA114" s="207">
        <f t="shared" si="7"/>
        <v>20</v>
      </c>
      <c r="AB114" s="189">
        <f t="shared" si="7"/>
        <v>20</v>
      </c>
      <c r="AC114" s="189">
        <f t="shared" si="7"/>
        <v>20</v>
      </c>
      <c r="AD114" s="189">
        <f t="shared" si="7"/>
        <v>0</v>
      </c>
      <c r="AE114" s="190">
        <f t="shared" si="7"/>
        <v>0</v>
      </c>
      <c r="AF114" s="191">
        <f>SUM(AF64:AF112)</f>
        <v>0</v>
      </c>
      <c r="AG114" s="192">
        <f>SUM(G114:AE114)</f>
        <v>420</v>
      </c>
      <c r="AH114" s="1323"/>
      <c r="AI114" s="1324"/>
      <c r="AJ114" s="1324"/>
      <c r="AK114" s="1324"/>
      <c r="AL114" s="1324"/>
      <c r="AM114" s="1325"/>
    </row>
    <row r="115" spans="1:39" ht="21.9" customHeight="1" thickBot="1">
      <c r="A115" s="1368" t="s">
        <v>78</v>
      </c>
      <c r="B115" s="1368"/>
      <c r="C115" s="208"/>
      <c r="D115" s="208"/>
      <c r="E115" s="208"/>
      <c r="F115" s="208"/>
      <c r="G115" s="209">
        <f>G63+G114</f>
        <v>44</v>
      </c>
      <c r="H115" s="210">
        <f t="shared" ref="H115:AE115" si="8">H63+H114</f>
        <v>44</v>
      </c>
      <c r="I115" s="210">
        <f t="shared" si="8"/>
        <v>44</v>
      </c>
      <c r="J115" s="210">
        <f t="shared" si="8"/>
        <v>44</v>
      </c>
      <c r="K115" s="211">
        <f t="shared" si="8"/>
        <v>44</v>
      </c>
      <c r="L115" s="209">
        <f t="shared" si="8"/>
        <v>44</v>
      </c>
      <c r="M115" s="210">
        <f t="shared" si="8"/>
        <v>44</v>
      </c>
      <c r="N115" s="210">
        <f t="shared" si="8"/>
        <v>44</v>
      </c>
      <c r="O115" s="210">
        <f t="shared" si="8"/>
        <v>44</v>
      </c>
      <c r="P115" s="211">
        <f t="shared" si="8"/>
        <v>44</v>
      </c>
      <c r="Q115" s="209">
        <f t="shared" si="8"/>
        <v>44</v>
      </c>
      <c r="R115" s="210">
        <f t="shared" si="8"/>
        <v>44</v>
      </c>
      <c r="S115" s="210">
        <f t="shared" si="8"/>
        <v>44</v>
      </c>
      <c r="T115" s="210">
        <f t="shared" si="8"/>
        <v>44</v>
      </c>
      <c r="U115" s="211">
        <f t="shared" si="8"/>
        <v>44</v>
      </c>
      <c r="V115" s="209">
        <f t="shared" si="8"/>
        <v>44</v>
      </c>
      <c r="W115" s="210">
        <f t="shared" si="8"/>
        <v>44</v>
      </c>
      <c r="X115" s="210">
        <f t="shared" si="8"/>
        <v>44</v>
      </c>
      <c r="Y115" s="210">
        <f t="shared" si="8"/>
        <v>0</v>
      </c>
      <c r="Z115" s="211">
        <f t="shared" si="8"/>
        <v>0</v>
      </c>
      <c r="AA115" s="209">
        <f t="shared" si="8"/>
        <v>44</v>
      </c>
      <c r="AB115" s="210">
        <f t="shared" si="8"/>
        <v>44</v>
      </c>
      <c r="AC115" s="210">
        <f t="shared" si="8"/>
        <v>44</v>
      </c>
      <c r="AD115" s="210">
        <f t="shared" si="8"/>
        <v>0</v>
      </c>
      <c r="AE115" s="211">
        <f t="shared" si="8"/>
        <v>0</v>
      </c>
      <c r="AF115" s="212">
        <v>0</v>
      </c>
      <c r="AG115" s="213">
        <f>SUM(G115:AE115)</f>
        <v>924</v>
      </c>
      <c r="AH115" s="1297"/>
      <c r="AI115" s="1298"/>
      <c r="AJ115" s="1298"/>
      <c r="AK115" s="1298"/>
      <c r="AL115" s="1298"/>
      <c r="AM115" s="1299"/>
    </row>
    <row r="116" spans="1:39" ht="6.75" customHeight="1" thickBot="1">
      <c r="A116" s="1300"/>
      <c r="B116" s="1300"/>
      <c r="C116" s="214"/>
      <c r="D116" s="214"/>
      <c r="E116" s="214"/>
      <c r="F116" s="214"/>
      <c r="G116" s="1301"/>
      <c r="H116" s="1301"/>
      <c r="I116" s="1301"/>
      <c r="J116" s="1301"/>
      <c r="K116" s="1301"/>
    </row>
    <row r="117" spans="1:39" ht="35.25" customHeight="1" thickBot="1">
      <c r="A117" s="215" t="s">
        <v>79</v>
      </c>
      <c r="B117" s="216"/>
      <c r="C117" s="216"/>
      <c r="D117" s="216"/>
      <c r="E117" s="216"/>
      <c r="F117" s="216"/>
      <c r="G117" s="217"/>
      <c r="H117" s="217"/>
      <c r="I117" s="217"/>
      <c r="J117" s="217"/>
      <c r="K117" s="217"/>
      <c r="L117" s="217"/>
      <c r="M117" s="217"/>
      <c r="N117" s="217"/>
      <c r="O117" s="217"/>
      <c r="P117" s="217"/>
      <c r="Q117" s="217"/>
      <c r="R117" s="217"/>
      <c r="S117" s="218"/>
      <c r="T117" s="219" t="s">
        <v>80</v>
      </c>
      <c r="U117" s="220"/>
      <c r="V117" s="220"/>
      <c r="W117" s="220"/>
      <c r="X117" s="220"/>
      <c r="Y117" s="221"/>
      <c r="Z117" s="221"/>
      <c r="AA117" s="221"/>
      <c r="AB117" s="222"/>
      <c r="AC117" s="223"/>
      <c r="AE117" s="1369" t="s">
        <v>81</v>
      </c>
      <c r="AF117" s="1370"/>
      <c r="AG117" s="1306" t="str">
        <f>AA6</f>
        <v>MARCH</v>
      </c>
      <c r="AH117" s="1373" t="s">
        <v>82</v>
      </c>
      <c r="AI117" s="1374"/>
      <c r="AJ117" s="1312">
        <f>((COUNT(D10:AE10)))</f>
        <v>21</v>
      </c>
      <c r="AK117" s="1314" t="s">
        <v>285</v>
      </c>
      <c r="AL117" s="1314"/>
      <c r="AM117" s="1315"/>
    </row>
    <row r="118" spans="1:39" ht="15" customHeight="1" thickBot="1">
      <c r="A118" s="1272" t="s">
        <v>83</v>
      </c>
      <c r="B118" s="1272"/>
      <c r="C118" s="1272"/>
      <c r="D118" s="1272"/>
      <c r="E118" s="1272"/>
      <c r="F118" s="1272"/>
      <c r="G118" s="1272"/>
      <c r="H118" s="1272"/>
      <c r="I118" s="1272"/>
      <c r="J118" s="1272"/>
      <c r="K118" s="1272"/>
      <c r="L118" s="1272"/>
      <c r="M118" s="1272"/>
      <c r="N118" s="1272"/>
      <c r="O118" s="1272"/>
      <c r="P118" s="1272"/>
      <c r="Q118" s="1272"/>
      <c r="R118" s="217"/>
      <c r="S118" s="218"/>
      <c r="T118" s="1286" t="s">
        <v>286</v>
      </c>
      <c r="U118" s="1287"/>
      <c r="V118" s="1287"/>
      <c r="W118" s="1287"/>
      <c r="X118" s="1287"/>
      <c r="Y118" s="1287"/>
      <c r="Z118" s="1287"/>
      <c r="AA118" s="1287"/>
      <c r="AB118" s="1287"/>
      <c r="AC118" s="224"/>
      <c r="AE118" s="1371"/>
      <c r="AF118" s="1372"/>
      <c r="AG118" s="1307"/>
      <c r="AH118" s="1375"/>
      <c r="AI118" s="1376"/>
      <c r="AJ118" s="1313"/>
      <c r="AK118" s="225" t="s">
        <v>72</v>
      </c>
      <c r="AL118" s="226" t="s">
        <v>76</v>
      </c>
      <c r="AM118" s="227" t="s">
        <v>84</v>
      </c>
    </row>
    <row r="119" spans="1:39" ht="15.5">
      <c r="A119" s="1272" t="s">
        <v>287</v>
      </c>
      <c r="B119" s="1272"/>
      <c r="C119" s="1272"/>
      <c r="D119" s="1272"/>
      <c r="E119" s="1272"/>
      <c r="F119" s="1272"/>
      <c r="G119" s="1272"/>
      <c r="H119" s="1272"/>
      <c r="I119" s="1272"/>
      <c r="J119" s="1272"/>
      <c r="K119" s="1272"/>
      <c r="L119" s="1272"/>
      <c r="M119" s="1272"/>
      <c r="N119" s="1272"/>
      <c r="O119" s="1272"/>
      <c r="P119" s="1272"/>
      <c r="Q119" s="1272"/>
      <c r="R119" s="217"/>
      <c r="S119" s="218"/>
      <c r="T119" s="1250"/>
      <c r="U119" s="1251"/>
      <c r="V119" s="1251"/>
      <c r="W119" s="1251"/>
      <c r="X119" s="1251"/>
      <c r="Y119" s="1251"/>
      <c r="Z119" s="1251"/>
      <c r="AA119" s="1251"/>
      <c r="AB119" s="1251"/>
      <c r="AC119" s="224"/>
      <c r="AE119" s="1288" t="s">
        <v>288</v>
      </c>
      <c r="AF119" s="1289"/>
      <c r="AG119" s="1289"/>
      <c r="AH119" s="1289"/>
      <c r="AI119" s="1289"/>
      <c r="AJ119" s="1290"/>
      <c r="AK119" s="1294">
        <f>COUNTA(masterlist!B4:B53)</f>
        <v>24</v>
      </c>
      <c r="AL119" s="1294">
        <f>COUNTA(masterlist!B55:B94)</f>
        <v>20</v>
      </c>
      <c r="AM119" s="1266">
        <f>AK119+AL119</f>
        <v>44</v>
      </c>
    </row>
    <row r="120" spans="1:39" ht="15.75" customHeight="1">
      <c r="A120" s="1272" t="s">
        <v>85</v>
      </c>
      <c r="B120" s="1272"/>
      <c r="C120" s="1272"/>
      <c r="D120" s="1272"/>
      <c r="E120" s="1272"/>
      <c r="F120" s="1272"/>
      <c r="G120" s="1272"/>
      <c r="H120" s="1272"/>
      <c r="I120" s="1272"/>
      <c r="J120" s="1272"/>
      <c r="K120" s="1272"/>
      <c r="L120" s="1272"/>
      <c r="M120" s="1272"/>
      <c r="N120" s="1272"/>
      <c r="O120" s="1272"/>
      <c r="P120" s="1272"/>
      <c r="Q120" s="1272"/>
      <c r="R120" s="217"/>
      <c r="S120" s="218"/>
      <c r="T120" s="1250"/>
      <c r="U120" s="1251"/>
      <c r="V120" s="1251"/>
      <c r="W120" s="1251"/>
      <c r="X120" s="1251"/>
      <c r="Y120" s="1251"/>
      <c r="Z120" s="1251"/>
      <c r="AA120" s="1251"/>
      <c r="AB120" s="1251"/>
      <c r="AC120" s="224"/>
      <c r="AE120" s="1291"/>
      <c r="AF120" s="1292"/>
      <c r="AG120" s="1292"/>
      <c r="AH120" s="1292"/>
      <c r="AI120" s="1292"/>
      <c r="AJ120" s="1293"/>
      <c r="AK120" s="1295"/>
      <c r="AL120" s="1295"/>
      <c r="AM120" s="1247"/>
    </row>
    <row r="121" spans="1:39" ht="15.75" customHeight="1">
      <c r="A121" s="1282" t="s">
        <v>86</v>
      </c>
      <c r="B121" s="1277" t="s">
        <v>87</v>
      </c>
      <c r="C121" s="230"/>
      <c r="D121" s="230"/>
      <c r="E121" s="230"/>
      <c r="F121" s="230"/>
      <c r="G121" s="1278" t="s">
        <v>289</v>
      </c>
      <c r="H121" s="1278"/>
      <c r="I121" s="1278"/>
      <c r="J121" s="1278"/>
      <c r="K121" s="1278"/>
      <c r="L121" s="1278"/>
      <c r="M121" s="1278"/>
      <c r="N121" s="1278"/>
      <c r="O121" s="1278"/>
      <c r="P121" s="1278"/>
      <c r="Q121" s="1271" t="s">
        <v>88</v>
      </c>
      <c r="R121" s="1271"/>
      <c r="S121" s="218"/>
      <c r="T121" s="232" t="s">
        <v>290</v>
      </c>
      <c r="Y121" s="129"/>
      <c r="AB121" s="233"/>
      <c r="AC121" s="224"/>
      <c r="AE121" s="1257" t="s">
        <v>291</v>
      </c>
      <c r="AF121" s="1258"/>
      <c r="AG121" s="1258"/>
      <c r="AH121" s="1258"/>
      <c r="AI121" s="1258"/>
      <c r="AJ121" s="1258"/>
      <c r="AK121" s="1281">
        <v>0</v>
      </c>
      <c r="AL121" s="1281">
        <v>0</v>
      </c>
      <c r="AM121" s="1254">
        <f>AK121+AL121</f>
        <v>0</v>
      </c>
    </row>
    <row r="122" spans="1:39" ht="15.75" customHeight="1">
      <c r="A122" s="1282"/>
      <c r="B122" s="1277"/>
      <c r="C122" s="230"/>
      <c r="D122" s="230"/>
      <c r="E122" s="230"/>
      <c r="F122" s="230"/>
      <c r="G122" s="1275" t="s">
        <v>292</v>
      </c>
      <c r="H122" s="1275"/>
      <c r="I122" s="1275"/>
      <c r="J122" s="1275"/>
      <c r="K122" s="1275"/>
      <c r="L122" s="1275"/>
      <c r="M122" s="1275"/>
      <c r="N122" s="1275"/>
      <c r="O122" s="1275"/>
      <c r="P122" s="1275"/>
      <c r="Q122" s="1271"/>
      <c r="R122" s="1271"/>
      <c r="S122" s="218"/>
      <c r="T122" s="232" t="s">
        <v>89</v>
      </c>
      <c r="U122" s="129"/>
      <c r="V122" s="129"/>
      <c r="W122" s="129"/>
      <c r="X122" s="129"/>
      <c r="Y122" s="129"/>
      <c r="AB122" s="233"/>
      <c r="AC122" s="224"/>
      <c r="AE122" s="1257"/>
      <c r="AF122" s="1258"/>
      <c r="AG122" s="1258"/>
      <c r="AH122" s="1258"/>
      <c r="AI122" s="1258"/>
      <c r="AJ122" s="1258"/>
      <c r="AK122" s="1281"/>
      <c r="AL122" s="1281"/>
      <c r="AM122" s="1254"/>
    </row>
    <row r="123" spans="1:39" ht="18" customHeight="1">
      <c r="A123" s="1282" t="s">
        <v>91</v>
      </c>
      <c r="B123" s="1283" t="s">
        <v>92</v>
      </c>
      <c r="C123" s="234"/>
      <c r="D123" s="234"/>
      <c r="E123" s="234"/>
      <c r="F123" s="234"/>
      <c r="G123" s="1284" t="s">
        <v>93</v>
      </c>
      <c r="H123" s="1284"/>
      <c r="I123" s="1284"/>
      <c r="J123" s="1284"/>
      <c r="K123" s="1284"/>
      <c r="L123" s="1284"/>
      <c r="M123" s="1284"/>
      <c r="N123" s="1284"/>
      <c r="O123" s="1284"/>
      <c r="P123" s="1284"/>
      <c r="Q123" s="235"/>
      <c r="R123" s="217"/>
      <c r="S123" s="218"/>
      <c r="T123" s="236" t="s">
        <v>90</v>
      </c>
      <c r="U123" s="129"/>
      <c r="V123" s="129"/>
      <c r="W123" s="129"/>
      <c r="X123" s="129"/>
      <c r="Y123" s="129"/>
      <c r="AB123" s="233"/>
      <c r="AC123" s="224"/>
      <c r="AE123" s="1257" t="s">
        <v>293</v>
      </c>
      <c r="AF123" s="1258"/>
      <c r="AG123" s="1258"/>
      <c r="AH123" s="1258"/>
      <c r="AI123" s="1258"/>
      <c r="AJ123" s="1258"/>
      <c r="AK123" s="1285">
        <f>AK119+AK121</f>
        <v>24</v>
      </c>
      <c r="AL123" s="1285">
        <f>AL119+AL121</f>
        <v>20</v>
      </c>
      <c r="AM123" s="1266">
        <f>AK123+AL123</f>
        <v>44</v>
      </c>
    </row>
    <row r="124" spans="1:39" ht="14.25" customHeight="1">
      <c r="A124" s="1282"/>
      <c r="B124" s="1283"/>
      <c r="C124" s="234"/>
      <c r="D124" s="234"/>
      <c r="E124" s="234"/>
      <c r="F124" s="234"/>
      <c r="G124" s="1275" t="s">
        <v>95</v>
      </c>
      <c r="H124" s="1275"/>
      <c r="I124" s="1275"/>
      <c r="J124" s="1275"/>
      <c r="K124" s="1275"/>
      <c r="L124" s="1275"/>
      <c r="M124" s="1275"/>
      <c r="N124" s="1275"/>
      <c r="O124" s="1275"/>
      <c r="P124" s="1275"/>
      <c r="Q124" s="217"/>
      <c r="R124" s="217"/>
      <c r="S124" s="218"/>
      <c r="T124" s="236" t="s">
        <v>94</v>
      </c>
      <c r="Y124" s="129"/>
      <c r="AB124" s="233"/>
      <c r="AC124" s="224"/>
      <c r="AE124" s="1257"/>
      <c r="AF124" s="1258"/>
      <c r="AG124" s="1258"/>
      <c r="AH124" s="1258"/>
      <c r="AI124" s="1258"/>
      <c r="AJ124" s="1258"/>
      <c r="AK124" s="1245"/>
      <c r="AL124" s="1245"/>
      <c r="AM124" s="1247"/>
    </row>
    <row r="125" spans="1:39" ht="15.75" customHeight="1">
      <c r="A125" s="1276" t="s">
        <v>97</v>
      </c>
      <c r="B125" s="1277" t="s">
        <v>98</v>
      </c>
      <c r="C125" s="230"/>
      <c r="D125" s="230"/>
      <c r="E125" s="230"/>
      <c r="F125" s="230"/>
      <c r="G125" s="1278" t="s">
        <v>99</v>
      </c>
      <c r="H125" s="1278"/>
      <c r="I125" s="1278"/>
      <c r="J125" s="1278"/>
      <c r="K125" s="1278"/>
      <c r="L125" s="1278"/>
      <c r="M125" s="1278"/>
      <c r="N125" s="1278"/>
      <c r="O125" s="1278"/>
      <c r="P125" s="1278"/>
      <c r="Q125" s="1271" t="s">
        <v>88</v>
      </c>
      <c r="R125" s="1271"/>
      <c r="S125" s="218"/>
      <c r="T125" s="236" t="s">
        <v>96</v>
      </c>
      <c r="AB125" s="233"/>
      <c r="AC125" s="224"/>
      <c r="AE125" s="1279" t="s">
        <v>294</v>
      </c>
      <c r="AF125" s="1280"/>
      <c r="AG125" s="1280"/>
      <c r="AH125" s="1280"/>
      <c r="AI125" s="1280"/>
      <c r="AJ125" s="1280"/>
      <c r="AK125" s="1267">
        <f>(AK123/AK119)</f>
        <v>1</v>
      </c>
      <c r="AL125" s="1267">
        <f>(AL123/AL119)</f>
        <v>1</v>
      </c>
      <c r="AM125" s="1269">
        <f>(AM123/AM119)</f>
        <v>1</v>
      </c>
    </row>
    <row r="126" spans="1:39" ht="19.5" customHeight="1">
      <c r="A126" s="1276"/>
      <c r="B126" s="1277"/>
      <c r="C126" s="230"/>
      <c r="D126" s="230"/>
      <c r="E126" s="230"/>
      <c r="F126" s="230"/>
      <c r="G126" s="1271" t="s">
        <v>295</v>
      </c>
      <c r="H126" s="1271"/>
      <c r="I126" s="1271"/>
      <c r="J126" s="1271"/>
      <c r="K126" s="1271"/>
      <c r="L126" s="1271"/>
      <c r="M126" s="1271"/>
      <c r="N126" s="1271"/>
      <c r="O126" s="1271"/>
      <c r="P126" s="1271"/>
      <c r="Q126" s="1271"/>
      <c r="R126" s="1271"/>
      <c r="S126" s="218"/>
      <c r="T126" s="236" t="s">
        <v>100</v>
      </c>
      <c r="AB126" s="233"/>
      <c r="AC126" s="224"/>
      <c r="AE126" s="1279"/>
      <c r="AF126" s="1280"/>
      <c r="AG126" s="1280"/>
      <c r="AH126" s="1280"/>
      <c r="AI126" s="1280"/>
      <c r="AJ126" s="1280"/>
      <c r="AK126" s="1268"/>
      <c r="AL126" s="1268"/>
      <c r="AM126" s="1270"/>
    </row>
    <row r="127" spans="1:39" ht="26.25" customHeight="1">
      <c r="A127" s="1272"/>
      <c r="B127" s="1272"/>
      <c r="C127" s="1272"/>
      <c r="D127" s="1272"/>
      <c r="E127" s="1272"/>
      <c r="F127" s="1272"/>
      <c r="G127" s="1272"/>
      <c r="H127" s="1272"/>
      <c r="I127" s="1272"/>
      <c r="J127" s="1272"/>
      <c r="K127" s="1272"/>
      <c r="L127" s="1272"/>
      <c r="M127" s="1272"/>
      <c r="N127" s="1272"/>
      <c r="O127" s="1272"/>
      <c r="P127" s="231"/>
      <c r="Q127" s="231"/>
      <c r="R127" s="217"/>
      <c r="S127" s="218"/>
      <c r="T127" s="232" t="s">
        <v>101</v>
      </c>
      <c r="AB127" s="129"/>
      <c r="AC127" s="224"/>
      <c r="AE127" s="1273" t="s">
        <v>103</v>
      </c>
      <c r="AF127" s="1274"/>
      <c r="AG127" s="1274"/>
      <c r="AH127" s="1274"/>
      <c r="AI127" s="1274"/>
      <c r="AJ127" s="1274"/>
      <c r="AK127" s="814">
        <f>(($AJ$117*AK123)-AF63)/$AJ$117</f>
        <v>24</v>
      </c>
      <c r="AL127" s="814">
        <f>(($AJ$117*AL123)-AF114)/$AJ$117</f>
        <v>20</v>
      </c>
      <c r="AM127" s="292">
        <f>AK127+AL127</f>
        <v>44</v>
      </c>
    </row>
    <row r="128" spans="1:39" ht="16.5" customHeight="1">
      <c r="A128" s="1256" t="s">
        <v>296</v>
      </c>
      <c r="B128" s="1256"/>
      <c r="C128" s="1256"/>
      <c r="D128" s="1256"/>
      <c r="E128" s="1256"/>
      <c r="F128" s="1256"/>
      <c r="G128" s="1256"/>
      <c r="H128" s="1256"/>
      <c r="I128" s="1256"/>
      <c r="J128" s="1256"/>
      <c r="K128" s="1256"/>
      <c r="L128" s="1256"/>
      <c r="M128" s="1256"/>
      <c r="N128" s="1256"/>
      <c r="O128" s="1256"/>
      <c r="P128" s="1256"/>
      <c r="Q128" s="1256"/>
      <c r="R128" s="235"/>
      <c r="S128" s="218"/>
      <c r="T128" s="236" t="s">
        <v>102</v>
      </c>
      <c r="AB128" s="233"/>
      <c r="AC128" s="224"/>
      <c r="AE128" s="1257" t="s">
        <v>106</v>
      </c>
      <c r="AF128" s="1258"/>
      <c r="AG128" s="1258"/>
      <c r="AH128" s="1258"/>
      <c r="AI128" s="1258"/>
      <c r="AJ128" s="1258"/>
      <c r="AK128" s="1259">
        <f>AK127/AK123</f>
        <v>1</v>
      </c>
      <c r="AL128" s="1261">
        <f t="shared" ref="AL128" si="9">AL127/AL123</f>
        <v>1</v>
      </c>
      <c r="AM128" s="1262">
        <f t="shared" ref="AM128" si="10">AM127/AM123</f>
        <v>1</v>
      </c>
    </row>
    <row r="129" spans="1:39" ht="15.75" customHeight="1">
      <c r="A129" s="1256"/>
      <c r="B129" s="1256"/>
      <c r="C129" s="1256"/>
      <c r="D129" s="1256"/>
      <c r="E129" s="1256"/>
      <c r="F129" s="1256"/>
      <c r="G129" s="1256"/>
      <c r="H129" s="1256"/>
      <c r="I129" s="1256"/>
      <c r="J129" s="1256"/>
      <c r="K129" s="1256"/>
      <c r="L129" s="1256"/>
      <c r="M129" s="1256"/>
      <c r="N129" s="1256"/>
      <c r="O129" s="1256"/>
      <c r="P129" s="1256"/>
      <c r="Q129" s="1256"/>
      <c r="R129" s="235"/>
      <c r="S129" s="218"/>
      <c r="T129" s="236" t="s">
        <v>104</v>
      </c>
      <c r="AB129" s="233"/>
      <c r="AC129" s="224"/>
      <c r="AE129" s="1257"/>
      <c r="AF129" s="1258"/>
      <c r="AG129" s="1258"/>
      <c r="AH129" s="1258"/>
      <c r="AI129" s="1258"/>
      <c r="AJ129" s="1258"/>
      <c r="AK129" s="1260"/>
      <c r="AL129" s="1261"/>
      <c r="AM129" s="1262"/>
    </row>
    <row r="130" spans="1:39" ht="15.75" customHeight="1">
      <c r="A130" s="1255" t="s">
        <v>297</v>
      </c>
      <c r="B130" s="1255"/>
      <c r="C130" s="1255"/>
      <c r="D130" s="1255"/>
      <c r="E130" s="1255"/>
      <c r="F130" s="1255"/>
      <c r="G130" s="1255"/>
      <c r="H130" s="1255"/>
      <c r="I130" s="1255"/>
      <c r="J130" s="1255"/>
      <c r="K130" s="1255"/>
      <c r="L130" s="1255"/>
      <c r="M130" s="1255"/>
      <c r="N130" s="1255"/>
      <c r="O130" s="1255"/>
      <c r="P130" s="1255"/>
      <c r="Q130" s="1255"/>
      <c r="R130" s="1255"/>
      <c r="S130" s="218"/>
      <c r="T130" s="236" t="s">
        <v>105</v>
      </c>
      <c r="AB130" s="233"/>
      <c r="AC130" s="224"/>
      <c r="AD130" s="238"/>
      <c r="AE130" s="1257" t="s">
        <v>298</v>
      </c>
      <c r="AF130" s="1258"/>
      <c r="AG130" s="1258"/>
      <c r="AH130" s="1258"/>
      <c r="AI130" s="1258"/>
      <c r="AJ130" s="1258"/>
      <c r="AK130" s="1263" cm="1">
        <f t="array" ref="AK130">SUMPRODUCT(--(MMULT(--(ISNUMBER(SEARCH("XXXXX", _xlfn.BYROW(G13:AE62, _xlfn.LAMBDA(_xlpm.r, _xlfn.TEXTJOIN("", TRUE, IF(_xlpm.r="X", "X", "P"))))))), 1) &gt; 0))</f>
        <v>0</v>
      </c>
      <c r="AL130" s="1263" cm="1">
        <f t="array" ref="AL130">SUMPRODUCT(--(MMULT(--(ISNUMBER(SEARCH("XXXXX", _xlfn.BYROW(G64:AE113, _xlfn.LAMBDA(_xlpm.r, _xlfn.TEXTJOIN("", TRUE, IF(_xlpm.r="X", "X", "P"))))))), 1) &gt; 0))</f>
        <v>0</v>
      </c>
      <c r="AM130" s="1265">
        <f t="shared" ref="AM130" si="11">AK130+AL130</f>
        <v>0</v>
      </c>
    </row>
    <row r="131" spans="1:39" ht="16.5" customHeight="1">
      <c r="A131" s="1255"/>
      <c r="B131" s="1255"/>
      <c r="C131" s="1255"/>
      <c r="D131" s="1255"/>
      <c r="E131" s="1255"/>
      <c r="F131" s="1255"/>
      <c r="G131" s="1255"/>
      <c r="H131" s="1255"/>
      <c r="I131" s="1255"/>
      <c r="J131" s="1255"/>
      <c r="K131" s="1255"/>
      <c r="L131" s="1255"/>
      <c r="M131" s="1255"/>
      <c r="N131" s="1255"/>
      <c r="O131" s="1255"/>
      <c r="P131" s="1255"/>
      <c r="Q131" s="1255"/>
      <c r="R131" s="1255"/>
      <c r="S131" s="218"/>
      <c r="T131" s="236" t="s">
        <v>107</v>
      </c>
      <c r="AB131" s="129"/>
      <c r="AC131" s="224"/>
      <c r="AE131" s="1257"/>
      <c r="AF131" s="1258"/>
      <c r="AG131" s="1258"/>
      <c r="AH131" s="1258"/>
      <c r="AI131" s="1258"/>
      <c r="AJ131" s="1258"/>
      <c r="AK131" s="1264"/>
      <c r="AL131" s="1264"/>
      <c r="AM131" s="1266"/>
    </row>
    <row r="132" spans="1:39" ht="14.25" customHeight="1">
      <c r="A132" s="217" t="s">
        <v>299</v>
      </c>
      <c r="B132" s="237"/>
      <c r="C132" s="237"/>
      <c r="D132" s="237"/>
      <c r="E132" s="237"/>
      <c r="F132" s="237"/>
      <c r="G132" s="239"/>
      <c r="H132" s="239"/>
      <c r="I132" s="239"/>
      <c r="J132" s="239"/>
      <c r="K132" s="239"/>
      <c r="L132" s="239"/>
      <c r="M132" s="239"/>
      <c r="N132" s="239"/>
      <c r="O132" s="239"/>
      <c r="P132" s="239"/>
      <c r="Q132" s="239"/>
      <c r="R132" s="235"/>
      <c r="S132" s="218"/>
      <c r="T132" s="236" t="s">
        <v>108</v>
      </c>
      <c r="AB132" s="233"/>
      <c r="AC132" s="224"/>
      <c r="AE132" s="1241" t="s">
        <v>300</v>
      </c>
      <c r="AF132" s="1242"/>
      <c r="AG132" s="1242"/>
      <c r="AH132" s="1242"/>
      <c r="AI132" s="1242"/>
      <c r="AJ132" s="1242"/>
      <c r="AK132" s="1253">
        <f>COUNTIF(AH13:AI62,AE132)</f>
        <v>0</v>
      </c>
      <c r="AL132" s="1253">
        <f>COUNTIF(AH64:AI113,AE132)</f>
        <v>0</v>
      </c>
      <c r="AM132" s="1254">
        <f t="shared" ref="AM132" si="12">AK132+AL132</f>
        <v>0</v>
      </c>
    </row>
    <row r="133" spans="1:39" ht="15.75" customHeight="1">
      <c r="A133" s="229" t="s">
        <v>110</v>
      </c>
      <c r="B133" s="1255" t="s">
        <v>111</v>
      </c>
      <c r="C133" s="1255"/>
      <c r="D133" s="1255"/>
      <c r="E133" s="1255"/>
      <c r="F133" s="1255"/>
      <c r="G133" s="1255"/>
      <c r="H133" s="1255"/>
      <c r="I133" s="1255"/>
      <c r="J133" s="1255"/>
      <c r="K133" s="1255"/>
      <c r="L133" s="1255"/>
      <c r="M133" s="1255"/>
      <c r="N133" s="1255"/>
      <c r="O133" s="1255"/>
      <c r="P133" s="1255"/>
      <c r="Q133" s="1255"/>
      <c r="R133" s="217"/>
      <c r="S133" s="218"/>
      <c r="T133" s="236" t="s">
        <v>109</v>
      </c>
      <c r="AB133" s="129"/>
      <c r="AC133" s="224"/>
      <c r="AE133" s="1241"/>
      <c r="AF133" s="1242"/>
      <c r="AG133" s="1242"/>
      <c r="AH133" s="1242"/>
      <c r="AI133" s="1242"/>
      <c r="AJ133" s="1242"/>
      <c r="AK133" s="1253"/>
      <c r="AL133" s="1253"/>
      <c r="AM133" s="1254"/>
    </row>
    <row r="134" spans="1:39" ht="15.75" customHeight="1">
      <c r="G134" s="216"/>
      <c r="H134" s="216"/>
      <c r="I134" s="216"/>
      <c r="J134" s="216"/>
      <c r="K134" s="240"/>
      <c r="L134" s="240"/>
      <c r="M134" s="240"/>
      <c r="N134" s="240"/>
      <c r="S134" s="218"/>
      <c r="T134" s="236" t="s">
        <v>112</v>
      </c>
      <c r="AC134" s="224"/>
      <c r="AE134" s="1241" t="s">
        <v>115</v>
      </c>
      <c r="AF134" s="1242"/>
      <c r="AG134" s="1242"/>
      <c r="AH134" s="1242"/>
      <c r="AI134" s="1242"/>
      <c r="AJ134" s="1242"/>
      <c r="AK134" s="1245">
        <f>COUNTIF(AH13:AI62,AE134)</f>
        <v>0</v>
      </c>
      <c r="AL134" s="1253">
        <f>COUNTIF(AH64:AI113,AE134)</f>
        <v>0</v>
      </c>
      <c r="AM134" s="1247">
        <f t="shared" ref="AM134" si="13">AK134+AL134</f>
        <v>0</v>
      </c>
    </row>
    <row r="135" spans="1:39" ht="14.25" customHeight="1">
      <c r="B135" s="216"/>
      <c r="C135" s="216"/>
      <c r="D135" s="216"/>
      <c r="E135" s="216"/>
      <c r="F135" s="216"/>
      <c r="G135" s="216"/>
      <c r="H135" s="216"/>
      <c r="I135" s="216"/>
      <c r="J135" s="216"/>
      <c r="S135" s="218"/>
      <c r="T135" s="232" t="s">
        <v>113</v>
      </c>
      <c r="Z135" s="233"/>
      <c r="AA135" s="233"/>
      <c r="AB135" s="233"/>
      <c r="AC135" s="224"/>
      <c r="AE135" s="1241"/>
      <c r="AF135" s="1242"/>
      <c r="AG135" s="1242"/>
      <c r="AH135" s="1242"/>
      <c r="AI135" s="1242"/>
      <c r="AJ135" s="1242"/>
      <c r="AK135" s="1245"/>
      <c r="AL135" s="1253"/>
      <c r="AM135" s="1247"/>
    </row>
    <row r="136" spans="1:39" ht="15" customHeight="1">
      <c r="B136" s="1240"/>
      <c r="C136" s="1240"/>
      <c r="D136" s="1240"/>
      <c r="E136" s="1240"/>
      <c r="F136" s="1240"/>
      <c r="G136" s="1240"/>
      <c r="H136" s="1240"/>
      <c r="I136" s="1240"/>
      <c r="J136" s="1240"/>
      <c r="S136" s="218"/>
      <c r="T136" s="236" t="s">
        <v>114</v>
      </c>
      <c r="AC136" s="224"/>
      <c r="AD136" s="228"/>
      <c r="AE136" s="1241" t="s">
        <v>118</v>
      </c>
      <c r="AF136" s="1242"/>
      <c r="AG136" s="1242"/>
      <c r="AH136" s="1242"/>
      <c r="AI136" s="1242"/>
      <c r="AJ136" s="1242"/>
      <c r="AK136" s="1245">
        <f>COUNTIF(AH13:AI62,AE136)</f>
        <v>0</v>
      </c>
      <c r="AL136" s="1245">
        <f>COUNTIF(AH64:AI113,AE136)</f>
        <v>0</v>
      </c>
      <c r="AM136" s="1247">
        <f t="shared" ref="AM136" si="14">AK136+AL136</f>
        <v>0</v>
      </c>
    </row>
    <row r="137" spans="1:39" ht="15.75" customHeight="1" thickBot="1">
      <c r="B137" s="1240"/>
      <c r="C137" s="1240"/>
      <c r="D137" s="1240"/>
      <c r="E137" s="1240"/>
      <c r="F137" s="1240"/>
      <c r="G137" s="1240"/>
      <c r="H137" s="1240"/>
      <c r="I137" s="1240"/>
      <c r="J137" s="1240"/>
      <c r="S137" s="218"/>
      <c r="T137" s="236" t="s">
        <v>116</v>
      </c>
      <c r="AC137" s="224"/>
      <c r="AE137" s="1243"/>
      <c r="AF137" s="1244"/>
      <c r="AG137" s="1244"/>
      <c r="AH137" s="1244"/>
      <c r="AI137" s="1244"/>
      <c r="AJ137" s="1244"/>
      <c r="AK137" s="1246"/>
      <c r="AL137" s="1246"/>
      <c r="AM137" s="1248"/>
    </row>
    <row r="138" spans="1:39" ht="14.25" customHeight="1">
      <c r="B138" s="129"/>
      <c r="C138" s="129"/>
      <c r="D138" s="129"/>
      <c r="E138" s="129"/>
      <c r="F138" s="129"/>
      <c r="S138" s="218"/>
      <c r="T138" s="236" t="s">
        <v>117</v>
      </c>
      <c r="AC138" s="224"/>
    </row>
    <row r="139" spans="1:39">
      <c r="B139" s="129"/>
      <c r="C139" s="129"/>
      <c r="D139" s="129"/>
      <c r="E139" s="129"/>
      <c r="F139" s="129"/>
      <c r="G139" s="129"/>
      <c r="H139" s="129"/>
      <c r="I139" s="129"/>
      <c r="J139" s="129"/>
      <c r="S139" s="218"/>
      <c r="T139" s="232" t="s">
        <v>119</v>
      </c>
      <c r="AC139" s="224"/>
      <c r="AE139" s="241" t="s">
        <v>122</v>
      </c>
      <c r="AM139" s="242"/>
    </row>
    <row r="140" spans="1:39">
      <c r="B140" s="243"/>
      <c r="C140" s="243"/>
      <c r="D140" s="243"/>
      <c r="E140" s="243"/>
      <c r="F140" s="243"/>
      <c r="G140" s="129"/>
      <c r="H140" s="129"/>
      <c r="I140" s="129"/>
      <c r="J140" s="129"/>
      <c r="S140" s="218"/>
      <c r="T140" s="236" t="s">
        <v>120</v>
      </c>
      <c r="AC140" s="224"/>
      <c r="AE140" s="1249" t="str">
        <f>'INPUT DATA'!E17</f>
        <v>KATHY A. GARCIA</v>
      </c>
      <c r="AF140" s="1249"/>
      <c r="AG140" s="1249"/>
      <c r="AH140" s="1249"/>
      <c r="AI140" s="1249"/>
      <c r="AJ140" s="1249"/>
      <c r="AK140" s="1249"/>
      <c r="AL140" s="1249"/>
      <c r="AM140" s="1249"/>
    </row>
    <row r="141" spans="1:39" ht="12" customHeight="1">
      <c r="B141" s="243"/>
      <c r="C141" s="243"/>
      <c r="D141" s="243"/>
      <c r="E141" s="243"/>
      <c r="F141" s="243"/>
      <c r="S141" s="218"/>
      <c r="T141" s="1250" t="s">
        <v>121</v>
      </c>
      <c r="U141" s="1251"/>
      <c r="V141" s="1251"/>
      <c r="W141" s="1251"/>
      <c r="X141" s="1251"/>
      <c r="Y141" s="1251"/>
      <c r="Z141" s="1251"/>
      <c r="AA141" s="1251"/>
      <c r="AB141" s="1251"/>
      <c r="AC141" s="1252"/>
      <c r="AE141" s="1238"/>
      <c r="AF141" s="1238"/>
      <c r="AG141" s="1238"/>
      <c r="AH141" s="1238"/>
      <c r="AI141" s="1238"/>
      <c r="AJ141" s="1238"/>
      <c r="AK141" s="1238"/>
      <c r="AL141" s="1238"/>
      <c r="AM141" s="1238"/>
    </row>
    <row r="142" spans="1:39">
      <c r="B142" s="243"/>
      <c r="C142" s="243"/>
      <c r="D142" s="243"/>
      <c r="E142" s="243"/>
      <c r="F142" s="243"/>
      <c r="S142" s="218"/>
      <c r="T142" s="1250"/>
      <c r="U142" s="1251"/>
      <c r="V142" s="1251"/>
      <c r="W142" s="1251"/>
      <c r="X142" s="1251"/>
      <c r="Y142" s="1251"/>
      <c r="Z142" s="1251"/>
      <c r="AA142" s="1251"/>
      <c r="AB142" s="1251"/>
      <c r="AC142" s="1252"/>
      <c r="AE142" s="1239" t="s">
        <v>178</v>
      </c>
      <c r="AF142" s="1239"/>
      <c r="AG142" s="1239"/>
      <c r="AH142" s="1239"/>
      <c r="AI142" s="1239"/>
      <c r="AJ142" s="1239"/>
      <c r="AK142" s="1239"/>
      <c r="AL142" s="1239"/>
      <c r="AM142" s="1239"/>
    </row>
    <row r="143" spans="1:39">
      <c r="B143" s="243"/>
      <c r="C143" s="243"/>
      <c r="D143" s="243"/>
      <c r="E143" s="243"/>
      <c r="F143" s="243"/>
      <c r="T143" s="236" t="s">
        <v>123</v>
      </c>
      <c r="AC143" s="244"/>
    </row>
    <row r="144" spans="1:39" ht="14.25" customHeight="1">
      <c r="B144" s="129"/>
      <c r="C144" s="129"/>
      <c r="D144" s="129"/>
      <c r="E144" s="129"/>
      <c r="F144" s="129"/>
      <c r="T144" s="232" t="s">
        <v>124</v>
      </c>
      <c r="AC144" s="244"/>
      <c r="AE144" s="132" t="s">
        <v>126</v>
      </c>
      <c r="AG144" s="241"/>
      <c r="AH144" s="241"/>
      <c r="AI144" s="241"/>
      <c r="AJ144" s="241"/>
      <c r="AK144" s="241"/>
      <c r="AL144" s="241"/>
    </row>
    <row r="145" spans="1:39" ht="27.65" customHeight="1">
      <c r="A145" s="1237"/>
      <c r="B145" s="1237"/>
      <c r="C145" s="245"/>
      <c r="D145" s="245"/>
      <c r="E145" s="245"/>
      <c r="F145" s="245"/>
      <c r="T145" s="236" t="s">
        <v>125</v>
      </c>
      <c r="AC145" s="244"/>
      <c r="AE145" s="1238" t="str">
        <f>'INPUT DATA'!E23</f>
        <v>MA. FE LITA S. YPARRAGUIRRE</v>
      </c>
      <c r="AF145" s="1238"/>
      <c r="AG145" s="1238"/>
      <c r="AH145" s="1238"/>
      <c r="AI145" s="1238"/>
      <c r="AJ145" s="1238"/>
      <c r="AK145" s="1238"/>
      <c r="AL145" s="1238"/>
      <c r="AM145" s="1238"/>
    </row>
    <row r="146" spans="1:39" ht="14.25" customHeight="1" thickBot="1">
      <c r="A146" s="1237"/>
      <c r="B146" s="1237"/>
      <c r="C146" s="245"/>
      <c r="D146" s="245"/>
      <c r="E146" s="245"/>
      <c r="F146" s="245"/>
      <c r="T146" s="246" t="s">
        <v>301</v>
      </c>
      <c r="U146" s="247"/>
      <c r="V146" s="247"/>
      <c r="W146" s="247"/>
      <c r="X146" s="247"/>
      <c r="Y146" s="247"/>
      <c r="Z146" s="247"/>
      <c r="AA146" s="247"/>
      <c r="AB146" s="247"/>
      <c r="AC146" s="248"/>
      <c r="AE146" s="1239" t="s">
        <v>177</v>
      </c>
      <c r="AF146" s="1239"/>
      <c r="AG146" s="1239"/>
      <c r="AH146" s="1239"/>
      <c r="AI146" s="1239"/>
      <c r="AJ146" s="1239"/>
      <c r="AK146" s="1239"/>
      <c r="AL146" s="1239"/>
      <c r="AM146" s="1239"/>
    </row>
  </sheetData>
  <sheetProtection algorithmName="SHA-512" hashValue="M38naUVaO1zn/VWY64XnJCayJvRsZwVvi1rV0MnS3xGmHSIuRBXqja/kDE2gZz6mdDYfL7tCon7X5tMbj4RLXg==" saltValue="bUv11q5kFE30AfDuemkAdw==" spinCount="100000" sheet="1" objects="1" scenarios="1" autoFilter="0"/>
  <mergeCells count="254">
    <mergeCell ref="A9:B11"/>
    <mergeCell ref="G9:AE9"/>
    <mergeCell ref="AF9:AG10"/>
    <mergeCell ref="AH9:AM12"/>
    <mergeCell ref="AF11:AF12"/>
    <mergeCell ref="A2:AM2"/>
    <mergeCell ref="A3:AM3"/>
    <mergeCell ref="G6:J6"/>
    <mergeCell ref="N6:R6"/>
    <mergeCell ref="T6:Z6"/>
    <mergeCell ref="AA6:AF6"/>
    <mergeCell ref="AG11:AG12"/>
    <mergeCell ref="AH13:AI13"/>
    <mergeCell ref="AJ13:AM13"/>
    <mergeCell ref="AH14:AI14"/>
    <mergeCell ref="AJ14:AM14"/>
    <mergeCell ref="AH15:AI15"/>
    <mergeCell ref="AJ15:AM15"/>
    <mergeCell ref="G7:R7"/>
    <mergeCell ref="W7:Z7"/>
    <mergeCell ref="AA7:AB7"/>
    <mergeCell ref="AC7:AE7"/>
    <mergeCell ref="AF7:AK7"/>
    <mergeCell ref="AH19:AI19"/>
    <mergeCell ref="AJ19:AM19"/>
    <mergeCell ref="AH20:AI20"/>
    <mergeCell ref="AJ20:AM20"/>
    <mergeCell ref="AH21:AI21"/>
    <mergeCell ref="AJ21:AM21"/>
    <mergeCell ref="AH16:AI16"/>
    <mergeCell ref="AJ16:AM16"/>
    <mergeCell ref="AH17:AI17"/>
    <mergeCell ref="AJ17:AM17"/>
    <mergeCell ref="AH18:AI18"/>
    <mergeCell ref="AJ18:AM18"/>
    <mergeCell ref="AH25:AI25"/>
    <mergeCell ref="AJ25:AM25"/>
    <mergeCell ref="AH26:AI26"/>
    <mergeCell ref="AJ26:AM26"/>
    <mergeCell ref="AH27:AI27"/>
    <mergeCell ref="AJ27:AM27"/>
    <mergeCell ref="AH22:AI22"/>
    <mergeCell ref="AJ22:AM22"/>
    <mergeCell ref="AH23:AI23"/>
    <mergeCell ref="AJ23:AM23"/>
    <mergeCell ref="AH24:AI24"/>
    <mergeCell ref="AJ24:AM24"/>
    <mergeCell ref="AH31:AI31"/>
    <mergeCell ref="AH32:AI32"/>
    <mergeCell ref="AH33:AI33"/>
    <mergeCell ref="AH34:AI34"/>
    <mergeCell ref="AH35:AI35"/>
    <mergeCell ref="AH36:AI36"/>
    <mergeCell ref="AH28:AI28"/>
    <mergeCell ref="AJ28:AM28"/>
    <mergeCell ref="AH29:AI29"/>
    <mergeCell ref="AJ29:AM29"/>
    <mergeCell ref="AH30:AI30"/>
    <mergeCell ref="AJ30:AM30"/>
    <mergeCell ref="AJ42:AM42"/>
    <mergeCell ref="AH43:AI43"/>
    <mergeCell ref="AH44:AI44"/>
    <mergeCell ref="AH45:AI45"/>
    <mergeCell ref="AH46:AI46"/>
    <mergeCell ref="AH47:AI47"/>
    <mergeCell ref="AH37:AI37"/>
    <mergeCell ref="AH38:AI38"/>
    <mergeCell ref="AH39:AI39"/>
    <mergeCell ref="AH40:AI40"/>
    <mergeCell ref="AH41:AI41"/>
    <mergeCell ref="AH42:AI42"/>
    <mergeCell ref="AH53:AI53"/>
    <mergeCell ref="AJ53:AM53"/>
    <mergeCell ref="AH54:AI54"/>
    <mergeCell ref="AJ54:AM54"/>
    <mergeCell ref="AH55:AI55"/>
    <mergeCell ref="AJ55:AM55"/>
    <mergeCell ref="AH48:AI48"/>
    <mergeCell ref="AH49:AI49"/>
    <mergeCell ref="AH50:AI50"/>
    <mergeCell ref="AH51:AI51"/>
    <mergeCell ref="AH52:AI52"/>
    <mergeCell ref="AJ52:AM52"/>
    <mergeCell ref="AH59:AI59"/>
    <mergeCell ref="AJ59:AM59"/>
    <mergeCell ref="AH60:AI60"/>
    <mergeCell ref="AJ60:AM60"/>
    <mergeCell ref="AH61:AI61"/>
    <mergeCell ref="AJ61:AM61"/>
    <mergeCell ref="AH56:AI56"/>
    <mergeCell ref="AJ56:AM56"/>
    <mergeCell ref="AH57:AI57"/>
    <mergeCell ref="AJ57:AM57"/>
    <mergeCell ref="AH58:AI58"/>
    <mergeCell ref="AJ58:AM58"/>
    <mergeCell ref="AH66:AI66"/>
    <mergeCell ref="AJ66:AM66"/>
    <mergeCell ref="AH67:AI67"/>
    <mergeCell ref="AJ67:AM67"/>
    <mergeCell ref="AH68:AI68"/>
    <mergeCell ref="AJ68:AM68"/>
    <mergeCell ref="AH62:AI62"/>
    <mergeCell ref="AJ62:AM62"/>
    <mergeCell ref="AH64:AI64"/>
    <mergeCell ref="AJ64:AM64"/>
    <mergeCell ref="AH65:AI65"/>
    <mergeCell ref="AJ65:AM65"/>
    <mergeCell ref="AH72:AI72"/>
    <mergeCell ref="AJ72:AM72"/>
    <mergeCell ref="AH73:AI73"/>
    <mergeCell ref="AJ73:AM73"/>
    <mergeCell ref="AH74:AI74"/>
    <mergeCell ref="AJ74:AM74"/>
    <mergeCell ref="AH69:AI69"/>
    <mergeCell ref="AJ69:AM69"/>
    <mergeCell ref="AH70:AI70"/>
    <mergeCell ref="AJ70:AM70"/>
    <mergeCell ref="AH71:AI71"/>
    <mergeCell ref="AJ71:AM71"/>
    <mergeCell ref="AH78:AI78"/>
    <mergeCell ref="AJ78:AM78"/>
    <mergeCell ref="AH79:AI79"/>
    <mergeCell ref="AJ79:AM79"/>
    <mergeCell ref="AH80:AI80"/>
    <mergeCell ref="AJ80:AM80"/>
    <mergeCell ref="AH75:AI75"/>
    <mergeCell ref="AJ75:AM75"/>
    <mergeCell ref="AH76:AI76"/>
    <mergeCell ref="AJ76:AM76"/>
    <mergeCell ref="AH77:AI77"/>
    <mergeCell ref="AJ77:AM77"/>
    <mergeCell ref="AH86:AI86"/>
    <mergeCell ref="AH87:AI87"/>
    <mergeCell ref="AH88:AI88"/>
    <mergeCell ref="AH89:AI89"/>
    <mergeCell ref="AH90:AI90"/>
    <mergeCell ref="AH91:AI91"/>
    <mergeCell ref="AH81:AI81"/>
    <mergeCell ref="AJ81:AM81"/>
    <mergeCell ref="AH82:AI82"/>
    <mergeCell ref="AH83:AI83"/>
    <mergeCell ref="AH84:AI84"/>
    <mergeCell ref="AH85:AI85"/>
    <mergeCell ref="AH97:AI97"/>
    <mergeCell ref="AH98:AI98"/>
    <mergeCell ref="AH99:AI99"/>
    <mergeCell ref="AH100:AI100"/>
    <mergeCell ref="AH101:AI101"/>
    <mergeCell ref="AH102:AI102"/>
    <mergeCell ref="AH92:AI92"/>
    <mergeCell ref="AH93:AI93"/>
    <mergeCell ref="AJ93:AM93"/>
    <mergeCell ref="AH94:AI94"/>
    <mergeCell ref="AH95:AI95"/>
    <mergeCell ref="AH96:AI96"/>
    <mergeCell ref="AH106:AI106"/>
    <mergeCell ref="AJ106:AM106"/>
    <mergeCell ref="AH107:AI107"/>
    <mergeCell ref="AJ107:AM107"/>
    <mergeCell ref="AH108:AI108"/>
    <mergeCell ref="AJ108:AM108"/>
    <mergeCell ref="AH103:AI103"/>
    <mergeCell ref="AJ103:AM103"/>
    <mergeCell ref="AH104:AI104"/>
    <mergeCell ref="AJ104:AM104"/>
    <mergeCell ref="AH105:AI105"/>
    <mergeCell ref="AJ105:AM105"/>
    <mergeCell ref="AH112:AI112"/>
    <mergeCell ref="AJ112:AM112"/>
    <mergeCell ref="AH113:AI113"/>
    <mergeCell ref="AJ113:AM113"/>
    <mergeCell ref="A114:B114"/>
    <mergeCell ref="AH114:AM114"/>
    <mergeCell ref="AH109:AI109"/>
    <mergeCell ref="AJ109:AM109"/>
    <mergeCell ref="AH110:AI110"/>
    <mergeCell ref="AJ110:AM110"/>
    <mergeCell ref="AH111:AI111"/>
    <mergeCell ref="AJ111:AM111"/>
    <mergeCell ref="T118:AB120"/>
    <mergeCell ref="A119:Q119"/>
    <mergeCell ref="AE119:AJ120"/>
    <mergeCell ref="AK119:AK120"/>
    <mergeCell ref="AL119:AL120"/>
    <mergeCell ref="AM119:AM120"/>
    <mergeCell ref="A120:Q120"/>
    <mergeCell ref="A115:B115"/>
    <mergeCell ref="AH115:AM115"/>
    <mergeCell ref="A116:B116"/>
    <mergeCell ref="G116:K116"/>
    <mergeCell ref="AE117:AF118"/>
    <mergeCell ref="AG117:AG118"/>
    <mergeCell ref="AH117:AI118"/>
    <mergeCell ref="AJ117:AJ118"/>
    <mergeCell ref="AK117:AM117"/>
    <mergeCell ref="A118:Q118"/>
    <mergeCell ref="AL121:AL122"/>
    <mergeCell ref="AM121:AM122"/>
    <mergeCell ref="G122:P122"/>
    <mergeCell ref="A123:A124"/>
    <mergeCell ref="B123:B124"/>
    <mergeCell ref="G123:P123"/>
    <mergeCell ref="AE123:AJ124"/>
    <mergeCell ref="AK123:AK124"/>
    <mergeCell ref="AL123:AL124"/>
    <mergeCell ref="AM123:AM124"/>
    <mergeCell ref="A121:A122"/>
    <mergeCell ref="B121:B122"/>
    <mergeCell ref="G121:P121"/>
    <mergeCell ref="Q121:R122"/>
    <mergeCell ref="AE121:AJ122"/>
    <mergeCell ref="AK121:AK122"/>
    <mergeCell ref="AK125:AK126"/>
    <mergeCell ref="AL125:AL126"/>
    <mergeCell ref="AM125:AM126"/>
    <mergeCell ref="G126:P126"/>
    <mergeCell ref="A127:O127"/>
    <mergeCell ref="AE127:AJ127"/>
    <mergeCell ref="G124:P124"/>
    <mergeCell ref="A125:A126"/>
    <mergeCell ref="B125:B126"/>
    <mergeCell ref="G125:P125"/>
    <mergeCell ref="Q125:R126"/>
    <mergeCell ref="AE125:AJ126"/>
    <mergeCell ref="A128:Q129"/>
    <mergeCell ref="AE128:AJ129"/>
    <mergeCell ref="AK128:AK129"/>
    <mergeCell ref="AL128:AL129"/>
    <mergeCell ref="AM128:AM129"/>
    <mergeCell ref="A130:R131"/>
    <mergeCell ref="AE130:AJ131"/>
    <mergeCell ref="AK130:AK131"/>
    <mergeCell ref="AL130:AL131"/>
    <mergeCell ref="AM130:AM131"/>
    <mergeCell ref="AE132:AJ133"/>
    <mergeCell ref="AK132:AK133"/>
    <mergeCell ref="AL132:AL133"/>
    <mergeCell ref="AM132:AM133"/>
    <mergeCell ref="B133:Q133"/>
    <mergeCell ref="AE134:AJ135"/>
    <mergeCell ref="AK134:AK135"/>
    <mergeCell ref="AL134:AL135"/>
    <mergeCell ref="AM134:AM135"/>
    <mergeCell ref="A145:B146"/>
    <mergeCell ref="AE145:AM145"/>
    <mergeCell ref="AE146:AM146"/>
    <mergeCell ref="B136:J137"/>
    <mergeCell ref="AE136:AJ137"/>
    <mergeCell ref="AK136:AK137"/>
    <mergeCell ref="AL136:AL137"/>
    <mergeCell ref="AM136:AM137"/>
    <mergeCell ref="AE140:AM141"/>
    <mergeCell ref="T141:AC142"/>
    <mergeCell ref="AE142:AM142"/>
  </mergeCells>
  <dataValidations count="2">
    <dataValidation type="list" allowBlank="1" showInputMessage="1" showErrorMessage="1" sqref="AI14:AI15 AH14:AH62 AI65:AI66 AH65:AH113" xr:uid="{920651ED-5DF9-4573-8D74-874B2C1D9B8E}">
      <formula1>"NLS, Transferred In, Transferred Out"</formula1>
    </dataValidation>
    <dataValidation type="list" allowBlank="1" showInputMessage="1" showErrorMessage="1" sqref="AH13:AI13 AH64:AI64" xr:uid="{B32BE308-62EF-4790-987D-9DEC6279BF6A}">
      <formula1>"NLS,Transferred In, Transferred Out"</formula1>
    </dataValidation>
  </dataValidations>
  <printOptions horizontalCentered="1"/>
  <pageMargins left="0.2" right="0.2" top="0.25" bottom="0.25" header="0" footer="0"/>
  <pageSetup paperSize="9" scale="47" fitToHeight="0" orientation="portrait" horizontalDpi="360" verticalDpi="36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35D94-0FBC-4CD6-BF07-1E831A95E7B4}">
  <dimension ref="A1:R97"/>
  <sheetViews>
    <sheetView workbookViewId="0">
      <selection activeCell="N21" sqref="N21:N54"/>
    </sheetView>
  </sheetViews>
  <sheetFormatPr defaultRowHeight="14"/>
  <cols>
    <col min="1" max="1" width="30.33203125" bestFit="1" customWidth="1"/>
    <col min="6" max="6" width="9.83203125" bestFit="1" customWidth="1"/>
    <col min="7" max="7" width="10.83203125" bestFit="1" customWidth="1"/>
  </cols>
  <sheetData>
    <row r="1" spans="1:18">
      <c r="A1" s="1387" t="s">
        <v>339</v>
      </c>
      <c r="B1" s="1387"/>
      <c r="C1" s="1387"/>
      <c r="D1" s="1387"/>
      <c r="E1" s="1387"/>
      <c r="F1" s="1387"/>
      <c r="G1" s="1387"/>
      <c r="H1" s="1387"/>
      <c r="I1" s="1387"/>
      <c r="J1" s="1387"/>
      <c r="K1" s="1387"/>
      <c r="L1" s="1387"/>
      <c r="M1" s="1387"/>
    </row>
    <row r="2" spans="1:18" ht="14.5" thickBot="1">
      <c r="A2" s="305"/>
      <c r="B2" s="305"/>
      <c r="C2" s="305"/>
      <c r="D2" s="305"/>
      <c r="E2" s="305"/>
      <c r="F2" s="305"/>
      <c r="G2" s="305"/>
      <c r="H2" s="305"/>
      <c r="I2" s="305"/>
      <c r="J2" s="305"/>
      <c r="K2" s="305"/>
      <c r="L2" s="305"/>
      <c r="M2" s="305"/>
    </row>
    <row r="3" spans="1:18" ht="14.5" thickBot="1">
      <c r="A3" s="315" t="s">
        <v>127</v>
      </c>
      <c r="B3" s="1388" t="s">
        <v>342</v>
      </c>
      <c r="C3" s="1389"/>
      <c r="D3" s="1389"/>
      <c r="E3" s="1389"/>
      <c r="F3" s="1390"/>
      <c r="G3" s="1388" t="s">
        <v>343</v>
      </c>
      <c r="H3" s="1389"/>
      <c r="I3" s="1389"/>
      <c r="J3" s="1390"/>
      <c r="K3" s="1388" t="s">
        <v>344</v>
      </c>
      <c r="L3" s="1389"/>
      <c r="M3" s="1390"/>
      <c r="P3" t="s">
        <v>600</v>
      </c>
      <c r="Q3" t="s">
        <v>601</v>
      </c>
      <c r="R3" t="s">
        <v>602</v>
      </c>
    </row>
    <row r="4" spans="1:18">
      <c r="A4" s="316" t="s">
        <v>274</v>
      </c>
      <c r="B4" s="317" t="s">
        <v>67</v>
      </c>
      <c r="C4" s="318" t="s">
        <v>325</v>
      </c>
      <c r="D4" s="318" t="s">
        <v>331</v>
      </c>
      <c r="E4" s="318" t="s">
        <v>332</v>
      </c>
      <c r="F4" s="318" t="s">
        <v>340</v>
      </c>
      <c r="G4" s="318" t="s">
        <v>341</v>
      </c>
      <c r="H4" s="318" t="s">
        <v>333</v>
      </c>
      <c r="I4" s="318" t="s">
        <v>334</v>
      </c>
      <c r="J4" s="318" t="s">
        <v>335</v>
      </c>
      <c r="K4" s="318" t="s">
        <v>336</v>
      </c>
      <c r="L4" s="318" t="s">
        <v>337</v>
      </c>
      <c r="M4" s="318" t="s">
        <v>338</v>
      </c>
      <c r="N4" s="582" t="s">
        <v>517</v>
      </c>
    </row>
    <row r="5" spans="1:18">
      <c r="A5" s="309" t="str">
        <f>masterlist!M4</f>
        <v>ACIBAR, LOUIE JR. L.</v>
      </c>
      <c r="B5" s="319">
        <f>'1'!AF13</f>
        <v>0</v>
      </c>
      <c r="C5" s="320">
        <f>'2'!AF13</f>
        <v>0</v>
      </c>
      <c r="D5" s="320">
        <f>'3'!AF13</f>
        <v>0</v>
      </c>
      <c r="E5" s="320">
        <f>'4'!AF13</f>
        <v>0</v>
      </c>
      <c r="F5" s="320">
        <f>'4'!AO13</f>
        <v>0</v>
      </c>
      <c r="G5" s="320">
        <f>'4'!AQ13</f>
        <v>0</v>
      </c>
      <c r="H5" s="320">
        <f>'5'!AF13</f>
        <v>0</v>
      </c>
      <c r="I5" s="320">
        <f>'6'!AF13</f>
        <v>0</v>
      </c>
      <c r="J5" s="320">
        <f>'7'!AF13</f>
        <v>0</v>
      </c>
      <c r="K5" s="320">
        <f>'8'!AF13</f>
        <v>0</v>
      </c>
      <c r="L5" s="320">
        <f>'9'!AF13</f>
        <v>0</v>
      </c>
      <c r="M5" s="320">
        <f>'10'!AF13</f>
        <v>0</v>
      </c>
      <c r="N5">
        <v>0</v>
      </c>
      <c r="P5">
        <f>SUM(B5,C5,D5,F5)</f>
        <v>0</v>
      </c>
      <c r="Q5">
        <f>SUM(G5,H5,I5,J5)</f>
        <v>0</v>
      </c>
      <c r="R5">
        <f>SUM(K5,L5,M5,N5)</f>
        <v>0</v>
      </c>
    </row>
    <row r="6" spans="1:18">
      <c r="A6" s="309" t="str">
        <f>masterlist!M5</f>
        <v>ADANZA, ELIJAH LOUIS M.</v>
      </c>
      <c r="B6" s="319">
        <f>'1'!AF14</f>
        <v>0</v>
      </c>
      <c r="C6" s="320">
        <f>'2'!AF14</f>
        <v>0</v>
      </c>
      <c r="D6" s="320">
        <f>'3'!AF14</f>
        <v>0</v>
      </c>
      <c r="E6" s="320">
        <f>'4'!AF14</f>
        <v>0</v>
      </c>
      <c r="F6" s="320">
        <f>'4'!AO14</f>
        <v>0</v>
      </c>
      <c r="G6" s="320">
        <f>'4'!AQ14</f>
        <v>0</v>
      </c>
      <c r="H6" s="320">
        <f>'5'!AF14</f>
        <v>0</v>
      </c>
      <c r="I6" s="320">
        <f>'6'!AF14</f>
        <v>0</v>
      </c>
      <c r="J6" s="320">
        <f>'7'!AF14</f>
        <v>0</v>
      </c>
      <c r="K6" s="320">
        <f>'8'!AF14</f>
        <v>0</v>
      </c>
      <c r="L6" s="320">
        <f>'9'!AF14</f>
        <v>0</v>
      </c>
      <c r="M6" s="320">
        <f>'10'!AF14</f>
        <v>0</v>
      </c>
      <c r="N6">
        <v>0</v>
      </c>
      <c r="P6">
        <f t="shared" ref="P6:P69" si="0">SUM(B6,C6,D6,F6)</f>
        <v>0</v>
      </c>
      <c r="Q6">
        <f t="shared" ref="Q6:Q69" si="1">SUM(G6,H6,I6,J6)</f>
        <v>0</v>
      </c>
      <c r="R6">
        <f t="shared" ref="R6:R69" si="2">SUM(K6,L6,M6,N6)</f>
        <v>0</v>
      </c>
    </row>
    <row r="7" spans="1:18">
      <c r="A7" s="309" t="str">
        <f>masterlist!M6</f>
        <v>ARELLANO, BREXEN GREY M.</v>
      </c>
      <c r="B7" s="319">
        <f>'1'!AF15</f>
        <v>0</v>
      </c>
      <c r="C7" s="320">
        <f>'2'!AF15</f>
        <v>0</v>
      </c>
      <c r="D7" s="320">
        <f>'3'!AF15</f>
        <v>0</v>
      </c>
      <c r="E7" s="320">
        <f>'4'!AF15</f>
        <v>0</v>
      </c>
      <c r="F7" s="320">
        <f>'4'!AO15</f>
        <v>0</v>
      </c>
      <c r="G7" s="320">
        <f>'4'!AQ15</f>
        <v>0</v>
      </c>
      <c r="H7" s="320">
        <f>'5'!AF15</f>
        <v>0</v>
      </c>
      <c r="I7" s="320">
        <f>'6'!AF15</f>
        <v>0</v>
      </c>
      <c r="J7" s="320">
        <f>'7'!AF15</f>
        <v>0</v>
      </c>
      <c r="K7" s="320">
        <f>'8'!AF15</f>
        <v>0</v>
      </c>
      <c r="L7" s="320">
        <f>'9'!AF15</f>
        <v>0</v>
      </c>
      <c r="M7" s="320">
        <f>'10'!AF15</f>
        <v>0</v>
      </c>
      <c r="N7">
        <v>0</v>
      </c>
      <c r="P7">
        <f t="shared" si="0"/>
        <v>0</v>
      </c>
      <c r="Q7">
        <f t="shared" si="1"/>
        <v>0</v>
      </c>
      <c r="R7">
        <f t="shared" si="2"/>
        <v>0</v>
      </c>
    </row>
    <row r="8" spans="1:18">
      <c r="A8" s="309" t="str">
        <f>masterlist!M7</f>
        <v>BABAO, JAYDEN DALE T.</v>
      </c>
      <c r="B8" s="319">
        <f>'1'!AF16</f>
        <v>0</v>
      </c>
      <c r="C8" s="320">
        <f>'2'!AF16</f>
        <v>0</v>
      </c>
      <c r="D8" s="320">
        <f>'3'!AF16</f>
        <v>2</v>
      </c>
      <c r="E8" s="320">
        <f>'4'!AF16</f>
        <v>0</v>
      </c>
      <c r="F8" s="320">
        <f>'4'!AO16</f>
        <v>0</v>
      </c>
      <c r="G8" s="320">
        <f>'4'!AQ16</f>
        <v>0</v>
      </c>
      <c r="H8" s="320">
        <f>'5'!AF16</f>
        <v>0</v>
      </c>
      <c r="I8" s="320">
        <f>'6'!AF16</f>
        <v>0</v>
      </c>
      <c r="J8" s="320">
        <f>'7'!AF16</f>
        <v>0</v>
      </c>
      <c r="K8" s="320">
        <f>'8'!AF16</f>
        <v>0</v>
      </c>
      <c r="L8" s="320">
        <f>'9'!AF16</f>
        <v>0</v>
      </c>
      <c r="M8" s="320">
        <f>'10'!AF16</f>
        <v>0</v>
      </c>
      <c r="N8">
        <v>0</v>
      </c>
      <c r="P8">
        <f t="shared" si="0"/>
        <v>2</v>
      </c>
      <c r="Q8">
        <f t="shared" si="1"/>
        <v>0</v>
      </c>
      <c r="R8">
        <f t="shared" si="2"/>
        <v>0</v>
      </c>
    </row>
    <row r="9" spans="1:18">
      <c r="A9" s="309" t="str">
        <f>masterlist!M8</f>
        <v>BARADAS, MCLIAME DWYT Q.</v>
      </c>
      <c r="B9" s="319">
        <f>'1'!AF17</f>
        <v>1</v>
      </c>
      <c r="C9" s="320">
        <f>'2'!AF17</f>
        <v>1</v>
      </c>
      <c r="D9" s="320">
        <f>'3'!AF17</f>
        <v>0</v>
      </c>
      <c r="E9" s="320">
        <f>'4'!AF17</f>
        <v>0</v>
      </c>
      <c r="F9" s="320">
        <f>'4'!AO17</f>
        <v>0</v>
      </c>
      <c r="G9" s="320">
        <f>'4'!AQ17</f>
        <v>0</v>
      </c>
      <c r="H9" s="320">
        <f>'5'!AF17</f>
        <v>0</v>
      </c>
      <c r="I9" s="320">
        <f>'6'!AF17</f>
        <v>0</v>
      </c>
      <c r="J9" s="320">
        <f>'7'!AF17</f>
        <v>0</v>
      </c>
      <c r="K9" s="320">
        <f>'8'!AF17</f>
        <v>0</v>
      </c>
      <c r="L9" s="320">
        <f>'9'!AF17</f>
        <v>0</v>
      </c>
      <c r="M9" s="320">
        <f>'10'!AF17</f>
        <v>0</v>
      </c>
      <c r="N9">
        <v>0</v>
      </c>
      <c r="P9">
        <f t="shared" si="0"/>
        <v>2</v>
      </c>
      <c r="Q9">
        <f t="shared" si="1"/>
        <v>0</v>
      </c>
      <c r="R9">
        <f t="shared" si="2"/>
        <v>0</v>
      </c>
    </row>
    <row r="10" spans="1:18">
      <c r="A10" s="309" t="str">
        <f>masterlist!M9</f>
        <v>BARREDO, ALISTAIR KAYLE P.</v>
      </c>
      <c r="B10" s="319">
        <f>'1'!AF18</f>
        <v>0</v>
      </c>
      <c r="C10" s="320">
        <f>'2'!AF18</f>
        <v>0</v>
      </c>
      <c r="D10" s="320">
        <f>'3'!AF18</f>
        <v>0</v>
      </c>
      <c r="E10" s="320">
        <f>'4'!AF18</f>
        <v>0</v>
      </c>
      <c r="F10" s="320">
        <f>'4'!AO18</f>
        <v>0</v>
      </c>
      <c r="G10" s="320">
        <f>'4'!AQ18</f>
        <v>0</v>
      </c>
      <c r="H10" s="320">
        <f>'5'!AF18</f>
        <v>0</v>
      </c>
      <c r="I10" s="320">
        <f>'6'!AF18</f>
        <v>0</v>
      </c>
      <c r="J10" s="320">
        <f>'7'!AF18</f>
        <v>0</v>
      </c>
      <c r="K10" s="320">
        <f>'8'!AF18</f>
        <v>0</v>
      </c>
      <c r="L10" s="320">
        <f>'9'!AF18</f>
        <v>0</v>
      </c>
      <c r="M10" s="320">
        <f>'10'!AF18</f>
        <v>0</v>
      </c>
      <c r="N10">
        <v>0</v>
      </c>
      <c r="P10">
        <f t="shared" si="0"/>
        <v>0</v>
      </c>
      <c r="Q10">
        <f t="shared" si="1"/>
        <v>0</v>
      </c>
      <c r="R10">
        <f t="shared" si="2"/>
        <v>0</v>
      </c>
    </row>
    <row r="11" spans="1:18">
      <c r="A11" s="309" t="str">
        <f>masterlist!M10</f>
        <v>BONILLA, RHINE KYLE L.</v>
      </c>
      <c r="B11" s="319">
        <f>'1'!AF19</f>
        <v>0</v>
      </c>
      <c r="C11" s="320">
        <f>'2'!AF19</f>
        <v>0</v>
      </c>
      <c r="D11" s="320">
        <f>'3'!AF19</f>
        <v>0</v>
      </c>
      <c r="E11" s="320">
        <f>'4'!AF19</f>
        <v>0</v>
      </c>
      <c r="F11" s="320">
        <f>'4'!AO19</f>
        <v>0</v>
      </c>
      <c r="G11" s="320">
        <f>'4'!AQ19</f>
        <v>0</v>
      </c>
      <c r="H11" s="320">
        <f>'5'!AF19</f>
        <v>0</v>
      </c>
      <c r="I11" s="320">
        <f>'6'!AF19</f>
        <v>0</v>
      </c>
      <c r="J11" s="320">
        <f>'7'!AF19</f>
        <v>0</v>
      </c>
      <c r="K11" s="320">
        <f>'8'!AF19</f>
        <v>0</v>
      </c>
      <c r="L11" s="320">
        <f>'9'!AF19</f>
        <v>0</v>
      </c>
      <c r="M11" s="320">
        <f>'10'!AF19</f>
        <v>0</v>
      </c>
      <c r="N11">
        <v>0</v>
      </c>
      <c r="P11">
        <f t="shared" si="0"/>
        <v>0</v>
      </c>
      <c r="Q11">
        <f t="shared" si="1"/>
        <v>0</v>
      </c>
      <c r="R11">
        <f t="shared" si="2"/>
        <v>0</v>
      </c>
    </row>
    <row r="12" spans="1:18">
      <c r="A12" s="309" t="str">
        <f>masterlist!M11</f>
        <v>CORPUS, CYRUS JHON F.</v>
      </c>
      <c r="B12" s="319">
        <f>'1'!AF20</f>
        <v>0</v>
      </c>
      <c r="C12" s="320">
        <f>'2'!AF20</f>
        <v>0</v>
      </c>
      <c r="D12" s="320">
        <f>'3'!AF20</f>
        <v>0</v>
      </c>
      <c r="E12" s="320">
        <f>'4'!AF20</f>
        <v>0</v>
      </c>
      <c r="F12" s="320">
        <f>'4'!AO20</f>
        <v>0</v>
      </c>
      <c r="G12" s="320">
        <f>'4'!AQ20</f>
        <v>0</v>
      </c>
      <c r="H12" s="320">
        <f>'5'!AF20</f>
        <v>0</v>
      </c>
      <c r="I12" s="320">
        <f>'6'!AF20</f>
        <v>0</v>
      </c>
      <c r="J12" s="320">
        <f>'7'!AF20</f>
        <v>0</v>
      </c>
      <c r="K12" s="320">
        <f>'8'!AF20</f>
        <v>0</v>
      </c>
      <c r="L12" s="320">
        <f>'9'!AF20</f>
        <v>0</v>
      </c>
      <c r="M12" s="320">
        <f>'10'!AF20</f>
        <v>0</v>
      </c>
      <c r="N12">
        <v>0</v>
      </c>
      <c r="P12">
        <f t="shared" si="0"/>
        <v>0</v>
      </c>
      <c r="Q12">
        <f t="shared" si="1"/>
        <v>0</v>
      </c>
      <c r="R12">
        <f t="shared" si="2"/>
        <v>0</v>
      </c>
    </row>
    <row r="13" spans="1:18">
      <c r="A13" s="309" t="str">
        <f>masterlist!M12</f>
        <v>DABA, IAN JOHN B.</v>
      </c>
      <c r="B13" s="319">
        <f>'1'!AF21</f>
        <v>0</v>
      </c>
      <c r="C13" s="320">
        <f>'2'!AF21</f>
        <v>0</v>
      </c>
      <c r="D13" s="320">
        <f>'3'!AF21</f>
        <v>0</v>
      </c>
      <c r="E13" s="320">
        <f>'4'!AF21</f>
        <v>0</v>
      </c>
      <c r="F13" s="320">
        <f>'4'!AO21</f>
        <v>0</v>
      </c>
      <c r="G13" s="320">
        <f>'4'!AQ21</f>
        <v>0</v>
      </c>
      <c r="H13" s="320">
        <f>'5'!AF21</f>
        <v>0</v>
      </c>
      <c r="I13" s="320">
        <f>'6'!AF21</f>
        <v>0</v>
      </c>
      <c r="J13" s="320">
        <f>'7'!AF21</f>
        <v>0</v>
      </c>
      <c r="K13" s="320">
        <f>'8'!AF21</f>
        <v>0</v>
      </c>
      <c r="L13" s="320">
        <f>'9'!AF21</f>
        <v>0</v>
      </c>
      <c r="M13" s="320">
        <f>'10'!AF21</f>
        <v>0</v>
      </c>
      <c r="N13">
        <v>0</v>
      </c>
      <c r="P13">
        <f t="shared" si="0"/>
        <v>0</v>
      </c>
      <c r="Q13">
        <f t="shared" si="1"/>
        <v>0</v>
      </c>
      <c r="R13">
        <f t="shared" si="2"/>
        <v>0</v>
      </c>
    </row>
    <row r="14" spans="1:18">
      <c r="A14" s="309" t="str">
        <f>masterlist!M13</f>
        <v>DURAN, TYRICK GALVIN A.</v>
      </c>
      <c r="B14" s="319">
        <f>'1'!AF22</f>
        <v>0</v>
      </c>
      <c r="C14" s="320">
        <f>'2'!AF22</f>
        <v>0</v>
      </c>
      <c r="D14" s="320">
        <f>'3'!AF22</f>
        <v>0</v>
      </c>
      <c r="E14" s="320">
        <f>'4'!AF22</f>
        <v>0</v>
      </c>
      <c r="F14" s="320">
        <f>'4'!AO22</f>
        <v>0</v>
      </c>
      <c r="G14" s="320">
        <f>'4'!AQ22</f>
        <v>0</v>
      </c>
      <c r="H14" s="320">
        <f>'5'!AF22</f>
        <v>0</v>
      </c>
      <c r="I14" s="320">
        <f>'6'!AF22</f>
        <v>0</v>
      </c>
      <c r="J14" s="320">
        <f>'7'!AF22</f>
        <v>0</v>
      </c>
      <c r="K14" s="320">
        <f>'8'!AF22</f>
        <v>0</v>
      </c>
      <c r="L14" s="320">
        <f>'9'!AF22</f>
        <v>0</v>
      </c>
      <c r="M14" s="320">
        <f>'10'!AF22</f>
        <v>0</v>
      </c>
      <c r="N14">
        <v>0</v>
      </c>
      <c r="P14">
        <f t="shared" si="0"/>
        <v>0</v>
      </c>
      <c r="Q14">
        <f t="shared" si="1"/>
        <v>0</v>
      </c>
      <c r="R14">
        <f t="shared" si="2"/>
        <v>0</v>
      </c>
    </row>
    <row r="15" spans="1:18">
      <c r="A15" s="309" t="str">
        <f>masterlist!M14</f>
        <v>GULAY, JOHN PAUL N.</v>
      </c>
      <c r="B15" s="319">
        <f>'1'!AF23</f>
        <v>0</v>
      </c>
      <c r="C15" s="320">
        <f>'2'!AF23</f>
        <v>0</v>
      </c>
      <c r="D15" s="320">
        <f>'3'!AF23</f>
        <v>0</v>
      </c>
      <c r="E15" s="320">
        <f>'4'!AF23</f>
        <v>0</v>
      </c>
      <c r="F15" s="320">
        <f>'4'!AO23</f>
        <v>0</v>
      </c>
      <c r="G15" s="320">
        <f>'4'!AQ23</f>
        <v>0</v>
      </c>
      <c r="H15" s="320">
        <f>'5'!AF23</f>
        <v>0</v>
      </c>
      <c r="I15" s="320">
        <f>'6'!AF23</f>
        <v>0</v>
      </c>
      <c r="J15" s="320">
        <f>'7'!AF23</f>
        <v>0</v>
      </c>
      <c r="K15" s="320">
        <f>'8'!AF23</f>
        <v>0</v>
      </c>
      <c r="L15" s="320">
        <f>'9'!AF23</f>
        <v>0</v>
      </c>
      <c r="M15" s="320">
        <f>'10'!AF23</f>
        <v>0</v>
      </c>
      <c r="N15">
        <v>0</v>
      </c>
      <c r="P15">
        <f t="shared" si="0"/>
        <v>0</v>
      </c>
      <c r="Q15">
        <f t="shared" si="1"/>
        <v>0</v>
      </c>
      <c r="R15">
        <f t="shared" si="2"/>
        <v>0</v>
      </c>
    </row>
    <row r="16" spans="1:18">
      <c r="A16" s="309" t="str">
        <f>masterlist!M15</f>
        <v>LASANAS, ISAIAH ZAYN O.</v>
      </c>
      <c r="B16" s="319">
        <f>'1'!AF24</f>
        <v>0</v>
      </c>
      <c r="C16" s="320">
        <f>'2'!AF24</f>
        <v>0</v>
      </c>
      <c r="D16" s="320">
        <f>'3'!AF24</f>
        <v>0</v>
      </c>
      <c r="E16" s="320">
        <f>'4'!AF24</f>
        <v>0</v>
      </c>
      <c r="F16" s="320">
        <f>'4'!AO24</f>
        <v>0</v>
      </c>
      <c r="G16" s="320">
        <f>'4'!AQ24</f>
        <v>0</v>
      </c>
      <c r="H16" s="320">
        <f>'5'!AF24</f>
        <v>0</v>
      </c>
      <c r="I16" s="320">
        <f>'6'!AF24</f>
        <v>0</v>
      </c>
      <c r="J16" s="320">
        <f>'7'!AF24</f>
        <v>0</v>
      </c>
      <c r="K16" s="320">
        <f>'8'!AF24</f>
        <v>0</v>
      </c>
      <c r="L16" s="320">
        <f>'9'!AF24</f>
        <v>0</v>
      </c>
      <c r="M16" s="320">
        <f>'10'!AF24</f>
        <v>0</v>
      </c>
      <c r="N16">
        <v>0</v>
      </c>
      <c r="P16">
        <f t="shared" si="0"/>
        <v>0</v>
      </c>
      <c r="Q16">
        <f t="shared" si="1"/>
        <v>0</v>
      </c>
      <c r="R16">
        <f t="shared" si="2"/>
        <v>0</v>
      </c>
    </row>
    <row r="17" spans="1:18">
      <c r="A17" s="309" t="str">
        <f>masterlist!M16</f>
        <v>MARZAN, BRAM YEOMAN C.</v>
      </c>
      <c r="B17" s="319">
        <f>'1'!AF25</f>
        <v>0</v>
      </c>
      <c r="C17" s="320">
        <f>'2'!AF25</f>
        <v>0</v>
      </c>
      <c r="D17" s="320">
        <f>'3'!AF25</f>
        <v>0</v>
      </c>
      <c r="E17" s="320">
        <f>'4'!AF25</f>
        <v>0</v>
      </c>
      <c r="F17" s="320">
        <f>'4'!AO25</f>
        <v>0</v>
      </c>
      <c r="G17" s="320">
        <f>'4'!AQ25</f>
        <v>0</v>
      </c>
      <c r="H17" s="320">
        <f>'5'!AF25</f>
        <v>0</v>
      </c>
      <c r="I17" s="320">
        <f>'6'!AF25</f>
        <v>0</v>
      </c>
      <c r="J17" s="320">
        <f>'7'!AF25</f>
        <v>0</v>
      </c>
      <c r="K17" s="320">
        <f>'8'!AF25</f>
        <v>0</v>
      </c>
      <c r="L17" s="320">
        <f>'9'!AF25</f>
        <v>0</v>
      </c>
      <c r="M17" s="320">
        <f>'10'!AF25</f>
        <v>0</v>
      </c>
      <c r="N17">
        <v>0</v>
      </c>
      <c r="P17">
        <f t="shared" si="0"/>
        <v>0</v>
      </c>
      <c r="Q17">
        <f t="shared" si="1"/>
        <v>0</v>
      </c>
      <c r="R17">
        <f t="shared" si="2"/>
        <v>0</v>
      </c>
    </row>
    <row r="18" spans="1:18">
      <c r="A18" s="309" t="str">
        <f>masterlist!M17</f>
        <v>NOTARTE, KEVIN CLARENCE V.</v>
      </c>
      <c r="B18" s="319">
        <f>'1'!AF26</f>
        <v>0</v>
      </c>
      <c r="C18" s="320">
        <f>'2'!AF26</f>
        <v>0</v>
      </c>
      <c r="D18" s="320">
        <f>'3'!AF26</f>
        <v>1</v>
      </c>
      <c r="E18" s="320">
        <f>'4'!AF26</f>
        <v>0</v>
      </c>
      <c r="F18" s="320">
        <f>'4'!AO26</f>
        <v>0</v>
      </c>
      <c r="G18" s="320">
        <f>'4'!AQ26</f>
        <v>0</v>
      </c>
      <c r="H18" s="320">
        <f>'5'!AF26</f>
        <v>0</v>
      </c>
      <c r="I18" s="320">
        <f>'6'!AF26</f>
        <v>0</v>
      </c>
      <c r="J18" s="320">
        <f>'7'!AF26</f>
        <v>0</v>
      </c>
      <c r="K18" s="320">
        <f>'8'!AF26</f>
        <v>0</v>
      </c>
      <c r="L18" s="320">
        <f>'9'!AF26</f>
        <v>0</v>
      </c>
      <c r="M18" s="320">
        <f>'10'!AF26</f>
        <v>0</v>
      </c>
      <c r="N18">
        <v>0</v>
      </c>
      <c r="P18">
        <f t="shared" si="0"/>
        <v>1</v>
      </c>
      <c r="Q18">
        <f t="shared" si="1"/>
        <v>0</v>
      </c>
      <c r="R18">
        <f t="shared" si="2"/>
        <v>0</v>
      </c>
    </row>
    <row r="19" spans="1:18">
      <c r="A19" s="309" t="str">
        <f>masterlist!M18</f>
        <v>OMAR, MUHAMMAD AIMAN A.</v>
      </c>
      <c r="B19" s="319">
        <f>'1'!AF27</f>
        <v>0</v>
      </c>
      <c r="C19" s="320">
        <f>'2'!AF27</f>
        <v>1</v>
      </c>
      <c r="D19" s="320">
        <f>'3'!AF27</f>
        <v>1</v>
      </c>
      <c r="E19" s="320">
        <f>'4'!AF27</f>
        <v>0</v>
      </c>
      <c r="F19" s="320">
        <f>'4'!AO27</f>
        <v>0</v>
      </c>
      <c r="G19" s="320">
        <f>'4'!AQ27</f>
        <v>0</v>
      </c>
      <c r="H19" s="320">
        <f>'5'!AF27</f>
        <v>0</v>
      </c>
      <c r="I19" s="320">
        <f>'6'!AF27</f>
        <v>0</v>
      </c>
      <c r="J19" s="320">
        <f>'7'!AF27</f>
        <v>0</v>
      </c>
      <c r="K19" s="320">
        <f>'8'!AF27</f>
        <v>0</v>
      </c>
      <c r="L19" s="320">
        <f>'9'!AF27</f>
        <v>0</v>
      </c>
      <c r="M19" s="320">
        <f>'10'!AF27</f>
        <v>0</v>
      </c>
      <c r="N19">
        <v>0</v>
      </c>
      <c r="P19">
        <f t="shared" si="0"/>
        <v>2</v>
      </c>
      <c r="Q19">
        <f t="shared" si="1"/>
        <v>0</v>
      </c>
      <c r="R19">
        <f t="shared" si="2"/>
        <v>0</v>
      </c>
    </row>
    <row r="20" spans="1:18">
      <c r="A20" s="309" t="str">
        <f>masterlist!M19</f>
        <v>PANAGUITON, PETER CLIEN B.</v>
      </c>
      <c r="B20" s="319">
        <f>'1'!AF28</f>
        <v>0</v>
      </c>
      <c r="C20" s="320">
        <f>'2'!AF28</f>
        <v>0</v>
      </c>
      <c r="D20" s="320">
        <f>'3'!AF28</f>
        <v>0</v>
      </c>
      <c r="E20" s="320">
        <f>'4'!AF28</f>
        <v>0</v>
      </c>
      <c r="F20" s="320">
        <f>'4'!AO28</f>
        <v>0</v>
      </c>
      <c r="G20" s="320">
        <f>'4'!AQ28</f>
        <v>0</v>
      </c>
      <c r="H20" s="320">
        <f>'5'!AF28</f>
        <v>0</v>
      </c>
      <c r="I20" s="320">
        <f>'6'!AF28</f>
        <v>0</v>
      </c>
      <c r="J20" s="320">
        <f>'7'!AF28</f>
        <v>0</v>
      </c>
      <c r="K20" s="320">
        <f>'8'!AF28</f>
        <v>0</v>
      </c>
      <c r="L20" s="320">
        <f>'9'!AF28</f>
        <v>0</v>
      </c>
      <c r="M20" s="320">
        <f>'10'!AF28</f>
        <v>0</v>
      </c>
      <c r="N20">
        <v>0</v>
      </c>
      <c r="P20">
        <f t="shared" si="0"/>
        <v>0</v>
      </c>
      <c r="Q20">
        <f t="shared" si="1"/>
        <v>0</v>
      </c>
      <c r="R20">
        <f t="shared" si="2"/>
        <v>0</v>
      </c>
    </row>
    <row r="21" spans="1:18">
      <c r="A21" s="309" t="str">
        <f>masterlist!M20</f>
        <v>PAULITE, JAEL KHAIZER S.</v>
      </c>
      <c r="B21" s="319">
        <f>'1'!AF29</f>
        <v>0</v>
      </c>
      <c r="C21" s="320">
        <f>'2'!AF29</f>
        <v>0</v>
      </c>
      <c r="D21" s="320">
        <f>'3'!AF29</f>
        <v>0</v>
      </c>
      <c r="E21" s="320">
        <f>'4'!AF29</f>
        <v>0</v>
      </c>
      <c r="F21" s="320">
        <f>'4'!AO29</f>
        <v>0</v>
      </c>
      <c r="G21" s="320">
        <f>'4'!AQ29</f>
        <v>0</v>
      </c>
      <c r="H21" s="320">
        <f>'5'!AF29</f>
        <v>0</v>
      </c>
      <c r="I21" s="320">
        <f>'6'!AF29</f>
        <v>0</v>
      </c>
      <c r="J21" s="320">
        <f>'7'!AF29</f>
        <v>0</v>
      </c>
      <c r="K21" s="320">
        <f>'8'!AF29</f>
        <v>0</v>
      </c>
      <c r="L21" s="320">
        <f>'9'!AF29</f>
        <v>0</v>
      </c>
      <c r="M21" s="320">
        <f>'10'!AF29</f>
        <v>0</v>
      </c>
      <c r="N21">
        <v>0</v>
      </c>
      <c r="P21">
        <f t="shared" si="0"/>
        <v>0</v>
      </c>
      <c r="Q21">
        <f t="shared" si="1"/>
        <v>0</v>
      </c>
      <c r="R21">
        <f t="shared" si="2"/>
        <v>0</v>
      </c>
    </row>
    <row r="22" spans="1:18">
      <c r="A22" s="309" t="str">
        <f>masterlist!M21</f>
        <v>PERONO, AIDEN NATHAN B.</v>
      </c>
      <c r="B22" s="319">
        <f>'1'!AF30</f>
        <v>0</v>
      </c>
      <c r="C22" s="320">
        <f>'2'!AF30</f>
        <v>0</v>
      </c>
      <c r="D22" s="320">
        <f>'3'!AF30</f>
        <v>2</v>
      </c>
      <c r="E22" s="320">
        <f>'4'!AF30</f>
        <v>0</v>
      </c>
      <c r="F22" s="320">
        <f>'4'!AO30</f>
        <v>0</v>
      </c>
      <c r="G22" s="320">
        <f>'4'!AQ30</f>
        <v>0</v>
      </c>
      <c r="H22" s="320">
        <f>'5'!AF30</f>
        <v>0</v>
      </c>
      <c r="I22" s="320">
        <f>'6'!AF30</f>
        <v>0</v>
      </c>
      <c r="J22" s="320">
        <f>'7'!AF30</f>
        <v>0</v>
      </c>
      <c r="K22" s="320">
        <f>'8'!AF30</f>
        <v>0</v>
      </c>
      <c r="L22" s="320">
        <f>'9'!AF30</f>
        <v>0</v>
      </c>
      <c r="M22" s="320">
        <f>'10'!AF30</f>
        <v>0</v>
      </c>
      <c r="N22">
        <v>0</v>
      </c>
      <c r="P22">
        <f t="shared" si="0"/>
        <v>2</v>
      </c>
      <c r="Q22">
        <f t="shared" si="1"/>
        <v>0</v>
      </c>
      <c r="R22">
        <f t="shared" si="2"/>
        <v>0</v>
      </c>
    </row>
    <row r="23" spans="1:18">
      <c r="A23" s="309" t="str">
        <f>masterlist!M22</f>
        <v>RAMOS, BRIGHT A.</v>
      </c>
      <c r="B23" s="319">
        <f>'1'!AF31</f>
        <v>0</v>
      </c>
      <c r="C23" s="320">
        <f>'2'!AF31</f>
        <v>0</v>
      </c>
      <c r="D23" s="320">
        <f>'3'!AF31</f>
        <v>0</v>
      </c>
      <c r="E23" s="320">
        <f>'4'!AF31</f>
        <v>0</v>
      </c>
      <c r="F23" s="320">
        <f>'4'!AO31</f>
        <v>0</v>
      </c>
      <c r="G23" s="320">
        <f>'4'!AQ31</f>
        <v>0</v>
      </c>
      <c r="H23" s="320">
        <f>'5'!AF31</f>
        <v>0</v>
      </c>
      <c r="I23" s="320">
        <f>'6'!AF31</f>
        <v>0</v>
      </c>
      <c r="J23" s="320">
        <f>'7'!AF31</f>
        <v>0</v>
      </c>
      <c r="K23" s="320">
        <f>'8'!AF31</f>
        <v>0</v>
      </c>
      <c r="L23" s="320">
        <f>'9'!AF31</f>
        <v>0</v>
      </c>
      <c r="M23" s="320">
        <f>'10'!AF31</f>
        <v>0</v>
      </c>
      <c r="N23">
        <v>0</v>
      </c>
      <c r="P23">
        <f t="shared" si="0"/>
        <v>0</v>
      </c>
      <c r="Q23">
        <f t="shared" si="1"/>
        <v>0</v>
      </c>
      <c r="R23">
        <f t="shared" si="2"/>
        <v>0</v>
      </c>
    </row>
    <row r="24" spans="1:18">
      <c r="A24" s="309" t="str">
        <f>masterlist!M23</f>
        <v xml:space="preserve">ROBLES, THIRDY </v>
      </c>
      <c r="B24" s="319">
        <f>'1'!AF32</f>
        <v>0</v>
      </c>
      <c r="C24" s="320">
        <f>'2'!AF32</f>
        <v>0</v>
      </c>
      <c r="D24" s="320">
        <f>'3'!AF32</f>
        <v>0</v>
      </c>
      <c r="E24" s="320">
        <f>'4'!AF32</f>
        <v>0</v>
      </c>
      <c r="F24" s="320">
        <f>'4'!AO32</f>
        <v>0</v>
      </c>
      <c r="G24" s="320">
        <f>'4'!AQ32</f>
        <v>0</v>
      </c>
      <c r="H24" s="320">
        <f>'5'!AF32</f>
        <v>0</v>
      </c>
      <c r="I24" s="320">
        <f>'6'!AF32</f>
        <v>0</v>
      </c>
      <c r="J24" s="320">
        <f>'7'!AF32</f>
        <v>0</v>
      </c>
      <c r="K24" s="320">
        <f>'8'!AF32</f>
        <v>0</v>
      </c>
      <c r="L24" s="320">
        <f>'9'!AF32</f>
        <v>0</v>
      </c>
      <c r="M24" s="320">
        <f>'10'!AF32</f>
        <v>0</v>
      </c>
      <c r="N24">
        <v>0</v>
      </c>
      <c r="P24">
        <f t="shared" si="0"/>
        <v>0</v>
      </c>
      <c r="Q24">
        <f t="shared" si="1"/>
        <v>0</v>
      </c>
      <c r="R24">
        <f t="shared" si="2"/>
        <v>0</v>
      </c>
    </row>
    <row r="25" spans="1:18">
      <c r="A25" s="309" t="str">
        <f>masterlist!M24</f>
        <v>SOBEJANA, RYNE JARRED R.</v>
      </c>
      <c r="B25" s="319">
        <f>'1'!AF33</f>
        <v>0</v>
      </c>
      <c r="C25" s="320">
        <f>'2'!AF33</f>
        <v>0</v>
      </c>
      <c r="D25" s="320">
        <f>'3'!AF33</f>
        <v>0</v>
      </c>
      <c r="E25" s="320">
        <f>'4'!AF33</f>
        <v>0</v>
      </c>
      <c r="F25" s="320">
        <f>'4'!AO33</f>
        <v>0</v>
      </c>
      <c r="G25" s="320">
        <f>'4'!AQ33</f>
        <v>0</v>
      </c>
      <c r="H25" s="320">
        <f>'5'!AF33</f>
        <v>0</v>
      </c>
      <c r="I25" s="320">
        <f>'6'!AF33</f>
        <v>0</v>
      </c>
      <c r="J25" s="320">
        <f>'7'!AF33</f>
        <v>0</v>
      </c>
      <c r="K25" s="320">
        <f>'8'!AF33</f>
        <v>0</v>
      </c>
      <c r="L25" s="320">
        <f>'9'!AF33</f>
        <v>0</v>
      </c>
      <c r="M25" s="320">
        <f>'10'!AF33</f>
        <v>0</v>
      </c>
      <c r="N25">
        <v>0</v>
      </c>
      <c r="P25">
        <f t="shared" si="0"/>
        <v>0</v>
      </c>
      <c r="Q25">
        <f t="shared" si="1"/>
        <v>0</v>
      </c>
      <c r="R25">
        <f t="shared" si="2"/>
        <v>0</v>
      </c>
    </row>
    <row r="26" spans="1:18">
      <c r="A26" s="309" t="str">
        <f>masterlist!M25</f>
        <v>SORIANO, CHRISEON XANDREI M.</v>
      </c>
      <c r="B26" s="319">
        <f>'1'!AF34</f>
        <v>0</v>
      </c>
      <c r="C26" s="320">
        <f>'2'!AF34</f>
        <v>1</v>
      </c>
      <c r="D26" s="320">
        <f>'3'!AF34</f>
        <v>1</v>
      </c>
      <c r="E26" s="320">
        <f>'4'!AF34</f>
        <v>0</v>
      </c>
      <c r="F26" s="320">
        <f>'4'!AO34</f>
        <v>0</v>
      </c>
      <c r="G26" s="320">
        <f>'4'!AQ34</f>
        <v>0</v>
      </c>
      <c r="H26" s="320">
        <f>'5'!AF34</f>
        <v>0</v>
      </c>
      <c r="I26" s="320">
        <f>'6'!AF34</f>
        <v>0</v>
      </c>
      <c r="J26" s="320">
        <f>'7'!AF34</f>
        <v>0</v>
      </c>
      <c r="K26" s="320">
        <f>'8'!AF34</f>
        <v>0</v>
      </c>
      <c r="L26" s="320">
        <f>'9'!AF34</f>
        <v>0</v>
      </c>
      <c r="M26" s="320">
        <f>'10'!AF34</f>
        <v>0</v>
      </c>
      <c r="N26">
        <v>0</v>
      </c>
      <c r="P26">
        <f t="shared" si="0"/>
        <v>2</v>
      </c>
      <c r="Q26">
        <f t="shared" si="1"/>
        <v>0</v>
      </c>
      <c r="R26">
        <f t="shared" si="2"/>
        <v>0</v>
      </c>
    </row>
    <row r="27" spans="1:18">
      <c r="A27" s="309" t="str">
        <f>masterlist!M26</f>
        <v>TORIBIO, EDWARD LIAM C.</v>
      </c>
      <c r="B27" s="319">
        <f>'1'!AF35</f>
        <v>0</v>
      </c>
      <c r="C27" s="320">
        <f>'2'!AF35</f>
        <v>0</v>
      </c>
      <c r="D27" s="320">
        <f>'3'!AF35</f>
        <v>0</v>
      </c>
      <c r="E27" s="320">
        <f>'4'!AF35</f>
        <v>0</v>
      </c>
      <c r="F27" s="320">
        <f>'4'!AO35</f>
        <v>0</v>
      </c>
      <c r="G27" s="320">
        <f>'4'!AQ35</f>
        <v>0</v>
      </c>
      <c r="H27" s="320">
        <f>'5'!AF35</f>
        <v>0</v>
      </c>
      <c r="I27" s="320">
        <f>'6'!AF35</f>
        <v>0</v>
      </c>
      <c r="J27" s="320">
        <f>'7'!AF35</f>
        <v>0</v>
      </c>
      <c r="K27" s="320">
        <f>'8'!AF35</f>
        <v>0</v>
      </c>
      <c r="L27" s="320">
        <f>'9'!AF35</f>
        <v>0</v>
      </c>
      <c r="M27" s="320">
        <f>'10'!AF35</f>
        <v>0</v>
      </c>
      <c r="N27">
        <v>0</v>
      </c>
      <c r="P27">
        <f t="shared" si="0"/>
        <v>0</v>
      </c>
      <c r="Q27">
        <f t="shared" si="1"/>
        <v>0</v>
      </c>
      <c r="R27">
        <f t="shared" si="2"/>
        <v>0</v>
      </c>
    </row>
    <row r="28" spans="1:18">
      <c r="A28" s="309" t="str">
        <f>masterlist!M27</f>
        <v>YAHYA, KHALID CESAR M.</v>
      </c>
      <c r="B28" s="319">
        <f>'1'!AF36</f>
        <v>0</v>
      </c>
      <c r="C28" s="320">
        <f>'2'!AF36</f>
        <v>0</v>
      </c>
      <c r="D28" s="320">
        <f>'3'!AF36</f>
        <v>0</v>
      </c>
      <c r="E28" s="320">
        <f>'4'!AF36</f>
        <v>0</v>
      </c>
      <c r="F28" s="320">
        <f>'4'!AO36</f>
        <v>0</v>
      </c>
      <c r="G28" s="320">
        <f>'4'!AQ36</f>
        <v>0</v>
      </c>
      <c r="H28" s="320">
        <f>'5'!AF36</f>
        <v>0</v>
      </c>
      <c r="I28" s="320">
        <f>'6'!AF36</f>
        <v>0</v>
      </c>
      <c r="J28" s="320">
        <f>'7'!AF36</f>
        <v>0</v>
      </c>
      <c r="K28" s="320">
        <f>'8'!AF36</f>
        <v>0</v>
      </c>
      <c r="L28" s="320">
        <f>'9'!AF36</f>
        <v>0</v>
      </c>
      <c r="M28" s="320">
        <f>'10'!AF36</f>
        <v>0</v>
      </c>
      <c r="N28">
        <v>0</v>
      </c>
      <c r="P28">
        <f t="shared" si="0"/>
        <v>0</v>
      </c>
      <c r="Q28">
        <f t="shared" si="1"/>
        <v>0</v>
      </c>
      <c r="R28">
        <f t="shared" si="2"/>
        <v>0</v>
      </c>
    </row>
    <row r="29" spans="1:18">
      <c r="A29" s="309" t="e">
        <f>masterlist!M28</f>
        <v>#VALUE!</v>
      </c>
      <c r="B29" s="319">
        <f>'1'!AF37</f>
        <v>0</v>
      </c>
      <c r="C29" s="320">
        <f>'2'!AF37</f>
        <v>0</v>
      </c>
      <c r="D29" s="320">
        <f>'3'!AF37</f>
        <v>0</v>
      </c>
      <c r="E29" s="320">
        <f>'4'!AF37</f>
        <v>0</v>
      </c>
      <c r="F29" s="320">
        <f>'4'!AO37</f>
        <v>0</v>
      </c>
      <c r="G29" s="320">
        <f>'4'!AQ37</f>
        <v>0</v>
      </c>
      <c r="H29" s="320">
        <f>'5'!AF37</f>
        <v>0</v>
      </c>
      <c r="I29" s="320">
        <f>'6'!AF37</f>
        <v>0</v>
      </c>
      <c r="J29" s="320">
        <f>'7'!AF37</f>
        <v>0</v>
      </c>
      <c r="K29" s="320">
        <f>'8'!AF37</f>
        <v>0</v>
      </c>
      <c r="L29" s="320">
        <f>'9'!AF37</f>
        <v>0</v>
      </c>
      <c r="M29" s="320">
        <f>'10'!AF37</f>
        <v>0</v>
      </c>
      <c r="N29">
        <v>0</v>
      </c>
      <c r="P29">
        <f t="shared" si="0"/>
        <v>0</v>
      </c>
      <c r="Q29">
        <f t="shared" si="1"/>
        <v>0</v>
      </c>
      <c r="R29">
        <f t="shared" si="2"/>
        <v>0</v>
      </c>
    </row>
    <row r="30" spans="1:18">
      <c r="A30" s="309" t="e">
        <f>masterlist!M29</f>
        <v>#VALUE!</v>
      </c>
      <c r="B30" s="319">
        <f>'1'!AF38</f>
        <v>0</v>
      </c>
      <c r="C30" s="320">
        <f>'2'!AF38</f>
        <v>0</v>
      </c>
      <c r="D30" s="320">
        <f>'3'!AF38</f>
        <v>0</v>
      </c>
      <c r="E30" s="320">
        <f>'4'!AF38</f>
        <v>0</v>
      </c>
      <c r="F30" s="320">
        <f>'4'!AO38</f>
        <v>0</v>
      </c>
      <c r="G30" s="320">
        <f>'4'!AQ38</f>
        <v>0</v>
      </c>
      <c r="H30" s="320">
        <f>'5'!AF38</f>
        <v>0</v>
      </c>
      <c r="I30" s="320">
        <f>'6'!AF38</f>
        <v>0</v>
      </c>
      <c r="J30" s="320">
        <f>'7'!AF38</f>
        <v>0</v>
      </c>
      <c r="K30" s="320">
        <f>'8'!AF38</f>
        <v>0</v>
      </c>
      <c r="L30" s="320">
        <f>'9'!AF38</f>
        <v>0</v>
      </c>
      <c r="M30" s="320">
        <f>'10'!AF38</f>
        <v>0</v>
      </c>
      <c r="N30">
        <v>0</v>
      </c>
      <c r="P30">
        <f t="shared" si="0"/>
        <v>0</v>
      </c>
      <c r="Q30">
        <f t="shared" si="1"/>
        <v>0</v>
      </c>
      <c r="R30">
        <f t="shared" si="2"/>
        <v>0</v>
      </c>
    </row>
    <row r="31" spans="1:18">
      <c r="A31" s="309" t="e">
        <f>masterlist!M30</f>
        <v>#VALUE!</v>
      </c>
      <c r="B31" s="319">
        <f>'1'!AF39</f>
        <v>0</v>
      </c>
      <c r="C31" s="320">
        <f>'2'!AF39</f>
        <v>0</v>
      </c>
      <c r="D31" s="320">
        <f>'3'!AF39</f>
        <v>0</v>
      </c>
      <c r="E31" s="320">
        <f>'4'!AF39</f>
        <v>0</v>
      </c>
      <c r="F31" s="320">
        <f>'4'!AO39</f>
        <v>0</v>
      </c>
      <c r="G31" s="320">
        <f>'4'!AQ39</f>
        <v>0</v>
      </c>
      <c r="H31" s="320">
        <f>'5'!AF39</f>
        <v>0</v>
      </c>
      <c r="I31" s="320">
        <f>'6'!AF39</f>
        <v>0</v>
      </c>
      <c r="J31" s="320">
        <f>'7'!AF39</f>
        <v>0</v>
      </c>
      <c r="K31" s="320">
        <f>'8'!AF39</f>
        <v>0</v>
      </c>
      <c r="L31" s="320">
        <f>'9'!AF39</f>
        <v>0</v>
      </c>
      <c r="M31" s="320">
        <f>'10'!AF39</f>
        <v>0</v>
      </c>
      <c r="N31">
        <v>0</v>
      </c>
      <c r="P31">
        <f t="shared" si="0"/>
        <v>0</v>
      </c>
      <c r="Q31">
        <f t="shared" si="1"/>
        <v>0</v>
      </c>
      <c r="R31">
        <f t="shared" si="2"/>
        <v>0</v>
      </c>
    </row>
    <row r="32" spans="1:18">
      <c r="A32" s="309" t="e">
        <f>masterlist!M31</f>
        <v>#VALUE!</v>
      </c>
      <c r="B32" s="319">
        <f>'1'!AF40</f>
        <v>0</v>
      </c>
      <c r="C32" s="320">
        <f>'2'!AF40</f>
        <v>0</v>
      </c>
      <c r="D32" s="320">
        <f>'3'!AF40</f>
        <v>0</v>
      </c>
      <c r="E32" s="320">
        <f>'4'!AF40</f>
        <v>0</v>
      </c>
      <c r="F32" s="320">
        <f>'4'!AO40</f>
        <v>0</v>
      </c>
      <c r="G32" s="320">
        <f>'4'!AQ40</f>
        <v>0</v>
      </c>
      <c r="H32" s="320">
        <f>'5'!AF40</f>
        <v>0</v>
      </c>
      <c r="I32" s="320">
        <f>'6'!AF40</f>
        <v>0</v>
      </c>
      <c r="J32" s="320">
        <f>'7'!AF40</f>
        <v>0</v>
      </c>
      <c r="K32" s="320">
        <f>'8'!AF40</f>
        <v>0</v>
      </c>
      <c r="L32" s="320">
        <f>'9'!AF40</f>
        <v>0</v>
      </c>
      <c r="M32" s="320">
        <f>'10'!AF40</f>
        <v>0</v>
      </c>
      <c r="N32">
        <v>0</v>
      </c>
      <c r="P32">
        <f t="shared" si="0"/>
        <v>0</v>
      </c>
      <c r="Q32">
        <f t="shared" si="1"/>
        <v>0</v>
      </c>
      <c r="R32">
        <f t="shared" si="2"/>
        <v>0</v>
      </c>
    </row>
    <row r="33" spans="1:18">
      <c r="A33" s="309" t="e">
        <f>masterlist!M32</f>
        <v>#VALUE!</v>
      </c>
      <c r="B33" s="319">
        <f>'1'!AF41</f>
        <v>0</v>
      </c>
      <c r="C33" s="320">
        <f>'2'!AF41</f>
        <v>0</v>
      </c>
      <c r="D33" s="320">
        <f>'3'!AF41</f>
        <v>0</v>
      </c>
      <c r="E33" s="320">
        <f>'4'!AF41</f>
        <v>0</v>
      </c>
      <c r="F33" s="320">
        <f>'4'!AO41</f>
        <v>0</v>
      </c>
      <c r="G33" s="320">
        <f>'4'!AQ41</f>
        <v>0</v>
      </c>
      <c r="H33" s="320">
        <f>'5'!AF41</f>
        <v>0</v>
      </c>
      <c r="I33" s="320">
        <f>'6'!AF41</f>
        <v>0</v>
      </c>
      <c r="J33" s="320">
        <f>'7'!AF41</f>
        <v>0</v>
      </c>
      <c r="K33" s="320">
        <f>'8'!AF41</f>
        <v>0</v>
      </c>
      <c r="L33" s="320">
        <f>'9'!AF41</f>
        <v>0</v>
      </c>
      <c r="M33" s="320">
        <f>'10'!AF41</f>
        <v>0</v>
      </c>
      <c r="N33">
        <v>0</v>
      </c>
      <c r="P33">
        <f t="shared" si="0"/>
        <v>0</v>
      </c>
      <c r="Q33">
        <f t="shared" si="1"/>
        <v>0</v>
      </c>
      <c r="R33">
        <f t="shared" si="2"/>
        <v>0</v>
      </c>
    </row>
    <row r="34" spans="1:18">
      <c r="A34" s="309" t="e">
        <f>masterlist!M33</f>
        <v>#VALUE!</v>
      </c>
      <c r="B34" s="319">
        <f>'1'!AF42</f>
        <v>0</v>
      </c>
      <c r="C34" s="320">
        <f>'2'!AF42</f>
        <v>0</v>
      </c>
      <c r="D34" s="320">
        <f>'3'!AF42</f>
        <v>0</v>
      </c>
      <c r="E34" s="320">
        <f>'4'!AF42</f>
        <v>0</v>
      </c>
      <c r="F34" s="320">
        <f>'4'!AO42</f>
        <v>0</v>
      </c>
      <c r="G34" s="320">
        <f>'4'!AQ42</f>
        <v>0</v>
      </c>
      <c r="H34" s="320">
        <f>'5'!AF42</f>
        <v>0</v>
      </c>
      <c r="I34" s="320">
        <f>'6'!AF42</f>
        <v>0</v>
      </c>
      <c r="J34" s="320">
        <f>'7'!AF42</f>
        <v>0</v>
      </c>
      <c r="K34" s="320">
        <f>'8'!AF42</f>
        <v>0</v>
      </c>
      <c r="L34" s="320">
        <f>'9'!AF42</f>
        <v>0</v>
      </c>
      <c r="M34" s="320">
        <f>'10'!AF42</f>
        <v>0</v>
      </c>
      <c r="N34">
        <v>0</v>
      </c>
      <c r="P34">
        <f t="shared" si="0"/>
        <v>0</v>
      </c>
      <c r="Q34">
        <f t="shared" si="1"/>
        <v>0</v>
      </c>
      <c r="R34">
        <f t="shared" si="2"/>
        <v>0</v>
      </c>
    </row>
    <row r="35" spans="1:18">
      <c r="A35" s="309" t="e">
        <f>masterlist!M34</f>
        <v>#VALUE!</v>
      </c>
      <c r="B35" s="319">
        <f>'1'!AF43</f>
        <v>0</v>
      </c>
      <c r="C35" s="320">
        <f>'2'!AF43</f>
        <v>0</v>
      </c>
      <c r="D35" s="320">
        <f>'3'!AF43</f>
        <v>0</v>
      </c>
      <c r="E35" s="320">
        <f>'4'!AF43</f>
        <v>0</v>
      </c>
      <c r="F35" s="320">
        <f>'4'!AO43</f>
        <v>0</v>
      </c>
      <c r="G35" s="320">
        <f>'4'!AQ43</f>
        <v>0</v>
      </c>
      <c r="H35" s="320">
        <f>'5'!AF43</f>
        <v>0</v>
      </c>
      <c r="I35" s="320">
        <f>'6'!AF43</f>
        <v>0</v>
      </c>
      <c r="J35" s="320">
        <f>'7'!AF43</f>
        <v>0</v>
      </c>
      <c r="K35" s="320">
        <f>'8'!AF43</f>
        <v>0</v>
      </c>
      <c r="L35" s="320">
        <f>'9'!AF43</f>
        <v>0</v>
      </c>
      <c r="M35" s="320">
        <f>'10'!AF43</f>
        <v>0</v>
      </c>
      <c r="N35">
        <v>0</v>
      </c>
      <c r="P35">
        <f t="shared" si="0"/>
        <v>0</v>
      </c>
      <c r="Q35">
        <f t="shared" si="1"/>
        <v>0</v>
      </c>
      <c r="R35">
        <f t="shared" si="2"/>
        <v>0</v>
      </c>
    </row>
    <row r="36" spans="1:18">
      <c r="A36" s="309" t="e">
        <f>masterlist!M35</f>
        <v>#VALUE!</v>
      </c>
      <c r="B36" s="319">
        <f>'1'!AF44</f>
        <v>0</v>
      </c>
      <c r="C36" s="320">
        <f>'2'!AF44</f>
        <v>0</v>
      </c>
      <c r="D36" s="320">
        <f>'3'!AF44</f>
        <v>0</v>
      </c>
      <c r="E36" s="320">
        <f>'4'!AF44</f>
        <v>0</v>
      </c>
      <c r="F36" s="320">
        <f>'4'!AO44</f>
        <v>0</v>
      </c>
      <c r="G36" s="320">
        <f>'4'!AQ44</f>
        <v>0</v>
      </c>
      <c r="H36" s="320">
        <f>'5'!AF44</f>
        <v>0</v>
      </c>
      <c r="I36" s="320">
        <f>'6'!AF44</f>
        <v>0</v>
      </c>
      <c r="J36" s="320">
        <f>'7'!AF44</f>
        <v>0</v>
      </c>
      <c r="K36" s="320">
        <f>'8'!AF44</f>
        <v>0</v>
      </c>
      <c r="L36" s="320">
        <f>'9'!AF44</f>
        <v>0</v>
      </c>
      <c r="M36" s="320">
        <f>'10'!AF44</f>
        <v>0</v>
      </c>
      <c r="N36">
        <v>0</v>
      </c>
      <c r="P36">
        <f t="shared" si="0"/>
        <v>0</v>
      </c>
      <c r="Q36">
        <f t="shared" si="1"/>
        <v>0</v>
      </c>
      <c r="R36">
        <f t="shared" si="2"/>
        <v>0</v>
      </c>
    </row>
    <row r="37" spans="1:18">
      <c r="A37" s="309" t="e">
        <f>masterlist!M36</f>
        <v>#VALUE!</v>
      </c>
      <c r="B37" s="319">
        <f>'1'!AF45</f>
        <v>0</v>
      </c>
      <c r="C37" s="320">
        <f>'2'!AF45</f>
        <v>0</v>
      </c>
      <c r="D37" s="320">
        <f>'3'!AF45</f>
        <v>0</v>
      </c>
      <c r="E37" s="320">
        <f>'4'!AF45</f>
        <v>0</v>
      </c>
      <c r="F37" s="320">
        <f>'4'!AO45</f>
        <v>0</v>
      </c>
      <c r="G37" s="320">
        <f>'4'!AQ45</f>
        <v>0</v>
      </c>
      <c r="H37" s="320">
        <f>'5'!AF45</f>
        <v>0</v>
      </c>
      <c r="I37" s="320">
        <f>'6'!AF45</f>
        <v>0</v>
      </c>
      <c r="J37" s="320">
        <f>'7'!AF45</f>
        <v>0</v>
      </c>
      <c r="K37" s="320">
        <f>'8'!AF45</f>
        <v>0</v>
      </c>
      <c r="L37" s="320">
        <f>'9'!AF45</f>
        <v>0</v>
      </c>
      <c r="M37" s="320">
        <f>'10'!AF45</f>
        <v>0</v>
      </c>
      <c r="N37">
        <v>0</v>
      </c>
      <c r="P37">
        <f t="shared" si="0"/>
        <v>0</v>
      </c>
      <c r="Q37">
        <f t="shared" si="1"/>
        <v>0</v>
      </c>
      <c r="R37">
        <f t="shared" si="2"/>
        <v>0</v>
      </c>
    </row>
    <row r="38" spans="1:18">
      <c r="A38" s="309" t="e">
        <f>masterlist!M37</f>
        <v>#VALUE!</v>
      </c>
      <c r="B38" s="319">
        <f>'1'!AF46</f>
        <v>0</v>
      </c>
      <c r="C38" s="320">
        <f>'2'!AF46</f>
        <v>0</v>
      </c>
      <c r="D38" s="320">
        <f>'3'!AF46</f>
        <v>0</v>
      </c>
      <c r="E38" s="320">
        <f>'4'!AF46</f>
        <v>0</v>
      </c>
      <c r="F38" s="320">
        <f>'4'!AO46</f>
        <v>0</v>
      </c>
      <c r="G38" s="320">
        <f>'4'!AQ46</f>
        <v>0</v>
      </c>
      <c r="H38" s="320">
        <f>'5'!AF46</f>
        <v>0</v>
      </c>
      <c r="I38" s="320">
        <f>'6'!AF46</f>
        <v>0</v>
      </c>
      <c r="J38" s="320">
        <f>'7'!AF46</f>
        <v>0</v>
      </c>
      <c r="K38" s="320">
        <f>'8'!AF46</f>
        <v>0</v>
      </c>
      <c r="L38" s="320">
        <f>'9'!AF46</f>
        <v>0</v>
      </c>
      <c r="M38" s="320">
        <f>'10'!AF46</f>
        <v>0</v>
      </c>
      <c r="N38">
        <v>0</v>
      </c>
      <c r="P38">
        <f t="shared" si="0"/>
        <v>0</v>
      </c>
      <c r="Q38">
        <f t="shared" si="1"/>
        <v>0</v>
      </c>
      <c r="R38">
        <f t="shared" si="2"/>
        <v>0</v>
      </c>
    </row>
    <row r="39" spans="1:18">
      <c r="A39" s="309" t="e">
        <f>masterlist!M38</f>
        <v>#VALUE!</v>
      </c>
      <c r="B39" s="319">
        <f>'1'!AF47</f>
        <v>0</v>
      </c>
      <c r="C39" s="320">
        <f>'2'!AF47</f>
        <v>0</v>
      </c>
      <c r="D39" s="320">
        <f>'3'!AF47</f>
        <v>0</v>
      </c>
      <c r="E39" s="320">
        <f>'4'!AF47</f>
        <v>0</v>
      </c>
      <c r="F39" s="320">
        <f>'4'!AO47</f>
        <v>0</v>
      </c>
      <c r="G39" s="320">
        <f>'4'!AQ47</f>
        <v>0</v>
      </c>
      <c r="H39" s="320">
        <f>'5'!AF47</f>
        <v>0</v>
      </c>
      <c r="I39" s="320">
        <f>'6'!AF47</f>
        <v>0</v>
      </c>
      <c r="J39" s="320">
        <f>'7'!AF47</f>
        <v>0</v>
      </c>
      <c r="K39" s="320">
        <f>'8'!AF47</f>
        <v>0</v>
      </c>
      <c r="L39" s="320">
        <f>'9'!AF47</f>
        <v>0</v>
      </c>
      <c r="M39" s="320">
        <f>'10'!AF47</f>
        <v>0</v>
      </c>
      <c r="N39">
        <v>0</v>
      </c>
      <c r="P39">
        <f t="shared" si="0"/>
        <v>0</v>
      </c>
      <c r="Q39">
        <f t="shared" si="1"/>
        <v>0</v>
      </c>
      <c r="R39">
        <f t="shared" si="2"/>
        <v>0</v>
      </c>
    </row>
    <row r="40" spans="1:18">
      <c r="A40" s="309" t="e">
        <f>masterlist!M39</f>
        <v>#VALUE!</v>
      </c>
      <c r="B40" s="319">
        <f>'1'!AF48</f>
        <v>0</v>
      </c>
      <c r="C40" s="320">
        <f>'2'!AF48</f>
        <v>0</v>
      </c>
      <c r="D40" s="320">
        <f>'3'!AF48</f>
        <v>0</v>
      </c>
      <c r="E40" s="320">
        <f>'4'!AF48</f>
        <v>0</v>
      </c>
      <c r="F40" s="320">
        <f>'4'!AO48</f>
        <v>0</v>
      </c>
      <c r="G40" s="320">
        <f>'4'!AQ48</f>
        <v>0</v>
      </c>
      <c r="H40" s="320">
        <f>'5'!AF48</f>
        <v>0</v>
      </c>
      <c r="I40" s="320">
        <f>'6'!AF48</f>
        <v>0</v>
      </c>
      <c r="J40" s="320">
        <f>'7'!AF48</f>
        <v>0</v>
      </c>
      <c r="K40" s="320">
        <f>'8'!AF48</f>
        <v>0</v>
      </c>
      <c r="L40" s="320">
        <f>'9'!AF48</f>
        <v>0</v>
      </c>
      <c r="M40" s="320">
        <f>'10'!AF48</f>
        <v>0</v>
      </c>
      <c r="N40">
        <v>0</v>
      </c>
      <c r="P40">
        <f t="shared" si="0"/>
        <v>0</v>
      </c>
      <c r="Q40">
        <f t="shared" si="1"/>
        <v>0</v>
      </c>
      <c r="R40">
        <f t="shared" si="2"/>
        <v>0</v>
      </c>
    </row>
    <row r="41" spans="1:18">
      <c r="A41" s="309" t="e">
        <f>masterlist!M40</f>
        <v>#VALUE!</v>
      </c>
      <c r="B41" s="319">
        <f>'1'!AF49</f>
        <v>0</v>
      </c>
      <c r="C41" s="320">
        <f>'2'!AF49</f>
        <v>0</v>
      </c>
      <c r="D41" s="320">
        <f>'3'!AF49</f>
        <v>0</v>
      </c>
      <c r="E41" s="320">
        <f>'4'!AF49</f>
        <v>0</v>
      </c>
      <c r="F41" s="320">
        <f>'4'!AO49</f>
        <v>0</v>
      </c>
      <c r="G41" s="320">
        <f>'4'!AQ49</f>
        <v>0</v>
      </c>
      <c r="H41" s="320">
        <f>'5'!AF49</f>
        <v>0</v>
      </c>
      <c r="I41" s="320">
        <f>'6'!AF49</f>
        <v>0</v>
      </c>
      <c r="J41" s="320">
        <f>'7'!AF49</f>
        <v>0</v>
      </c>
      <c r="K41" s="320">
        <f>'8'!AF49</f>
        <v>0</v>
      </c>
      <c r="L41" s="320">
        <f>'9'!AF49</f>
        <v>0</v>
      </c>
      <c r="M41" s="320">
        <f>'10'!AF49</f>
        <v>0</v>
      </c>
      <c r="N41">
        <v>0</v>
      </c>
      <c r="P41">
        <f t="shared" si="0"/>
        <v>0</v>
      </c>
      <c r="Q41">
        <f t="shared" si="1"/>
        <v>0</v>
      </c>
      <c r="R41">
        <f t="shared" si="2"/>
        <v>0</v>
      </c>
    </row>
    <row r="42" spans="1:18">
      <c r="A42" s="309" t="e">
        <f>masterlist!M41</f>
        <v>#VALUE!</v>
      </c>
      <c r="B42" s="319">
        <f>'1'!AF50</f>
        <v>0</v>
      </c>
      <c r="C42" s="320">
        <f>'2'!AF50</f>
        <v>0</v>
      </c>
      <c r="D42" s="320">
        <f>'3'!AF50</f>
        <v>0</v>
      </c>
      <c r="E42" s="320">
        <f>'4'!AF50</f>
        <v>0</v>
      </c>
      <c r="F42" s="320">
        <f>'4'!AO50</f>
        <v>0</v>
      </c>
      <c r="G42" s="320">
        <f>'4'!AQ50</f>
        <v>0</v>
      </c>
      <c r="H42" s="320">
        <f>'5'!AF50</f>
        <v>0</v>
      </c>
      <c r="I42" s="320">
        <f>'6'!AF50</f>
        <v>0</v>
      </c>
      <c r="J42" s="320">
        <f>'7'!AF50</f>
        <v>0</v>
      </c>
      <c r="K42" s="320">
        <f>'8'!AF50</f>
        <v>0</v>
      </c>
      <c r="L42" s="320">
        <f>'9'!AF50</f>
        <v>0</v>
      </c>
      <c r="M42" s="320">
        <f>'10'!AF50</f>
        <v>0</v>
      </c>
      <c r="N42">
        <v>0</v>
      </c>
      <c r="P42">
        <f t="shared" si="0"/>
        <v>0</v>
      </c>
      <c r="Q42">
        <f t="shared" si="1"/>
        <v>0</v>
      </c>
      <c r="R42">
        <f t="shared" si="2"/>
        <v>0</v>
      </c>
    </row>
    <row r="43" spans="1:18">
      <c r="A43" s="309" t="e">
        <f>masterlist!M42</f>
        <v>#VALUE!</v>
      </c>
      <c r="B43" s="319">
        <f>'1'!AF51</f>
        <v>0</v>
      </c>
      <c r="C43" s="320">
        <f>'2'!AF51</f>
        <v>0</v>
      </c>
      <c r="D43" s="320">
        <f>'3'!AF51</f>
        <v>0</v>
      </c>
      <c r="E43" s="320">
        <f>'4'!AF51</f>
        <v>0</v>
      </c>
      <c r="F43" s="320">
        <f>'4'!AO51</f>
        <v>0</v>
      </c>
      <c r="G43" s="320">
        <f>'4'!AQ51</f>
        <v>0</v>
      </c>
      <c r="H43" s="320">
        <f>'5'!AF51</f>
        <v>0</v>
      </c>
      <c r="I43" s="320">
        <f>'6'!AF51</f>
        <v>0</v>
      </c>
      <c r="J43" s="320">
        <f>'7'!AF51</f>
        <v>0</v>
      </c>
      <c r="K43" s="320">
        <f>'8'!AF51</f>
        <v>0</v>
      </c>
      <c r="L43" s="320">
        <f>'9'!AF51</f>
        <v>0</v>
      </c>
      <c r="M43" s="320">
        <f>'10'!AF51</f>
        <v>0</v>
      </c>
      <c r="N43">
        <v>0</v>
      </c>
      <c r="P43">
        <f t="shared" si="0"/>
        <v>0</v>
      </c>
      <c r="Q43">
        <f t="shared" si="1"/>
        <v>0</v>
      </c>
      <c r="R43">
        <f t="shared" si="2"/>
        <v>0</v>
      </c>
    </row>
    <row r="44" spans="1:18">
      <c r="A44" s="309" t="e">
        <f>masterlist!M43</f>
        <v>#VALUE!</v>
      </c>
      <c r="B44" s="319">
        <f>'1'!AF52</f>
        <v>0</v>
      </c>
      <c r="C44" s="320">
        <f>'2'!AF52</f>
        <v>0</v>
      </c>
      <c r="D44" s="320">
        <f>'3'!AF52</f>
        <v>0</v>
      </c>
      <c r="E44" s="320">
        <f>'4'!AF52</f>
        <v>0</v>
      </c>
      <c r="F44" s="320">
        <f>'4'!AO52</f>
        <v>0</v>
      </c>
      <c r="G44" s="320">
        <f>'4'!AQ52</f>
        <v>0</v>
      </c>
      <c r="H44" s="320">
        <f>'5'!AF52</f>
        <v>0</v>
      </c>
      <c r="I44" s="320">
        <f>'6'!AF52</f>
        <v>0</v>
      </c>
      <c r="J44" s="320">
        <f>'7'!AF52</f>
        <v>0</v>
      </c>
      <c r="K44" s="320">
        <f>'8'!AF52</f>
        <v>0</v>
      </c>
      <c r="L44" s="320">
        <f>'9'!AF52</f>
        <v>0</v>
      </c>
      <c r="M44" s="320">
        <f>'10'!AF52</f>
        <v>0</v>
      </c>
      <c r="N44">
        <v>0</v>
      </c>
      <c r="P44">
        <f t="shared" si="0"/>
        <v>0</v>
      </c>
      <c r="Q44">
        <f t="shared" si="1"/>
        <v>0</v>
      </c>
      <c r="R44">
        <f t="shared" si="2"/>
        <v>0</v>
      </c>
    </row>
    <row r="45" spans="1:18">
      <c r="A45" s="309" t="e">
        <f>masterlist!M44</f>
        <v>#VALUE!</v>
      </c>
      <c r="B45" s="319">
        <f>'1'!AF53</f>
        <v>0</v>
      </c>
      <c r="C45" s="320">
        <f>'2'!AF53</f>
        <v>0</v>
      </c>
      <c r="D45" s="320">
        <f>'3'!AF53</f>
        <v>0</v>
      </c>
      <c r="E45" s="320">
        <f>'4'!AF53</f>
        <v>0</v>
      </c>
      <c r="F45" s="320">
        <f>'4'!AO53</f>
        <v>0</v>
      </c>
      <c r="G45" s="320">
        <f>'4'!AQ53</f>
        <v>0</v>
      </c>
      <c r="H45" s="320">
        <f>'5'!AF53</f>
        <v>0</v>
      </c>
      <c r="I45" s="320">
        <f>'6'!AF53</f>
        <v>0</v>
      </c>
      <c r="J45" s="320">
        <f>'7'!AF53</f>
        <v>0</v>
      </c>
      <c r="K45" s="320">
        <f>'8'!AF53</f>
        <v>0</v>
      </c>
      <c r="L45" s="320">
        <f>'9'!AF53</f>
        <v>0</v>
      </c>
      <c r="M45" s="320">
        <f>'10'!AF53</f>
        <v>0</v>
      </c>
      <c r="N45">
        <v>0</v>
      </c>
      <c r="P45">
        <f t="shared" si="0"/>
        <v>0</v>
      </c>
      <c r="Q45">
        <f t="shared" si="1"/>
        <v>0</v>
      </c>
      <c r="R45">
        <f t="shared" si="2"/>
        <v>0</v>
      </c>
    </row>
    <row r="46" spans="1:18">
      <c r="A46" s="309" t="e">
        <f>masterlist!M45</f>
        <v>#VALUE!</v>
      </c>
      <c r="B46" s="319">
        <f>'1'!AF54</f>
        <v>0</v>
      </c>
      <c r="C46" s="320">
        <f>'2'!AF54</f>
        <v>0</v>
      </c>
      <c r="D46" s="320">
        <f>'3'!AF54</f>
        <v>0</v>
      </c>
      <c r="E46" s="320">
        <f>'4'!AF54</f>
        <v>0</v>
      </c>
      <c r="F46" s="320">
        <f>'4'!AO54</f>
        <v>0</v>
      </c>
      <c r="G46" s="320">
        <f>'4'!AQ54</f>
        <v>0</v>
      </c>
      <c r="H46" s="320">
        <f>'5'!AF54</f>
        <v>0</v>
      </c>
      <c r="I46" s="320">
        <f>'6'!AF54</f>
        <v>0</v>
      </c>
      <c r="J46" s="320">
        <f>'7'!AF54</f>
        <v>0</v>
      </c>
      <c r="K46" s="320">
        <f>'8'!AF54</f>
        <v>0</v>
      </c>
      <c r="L46" s="320">
        <f>'9'!AF54</f>
        <v>0</v>
      </c>
      <c r="M46" s="320">
        <f>'10'!AF54</f>
        <v>0</v>
      </c>
      <c r="N46">
        <v>0</v>
      </c>
      <c r="P46">
        <f t="shared" si="0"/>
        <v>0</v>
      </c>
      <c r="Q46">
        <f t="shared" si="1"/>
        <v>0</v>
      </c>
      <c r="R46">
        <f t="shared" si="2"/>
        <v>0</v>
      </c>
    </row>
    <row r="47" spans="1:18">
      <c r="A47" s="309" t="e">
        <f>masterlist!M46</f>
        <v>#VALUE!</v>
      </c>
      <c r="B47" s="319">
        <f>'1'!AF55</f>
        <v>0</v>
      </c>
      <c r="C47" s="320">
        <f>'2'!AF55</f>
        <v>0</v>
      </c>
      <c r="D47" s="320">
        <f>'3'!AF55</f>
        <v>0</v>
      </c>
      <c r="E47" s="320">
        <f>'4'!AF55</f>
        <v>0</v>
      </c>
      <c r="F47" s="320">
        <f>'4'!AO55</f>
        <v>0</v>
      </c>
      <c r="G47" s="320">
        <f>'4'!AQ55</f>
        <v>0</v>
      </c>
      <c r="H47" s="320">
        <f>'5'!AF55</f>
        <v>0</v>
      </c>
      <c r="I47" s="320">
        <f>'6'!AF55</f>
        <v>0</v>
      </c>
      <c r="J47" s="320">
        <f>'7'!AF55</f>
        <v>0</v>
      </c>
      <c r="K47" s="320">
        <f>'8'!AF55</f>
        <v>0</v>
      </c>
      <c r="L47" s="320">
        <f>'9'!AF55</f>
        <v>0</v>
      </c>
      <c r="M47" s="320">
        <f>'10'!AF55</f>
        <v>0</v>
      </c>
      <c r="N47">
        <v>0</v>
      </c>
      <c r="P47">
        <f t="shared" si="0"/>
        <v>0</v>
      </c>
      <c r="Q47">
        <f t="shared" si="1"/>
        <v>0</v>
      </c>
      <c r="R47">
        <f t="shared" si="2"/>
        <v>0</v>
      </c>
    </row>
    <row r="48" spans="1:18">
      <c r="A48" s="309" t="e">
        <f>masterlist!M47</f>
        <v>#VALUE!</v>
      </c>
      <c r="B48" s="319">
        <f>'1'!AF56</f>
        <v>0</v>
      </c>
      <c r="C48" s="320">
        <f>'2'!AF56</f>
        <v>0</v>
      </c>
      <c r="D48" s="320">
        <f>'3'!AF56</f>
        <v>0</v>
      </c>
      <c r="E48" s="320">
        <f>'4'!AF56</f>
        <v>0</v>
      </c>
      <c r="F48" s="320">
        <f>'4'!AO56</f>
        <v>0</v>
      </c>
      <c r="G48" s="320">
        <f>'4'!AQ56</f>
        <v>0</v>
      </c>
      <c r="H48" s="320">
        <f>'5'!AF56</f>
        <v>0</v>
      </c>
      <c r="I48" s="320">
        <f>'6'!AF56</f>
        <v>0</v>
      </c>
      <c r="J48" s="320">
        <f>'7'!AF56</f>
        <v>0</v>
      </c>
      <c r="K48" s="320">
        <f>'8'!AF56</f>
        <v>0</v>
      </c>
      <c r="L48" s="320">
        <f>'9'!AF56</f>
        <v>0</v>
      </c>
      <c r="M48" s="320">
        <f>'10'!AF56</f>
        <v>0</v>
      </c>
      <c r="N48">
        <v>0</v>
      </c>
      <c r="P48">
        <f t="shared" si="0"/>
        <v>0</v>
      </c>
      <c r="Q48">
        <f t="shared" si="1"/>
        <v>0</v>
      </c>
      <c r="R48">
        <f t="shared" si="2"/>
        <v>0</v>
      </c>
    </row>
    <row r="49" spans="1:18">
      <c r="A49" s="309" t="e">
        <f>masterlist!M48</f>
        <v>#VALUE!</v>
      </c>
      <c r="B49" s="319">
        <f>'1'!AF57</f>
        <v>0</v>
      </c>
      <c r="C49" s="320">
        <f>'2'!AF57</f>
        <v>0</v>
      </c>
      <c r="D49" s="320">
        <f>'3'!AF57</f>
        <v>0</v>
      </c>
      <c r="E49" s="320">
        <f>'4'!AF57</f>
        <v>0</v>
      </c>
      <c r="F49" s="320">
        <f>'4'!AO57</f>
        <v>0</v>
      </c>
      <c r="G49" s="320">
        <f>'4'!AQ57</f>
        <v>0</v>
      </c>
      <c r="H49" s="320">
        <f>'5'!AF57</f>
        <v>0</v>
      </c>
      <c r="I49" s="320">
        <f>'6'!AF57</f>
        <v>0</v>
      </c>
      <c r="J49" s="320">
        <f>'7'!AF57</f>
        <v>0</v>
      </c>
      <c r="K49" s="320">
        <f>'8'!AF57</f>
        <v>0</v>
      </c>
      <c r="L49" s="320">
        <f>'9'!AF57</f>
        <v>0</v>
      </c>
      <c r="M49" s="320">
        <f>'10'!AF57</f>
        <v>0</v>
      </c>
      <c r="N49">
        <v>0</v>
      </c>
      <c r="P49">
        <f t="shared" si="0"/>
        <v>0</v>
      </c>
      <c r="Q49">
        <f t="shared" si="1"/>
        <v>0</v>
      </c>
      <c r="R49">
        <f t="shared" si="2"/>
        <v>0</v>
      </c>
    </row>
    <row r="50" spans="1:18">
      <c r="A50" s="309" t="e">
        <f>masterlist!M49</f>
        <v>#VALUE!</v>
      </c>
      <c r="B50" s="319">
        <f>'1'!AF58</f>
        <v>0</v>
      </c>
      <c r="C50" s="320">
        <f>'2'!AF58</f>
        <v>0</v>
      </c>
      <c r="D50" s="320">
        <f>'3'!AF58</f>
        <v>0</v>
      </c>
      <c r="E50" s="320">
        <f>'4'!AF58</f>
        <v>0</v>
      </c>
      <c r="F50" s="320">
        <f>'4'!AO58</f>
        <v>0</v>
      </c>
      <c r="G50" s="320">
        <f>'4'!AQ58</f>
        <v>0</v>
      </c>
      <c r="H50" s="320">
        <f>'5'!AF58</f>
        <v>0</v>
      </c>
      <c r="I50" s="320">
        <f>'6'!AF58</f>
        <v>0</v>
      </c>
      <c r="J50" s="320">
        <f>'7'!AF58</f>
        <v>0</v>
      </c>
      <c r="K50" s="320">
        <f>'8'!AF58</f>
        <v>0</v>
      </c>
      <c r="L50" s="320">
        <f>'9'!AF58</f>
        <v>0</v>
      </c>
      <c r="M50" s="320">
        <f>'10'!AF58</f>
        <v>0</v>
      </c>
      <c r="N50">
        <v>0</v>
      </c>
      <c r="P50">
        <f t="shared" si="0"/>
        <v>0</v>
      </c>
      <c r="Q50">
        <f t="shared" si="1"/>
        <v>0</v>
      </c>
      <c r="R50">
        <f t="shared" si="2"/>
        <v>0</v>
      </c>
    </row>
    <row r="51" spans="1:18">
      <c r="A51" s="309" t="e">
        <f>masterlist!M50</f>
        <v>#VALUE!</v>
      </c>
      <c r="B51" s="319">
        <f>'1'!AF59</f>
        <v>0</v>
      </c>
      <c r="C51" s="320">
        <f>'2'!AF59</f>
        <v>0</v>
      </c>
      <c r="D51" s="320">
        <f>'3'!AF59</f>
        <v>0</v>
      </c>
      <c r="E51" s="320">
        <f>'4'!AF59</f>
        <v>0</v>
      </c>
      <c r="F51" s="320">
        <f>'4'!AO59</f>
        <v>0</v>
      </c>
      <c r="G51" s="320">
        <f>'4'!AQ59</f>
        <v>0</v>
      </c>
      <c r="H51" s="320">
        <f>'5'!AF59</f>
        <v>0</v>
      </c>
      <c r="I51" s="320">
        <f>'6'!AF59</f>
        <v>0</v>
      </c>
      <c r="J51" s="320">
        <f>'7'!AF59</f>
        <v>0</v>
      </c>
      <c r="K51" s="320">
        <f>'8'!AF59</f>
        <v>0</v>
      </c>
      <c r="L51" s="320">
        <f>'9'!AF59</f>
        <v>0</v>
      </c>
      <c r="M51" s="320">
        <f>'10'!AF59</f>
        <v>0</v>
      </c>
      <c r="N51">
        <v>0</v>
      </c>
      <c r="P51">
        <f t="shared" si="0"/>
        <v>0</v>
      </c>
      <c r="Q51">
        <f t="shared" si="1"/>
        <v>0</v>
      </c>
      <c r="R51">
        <f t="shared" si="2"/>
        <v>0</v>
      </c>
    </row>
    <row r="52" spans="1:18">
      <c r="A52" s="309" t="e">
        <f>masterlist!M51</f>
        <v>#VALUE!</v>
      </c>
      <c r="B52" s="319">
        <f>'1'!AF60</f>
        <v>0</v>
      </c>
      <c r="C52" s="320">
        <f>'2'!AF60</f>
        <v>0</v>
      </c>
      <c r="D52" s="320">
        <f>'3'!AF60</f>
        <v>0</v>
      </c>
      <c r="E52" s="320">
        <f>'4'!AF60</f>
        <v>0</v>
      </c>
      <c r="F52" s="320">
        <f>'4'!AO60</f>
        <v>0</v>
      </c>
      <c r="G52" s="320">
        <f>'4'!AQ60</f>
        <v>0</v>
      </c>
      <c r="H52" s="320">
        <f>'5'!AF60</f>
        <v>0</v>
      </c>
      <c r="I52" s="320">
        <f>'6'!AF60</f>
        <v>0</v>
      </c>
      <c r="J52" s="320">
        <f>'7'!AF60</f>
        <v>0</v>
      </c>
      <c r="K52" s="320">
        <f>'8'!AF60</f>
        <v>0</v>
      </c>
      <c r="L52" s="320">
        <f>'9'!AF60</f>
        <v>0</v>
      </c>
      <c r="M52" s="320">
        <f>'10'!AF60</f>
        <v>0</v>
      </c>
      <c r="N52">
        <v>0</v>
      </c>
      <c r="P52">
        <f t="shared" si="0"/>
        <v>0</v>
      </c>
      <c r="Q52">
        <f t="shared" si="1"/>
        <v>0</v>
      </c>
      <c r="R52">
        <f t="shared" si="2"/>
        <v>0</v>
      </c>
    </row>
    <row r="53" spans="1:18">
      <c r="A53" s="309" t="e">
        <f>masterlist!M52</f>
        <v>#VALUE!</v>
      </c>
      <c r="B53" s="319">
        <f>'1'!AF61</f>
        <v>0</v>
      </c>
      <c r="C53" s="320">
        <f>'2'!AF61</f>
        <v>0</v>
      </c>
      <c r="D53" s="320">
        <f>'3'!AF61</f>
        <v>0</v>
      </c>
      <c r="E53" s="320">
        <f>'4'!AF61</f>
        <v>0</v>
      </c>
      <c r="F53" s="320">
        <f>'4'!AO61</f>
        <v>0</v>
      </c>
      <c r="G53" s="320">
        <f>'4'!AQ61</f>
        <v>0</v>
      </c>
      <c r="H53" s="320">
        <f>'5'!AF61</f>
        <v>0</v>
      </c>
      <c r="I53" s="320">
        <f>'6'!AF61</f>
        <v>0</v>
      </c>
      <c r="J53" s="320">
        <f>'7'!AF61</f>
        <v>0</v>
      </c>
      <c r="K53" s="320">
        <f>'8'!AF61</f>
        <v>0</v>
      </c>
      <c r="L53" s="320">
        <f>'9'!AF61</f>
        <v>0</v>
      </c>
      <c r="M53" s="320">
        <f>'10'!AF61</f>
        <v>0</v>
      </c>
      <c r="N53">
        <v>0</v>
      </c>
      <c r="P53">
        <f t="shared" si="0"/>
        <v>0</v>
      </c>
      <c r="Q53">
        <f t="shared" si="1"/>
        <v>0</v>
      </c>
      <c r="R53">
        <f t="shared" si="2"/>
        <v>0</v>
      </c>
    </row>
    <row r="54" spans="1:18">
      <c r="A54" s="309" t="e">
        <f>masterlist!M53</f>
        <v>#VALUE!</v>
      </c>
      <c r="B54" s="319" t="str">
        <f>'1'!AF62</f>
        <v/>
      </c>
      <c r="C54" s="320" t="str">
        <f>'2'!AF62</f>
        <v/>
      </c>
      <c r="D54" s="320" t="str">
        <f>'3'!AF62</f>
        <v/>
      </c>
      <c r="E54" s="320" t="str">
        <f>'4'!AF62</f>
        <v/>
      </c>
      <c r="F54" s="320">
        <f>'4'!AO62</f>
        <v>0</v>
      </c>
      <c r="G54" s="320">
        <f>'4'!AQ62</f>
        <v>0</v>
      </c>
      <c r="H54" s="320" t="str">
        <f>'5'!AF62</f>
        <v/>
      </c>
      <c r="I54" s="320" t="str">
        <f>'6'!AF62</f>
        <v/>
      </c>
      <c r="J54" s="320" t="str">
        <f>'7'!AF62</f>
        <v/>
      </c>
      <c r="K54" s="320" t="str">
        <f>'8'!AF62</f>
        <v/>
      </c>
      <c r="L54" s="320" t="str">
        <f>'9'!AF62</f>
        <v/>
      </c>
      <c r="M54" s="320" t="str">
        <f>'10'!AF62</f>
        <v/>
      </c>
      <c r="N54">
        <v>0</v>
      </c>
      <c r="P54">
        <f t="shared" si="0"/>
        <v>0</v>
      </c>
      <c r="Q54">
        <f t="shared" si="1"/>
        <v>0</v>
      </c>
      <c r="R54">
        <f t="shared" si="2"/>
        <v>0</v>
      </c>
    </row>
    <row r="55" spans="1:18">
      <c r="A55" s="321" t="s">
        <v>2</v>
      </c>
      <c r="B55" s="322"/>
      <c r="C55" s="323"/>
      <c r="D55" s="323"/>
      <c r="E55" s="323"/>
      <c r="F55" s="323"/>
      <c r="G55" s="323"/>
      <c r="H55" s="323"/>
      <c r="I55" s="323"/>
      <c r="J55" s="323"/>
      <c r="K55" s="323"/>
      <c r="L55" s="323"/>
      <c r="M55" s="323"/>
      <c r="P55">
        <f t="shared" si="0"/>
        <v>0</v>
      </c>
      <c r="Q55">
        <f t="shared" si="1"/>
        <v>0</v>
      </c>
      <c r="R55">
        <f t="shared" si="2"/>
        <v>0</v>
      </c>
    </row>
    <row r="56" spans="1:18">
      <c r="A56" s="309" t="str">
        <f>masterlist!M55</f>
        <v>AGANOS, MEARL ROSE S.</v>
      </c>
      <c r="B56" s="319">
        <f>'1'!AF64</f>
        <v>0</v>
      </c>
      <c r="C56" s="320">
        <f>'2'!AF64</f>
        <v>0</v>
      </c>
      <c r="D56" s="320">
        <f>'3'!AF64</f>
        <v>0</v>
      </c>
      <c r="E56" s="320">
        <f>'4'!AF64</f>
        <v>0</v>
      </c>
      <c r="F56" s="320">
        <f>'4'!AO64</f>
        <v>0</v>
      </c>
      <c r="G56" s="320">
        <f>'4'!AQ64</f>
        <v>0</v>
      </c>
      <c r="H56" s="320">
        <f>'5'!AF64</f>
        <v>3</v>
      </c>
      <c r="I56" s="320">
        <f>'6'!AF64</f>
        <v>0</v>
      </c>
      <c r="J56" s="320">
        <f>'7'!AF64</f>
        <v>0</v>
      </c>
      <c r="K56" s="320">
        <f>'8'!AF64</f>
        <v>0</v>
      </c>
      <c r="L56" s="320">
        <f>'9'!AF64</f>
        <v>0</v>
      </c>
      <c r="M56" s="320">
        <f>'10'!AF64</f>
        <v>0</v>
      </c>
      <c r="N56">
        <v>0</v>
      </c>
      <c r="P56">
        <f t="shared" si="0"/>
        <v>0</v>
      </c>
      <c r="Q56">
        <f t="shared" si="1"/>
        <v>3</v>
      </c>
      <c r="R56">
        <f t="shared" si="2"/>
        <v>0</v>
      </c>
    </row>
    <row r="57" spans="1:18">
      <c r="A57" s="309" t="str">
        <f>masterlist!M56</f>
        <v>CALIZAR, CHRISTINA PAULA A.</v>
      </c>
      <c r="B57" s="319">
        <f>'1'!AF65</f>
        <v>0</v>
      </c>
      <c r="C57" s="320">
        <f>'2'!AF65</f>
        <v>0</v>
      </c>
      <c r="D57" s="320">
        <f>'3'!AF65</f>
        <v>0</v>
      </c>
      <c r="E57" s="320">
        <f>'4'!AF65</f>
        <v>0</v>
      </c>
      <c r="F57" s="320">
        <f>'4'!AO65</f>
        <v>0</v>
      </c>
      <c r="G57" s="320">
        <f>'4'!AQ65</f>
        <v>0</v>
      </c>
      <c r="H57" s="320">
        <f>'5'!AF65</f>
        <v>1</v>
      </c>
      <c r="I57" s="320">
        <f>'6'!AF65</f>
        <v>0</v>
      </c>
      <c r="J57" s="320">
        <f>'7'!AF65</f>
        <v>0</v>
      </c>
      <c r="K57" s="320">
        <f>'8'!AF65</f>
        <v>0</v>
      </c>
      <c r="L57" s="320">
        <f>'9'!AF65</f>
        <v>0</v>
      </c>
      <c r="M57" s="320">
        <f>'10'!AF65</f>
        <v>0</v>
      </c>
      <c r="N57">
        <v>0</v>
      </c>
      <c r="P57">
        <f t="shared" si="0"/>
        <v>0</v>
      </c>
      <c r="Q57">
        <f t="shared" si="1"/>
        <v>1</v>
      </c>
      <c r="R57">
        <f t="shared" si="2"/>
        <v>0</v>
      </c>
    </row>
    <row r="58" spans="1:18">
      <c r="A58" s="309" t="str">
        <f>masterlist!M57</f>
        <v>CAMPANIEL, JOANNA RENEE A.</v>
      </c>
      <c r="B58" s="319">
        <f>'1'!AF66</f>
        <v>0</v>
      </c>
      <c r="C58" s="320">
        <f>'2'!AF66</f>
        <v>0</v>
      </c>
      <c r="D58" s="320">
        <f>'3'!AF66</f>
        <v>0</v>
      </c>
      <c r="E58" s="320">
        <f>'4'!AF66</f>
        <v>0</v>
      </c>
      <c r="F58" s="320">
        <f>'4'!AO66</f>
        <v>0</v>
      </c>
      <c r="G58" s="320">
        <f>'4'!AQ66</f>
        <v>0</v>
      </c>
      <c r="H58" s="320">
        <f>'5'!AF66</f>
        <v>1</v>
      </c>
      <c r="I58" s="320">
        <f>'6'!AF66</f>
        <v>0</v>
      </c>
      <c r="J58" s="320">
        <f>'7'!AF66</f>
        <v>0</v>
      </c>
      <c r="K58" s="320">
        <f>'8'!AF66</f>
        <v>0</v>
      </c>
      <c r="L58" s="320">
        <f>'9'!AF66</f>
        <v>0</v>
      </c>
      <c r="M58" s="320">
        <f>'10'!AF66</f>
        <v>0</v>
      </c>
      <c r="N58">
        <v>0</v>
      </c>
      <c r="P58">
        <f t="shared" si="0"/>
        <v>0</v>
      </c>
      <c r="Q58">
        <f t="shared" si="1"/>
        <v>1</v>
      </c>
      <c r="R58">
        <f t="shared" si="2"/>
        <v>0</v>
      </c>
    </row>
    <row r="59" spans="1:18">
      <c r="A59" s="309" t="str">
        <f>masterlist!M58</f>
        <v>CANSON, ALJANNE D.</v>
      </c>
      <c r="B59" s="319">
        <f>'1'!AF67</f>
        <v>0</v>
      </c>
      <c r="C59" s="320">
        <f>'2'!AF67</f>
        <v>2</v>
      </c>
      <c r="D59" s="320">
        <f>'3'!AF67</f>
        <v>1</v>
      </c>
      <c r="E59" s="320">
        <f>'4'!AF67</f>
        <v>1</v>
      </c>
      <c r="F59" s="320">
        <f>'4'!AO67</f>
        <v>1</v>
      </c>
      <c r="G59" s="320">
        <f>'4'!AQ67</f>
        <v>0</v>
      </c>
      <c r="H59" s="320">
        <f>'5'!AF67</f>
        <v>1</v>
      </c>
      <c r="I59" s="320">
        <f>'6'!AF67</f>
        <v>0</v>
      </c>
      <c r="J59" s="320">
        <f>'7'!AF67</f>
        <v>0</v>
      </c>
      <c r="K59" s="320">
        <f>'8'!AF67</f>
        <v>0</v>
      </c>
      <c r="L59" s="320">
        <f>'9'!AF67</f>
        <v>0</v>
      </c>
      <c r="M59" s="320">
        <f>'10'!AF67</f>
        <v>0</v>
      </c>
      <c r="N59">
        <v>0</v>
      </c>
      <c r="P59">
        <f t="shared" si="0"/>
        <v>4</v>
      </c>
      <c r="Q59">
        <f t="shared" si="1"/>
        <v>1</v>
      </c>
      <c r="R59">
        <f t="shared" si="2"/>
        <v>0</v>
      </c>
    </row>
    <row r="60" spans="1:18">
      <c r="A60" s="309" t="str">
        <f>masterlist!M59</f>
        <v>CARBONILLA, JHAYRA O.</v>
      </c>
      <c r="B60" s="319">
        <f>'1'!AF68</f>
        <v>0</v>
      </c>
      <c r="C60" s="320">
        <f>'2'!AF68</f>
        <v>0</v>
      </c>
      <c r="D60" s="320">
        <f>'3'!AF68</f>
        <v>1</v>
      </c>
      <c r="E60" s="320">
        <f>'4'!AF68</f>
        <v>1</v>
      </c>
      <c r="F60" s="320">
        <f>'4'!AO68</f>
        <v>1</v>
      </c>
      <c r="G60" s="320">
        <f>'4'!AQ68</f>
        <v>0</v>
      </c>
      <c r="H60" s="320">
        <f>'5'!AF68</f>
        <v>2</v>
      </c>
      <c r="I60" s="320">
        <f>'6'!AF68</f>
        <v>0</v>
      </c>
      <c r="J60" s="320">
        <f>'7'!AF68</f>
        <v>0</v>
      </c>
      <c r="K60" s="320">
        <f>'8'!AF68</f>
        <v>0</v>
      </c>
      <c r="L60" s="320">
        <f>'9'!AF68</f>
        <v>0</v>
      </c>
      <c r="M60" s="320">
        <f>'10'!AF68</f>
        <v>0</v>
      </c>
      <c r="N60">
        <v>0</v>
      </c>
      <c r="P60">
        <f t="shared" si="0"/>
        <v>2</v>
      </c>
      <c r="Q60">
        <f t="shared" si="1"/>
        <v>2</v>
      </c>
      <c r="R60">
        <f t="shared" si="2"/>
        <v>0</v>
      </c>
    </row>
    <row r="61" spans="1:18">
      <c r="A61" s="309" t="str">
        <f>masterlist!M60</f>
        <v>CASTILLON, VIVIAN GRACE P.</v>
      </c>
      <c r="B61" s="319">
        <f>'1'!AF69</f>
        <v>0</v>
      </c>
      <c r="C61" s="320">
        <f>'2'!AF69</f>
        <v>0</v>
      </c>
      <c r="D61" s="320">
        <f>'3'!AF69</f>
        <v>0</v>
      </c>
      <c r="E61" s="320">
        <f>'4'!AF69</f>
        <v>0</v>
      </c>
      <c r="F61" s="320">
        <f>'4'!AO69</f>
        <v>0</v>
      </c>
      <c r="G61" s="320">
        <f>'4'!AQ69</f>
        <v>0</v>
      </c>
      <c r="H61" s="320">
        <f>'5'!AF69</f>
        <v>0</v>
      </c>
      <c r="I61" s="320">
        <f>'6'!AF69</f>
        <v>0</v>
      </c>
      <c r="J61" s="320">
        <f>'7'!AF69</f>
        <v>0</v>
      </c>
      <c r="K61" s="320">
        <f>'8'!AF69</f>
        <v>0</v>
      </c>
      <c r="L61" s="320">
        <f>'9'!AF69</f>
        <v>0</v>
      </c>
      <c r="M61" s="320">
        <f>'10'!AF69</f>
        <v>0</v>
      </c>
      <c r="N61">
        <v>0</v>
      </c>
      <c r="P61">
        <f t="shared" si="0"/>
        <v>0</v>
      </c>
      <c r="Q61">
        <f t="shared" si="1"/>
        <v>0</v>
      </c>
      <c r="R61">
        <f t="shared" si="2"/>
        <v>0</v>
      </c>
    </row>
    <row r="62" spans="1:18">
      <c r="A62" s="309" t="str">
        <f>masterlist!M61</f>
        <v>DAWA, PATRICE BRIELLE J.</v>
      </c>
      <c r="B62" s="319">
        <f>'1'!AF70</f>
        <v>0</v>
      </c>
      <c r="C62" s="320">
        <f>'2'!AF70</f>
        <v>0</v>
      </c>
      <c r="D62" s="320">
        <f>'3'!AF70</f>
        <v>0</v>
      </c>
      <c r="E62" s="320">
        <f>'4'!AF70</f>
        <v>1</v>
      </c>
      <c r="F62" s="320">
        <f>'4'!AO70</f>
        <v>1</v>
      </c>
      <c r="G62" s="320">
        <f>'4'!AQ70</f>
        <v>0</v>
      </c>
      <c r="H62" s="320">
        <f>'5'!AF70</f>
        <v>2</v>
      </c>
      <c r="I62" s="320">
        <f>'6'!AF70</f>
        <v>0</v>
      </c>
      <c r="J62" s="320">
        <f>'7'!AF70</f>
        <v>0</v>
      </c>
      <c r="K62" s="320">
        <f>'8'!AF70</f>
        <v>0</v>
      </c>
      <c r="L62" s="320">
        <f>'9'!AF70</f>
        <v>0</v>
      </c>
      <c r="M62" s="320">
        <f>'10'!AF70</f>
        <v>0</v>
      </c>
      <c r="N62">
        <v>0</v>
      </c>
      <c r="P62">
        <f t="shared" si="0"/>
        <v>1</v>
      </c>
      <c r="Q62">
        <f t="shared" si="1"/>
        <v>2</v>
      </c>
      <c r="R62">
        <f t="shared" si="2"/>
        <v>0</v>
      </c>
    </row>
    <row r="63" spans="1:18">
      <c r="A63" s="309" t="str">
        <f>masterlist!M62</f>
        <v>DOMINGO, CHARITY JADE P.</v>
      </c>
      <c r="B63" s="319">
        <f>'1'!AF71</f>
        <v>0</v>
      </c>
      <c r="C63" s="320">
        <f>'2'!AF71</f>
        <v>2</v>
      </c>
      <c r="D63" s="320">
        <f>'3'!AF71</f>
        <v>0</v>
      </c>
      <c r="E63" s="320">
        <f>'4'!AF71</f>
        <v>1</v>
      </c>
      <c r="F63" s="320">
        <f>'4'!AO71</f>
        <v>1</v>
      </c>
      <c r="G63" s="320">
        <f>'4'!AQ71</f>
        <v>0</v>
      </c>
      <c r="H63" s="320">
        <f>'5'!AF71</f>
        <v>0</v>
      </c>
      <c r="I63" s="320">
        <f>'6'!AF71</f>
        <v>0</v>
      </c>
      <c r="J63" s="320">
        <f>'7'!AF71</f>
        <v>0</v>
      </c>
      <c r="K63" s="320">
        <f>'8'!AF71</f>
        <v>0</v>
      </c>
      <c r="L63" s="320">
        <f>'9'!AF71</f>
        <v>0</v>
      </c>
      <c r="M63" s="320">
        <f>'10'!AF71</f>
        <v>0</v>
      </c>
      <c r="N63">
        <v>0</v>
      </c>
      <c r="P63">
        <f t="shared" si="0"/>
        <v>3</v>
      </c>
      <c r="Q63">
        <f t="shared" si="1"/>
        <v>0</v>
      </c>
      <c r="R63">
        <f t="shared" si="2"/>
        <v>0</v>
      </c>
    </row>
    <row r="64" spans="1:18">
      <c r="A64" s="309" t="str">
        <f>masterlist!M63</f>
        <v>DUMADAG, ALLEYAH KHATE A.</v>
      </c>
      <c r="B64" s="319">
        <f>'1'!AF72</f>
        <v>0</v>
      </c>
      <c r="C64" s="320">
        <f>'2'!AF72</f>
        <v>0</v>
      </c>
      <c r="D64" s="320">
        <f>'3'!AF72</f>
        <v>0</v>
      </c>
      <c r="E64" s="320">
        <f>'4'!AF72</f>
        <v>0</v>
      </c>
      <c r="F64" s="320">
        <f>'4'!AO72</f>
        <v>0</v>
      </c>
      <c r="G64" s="320">
        <f>'4'!AQ72</f>
        <v>0</v>
      </c>
      <c r="H64" s="320">
        <f>'5'!AF72</f>
        <v>0</v>
      </c>
      <c r="I64" s="320">
        <f>'6'!AF72</f>
        <v>0</v>
      </c>
      <c r="J64" s="320">
        <f>'7'!AF72</f>
        <v>0</v>
      </c>
      <c r="K64" s="320">
        <f>'8'!AF72</f>
        <v>0</v>
      </c>
      <c r="L64" s="320">
        <f>'9'!AF72</f>
        <v>0</v>
      </c>
      <c r="M64" s="320">
        <f>'10'!AF72</f>
        <v>0</v>
      </c>
      <c r="N64">
        <v>0</v>
      </c>
      <c r="P64">
        <f t="shared" si="0"/>
        <v>0</v>
      </c>
      <c r="Q64">
        <f t="shared" si="1"/>
        <v>0</v>
      </c>
      <c r="R64">
        <f t="shared" si="2"/>
        <v>0</v>
      </c>
    </row>
    <row r="65" spans="1:18">
      <c r="A65" s="309" t="str">
        <f>masterlist!M64</f>
        <v>ESPORTUNO, XAMANTHA ERICA L.</v>
      </c>
      <c r="B65" s="319">
        <f>'1'!AF73</f>
        <v>0</v>
      </c>
      <c r="C65" s="320">
        <f>'2'!AF73</f>
        <v>0</v>
      </c>
      <c r="D65" s="320">
        <f>'3'!AF73</f>
        <v>0</v>
      </c>
      <c r="E65" s="320">
        <f>'4'!AF73</f>
        <v>0</v>
      </c>
      <c r="F65" s="320">
        <f>'4'!AO73</f>
        <v>0</v>
      </c>
      <c r="G65" s="320">
        <f>'4'!AQ73</f>
        <v>0</v>
      </c>
      <c r="H65" s="320">
        <f>'5'!AF73</f>
        <v>0</v>
      </c>
      <c r="I65" s="320">
        <f>'6'!AF73</f>
        <v>0</v>
      </c>
      <c r="J65" s="320">
        <f>'7'!AF73</f>
        <v>0</v>
      </c>
      <c r="K65" s="320">
        <f>'8'!AF73</f>
        <v>0</v>
      </c>
      <c r="L65" s="320">
        <f>'9'!AF73</f>
        <v>0</v>
      </c>
      <c r="M65" s="320">
        <f>'10'!AF73</f>
        <v>0</v>
      </c>
      <c r="N65">
        <v>0</v>
      </c>
      <c r="P65">
        <f t="shared" si="0"/>
        <v>0</v>
      </c>
      <c r="Q65">
        <f t="shared" si="1"/>
        <v>0</v>
      </c>
      <c r="R65">
        <f t="shared" si="2"/>
        <v>0</v>
      </c>
    </row>
    <row r="66" spans="1:18">
      <c r="A66" s="309" t="str">
        <f>masterlist!M65</f>
        <v>FACUNLA, LEANNE GEBRELLE M.</v>
      </c>
      <c r="B66" s="319">
        <f>'1'!AF74</f>
        <v>0</v>
      </c>
      <c r="C66" s="320">
        <f>'2'!AF74</f>
        <v>0</v>
      </c>
      <c r="D66" s="320">
        <f>'3'!AF74</f>
        <v>0</v>
      </c>
      <c r="E66" s="320">
        <f>'4'!AF74</f>
        <v>0</v>
      </c>
      <c r="F66" s="320">
        <f>'4'!AO74</f>
        <v>0</v>
      </c>
      <c r="G66" s="320">
        <f>'4'!AQ74</f>
        <v>0</v>
      </c>
      <c r="H66" s="320">
        <f>'5'!AF74</f>
        <v>0</v>
      </c>
      <c r="I66" s="320">
        <f>'6'!AF74</f>
        <v>0</v>
      </c>
      <c r="J66" s="320">
        <f>'7'!AF74</f>
        <v>0</v>
      </c>
      <c r="K66" s="320">
        <f>'8'!AF74</f>
        <v>0</v>
      </c>
      <c r="L66" s="320">
        <f>'9'!AF74</f>
        <v>0</v>
      </c>
      <c r="M66" s="320">
        <f>'10'!AF74</f>
        <v>0</v>
      </c>
      <c r="N66">
        <v>0</v>
      </c>
      <c r="P66">
        <f t="shared" si="0"/>
        <v>0</v>
      </c>
      <c r="Q66">
        <f t="shared" si="1"/>
        <v>0</v>
      </c>
      <c r="R66">
        <f t="shared" si="2"/>
        <v>0</v>
      </c>
    </row>
    <row r="67" spans="1:18">
      <c r="A67" s="309" t="str">
        <f>masterlist!M66</f>
        <v>MALUTO, KRISTINE JOY C.</v>
      </c>
      <c r="B67" s="319">
        <f>'1'!AF75</f>
        <v>0</v>
      </c>
      <c r="C67" s="320">
        <f>'2'!AF75</f>
        <v>0</v>
      </c>
      <c r="D67" s="320">
        <f>'3'!AF75</f>
        <v>0</v>
      </c>
      <c r="E67" s="320">
        <f>'4'!AF75</f>
        <v>0</v>
      </c>
      <c r="F67" s="320">
        <f>'4'!AO75</f>
        <v>0</v>
      </c>
      <c r="G67" s="320">
        <f>'4'!AQ75</f>
        <v>0</v>
      </c>
      <c r="H67" s="320">
        <f>'5'!AF75</f>
        <v>0</v>
      </c>
      <c r="I67" s="320">
        <f>'6'!AF75</f>
        <v>0</v>
      </c>
      <c r="J67" s="320">
        <f>'7'!AF75</f>
        <v>0</v>
      </c>
      <c r="K67" s="320">
        <f>'8'!AF75</f>
        <v>0</v>
      </c>
      <c r="L67" s="320">
        <f>'9'!AF75</f>
        <v>0</v>
      </c>
      <c r="M67" s="320">
        <f>'10'!AF75</f>
        <v>0</v>
      </c>
      <c r="N67">
        <v>0</v>
      </c>
      <c r="P67">
        <f t="shared" si="0"/>
        <v>0</v>
      </c>
      <c r="Q67">
        <f t="shared" si="1"/>
        <v>0</v>
      </c>
      <c r="R67">
        <f t="shared" si="2"/>
        <v>0</v>
      </c>
    </row>
    <row r="68" spans="1:18">
      <c r="A68" s="309" t="str">
        <f>masterlist!M67</f>
        <v>NAVAL, ANNECHKA LINUELLE S.</v>
      </c>
      <c r="B68" s="319">
        <f>'1'!AF76</f>
        <v>0</v>
      </c>
      <c r="C68" s="320">
        <f>'2'!AF76</f>
        <v>0</v>
      </c>
      <c r="D68" s="320">
        <f>'3'!AF76</f>
        <v>0</v>
      </c>
      <c r="E68" s="320">
        <f>'4'!AF76</f>
        <v>0</v>
      </c>
      <c r="F68" s="320">
        <f>'4'!AO76</f>
        <v>0</v>
      </c>
      <c r="G68" s="320">
        <f>'4'!AQ76</f>
        <v>0</v>
      </c>
      <c r="H68" s="320">
        <f>'5'!AF76</f>
        <v>0</v>
      </c>
      <c r="I68" s="320">
        <f>'6'!AF76</f>
        <v>0</v>
      </c>
      <c r="J68" s="320">
        <f>'7'!AF76</f>
        <v>0</v>
      </c>
      <c r="K68" s="320">
        <f>'8'!AF76</f>
        <v>0</v>
      </c>
      <c r="L68" s="320">
        <f>'9'!AF76</f>
        <v>0</v>
      </c>
      <c r="M68" s="320">
        <f>'10'!AF76</f>
        <v>0</v>
      </c>
      <c r="N68">
        <v>0</v>
      </c>
      <c r="P68">
        <f t="shared" si="0"/>
        <v>0</v>
      </c>
      <c r="Q68">
        <f t="shared" si="1"/>
        <v>0</v>
      </c>
      <c r="R68">
        <f t="shared" si="2"/>
        <v>0</v>
      </c>
    </row>
    <row r="69" spans="1:18">
      <c r="A69" s="309" t="str">
        <f>masterlist!M68</f>
        <v>OSOTEO, JOHANNA J.</v>
      </c>
      <c r="B69" s="319">
        <f>'1'!AF77</f>
        <v>0</v>
      </c>
      <c r="C69" s="320">
        <f>'2'!AF77</f>
        <v>0</v>
      </c>
      <c r="D69" s="320">
        <f>'3'!AF77</f>
        <v>0</v>
      </c>
      <c r="E69" s="320">
        <f>'4'!AF77</f>
        <v>0</v>
      </c>
      <c r="F69" s="320">
        <f>'4'!AO77</f>
        <v>0</v>
      </c>
      <c r="G69" s="320">
        <f>'4'!AQ77</f>
        <v>0</v>
      </c>
      <c r="H69" s="320">
        <f>'5'!AF77</f>
        <v>0</v>
      </c>
      <c r="I69" s="320">
        <f>'6'!AF77</f>
        <v>0</v>
      </c>
      <c r="J69" s="320">
        <f>'7'!AF77</f>
        <v>0</v>
      </c>
      <c r="K69" s="320">
        <f>'8'!AF77</f>
        <v>0</v>
      </c>
      <c r="L69" s="320">
        <f>'9'!AF77</f>
        <v>0</v>
      </c>
      <c r="M69" s="320">
        <f>'10'!AF77</f>
        <v>0</v>
      </c>
      <c r="N69">
        <v>0</v>
      </c>
      <c r="P69">
        <f t="shared" si="0"/>
        <v>0</v>
      </c>
      <c r="Q69">
        <f t="shared" si="1"/>
        <v>0</v>
      </c>
      <c r="R69">
        <f t="shared" si="2"/>
        <v>0</v>
      </c>
    </row>
    <row r="70" spans="1:18">
      <c r="A70" s="309" t="str">
        <f>masterlist!M69</f>
        <v>PABILONA, QUEENZEL A.</v>
      </c>
      <c r="B70" s="319">
        <f>'1'!AF78</f>
        <v>0</v>
      </c>
      <c r="C70" s="320">
        <f>'2'!AF78</f>
        <v>0</v>
      </c>
      <c r="D70" s="320">
        <f>'3'!AF78</f>
        <v>0</v>
      </c>
      <c r="E70" s="320">
        <f>'4'!AF78</f>
        <v>0</v>
      </c>
      <c r="F70" s="320">
        <f>'4'!AO78</f>
        <v>0</v>
      </c>
      <c r="G70" s="320">
        <f>'4'!AQ78</f>
        <v>0</v>
      </c>
      <c r="H70" s="320">
        <f>'5'!AF78</f>
        <v>0</v>
      </c>
      <c r="I70" s="320">
        <f>'6'!AF78</f>
        <v>0</v>
      </c>
      <c r="J70" s="320">
        <f>'7'!AF78</f>
        <v>0</v>
      </c>
      <c r="K70" s="320">
        <f>'8'!AF78</f>
        <v>0</v>
      </c>
      <c r="L70" s="320">
        <f>'9'!AF78</f>
        <v>0</v>
      </c>
      <c r="M70" s="320">
        <f>'10'!AF78</f>
        <v>0</v>
      </c>
      <c r="N70">
        <v>0</v>
      </c>
      <c r="P70">
        <f t="shared" ref="P70:P97" si="3">SUM(B70,C70,D70,F70)</f>
        <v>0</v>
      </c>
      <c r="Q70">
        <f t="shared" ref="Q70:Q97" si="4">SUM(G70,H70,I70,J70)</f>
        <v>0</v>
      </c>
      <c r="R70">
        <f t="shared" ref="R70:R97" si="5">SUM(K70,L70,M70,N70)</f>
        <v>0</v>
      </c>
    </row>
    <row r="71" spans="1:18">
      <c r="A71" s="309" t="str">
        <f>masterlist!M70</f>
        <v>PEÑOLVO, KHATE NATHALIE R.</v>
      </c>
      <c r="B71" s="319">
        <f>'1'!AF79</f>
        <v>0</v>
      </c>
      <c r="C71" s="320">
        <f>'2'!AF79</f>
        <v>0</v>
      </c>
      <c r="D71" s="320">
        <f>'3'!AF79</f>
        <v>0</v>
      </c>
      <c r="E71" s="320">
        <f>'4'!AF79</f>
        <v>0</v>
      </c>
      <c r="F71" s="320">
        <f>'4'!AO79</f>
        <v>0</v>
      </c>
      <c r="G71" s="320">
        <f>'4'!AQ79</f>
        <v>0</v>
      </c>
      <c r="H71" s="320">
        <f>'5'!AF79</f>
        <v>0</v>
      </c>
      <c r="I71" s="320">
        <f>'6'!AF79</f>
        <v>0</v>
      </c>
      <c r="J71" s="320">
        <f>'7'!AF79</f>
        <v>0</v>
      </c>
      <c r="K71" s="320">
        <f>'8'!AF79</f>
        <v>0</v>
      </c>
      <c r="L71" s="320">
        <f>'9'!AF79</f>
        <v>0</v>
      </c>
      <c r="M71" s="320">
        <f>'10'!AF79</f>
        <v>0</v>
      </c>
      <c r="N71">
        <v>0</v>
      </c>
      <c r="P71">
        <f t="shared" si="3"/>
        <v>0</v>
      </c>
      <c r="Q71">
        <f t="shared" si="4"/>
        <v>0</v>
      </c>
      <c r="R71">
        <f t="shared" si="5"/>
        <v>0</v>
      </c>
    </row>
    <row r="72" spans="1:18">
      <c r="A72" s="309" t="str">
        <f>masterlist!M71</f>
        <v>PERPO, CHEALSY JEAL T.</v>
      </c>
      <c r="B72" s="319">
        <f>'1'!AF80</f>
        <v>0</v>
      </c>
      <c r="C72" s="320">
        <f>'2'!AF80</f>
        <v>0</v>
      </c>
      <c r="D72" s="320">
        <f>'3'!AF80</f>
        <v>0</v>
      </c>
      <c r="E72" s="320">
        <f>'4'!AF80</f>
        <v>0</v>
      </c>
      <c r="F72" s="320">
        <f>'4'!AO80</f>
        <v>0</v>
      </c>
      <c r="G72" s="320">
        <f>'4'!AQ80</f>
        <v>0</v>
      </c>
      <c r="H72" s="320">
        <f>'5'!AF80</f>
        <v>0</v>
      </c>
      <c r="I72" s="320">
        <f>'6'!AF80</f>
        <v>0</v>
      </c>
      <c r="J72" s="320">
        <f>'7'!AF80</f>
        <v>0</v>
      </c>
      <c r="K72" s="320">
        <f>'8'!AF80</f>
        <v>0</v>
      </c>
      <c r="L72" s="320">
        <f>'9'!AF80</f>
        <v>0</v>
      </c>
      <c r="M72" s="320">
        <f>'10'!AF80</f>
        <v>0</v>
      </c>
      <c r="N72">
        <v>0</v>
      </c>
      <c r="P72">
        <f t="shared" si="3"/>
        <v>0</v>
      </c>
      <c r="Q72">
        <f t="shared" si="4"/>
        <v>0</v>
      </c>
      <c r="R72">
        <f t="shared" si="5"/>
        <v>0</v>
      </c>
    </row>
    <row r="73" spans="1:18">
      <c r="A73" s="309" t="str">
        <f>masterlist!M72</f>
        <v>SOMODIO, QUINTANA BLESSIE D.</v>
      </c>
      <c r="B73" s="319">
        <f>'1'!AF81</f>
        <v>0</v>
      </c>
      <c r="C73" s="320">
        <f>'2'!AF81</f>
        <v>0</v>
      </c>
      <c r="D73" s="320">
        <f>'3'!AF81</f>
        <v>0</v>
      </c>
      <c r="E73" s="320">
        <f>'4'!AF81</f>
        <v>0</v>
      </c>
      <c r="F73" s="320">
        <f>'4'!AO81</f>
        <v>0</v>
      </c>
      <c r="G73" s="320">
        <f>'4'!AQ81</f>
        <v>0</v>
      </c>
      <c r="H73" s="320">
        <f>'5'!AF81</f>
        <v>0</v>
      </c>
      <c r="I73" s="320">
        <f>'6'!AF81</f>
        <v>0</v>
      </c>
      <c r="J73" s="320">
        <f>'7'!AF81</f>
        <v>0</v>
      </c>
      <c r="K73" s="320">
        <f>'8'!AF81</f>
        <v>0</v>
      </c>
      <c r="L73" s="320">
        <f>'9'!AF81</f>
        <v>0</v>
      </c>
      <c r="M73" s="320">
        <f>'10'!AF81</f>
        <v>0</v>
      </c>
      <c r="N73">
        <v>0</v>
      </c>
      <c r="P73">
        <f t="shared" si="3"/>
        <v>0</v>
      </c>
      <c r="Q73">
        <f t="shared" si="4"/>
        <v>0</v>
      </c>
      <c r="R73">
        <f t="shared" si="5"/>
        <v>0</v>
      </c>
    </row>
    <row r="74" spans="1:18">
      <c r="A74" s="309" t="str">
        <f>masterlist!M73</f>
        <v>TRAGO, CZARINA B.</v>
      </c>
      <c r="B74" s="310">
        <f>'1'!AF82</f>
        <v>0</v>
      </c>
      <c r="C74" s="311">
        <f>'2'!AF82</f>
        <v>0</v>
      </c>
      <c r="D74" s="311">
        <f>'3'!AF82</f>
        <v>0</v>
      </c>
      <c r="E74" s="311">
        <f>'4'!AF82</f>
        <v>0</v>
      </c>
      <c r="F74" s="311">
        <f>'4'!AO82</f>
        <v>0</v>
      </c>
      <c r="G74" s="311">
        <f>'4'!AQ82</f>
        <v>0</v>
      </c>
      <c r="H74" s="311">
        <f>'5'!AF82</f>
        <v>0</v>
      </c>
      <c r="I74" s="311">
        <f>'6'!AF82</f>
        <v>0</v>
      </c>
      <c r="J74" s="311">
        <f>'7'!AF82</f>
        <v>0</v>
      </c>
      <c r="K74" s="311">
        <f>'8'!AF82</f>
        <v>0</v>
      </c>
      <c r="L74" s="311">
        <f>'9'!AF82</f>
        <v>0</v>
      </c>
      <c r="M74" s="311">
        <f>'10'!AF82</f>
        <v>0</v>
      </c>
      <c r="P74">
        <f t="shared" si="3"/>
        <v>0</v>
      </c>
      <c r="Q74">
        <f t="shared" si="4"/>
        <v>0</v>
      </c>
      <c r="R74">
        <f t="shared" si="5"/>
        <v>0</v>
      </c>
    </row>
    <row r="75" spans="1:18">
      <c r="A75" s="309" t="str">
        <f>masterlist!M74</f>
        <v>TUPAS, DAÑELLA B.</v>
      </c>
      <c r="B75" s="310">
        <f>'1'!AF83</f>
        <v>0</v>
      </c>
      <c r="C75" s="311">
        <f>'2'!AF83</f>
        <v>0</v>
      </c>
      <c r="D75" s="311">
        <f>'3'!AF83</f>
        <v>0</v>
      </c>
      <c r="E75" s="311">
        <f>'4'!AF83</f>
        <v>0</v>
      </c>
      <c r="F75" s="311">
        <f>'4'!AO83</f>
        <v>0</v>
      </c>
      <c r="G75" s="311">
        <f>'4'!AQ83</f>
        <v>0</v>
      </c>
      <c r="H75" s="311">
        <f>'5'!AF83</f>
        <v>0</v>
      </c>
      <c r="I75" s="311">
        <f>'6'!AF83</f>
        <v>0</v>
      </c>
      <c r="J75" s="311">
        <f>'7'!AF83</f>
        <v>0</v>
      </c>
      <c r="K75" s="311">
        <f>'8'!AF83</f>
        <v>0</v>
      </c>
      <c r="L75" s="311">
        <f>'9'!AF83</f>
        <v>0</v>
      </c>
      <c r="M75" s="311">
        <f>'10'!AF83</f>
        <v>0</v>
      </c>
      <c r="P75">
        <f t="shared" si="3"/>
        <v>0</v>
      </c>
      <c r="Q75">
        <f t="shared" si="4"/>
        <v>0</v>
      </c>
      <c r="R75">
        <f t="shared" si="5"/>
        <v>0</v>
      </c>
    </row>
    <row r="76" spans="1:18">
      <c r="A76" s="309" t="e">
        <f>masterlist!M75</f>
        <v>#VALUE!</v>
      </c>
      <c r="B76" s="310">
        <f>'1'!AF84</f>
        <v>0</v>
      </c>
      <c r="C76" s="311">
        <f>'2'!AF84</f>
        <v>0</v>
      </c>
      <c r="D76" s="311">
        <f>'3'!AF84</f>
        <v>0</v>
      </c>
      <c r="E76" s="311">
        <f>'4'!AF84</f>
        <v>0</v>
      </c>
      <c r="F76" s="311">
        <f>'4'!AO84</f>
        <v>0</v>
      </c>
      <c r="G76" s="311">
        <f>'4'!AQ84</f>
        <v>0</v>
      </c>
      <c r="H76" s="311">
        <f>'5'!AF84</f>
        <v>0</v>
      </c>
      <c r="I76" s="311">
        <f>'6'!AF84</f>
        <v>0</v>
      </c>
      <c r="J76" s="311">
        <f>'7'!AF84</f>
        <v>0</v>
      </c>
      <c r="K76" s="311">
        <f>'8'!AF84</f>
        <v>0</v>
      </c>
      <c r="L76" s="311">
        <f>'9'!AF84</f>
        <v>0</v>
      </c>
      <c r="M76" s="311">
        <f>'10'!AF84</f>
        <v>0</v>
      </c>
      <c r="P76">
        <f t="shared" si="3"/>
        <v>0</v>
      </c>
      <c r="Q76">
        <f t="shared" si="4"/>
        <v>0</v>
      </c>
      <c r="R76">
        <f t="shared" si="5"/>
        <v>0</v>
      </c>
    </row>
    <row r="77" spans="1:18">
      <c r="A77" s="309" t="e">
        <f>masterlist!M76</f>
        <v>#VALUE!</v>
      </c>
      <c r="B77" s="310">
        <f>'1'!AF85</f>
        <v>0</v>
      </c>
      <c r="C77" s="311">
        <f>'2'!AF85</f>
        <v>0</v>
      </c>
      <c r="D77" s="311">
        <f>'3'!AF85</f>
        <v>0</v>
      </c>
      <c r="E77" s="311">
        <f>'4'!AF85</f>
        <v>0</v>
      </c>
      <c r="F77" s="311">
        <f>'4'!AO85</f>
        <v>0</v>
      </c>
      <c r="G77" s="311">
        <f>'4'!AQ85</f>
        <v>0</v>
      </c>
      <c r="H77" s="311">
        <f>'5'!AF85</f>
        <v>0</v>
      </c>
      <c r="I77" s="311">
        <f>'6'!AF85</f>
        <v>0</v>
      </c>
      <c r="J77" s="311">
        <f>'7'!AF85</f>
        <v>0</v>
      </c>
      <c r="K77" s="311">
        <f>'8'!AF85</f>
        <v>0</v>
      </c>
      <c r="L77" s="311">
        <f>'9'!AF85</f>
        <v>0</v>
      </c>
      <c r="M77" s="311">
        <f>'10'!AF85</f>
        <v>0</v>
      </c>
      <c r="P77">
        <f t="shared" si="3"/>
        <v>0</v>
      </c>
      <c r="Q77">
        <f t="shared" si="4"/>
        <v>0</v>
      </c>
      <c r="R77">
        <f t="shared" si="5"/>
        <v>0</v>
      </c>
    </row>
    <row r="78" spans="1:18">
      <c r="A78" s="309" t="e">
        <f>masterlist!M77</f>
        <v>#VALUE!</v>
      </c>
      <c r="B78" s="310">
        <f>'1'!AF86</f>
        <v>0</v>
      </c>
      <c r="C78" s="311">
        <f>'2'!AF86</f>
        <v>0</v>
      </c>
      <c r="D78" s="311">
        <f>'3'!AF86</f>
        <v>0</v>
      </c>
      <c r="E78" s="311">
        <f>'4'!AF86</f>
        <v>0</v>
      </c>
      <c r="F78" s="311">
        <f>'4'!AO86</f>
        <v>0</v>
      </c>
      <c r="G78" s="311">
        <f>'4'!AQ86</f>
        <v>0</v>
      </c>
      <c r="H78" s="311">
        <f>'5'!AF86</f>
        <v>0</v>
      </c>
      <c r="I78" s="311">
        <f>'6'!AF86</f>
        <v>0</v>
      </c>
      <c r="J78" s="311">
        <f>'7'!AF86</f>
        <v>0</v>
      </c>
      <c r="K78" s="311">
        <f>'8'!AF86</f>
        <v>0</v>
      </c>
      <c r="L78" s="311">
        <f>'9'!AF86</f>
        <v>0</v>
      </c>
      <c r="M78" s="311">
        <f>'10'!AF86</f>
        <v>0</v>
      </c>
      <c r="P78">
        <f t="shared" si="3"/>
        <v>0</v>
      </c>
      <c r="Q78">
        <f t="shared" si="4"/>
        <v>0</v>
      </c>
      <c r="R78">
        <f t="shared" si="5"/>
        <v>0</v>
      </c>
    </row>
    <row r="79" spans="1:18">
      <c r="A79" s="309" t="e">
        <f>masterlist!M78</f>
        <v>#VALUE!</v>
      </c>
      <c r="B79" s="310">
        <f>'1'!AF87</f>
        <v>0</v>
      </c>
      <c r="C79" s="311">
        <f>'2'!AF87</f>
        <v>0</v>
      </c>
      <c r="D79" s="311">
        <f>'3'!AF87</f>
        <v>0</v>
      </c>
      <c r="E79" s="311">
        <f>'4'!AF87</f>
        <v>0</v>
      </c>
      <c r="F79" s="311">
        <f>'4'!AO87</f>
        <v>0</v>
      </c>
      <c r="G79" s="311">
        <f>'4'!AQ87</f>
        <v>0</v>
      </c>
      <c r="H79" s="311">
        <f>'5'!AF87</f>
        <v>0</v>
      </c>
      <c r="I79" s="311">
        <f>'6'!AF87</f>
        <v>0</v>
      </c>
      <c r="J79" s="311">
        <f>'7'!AF87</f>
        <v>0</v>
      </c>
      <c r="K79" s="311">
        <f>'8'!AF87</f>
        <v>0</v>
      </c>
      <c r="L79" s="311">
        <f>'9'!AF87</f>
        <v>0</v>
      </c>
      <c r="M79" s="311">
        <f>'10'!AF87</f>
        <v>0</v>
      </c>
      <c r="P79">
        <f t="shared" si="3"/>
        <v>0</v>
      </c>
      <c r="Q79">
        <f t="shared" si="4"/>
        <v>0</v>
      </c>
      <c r="R79">
        <f t="shared" si="5"/>
        <v>0</v>
      </c>
    </row>
    <row r="80" spans="1:18">
      <c r="A80" s="309" t="e">
        <f>masterlist!M79</f>
        <v>#VALUE!</v>
      </c>
      <c r="B80" s="310">
        <f>'1'!AF88</f>
        <v>0</v>
      </c>
      <c r="C80" s="311">
        <f>'2'!AF88</f>
        <v>0</v>
      </c>
      <c r="D80" s="311">
        <f>'3'!AF88</f>
        <v>0</v>
      </c>
      <c r="E80" s="311">
        <f>'4'!AF88</f>
        <v>0</v>
      </c>
      <c r="F80" s="311">
        <f>'4'!AO88</f>
        <v>0</v>
      </c>
      <c r="G80" s="311">
        <f>'4'!AQ88</f>
        <v>0</v>
      </c>
      <c r="H80" s="311">
        <f>'5'!AF88</f>
        <v>0</v>
      </c>
      <c r="I80" s="311">
        <f>'6'!AF88</f>
        <v>0</v>
      </c>
      <c r="J80" s="311">
        <f>'7'!AF88</f>
        <v>0</v>
      </c>
      <c r="K80" s="311">
        <f>'8'!AF88</f>
        <v>0</v>
      </c>
      <c r="L80" s="311">
        <f>'9'!AF88</f>
        <v>0</v>
      </c>
      <c r="M80" s="311">
        <f>'10'!AF88</f>
        <v>0</v>
      </c>
      <c r="P80">
        <f t="shared" si="3"/>
        <v>0</v>
      </c>
      <c r="Q80">
        <f t="shared" si="4"/>
        <v>0</v>
      </c>
      <c r="R80">
        <f t="shared" si="5"/>
        <v>0</v>
      </c>
    </row>
    <row r="81" spans="1:18">
      <c r="A81" s="309" t="e">
        <f>masterlist!M80</f>
        <v>#VALUE!</v>
      </c>
      <c r="B81" s="310">
        <f>'1'!AF89</f>
        <v>0</v>
      </c>
      <c r="C81" s="311">
        <f>'2'!AF89</f>
        <v>0</v>
      </c>
      <c r="D81" s="311">
        <f>'3'!AF89</f>
        <v>0</v>
      </c>
      <c r="E81" s="311">
        <f>'4'!AF89</f>
        <v>0</v>
      </c>
      <c r="F81" s="311">
        <f>'4'!AO89</f>
        <v>0</v>
      </c>
      <c r="G81" s="311">
        <f>'4'!AQ89</f>
        <v>0</v>
      </c>
      <c r="H81" s="311">
        <f>'5'!AF89</f>
        <v>0</v>
      </c>
      <c r="I81" s="311">
        <f>'6'!AF89</f>
        <v>0</v>
      </c>
      <c r="J81" s="311">
        <f>'7'!AF89</f>
        <v>0</v>
      </c>
      <c r="K81" s="311">
        <f>'8'!AF89</f>
        <v>0</v>
      </c>
      <c r="L81" s="311">
        <f>'9'!AF89</f>
        <v>0</v>
      </c>
      <c r="M81" s="311">
        <f>'10'!AF89</f>
        <v>0</v>
      </c>
      <c r="P81">
        <f t="shared" si="3"/>
        <v>0</v>
      </c>
      <c r="Q81">
        <f t="shared" si="4"/>
        <v>0</v>
      </c>
      <c r="R81">
        <f t="shared" si="5"/>
        <v>0</v>
      </c>
    </row>
    <row r="82" spans="1:18">
      <c r="A82" s="309" t="e">
        <f>masterlist!M81</f>
        <v>#VALUE!</v>
      </c>
      <c r="B82" s="310">
        <f>'1'!AF90</f>
        <v>0</v>
      </c>
      <c r="C82" s="311">
        <f>'2'!AF90</f>
        <v>0</v>
      </c>
      <c r="D82" s="311">
        <f>'3'!AF90</f>
        <v>0</v>
      </c>
      <c r="E82" s="311">
        <f>'4'!AF90</f>
        <v>0</v>
      </c>
      <c r="F82" s="311">
        <f>'4'!AO90</f>
        <v>0</v>
      </c>
      <c r="G82" s="311">
        <f>'4'!AQ90</f>
        <v>0</v>
      </c>
      <c r="H82" s="311">
        <f>'5'!AF90</f>
        <v>0</v>
      </c>
      <c r="I82" s="311">
        <f>'6'!AF90</f>
        <v>0</v>
      </c>
      <c r="J82" s="311">
        <f>'7'!AF90</f>
        <v>0</v>
      </c>
      <c r="K82" s="311">
        <f>'8'!AF90</f>
        <v>0</v>
      </c>
      <c r="L82" s="311">
        <f>'9'!AF90</f>
        <v>0</v>
      </c>
      <c r="M82" s="311">
        <f>'10'!AF90</f>
        <v>0</v>
      </c>
      <c r="P82">
        <f t="shared" si="3"/>
        <v>0</v>
      </c>
      <c r="Q82">
        <f t="shared" si="4"/>
        <v>0</v>
      </c>
      <c r="R82">
        <f t="shared" si="5"/>
        <v>0</v>
      </c>
    </row>
    <row r="83" spans="1:18">
      <c r="A83" s="309" t="e">
        <f>masterlist!M82</f>
        <v>#VALUE!</v>
      </c>
      <c r="B83" s="310">
        <f>'1'!AF91</f>
        <v>0</v>
      </c>
      <c r="C83" s="311">
        <f>'2'!AF91</f>
        <v>0</v>
      </c>
      <c r="D83" s="311">
        <f>'3'!AF91</f>
        <v>0</v>
      </c>
      <c r="E83" s="311">
        <f>'4'!AF91</f>
        <v>0</v>
      </c>
      <c r="F83" s="311">
        <f>'4'!AO91</f>
        <v>0</v>
      </c>
      <c r="G83" s="311">
        <f>'4'!AQ91</f>
        <v>0</v>
      </c>
      <c r="H83" s="311">
        <f>'5'!AF91</f>
        <v>0</v>
      </c>
      <c r="I83" s="311">
        <f>'6'!AF91</f>
        <v>0</v>
      </c>
      <c r="J83" s="311">
        <f>'7'!AF91</f>
        <v>0</v>
      </c>
      <c r="K83" s="311">
        <f>'8'!AF91</f>
        <v>0</v>
      </c>
      <c r="L83" s="311">
        <f>'9'!AF91</f>
        <v>0</v>
      </c>
      <c r="M83" s="311">
        <f>'10'!AF91</f>
        <v>0</v>
      </c>
      <c r="P83">
        <f t="shared" si="3"/>
        <v>0</v>
      </c>
      <c r="Q83">
        <f t="shared" si="4"/>
        <v>0</v>
      </c>
      <c r="R83">
        <f t="shared" si="5"/>
        <v>0</v>
      </c>
    </row>
    <row r="84" spans="1:18">
      <c r="A84" s="309" t="e">
        <f>masterlist!M83</f>
        <v>#VALUE!</v>
      </c>
      <c r="B84" s="310">
        <f>'1'!AF92</f>
        <v>0</v>
      </c>
      <c r="C84" s="311">
        <f>'2'!AF92</f>
        <v>0</v>
      </c>
      <c r="D84" s="311">
        <f>'3'!AF92</f>
        <v>0</v>
      </c>
      <c r="E84" s="311">
        <f>'4'!AF92</f>
        <v>0</v>
      </c>
      <c r="F84" s="311">
        <f>'4'!AO92</f>
        <v>0</v>
      </c>
      <c r="G84" s="311">
        <f>'4'!AQ92</f>
        <v>0</v>
      </c>
      <c r="H84" s="311">
        <f>'5'!AF92</f>
        <v>0</v>
      </c>
      <c r="I84" s="311">
        <f>'6'!AF92</f>
        <v>0</v>
      </c>
      <c r="J84" s="311">
        <f>'7'!AF92</f>
        <v>0</v>
      </c>
      <c r="K84" s="311">
        <f>'8'!AF92</f>
        <v>0</v>
      </c>
      <c r="L84" s="311">
        <f>'9'!AF92</f>
        <v>0</v>
      </c>
      <c r="M84" s="311">
        <f>'10'!AF92</f>
        <v>0</v>
      </c>
      <c r="P84">
        <f t="shared" si="3"/>
        <v>0</v>
      </c>
      <c r="Q84">
        <f t="shared" si="4"/>
        <v>0</v>
      </c>
      <c r="R84">
        <f t="shared" si="5"/>
        <v>0</v>
      </c>
    </row>
    <row r="85" spans="1:18">
      <c r="A85" s="309" t="e">
        <f>masterlist!M84</f>
        <v>#VALUE!</v>
      </c>
      <c r="B85" s="310">
        <f>'1'!AF93</f>
        <v>0</v>
      </c>
      <c r="C85" s="311">
        <f>'2'!AF93</f>
        <v>0</v>
      </c>
      <c r="D85" s="311">
        <f>'3'!AF93</f>
        <v>0</v>
      </c>
      <c r="E85" s="311">
        <f>'4'!AF93</f>
        <v>0</v>
      </c>
      <c r="F85" s="311">
        <f>'4'!AO93</f>
        <v>0</v>
      </c>
      <c r="G85" s="311">
        <f>'4'!AQ93</f>
        <v>0</v>
      </c>
      <c r="H85" s="311">
        <f>'5'!AF93</f>
        <v>0</v>
      </c>
      <c r="I85" s="311">
        <f>'6'!AF93</f>
        <v>0</v>
      </c>
      <c r="J85" s="311">
        <f>'7'!AF93</f>
        <v>0</v>
      </c>
      <c r="K85" s="311">
        <f>'8'!AF93</f>
        <v>0</v>
      </c>
      <c r="L85" s="311">
        <f>'9'!AF93</f>
        <v>0</v>
      </c>
      <c r="M85" s="311">
        <f>'10'!AF93</f>
        <v>0</v>
      </c>
      <c r="P85">
        <f t="shared" si="3"/>
        <v>0</v>
      </c>
      <c r="Q85">
        <f t="shared" si="4"/>
        <v>0</v>
      </c>
      <c r="R85">
        <f t="shared" si="5"/>
        <v>0</v>
      </c>
    </row>
    <row r="86" spans="1:18">
      <c r="A86" s="309" t="e">
        <f>masterlist!M85</f>
        <v>#VALUE!</v>
      </c>
      <c r="B86" s="310">
        <f>'1'!AF94</f>
        <v>0</v>
      </c>
      <c r="C86" s="311">
        <f>'2'!AF94</f>
        <v>0</v>
      </c>
      <c r="D86" s="311">
        <f>'3'!AF94</f>
        <v>0</v>
      </c>
      <c r="E86" s="311">
        <f>'4'!AF94</f>
        <v>0</v>
      </c>
      <c r="F86" s="311">
        <f>'4'!AO94</f>
        <v>0</v>
      </c>
      <c r="G86" s="311">
        <f>'4'!AQ94</f>
        <v>0</v>
      </c>
      <c r="H86" s="311">
        <f>'5'!AF94</f>
        <v>0</v>
      </c>
      <c r="I86" s="311">
        <f>'6'!AF94</f>
        <v>0</v>
      </c>
      <c r="J86" s="311">
        <f>'7'!AF94</f>
        <v>0</v>
      </c>
      <c r="K86" s="311">
        <f>'8'!AF94</f>
        <v>0</v>
      </c>
      <c r="L86" s="311">
        <f>'9'!AF94</f>
        <v>0</v>
      </c>
      <c r="M86" s="311">
        <f>'10'!AF94</f>
        <v>0</v>
      </c>
      <c r="P86">
        <f t="shared" si="3"/>
        <v>0</v>
      </c>
      <c r="Q86">
        <f t="shared" si="4"/>
        <v>0</v>
      </c>
      <c r="R86">
        <f t="shared" si="5"/>
        <v>0</v>
      </c>
    </row>
    <row r="87" spans="1:18">
      <c r="A87" s="309" t="e">
        <f>masterlist!M86</f>
        <v>#VALUE!</v>
      </c>
      <c r="B87" s="310">
        <f>'1'!AF95</f>
        <v>0</v>
      </c>
      <c r="C87" s="311">
        <f>'2'!AF95</f>
        <v>0</v>
      </c>
      <c r="D87" s="311">
        <f>'3'!AF95</f>
        <v>0</v>
      </c>
      <c r="E87" s="311">
        <f>'4'!AF95</f>
        <v>0</v>
      </c>
      <c r="F87" s="311">
        <f>'4'!AO95</f>
        <v>0</v>
      </c>
      <c r="G87" s="311">
        <f>'4'!AQ95</f>
        <v>0</v>
      </c>
      <c r="H87" s="311">
        <f>'5'!AF95</f>
        <v>0</v>
      </c>
      <c r="I87" s="311">
        <f>'6'!AF95</f>
        <v>0</v>
      </c>
      <c r="J87" s="311">
        <f>'7'!AF95</f>
        <v>0</v>
      </c>
      <c r="K87" s="311">
        <f>'8'!AF95</f>
        <v>0</v>
      </c>
      <c r="L87" s="311">
        <f>'9'!AF95</f>
        <v>0</v>
      </c>
      <c r="M87" s="311">
        <f>'10'!AF95</f>
        <v>0</v>
      </c>
      <c r="P87">
        <f t="shared" si="3"/>
        <v>0</v>
      </c>
      <c r="Q87">
        <f t="shared" si="4"/>
        <v>0</v>
      </c>
      <c r="R87">
        <f t="shared" si="5"/>
        <v>0</v>
      </c>
    </row>
    <row r="88" spans="1:18">
      <c r="A88" s="309" t="e">
        <f>masterlist!M87</f>
        <v>#VALUE!</v>
      </c>
      <c r="B88" s="310">
        <f>'1'!AF96</f>
        <v>0</v>
      </c>
      <c r="C88" s="311">
        <f>'2'!AF96</f>
        <v>0</v>
      </c>
      <c r="D88" s="311">
        <f>'3'!AF96</f>
        <v>0</v>
      </c>
      <c r="E88" s="311">
        <f>'4'!AF96</f>
        <v>0</v>
      </c>
      <c r="F88" s="311">
        <f>'4'!AO96</f>
        <v>0</v>
      </c>
      <c r="G88" s="311">
        <f>'4'!AQ96</f>
        <v>0</v>
      </c>
      <c r="H88" s="311">
        <f>'5'!AF96</f>
        <v>0</v>
      </c>
      <c r="I88" s="311">
        <f>'6'!AF96</f>
        <v>0</v>
      </c>
      <c r="J88" s="311">
        <f>'7'!AF96</f>
        <v>0</v>
      </c>
      <c r="K88" s="311">
        <f>'8'!AF96</f>
        <v>0</v>
      </c>
      <c r="L88" s="311">
        <f>'9'!AF96</f>
        <v>0</v>
      </c>
      <c r="M88" s="311">
        <f>'10'!AF96</f>
        <v>0</v>
      </c>
      <c r="P88">
        <f t="shared" si="3"/>
        <v>0</v>
      </c>
      <c r="Q88">
        <f t="shared" si="4"/>
        <v>0</v>
      </c>
      <c r="R88">
        <f t="shared" si="5"/>
        <v>0</v>
      </c>
    </row>
    <row r="89" spans="1:18">
      <c r="A89" s="309" t="e">
        <f>masterlist!M88</f>
        <v>#VALUE!</v>
      </c>
      <c r="B89" s="310">
        <f>'1'!AF97</f>
        <v>0</v>
      </c>
      <c r="C89" s="311">
        <f>'2'!AF97</f>
        <v>0</v>
      </c>
      <c r="D89" s="311">
        <f>'3'!AF97</f>
        <v>0</v>
      </c>
      <c r="E89" s="311">
        <f>'4'!AF97</f>
        <v>0</v>
      </c>
      <c r="F89" s="311">
        <f>'4'!AO97</f>
        <v>0</v>
      </c>
      <c r="G89" s="311">
        <f>'4'!AQ97</f>
        <v>0</v>
      </c>
      <c r="H89" s="311">
        <f>'5'!AF97</f>
        <v>0</v>
      </c>
      <c r="I89" s="311">
        <f>'6'!AF97</f>
        <v>0</v>
      </c>
      <c r="J89" s="311">
        <f>'7'!AF97</f>
        <v>0</v>
      </c>
      <c r="K89" s="311">
        <f>'8'!AF97</f>
        <v>0</v>
      </c>
      <c r="L89" s="311">
        <f>'9'!AF97</f>
        <v>0</v>
      </c>
      <c r="M89" s="311">
        <f>'10'!AF97</f>
        <v>0</v>
      </c>
      <c r="P89">
        <f t="shared" si="3"/>
        <v>0</v>
      </c>
      <c r="Q89">
        <f t="shared" si="4"/>
        <v>0</v>
      </c>
      <c r="R89">
        <f t="shared" si="5"/>
        <v>0</v>
      </c>
    </row>
    <row r="90" spans="1:18">
      <c r="A90" s="309" t="e">
        <f>masterlist!M89</f>
        <v>#VALUE!</v>
      </c>
      <c r="B90" s="310">
        <f>'1'!AF98</f>
        <v>0</v>
      </c>
      <c r="C90" s="311">
        <f>'2'!AF98</f>
        <v>0</v>
      </c>
      <c r="D90" s="311">
        <f>'3'!AF98</f>
        <v>0</v>
      </c>
      <c r="E90" s="311">
        <f>'4'!AF98</f>
        <v>0</v>
      </c>
      <c r="F90" s="311">
        <f>'4'!AO98</f>
        <v>0</v>
      </c>
      <c r="G90" s="311">
        <f>'4'!AQ98</f>
        <v>0</v>
      </c>
      <c r="H90" s="311">
        <f>'5'!AF98</f>
        <v>0</v>
      </c>
      <c r="I90" s="311">
        <f>'6'!AF98</f>
        <v>0</v>
      </c>
      <c r="J90" s="311">
        <f>'7'!AF98</f>
        <v>0</v>
      </c>
      <c r="K90" s="311">
        <f>'8'!AF98</f>
        <v>0</v>
      </c>
      <c r="L90" s="311">
        <f>'9'!AF98</f>
        <v>0</v>
      </c>
      <c r="M90" s="311">
        <f>'10'!AF98</f>
        <v>0</v>
      </c>
      <c r="P90">
        <f t="shared" si="3"/>
        <v>0</v>
      </c>
      <c r="Q90">
        <f t="shared" si="4"/>
        <v>0</v>
      </c>
      <c r="R90">
        <f t="shared" si="5"/>
        <v>0</v>
      </c>
    </row>
    <row r="91" spans="1:18">
      <c r="A91" s="309" t="e">
        <f>masterlist!M90</f>
        <v>#VALUE!</v>
      </c>
      <c r="B91" s="310">
        <f>'1'!AF99</f>
        <v>0</v>
      </c>
      <c r="C91" s="311">
        <f>'2'!AF99</f>
        <v>0</v>
      </c>
      <c r="D91" s="311">
        <f>'3'!AF99</f>
        <v>0</v>
      </c>
      <c r="E91" s="311">
        <f>'4'!AF99</f>
        <v>0</v>
      </c>
      <c r="F91" s="311">
        <f>'4'!AO99</f>
        <v>0</v>
      </c>
      <c r="G91" s="311">
        <f>'4'!AQ99</f>
        <v>0</v>
      </c>
      <c r="H91" s="311">
        <f>'5'!AF99</f>
        <v>0</v>
      </c>
      <c r="I91" s="311">
        <f>'6'!AF99</f>
        <v>0</v>
      </c>
      <c r="J91" s="311">
        <f>'7'!AF99</f>
        <v>0</v>
      </c>
      <c r="K91" s="311">
        <f>'8'!AF99</f>
        <v>0</v>
      </c>
      <c r="L91" s="311">
        <f>'9'!AF99</f>
        <v>0</v>
      </c>
      <c r="M91" s="311">
        <f>'10'!AF99</f>
        <v>0</v>
      </c>
      <c r="P91">
        <f t="shared" si="3"/>
        <v>0</v>
      </c>
      <c r="Q91">
        <f t="shared" si="4"/>
        <v>0</v>
      </c>
      <c r="R91">
        <f t="shared" si="5"/>
        <v>0</v>
      </c>
    </row>
    <row r="92" spans="1:18">
      <c r="A92" s="309" t="e">
        <f>masterlist!M91</f>
        <v>#VALUE!</v>
      </c>
      <c r="B92" s="310">
        <f>'1'!AF100</f>
        <v>0</v>
      </c>
      <c r="C92" s="311">
        <f>'2'!AF100</f>
        <v>0</v>
      </c>
      <c r="D92" s="311">
        <f>'3'!AF100</f>
        <v>0</v>
      </c>
      <c r="E92" s="311">
        <f>'4'!AF100</f>
        <v>0</v>
      </c>
      <c r="F92" s="311">
        <f>'4'!AO100</f>
        <v>0</v>
      </c>
      <c r="G92" s="311">
        <f>'4'!AQ100</f>
        <v>0</v>
      </c>
      <c r="H92" s="311">
        <f>'5'!AF100</f>
        <v>0</v>
      </c>
      <c r="I92" s="311">
        <f>'6'!AF100</f>
        <v>0</v>
      </c>
      <c r="J92" s="311">
        <f>'7'!AF100</f>
        <v>0</v>
      </c>
      <c r="K92" s="311">
        <f>'8'!AF100</f>
        <v>0</v>
      </c>
      <c r="L92" s="311">
        <f>'9'!AF100</f>
        <v>0</v>
      </c>
      <c r="M92" s="311">
        <f>'10'!AF100</f>
        <v>0</v>
      </c>
      <c r="P92">
        <f t="shared" si="3"/>
        <v>0</v>
      </c>
      <c r="Q92">
        <f t="shared" si="4"/>
        <v>0</v>
      </c>
      <c r="R92">
        <f t="shared" si="5"/>
        <v>0</v>
      </c>
    </row>
    <row r="93" spans="1:18">
      <c r="A93" s="309" t="e">
        <f>masterlist!M92</f>
        <v>#VALUE!</v>
      </c>
      <c r="B93" s="310">
        <f>'1'!AF101</f>
        <v>0</v>
      </c>
      <c r="C93" s="311">
        <f>'2'!AF101</f>
        <v>0</v>
      </c>
      <c r="D93" s="311">
        <f>'3'!AF101</f>
        <v>0</v>
      </c>
      <c r="E93" s="311">
        <f>'4'!AF101</f>
        <v>0</v>
      </c>
      <c r="F93" s="311">
        <f>'4'!AO101</f>
        <v>0</v>
      </c>
      <c r="G93" s="311">
        <f>'4'!AQ101</f>
        <v>0</v>
      </c>
      <c r="H93" s="311">
        <f>'5'!AF101</f>
        <v>0</v>
      </c>
      <c r="I93" s="311">
        <f>'6'!AF101</f>
        <v>0</v>
      </c>
      <c r="J93" s="311">
        <f>'7'!AF101</f>
        <v>0</v>
      </c>
      <c r="K93" s="311">
        <f>'8'!AF101</f>
        <v>0</v>
      </c>
      <c r="L93" s="311">
        <f>'9'!AF101</f>
        <v>0</v>
      </c>
      <c r="M93" s="311">
        <f>'10'!AF101</f>
        <v>0</v>
      </c>
      <c r="P93">
        <f t="shared" si="3"/>
        <v>0</v>
      </c>
      <c r="Q93">
        <f t="shared" si="4"/>
        <v>0</v>
      </c>
      <c r="R93">
        <f t="shared" si="5"/>
        <v>0</v>
      </c>
    </row>
    <row r="94" spans="1:18">
      <c r="A94" s="309" t="e">
        <f>masterlist!M93</f>
        <v>#VALUE!</v>
      </c>
      <c r="B94" s="310">
        <f>'1'!AF102</f>
        <v>0</v>
      </c>
      <c r="C94" s="311">
        <f>'2'!AF102</f>
        <v>0</v>
      </c>
      <c r="D94" s="311">
        <f>'3'!AF102</f>
        <v>0</v>
      </c>
      <c r="E94" s="311">
        <f>'4'!AF102</f>
        <v>0</v>
      </c>
      <c r="F94" s="311">
        <f>'4'!AO102</f>
        <v>0</v>
      </c>
      <c r="G94" s="311">
        <f>'4'!AQ102</f>
        <v>0</v>
      </c>
      <c r="H94" s="311">
        <f>'5'!AF102</f>
        <v>0</v>
      </c>
      <c r="I94" s="311">
        <f>'6'!AF102</f>
        <v>0</v>
      </c>
      <c r="J94" s="311">
        <f>'7'!AF102</f>
        <v>0</v>
      </c>
      <c r="K94" s="311">
        <f>'8'!AF102</f>
        <v>0</v>
      </c>
      <c r="L94" s="311">
        <f>'9'!AF102</f>
        <v>0</v>
      </c>
      <c r="M94" s="311">
        <f>'10'!AF102</f>
        <v>0</v>
      </c>
      <c r="P94">
        <f t="shared" si="3"/>
        <v>0</v>
      </c>
      <c r="Q94">
        <f t="shared" si="4"/>
        <v>0</v>
      </c>
      <c r="R94">
        <f t="shared" si="5"/>
        <v>0</v>
      </c>
    </row>
    <row r="95" spans="1:18">
      <c r="A95" s="309" t="e">
        <f>masterlist!M94</f>
        <v>#VALUE!</v>
      </c>
      <c r="B95" s="310">
        <f>'1'!AF103</f>
        <v>0</v>
      </c>
      <c r="C95" s="311">
        <f>'2'!AF103</f>
        <v>0</v>
      </c>
      <c r="D95" s="311">
        <f>'3'!AF103</f>
        <v>0</v>
      </c>
      <c r="E95" s="311">
        <f>'4'!AF103</f>
        <v>0</v>
      </c>
      <c r="F95" s="311">
        <f>'4'!AO103</f>
        <v>0</v>
      </c>
      <c r="G95" s="311">
        <f>'4'!AQ103</f>
        <v>0</v>
      </c>
      <c r="H95" s="311">
        <f>'5'!AF103</f>
        <v>0</v>
      </c>
      <c r="I95" s="311">
        <f>'6'!AF103</f>
        <v>0</v>
      </c>
      <c r="J95" s="311">
        <f>'7'!AF103</f>
        <v>0</v>
      </c>
      <c r="K95" s="311">
        <f>'8'!AF103</f>
        <v>0</v>
      </c>
      <c r="L95" s="311">
        <f>'9'!AF103</f>
        <v>0</v>
      </c>
      <c r="M95" s="311">
        <f>'10'!AF103</f>
        <v>0</v>
      </c>
      <c r="P95">
        <f t="shared" si="3"/>
        <v>0</v>
      </c>
      <c r="Q95">
        <f t="shared" si="4"/>
        <v>0</v>
      </c>
      <c r="R95">
        <f t="shared" si="5"/>
        <v>0</v>
      </c>
    </row>
    <row r="96" spans="1:18">
      <c r="A96" s="603"/>
      <c r="P96">
        <f t="shared" si="3"/>
        <v>0</v>
      </c>
      <c r="Q96">
        <f t="shared" si="4"/>
        <v>0</v>
      </c>
      <c r="R96">
        <f t="shared" si="5"/>
        <v>0</v>
      </c>
    </row>
    <row r="97" spans="16:18">
      <c r="P97">
        <f t="shared" si="3"/>
        <v>0</v>
      </c>
      <c r="Q97">
        <f t="shared" si="4"/>
        <v>0</v>
      </c>
      <c r="R97">
        <f t="shared" si="5"/>
        <v>0</v>
      </c>
    </row>
  </sheetData>
  <sheetProtection autoFilter="0"/>
  <mergeCells count="4">
    <mergeCell ref="A1:M1"/>
    <mergeCell ref="K3:M3"/>
    <mergeCell ref="B3:F3"/>
    <mergeCell ref="G3:J3"/>
  </mergeCells>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9B2DD-C7DF-41D6-910B-DE9843A7BBD4}">
  <sheetPr codeName="Sheet30">
    <pageSetUpPr fitToPage="1"/>
  </sheetPr>
  <dimension ref="B1:AF61"/>
  <sheetViews>
    <sheetView view="pageBreakPreview" zoomScale="102" zoomScaleNormal="100" zoomScaleSheetLayoutView="102" workbookViewId="0">
      <selection activeCell="P21" sqref="P21"/>
    </sheetView>
  </sheetViews>
  <sheetFormatPr defaultColWidth="8.1640625" defaultRowHeight="14"/>
  <cols>
    <col min="1" max="1" width="8.1640625" style="112"/>
    <col min="2" max="12" width="9.33203125" style="111" customWidth="1"/>
    <col min="13" max="13" width="2.9140625" style="111" customWidth="1"/>
    <col min="14" max="14" width="2.832031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25" ht="14.5" thickTop="1">
      <c r="B1" s="441"/>
      <c r="C1" s="442"/>
      <c r="D1" s="442"/>
      <c r="E1" s="442"/>
      <c r="F1" s="442"/>
      <c r="G1" s="442"/>
      <c r="H1" s="442"/>
      <c r="I1" s="442"/>
      <c r="J1" s="442"/>
      <c r="K1" s="442"/>
      <c r="L1" s="443"/>
      <c r="M1" s="338"/>
    </row>
    <row r="2" spans="2:25" ht="3" customHeight="1">
      <c r="B2" s="439"/>
      <c r="C2" s="123"/>
      <c r="D2" s="123"/>
      <c r="E2" s="123"/>
      <c r="F2" s="123"/>
      <c r="G2" s="123"/>
      <c r="H2" s="123"/>
      <c r="I2" s="123"/>
      <c r="J2" s="123"/>
      <c r="K2" s="123"/>
      <c r="L2" s="440"/>
      <c r="M2" s="338"/>
    </row>
    <row r="3" spans="2:25">
      <c r="B3" s="1409" t="e" vm="2">
        <v>#VALUE!</v>
      </c>
      <c r="C3" s="1410"/>
      <c r="D3" s="1410"/>
      <c r="E3" s="1410"/>
      <c r="F3" s="1410"/>
      <c r="G3" s="1410"/>
      <c r="H3" s="1410"/>
      <c r="I3" s="1410"/>
      <c r="J3" s="1410"/>
      <c r="K3" s="1410"/>
      <c r="L3" s="1411"/>
      <c r="M3" s="338"/>
    </row>
    <row r="4" spans="2:25">
      <c r="B4" s="1409"/>
      <c r="C4" s="1410"/>
      <c r="D4" s="1410"/>
      <c r="E4" s="1410"/>
      <c r="F4" s="1410"/>
      <c r="G4" s="1410"/>
      <c r="H4" s="1410"/>
      <c r="I4" s="1410"/>
      <c r="J4" s="1410"/>
      <c r="K4" s="1410"/>
      <c r="L4" s="1411"/>
      <c r="M4" s="338"/>
    </row>
    <row r="5" spans="2:25" ht="14.5">
      <c r="B5" s="1409"/>
      <c r="C5" s="1410"/>
      <c r="D5" s="1410"/>
      <c r="E5" s="1410"/>
      <c r="F5" s="1410"/>
      <c r="G5" s="1410"/>
      <c r="H5" s="1410"/>
      <c r="I5" s="1410"/>
      <c r="J5" s="1410"/>
      <c r="K5" s="1410"/>
      <c r="L5" s="1411"/>
      <c r="M5" s="338"/>
      <c r="U5" s="114"/>
      <c r="V5" s="114"/>
      <c r="W5" s="114"/>
      <c r="X5" s="114"/>
      <c r="Y5" s="114"/>
    </row>
    <row r="6" spans="2:25" ht="14.5">
      <c r="B6" s="1418" t="s">
        <v>3</v>
      </c>
      <c r="C6" s="1419"/>
      <c r="D6" s="1419"/>
      <c r="E6" s="1419"/>
      <c r="F6" s="1419"/>
      <c r="G6" s="1419"/>
      <c r="H6" s="1419"/>
      <c r="I6" s="1419"/>
      <c r="J6" s="1419"/>
      <c r="K6" s="1419"/>
      <c r="L6" s="1420"/>
      <c r="M6" s="429"/>
      <c r="T6" s="115"/>
    </row>
    <row r="7" spans="2:25" ht="17.5">
      <c r="B7" s="1421" t="s">
        <v>450</v>
      </c>
      <c r="C7" s="1422"/>
      <c r="D7" s="1422"/>
      <c r="E7" s="1422"/>
      <c r="F7" s="1422"/>
      <c r="G7" s="1422"/>
      <c r="H7" s="1422"/>
      <c r="I7" s="1422"/>
      <c r="J7" s="1422"/>
      <c r="K7" s="1422"/>
      <c r="L7" s="1423"/>
      <c r="M7" s="428"/>
    </row>
    <row r="8" spans="2:25" ht="10.25" customHeight="1">
      <c r="B8" s="1424" t="str">
        <f>'INPUT DATA'!$E$8</f>
        <v>REGION XII</v>
      </c>
      <c r="C8" s="1425"/>
      <c r="D8" s="1425"/>
      <c r="E8" s="1425"/>
      <c r="F8" s="1425"/>
      <c r="G8" s="1425"/>
      <c r="H8" s="1425"/>
      <c r="I8" s="1425"/>
      <c r="J8" s="1425"/>
      <c r="K8" s="1425"/>
      <c r="L8" s="1426"/>
      <c r="M8" s="427"/>
    </row>
    <row r="9" spans="2:25" ht="10.25" customHeight="1">
      <c r="B9" s="1403" t="str">
        <f>'INPUT DATA'!$E$9</f>
        <v>CITY SCHOOLS DIVISION OF KORONADAL</v>
      </c>
      <c r="C9" s="1404"/>
      <c r="D9" s="1404"/>
      <c r="E9" s="1404"/>
      <c r="F9" s="1404"/>
      <c r="G9" s="1404"/>
      <c r="H9" s="1404"/>
      <c r="I9" s="1404"/>
      <c r="J9" s="1404"/>
      <c r="K9" s="1404"/>
      <c r="L9" s="1405"/>
      <c r="M9" s="425"/>
    </row>
    <row r="10" spans="2:25" ht="14.5">
      <c r="B10" s="1406" t="str">
        <f>'INPUT DATA'!$E$10</f>
        <v>KORONADAL NATIONAL COMPREHENSIVE HIGH SCHOOL</v>
      </c>
      <c r="C10" s="1407"/>
      <c r="D10" s="1407"/>
      <c r="E10" s="1407"/>
      <c r="F10" s="1407"/>
      <c r="G10" s="1407"/>
      <c r="H10" s="1407"/>
      <c r="I10" s="1407"/>
      <c r="J10" s="1407"/>
      <c r="K10" s="1407"/>
      <c r="L10" s="1408"/>
      <c r="M10" s="426"/>
    </row>
    <row r="11" spans="2:25">
      <c r="B11" s="1403" t="str">
        <f>'INPUT DATA'!$E$15</f>
        <v>City of Koronadal</v>
      </c>
      <c r="C11" s="1404"/>
      <c r="D11" s="1404"/>
      <c r="E11" s="1404"/>
      <c r="F11" s="1404"/>
      <c r="G11" s="1404"/>
      <c r="H11" s="1404"/>
      <c r="I11" s="1404"/>
      <c r="J11" s="1404"/>
      <c r="K11" s="1404"/>
      <c r="L11" s="1405"/>
      <c r="M11" s="425"/>
    </row>
    <row r="12" spans="2:25" ht="6" customHeight="1">
      <c r="B12" s="1409"/>
      <c r="C12" s="1410"/>
      <c r="D12" s="1410"/>
      <c r="E12" s="1410"/>
      <c r="F12" s="1410"/>
      <c r="G12" s="1410"/>
      <c r="H12" s="1410"/>
      <c r="I12" s="1410"/>
      <c r="J12" s="1410"/>
      <c r="K12" s="1410"/>
      <c r="L12" s="1411"/>
      <c r="M12" s="338"/>
    </row>
    <row r="13" spans="2:25">
      <c r="B13" s="1391" t="s">
        <v>451</v>
      </c>
      <c r="C13" s="1392"/>
      <c r="D13" s="1392"/>
      <c r="E13" s="1392"/>
      <c r="F13" s="1392"/>
      <c r="G13" s="1392"/>
      <c r="H13" s="1392"/>
      <c r="I13" s="1392"/>
      <c r="J13" s="1392"/>
      <c r="K13" s="1392"/>
      <c r="L13" s="1393"/>
      <c r="M13" s="423"/>
    </row>
    <row r="14" spans="2:25" ht="6" customHeight="1">
      <c r="B14" s="439"/>
      <c r="C14" s="123"/>
      <c r="D14" s="123"/>
      <c r="E14" s="123"/>
      <c r="F14" s="123"/>
      <c r="G14" s="123"/>
      <c r="H14" s="123"/>
      <c r="I14" s="123"/>
      <c r="J14" s="123"/>
      <c r="K14" s="123"/>
      <c r="L14" s="440"/>
      <c r="M14" s="338"/>
    </row>
    <row r="15" spans="2:25" ht="29.5">
      <c r="B15" s="1412" t="s">
        <v>596</v>
      </c>
      <c r="C15" s="1413"/>
      <c r="D15" s="1413"/>
      <c r="E15" s="1413"/>
      <c r="F15" s="1413"/>
      <c r="G15" s="1413"/>
      <c r="H15" s="1413"/>
      <c r="I15" s="1413"/>
      <c r="J15" s="1413"/>
      <c r="K15" s="1413"/>
      <c r="L15" s="1414"/>
      <c r="M15" s="424"/>
      <c r="R15" s="116"/>
    </row>
    <row r="16" spans="2:25" ht="14.5">
      <c r="B16" s="1391" t="s">
        <v>453</v>
      </c>
      <c r="C16" s="1392"/>
      <c r="D16" s="1392"/>
      <c r="E16" s="1392"/>
      <c r="F16" s="1392"/>
      <c r="G16" s="1392"/>
      <c r="H16" s="1392"/>
      <c r="I16" s="1392"/>
      <c r="J16" s="1392"/>
      <c r="K16" s="1392"/>
      <c r="L16" s="1393"/>
      <c r="M16" s="423"/>
      <c r="R16" s="116"/>
    </row>
    <row r="17" spans="2:32" s="450" customFormat="1" ht="37.5" thickBot="1">
      <c r="B17" s="1394" t="str">
        <f>$Q$18</f>
        <v>Clarenz  Fernando</v>
      </c>
      <c r="C17" s="1395"/>
      <c r="D17" s="1395"/>
      <c r="E17" s="1395"/>
      <c r="F17" s="1395"/>
      <c r="G17" s="1395"/>
      <c r="H17" s="1395"/>
      <c r="I17" s="1395"/>
      <c r="J17" s="1395"/>
      <c r="K17" s="1395"/>
      <c r="L17" s="1396"/>
      <c r="M17" s="449"/>
      <c r="P17" s="451"/>
      <c r="U17" s="452"/>
      <c r="V17" s="452"/>
      <c r="W17" s="452"/>
      <c r="X17" s="452"/>
      <c r="Y17" s="452"/>
      <c r="Z17" s="452"/>
      <c r="AA17" s="452"/>
      <c r="AB17" s="452"/>
      <c r="AC17" s="452"/>
      <c r="AD17" s="452"/>
      <c r="AE17" s="452"/>
      <c r="AF17" s="452"/>
    </row>
    <row r="18" spans="2:32" ht="22.25" customHeight="1">
      <c r="B18" s="788"/>
      <c r="C18" s="789"/>
      <c r="D18" s="789"/>
      <c r="E18" s="793" t="s">
        <v>597</v>
      </c>
      <c r="F18" s="789"/>
      <c r="G18" s="789"/>
      <c r="H18" s="789"/>
      <c r="I18" s="789"/>
      <c r="J18" s="789"/>
      <c r="K18" s="789"/>
      <c r="L18" s="790"/>
      <c r="M18" s="422"/>
      <c r="N18" s="338"/>
      <c r="O18" s="554" t="s">
        <v>269</v>
      </c>
      <c r="P18" s="555" t="s">
        <v>582</v>
      </c>
      <c r="Q18" s="560" t="str">
        <f>PROPER(P18)</f>
        <v>Clarenz  Fernando</v>
      </c>
      <c r="R18" s="553" t="e">
        <f>_xlfn.XLOOKUP(P18,masterlist!$L:$L,masterlist!M:M)</f>
        <v>#N/A</v>
      </c>
    </row>
    <row r="19" spans="2:32" ht="12.65" customHeight="1">
      <c r="B19" s="791"/>
      <c r="C19" s="126"/>
      <c r="D19" s="126"/>
      <c r="F19" s="126"/>
      <c r="G19" s="126"/>
      <c r="H19" s="126"/>
      <c r="I19" s="126"/>
      <c r="J19" s="126"/>
      <c r="K19" s="126"/>
      <c r="L19" s="792"/>
      <c r="M19" s="338"/>
      <c r="O19" s="573" t="s">
        <v>482</v>
      </c>
      <c r="P19" s="574" t="e">
        <f>IF(P20=0, "✔", "")</f>
        <v>#N/A</v>
      </c>
      <c r="Q19" s="416"/>
      <c r="R19" s="558" t="s">
        <v>277</v>
      </c>
    </row>
    <row r="20" spans="2:32" ht="22.25" customHeight="1">
      <c r="B20" s="444"/>
      <c r="C20" s="126"/>
      <c r="D20" s="431"/>
      <c r="E20" s="435" t="str">
        <f>$P$22</f>
        <v>T  E  R  M    3,</v>
      </c>
      <c r="G20" s="437" t="s">
        <v>65</v>
      </c>
      <c r="I20" s="434" t="str">
        <f>$P$24</f>
        <v>2 0 2 6 - 2 0 2 7 .</v>
      </c>
      <c r="J20" s="123"/>
      <c r="K20" s="123"/>
      <c r="L20" s="440"/>
      <c r="M20" s="338"/>
      <c r="O20" s="573" t="s">
        <v>599</v>
      </c>
      <c r="P20" s="575" t="e">
        <f>_xlfn.XLOOKUP($R$18,SoAtt!A:A,SoAtt!R:R)</f>
        <v>#N/A</v>
      </c>
      <c r="Q20" s="417"/>
    </row>
    <row r="21" spans="2:32" ht="11.4" customHeight="1">
      <c r="B21" s="445"/>
      <c r="C21" s="432"/>
      <c r="D21" s="434"/>
      <c r="E21" s="433"/>
      <c r="J21" s="435"/>
      <c r="K21" s="435"/>
      <c r="L21" s="440"/>
      <c r="M21" s="338"/>
      <c r="O21" s="573" t="s">
        <v>270</v>
      </c>
      <c r="P21" s="575" t="str">
        <f>_xlfn.TEXTBEFORE('INPUT DATA'!$E$14,"-")</f>
        <v>7</v>
      </c>
      <c r="Q21" s="416"/>
    </row>
    <row r="22" spans="2:32" ht="22.25" customHeight="1">
      <c r="B22" s="439"/>
      <c r="C22" s="126"/>
      <c r="D22" s="432" t="s">
        <v>454</v>
      </c>
      <c r="E22" s="434" t="str">
        <f>$P$23</f>
        <v>9th</v>
      </c>
      <c r="F22" s="437" t="s">
        <v>455</v>
      </c>
      <c r="G22" s="435" t="str">
        <f>$P$25</f>
        <v>S E P T E M B E R</v>
      </c>
      <c r="H22" s="123"/>
      <c r="I22" s="438" t="str">
        <f>$P$26</f>
        <v>2 0 2 6 .</v>
      </c>
      <c r="J22" s="123"/>
      <c r="K22" s="123"/>
      <c r="L22" s="440"/>
      <c r="M22" s="338"/>
      <c r="O22" s="573" t="s">
        <v>264</v>
      </c>
      <c r="P22" s="575" t="s">
        <v>604</v>
      </c>
      <c r="Q22" s="416"/>
    </row>
    <row r="23" spans="2:32" ht="14.5">
      <c r="B23" s="439"/>
      <c r="C23" s="123"/>
      <c r="D23" s="123"/>
      <c r="E23" s="123"/>
      <c r="F23" s="123"/>
      <c r="G23" s="123"/>
      <c r="H23" s="123"/>
      <c r="I23" s="123"/>
      <c r="J23" s="123"/>
      <c r="K23" s="123"/>
      <c r="L23" s="440"/>
      <c r="M23" s="338"/>
      <c r="O23" s="556" t="s">
        <v>271</v>
      </c>
      <c r="P23" s="557" t="s">
        <v>580</v>
      </c>
      <c r="Q23" s="416"/>
    </row>
    <row r="24" spans="2:32" ht="14.5">
      <c r="B24" s="439"/>
      <c r="C24" s="123"/>
      <c r="D24" s="123"/>
      <c r="E24" s="123"/>
      <c r="F24" s="123"/>
      <c r="G24" s="123"/>
      <c r="H24" s="123"/>
      <c r="I24" s="123"/>
      <c r="J24" s="123"/>
      <c r="K24" s="123"/>
      <c r="L24" s="440"/>
      <c r="M24" s="338"/>
      <c r="O24" s="556" t="s">
        <v>273</v>
      </c>
      <c r="P24" s="557" t="s">
        <v>577</v>
      </c>
      <c r="Q24" s="416"/>
    </row>
    <row r="25" spans="2:32" ht="14.5">
      <c r="B25" s="439"/>
      <c r="C25" s="123"/>
      <c r="D25" s="123"/>
      <c r="E25" s="123"/>
      <c r="F25" s="123"/>
      <c r="G25" s="123"/>
      <c r="H25" s="123"/>
      <c r="I25" s="123"/>
      <c r="J25" s="123"/>
      <c r="K25" s="123"/>
      <c r="L25" s="440"/>
      <c r="M25" s="338"/>
      <c r="O25" s="556" t="s">
        <v>274</v>
      </c>
      <c r="P25" s="557" t="s">
        <v>578</v>
      </c>
      <c r="Q25" s="416"/>
    </row>
    <row r="26" spans="2:32" ht="15" thickBot="1">
      <c r="B26" s="439"/>
      <c r="C26" s="123"/>
      <c r="D26" s="123"/>
      <c r="E26" s="123"/>
      <c r="F26" s="123"/>
      <c r="G26" s="123"/>
      <c r="H26" s="123"/>
      <c r="I26" s="123"/>
      <c r="J26" s="123"/>
      <c r="K26" s="123"/>
      <c r="L26" s="440"/>
      <c r="M26" s="338"/>
      <c r="O26" s="418" t="s">
        <v>276</v>
      </c>
      <c r="P26" s="430" t="s">
        <v>579</v>
      </c>
      <c r="Q26" s="559"/>
    </row>
    <row r="27" spans="2:32" ht="15.5">
      <c r="B27" s="1397" t="str">
        <f>'INPUT DATA'!$E$23</f>
        <v>MA. FE LITA S. YPARRAGUIRRE</v>
      </c>
      <c r="C27" s="1398"/>
      <c r="D27" s="1398"/>
      <c r="E27" s="1398"/>
      <c r="F27" s="1398"/>
      <c r="G27" s="1398"/>
      <c r="H27" s="1398"/>
      <c r="I27" s="1398"/>
      <c r="J27" s="1398"/>
      <c r="K27" s="1398"/>
      <c r="L27" s="1399"/>
      <c r="M27" s="338"/>
      <c r="R27" s="116"/>
    </row>
    <row r="28" spans="2:32" ht="15.5">
      <c r="B28" s="1400" t="str">
        <f>'INPUT DATA'!$E$24</f>
        <v>PRINCIPAL IV</v>
      </c>
      <c r="C28" s="1401"/>
      <c r="D28" s="1401"/>
      <c r="E28" s="1401"/>
      <c r="F28" s="1401"/>
      <c r="G28" s="1401"/>
      <c r="H28" s="1401"/>
      <c r="I28" s="1401"/>
      <c r="J28" s="1401"/>
      <c r="K28" s="1401"/>
      <c r="L28" s="1402"/>
      <c r="M28" s="338"/>
      <c r="R28" s="116"/>
    </row>
    <row r="29" spans="2:32" ht="14.5" thickBot="1">
      <c r="B29" s="446"/>
      <c r="C29" s="447"/>
      <c r="D29" s="447"/>
      <c r="E29" s="447"/>
      <c r="F29" s="447"/>
      <c r="G29" s="447"/>
      <c r="H29" s="447"/>
      <c r="I29" s="447"/>
      <c r="J29" s="447"/>
      <c r="K29" s="447"/>
      <c r="L29" s="448"/>
      <c r="M29" s="338"/>
    </row>
    <row r="30" spans="2:32" ht="5.4" customHeight="1" thickTop="1" thickBot="1">
      <c r="B30" s="338"/>
      <c r="C30" s="338"/>
      <c r="D30" s="338"/>
      <c r="E30" s="338"/>
      <c r="F30" s="338"/>
      <c r="G30" s="338"/>
      <c r="H30" s="338"/>
      <c r="I30" s="338"/>
      <c r="J30" s="338"/>
      <c r="K30" s="338"/>
      <c r="L30" s="338"/>
      <c r="M30" s="338"/>
      <c r="O30" s="119"/>
      <c r="P30" s="120"/>
      <c r="Q30" s="121"/>
      <c r="R30" s="119"/>
      <c r="S30" s="120"/>
      <c r="T30" s="117"/>
    </row>
    <row r="31" spans="2:32" ht="7.75" customHeight="1" thickTop="1" thickBot="1">
      <c r="B31" s="441"/>
      <c r="C31" s="442"/>
      <c r="D31" s="442"/>
      <c r="E31" s="442"/>
      <c r="F31" s="442"/>
      <c r="G31" s="442"/>
      <c r="H31" s="442"/>
      <c r="I31" s="442"/>
      <c r="J31" s="442"/>
      <c r="K31" s="442"/>
      <c r="L31" s="443"/>
      <c r="M31" s="338"/>
      <c r="O31" s="119"/>
      <c r="P31" s="122"/>
      <c r="Q31" s="123"/>
      <c r="R31" s="124"/>
      <c r="S31" s="122"/>
    </row>
    <row r="32" spans="2:32" ht="14.5">
      <c r="B32" s="439"/>
      <c r="C32" s="123"/>
      <c r="D32" s="123"/>
      <c r="E32" s="123"/>
      <c r="F32" s="123"/>
      <c r="G32" s="123"/>
      <c r="H32" s="123"/>
      <c r="I32" s="123"/>
      <c r="J32" s="123"/>
      <c r="K32" s="123"/>
      <c r="L32" s="440"/>
      <c r="M32" s="338"/>
      <c r="O32" s="554" t="s">
        <v>269</v>
      </c>
      <c r="P32" s="555" t="s">
        <v>541</v>
      </c>
      <c r="Q32" s="560" t="str">
        <f>PROPER(P32)</f>
        <v>Philip Andrew L. Equiña</v>
      </c>
      <c r="R32" s="553" t="e">
        <f>_xlfn.XLOOKUP(P32,masterlist!$L:$L,masterlist!M:M)</f>
        <v>#N/A</v>
      </c>
      <c r="S32" s="120"/>
    </row>
    <row r="33" spans="2:19" ht="15.5">
      <c r="B33" s="1409" t="e" vm="2">
        <v>#VALUE!</v>
      </c>
      <c r="C33" s="1410"/>
      <c r="D33" s="1410"/>
      <c r="E33" s="1410"/>
      <c r="F33" s="1410"/>
      <c r="G33" s="1410"/>
      <c r="H33" s="1410"/>
      <c r="I33" s="1410"/>
      <c r="J33" s="1410"/>
      <c r="K33" s="1410"/>
      <c r="L33" s="1411"/>
      <c r="M33" s="338"/>
      <c r="O33" s="573" t="s">
        <v>482</v>
      </c>
      <c r="P33" s="574" t="e">
        <f>IF(P34=0, "✔", "")</f>
        <v>#N/A</v>
      </c>
      <c r="Q33" s="416"/>
      <c r="R33" s="558" t="s">
        <v>277</v>
      </c>
      <c r="S33" s="125"/>
    </row>
    <row r="34" spans="2:19" ht="14.5">
      <c r="B34" s="1409"/>
      <c r="C34" s="1410"/>
      <c r="D34" s="1410"/>
      <c r="E34" s="1410"/>
      <c r="F34" s="1410"/>
      <c r="G34" s="1410"/>
      <c r="H34" s="1410"/>
      <c r="I34" s="1410"/>
      <c r="J34" s="1410"/>
      <c r="K34" s="1410"/>
      <c r="L34" s="1411"/>
      <c r="M34" s="338"/>
      <c r="O34" s="573" t="s">
        <v>599</v>
      </c>
      <c r="P34" s="575" t="e">
        <f>_xlfn.XLOOKUP($R$32,SoAtt!A:A,SoAtt!R:R)</f>
        <v>#N/A</v>
      </c>
      <c r="Q34" s="417"/>
      <c r="S34" s="125"/>
    </row>
    <row r="35" spans="2:19" ht="14.5">
      <c r="B35" s="1409"/>
      <c r="C35" s="1410"/>
      <c r="D35" s="1410"/>
      <c r="E35" s="1410"/>
      <c r="F35" s="1410"/>
      <c r="G35" s="1410"/>
      <c r="H35" s="1410"/>
      <c r="I35" s="1410"/>
      <c r="J35" s="1410"/>
      <c r="K35" s="1410"/>
      <c r="L35" s="1411"/>
      <c r="M35" s="338"/>
      <c r="O35" s="573" t="s">
        <v>270</v>
      </c>
      <c r="P35" s="575" t="str">
        <f>_xlfn.TEXTBEFORE('INPUT DATA'!$E$14,"-")</f>
        <v>7</v>
      </c>
      <c r="Q35" s="416"/>
      <c r="S35" s="125"/>
    </row>
    <row r="36" spans="2:19" ht="14.5">
      <c r="B36" s="1418" t="s">
        <v>3</v>
      </c>
      <c r="C36" s="1419"/>
      <c r="D36" s="1419"/>
      <c r="E36" s="1419"/>
      <c r="F36" s="1419"/>
      <c r="G36" s="1419"/>
      <c r="H36" s="1419"/>
      <c r="I36" s="1419"/>
      <c r="J36" s="1419"/>
      <c r="K36" s="1419"/>
      <c r="L36" s="1420"/>
      <c r="M36" s="338"/>
      <c r="O36" s="573" t="s">
        <v>264</v>
      </c>
      <c r="P36" s="575" t="str">
        <f>P22</f>
        <v>T  E  R  M    3,</v>
      </c>
      <c r="Q36" s="416"/>
      <c r="S36" s="127"/>
    </row>
    <row r="37" spans="2:19" ht="17.5">
      <c r="B37" s="1421" t="s">
        <v>450</v>
      </c>
      <c r="C37" s="1422"/>
      <c r="D37" s="1422"/>
      <c r="E37" s="1422"/>
      <c r="F37" s="1422"/>
      <c r="G37" s="1422"/>
      <c r="H37" s="1422"/>
      <c r="I37" s="1422"/>
      <c r="J37" s="1422"/>
      <c r="K37" s="1422"/>
      <c r="L37" s="1423"/>
      <c r="M37" s="338"/>
      <c r="O37" s="556" t="s">
        <v>271</v>
      </c>
      <c r="P37" s="557" t="str">
        <f>P23</f>
        <v>9th</v>
      </c>
      <c r="Q37" s="416"/>
      <c r="S37" s="127"/>
    </row>
    <row r="38" spans="2:19" ht="14.5">
      <c r="B38" s="1415" t="str">
        <f>'INPUT DATA'!$E$8</f>
        <v>REGION XII</v>
      </c>
      <c r="C38" s="1416"/>
      <c r="D38" s="1416"/>
      <c r="E38" s="1416"/>
      <c r="F38" s="1416"/>
      <c r="G38" s="1416"/>
      <c r="H38" s="1416"/>
      <c r="I38" s="1416"/>
      <c r="J38" s="1416"/>
      <c r="K38" s="1416"/>
      <c r="L38" s="1417"/>
      <c r="M38" s="338"/>
      <c r="O38" s="556" t="s">
        <v>273</v>
      </c>
      <c r="P38" s="557" t="str">
        <f>P24</f>
        <v>2 0 2 6 - 2 0 2 7 .</v>
      </c>
      <c r="Q38" s="416"/>
      <c r="S38" s="127"/>
    </row>
    <row r="39" spans="2:19" ht="14.5">
      <c r="B39" s="1403" t="str">
        <f>'INPUT DATA'!$E$9</f>
        <v>CITY SCHOOLS DIVISION OF KORONADAL</v>
      </c>
      <c r="C39" s="1404"/>
      <c r="D39" s="1404"/>
      <c r="E39" s="1404"/>
      <c r="F39" s="1404"/>
      <c r="G39" s="1404"/>
      <c r="H39" s="1404"/>
      <c r="I39" s="1404"/>
      <c r="J39" s="1404"/>
      <c r="K39" s="1404"/>
      <c r="L39" s="1405"/>
      <c r="M39" s="338"/>
      <c r="O39" s="556" t="s">
        <v>274</v>
      </c>
      <c r="P39" s="557" t="str">
        <f>P25</f>
        <v>S E P T E M B E R</v>
      </c>
      <c r="Q39" s="416"/>
    </row>
    <row r="40" spans="2:19" ht="15" thickBot="1">
      <c r="B40" s="1406" t="str">
        <f>'INPUT DATA'!$E$10</f>
        <v>KORONADAL NATIONAL COMPREHENSIVE HIGH SCHOOL</v>
      </c>
      <c r="C40" s="1407"/>
      <c r="D40" s="1407"/>
      <c r="E40" s="1407"/>
      <c r="F40" s="1407"/>
      <c r="G40" s="1407"/>
      <c r="H40" s="1407"/>
      <c r="I40" s="1407"/>
      <c r="J40" s="1407"/>
      <c r="K40" s="1407"/>
      <c r="L40" s="1408"/>
      <c r="M40" s="338"/>
      <c r="O40" s="418" t="s">
        <v>276</v>
      </c>
      <c r="P40" s="430" t="str">
        <f>P26</f>
        <v>2 0 2 6 .</v>
      </c>
      <c r="Q40" s="559"/>
    </row>
    <row r="41" spans="2:19" ht="14.5">
      <c r="B41" s="1403" t="str">
        <f>'INPUT DATA'!$E$15</f>
        <v>City of Koronadal</v>
      </c>
      <c r="C41" s="1404"/>
      <c r="D41" s="1404"/>
      <c r="E41" s="1404"/>
      <c r="F41" s="1404"/>
      <c r="G41" s="1404"/>
      <c r="H41" s="1404"/>
      <c r="I41" s="1404"/>
      <c r="J41" s="1404"/>
      <c r="K41" s="1404"/>
      <c r="L41" s="1405"/>
      <c r="M41" s="338"/>
      <c r="R41" s="116"/>
    </row>
    <row r="42" spans="2:19" ht="6.65" customHeight="1">
      <c r="B42" s="1409"/>
      <c r="C42" s="1410"/>
      <c r="D42" s="1410"/>
      <c r="E42" s="1410"/>
      <c r="F42" s="1410"/>
      <c r="G42" s="1410"/>
      <c r="H42" s="1410"/>
      <c r="I42" s="1410"/>
      <c r="J42" s="1410"/>
      <c r="K42" s="1410"/>
      <c r="L42" s="1411"/>
      <c r="M42" s="338"/>
      <c r="R42" s="116"/>
    </row>
    <row r="43" spans="2:19">
      <c r="B43" s="1391" t="s">
        <v>451</v>
      </c>
      <c r="C43" s="1392"/>
      <c r="D43" s="1392"/>
      <c r="E43" s="1392"/>
      <c r="F43" s="1392"/>
      <c r="G43" s="1392"/>
      <c r="H43" s="1392"/>
      <c r="I43" s="1392"/>
      <c r="J43" s="1392"/>
      <c r="K43" s="1392"/>
      <c r="L43" s="1393"/>
      <c r="M43" s="338"/>
    </row>
    <row r="44" spans="2:19" ht="6.65" customHeight="1">
      <c r="B44" s="439"/>
      <c r="C44" s="123"/>
      <c r="D44" s="123"/>
      <c r="E44" s="123"/>
      <c r="F44" s="123"/>
      <c r="G44" s="123"/>
      <c r="H44" s="123"/>
      <c r="I44" s="123"/>
      <c r="J44" s="123"/>
      <c r="K44" s="123"/>
      <c r="L44" s="440"/>
      <c r="M44" s="338"/>
      <c r="O44" s="113"/>
      <c r="Q44" s="116"/>
      <c r="R44" s="113"/>
      <c r="S44" s="113"/>
    </row>
    <row r="45" spans="2:19" ht="29.5">
      <c r="B45" s="1412" t="s">
        <v>596</v>
      </c>
      <c r="C45" s="1413"/>
      <c r="D45" s="1413"/>
      <c r="E45" s="1413"/>
      <c r="F45" s="1413"/>
      <c r="G45" s="1413"/>
      <c r="H45" s="1413"/>
      <c r="I45" s="1413"/>
      <c r="J45" s="1413"/>
      <c r="K45" s="1413"/>
      <c r="L45" s="1414"/>
      <c r="M45" s="338"/>
      <c r="O45" s="113"/>
      <c r="P45" s="118"/>
      <c r="R45" s="113"/>
      <c r="S45" s="118"/>
    </row>
    <row r="46" spans="2:19" ht="14.5">
      <c r="B46" s="1391" t="s">
        <v>453</v>
      </c>
      <c r="C46" s="1392"/>
      <c r="D46" s="1392"/>
      <c r="E46" s="1392"/>
      <c r="F46" s="1392"/>
      <c r="G46" s="1392"/>
      <c r="H46" s="1392"/>
      <c r="I46" s="1392"/>
      <c r="J46" s="1392"/>
      <c r="K46" s="1392"/>
      <c r="L46" s="1393"/>
      <c r="M46" s="338"/>
      <c r="O46" s="113"/>
      <c r="Q46" s="115"/>
      <c r="R46" s="113"/>
      <c r="S46" s="113"/>
    </row>
    <row r="47" spans="2:19" ht="29.5">
      <c r="B47" s="1394" t="str">
        <f>$Q$32</f>
        <v>Philip Andrew L. Equiña</v>
      </c>
      <c r="C47" s="1395"/>
      <c r="D47" s="1395"/>
      <c r="E47" s="1395"/>
      <c r="F47" s="1395"/>
      <c r="G47" s="1395"/>
      <c r="H47" s="1395"/>
      <c r="I47" s="1395"/>
      <c r="J47" s="1395"/>
      <c r="K47" s="1395"/>
      <c r="L47" s="1396"/>
      <c r="M47" s="338"/>
      <c r="O47" s="113"/>
      <c r="R47" s="113"/>
      <c r="S47" s="113"/>
    </row>
    <row r="48" spans="2:19" ht="22.5">
      <c r="B48" s="788"/>
      <c r="C48" s="789"/>
      <c r="D48" s="789"/>
      <c r="E48" s="793" t="s">
        <v>597</v>
      </c>
      <c r="F48" s="789"/>
      <c r="G48" s="789"/>
      <c r="H48" s="789"/>
      <c r="I48" s="789"/>
      <c r="J48" s="789"/>
      <c r="K48" s="789"/>
      <c r="L48" s="790"/>
      <c r="M48" s="338"/>
      <c r="O48" s="113"/>
      <c r="R48" s="113"/>
      <c r="S48" s="113"/>
    </row>
    <row r="49" spans="2:19">
      <c r="B49" s="791"/>
      <c r="C49" s="126"/>
      <c r="D49" s="126"/>
      <c r="F49" s="126"/>
      <c r="G49" s="126"/>
      <c r="H49" s="126"/>
      <c r="I49" s="126"/>
      <c r="J49" s="126"/>
      <c r="K49" s="126"/>
      <c r="L49" s="792"/>
      <c r="M49" s="338"/>
      <c r="O49" s="113"/>
      <c r="R49" s="113"/>
      <c r="S49" s="113"/>
    </row>
    <row r="50" spans="2:19" ht="22.25" customHeight="1">
      <c r="B50" s="444"/>
      <c r="C50" s="126"/>
      <c r="D50" s="431"/>
      <c r="E50" s="435" t="str">
        <f>$P$22</f>
        <v>T  E  R  M    3,</v>
      </c>
      <c r="G50" s="437" t="s">
        <v>65</v>
      </c>
      <c r="I50" s="434" t="str">
        <f>$P$24</f>
        <v>2 0 2 6 - 2 0 2 7 .</v>
      </c>
      <c r="J50" s="123"/>
      <c r="K50" s="123"/>
      <c r="L50" s="440"/>
      <c r="M50" s="338"/>
      <c r="O50" s="113"/>
      <c r="R50" s="113"/>
      <c r="S50" s="113"/>
    </row>
    <row r="51" spans="2:19" ht="22.25" customHeight="1">
      <c r="B51" s="445"/>
      <c r="C51" s="433"/>
      <c r="D51" s="434"/>
      <c r="E51" s="433"/>
      <c r="J51" s="435"/>
      <c r="K51" s="433"/>
      <c r="L51" s="440"/>
      <c r="M51" s="338"/>
      <c r="O51" s="113"/>
      <c r="R51" s="113"/>
      <c r="S51" s="113"/>
    </row>
    <row r="52" spans="2:19" ht="22.25" customHeight="1">
      <c r="B52" s="439"/>
      <c r="C52" s="126"/>
      <c r="D52" s="432" t="s">
        <v>454</v>
      </c>
      <c r="E52" s="434" t="str">
        <f>$P$23</f>
        <v>9th</v>
      </c>
      <c r="F52" s="437" t="s">
        <v>455</v>
      </c>
      <c r="G52" s="435" t="str">
        <f>$P$25</f>
        <v>S E P T E M B E R</v>
      </c>
      <c r="H52" s="123"/>
      <c r="I52" s="438" t="str">
        <f>$P$26</f>
        <v>2 0 2 6 .</v>
      </c>
      <c r="J52" s="123"/>
      <c r="K52" s="123"/>
      <c r="L52" s="440"/>
      <c r="M52" s="338"/>
      <c r="O52" s="113"/>
      <c r="R52" s="113"/>
      <c r="S52" s="113"/>
    </row>
    <row r="53" spans="2:19">
      <c r="B53" s="439"/>
      <c r="C53" s="123"/>
      <c r="D53" s="123"/>
      <c r="E53" s="123"/>
      <c r="F53" s="123"/>
      <c r="G53" s="123"/>
      <c r="H53" s="123"/>
      <c r="I53" s="123"/>
      <c r="J53" s="123"/>
      <c r="K53" s="123"/>
      <c r="L53" s="440"/>
      <c r="M53" s="338"/>
    </row>
    <row r="54" spans="2:19">
      <c r="B54" s="439"/>
      <c r="C54" s="123"/>
      <c r="D54" s="123"/>
      <c r="E54" s="123"/>
      <c r="F54" s="123"/>
      <c r="G54" s="123"/>
      <c r="H54" s="123"/>
      <c r="I54" s="123"/>
      <c r="J54" s="123"/>
      <c r="K54" s="123"/>
      <c r="L54" s="440"/>
      <c r="M54" s="338"/>
    </row>
    <row r="55" spans="2:19">
      <c r="B55" s="439"/>
      <c r="C55" s="123"/>
      <c r="D55" s="123"/>
      <c r="E55" s="123"/>
      <c r="F55" s="123"/>
      <c r="G55" s="123"/>
      <c r="H55" s="123"/>
      <c r="I55" s="123"/>
      <c r="J55" s="123"/>
      <c r="K55" s="123"/>
      <c r="L55" s="440"/>
      <c r="M55" s="338"/>
    </row>
    <row r="56" spans="2:19">
      <c r="B56" s="439"/>
      <c r="C56" s="123"/>
      <c r="D56" s="123"/>
      <c r="E56" s="123"/>
      <c r="F56" s="123"/>
      <c r="G56" s="123"/>
      <c r="H56" s="123"/>
      <c r="I56" s="123"/>
      <c r="J56" s="123"/>
      <c r="K56" s="123"/>
      <c r="L56" s="440"/>
      <c r="M56" s="338"/>
    </row>
    <row r="57" spans="2:19" ht="15">
      <c r="B57" s="1397" t="str">
        <f>'INPUT DATA'!$E$23</f>
        <v>MA. FE LITA S. YPARRAGUIRRE</v>
      </c>
      <c r="C57" s="1398"/>
      <c r="D57" s="1398"/>
      <c r="E57" s="1398"/>
      <c r="F57" s="1398"/>
      <c r="G57" s="1398"/>
      <c r="H57" s="1398"/>
      <c r="I57" s="1398"/>
      <c r="J57" s="1398"/>
      <c r="K57" s="1398"/>
      <c r="L57" s="1399"/>
      <c r="M57" s="338"/>
    </row>
    <row r="58" spans="2:19" ht="15.5">
      <c r="B58" s="1400" t="str">
        <f>'INPUT DATA'!$E$24</f>
        <v>PRINCIPAL IV</v>
      </c>
      <c r="C58" s="1401"/>
      <c r="D58" s="1401"/>
      <c r="E58" s="1401"/>
      <c r="F58" s="1401"/>
      <c r="G58" s="1401"/>
      <c r="H58" s="1401"/>
      <c r="I58" s="1401"/>
      <c r="J58" s="1401"/>
      <c r="K58" s="1401"/>
      <c r="L58" s="1402"/>
      <c r="M58" s="338"/>
    </row>
    <row r="59" spans="2:19" ht="14.5" thickBot="1">
      <c r="B59" s="446"/>
      <c r="C59" s="447"/>
      <c r="D59" s="447"/>
      <c r="E59" s="447"/>
      <c r="F59" s="447"/>
      <c r="G59" s="447"/>
      <c r="H59" s="447"/>
      <c r="I59" s="447"/>
      <c r="J59" s="447"/>
      <c r="K59" s="447"/>
      <c r="L59" s="448"/>
      <c r="M59" s="338"/>
    </row>
    <row r="60" spans="2:19" ht="14.5" thickTop="1">
      <c r="B60" s="338"/>
      <c r="C60" s="338"/>
      <c r="D60" s="338"/>
      <c r="E60" s="338"/>
      <c r="F60" s="338"/>
      <c r="G60" s="338"/>
      <c r="H60" s="338"/>
      <c r="I60" s="338"/>
      <c r="J60" s="338"/>
      <c r="K60" s="338"/>
      <c r="L60" s="338"/>
      <c r="M60" s="338"/>
    </row>
    <row r="61" spans="2:19" ht="9.65" customHeight="1">
      <c r="B61" s="338"/>
      <c r="C61" s="338"/>
      <c r="D61" s="338"/>
      <c r="E61" s="338"/>
      <c r="F61" s="338"/>
      <c r="G61" s="338"/>
      <c r="H61" s="338"/>
      <c r="I61" s="338"/>
      <c r="J61" s="338"/>
      <c r="K61" s="338"/>
      <c r="L61" s="338"/>
      <c r="M61" s="338"/>
    </row>
  </sheetData>
  <sheetProtection algorithmName="SHA-512" hashValue="IhwKJGSgBcyo5E55unBN543DERjO4qIu2/DliBCC13U98vnFOjXYDZjw861aeee6i+T5Gg7IZvZLKJECPiGUwg==" saltValue="txH8mxj3hAXKJxBPvyOXfA==" spinCount="100000" sheet="1" autoFilter="0"/>
  <mergeCells count="28">
    <mergeCell ref="B10:L10"/>
    <mergeCell ref="B3:L5"/>
    <mergeCell ref="B6:L6"/>
    <mergeCell ref="B7:L7"/>
    <mergeCell ref="B8:L8"/>
    <mergeCell ref="B9:L9"/>
    <mergeCell ref="B38:L38"/>
    <mergeCell ref="B11:L11"/>
    <mergeCell ref="B12:L12"/>
    <mergeCell ref="B13:L13"/>
    <mergeCell ref="B15:L15"/>
    <mergeCell ref="B16:L16"/>
    <mergeCell ref="B17:L17"/>
    <mergeCell ref="B27:L27"/>
    <mergeCell ref="B28:L28"/>
    <mergeCell ref="B33:L35"/>
    <mergeCell ref="B36:L36"/>
    <mergeCell ref="B37:L37"/>
    <mergeCell ref="B46:L46"/>
    <mergeCell ref="B47:L47"/>
    <mergeCell ref="B57:L57"/>
    <mergeCell ref="B58:L58"/>
    <mergeCell ref="B39:L39"/>
    <mergeCell ref="B40:L40"/>
    <mergeCell ref="B41:L41"/>
    <mergeCell ref="B42:L42"/>
    <mergeCell ref="B43:L43"/>
    <mergeCell ref="B45:L45"/>
  </mergeCells>
  <conditionalFormatting sqref="P20">
    <cfRule type="cellIs" dxfId="13" priority="2" operator="lessThan">
      <formula>90</formula>
    </cfRule>
  </conditionalFormatting>
  <conditionalFormatting sqref="P34">
    <cfRule type="cellIs" dxfId="12" priority="1" operator="lessThan">
      <formula>90</formula>
    </cfRule>
  </conditionalFormatting>
  <printOptions horizontalCentered="1" verticalCentered="1"/>
  <pageMargins left="0.2" right="0.2" top="0.25" bottom="0.25" header="0" footer="0"/>
  <pageSetup paperSize="9" scale="88"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2967428-1B25-4E85-8EB8-922BB8B4B726}">
          <x14:formula1>
            <xm:f>masterlist!$L$4:$L$94</xm:f>
          </x14:formula1>
          <xm:sqref>P32 P18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21C8-C4AC-44F8-BB53-145F2CBA64D1}">
  <sheetPr codeName="Sheet29">
    <pageSetUpPr fitToPage="1"/>
  </sheetPr>
  <dimension ref="B1:AF61"/>
  <sheetViews>
    <sheetView view="pageBreakPreview" topLeftCell="A14" zoomScale="102" zoomScaleNormal="100" zoomScaleSheetLayoutView="102" workbookViewId="0">
      <selection activeCell="P35" sqref="P35"/>
    </sheetView>
  </sheetViews>
  <sheetFormatPr defaultColWidth="8.1640625" defaultRowHeight="14"/>
  <cols>
    <col min="1" max="1" width="8.1640625" style="112"/>
    <col min="2" max="12" width="9.33203125" style="111" customWidth="1"/>
    <col min="13" max="13" width="2.9140625" style="111" customWidth="1"/>
    <col min="14" max="14" width="2.832031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25" ht="14.5" thickTop="1">
      <c r="B1" s="441"/>
      <c r="C1" s="442"/>
      <c r="D1" s="442"/>
      <c r="E1" s="442"/>
      <c r="F1" s="442"/>
      <c r="G1" s="442"/>
      <c r="H1" s="442"/>
      <c r="I1" s="442"/>
      <c r="J1" s="442"/>
      <c r="K1" s="442"/>
      <c r="L1" s="443"/>
      <c r="M1" s="338"/>
    </row>
    <row r="2" spans="2:25" ht="3" customHeight="1">
      <c r="B2" s="439"/>
      <c r="C2" s="123"/>
      <c r="D2" s="123"/>
      <c r="E2" s="123"/>
      <c r="F2" s="123"/>
      <c r="G2" s="123"/>
      <c r="H2" s="123"/>
      <c r="I2" s="123"/>
      <c r="J2" s="123"/>
      <c r="K2" s="123"/>
      <c r="L2" s="440"/>
      <c r="M2" s="338"/>
    </row>
    <row r="3" spans="2:25">
      <c r="B3" s="1409" t="e" vm="2">
        <v>#VALUE!</v>
      </c>
      <c r="C3" s="1410"/>
      <c r="D3" s="1410"/>
      <c r="E3" s="1410"/>
      <c r="F3" s="1410"/>
      <c r="G3" s="1410"/>
      <c r="H3" s="1410"/>
      <c r="I3" s="1410"/>
      <c r="J3" s="1410"/>
      <c r="K3" s="1410"/>
      <c r="L3" s="1411"/>
      <c r="M3" s="338"/>
    </row>
    <row r="4" spans="2:25">
      <c r="B4" s="1409"/>
      <c r="C4" s="1410"/>
      <c r="D4" s="1410"/>
      <c r="E4" s="1410"/>
      <c r="F4" s="1410"/>
      <c r="G4" s="1410"/>
      <c r="H4" s="1410"/>
      <c r="I4" s="1410"/>
      <c r="J4" s="1410"/>
      <c r="K4" s="1410"/>
      <c r="L4" s="1411"/>
      <c r="M4" s="338"/>
    </row>
    <row r="5" spans="2:25" ht="14.5">
      <c r="B5" s="1409"/>
      <c r="C5" s="1410"/>
      <c r="D5" s="1410"/>
      <c r="E5" s="1410"/>
      <c r="F5" s="1410"/>
      <c r="G5" s="1410"/>
      <c r="H5" s="1410"/>
      <c r="I5" s="1410"/>
      <c r="J5" s="1410"/>
      <c r="K5" s="1410"/>
      <c r="L5" s="1411"/>
      <c r="M5" s="338"/>
      <c r="U5" s="114"/>
      <c r="V5" s="114"/>
      <c r="W5" s="114"/>
      <c r="X5" s="114"/>
      <c r="Y5" s="114"/>
    </row>
    <row r="6" spans="2:25" ht="14.5">
      <c r="B6" s="1418" t="s">
        <v>3</v>
      </c>
      <c r="C6" s="1419"/>
      <c r="D6" s="1419"/>
      <c r="E6" s="1419"/>
      <c r="F6" s="1419"/>
      <c r="G6" s="1419"/>
      <c r="H6" s="1419"/>
      <c r="I6" s="1419"/>
      <c r="J6" s="1419"/>
      <c r="K6" s="1419"/>
      <c r="L6" s="1420"/>
      <c r="M6" s="429"/>
      <c r="T6" s="115"/>
    </row>
    <row r="7" spans="2:25" ht="17.5">
      <c r="B7" s="1421" t="s">
        <v>450</v>
      </c>
      <c r="C7" s="1422"/>
      <c r="D7" s="1422"/>
      <c r="E7" s="1422"/>
      <c r="F7" s="1422"/>
      <c r="G7" s="1422"/>
      <c r="H7" s="1422"/>
      <c r="I7" s="1422"/>
      <c r="J7" s="1422"/>
      <c r="K7" s="1422"/>
      <c r="L7" s="1423"/>
      <c r="M7" s="428"/>
    </row>
    <row r="8" spans="2:25" ht="10.25" customHeight="1">
      <c r="B8" s="1424" t="str">
        <f>'INPUT DATA'!$E$8</f>
        <v>REGION XII</v>
      </c>
      <c r="C8" s="1425"/>
      <c r="D8" s="1425"/>
      <c r="E8" s="1425"/>
      <c r="F8" s="1425"/>
      <c r="G8" s="1425"/>
      <c r="H8" s="1425"/>
      <c r="I8" s="1425"/>
      <c r="J8" s="1425"/>
      <c r="K8" s="1425"/>
      <c r="L8" s="1426"/>
      <c r="M8" s="427"/>
    </row>
    <row r="9" spans="2:25" ht="10.25" customHeight="1">
      <c r="B9" s="1403" t="str">
        <f>'INPUT DATA'!$E$9</f>
        <v>CITY SCHOOLS DIVISION OF KORONADAL</v>
      </c>
      <c r="C9" s="1404"/>
      <c r="D9" s="1404"/>
      <c r="E9" s="1404"/>
      <c r="F9" s="1404"/>
      <c r="G9" s="1404"/>
      <c r="H9" s="1404"/>
      <c r="I9" s="1404"/>
      <c r="J9" s="1404"/>
      <c r="K9" s="1404"/>
      <c r="L9" s="1405"/>
      <c r="M9" s="425"/>
    </row>
    <row r="10" spans="2:25" ht="14.5">
      <c r="B10" s="1406" t="str">
        <f>'INPUT DATA'!$E$10</f>
        <v>KORONADAL NATIONAL COMPREHENSIVE HIGH SCHOOL</v>
      </c>
      <c r="C10" s="1407"/>
      <c r="D10" s="1407"/>
      <c r="E10" s="1407"/>
      <c r="F10" s="1407"/>
      <c r="G10" s="1407"/>
      <c r="H10" s="1407"/>
      <c r="I10" s="1407"/>
      <c r="J10" s="1407"/>
      <c r="K10" s="1407"/>
      <c r="L10" s="1408"/>
      <c r="M10" s="426"/>
    </row>
    <row r="11" spans="2:25">
      <c r="B11" s="1403" t="str">
        <f>'INPUT DATA'!$E$15</f>
        <v>City of Koronadal</v>
      </c>
      <c r="C11" s="1404"/>
      <c r="D11" s="1404"/>
      <c r="E11" s="1404"/>
      <c r="F11" s="1404"/>
      <c r="G11" s="1404"/>
      <c r="H11" s="1404"/>
      <c r="I11" s="1404"/>
      <c r="J11" s="1404"/>
      <c r="K11" s="1404"/>
      <c r="L11" s="1405"/>
      <c r="M11" s="425"/>
    </row>
    <row r="12" spans="2:25" ht="6" customHeight="1">
      <c r="B12" s="1409"/>
      <c r="C12" s="1410"/>
      <c r="D12" s="1410"/>
      <c r="E12" s="1410"/>
      <c r="F12" s="1410"/>
      <c r="G12" s="1410"/>
      <c r="H12" s="1410"/>
      <c r="I12" s="1410"/>
      <c r="J12" s="1410"/>
      <c r="K12" s="1410"/>
      <c r="L12" s="1411"/>
      <c r="M12" s="338"/>
    </row>
    <row r="13" spans="2:25">
      <c r="B13" s="1391" t="s">
        <v>451</v>
      </c>
      <c r="C13" s="1392"/>
      <c r="D13" s="1392"/>
      <c r="E13" s="1392"/>
      <c r="F13" s="1392"/>
      <c r="G13" s="1392"/>
      <c r="H13" s="1392"/>
      <c r="I13" s="1392"/>
      <c r="J13" s="1392"/>
      <c r="K13" s="1392"/>
      <c r="L13" s="1393"/>
      <c r="M13" s="423"/>
    </row>
    <row r="14" spans="2:25" ht="6" customHeight="1">
      <c r="B14" s="439"/>
      <c r="C14" s="123"/>
      <c r="D14" s="123"/>
      <c r="E14" s="123"/>
      <c r="F14" s="123"/>
      <c r="G14" s="123"/>
      <c r="H14" s="123"/>
      <c r="I14" s="123"/>
      <c r="J14" s="123"/>
      <c r="K14" s="123"/>
      <c r="L14" s="440"/>
      <c r="M14" s="338"/>
    </row>
    <row r="15" spans="2:25" ht="29.5">
      <c r="B15" s="1412" t="s">
        <v>596</v>
      </c>
      <c r="C15" s="1413"/>
      <c r="D15" s="1413"/>
      <c r="E15" s="1413"/>
      <c r="F15" s="1413"/>
      <c r="G15" s="1413"/>
      <c r="H15" s="1413"/>
      <c r="I15" s="1413"/>
      <c r="J15" s="1413"/>
      <c r="K15" s="1413"/>
      <c r="L15" s="1414"/>
      <c r="M15" s="424"/>
      <c r="R15" s="116"/>
    </row>
    <row r="16" spans="2:25" ht="14.5">
      <c r="B16" s="1391" t="s">
        <v>453</v>
      </c>
      <c r="C16" s="1392"/>
      <c r="D16" s="1392"/>
      <c r="E16" s="1392"/>
      <c r="F16" s="1392"/>
      <c r="G16" s="1392"/>
      <c r="H16" s="1392"/>
      <c r="I16" s="1392"/>
      <c r="J16" s="1392"/>
      <c r="K16" s="1392"/>
      <c r="L16" s="1393"/>
      <c r="M16" s="423"/>
      <c r="R16" s="116"/>
    </row>
    <row r="17" spans="2:32" s="450" customFormat="1" ht="37.5" thickBot="1">
      <c r="B17" s="1394" t="str">
        <f>$Q$18</f>
        <v>Clarenz  Fernando</v>
      </c>
      <c r="C17" s="1395"/>
      <c r="D17" s="1395"/>
      <c r="E17" s="1395"/>
      <c r="F17" s="1395"/>
      <c r="G17" s="1395"/>
      <c r="H17" s="1395"/>
      <c r="I17" s="1395"/>
      <c r="J17" s="1395"/>
      <c r="K17" s="1395"/>
      <c r="L17" s="1396"/>
      <c r="M17" s="449"/>
      <c r="P17" s="451"/>
      <c r="U17" s="452"/>
      <c r="V17" s="452"/>
      <c r="W17" s="452"/>
      <c r="X17" s="452"/>
      <c r="Y17" s="452"/>
      <c r="Z17" s="452"/>
      <c r="AA17" s="452"/>
      <c r="AB17" s="452"/>
      <c r="AC17" s="452"/>
      <c r="AD17" s="452"/>
      <c r="AE17" s="452"/>
      <c r="AF17" s="452"/>
    </row>
    <row r="18" spans="2:32" ht="22.25" customHeight="1">
      <c r="B18" s="788"/>
      <c r="C18" s="789"/>
      <c r="D18" s="789"/>
      <c r="E18" s="793" t="s">
        <v>597</v>
      </c>
      <c r="F18" s="789"/>
      <c r="G18" s="789"/>
      <c r="H18" s="789"/>
      <c r="I18" s="789"/>
      <c r="J18" s="789"/>
      <c r="K18" s="789"/>
      <c r="L18" s="790"/>
      <c r="M18" s="422"/>
      <c r="N18" s="338"/>
      <c r="O18" s="554" t="s">
        <v>269</v>
      </c>
      <c r="P18" s="555" t="s">
        <v>582</v>
      </c>
      <c r="Q18" s="560" t="str">
        <f>PROPER(P18)</f>
        <v>Clarenz  Fernando</v>
      </c>
      <c r="R18" s="553" t="e">
        <f>_xlfn.XLOOKUP(P18,masterlist!$L:$L,masterlist!M:M)</f>
        <v>#N/A</v>
      </c>
    </row>
    <row r="19" spans="2:32" ht="12.65" customHeight="1">
      <c r="B19" s="791"/>
      <c r="C19" s="126"/>
      <c r="D19" s="126"/>
      <c r="F19" s="126"/>
      <c r="G19" s="126"/>
      <c r="H19" s="126"/>
      <c r="I19" s="126"/>
      <c r="J19" s="126"/>
      <c r="K19" s="126"/>
      <c r="L19" s="792"/>
      <c r="M19" s="338"/>
      <c r="O19" s="573" t="s">
        <v>482</v>
      </c>
      <c r="P19" s="574" t="e">
        <f>IF(P20=0, "✔", "")</f>
        <v>#N/A</v>
      </c>
      <c r="Q19" s="416"/>
      <c r="R19" s="558" t="s">
        <v>277</v>
      </c>
    </row>
    <row r="20" spans="2:32" ht="22.25" customHeight="1">
      <c r="B20" s="444"/>
      <c r="C20" s="126"/>
      <c r="D20" s="431"/>
      <c r="E20" s="435" t="str">
        <f>$P$22</f>
        <v>T  E  R  M    2,</v>
      </c>
      <c r="G20" s="437" t="s">
        <v>65</v>
      </c>
      <c r="I20" s="434" t="str">
        <f>$P$24</f>
        <v>2 0 2 6 - 2 0 2 7 .</v>
      </c>
      <c r="J20" s="123"/>
      <c r="K20" s="123"/>
      <c r="L20" s="440"/>
      <c r="M20" s="338"/>
      <c r="O20" s="573" t="s">
        <v>599</v>
      </c>
      <c r="P20" s="575" t="e">
        <f>_xlfn.XLOOKUP($R$18,SoAtt!A:A,SoAtt!Q:Q)</f>
        <v>#N/A</v>
      </c>
      <c r="Q20" s="417"/>
    </row>
    <row r="21" spans="2:32" ht="11.4" customHeight="1">
      <c r="B21" s="445"/>
      <c r="C21" s="432"/>
      <c r="D21" s="434"/>
      <c r="E21" s="433"/>
      <c r="J21" s="435"/>
      <c r="K21" s="435"/>
      <c r="L21" s="440"/>
      <c r="M21" s="338"/>
      <c r="O21" s="573" t="s">
        <v>270</v>
      </c>
      <c r="P21" s="575" t="str">
        <f>_xlfn.TEXTBEFORE('INPUT DATA'!$E$14,"-")</f>
        <v>7</v>
      </c>
      <c r="Q21" s="416"/>
    </row>
    <row r="22" spans="2:32" ht="22.25" customHeight="1">
      <c r="B22" s="439"/>
      <c r="C22" s="126"/>
      <c r="D22" s="432" t="s">
        <v>454</v>
      </c>
      <c r="E22" s="434" t="str">
        <f>$P$23</f>
        <v>9th</v>
      </c>
      <c r="F22" s="437" t="s">
        <v>455</v>
      </c>
      <c r="G22" s="435" t="str">
        <f>$P$25</f>
        <v>S E P T E M B E R</v>
      </c>
      <c r="H22" s="123"/>
      <c r="I22" s="438" t="str">
        <f>$P$26</f>
        <v>2 0 2 6 .</v>
      </c>
      <c r="J22" s="123"/>
      <c r="K22" s="123"/>
      <c r="L22" s="440"/>
      <c r="M22" s="338"/>
      <c r="O22" s="573" t="s">
        <v>264</v>
      </c>
      <c r="P22" s="575" t="s">
        <v>603</v>
      </c>
      <c r="Q22" s="416"/>
    </row>
    <row r="23" spans="2:32" ht="14.5">
      <c r="B23" s="439"/>
      <c r="C23" s="123"/>
      <c r="D23" s="123"/>
      <c r="E23" s="123"/>
      <c r="F23" s="123"/>
      <c r="G23" s="123"/>
      <c r="H23" s="123"/>
      <c r="I23" s="123"/>
      <c r="J23" s="123"/>
      <c r="K23" s="123"/>
      <c r="L23" s="440"/>
      <c r="M23" s="338"/>
      <c r="O23" s="556" t="s">
        <v>271</v>
      </c>
      <c r="P23" s="557" t="s">
        <v>580</v>
      </c>
      <c r="Q23" s="416"/>
    </row>
    <row r="24" spans="2:32" ht="14.5">
      <c r="B24" s="439"/>
      <c r="C24" s="123"/>
      <c r="D24" s="123"/>
      <c r="E24" s="123"/>
      <c r="F24" s="123"/>
      <c r="G24" s="123"/>
      <c r="H24" s="123"/>
      <c r="I24" s="123"/>
      <c r="J24" s="123"/>
      <c r="K24" s="123"/>
      <c r="L24" s="440"/>
      <c r="M24" s="338"/>
      <c r="O24" s="556" t="s">
        <v>273</v>
      </c>
      <c r="P24" s="557" t="s">
        <v>577</v>
      </c>
      <c r="Q24" s="416"/>
    </row>
    <row r="25" spans="2:32" ht="14.5">
      <c r="B25" s="439"/>
      <c r="C25" s="123"/>
      <c r="D25" s="123"/>
      <c r="E25" s="123"/>
      <c r="F25" s="123"/>
      <c r="G25" s="123"/>
      <c r="H25" s="123"/>
      <c r="I25" s="123"/>
      <c r="J25" s="123"/>
      <c r="K25" s="123"/>
      <c r="L25" s="440"/>
      <c r="M25" s="338"/>
      <c r="O25" s="556" t="s">
        <v>274</v>
      </c>
      <c r="P25" s="557" t="s">
        <v>578</v>
      </c>
      <c r="Q25" s="416"/>
    </row>
    <row r="26" spans="2:32" ht="15" thickBot="1">
      <c r="B26" s="439"/>
      <c r="C26" s="123"/>
      <c r="D26" s="123"/>
      <c r="E26" s="123"/>
      <c r="F26" s="123"/>
      <c r="G26" s="123"/>
      <c r="H26" s="123"/>
      <c r="I26" s="123"/>
      <c r="J26" s="123"/>
      <c r="K26" s="123"/>
      <c r="L26" s="440"/>
      <c r="M26" s="338"/>
      <c r="O26" s="418" t="s">
        <v>276</v>
      </c>
      <c r="P26" s="430" t="s">
        <v>579</v>
      </c>
      <c r="Q26" s="559"/>
    </row>
    <row r="27" spans="2:32" ht="15.5">
      <c r="B27" s="1397" t="str">
        <f>'INPUT DATA'!$E$23</f>
        <v>MA. FE LITA S. YPARRAGUIRRE</v>
      </c>
      <c r="C27" s="1398"/>
      <c r="D27" s="1398"/>
      <c r="E27" s="1398"/>
      <c r="F27" s="1398"/>
      <c r="G27" s="1398"/>
      <c r="H27" s="1398"/>
      <c r="I27" s="1398"/>
      <c r="J27" s="1398"/>
      <c r="K27" s="1398"/>
      <c r="L27" s="1399"/>
      <c r="M27" s="338"/>
      <c r="R27" s="116"/>
    </row>
    <row r="28" spans="2:32" ht="15.5">
      <c r="B28" s="1400" t="str">
        <f>'INPUT DATA'!$E$24</f>
        <v>PRINCIPAL IV</v>
      </c>
      <c r="C28" s="1401"/>
      <c r="D28" s="1401"/>
      <c r="E28" s="1401"/>
      <c r="F28" s="1401"/>
      <c r="G28" s="1401"/>
      <c r="H28" s="1401"/>
      <c r="I28" s="1401"/>
      <c r="J28" s="1401"/>
      <c r="K28" s="1401"/>
      <c r="L28" s="1402"/>
      <c r="M28" s="338"/>
      <c r="R28" s="116"/>
    </row>
    <row r="29" spans="2:32" ht="14.5" thickBot="1">
      <c r="B29" s="446"/>
      <c r="C29" s="447"/>
      <c r="D29" s="447"/>
      <c r="E29" s="447"/>
      <c r="F29" s="447"/>
      <c r="G29" s="447"/>
      <c r="H29" s="447"/>
      <c r="I29" s="447"/>
      <c r="J29" s="447"/>
      <c r="K29" s="447"/>
      <c r="L29" s="448"/>
      <c r="M29" s="338"/>
    </row>
    <row r="30" spans="2:32" ht="5.4" customHeight="1" thickTop="1" thickBot="1">
      <c r="B30" s="338"/>
      <c r="C30" s="338"/>
      <c r="D30" s="338"/>
      <c r="E30" s="338"/>
      <c r="F30" s="338"/>
      <c r="G30" s="338"/>
      <c r="H30" s="338"/>
      <c r="I30" s="338"/>
      <c r="J30" s="338"/>
      <c r="K30" s="338"/>
      <c r="L30" s="338"/>
      <c r="M30" s="338"/>
      <c r="O30" s="119"/>
      <c r="P30" s="120"/>
      <c r="Q30" s="121"/>
      <c r="R30" s="119"/>
      <c r="S30" s="120"/>
      <c r="T30" s="117"/>
    </row>
    <row r="31" spans="2:32" ht="7.75" customHeight="1" thickTop="1" thickBot="1">
      <c r="B31" s="441"/>
      <c r="C31" s="442"/>
      <c r="D31" s="442"/>
      <c r="E31" s="442"/>
      <c r="F31" s="442"/>
      <c r="G31" s="442"/>
      <c r="H31" s="442"/>
      <c r="I31" s="442"/>
      <c r="J31" s="442"/>
      <c r="K31" s="442"/>
      <c r="L31" s="443"/>
      <c r="M31" s="338"/>
      <c r="O31" s="119"/>
      <c r="P31" s="122"/>
      <c r="Q31" s="123"/>
      <c r="R31" s="124"/>
      <c r="S31" s="122"/>
    </row>
    <row r="32" spans="2:32" ht="14.5">
      <c r="B32" s="439"/>
      <c r="C32" s="123"/>
      <c r="D32" s="123"/>
      <c r="E32" s="123"/>
      <c r="F32" s="123"/>
      <c r="G32" s="123"/>
      <c r="H32" s="123"/>
      <c r="I32" s="123"/>
      <c r="J32" s="123"/>
      <c r="K32" s="123"/>
      <c r="L32" s="440"/>
      <c r="M32" s="338"/>
      <c r="O32" s="554" t="s">
        <v>269</v>
      </c>
      <c r="P32" s="555" t="s">
        <v>541</v>
      </c>
      <c r="Q32" s="560" t="str">
        <f>PROPER(P32)</f>
        <v>Philip Andrew L. Equiña</v>
      </c>
      <c r="R32" s="553" t="e">
        <f>_xlfn.XLOOKUP(P32,masterlist!$L:$L,masterlist!M:M)</f>
        <v>#N/A</v>
      </c>
      <c r="S32" s="120"/>
    </row>
    <row r="33" spans="2:19" ht="15.5">
      <c r="B33" s="1409" t="e" vm="2">
        <v>#VALUE!</v>
      </c>
      <c r="C33" s="1410"/>
      <c r="D33" s="1410"/>
      <c r="E33" s="1410"/>
      <c r="F33" s="1410"/>
      <c r="G33" s="1410"/>
      <c r="H33" s="1410"/>
      <c r="I33" s="1410"/>
      <c r="J33" s="1410"/>
      <c r="K33" s="1410"/>
      <c r="L33" s="1411"/>
      <c r="M33" s="338"/>
      <c r="O33" s="573" t="s">
        <v>482</v>
      </c>
      <c r="P33" s="574" t="e">
        <f>IF(P34=0, "✔", "")</f>
        <v>#N/A</v>
      </c>
      <c r="Q33" s="416"/>
      <c r="R33" s="558" t="s">
        <v>277</v>
      </c>
      <c r="S33" s="125"/>
    </row>
    <row r="34" spans="2:19" ht="14.5">
      <c r="B34" s="1409"/>
      <c r="C34" s="1410"/>
      <c r="D34" s="1410"/>
      <c r="E34" s="1410"/>
      <c r="F34" s="1410"/>
      <c r="G34" s="1410"/>
      <c r="H34" s="1410"/>
      <c r="I34" s="1410"/>
      <c r="J34" s="1410"/>
      <c r="K34" s="1410"/>
      <c r="L34" s="1411"/>
      <c r="M34" s="338"/>
      <c r="O34" s="573" t="s">
        <v>599</v>
      </c>
      <c r="P34" s="575" t="e">
        <f>_xlfn.XLOOKUP($R$32,SoAtt!A:A,SoAtt!Q:Q)</f>
        <v>#N/A</v>
      </c>
      <c r="Q34" s="417"/>
      <c r="S34" s="125"/>
    </row>
    <row r="35" spans="2:19" ht="14.5">
      <c r="B35" s="1409"/>
      <c r="C35" s="1410"/>
      <c r="D35" s="1410"/>
      <c r="E35" s="1410"/>
      <c r="F35" s="1410"/>
      <c r="G35" s="1410"/>
      <c r="H35" s="1410"/>
      <c r="I35" s="1410"/>
      <c r="J35" s="1410"/>
      <c r="K35" s="1410"/>
      <c r="L35" s="1411"/>
      <c r="M35" s="338"/>
      <c r="O35" s="573" t="s">
        <v>270</v>
      </c>
      <c r="P35" s="575" t="str">
        <f>_xlfn.TEXTBEFORE('INPUT DATA'!$E$14,"-")</f>
        <v>7</v>
      </c>
      <c r="Q35" s="416"/>
      <c r="S35" s="125"/>
    </row>
    <row r="36" spans="2:19" ht="14.5">
      <c r="B36" s="1418" t="s">
        <v>3</v>
      </c>
      <c r="C36" s="1419"/>
      <c r="D36" s="1419"/>
      <c r="E36" s="1419"/>
      <c r="F36" s="1419"/>
      <c r="G36" s="1419"/>
      <c r="H36" s="1419"/>
      <c r="I36" s="1419"/>
      <c r="J36" s="1419"/>
      <c r="K36" s="1419"/>
      <c r="L36" s="1420"/>
      <c r="M36" s="338"/>
      <c r="O36" s="573" t="s">
        <v>264</v>
      </c>
      <c r="P36" s="575" t="str">
        <f>P22</f>
        <v>T  E  R  M    2,</v>
      </c>
      <c r="Q36" s="416"/>
      <c r="S36" s="127"/>
    </row>
    <row r="37" spans="2:19" ht="17.5">
      <c r="B37" s="1421" t="s">
        <v>450</v>
      </c>
      <c r="C37" s="1422"/>
      <c r="D37" s="1422"/>
      <c r="E37" s="1422"/>
      <c r="F37" s="1422"/>
      <c r="G37" s="1422"/>
      <c r="H37" s="1422"/>
      <c r="I37" s="1422"/>
      <c r="J37" s="1422"/>
      <c r="K37" s="1422"/>
      <c r="L37" s="1423"/>
      <c r="M37" s="338"/>
      <c r="O37" s="556" t="s">
        <v>271</v>
      </c>
      <c r="P37" s="557" t="str">
        <f>P23</f>
        <v>9th</v>
      </c>
      <c r="Q37" s="416"/>
      <c r="S37" s="127"/>
    </row>
    <row r="38" spans="2:19" ht="14.5">
      <c r="B38" s="1415" t="str">
        <f>'INPUT DATA'!$E$8</f>
        <v>REGION XII</v>
      </c>
      <c r="C38" s="1416"/>
      <c r="D38" s="1416"/>
      <c r="E38" s="1416"/>
      <c r="F38" s="1416"/>
      <c r="G38" s="1416"/>
      <c r="H38" s="1416"/>
      <c r="I38" s="1416"/>
      <c r="J38" s="1416"/>
      <c r="K38" s="1416"/>
      <c r="L38" s="1417"/>
      <c r="M38" s="338"/>
      <c r="O38" s="556" t="s">
        <v>273</v>
      </c>
      <c r="P38" s="557" t="str">
        <f>P24</f>
        <v>2 0 2 6 - 2 0 2 7 .</v>
      </c>
      <c r="Q38" s="416"/>
      <c r="S38" s="127"/>
    </row>
    <row r="39" spans="2:19" ht="14.5">
      <c r="B39" s="1403" t="str">
        <f>'INPUT DATA'!$E$9</f>
        <v>CITY SCHOOLS DIVISION OF KORONADAL</v>
      </c>
      <c r="C39" s="1404"/>
      <c r="D39" s="1404"/>
      <c r="E39" s="1404"/>
      <c r="F39" s="1404"/>
      <c r="G39" s="1404"/>
      <c r="H39" s="1404"/>
      <c r="I39" s="1404"/>
      <c r="J39" s="1404"/>
      <c r="K39" s="1404"/>
      <c r="L39" s="1405"/>
      <c r="M39" s="338"/>
      <c r="O39" s="556" t="s">
        <v>274</v>
      </c>
      <c r="P39" s="557" t="str">
        <f>P25</f>
        <v>S E P T E M B E R</v>
      </c>
      <c r="Q39" s="416"/>
    </row>
    <row r="40" spans="2:19" ht="15" thickBot="1">
      <c r="B40" s="1406" t="str">
        <f>'INPUT DATA'!$E$10</f>
        <v>KORONADAL NATIONAL COMPREHENSIVE HIGH SCHOOL</v>
      </c>
      <c r="C40" s="1407"/>
      <c r="D40" s="1407"/>
      <c r="E40" s="1407"/>
      <c r="F40" s="1407"/>
      <c r="G40" s="1407"/>
      <c r="H40" s="1407"/>
      <c r="I40" s="1407"/>
      <c r="J40" s="1407"/>
      <c r="K40" s="1407"/>
      <c r="L40" s="1408"/>
      <c r="M40" s="338"/>
      <c r="O40" s="418" t="s">
        <v>276</v>
      </c>
      <c r="P40" s="430" t="str">
        <f>P26</f>
        <v>2 0 2 6 .</v>
      </c>
      <c r="Q40" s="559"/>
    </row>
    <row r="41" spans="2:19" ht="14.5">
      <c r="B41" s="1403" t="str">
        <f>'INPUT DATA'!$E$15</f>
        <v>City of Koronadal</v>
      </c>
      <c r="C41" s="1404"/>
      <c r="D41" s="1404"/>
      <c r="E41" s="1404"/>
      <c r="F41" s="1404"/>
      <c r="G41" s="1404"/>
      <c r="H41" s="1404"/>
      <c r="I41" s="1404"/>
      <c r="J41" s="1404"/>
      <c r="K41" s="1404"/>
      <c r="L41" s="1405"/>
      <c r="M41" s="338"/>
      <c r="R41" s="116"/>
    </row>
    <row r="42" spans="2:19" ht="6.65" customHeight="1">
      <c r="B42" s="1409"/>
      <c r="C42" s="1410"/>
      <c r="D42" s="1410"/>
      <c r="E42" s="1410"/>
      <c r="F42" s="1410"/>
      <c r="G42" s="1410"/>
      <c r="H42" s="1410"/>
      <c r="I42" s="1410"/>
      <c r="J42" s="1410"/>
      <c r="K42" s="1410"/>
      <c r="L42" s="1411"/>
      <c r="M42" s="338"/>
      <c r="R42" s="116"/>
    </row>
    <row r="43" spans="2:19">
      <c r="B43" s="1391" t="s">
        <v>451</v>
      </c>
      <c r="C43" s="1392"/>
      <c r="D43" s="1392"/>
      <c r="E43" s="1392"/>
      <c r="F43" s="1392"/>
      <c r="G43" s="1392"/>
      <c r="H43" s="1392"/>
      <c r="I43" s="1392"/>
      <c r="J43" s="1392"/>
      <c r="K43" s="1392"/>
      <c r="L43" s="1393"/>
      <c r="M43" s="338"/>
    </row>
    <row r="44" spans="2:19" ht="6.65" customHeight="1">
      <c r="B44" s="439"/>
      <c r="C44" s="123"/>
      <c r="D44" s="123"/>
      <c r="E44" s="123"/>
      <c r="F44" s="123"/>
      <c r="G44" s="123"/>
      <c r="H44" s="123"/>
      <c r="I44" s="123"/>
      <c r="J44" s="123"/>
      <c r="K44" s="123"/>
      <c r="L44" s="440"/>
      <c r="M44" s="338"/>
      <c r="O44" s="113"/>
      <c r="Q44" s="116"/>
      <c r="R44" s="113"/>
      <c r="S44" s="113"/>
    </row>
    <row r="45" spans="2:19" ht="29.5">
      <c r="B45" s="1412" t="s">
        <v>596</v>
      </c>
      <c r="C45" s="1413"/>
      <c r="D45" s="1413"/>
      <c r="E45" s="1413"/>
      <c r="F45" s="1413"/>
      <c r="G45" s="1413"/>
      <c r="H45" s="1413"/>
      <c r="I45" s="1413"/>
      <c r="J45" s="1413"/>
      <c r="K45" s="1413"/>
      <c r="L45" s="1414"/>
      <c r="M45" s="338"/>
      <c r="O45" s="113"/>
      <c r="P45" s="118"/>
      <c r="R45" s="113"/>
      <c r="S45" s="118"/>
    </row>
    <row r="46" spans="2:19" ht="14.5">
      <c r="B46" s="1391" t="s">
        <v>453</v>
      </c>
      <c r="C46" s="1392"/>
      <c r="D46" s="1392"/>
      <c r="E46" s="1392"/>
      <c r="F46" s="1392"/>
      <c r="G46" s="1392"/>
      <c r="H46" s="1392"/>
      <c r="I46" s="1392"/>
      <c r="J46" s="1392"/>
      <c r="K46" s="1392"/>
      <c r="L46" s="1393"/>
      <c r="M46" s="338"/>
      <c r="O46" s="113"/>
      <c r="Q46" s="115"/>
      <c r="R46" s="113"/>
      <c r="S46" s="113"/>
    </row>
    <row r="47" spans="2:19" ht="29.5">
      <c r="B47" s="1394" t="str">
        <f>$Q$32</f>
        <v>Philip Andrew L. Equiña</v>
      </c>
      <c r="C47" s="1395"/>
      <c r="D47" s="1395"/>
      <c r="E47" s="1395"/>
      <c r="F47" s="1395"/>
      <c r="G47" s="1395"/>
      <c r="H47" s="1395"/>
      <c r="I47" s="1395"/>
      <c r="J47" s="1395"/>
      <c r="K47" s="1395"/>
      <c r="L47" s="1396"/>
      <c r="M47" s="338"/>
      <c r="O47" s="113"/>
      <c r="R47" s="113"/>
      <c r="S47" s="113"/>
    </row>
    <row r="48" spans="2:19" ht="22.5">
      <c r="B48" s="788"/>
      <c r="C48" s="789"/>
      <c r="D48" s="789"/>
      <c r="E48" s="793" t="s">
        <v>597</v>
      </c>
      <c r="F48" s="789"/>
      <c r="G48" s="789"/>
      <c r="H48" s="789"/>
      <c r="I48" s="789"/>
      <c r="J48" s="789"/>
      <c r="K48" s="789"/>
      <c r="L48" s="790"/>
      <c r="M48" s="338"/>
      <c r="O48" s="113"/>
      <c r="R48" s="113"/>
      <c r="S48" s="113"/>
    </row>
    <row r="49" spans="2:19">
      <c r="B49" s="791"/>
      <c r="C49" s="126"/>
      <c r="D49" s="126"/>
      <c r="F49" s="126"/>
      <c r="G49" s="126"/>
      <c r="H49" s="126"/>
      <c r="I49" s="126"/>
      <c r="J49" s="126"/>
      <c r="K49" s="126"/>
      <c r="L49" s="792"/>
      <c r="M49" s="338"/>
      <c r="O49" s="113"/>
      <c r="R49" s="113"/>
      <c r="S49" s="113"/>
    </row>
    <row r="50" spans="2:19" ht="22.25" customHeight="1">
      <c r="B50" s="444"/>
      <c r="C50" s="126"/>
      <c r="D50" s="431"/>
      <c r="E50" s="435" t="str">
        <f>$P$22</f>
        <v>T  E  R  M    2,</v>
      </c>
      <c r="G50" s="437" t="s">
        <v>65</v>
      </c>
      <c r="I50" s="434" t="str">
        <f>$P$24</f>
        <v>2 0 2 6 - 2 0 2 7 .</v>
      </c>
      <c r="J50" s="123"/>
      <c r="K50" s="123"/>
      <c r="L50" s="440"/>
      <c r="M50" s="338"/>
      <c r="O50" s="113"/>
      <c r="R50" s="113"/>
      <c r="S50" s="113"/>
    </row>
    <row r="51" spans="2:19" ht="22.25" customHeight="1">
      <c r="B51" s="445"/>
      <c r="C51" s="433"/>
      <c r="D51" s="434"/>
      <c r="E51" s="433"/>
      <c r="J51" s="435"/>
      <c r="K51" s="433"/>
      <c r="L51" s="440"/>
      <c r="M51" s="338"/>
      <c r="O51" s="113"/>
      <c r="R51" s="113"/>
      <c r="S51" s="113"/>
    </row>
    <row r="52" spans="2:19" ht="22.25" customHeight="1">
      <c r="B52" s="439"/>
      <c r="C52" s="126"/>
      <c r="D52" s="432" t="s">
        <v>454</v>
      </c>
      <c r="E52" s="434" t="str">
        <f>$P$23</f>
        <v>9th</v>
      </c>
      <c r="F52" s="437" t="s">
        <v>455</v>
      </c>
      <c r="G52" s="435" t="str">
        <f>$P$25</f>
        <v>S E P T E M B E R</v>
      </c>
      <c r="H52" s="123"/>
      <c r="I52" s="438" t="str">
        <f>$P$26</f>
        <v>2 0 2 6 .</v>
      </c>
      <c r="J52" s="123"/>
      <c r="K52" s="123"/>
      <c r="L52" s="440"/>
      <c r="M52" s="338"/>
      <c r="O52" s="113"/>
      <c r="R52" s="113"/>
      <c r="S52" s="113"/>
    </row>
    <row r="53" spans="2:19">
      <c r="B53" s="439"/>
      <c r="C53" s="123"/>
      <c r="D53" s="123"/>
      <c r="E53" s="123"/>
      <c r="F53" s="123"/>
      <c r="G53" s="123"/>
      <c r="H53" s="123"/>
      <c r="I53" s="123"/>
      <c r="J53" s="123"/>
      <c r="K53" s="123"/>
      <c r="L53" s="440"/>
      <c r="M53" s="338"/>
    </row>
    <row r="54" spans="2:19">
      <c r="B54" s="439"/>
      <c r="C54" s="123"/>
      <c r="D54" s="123"/>
      <c r="E54" s="123"/>
      <c r="F54" s="123"/>
      <c r="G54" s="123"/>
      <c r="H54" s="123"/>
      <c r="I54" s="123"/>
      <c r="J54" s="123"/>
      <c r="K54" s="123"/>
      <c r="L54" s="440"/>
      <c r="M54" s="338"/>
    </row>
    <row r="55" spans="2:19">
      <c r="B55" s="439"/>
      <c r="C55" s="123"/>
      <c r="D55" s="123"/>
      <c r="E55" s="123"/>
      <c r="F55" s="123"/>
      <c r="G55" s="123"/>
      <c r="H55" s="123"/>
      <c r="I55" s="123"/>
      <c r="J55" s="123"/>
      <c r="K55" s="123"/>
      <c r="L55" s="440"/>
      <c r="M55" s="338"/>
    </row>
    <row r="56" spans="2:19">
      <c r="B56" s="439"/>
      <c r="C56" s="123"/>
      <c r="D56" s="123"/>
      <c r="E56" s="123"/>
      <c r="F56" s="123"/>
      <c r="G56" s="123"/>
      <c r="H56" s="123"/>
      <c r="I56" s="123"/>
      <c r="J56" s="123"/>
      <c r="K56" s="123"/>
      <c r="L56" s="440"/>
      <c r="M56" s="338"/>
    </row>
    <row r="57" spans="2:19" ht="15">
      <c r="B57" s="1397" t="str">
        <f>'INPUT DATA'!$E$23</f>
        <v>MA. FE LITA S. YPARRAGUIRRE</v>
      </c>
      <c r="C57" s="1398"/>
      <c r="D57" s="1398"/>
      <c r="E57" s="1398"/>
      <c r="F57" s="1398"/>
      <c r="G57" s="1398"/>
      <c r="H57" s="1398"/>
      <c r="I57" s="1398"/>
      <c r="J57" s="1398"/>
      <c r="K57" s="1398"/>
      <c r="L57" s="1399"/>
      <c r="M57" s="338"/>
    </row>
    <row r="58" spans="2:19" ht="15.5">
      <c r="B58" s="1400" t="str">
        <f>'INPUT DATA'!$E$24</f>
        <v>PRINCIPAL IV</v>
      </c>
      <c r="C58" s="1401"/>
      <c r="D58" s="1401"/>
      <c r="E58" s="1401"/>
      <c r="F58" s="1401"/>
      <c r="G58" s="1401"/>
      <c r="H58" s="1401"/>
      <c r="I58" s="1401"/>
      <c r="J58" s="1401"/>
      <c r="K58" s="1401"/>
      <c r="L58" s="1402"/>
      <c r="M58" s="338"/>
    </row>
    <row r="59" spans="2:19" ht="14.5" thickBot="1">
      <c r="B59" s="446"/>
      <c r="C59" s="447"/>
      <c r="D59" s="447"/>
      <c r="E59" s="447"/>
      <c r="F59" s="447"/>
      <c r="G59" s="447"/>
      <c r="H59" s="447"/>
      <c r="I59" s="447"/>
      <c r="J59" s="447"/>
      <c r="K59" s="447"/>
      <c r="L59" s="448"/>
      <c r="M59" s="338"/>
    </row>
    <row r="60" spans="2:19" ht="14.5" thickTop="1">
      <c r="B60" s="338"/>
      <c r="C60" s="338"/>
      <c r="D60" s="338"/>
      <c r="E60" s="338"/>
      <c r="F60" s="338"/>
      <c r="G60" s="338"/>
      <c r="H60" s="338"/>
      <c r="I60" s="338"/>
      <c r="J60" s="338"/>
      <c r="K60" s="338"/>
      <c r="L60" s="338"/>
      <c r="M60" s="338"/>
    </row>
    <row r="61" spans="2:19" ht="9.65" customHeight="1">
      <c r="B61" s="338"/>
      <c r="C61" s="338"/>
      <c r="D61" s="338"/>
      <c r="E61" s="338"/>
      <c r="F61" s="338"/>
      <c r="G61" s="338"/>
      <c r="H61" s="338"/>
      <c r="I61" s="338"/>
      <c r="J61" s="338"/>
      <c r="K61" s="338"/>
      <c r="L61" s="338"/>
      <c r="M61" s="338"/>
    </row>
  </sheetData>
  <sheetProtection algorithmName="SHA-512" hashValue="46zmb3l5yTMqgteVgxb+/2cvAH7fHNoH2KdiY2giu4hpniuoZMufITBxG7oKg1mIFkf4jIGNPn3lGDxVzh79gw==" saltValue="sIDyuOFHdcOtGupGB6m0SQ==" spinCount="100000" sheet="1" autoFilter="0"/>
  <mergeCells count="28">
    <mergeCell ref="B10:L10"/>
    <mergeCell ref="B3:L5"/>
    <mergeCell ref="B6:L6"/>
    <mergeCell ref="B7:L7"/>
    <mergeCell ref="B8:L8"/>
    <mergeCell ref="B9:L9"/>
    <mergeCell ref="B38:L38"/>
    <mergeCell ref="B11:L11"/>
    <mergeCell ref="B12:L12"/>
    <mergeCell ref="B13:L13"/>
    <mergeCell ref="B15:L15"/>
    <mergeCell ref="B16:L16"/>
    <mergeCell ref="B17:L17"/>
    <mergeCell ref="B27:L27"/>
    <mergeCell ref="B28:L28"/>
    <mergeCell ref="B33:L35"/>
    <mergeCell ref="B36:L36"/>
    <mergeCell ref="B37:L37"/>
    <mergeCell ref="B46:L46"/>
    <mergeCell ref="B47:L47"/>
    <mergeCell ref="B57:L57"/>
    <mergeCell ref="B58:L58"/>
    <mergeCell ref="B39:L39"/>
    <mergeCell ref="B40:L40"/>
    <mergeCell ref="B41:L41"/>
    <mergeCell ref="B42:L42"/>
    <mergeCell ref="B43:L43"/>
    <mergeCell ref="B45:L45"/>
  </mergeCells>
  <conditionalFormatting sqref="P20">
    <cfRule type="cellIs" dxfId="11" priority="2" operator="lessThan">
      <formula>90</formula>
    </cfRule>
  </conditionalFormatting>
  <conditionalFormatting sqref="P34">
    <cfRule type="cellIs" dxfId="10" priority="1" operator="lessThan">
      <formula>90</formula>
    </cfRule>
  </conditionalFormatting>
  <printOptions horizontalCentered="1" verticalCentered="1"/>
  <pageMargins left="0.2" right="0.2" top="0.25" bottom="0.25" header="0" footer="0"/>
  <pageSetup paperSize="9" scale="88"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7B6635A-2B0F-4A73-8044-BC9F27E5E5A1}">
          <x14:formula1>
            <xm:f>masterlist!$L$4:$L$94</xm:f>
          </x14:formula1>
          <xm:sqref>P32 P18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D210B-818E-4275-AFE8-ACDB2B602D01}">
  <sheetPr codeName="Sheet28">
    <pageSetUpPr fitToPage="1"/>
  </sheetPr>
  <dimension ref="B1:AF61"/>
  <sheetViews>
    <sheetView zoomScaleNormal="100" zoomScaleSheetLayoutView="102" workbookViewId="0">
      <selection activeCell="B17" sqref="B17:L17"/>
    </sheetView>
  </sheetViews>
  <sheetFormatPr defaultColWidth="8.1640625" defaultRowHeight="14"/>
  <cols>
    <col min="1" max="1" width="8.1640625" style="112"/>
    <col min="2" max="12" width="9.33203125" style="111" customWidth="1"/>
    <col min="13" max="13" width="2.9140625" style="111" customWidth="1"/>
    <col min="14" max="14" width="2.832031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25" ht="14.5" thickTop="1">
      <c r="B1" s="441"/>
      <c r="C1" s="442"/>
      <c r="D1" s="442"/>
      <c r="E1" s="442"/>
      <c r="F1" s="442"/>
      <c r="G1" s="442"/>
      <c r="H1" s="442"/>
      <c r="I1" s="442"/>
      <c r="J1" s="442"/>
      <c r="K1" s="442"/>
      <c r="L1" s="443"/>
      <c r="M1" s="338"/>
    </row>
    <row r="2" spans="2:25" ht="3" customHeight="1">
      <c r="B2" s="439"/>
      <c r="C2" s="123"/>
      <c r="D2" s="123"/>
      <c r="E2" s="123"/>
      <c r="F2" s="123"/>
      <c r="G2" s="123"/>
      <c r="H2" s="123"/>
      <c r="I2" s="123"/>
      <c r="J2" s="123"/>
      <c r="K2" s="123"/>
      <c r="L2" s="440"/>
      <c r="M2" s="338"/>
    </row>
    <row r="3" spans="2:25">
      <c r="B3" s="1409" t="e" vm="2">
        <v>#VALUE!</v>
      </c>
      <c r="C3" s="1410"/>
      <c r="D3" s="1410"/>
      <c r="E3" s="1410"/>
      <c r="F3" s="1410"/>
      <c r="G3" s="1410"/>
      <c r="H3" s="1410"/>
      <c r="I3" s="1410"/>
      <c r="J3" s="1410"/>
      <c r="K3" s="1410"/>
      <c r="L3" s="1411"/>
      <c r="M3" s="338"/>
    </row>
    <row r="4" spans="2:25">
      <c r="B4" s="1409"/>
      <c r="C4" s="1410"/>
      <c r="D4" s="1410"/>
      <c r="E4" s="1410"/>
      <c r="F4" s="1410"/>
      <c r="G4" s="1410"/>
      <c r="H4" s="1410"/>
      <c r="I4" s="1410"/>
      <c r="J4" s="1410"/>
      <c r="K4" s="1410"/>
      <c r="L4" s="1411"/>
      <c r="M4" s="338"/>
    </row>
    <row r="5" spans="2:25" ht="14.5">
      <c r="B5" s="1409"/>
      <c r="C5" s="1410"/>
      <c r="D5" s="1410"/>
      <c r="E5" s="1410"/>
      <c r="F5" s="1410"/>
      <c r="G5" s="1410"/>
      <c r="H5" s="1410"/>
      <c r="I5" s="1410"/>
      <c r="J5" s="1410"/>
      <c r="K5" s="1410"/>
      <c r="L5" s="1411"/>
      <c r="M5" s="338"/>
      <c r="U5" s="114"/>
      <c r="V5" s="114"/>
      <c r="W5" s="114"/>
      <c r="X5" s="114"/>
      <c r="Y5" s="114"/>
    </row>
    <row r="6" spans="2:25" ht="14.5">
      <c r="B6" s="1418" t="s">
        <v>3</v>
      </c>
      <c r="C6" s="1419"/>
      <c r="D6" s="1419"/>
      <c r="E6" s="1419"/>
      <c r="F6" s="1419"/>
      <c r="G6" s="1419"/>
      <c r="H6" s="1419"/>
      <c r="I6" s="1419"/>
      <c r="J6" s="1419"/>
      <c r="K6" s="1419"/>
      <c r="L6" s="1420"/>
      <c r="M6" s="429"/>
      <c r="T6" s="115"/>
    </row>
    <row r="7" spans="2:25" ht="17.5">
      <c r="B7" s="1421" t="s">
        <v>450</v>
      </c>
      <c r="C7" s="1422"/>
      <c r="D7" s="1422"/>
      <c r="E7" s="1422"/>
      <c r="F7" s="1422"/>
      <c r="G7" s="1422"/>
      <c r="H7" s="1422"/>
      <c r="I7" s="1422"/>
      <c r="J7" s="1422"/>
      <c r="K7" s="1422"/>
      <c r="L7" s="1423"/>
      <c r="M7" s="428"/>
    </row>
    <row r="8" spans="2:25" ht="10.25" customHeight="1">
      <c r="B8" s="1424" t="str">
        <f>'INPUT DATA'!$E$8</f>
        <v>REGION XII</v>
      </c>
      <c r="C8" s="1425"/>
      <c r="D8" s="1425"/>
      <c r="E8" s="1425"/>
      <c r="F8" s="1425"/>
      <c r="G8" s="1425"/>
      <c r="H8" s="1425"/>
      <c r="I8" s="1425"/>
      <c r="J8" s="1425"/>
      <c r="K8" s="1425"/>
      <c r="L8" s="1426"/>
      <c r="M8" s="427"/>
    </row>
    <row r="9" spans="2:25" ht="10.25" customHeight="1">
      <c r="B9" s="1403" t="str">
        <f>'INPUT DATA'!$E$9</f>
        <v>CITY SCHOOLS DIVISION OF KORONADAL</v>
      </c>
      <c r="C9" s="1404"/>
      <c r="D9" s="1404"/>
      <c r="E9" s="1404"/>
      <c r="F9" s="1404"/>
      <c r="G9" s="1404"/>
      <c r="H9" s="1404"/>
      <c r="I9" s="1404"/>
      <c r="J9" s="1404"/>
      <c r="K9" s="1404"/>
      <c r="L9" s="1405"/>
      <c r="M9" s="425"/>
    </row>
    <row r="10" spans="2:25" ht="14.5">
      <c r="B10" s="1406" t="str">
        <f>'INPUT DATA'!$E$10</f>
        <v>KORONADAL NATIONAL COMPREHENSIVE HIGH SCHOOL</v>
      </c>
      <c r="C10" s="1407"/>
      <c r="D10" s="1407"/>
      <c r="E10" s="1407"/>
      <c r="F10" s="1407"/>
      <c r="G10" s="1407"/>
      <c r="H10" s="1407"/>
      <c r="I10" s="1407"/>
      <c r="J10" s="1407"/>
      <c r="K10" s="1407"/>
      <c r="L10" s="1408"/>
      <c r="M10" s="426"/>
    </row>
    <row r="11" spans="2:25">
      <c r="B11" s="1403" t="str">
        <f>'INPUT DATA'!$E$15</f>
        <v>City of Koronadal</v>
      </c>
      <c r="C11" s="1404"/>
      <c r="D11" s="1404"/>
      <c r="E11" s="1404"/>
      <c r="F11" s="1404"/>
      <c r="G11" s="1404"/>
      <c r="H11" s="1404"/>
      <c r="I11" s="1404"/>
      <c r="J11" s="1404"/>
      <c r="K11" s="1404"/>
      <c r="L11" s="1405"/>
      <c r="M11" s="425"/>
    </row>
    <row r="12" spans="2:25" ht="6" customHeight="1">
      <c r="B12" s="1409"/>
      <c r="C12" s="1410"/>
      <c r="D12" s="1410"/>
      <c r="E12" s="1410"/>
      <c r="F12" s="1410"/>
      <c r="G12" s="1410"/>
      <c r="H12" s="1410"/>
      <c r="I12" s="1410"/>
      <c r="J12" s="1410"/>
      <c r="K12" s="1410"/>
      <c r="L12" s="1411"/>
      <c r="M12" s="338"/>
    </row>
    <row r="13" spans="2:25">
      <c r="B13" s="1391" t="s">
        <v>451</v>
      </c>
      <c r="C13" s="1392"/>
      <c r="D13" s="1392"/>
      <c r="E13" s="1392"/>
      <c r="F13" s="1392"/>
      <c r="G13" s="1392"/>
      <c r="H13" s="1392"/>
      <c r="I13" s="1392"/>
      <c r="J13" s="1392"/>
      <c r="K13" s="1392"/>
      <c r="L13" s="1393"/>
      <c r="M13" s="423"/>
    </row>
    <row r="14" spans="2:25" ht="6" customHeight="1">
      <c r="B14" s="439"/>
      <c r="C14" s="123"/>
      <c r="D14" s="123"/>
      <c r="E14" s="123"/>
      <c r="F14" s="123"/>
      <c r="G14" s="123"/>
      <c r="H14" s="123"/>
      <c r="I14" s="123"/>
      <c r="J14" s="123"/>
      <c r="K14" s="123"/>
      <c r="L14" s="440"/>
      <c r="M14" s="338"/>
    </row>
    <row r="15" spans="2:25" ht="29.5">
      <c r="B15" s="1412" t="s">
        <v>596</v>
      </c>
      <c r="C15" s="1413"/>
      <c r="D15" s="1413"/>
      <c r="E15" s="1413"/>
      <c r="F15" s="1413"/>
      <c r="G15" s="1413"/>
      <c r="H15" s="1413"/>
      <c r="I15" s="1413"/>
      <c r="J15" s="1413"/>
      <c r="K15" s="1413"/>
      <c r="L15" s="1414"/>
      <c r="M15" s="424"/>
      <c r="R15" s="116"/>
    </row>
    <row r="16" spans="2:25" ht="14.5">
      <c r="B16" s="1391" t="s">
        <v>453</v>
      </c>
      <c r="C16" s="1392"/>
      <c r="D16" s="1392"/>
      <c r="E16" s="1392"/>
      <c r="F16" s="1392"/>
      <c r="G16" s="1392"/>
      <c r="H16" s="1392"/>
      <c r="I16" s="1392"/>
      <c r="J16" s="1392"/>
      <c r="K16" s="1392"/>
      <c r="L16" s="1393"/>
      <c r="M16" s="423"/>
      <c r="R16" s="116"/>
    </row>
    <row r="17" spans="2:32" s="450" customFormat="1" ht="37.5" thickBot="1">
      <c r="B17" s="1394" t="str">
        <f>$Q$18</f>
        <v>Prince Francis E. Gonzales</v>
      </c>
      <c r="C17" s="1395"/>
      <c r="D17" s="1395"/>
      <c r="E17" s="1395"/>
      <c r="F17" s="1395"/>
      <c r="G17" s="1395"/>
      <c r="H17" s="1395"/>
      <c r="I17" s="1395"/>
      <c r="J17" s="1395"/>
      <c r="K17" s="1395"/>
      <c r="L17" s="1396"/>
      <c r="M17" s="449"/>
      <c r="P17" s="451"/>
      <c r="U17" s="452"/>
      <c r="V17" s="452"/>
      <c r="W17" s="452"/>
      <c r="X17" s="452"/>
      <c r="Y17" s="452"/>
      <c r="Z17" s="452"/>
      <c r="AA17" s="452"/>
      <c r="AB17" s="452"/>
      <c r="AC17" s="452"/>
      <c r="AD17" s="452"/>
      <c r="AE17" s="452"/>
      <c r="AF17" s="452"/>
    </row>
    <row r="18" spans="2:32" ht="22.25" customHeight="1">
      <c r="B18" s="788"/>
      <c r="C18" s="789"/>
      <c r="D18" s="789"/>
      <c r="E18" s="793" t="s">
        <v>597</v>
      </c>
      <c r="F18" s="789"/>
      <c r="G18" s="789"/>
      <c r="H18" s="789"/>
      <c r="I18" s="789"/>
      <c r="J18" s="789"/>
      <c r="K18" s="789"/>
      <c r="L18" s="790"/>
      <c r="M18" s="422"/>
      <c r="N18" s="338"/>
      <c r="O18" s="554" t="s">
        <v>269</v>
      </c>
      <c r="P18" s="555" t="s">
        <v>672</v>
      </c>
      <c r="Q18" s="560" t="str">
        <f>PROPER(P18)</f>
        <v>Prince Francis E. Gonzales</v>
      </c>
      <c r="R18" s="553" t="e">
        <f>_xlfn.XLOOKUP(P18,masterlist!$L:$L,masterlist!M:M)</f>
        <v>#N/A</v>
      </c>
    </row>
    <row r="19" spans="2:32" ht="12.65" customHeight="1">
      <c r="B19" s="791"/>
      <c r="C19" s="126"/>
      <c r="D19" s="126"/>
      <c r="F19" s="126"/>
      <c r="G19" s="126"/>
      <c r="H19" s="126"/>
      <c r="I19" s="126"/>
      <c r="J19" s="126"/>
      <c r="K19" s="126"/>
      <c r="L19" s="792"/>
      <c r="M19" s="338"/>
      <c r="O19" s="573" t="s">
        <v>482</v>
      </c>
      <c r="P19" s="574" t="e">
        <f>IF(P20=0, "✔", "")</f>
        <v>#N/A</v>
      </c>
      <c r="Q19" s="416"/>
      <c r="R19" s="558" t="s">
        <v>277</v>
      </c>
    </row>
    <row r="20" spans="2:32" ht="22.25" customHeight="1">
      <c r="B20" s="444"/>
      <c r="C20" s="126"/>
      <c r="D20" s="431"/>
      <c r="E20" s="435" t="str">
        <f>$P$22</f>
        <v>T  E  R  M    1,</v>
      </c>
      <c r="G20" s="437" t="s">
        <v>65</v>
      </c>
      <c r="I20" s="434" t="str">
        <f>$P$24</f>
        <v>2 0 2 6 - 2 0 2 7 .</v>
      </c>
      <c r="J20" s="123"/>
      <c r="K20" s="123"/>
      <c r="L20" s="440"/>
      <c r="M20" s="338"/>
      <c r="O20" s="573" t="s">
        <v>599</v>
      </c>
      <c r="P20" s="575" t="e">
        <f>_xlfn.XLOOKUP($R$18,SoAtt!A:A,SoAtt!P:P)</f>
        <v>#N/A</v>
      </c>
      <c r="Q20" s="417"/>
    </row>
    <row r="21" spans="2:32" ht="11.4" customHeight="1">
      <c r="B21" s="445"/>
      <c r="C21" s="432"/>
      <c r="D21" s="434"/>
      <c r="E21" s="433"/>
      <c r="J21" s="435"/>
      <c r="K21" s="435"/>
      <c r="L21" s="440"/>
      <c r="M21" s="338"/>
      <c r="O21" s="573" t="s">
        <v>270</v>
      </c>
      <c r="P21" s="575" t="str">
        <f>_xlfn.TEXTBEFORE('INPUT DATA'!$E$14,"-")</f>
        <v>7</v>
      </c>
      <c r="Q21" s="416"/>
    </row>
    <row r="22" spans="2:32" ht="22.25" customHeight="1">
      <c r="B22" s="439"/>
      <c r="C22" s="126"/>
      <c r="D22" s="432" t="s">
        <v>454</v>
      </c>
      <c r="E22" s="434" t="str">
        <f>$P$23</f>
        <v>9th</v>
      </c>
      <c r="F22" s="437" t="s">
        <v>455</v>
      </c>
      <c r="G22" s="435" t="str">
        <f>$P$25</f>
        <v>S E P T E M B E R</v>
      </c>
      <c r="H22" s="123"/>
      <c r="I22" s="438" t="str">
        <f>$P$26</f>
        <v>2 0 2 6 .</v>
      </c>
      <c r="J22" s="123"/>
      <c r="K22" s="123"/>
      <c r="L22" s="440"/>
      <c r="M22" s="338"/>
      <c r="O22" s="573" t="s">
        <v>264</v>
      </c>
      <c r="P22" s="575" t="s">
        <v>598</v>
      </c>
      <c r="Q22" s="416"/>
    </row>
    <row r="23" spans="2:32" ht="14.5">
      <c r="B23" s="439"/>
      <c r="C23" s="123"/>
      <c r="D23" s="123"/>
      <c r="E23" s="123"/>
      <c r="F23" s="123"/>
      <c r="G23" s="123"/>
      <c r="H23" s="123"/>
      <c r="I23" s="123"/>
      <c r="J23" s="123"/>
      <c r="K23" s="123"/>
      <c r="L23" s="440"/>
      <c r="M23" s="338"/>
      <c r="O23" s="556" t="s">
        <v>271</v>
      </c>
      <c r="P23" s="557" t="s">
        <v>580</v>
      </c>
      <c r="Q23" s="416"/>
    </row>
    <row r="24" spans="2:32" ht="14.5">
      <c r="B24" s="439"/>
      <c r="C24" s="123"/>
      <c r="D24" s="123"/>
      <c r="E24" s="123"/>
      <c r="F24" s="123"/>
      <c r="G24" s="123"/>
      <c r="H24" s="123"/>
      <c r="I24" s="123"/>
      <c r="J24" s="123"/>
      <c r="K24" s="123"/>
      <c r="L24" s="440"/>
      <c r="M24" s="338"/>
      <c r="O24" s="556" t="s">
        <v>273</v>
      </c>
      <c r="P24" s="557" t="s">
        <v>577</v>
      </c>
      <c r="Q24" s="416"/>
    </row>
    <row r="25" spans="2:32" ht="14.5">
      <c r="B25" s="439"/>
      <c r="C25" s="123"/>
      <c r="D25" s="123"/>
      <c r="E25" s="123"/>
      <c r="F25" s="123"/>
      <c r="G25" s="123"/>
      <c r="H25" s="123"/>
      <c r="I25" s="123"/>
      <c r="J25" s="123"/>
      <c r="K25" s="123"/>
      <c r="L25" s="440"/>
      <c r="M25" s="338"/>
      <c r="O25" s="556" t="s">
        <v>274</v>
      </c>
      <c r="P25" s="557" t="s">
        <v>578</v>
      </c>
      <c r="Q25" s="416"/>
    </row>
    <row r="26" spans="2:32" ht="15" thickBot="1">
      <c r="B26" s="439"/>
      <c r="C26" s="123"/>
      <c r="D26" s="123"/>
      <c r="E26" s="123"/>
      <c r="F26" s="123"/>
      <c r="G26" s="123"/>
      <c r="H26" s="123"/>
      <c r="I26" s="123"/>
      <c r="J26" s="123"/>
      <c r="K26" s="123"/>
      <c r="L26" s="440"/>
      <c r="M26" s="338"/>
      <c r="O26" s="418" t="s">
        <v>276</v>
      </c>
      <c r="P26" s="430" t="s">
        <v>579</v>
      </c>
      <c r="Q26" s="559"/>
    </row>
    <row r="27" spans="2:32" ht="15.5">
      <c r="B27" s="1397" t="str">
        <f>'INPUT DATA'!$E$23</f>
        <v>MA. FE LITA S. YPARRAGUIRRE</v>
      </c>
      <c r="C27" s="1398"/>
      <c r="D27" s="1398"/>
      <c r="E27" s="1398"/>
      <c r="F27" s="1398"/>
      <c r="G27" s="1398"/>
      <c r="H27" s="1398"/>
      <c r="I27" s="1398"/>
      <c r="J27" s="1398"/>
      <c r="K27" s="1398"/>
      <c r="L27" s="1399"/>
      <c r="M27" s="338"/>
      <c r="R27" s="116"/>
    </row>
    <row r="28" spans="2:32" ht="15.5">
      <c r="B28" s="1400" t="str">
        <f>'INPUT DATA'!$E$24</f>
        <v>PRINCIPAL IV</v>
      </c>
      <c r="C28" s="1401"/>
      <c r="D28" s="1401"/>
      <c r="E28" s="1401"/>
      <c r="F28" s="1401"/>
      <c r="G28" s="1401"/>
      <c r="H28" s="1401"/>
      <c r="I28" s="1401"/>
      <c r="J28" s="1401"/>
      <c r="K28" s="1401"/>
      <c r="L28" s="1402"/>
      <c r="M28" s="338"/>
      <c r="R28" s="116"/>
    </row>
    <row r="29" spans="2:32" ht="14.5" thickBot="1">
      <c r="B29" s="446"/>
      <c r="C29" s="447"/>
      <c r="D29" s="447"/>
      <c r="E29" s="447"/>
      <c r="F29" s="447"/>
      <c r="G29" s="447"/>
      <c r="H29" s="447"/>
      <c r="I29" s="447"/>
      <c r="J29" s="447"/>
      <c r="K29" s="447"/>
      <c r="L29" s="448"/>
      <c r="M29" s="338"/>
    </row>
    <row r="30" spans="2:32" ht="5.4" customHeight="1" thickTop="1" thickBot="1">
      <c r="B30" s="338"/>
      <c r="C30" s="338"/>
      <c r="D30" s="338"/>
      <c r="E30" s="338"/>
      <c r="F30" s="338"/>
      <c r="G30" s="338"/>
      <c r="H30" s="338"/>
      <c r="I30" s="338"/>
      <c r="J30" s="338"/>
      <c r="K30" s="338"/>
      <c r="L30" s="338"/>
      <c r="M30" s="338"/>
      <c r="O30" s="119"/>
      <c r="P30" s="120"/>
      <c r="Q30" s="121"/>
      <c r="R30" s="119"/>
      <c r="S30" s="120"/>
      <c r="T30" s="117"/>
    </row>
    <row r="31" spans="2:32" ht="7.75" customHeight="1" thickTop="1" thickBot="1">
      <c r="B31" s="441"/>
      <c r="C31" s="442"/>
      <c r="D31" s="442"/>
      <c r="E31" s="442"/>
      <c r="F31" s="442"/>
      <c r="G31" s="442"/>
      <c r="H31" s="442"/>
      <c r="I31" s="442"/>
      <c r="J31" s="442"/>
      <c r="K31" s="442"/>
      <c r="L31" s="443"/>
      <c r="M31" s="338"/>
      <c r="O31" s="119"/>
      <c r="P31" s="122"/>
      <c r="Q31" s="123"/>
      <c r="R31" s="124"/>
      <c r="S31" s="122"/>
    </row>
    <row r="32" spans="2:32" ht="14.5">
      <c r="B32" s="439"/>
      <c r="C32" s="123"/>
      <c r="D32" s="123"/>
      <c r="E32" s="123"/>
      <c r="F32" s="123"/>
      <c r="G32" s="123"/>
      <c r="H32" s="123"/>
      <c r="I32" s="123"/>
      <c r="J32" s="123"/>
      <c r="K32" s="123"/>
      <c r="L32" s="440"/>
      <c r="M32" s="338"/>
      <c r="O32" s="554" t="s">
        <v>269</v>
      </c>
      <c r="P32" s="555" t="s">
        <v>541</v>
      </c>
      <c r="Q32" s="560" t="str">
        <f>PROPER(P32)</f>
        <v>Philip Andrew L. Equiña</v>
      </c>
      <c r="R32" s="553" t="e">
        <f>_xlfn.XLOOKUP(P32,masterlist!$L:$L,masterlist!M:M)</f>
        <v>#N/A</v>
      </c>
      <c r="S32" s="120"/>
    </row>
    <row r="33" spans="2:19" ht="15.5">
      <c r="B33" s="1409" t="e" vm="2">
        <v>#VALUE!</v>
      </c>
      <c r="C33" s="1410"/>
      <c r="D33" s="1410"/>
      <c r="E33" s="1410"/>
      <c r="F33" s="1410"/>
      <c r="G33" s="1410"/>
      <c r="H33" s="1410"/>
      <c r="I33" s="1410"/>
      <c r="J33" s="1410"/>
      <c r="K33" s="1410"/>
      <c r="L33" s="1411"/>
      <c r="M33" s="338"/>
      <c r="O33" s="573" t="s">
        <v>482</v>
      </c>
      <c r="P33" s="574" t="e">
        <f>IF(P34=0, "✔", "")</f>
        <v>#N/A</v>
      </c>
      <c r="Q33" s="416"/>
      <c r="R33" s="558" t="s">
        <v>277</v>
      </c>
      <c r="S33" s="125"/>
    </row>
    <row r="34" spans="2:19" ht="14.5">
      <c r="B34" s="1409"/>
      <c r="C34" s="1410"/>
      <c r="D34" s="1410"/>
      <c r="E34" s="1410"/>
      <c r="F34" s="1410"/>
      <c r="G34" s="1410"/>
      <c r="H34" s="1410"/>
      <c r="I34" s="1410"/>
      <c r="J34" s="1410"/>
      <c r="K34" s="1410"/>
      <c r="L34" s="1411"/>
      <c r="M34" s="338"/>
      <c r="O34" s="573" t="s">
        <v>599</v>
      </c>
      <c r="P34" s="575" t="e">
        <f>_xlfn.XLOOKUP($R$32,SoAtt!A:A,SoAtt!P:P)</f>
        <v>#N/A</v>
      </c>
      <c r="Q34" s="417"/>
      <c r="S34" s="125"/>
    </row>
    <row r="35" spans="2:19" ht="14.5">
      <c r="B35" s="1409"/>
      <c r="C35" s="1410"/>
      <c r="D35" s="1410"/>
      <c r="E35" s="1410"/>
      <c r="F35" s="1410"/>
      <c r="G35" s="1410"/>
      <c r="H35" s="1410"/>
      <c r="I35" s="1410"/>
      <c r="J35" s="1410"/>
      <c r="K35" s="1410"/>
      <c r="L35" s="1411"/>
      <c r="M35" s="338"/>
      <c r="O35" s="573" t="s">
        <v>270</v>
      </c>
      <c r="P35" s="575" t="str">
        <f>_xlfn.TEXTBEFORE('INPUT DATA'!$E$14,"-")</f>
        <v>7</v>
      </c>
      <c r="Q35" s="416"/>
      <c r="S35" s="125"/>
    </row>
    <row r="36" spans="2:19" ht="14.5">
      <c r="B36" s="1418" t="s">
        <v>3</v>
      </c>
      <c r="C36" s="1419"/>
      <c r="D36" s="1419"/>
      <c r="E36" s="1419"/>
      <c r="F36" s="1419"/>
      <c r="G36" s="1419"/>
      <c r="H36" s="1419"/>
      <c r="I36" s="1419"/>
      <c r="J36" s="1419"/>
      <c r="K36" s="1419"/>
      <c r="L36" s="1420"/>
      <c r="M36" s="338"/>
      <c r="O36" s="573" t="s">
        <v>264</v>
      </c>
      <c r="P36" s="575" t="str">
        <f>P22</f>
        <v>T  E  R  M    1,</v>
      </c>
      <c r="Q36" s="416"/>
      <c r="S36" s="127"/>
    </row>
    <row r="37" spans="2:19" ht="17.5">
      <c r="B37" s="1421" t="s">
        <v>450</v>
      </c>
      <c r="C37" s="1422"/>
      <c r="D37" s="1422"/>
      <c r="E37" s="1422"/>
      <c r="F37" s="1422"/>
      <c r="G37" s="1422"/>
      <c r="H37" s="1422"/>
      <c r="I37" s="1422"/>
      <c r="J37" s="1422"/>
      <c r="K37" s="1422"/>
      <c r="L37" s="1423"/>
      <c r="M37" s="338"/>
      <c r="O37" s="556" t="s">
        <v>271</v>
      </c>
      <c r="P37" s="557" t="str">
        <f>P23</f>
        <v>9th</v>
      </c>
      <c r="Q37" s="416"/>
      <c r="S37" s="127"/>
    </row>
    <row r="38" spans="2:19" ht="14.5">
      <c r="B38" s="1415" t="str">
        <f>'INPUT DATA'!$E$8</f>
        <v>REGION XII</v>
      </c>
      <c r="C38" s="1416"/>
      <c r="D38" s="1416"/>
      <c r="E38" s="1416"/>
      <c r="F38" s="1416"/>
      <c r="G38" s="1416"/>
      <c r="H38" s="1416"/>
      <c r="I38" s="1416"/>
      <c r="J38" s="1416"/>
      <c r="K38" s="1416"/>
      <c r="L38" s="1417"/>
      <c r="M38" s="338"/>
      <c r="O38" s="556" t="s">
        <v>273</v>
      </c>
      <c r="P38" s="557" t="str">
        <f>P24</f>
        <v>2 0 2 6 - 2 0 2 7 .</v>
      </c>
      <c r="Q38" s="416"/>
      <c r="S38" s="127"/>
    </row>
    <row r="39" spans="2:19" ht="14.5">
      <c r="B39" s="1403" t="str">
        <f>'INPUT DATA'!$E$9</f>
        <v>CITY SCHOOLS DIVISION OF KORONADAL</v>
      </c>
      <c r="C39" s="1404"/>
      <c r="D39" s="1404"/>
      <c r="E39" s="1404"/>
      <c r="F39" s="1404"/>
      <c r="G39" s="1404"/>
      <c r="H39" s="1404"/>
      <c r="I39" s="1404"/>
      <c r="J39" s="1404"/>
      <c r="K39" s="1404"/>
      <c r="L39" s="1405"/>
      <c r="M39" s="338"/>
      <c r="O39" s="556" t="s">
        <v>274</v>
      </c>
      <c r="P39" s="557" t="str">
        <f>P25</f>
        <v>S E P T E M B E R</v>
      </c>
      <c r="Q39" s="416"/>
    </row>
    <row r="40" spans="2:19" ht="15" thickBot="1">
      <c r="B40" s="1406" t="str">
        <f>'INPUT DATA'!$E$10</f>
        <v>KORONADAL NATIONAL COMPREHENSIVE HIGH SCHOOL</v>
      </c>
      <c r="C40" s="1407"/>
      <c r="D40" s="1407"/>
      <c r="E40" s="1407"/>
      <c r="F40" s="1407"/>
      <c r="G40" s="1407"/>
      <c r="H40" s="1407"/>
      <c r="I40" s="1407"/>
      <c r="J40" s="1407"/>
      <c r="K40" s="1407"/>
      <c r="L40" s="1408"/>
      <c r="M40" s="338"/>
      <c r="O40" s="418" t="s">
        <v>276</v>
      </c>
      <c r="P40" s="430" t="str">
        <f>P26</f>
        <v>2 0 2 6 .</v>
      </c>
      <c r="Q40" s="559"/>
    </row>
    <row r="41" spans="2:19" ht="14.5">
      <c r="B41" s="1403" t="str">
        <f>'INPUT DATA'!$E$15</f>
        <v>City of Koronadal</v>
      </c>
      <c r="C41" s="1404"/>
      <c r="D41" s="1404"/>
      <c r="E41" s="1404"/>
      <c r="F41" s="1404"/>
      <c r="G41" s="1404"/>
      <c r="H41" s="1404"/>
      <c r="I41" s="1404"/>
      <c r="J41" s="1404"/>
      <c r="K41" s="1404"/>
      <c r="L41" s="1405"/>
      <c r="M41" s="338"/>
      <c r="R41" s="116"/>
    </row>
    <row r="42" spans="2:19" ht="6.65" customHeight="1">
      <c r="B42" s="1409"/>
      <c r="C42" s="1410"/>
      <c r="D42" s="1410"/>
      <c r="E42" s="1410"/>
      <c r="F42" s="1410"/>
      <c r="G42" s="1410"/>
      <c r="H42" s="1410"/>
      <c r="I42" s="1410"/>
      <c r="J42" s="1410"/>
      <c r="K42" s="1410"/>
      <c r="L42" s="1411"/>
      <c r="M42" s="338"/>
      <c r="R42" s="116"/>
    </row>
    <row r="43" spans="2:19">
      <c r="B43" s="1391" t="s">
        <v>451</v>
      </c>
      <c r="C43" s="1392"/>
      <c r="D43" s="1392"/>
      <c r="E43" s="1392"/>
      <c r="F43" s="1392"/>
      <c r="G43" s="1392"/>
      <c r="H43" s="1392"/>
      <c r="I43" s="1392"/>
      <c r="J43" s="1392"/>
      <c r="K43" s="1392"/>
      <c r="L43" s="1393"/>
      <c r="M43" s="338"/>
    </row>
    <row r="44" spans="2:19" ht="6.65" customHeight="1">
      <c r="B44" s="439"/>
      <c r="C44" s="123"/>
      <c r="D44" s="123"/>
      <c r="E44" s="123"/>
      <c r="F44" s="123"/>
      <c r="G44" s="123"/>
      <c r="H44" s="123"/>
      <c r="I44" s="123"/>
      <c r="J44" s="123"/>
      <c r="K44" s="123"/>
      <c r="L44" s="440"/>
      <c r="M44" s="338"/>
      <c r="O44" s="113"/>
      <c r="Q44" s="116"/>
      <c r="R44" s="113"/>
      <c r="S44" s="113"/>
    </row>
    <row r="45" spans="2:19" ht="29.5">
      <c r="B45" s="1412" t="s">
        <v>596</v>
      </c>
      <c r="C45" s="1413"/>
      <c r="D45" s="1413"/>
      <c r="E45" s="1413"/>
      <c r="F45" s="1413"/>
      <c r="G45" s="1413"/>
      <c r="H45" s="1413"/>
      <c r="I45" s="1413"/>
      <c r="J45" s="1413"/>
      <c r="K45" s="1413"/>
      <c r="L45" s="1414"/>
      <c r="M45" s="338"/>
      <c r="O45" s="113"/>
      <c r="P45" s="118"/>
      <c r="R45" s="113"/>
      <c r="S45" s="118"/>
    </row>
    <row r="46" spans="2:19" ht="14.5">
      <c r="B46" s="1391" t="s">
        <v>453</v>
      </c>
      <c r="C46" s="1392"/>
      <c r="D46" s="1392"/>
      <c r="E46" s="1392"/>
      <c r="F46" s="1392"/>
      <c r="G46" s="1392"/>
      <c r="H46" s="1392"/>
      <c r="I46" s="1392"/>
      <c r="J46" s="1392"/>
      <c r="K46" s="1392"/>
      <c r="L46" s="1393"/>
      <c r="M46" s="338"/>
      <c r="O46" s="113"/>
      <c r="Q46" s="115"/>
      <c r="R46" s="113"/>
      <c r="S46" s="113"/>
    </row>
    <row r="47" spans="2:19" ht="29.5">
      <c r="B47" s="1394" t="str">
        <f>$Q$32</f>
        <v>Philip Andrew L. Equiña</v>
      </c>
      <c r="C47" s="1395"/>
      <c r="D47" s="1395"/>
      <c r="E47" s="1395"/>
      <c r="F47" s="1395"/>
      <c r="G47" s="1395"/>
      <c r="H47" s="1395"/>
      <c r="I47" s="1395"/>
      <c r="J47" s="1395"/>
      <c r="K47" s="1395"/>
      <c r="L47" s="1396"/>
      <c r="M47" s="338"/>
      <c r="O47" s="113"/>
      <c r="R47" s="113"/>
      <c r="S47" s="113"/>
    </row>
    <row r="48" spans="2:19" ht="22.5">
      <c r="B48" s="788"/>
      <c r="C48" s="789"/>
      <c r="D48" s="789"/>
      <c r="E48" s="793" t="s">
        <v>597</v>
      </c>
      <c r="F48" s="789"/>
      <c r="G48" s="789"/>
      <c r="H48" s="789"/>
      <c r="I48" s="789"/>
      <c r="J48" s="789"/>
      <c r="K48" s="789"/>
      <c r="L48" s="790"/>
      <c r="M48" s="338"/>
      <c r="O48" s="113"/>
      <c r="R48" s="113"/>
      <c r="S48" s="113"/>
    </row>
    <row r="49" spans="2:19">
      <c r="B49" s="791"/>
      <c r="C49" s="126"/>
      <c r="D49" s="126"/>
      <c r="F49" s="126"/>
      <c r="G49" s="126"/>
      <c r="H49" s="126"/>
      <c r="I49" s="126"/>
      <c r="J49" s="126"/>
      <c r="K49" s="126"/>
      <c r="L49" s="792"/>
      <c r="M49" s="338"/>
      <c r="O49" s="113"/>
      <c r="R49" s="113"/>
      <c r="S49" s="113"/>
    </row>
    <row r="50" spans="2:19" ht="22.25" customHeight="1">
      <c r="B50" s="444"/>
      <c r="C50" s="126"/>
      <c r="D50" s="431"/>
      <c r="E50" s="435" t="str">
        <f>$P$22</f>
        <v>T  E  R  M    1,</v>
      </c>
      <c r="G50" s="437" t="s">
        <v>65</v>
      </c>
      <c r="I50" s="434" t="str">
        <f>$P$24</f>
        <v>2 0 2 6 - 2 0 2 7 .</v>
      </c>
      <c r="J50" s="123"/>
      <c r="K50" s="123"/>
      <c r="L50" s="440"/>
      <c r="M50" s="338"/>
      <c r="O50" s="113"/>
      <c r="R50" s="113"/>
      <c r="S50" s="113"/>
    </row>
    <row r="51" spans="2:19" ht="22.25" customHeight="1">
      <c r="B51" s="445"/>
      <c r="C51" s="433"/>
      <c r="D51" s="434"/>
      <c r="E51" s="433"/>
      <c r="J51" s="435"/>
      <c r="K51" s="433"/>
      <c r="L51" s="440"/>
      <c r="M51" s="338"/>
      <c r="O51" s="113"/>
      <c r="R51" s="113"/>
      <c r="S51" s="113"/>
    </row>
    <row r="52" spans="2:19" ht="22.25" customHeight="1">
      <c r="B52" s="439"/>
      <c r="C52" s="126"/>
      <c r="D52" s="432" t="s">
        <v>454</v>
      </c>
      <c r="E52" s="434" t="str">
        <f>$P$23</f>
        <v>9th</v>
      </c>
      <c r="F52" s="437" t="s">
        <v>455</v>
      </c>
      <c r="G52" s="435" t="str">
        <f>$P$25</f>
        <v>S E P T E M B E R</v>
      </c>
      <c r="H52" s="123"/>
      <c r="I52" s="438" t="str">
        <f>$P$26</f>
        <v>2 0 2 6 .</v>
      </c>
      <c r="J52" s="123"/>
      <c r="K52" s="123"/>
      <c r="L52" s="440"/>
      <c r="M52" s="338"/>
      <c r="O52" s="113"/>
      <c r="R52" s="113"/>
      <c r="S52" s="113"/>
    </row>
    <row r="53" spans="2:19">
      <c r="B53" s="439"/>
      <c r="C53" s="123"/>
      <c r="D53" s="123"/>
      <c r="E53" s="123"/>
      <c r="F53" s="123"/>
      <c r="G53" s="123"/>
      <c r="H53" s="123"/>
      <c r="I53" s="123"/>
      <c r="J53" s="123"/>
      <c r="K53" s="123"/>
      <c r="L53" s="440"/>
      <c r="M53" s="338"/>
    </row>
    <row r="54" spans="2:19">
      <c r="B54" s="439"/>
      <c r="C54" s="123"/>
      <c r="D54" s="123"/>
      <c r="E54" s="123"/>
      <c r="F54" s="123"/>
      <c r="G54" s="123"/>
      <c r="H54" s="123"/>
      <c r="I54" s="123"/>
      <c r="J54" s="123"/>
      <c r="K54" s="123"/>
      <c r="L54" s="440"/>
      <c r="M54" s="338"/>
    </row>
    <row r="55" spans="2:19">
      <c r="B55" s="439"/>
      <c r="C55" s="123"/>
      <c r="D55" s="123"/>
      <c r="E55" s="123"/>
      <c r="F55" s="123"/>
      <c r="G55" s="123"/>
      <c r="H55" s="123"/>
      <c r="I55" s="123"/>
      <c r="J55" s="123"/>
      <c r="K55" s="123"/>
      <c r="L55" s="440"/>
      <c r="M55" s="338"/>
    </row>
    <row r="56" spans="2:19">
      <c r="B56" s="439"/>
      <c r="C56" s="123"/>
      <c r="D56" s="123"/>
      <c r="E56" s="123"/>
      <c r="F56" s="123"/>
      <c r="G56" s="123"/>
      <c r="H56" s="123"/>
      <c r="I56" s="123"/>
      <c r="J56" s="123"/>
      <c r="K56" s="123"/>
      <c r="L56" s="440"/>
      <c r="M56" s="338"/>
    </row>
    <row r="57" spans="2:19" ht="15">
      <c r="B57" s="1397" t="str">
        <f>'INPUT DATA'!$E$23</f>
        <v>MA. FE LITA S. YPARRAGUIRRE</v>
      </c>
      <c r="C57" s="1398"/>
      <c r="D57" s="1398"/>
      <c r="E57" s="1398"/>
      <c r="F57" s="1398"/>
      <c r="G57" s="1398"/>
      <c r="H57" s="1398"/>
      <c r="I57" s="1398"/>
      <c r="J57" s="1398"/>
      <c r="K57" s="1398"/>
      <c r="L57" s="1399"/>
      <c r="M57" s="338"/>
    </row>
    <row r="58" spans="2:19" ht="15.5">
      <c r="B58" s="1400" t="str">
        <f>'INPUT DATA'!$E$24</f>
        <v>PRINCIPAL IV</v>
      </c>
      <c r="C58" s="1401"/>
      <c r="D58" s="1401"/>
      <c r="E58" s="1401"/>
      <c r="F58" s="1401"/>
      <c r="G58" s="1401"/>
      <c r="H58" s="1401"/>
      <c r="I58" s="1401"/>
      <c r="J58" s="1401"/>
      <c r="K58" s="1401"/>
      <c r="L58" s="1402"/>
      <c r="M58" s="338"/>
    </row>
    <row r="59" spans="2:19" ht="14.5" thickBot="1">
      <c r="B59" s="446"/>
      <c r="C59" s="447"/>
      <c r="D59" s="447"/>
      <c r="E59" s="447"/>
      <c r="F59" s="447"/>
      <c r="G59" s="447"/>
      <c r="H59" s="447"/>
      <c r="I59" s="447"/>
      <c r="J59" s="447"/>
      <c r="K59" s="447"/>
      <c r="L59" s="448"/>
      <c r="M59" s="338"/>
    </row>
    <row r="60" spans="2:19" ht="14.5" thickTop="1">
      <c r="B60" s="338"/>
      <c r="C60" s="338"/>
      <c r="D60" s="338"/>
      <c r="E60" s="338"/>
      <c r="F60" s="338"/>
      <c r="G60" s="338"/>
      <c r="H60" s="338"/>
      <c r="I60" s="338"/>
      <c r="J60" s="338"/>
      <c r="K60" s="338"/>
      <c r="L60" s="338"/>
      <c r="M60" s="338"/>
    </row>
    <row r="61" spans="2:19" ht="9.65" customHeight="1">
      <c r="B61" s="338"/>
      <c r="C61" s="338"/>
      <c r="D61" s="338"/>
      <c r="E61" s="338"/>
      <c r="F61" s="338"/>
      <c r="G61" s="338"/>
      <c r="H61" s="338"/>
      <c r="I61" s="338"/>
      <c r="J61" s="338"/>
      <c r="K61" s="338"/>
      <c r="L61" s="338"/>
      <c r="M61" s="338"/>
    </row>
  </sheetData>
  <sheetProtection algorithmName="SHA-512" hashValue="bRvs0Sg8zXrijtxuYY7/4l/cDaMsDcfWDIzUMQqQoW26AlpRWUstvgWvMYLEj8IyKS8Qux4I1JXyVmtObBeQRA==" saltValue="eFd3iY8MRvt/UYx+etgG8A==" spinCount="100000" sheet="1" autoFilter="0"/>
  <mergeCells count="28">
    <mergeCell ref="B10:L10"/>
    <mergeCell ref="B3:L5"/>
    <mergeCell ref="B6:L6"/>
    <mergeCell ref="B7:L7"/>
    <mergeCell ref="B8:L8"/>
    <mergeCell ref="B9:L9"/>
    <mergeCell ref="B41:L41"/>
    <mergeCell ref="B27:L27"/>
    <mergeCell ref="B28:L28"/>
    <mergeCell ref="B33:L35"/>
    <mergeCell ref="B11:L11"/>
    <mergeCell ref="B12:L12"/>
    <mergeCell ref="B13:L13"/>
    <mergeCell ref="B15:L15"/>
    <mergeCell ref="B16:L16"/>
    <mergeCell ref="B17:L17"/>
    <mergeCell ref="B36:L36"/>
    <mergeCell ref="B37:L37"/>
    <mergeCell ref="B38:L38"/>
    <mergeCell ref="B39:L39"/>
    <mergeCell ref="B40:L40"/>
    <mergeCell ref="B57:L57"/>
    <mergeCell ref="B58:L58"/>
    <mergeCell ref="B42:L42"/>
    <mergeCell ref="B43:L43"/>
    <mergeCell ref="B45:L45"/>
    <mergeCell ref="B46:L46"/>
    <mergeCell ref="B47:L47"/>
  </mergeCells>
  <conditionalFormatting sqref="P20">
    <cfRule type="cellIs" dxfId="9" priority="3" operator="lessThan">
      <formula>90</formula>
    </cfRule>
  </conditionalFormatting>
  <conditionalFormatting sqref="P34">
    <cfRule type="cellIs" dxfId="8" priority="1" operator="lessThan">
      <formula>90</formula>
    </cfRule>
  </conditionalFormatting>
  <printOptions horizontalCentered="1" verticalCentered="1"/>
  <pageMargins left="0.2" right="0.2" top="0.25" bottom="0.25" header="0" footer="0"/>
  <pageSetup paperSize="9" scale="87"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A1C80DE-17D2-48CA-87D8-68EED30AD8BA}">
          <x14:formula1>
            <xm:f>masterlist!$L$4:$L$94</xm:f>
          </x14:formula1>
          <xm:sqref>P32 P18</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F5CE2-95EC-4E9D-A941-59FBBF06DA21}">
  <sheetPr codeName="Sheet27">
    <pageSetUpPr fitToPage="1"/>
  </sheetPr>
  <dimension ref="A1:AF58"/>
  <sheetViews>
    <sheetView zoomScale="70" zoomScaleNormal="70" zoomScaleSheetLayoutView="102" workbookViewId="0"/>
  </sheetViews>
  <sheetFormatPr defaultColWidth="8.1640625" defaultRowHeight="14"/>
  <cols>
    <col min="1" max="1" width="8.1640625" style="112"/>
    <col min="2" max="12" width="9.33203125" style="111" customWidth="1"/>
    <col min="13" max="13" width="2.9140625" style="111" customWidth="1"/>
    <col min="14" max="14" width="2.832031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1:32" ht="14.5" thickTop="1">
      <c r="B1" s="441"/>
      <c r="C1" s="442"/>
      <c r="D1" s="442"/>
      <c r="E1" s="442"/>
      <c r="F1" s="442"/>
      <c r="G1" s="442"/>
      <c r="H1" s="442"/>
      <c r="I1" s="442"/>
      <c r="J1" s="442"/>
      <c r="K1" s="442"/>
      <c r="L1" s="443"/>
      <c r="M1" s="338"/>
    </row>
    <row r="2" spans="1:32" ht="3" customHeight="1">
      <c r="B2" s="439"/>
      <c r="C2" s="123"/>
      <c r="D2" s="123"/>
      <c r="E2" s="123"/>
      <c r="F2" s="123"/>
      <c r="G2" s="123"/>
      <c r="H2" s="123"/>
      <c r="I2" s="123"/>
      <c r="J2" s="123"/>
      <c r="K2" s="123"/>
      <c r="L2" s="440"/>
      <c r="M2" s="338"/>
    </row>
    <row r="3" spans="1:32">
      <c r="B3" s="1448" t="e" vm="2">
        <v>#VALUE!</v>
      </c>
      <c r="C3" s="1449"/>
      <c r="D3" s="1449"/>
      <c r="E3" s="1449"/>
      <c r="F3" s="1449"/>
      <c r="G3" s="1449"/>
      <c r="H3" s="1449"/>
      <c r="I3" s="1449"/>
      <c r="J3" s="1449"/>
      <c r="K3" s="1449"/>
      <c r="L3" s="1450"/>
      <c r="M3" s="338"/>
    </row>
    <row r="4" spans="1:32">
      <c r="B4" s="1448"/>
      <c r="C4" s="1449"/>
      <c r="D4" s="1449"/>
      <c r="E4" s="1449"/>
      <c r="F4" s="1449"/>
      <c r="G4" s="1449"/>
      <c r="H4" s="1449"/>
      <c r="I4" s="1449"/>
      <c r="J4" s="1449"/>
      <c r="K4" s="1449"/>
      <c r="L4" s="1450"/>
      <c r="M4" s="338"/>
    </row>
    <row r="5" spans="1:32" ht="14.5">
      <c r="B5" s="1448"/>
      <c r="C5" s="1449"/>
      <c r="D5" s="1449"/>
      <c r="E5" s="1449"/>
      <c r="F5" s="1449"/>
      <c r="G5" s="1449"/>
      <c r="H5" s="1449"/>
      <c r="I5" s="1449"/>
      <c r="J5" s="1449"/>
      <c r="K5" s="1449"/>
      <c r="L5" s="1450"/>
      <c r="M5" s="338"/>
      <c r="U5" s="114"/>
      <c r="V5" s="114"/>
      <c r="W5" s="114"/>
      <c r="X5" s="114"/>
      <c r="Y5" s="114"/>
    </row>
    <row r="6" spans="1:32" ht="14.5">
      <c r="B6" s="1454" t="s">
        <v>3</v>
      </c>
      <c r="C6" s="1455"/>
      <c r="D6" s="1455"/>
      <c r="E6" s="1455"/>
      <c r="F6" s="1455"/>
      <c r="G6" s="1455"/>
      <c r="H6" s="1455"/>
      <c r="I6" s="1455"/>
      <c r="J6" s="1455"/>
      <c r="K6" s="1455"/>
      <c r="L6" s="1456"/>
      <c r="M6" s="429"/>
      <c r="T6" s="115"/>
    </row>
    <row r="7" spans="1:32" ht="17.5">
      <c r="B7" s="1457" t="s">
        <v>450</v>
      </c>
      <c r="C7" s="1458"/>
      <c r="D7" s="1458"/>
      <c r="E7" s="1458"/>
      <c r="F7" s="1458"/>
      <c r="G7" s="1458"/>
      <c r="H7" s="1458"/>
      <c r="I7" s="1458"/>
      <c r="J7" s="1458"/>
      <c r="K7" s="1458"/>
      <c r="L7" s="1459"/>
      <c r="M7" s="428"/>
    </row>
    <row r="8" spans="1:32" ht="10.25" customHeight="1">
      <c r="B8" s="1424" t="str">
        <f>'INPUT DATA'!$E$8</f>
        <v>REGION XII</v>
      </c>
      <c r="C8" s="1425"/>
      <c r="D8" s="1425"/>
      <c r="E8" s="1425"/>
      <c r="F8" s="1425"/>
      <c r="G8" s="1425"/>
      <c r="H8" s="1425"/>
      <c r="I8" s="1425"/>
      <c r="J8" s="1425"/>
      <c r="K8" s="1425"/>
      <c r="L8" s="1426"/>
      <c r="M8" s="427"/>
    </row>
    <row r="9" spans="1:32" ht="10.25" customHeight="1">
      <c r="B9" s="1424" t="str">
        <f>'INPUT DATA'!$E$9</f>
        <v>CITY SCHOOLS DIVISION OF KORONADAL</v>
      </c>
      <c r="C9" s="1425"/>
      <c r="D9" s="1425"/>
      <c r="E9" s="1425"/>
      <c r="F9" s="1425"/>
      <c r="G9" s="1425"/>
      <c r="H9" s="1425"/>
      <c r="I9" s="1425"/>
      <c r="J9" s="1425"/>
      <c r="K9" s="1425"/>
      <c r="L9" s="1426"/>
      <c r="M9" s="425"/>
    </row>
    <row r="10" spans="1:32" ht="14.5">
      <c r="B10" s="1451" t="str">
        <f>'INPUT DATA'!$E$10</f>
        <v>KORONADAL NATIONAL COMPREHENSIVE HIGH SCHOOL</v>
      </c>
      <c r="C10" s="1452"/>
      <c r="D10" s="1452"/>
      <c r="E10" s="1452"/>
      <c r="F10" s="1452"/>
      <c r="G10" s="1452"/>
      <c r="H10" s="1452"/>
      <c r="I10" s="1452"/>
      <c r="J10" s="1452"/>
      <c r="K10" s="1452"/>
      <c r="L10" s="1453"/>
      <c r="M10" s="426"/>
    </row>
    <row r="11" spans="1:32">
      <c r="B11" s="1424" t="str">
        <f>'INPUT DATA'!$E$15</f>
        <v>City of Koronadal</v>
      </c>
      <c r="C11" s="1425"/>
      <c r="D11" s="1425"/>
      <c r="E11" s="1425"/>
      <c r="F11" s="1425"/>
      <c r="G11" s="1425"/>
      <c r="H11" s="1425"/>
      <c r="I11" s="1425"/>
      <c r="J11" s="1425"/>
      <c r="K11" s="1425"/>
      <c r="L11" s="1426"/>
      <c r="M11" s="425"/>
    </row>
    <row r="12" spans="1:32" ht="68">
      <c r="A12" s="805"/>
      <c r="B12" s="1427" t="s">
        <v>606</v>
      </c>
      <c r="C12" s="1428"/>
      <c r="D12" s="1428"/>
      <c r="E12" s="1428"/>
      <c r="F12" s="1428"/>
      <c r="G12" s="1428"/>
      <c r="H12" s="1428"/>
      <c r="I12" s="1428"/>
      <c r="J12" s="1428"/>
      <c r="K12" s="1428"/>
      <c r="L12" s="1429"/>
      <c r="M12" s="424"/>
      <c r="R12" s="116"/>
    </row>
    <row r="13" spans="1:32" ht="14.5">
      <c r="A13" s="805"/>
      <c r="B13" s="1391" t="s">
        <v>607</v>
      </c>
      <c r="C13" s="1392"/>
      <c r="D13" s="1392"/>
      <c r="E13" s="1392"/>
      <c r="F13" s="1392"/>
      <c r="G13" s="1392"/>
      <c r="H13" s="1392"/>
      <c r="I13" s="1392"/>
      <c r="J13" s="1392"/>
      <c r="K13" s="1392"/>
      <c r="L13" s="1393"/>
      <c r="M13" s="423"/>
      <c r="R13" s="116"/>
    </row>
    <row r="14" spans="1:32" s="450" customFormat="1" ht="37.5">
      <c r="A14" s="806"/>
      <c r="B14" s="1430" t="s">
        <v>608</v>
      </c>
      <c r="C14" s="1431"/>
      <c r="D14" s="1431"/>
      <c r="E14" s="1431"/>
      <c r="F14" s="1431"/>
      <c r="G14" s="1431"/>
      <c r="H14" s="1431"/>
      <c r="I14" s="1431"/>
      <c r="J14" s="1431"/>
      <c r="K14" s="1431"/>
      <c r="L14" s="1432"/>
      <c r="M14" s="449"/>
      <c r="P14" s="451"/>
      <c r="U14" s="452"/>
      <c r="V14" s="452"/>
      <c r="W14" s="452"/>
      <c r="X14" s="452"/>
      <c r="Y14" s="452"/>
      <c r="Z14" s="452"/>
      <c r="AA14" s="452"/>
      <c r="AB14" s="452"/>
      <c r="AC14" s="452"/>
      <c r="AD14" s="452"/>
      <c r="AE14" s="452"/>
      <c r="AF14" s="452"/>
    </row>
    <row r="15" spans="1:32" s="450" customFormat="1" ht="18.649999999999999" customHeight="1" thickBot="1">
      <c r="A15" s="806"/>
      <c r="B15" s="1433" t="s">
        <v>609</v>
      </c>
      <c r="C15" s="1434"/>
      <c r="D15" s="1434"/>
      <c r="E15" s="1434"/>
      <c r="F15" s="1434"/>
      <c r="G15" s="1434"/>
      <c r="H15" s="1434"/>
      <c r="I15" s="1434"/>
      <c r="J15" s="1434"/>
      <c r="K15" s="1434"/>
      <c r="L15" s="1435"/>
      <c r="M15" s="794"/>
      <c r="N15" s="794"/>
      <c r="O15" s="795"/>
      <c r="P15" s="451"/>
      <c r="U15" s="452"/>
      <c r="V15" s="452"/>
      <c r="W15" s="452"/>
      <c r="X15" s="452"/>
      <c r="Y15" s="452"/>
      <c r="Z15" s="452"/>
      <c r="AA15" s="452"/>
      <c r="AB15" s="452"/>
      <c r="AC15" s="452"/>
      <c r="AD15" s="452"/>
      <c r="AE15" s="452"/>
      <c r="AF15" s="452"/>
    </row>
    <row r="16" spans="1:32" ht="36">
      <c r="A16" s="805"/>
      <c r="B16" s="1436" t="str">
        <f>$P$16</f>
        <v>LOUIE JR. L. ACIBAR</v>
      </c>
      <c r="C16" s="1437"/>
      <c r="D16" s="1437"/>
      <c r="E16" s="1437"/>
      <c r="F16" s="1437"/>
      <c r="G16" s="1437"/>
      <c r="H16" s="1437"/>
      <c r="I16" s="1437"/>
      <c r="J16" s="1437"/>
      <c r="K16" s="1437"/>
      <c r="L16" s="1438"/>
      <c r="M16" s="422"/>
      <c r="N16" s="338"/>
      <c r="O16" s="554" t="s">
        <v>269</v>
      </c>
      <c r="P16" s="796" t="s">
        <v>938</v>
      </c>
      <c r="Q16" s="560" t="str">
        <f>PROPER(P16)</f>
        <v>Louie Jr. L. Acibar</v>
      </c>
      <c r="R16" s="553" t="str">
        <f>_xlfn.XLOOKUP(P16,masterlist!$L:$L,masterlist!M:M)</f>
        <v>ACIBAR, LOUIE JR. L.</v>
      </c>
    </row>
    <row r="17" spans="1:32" s="798" customFormat="1" ht="30" customHeight="1">
      <c r="A17" s="807"/>
      <c r="B17" s="1439" t="str">
        <f>P19</f>
        <v>GRADE 7-ROSAL</v>
      </c>
      <c r="C17" s="1440"/>
      <c r="D17" s="1440"/>
      <c r="E17" s="1440"/>
      <c r="F17" s="1440"/>
      <c r="G17" s="1440"/>
      <c r="H17" s="1440"/>
      <c r="I17" s="1440"/>
      <c r="J17" s="1440"/>
      <c r="K17" s="1440"/>
      <c r="L17" s="1441"/>
      <c r="M17" s="799"/>
      <c r="O17" s="800" t="s">
        <v>482</v>
      </c>
      <c r="P17" s="801" t="str">
        <f>_xlfn.XLOOKUP($R$16,consol!$B:$B,consol!BJ:BJ)</f>
        <v xml:space="preserve"> </v>
      </c>
      <c r="Q17" s="802"/>
      <c r="R17" s="803" t="s">
        <v>277</v>
      </c>
      <c r="U17" s="804"/>
      <c r="V17" s="804"/>
      <c r="W17" s="804"/>
      <c r="X17" s="804"/>
      <c r="Y17" s="804"/>
      <c r="Z17" s="804"/>
      <c r="AA17" s="804"/>
      <c r="AB17" s="804"/>
      <c r="AC17" s="804"/>
      <c r="AD17" s="804"/>
      <c r="AE17" s="804"/>
      <c r="AF17" s="804"/>
    </row>
    <row r="18" spans="1:32" ht="22.25" customHeight="1">
      <c r="A18" s="805"/>
      <c r="B18" s="1442" t="str">
        <f>"with an average grade of "&amp;_xlfn.XLOOKUP(R16,consol!B:B,consol!BD:BD)&amp;"%"&amp;" for the "&amp;P20&amp;" of School Year "&amp;P22</f>
        <v>with an average grade of 88% for the Term 1 of School Year 2026-2027.</v>
      </c>
      <c r="C18" s="1443"/>
      <c r="D18" s="1443"/>
      <c r="E18" s="1443"/>
      <c r="F18" s="1443"/>
      <c r="G18" s="1443"/>
      <c r="H18" s="1443"/>
      <c r="I18" s="1443"/>
      <c r="J18" s="1443"/>
      <c r="K18" s="1443"/>
      <c r="L18" s="1444"/>
      <c r="M18" s="338"/>
      <c r="O18" s="573" t="s">
        <v>238</v>
      </c>
      <c r="P18" s="575" cm="1">
        <f t="array" ref="P18">_xlfn.XLOOKUP($R$16,consol!B:$B,consol!BD:BD)</f>
        <v>88</v>
      </c>
      <c r="Q18" s="417"/>
    </row>
    <row r="19" spans="1:32" ht="22.25" customHeight="1">
      <c r="A19" s="805"/>
      <c r="B19" s="1445" t="str">
        <f>"Given this "&amp;P21&amp;" day of "&amp;P23&amp;" "&amp;P24</f>
        <v>Given this 18th day of September 2026</v>
      </c>
      <c r="C19" s="1446"/>
      <c r="D19" s="1446"/>
      <c r="E19" s="1446"/>
      <c r="F19" s="1446"/>
      <c r="G19" s="1446"/>
      <c r="H19" s="1446"/>
      <c r="I19" s="1446"/>
      <c r="J19" s="1446"/>
      <c r="K19" s="1446"/>
      <c r="L19" s="1447"/>
      <c r="M19" s="338"/>
      <c r="O19" s="797" t="s">
        <v>611</v>
      </c>
      <c r="P19" s="575" t="str">
        <f>"GRADE "&amp;'INPUT DATA'!$E$14</f>
        <v>GRADE 7-ROSAL</v>
      </c>
      <c r="Q19" s="416"/>
    </row>
    <row r="20" spans="1:32" ht="22.25" customHeight="1">
      <c r="A20" s="805"/>
      <c r="B20" s="1442" t="str">
        <f>"at "&amp;PROPER('INPUT DATA'!E10)&amp;"."</f>
        <v>at Koronadal National Comprehensive High School.</v>
      </c>
      <c r="C20" s="1443"/>
      <c r="D20" s="1443"/>
      <c r="E20" s="1443"/>
      <c r="F20" s="1443"/>
      <c r="G20" s="1443"/>
      <c r="H20" s="1443"/>
      <c r="I20" s="1443"/>
      <c r="J20" s="1443"/>
      <c r="K20" s="1443"/>
      <c r="L20" s="1444"/>
      <c r="M20" s="338"/>
      <c r="O20" s="573" t="s">
        <v>264</v>
      </c>
      <c r="P20" s="575" t="s">
        <v>222</v>
      </c>
      <c r="Q20" s="416"/>
    </row>
    <row r="21" spans="1:32" ht="14.5">
      <c r="B21" s="439"/>
      <c r="C21" s="123"/>
      <c r="D21" s="123"/>
      <c r="E21" s="123"/>
      <c r="F21" s="123"/>
      <c r="G21" s="123"/>
      <c r="H21" s="123"/>
      <c r="I21" s="123"/>
      <c r="J21" s="123"/>
      <c r="K21" s="123"/>
      <c r="L21" s="440"/>
      <c r="M21" s="338"/>
      <c r="O21" s="556" t="s">
        <v>271</v>
      </c>
      <c r="P21" s="557" t="s">
        <v>658</v>
      </c>
      <c r="Q21" s="416"/>
    </row>
    <row r="22" spans="1:32" ht="14.5">
      <c r="B22" s="439"/>
      <c r="C22" s="123"/>
      <c r="D22" s="123"/>
      <c r="E22" s="123"/>
      <c r="F22" s="123"/>
      <c r="G22" s="123"/>
      <c r="H22" s="123"/>
      <c r="I22" s="123"/>
      <c r="J22" s="123"/>
      <c r="K22" s="123"/>
      <c r="L22" s="440"/>
      <c r="M22" s="338"/>
      <c r="O22" s="556" t="s">
        <v>273</v>
      </c>
      <c r="P22" s="557" t="s">
        <v>610</v>
      </c>
      <c r="Q22" s="416"/>
    </row>
    <row r="23" spans="1:32" ht="14.5">
      <c r="B23" s="439"/>
      <c r="C23" s="123"/>
      <c r="D23" s="123"/>
      <c r="E23" s="123"/>
      <c r="F23" s="123"/>
      <c r="G23" s="123"/>
      <c r="H23" s="123"/>
      <c r="I23" s="123"/>
      <c r="J23" s="123"/>
      <c r="K23" s="123"/>
      <c r="L23" s="440"/>
      <c r="M23" s="338"/>
      <c r="O23" s="556" t="s">
        <v>274</v>
      </c>
      <c r="P23" s="557" t="s">
        <v>491</v>
      </c>
      <c r="Q23" s="416"/>
    </row>
    <row r="24" spans="1:32" ht="15" thickBot="1">
      <c r="B24" s="439"/>
      <c r="C24" s="123"/>
      <c r="D24" s="123"/>
      <c r="E24" s="123"/>
      <c r="F24" s="123"/>
      <c r="G24" s="123"/>
      <c r="H24" s="123"/>
      <c r="I24" s="123"/>
      <c r="J24" s="123"/>
      <c r="K24" s="123"/>
      <c r="L24" s="440"/>
      <c r="M24" s="338"/>
      <c r="O24" s="418" t="s">
        <v>276</v>
      </c>
      <c r="P24" s="430">
        <v>2026</v>
      </c>
      <c r="Q24" s="559"/>
    </row>
    <row r="25" spans="1:32" ht="15.5">
      <c r="B25" s="1397" t="str">
        <f>'INPUT DATA'!$E$23</f>
        <v>MA. FE LITA S. YPARRAGUIRRE</v>
      </c>
      <c r="C25" s="1398"/>
      <c r="D25" s="1398"/>
      <c r="E25" s="1398"/>
      <c r="F25" s="1398"/>
      <c r="G25" s="1398"/>
      <c r="H25" s="1398"/>
      <c r="I25" s="1398"/>
      <c r="J25" s="1398"/>
      <c r="K25" s="1398"/>
      <c r="L25" s="1399"/>
      <c r="M25" s="338"/>
      <c r="R25" s="116"/>
    </row>
    <row r="26" spans="1:32" ht="15.5">
      <c r="B26" s="1400" t="str">
        <f>'INPUT DATA'!$E$24</f>
        <v>PRINCIPAL IV</v>
      </c>
      <c r="C26" s="1401"/>
      <c r="D26" s="1401"/>
      <c r="E26" s="1401"/>
      <c r="F26" s="1401"/>
      <c r="G26" s="1401"/>
      <c r="H26" s="1401"/>
      <c r="I26" s="1401"/>
      <c r="J26" s="1401"/>
      <c r="K26" s="1401"/>
      <c r="L26" s="1402"/>
      <c r="M26" s="338"/>
      <c r="R26" s="116"/>
    </row>
    <row r="27" spans="1:32" ht="14.5" thickBot="1">
      <c r="B27" s="446"/>
      <c r="C27" s="447"/>
      <c r="D27" s="447"/>
      <c r="E27" s="447"/>
      <c r="F27" s="447"/>
      <c r="G27" s="447"/>
      <c r="H27" s="447"/>
      <c r="I27" s="447"/>
      <c r="J27" s="447"/>
      <c r="K27" s="447"/>
      <c r="L27" s="448"/>
      <c r="M27" s="338"/>
    </row>
    <row r="28" spans="1:32" ht="5.4" customHeight="1" thickTop="1" thickBot="1">
      <c r="B28" s="338"/>
      <c r="C28" s="338"/>
      <c r="D28" s="338"/>
      <c r="E28" s="338"/>
      <c r="F28" s="338"/>
      <c r="G28" s="338"/>
      <c r="H28" s="338"/>
      <c r="I28" s="338"/>
      <c r="J28" s="338"/>
      <c r="K28" s="338"/>
      <c r="L28" s="338"/>
      <c r="M28" s="338"/>
      <c r="O28" s="119"/>
      <c r="P28" s="120"/>
      <c r="Q28" s="121"/>
      <c r="R28" s="119"/>
      <c r="S28" s="120"/>
      <c r="T28" s="117"/>
    </row>
    <row r="29" spans="1:32" ht="7.75" customHeight="1" thickTop="1" thickBot="1">
      <c r="A29" s="808"/>
      <c r="B29" s="441"/>
      <c r="C29" s="442"/>
      <c r="D29" s="442"/>
      <c r="E29" s="442"/>
      <c r="F29" s="442"/>
      <c r="G29" s="442"/>
      <c r="H29" s="442"/>
      <c r="I29" s="442"/>
      <c r="J29" s="442"/>
      <c r="K29" s="442"/>
      <c r="L29" s="443"/>
      <c r="M29" s="338"/>
      <c r="O29" s="119"/>
      <c r="P29" s="122"/>
      <c r="Q29" s="123"/>
      <c r="R29" s="124"/>
      <c r="S29" s="122"/>
    </row>
    <row r="30" spans="1:32" ht="14.5">
      <c r="A30" s="808"/>
      <c r="B30" s="439"/>
      <c r="C30" s="123"/>
      <c r="D30" s="123"/>
      <c r="E30" s="123"/>
      <c r="F30" s="123"/>
      <c r="G30" s="123"/>
      <c r="H30" s="123"/>
      <c r="I30" s="123"/>
      <c r="J30" s="123"/>
      <c r="K30" s="123"/>
      <c r="L30" s="440"/>
      <c r="M30" s="338"/>
      <c r="O30" s="554" t="s">
        <v>269</v>
      </c>
      <c r="P30" s="555" t="s">
        <v>939</v>
      </c>
      <c r="Q30" s="560" t="str">
        <f>PROPER(P30)</f>
        <v>Elijah Louis M. Adanza</v>
      </c>
      <c r="R30" s="553" t="str">
        <f>_xlfn.XLOOKUP(P30,masterlist!$L:$L,masterlist!M:M)</f>
        <v>ADANZA, ELIJAH LOUIS M.</v>
      </c>
      <c r="S30" s="120"/>
    </row>
    <row r="31" spans="1:32" ht="15.5">
      <c r="A31" s="808"/>
      <c r="B31" s="1448" t="e" vm="2">
        <v>#VALUE!</v>
      </c>
      <c r="C31" s="1449"/>
      <c r="D31" s="1449"/>
      <c r="E31" s="1449"/>
      <c r="F31" s="1449"/>
      <c r="G31" s="1449"/>
      <c r="H31" s="1449"/>
      <c r="I31" s="1449"/>
      <c r="J31" s="1449"/>
      <c r="K31" s="1449"/>
      <c r="L31" s="1450"/>
      <c r="M31" s="338"/>
      <c r="O31" s="573" t="s">
        <v>482</v>
      </c>
      <c r="P31" s="574" t="str">
        <f>_xlfn.XLOOKUP($R$30,consol!$B:$B,consol!BJ:BJ)</f>
        <v xml:space="preserve"> </v>
      </c>
      <c r="Q31" s="416"/>
      <c r="R31" s="558" t="s">
        <v>277</v>
      </c>
      <c r="S31" s="125"/>
    </row>
    <row r="32" spans="1:32" ht="14.5">
      <c r="A32" s="808"/>
      <c r="B32" s="1448"/>
      <c r="C32" s="1449"/>
      <c r="D32" s="1449"/>
      <c r="E32" s="1449"/>
      <c r="F32" s="1449"/>
      <c r="G32" s="1449"/>
      <c r="H32" s="1449"/>
      <c r="I32" s="1449"/>
      <c r="J32" s="1449"/>
      <c r="K32" s="1449"/>
      <c r="L32" s="1450"/>
      <c r="M32" s="338"/>
      <c r="O32" s="573" t="s">
        <v>238</v>
      </c>
      <c r="P32" s="575" cm="1">
        <f t="array" ref="P32">_xlfn.XLOOKUP($R$30,consol!B:$B,consol!BD:BD)</f>
        <v>88</v>
      </c>
      <c r="Q32" s="417"/>
      <c r="S32" s="125"/>
    </row>
    <row r="33" spans="1:19" ht="14.5">
      <c r="A33" s="808"/>
      <c r="B33" s="1448"/>
      <c r="C33" s="1449"/>
      <c r="D33" s="1449"/>
      <c r="E33" s="1449"/>
      <c r="F33" s="1449"/>
      <c r="G33" s="1449"/>
      <c r="H33" s="1449"/>
      <c r="I33" s="1449"/>
      <c r="J33" s="1449"/>
      <c r="K33" s="1449"/>
      <c r="L33" s="1450"/>
      <c r="M33" s="338"/>
      <c r="O33" s="797" t="s">
        <v>611</v>
      </c>
      <c r="P33" s="575" t="str">
        <f>"GRADE "&amp;'INPUT DATA'!$E$14</f>
        <v>GRADE 7-ROSAL</v>
      </c>
      <c r="Q33" s="416"/>
      <c r="S33" s="125"/>
    </row>
    <row r="34" spans="1:19" ht="14.5">
      <c r="A34" s="808"/>
      <c r="B34" s="1454" t="s">
        <v>3</v>
      </c>
      <c r="C34" s="1455"/>
      <c r="D34" s="1455"/>
      <c r="E34" s="1455"/>
      <c r="F34" s="1455"/>
      <c r="G34" s="1455"/>
      <c r="H34" s="1455"/>
      <c r="I34" s="1455"/>
      <c r="J34" s="1455"/>
      <c r="K34" s="1455"/>
      <c r="L34" s="1456"/>
      <c r="M34" s="338"/>
      <c r="O34" s="573" t="s">
        <v>264</v>
      </c>
      <c r="P34" s="575" t="str">
        <f>P20</f>
        <v>Term 1</v>
      </c>
      <c r="Q34" s="416"/>
      <c r="S34" s="127"/>
    </row>
    <row r="35" spans="1:19" ht="17.5">
      <c r="A35" s="808"/>
      <c r="B35" s="1457" t="s">
        <v>450</v>
      </c>
      <c r="C35" s="1458"/>
      <c r="D35" s="1458"/>
      <c r="E35" s="1458"/>
      <c r="F35" s="1458"/>
      <c r="G35" s="1458"/>
      <c r="H35" s="1458"/>
      <c r="I35" s="1458"/>
      <c r="J35" s="1458"/>
      <c r="K35" s="1458"/>
      <c r="L35" s="1459"/>
      <c r="M35" s="338"/>
      <c r="O35" s="556" t="s">
        <v>271</v>
      </c>
      <c r="P35" s="557" t="str">
        <f>P21</f>
        <v>18th</v>
      </c>
      <c r="Q35" s="416"/>
      <c r="S35" s="127"/>
    </row>
    <row r="36" spans="1:19" ht="14.5">
      <c r="A36" s="808"/>
      <c r="B36" s="1424" t="str">
        <f>'INPUT DATA'!$E$8</f>
        <v>REGION XII</v>
      </c>
      <c r="C36" s="1425"/>
      <c r="D36" s="1425"/>
      <c r="E36" s="1425"/>
      <c r="F36" s="1425"/>
      <c r="G36" s="1425"/>
      <c r="H36" s="1425"/>
      <c r="I36" s="1425"/>
      <c r="J36" s="1425"/>
      <c r="K36" s="1425"/>
      <c r="L36" s="1426"/>
      <c r="M36" s="338"/>
      <c r="O36" s="556" t="s">
        <v>273</v>
      </c>
      <c r="P36" s="557" t="str">
        <f>P22</f>
        <v>2026-2027.</v>
      </c>
      <c r="Q36" s="416"/>
      <c r="S36" s="127"/>
    </row>
    <row r="37" spans="1:19" ht="14.5">
      <c r="A37" s="808"/>
      <c r="B37" s="1424" t="str">
        <f>'INPUT DATA'!$E$9</f>
        <v>CITY SCHOOLS DIVISION OF KORONADAL</v>
      </c>
      <c r="C37" s="1425"/>
      <c r="D37" s="1425"/>
      <c r="E37" s="1425"/>
      <c r="F37" s="1425"/>
      <c r="G37" s="1425"/>
      <c r="H37" s="1425"/>
      <c r="I37" s="1425"/>
      <c r="J37" s="1425"/>
      <c r="K37" s="1425"/>
      <c r="L37" s="1426"/>
      <c r="M37" s="338"/>
      <c r="O37" s="556" t="s">
        <v>274</v>
      </c>
      <c r="P37" s="557" t="str">
        <f>P23</f>
        <v>September</v>
      </c>
      <c r="Q37" s="416"/>
    </row>
    <row r="38" spans="1:19" ht="15" thickBot="1">
      <c r="A38" s="808"/>
      <c r="B38" s="1451" t="str">
        <f>'INPUT DATA'!$E$10</f>
        <v>KORONADAL NATIONAL COMPREHENSIVE HIGH SCHOOL</v>
      </c>
      <c r="C38" s="1452"/>
      <c r="D38" s="1452"/>
      <c r="E38" s="1452"/>
      <c r="F38" s="1452"/>
      <c r="G38" s="1452"/>
      <c r="H38" s="1452"/>
      <c r="I38" s="1452"/>
      <c r="J38" s="1452"/>
      <c r="K38" s="1452"/>
      <c r="L38" s="1453"/>
      <c r="M38" s="338"/>
      <c r="O38" s="418" t="s">
        <v>276</v>
      </c>
      <c r="P38" s="430">
        <f>P24</f>
        <v>2026</v>
      </c>
      <c r="Q38" s="559"/>
    </row>
    <row r="39" spans="1:19" ht="14.5">
      <c r="A39" s="808"/>
      <c r="B39" s="1424" t="str">
        <f>'INPUT DATA'!$E$15</f>
        <v>City of Koronadal</v>
      </c>
      <c r="C39" s="1425"/>
      <c r="D39" s="1425"/>
      <c r="E39" s="1425"/>
      <c r="F39" s="1425"/>
      <c r="G39" s="1425"/>
      <c r="H39" s="1425"/>
      <c r="I39" s="1425"/>
      <c r="J39" s="1425"/>
      <c r="K39" s="1425"/>
      <c r="L39" s="1426"/>
      <c r="M39" s="338"/>
      <c r="R39" s="116"/>
    </row>
    <row r="40" spans="1:19" ht="6.65" customHeight="1">
      <c r="A40" s="808"/>
      <c r="B40" s="1409"/>
      <c r="C40" s="1410"/>
      <c r="D40" s="1410"/>
      <c r="E40" s="1410"/>
      <c r="F40" s="1410"/>
      <c r="G40" s="1410"/>
      <c r="H40" s="1410"/>
      <c r="I40" s="1410"/>
      <c r="J40" s="1410"/>
      <c r="K40" s="1410"/>
      <c r="L40" s="1411"/>
      <c r="M40" s="338"/>
      <c r="R40" s="116"/>
    </row>
    <row r="41" spans="1:19" ht="68">
      <c r="A41" s="808"/>
      <c r="B41" s="1427" t="s">
        <v>606</v>
      </c>
      <c r="C41" s="1428"/>
      <c r="D41" s="1428"/>
      <c r="E41" s="1428"/>
      <c r="F41" s="1428"/>
      <c r="G41" s="1428"/>
      <c r="H41" s="1428"/>
      <c r="I41" s="1428"/>
      <c r="J41" s="1428"/>
      <c r="K41" s="1428"/>
      <c r="L41" s="1429"/>
      <c r="M41" s="338"/>
    </row>
    <row r="42" spans="1:19" ht="14.5">
      <c r="A42" s="808"/>
      <c r="B42" s="1391" t="s">
        <v>607</v>
      </c>
      <c r="C42" s="1392"/>
      <c r="D42" s="1392"/>
      <c r="E42" s="1392"/>
      <c r="F42" s="1392"/>
      <c r="G42" s="1392"/>
      <c r="H42" s="1392"/>
      <c r="I42" s="1392"/>
      <c r="J42" s="1392"/>
      <c r="K42" s="1392"/>
      <c r="L42" s="1393"/>
      <c r="M42" s="338"/>
      <c r="O42" s="113"/>
      <c r="Q42" s="116"/>
      <c r="R42" s="113"/>
      <c r="S42" s="113"/>
    </row>
    <row r="43" spans="1:19" ht="37.5">
      <c r="A43" s="808"/>
      <c r="B43" s="1430" t="s">
        <v>608</v>
      </c>
      <c r="C43" s="1431"/>
      <c r="D43" s="1431"/>
      <c r="E43" s="1431"/>
      <c r="F43" s="1431"/>
      <c r="G43" s="1431"/>
      <c r="H43" s="1431"/>
      <c r="I43" s="1431"/>
      <c r="J43" s="1431"/>
      <c r="K43" s="1431"/>
      <c r="L43" s="1432"/>
      <c r="M43" s="338"/>
      <c r="O43" s="113"/>
      <c r="P43" s="118"/>
      <c r="R43" s="113"/>
      <c r="S43" s="118"/>
    </row>
    <row r="44" spans="1:19" ht="15.5">
      <c r="A44" s="808"/>
      <c r="B44" s="1433" t="s">
        <v>609</v>
      </c>
      <c r="C44" s="1434"/>
      <c r="D44" s="1434"/>
      <c r="E44" s="1434"/>
      <c r="F44" s="1434"/>
      <c r="G44" s="1434"/>
      <c r="H44" s="1434"/>
      <c r="I44" s="1434"/>
      <c r="J44" s="1434"/>
      <c r="K44" s="1434"/>
      <c r="L44" s="1435"/>
      <c r="M44" s="338"/>
      <c r="O44" s="113"/>
      <c r="Q44" s="115"/>
      <c r="R44" s="113"/>
      <c r="S44" s="113"/>
    </row>
    <row r="45" spans="1:19" ht="36">
      <c r="A45" s="808"/>
      <c r="B45" s="1436" t="str">
        <f>$P$30</f>
        <v>ELIJAH LOUIS M. ADANZA</v>
      </c>
      <c r="C45" s="1437"/>
      <c r="D45" s="1437"/>
      <c r="E45" s="1437"/>
      <c r="F45" s="1437"/>
      <c r="G45" s="1437"/>
      <c r="H45" s="1437"/>
      <c r="I45" s="1437"/>
      <c r="J45" s="1437"/>
      <c r="K45" s="1437"/>
      <c r="L45" s="1438"/>
      <c r="M45" s="338"/>
      <c r="O45" s="113"/>
      <c r="R45" s="113"/>
      <c r="S45" s="113"/>
    </row>
    <row r="46" spans="1:19" ht="30" customHeight="1">
      <c r="A46" s="808"/>
      <c r="B46" s="1439" t="str">
        <f>P33</f>
        <v>GRADE 7-ROSAL</v>
      </c>
      <c r="C46" s="1440"/>
      <c r="D46" s="1440"/>
      <c r="E46" s="1440"/>
      <c r="F46" s="1440"/>
      <c r="G46" s="1440"/>
      <c r="H46" s="1440"/>
      <c r="I46" s="1440"/>
      <c r="J46" s="1440"/>
      <c r="K46" s="1440"/>
      <c r="L46" s="1441"/>
      <c r="M46" s="338"/>
      <c r="O46" s="113"/>
      <c r="R46" s="113"/>
      <c r="S46" s="113"/>
    </row>
    <row r="47" spans="1:19" ht="20">
      <c r="A47" s="808"/>
      <c r="B47" s="1442" t="str">
        <f>"with an average grade of "&amp;_xlfn.XLOOKUP(R30,consol!B:B,consol!BD:BD)&amp;"%"&amp;" for the "&amp;P34&amp;" of School Year "&amp;P36</f>
        <v>with an average grade of 88% for the Term 1 of School Year 2026-2027.</v>
      </c>
      <c r="C47" s="1443"/>
      <c r="D47" s="1443"/>
      <c r="E47" s="1443"/>
      <c r="F47" s="1443"/>
      <c r="G47" s="1443"/>
      <c r="H47" s="1443"/>
      <c r="I47" s="1443"/>
      <c r="J47" s="1443"/>
      <c r="K47" s="1443"/>
      <c r="L47" s="1444"/>
      <c r="M47" s="338"/>
      <c r="O47" s="113"/>
      <c r="R47" s="113"/>
      <c r="S47" s="113"/>
    </row>
    <row r="48" spans="1:19" ht="22.25" customHeight="1">
      <c r="A48" s="808"/>
      <c r="B48" s="1445" t="str">
        <f>"Given this "&amp;P35&amp;" day of "&amp;P37&amp;" "&amp;P38</f>
        <v>Given this 18th day of September 2026</v>
      </c>
      <c r="C48" s="1446"/>
      <c r="D48" s="1446"/>
      <c r="E48" s="1446"/>
      <c r="F48" s="1446"/>
      <c r="G48" s="1446"/>
      <c r="H48" s="1446"/>
      <c r="I48" s="1446"/>
      <c r="J48" s="1446"/>
      <c r="K48" s="1446"/>
      <c r="L48" s="1447"/>
      <c r="M48" s="338"/>
      <c r="O48" s="113"/>
      <c r="R48" s="113"/>
      <c r="S48" s="113"/>
    </row>
    <row r="49" spans="1:19" ht="22.25" customHeight="1">
      <c r="A49" s="808"/>
      <c r="B49" s="1442" t="str">
        <f>"at "&amp;PROPER('INPUT DATA'!E10)&amp;"."</f>
        <v>at Koronadal National Comprehensive High School.</v>
      </c>
      <c r="C49" s="1443"/>
      <c r="D49" s="1443"/>
      <c r="E49" s="1443"/>
      <c r="F49" s="1443"/>
      <c r="G49" s="1443"/>
      <c r="H49" s="1443"/>
      <c r="I49" s="1443"/>
      <c r="J49" s="1443"/>
      <c r="K49" s="1443"/>
      <c r="L49" s="1444"/>
      <c r="M49" s="338"/>
      <c r="O49" s="113"/>
      <c r="R49" s="113"/>
      <c r="S49" s="113"/>
    </row>
    <row r="50" spans="1:19">
      <c r="A50" s="808"/>
      <c r="B50" s="439"/>
      <c r="C50" s="123"/>
      <c r="D50" s="123"/>
      <c r="E50" s="123"/>
      <c r="F50" s="123"/>
      <c r="G50" s="123"/>
      <c r="H50" s="123"/>
      <c r="I50" s="123"/>
      <c r="J50" s="123"/>
      <c r="K50" s="123"/>
      <c r="L50" s="440"/>
      <c r="M50" s="338"/>
    </row>
    <row r="51" spans="1:19">
      <c r="A51" s="808"/>
      <c r="B51" s="439"/>
      <c r="C51" s="123"/>
      <c r="D51" s="123"/>
      <c r="E51" s="123"/>
      <c r="F51" s="123"/>
      <c r="G51" s="123"/>
      <c r="H51" s="123"/>
      <c r="I51" s="123"/>
      <c r="J51" s="123"/>
      <c r="K51" s="123"/>
      <c r="L51" s="440"/>
      <c r="M51" s="338"/>
    </row>
    <row r="52" spans="1:19">
      <c r="A52" s="808"/>
      <c r="B52" s="439"/>
      <c r="C52" s="123"/>
      <c r="D52" s="123"/>
      <c r="E52" s="123"/>
      <c r="F52" s="123"/>
      <c r="G52" s="123"/>
      <c r="H52" s="123"/>
      <c r="I52" s="123"/>
      <c r="J52" s="123"/>
      <c r="K52" s="123"/>
      <c r="L52" s="440"/>
      <c r="M52" s="338"/>
    </row>
    <row r="53" spans="1:19">
      <c r="A53" s="808"/>
      <c r="B53" s="439"/>
      <c r="C53" s="123"/>
      <c r="D53" s="123"/>
      <c r="E53" s="123"/>
      <c r="F53" s="123"/>
      <c r="G53" s="123"/>
      <c r="H53" s="123"/>
      <c r="I53" s="123"/>
      <c r="J53" s="123"/>
      <c r="K53" s="123"/>
      <c r="L53" s="440"/>
      <c r="M53" s="338"/>
    </row>
    <row r="54" spans="1:19" ht="15">
      <c r="A54" s="808"/>
      <c r="B54" s="1397" t="str">
        <f>'INPUT DATA'!$E$23</f>
        <v>MA. FE LITA S. YPARRAGUIRRE</v>
      </c>
      <c r="C54" s="1398"/>
      <c r="D54" s="1398"/>
      <c r="E54" s="1398"/>
      <c r="F54" s="1398"/>
      <c r="G54" s="1398"/>
      <c r="H54" s="1398"/>
      <c r="I54" s="1398"/>
      <c r="J54" s="1398"/>
      <c r="K54" s="1398"/>
      <c r="L54" s="1399"/>
      <c r="M54" s="338"/>
    </row>
    <row r="55" spans="1:19" ht="15.5">
      <c r="A55" s="808"/>
      <c r="B55" s="1400" t="str">
        <f>'INPUT DATA'!$E$24</f>
        <v>PRINCIPAL IV</v>
      </c>
      <c r="C55" s="1401"/>
      <c r="D55" s="1401"/>
      <c r="E55" s="1401"/>
      <c r="F55" s="1401"/>
      <c r="G55" s="1401"/>
      <c r="H55" s="1401"/>
      <c r="I55" s="1401"/>
      <c r="J55" s="1401"/>
      <c r="K55" s="1401"/>
      <c r="L55" s="1402"/>
      <c r="M55" s="338"/>
    </row>
    <row r="56" spans="1:19">
      <c r="A56" s="808"/>
      <c r="B56" s="439"/>
      <c r="C56" s="123"/>
      <c r="D56" s="123"/>
      <c r="E56" s="123"/>
      <c r="F56" s="123"/>
      <c r="G56" s="123"/>
      <c r="H56" s="123"/>
      <c r="I56" s="123"/>
      <c r="J56" s="123"/>
      <c r="K56" s="123"/>
      <c r="L56" s="440"/>
      <c r="M56" s="338"/>
    </row>
    <row r="57" spans="1:19" ht="14.5" thickBot="1">
      <c r="A57" s="808"/>
      <c r="B57" s="446"/>
      <c r="C57" s="447"/>
      <c r="D57" s="447"/>
      <c r="E57" s="447"/>
      <c r="F57" s="447"/>
      <c r="G57" s="447"/>
      <c r="H57" s="447"/>
      <c r="I57" s="447"/>
      <c r="J57" s="447"/>
      <c r="K57" s="447"/>
      <c r="L57" s="448"/>
      <c r="M57" s="338"/>
    </row>
    <row r="58" spans="1:19" ht="9.65" customHeight="1" thickTop="1">
      <c r="B58" s="338"/>
      <c r="C58" s="338"/>
      <c r="D58" s="338"/>
      <c r="E58" s="338"/>
      <c r="F58" s="338"/>
      <c r="G58" s="338"/>
      <c r="H58" s="338"/>
      <c r="I58" s="338"/>
      <c r="J58" s="338"/>
      <c r="K58" s="338"/>
      <c r="L58" s="338"/>
      <c r="M58" s="338"/>
    </row>
  </sheetData>
  <sheetProtection autoFilter="0"/>
  <mergeCells count="37">
    <mergeCell ref="B39:L39"/>
    <mergeCell ref="B40:L40"/>
    <mergeCell ref="B34:L34"/>
    <mergeCell ref="B35:L35"/>
    <mergeCell ref="B36:L36"/>
    <mergeCell ref="B37:L37"/>
    <mergeCell ref="B38:L38"/>
    <mergeCell ref="B10:L10"/>
    <mergeCell ref="B3:L5"/>
    <mergeCell ref="B6:L6"/>
    <mergeCell ref="B7:L7"/>
    <mergeCell ref="B8:L8"/>
    <mergeCell ref="B9:L9"/>
    <mergeCell ref="B11:L11"/>
    <mergeCell ref="B12:L12"/>
    <mergeCell ref="B13:L13"/>
    <mergeCell ref="B16:L16"/>
    <mergeCell ref="B15:L15"/>
    <mergeCell ref="B17:L17"/>
    <mergeCell ref="B25:L25"/>
    <mergeCell ref="B26:L26"/>
    <mergeCell ref="B31:L33"/>
    <mergeCell ref="B14:L14"/>
    <mergeCell ref="B18:L18"/>
    <mergeCell ref="B19:L19"/>
    <mergeCell ref="B20:L20"/>
    <mergeCell ref="B54:L54"/>
    <mergeCell ref="B55:L55"/>
    <mergeCell ref="B41:L41"/>
    <mergeCell ref="B43:L43"/>
    <mergeCell ref="B44:L44"/>
    <mergeCell ref="B45:L45"/>
    <mergeCell ref="B46:L46"/>
    <mergeCell ref="B47:L47"/>
    <mergeCell ref="B49:L49"/>
    <mergeCell ref="B42:L42"/>
    <mergeCell ref="B48:L48"/>
  </mergeCells>
  <conditionalFormatting sqref="P18">
    <cfRule type="cellIs" dxfId="7" priority="2" operator="lessThan">
      <formula>90</formula>
    </cfRule>
  </conditionalFormatting>
  <conditionalFormatting sqref="P32">
    <cfRule type="cellIs" dxfId="6" priority="1" operator="lessThan">
      <formula>90</formula>
    </cfRule>
  </conditionalFormatting>
  <printOptions horizontalCentered="1" verticalCentered="1"/>
  <pageMargins left="0.2" right="0.2" top="0.25" bottom="0.25" header="0" footer="0"/>
  <pageSetup paperSize="9" scale="76"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9C5FA5-DE5C-48AA-814E-D59FA54D8418}">
          <x14:formula1>
            <xm:f>masterlist!$L$4:$L$94</xm:f>
          </x14:formula1>
          <xm:sqref>P30 P16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1CFFD-2194-4DB8-BC98-A459106891CB}">
  <sheetPr codeName="Sheet22">
    <pageSetUpPr fitToPage="1"/>
  </sheetPr>
  <dimension ref="B1:AF57"/>
  <sheetViews>
    <sheetView view="pageBreakPreview" topLeftCell="A10" zoomScale="102" zoomScaleNormal="100" zoomScaleSheetLayoutView="102" workbookViewId="0">
      <selection activeCell="O50" sqref="O50"/>
    </sheetView>
  </sheetViews>
  <sheetFormatPr defaultColWidth="8.1640625" defaultRowHeight="14"/>
  <cols>
    <col min="1" max="1" width="8.1640625" style="112"/>
    <col min="2" max="12" width="9.33203125" style="111" customWidth="1"/>
    <col min="13" max="13" width="2.9140625" style="111" customWidth="1"/>
    <col min="14" max="14" width="2.832031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32" ht="14.5" thickTop="1">
      <c r="B1" s="441"/>
      <c r="C1" s="442"/>
      <c r="D1" s="442"/>
      <c r="E1" s="442"/>
      <c r="F1" s="442"/>
      <c r="G1" s="442"/>
      <c r="H1" s="442"/>
      <c r="I1" s="442"/>
      <c r="J1" s="442"/>
      <c r="K1" s="442"/>
      <c r="L1" s="443"/>
      <c r="M1" s="338"/>
    </row>
    <row r="2" spans="2:32" ht="3" customHeight="1">
      <c r="B2" s="439"/>
      <c r="C2" s="123"/>
      <c r="D2" s="123"/>
      <c r="E2" s="123"/>
      <c r="F2" s="123"/>
      <c r="G2" s="123"/>
      <c r="H2" s="123"/>
      <c r="I2" s="123"/>
      <c r="J2" s="123"/>
      <c r="K2" s="123"/>
      <c r="L2" s="440"/>
      <c r="M2" s="338"/>
    </row>
    <row r="3" spans="2:32">
      <c r="B3" s="1409" t="e" vm="2">
        <v>#VALUE!</v>
      </c>
      <c r="C3" s="1410"/>
      <c r="D3" s="1410"/>
      <c r="E3" s="1410"/>
      <c r="F3" s="1410"/>
      <c r="G3" s="1410"/>
      <c r="H3" s="1410"/>
      <c r="I3" s="1410"/>
      <c r="J3" s="1410"/>
      <c r="K3" s="1410"/>
      <c r="L3" s="1411"/>
      <c r="M3" s="338"/>
    </row>
    <row r="4" spans="2:32">
      <c r="B4" s="1409"/>
      <c r="C4" s="1410"/>
      <c r="D4" s="1410"/>
      <c r="E4" s="1410"/>
      <c r="F4" s="1410"/>
      <c r="G4" s="1410"/>
      <c r="H4" s="1410"/>
      <c r="I4" s="1410"/>
      <c r="J4" s="1410"/>
      <c r="K4" s="1410"/>
      <c r="L4" s="1411"/>
      <c r="M4" s="338"/>
    </row>
    <row r="5" spans="2:32" ht="14.5">
      <c r="B5" s="1409"/>
      <c r="C5" s="1410"/>
      <c r="D5" s="1410"/>
      <c r="E5" s="1410"/>
      <c r="F5" s="1410"/>
      <c r="G5" s="1410"/>
      <c r="H5" s="1410"/>
      <c r="I5" s="1410"/>
      <c r="J5" s="1410"/>
      <c r="K5" s="1410"/>
      <c r="L5" s="1411"/>
      <c r="M5" s="338"/>
      <c r="U5" s="114"/>
      <c r="V5" s="114"/>
      <c r="W5" s="114"/>
      <c r="X5" s="114"/>
      <c r="Y5" s="114"/>
    </row>
    <row r="6" spans="2:32" ht="14.5">
      <c r="B6" s="1418" t="s">
        <v>3</v>
      </c>
      <c r="C6" s="1419"/>
      <c r="D6" s="1419"/>
      <c r="E6" s="1419"/>
      <c r="F6" s="1419"/>
      <c r="G6" s="1419"/>
      <c r="H6" s="1419"/>
      <c r="I6" s="1419"/>
      <c r="J6" s="1419"/>
      <c r="K6" s="1419"/>
      <c r="L6" s="1420"/>
      <c r="M6" s="429"/>
      <c r="T6" s="115"/>
    </row>
    <row r="7" spans="2:32" ht="17.5">
      <c r="B7" s="1421" t="s">
        <v>450</v>
      </c>
      <c r="C7" s="1422"/>
      <c r="D7" s="1422"/>
      <c r="E7" s="1422"/>
      <c r="F7" s="1422"/>
      <c r="G7" s="1422"/>
      <c r="H7" s="1422"/>
      <c r="I7" s="1422"/>
      <c r="J7" s="1422"/>
      <c r="K7" s="1422"/>
      <c r="L7" s="1423"/>
      <c r="M7" s="428"/>
    </row>
    <row r="8" spans="2:32" ht="10.25" customHeight="1">
      <c r="B8" s="1424" t="str">
        <f>'INPUT DATA'!$E$8</f>
        <v>REGION XII</v>
      </c>
      <c r="C8" s="1425"/>
      <c r="D8" s="1425"/>
      <c r="E8" s="1425"/>
      <c r="F8" s="1425"/>
      <c r="G8" s="1425"/>
      <c r="H8" s="1425"/>
      <c r="I8" s="1425"/>
      <c r="J8" s="1425"/>
      <c r="K8" s="1425"/>
      <c r="L8" s="1426"/>
      <c r="M8" s="427"/>
    </row>
    <row r="9" spans="2:32" ht="10.25" customHeight="1">
      <c r="B9" s="1403" t="str">
        <f>'INPUT DATA'!$E$9</f>
        <v>CITY SCHOOLS DIVISION OF KORONADAL</v>
      </c>
      <c r="C9" s="1404"/>
      <c r="D9" s="1404"/>
      <c r="E9" s="1404"/>
      <c r="F9" s="1404"/>
      <c r="G9" s="1404"/>
      <c r="H9" s="1404"/>
      <c r="I9" s="1404"/>
      <c r="J9" s="1404"/>
      <c r="K9" s="1404"/>
      <c r="L9" s="1405"/>
      <c r="M9" s="425"/>
    </row>
    <row r="10" spans="2:32" ht="14.5">
      <c r="B10" s="1406" t="str">
        <f>'INPUT DATA'!$E$10</f>
        <v>KORONADAL NATIONAL COMPREHENSIVE HIGH SCHOOL</v>
      </c>
      <c r="C10" s="1407"/>
      <c r="D10" s="1407"/>
      <c r="E10" s="1407"/>
      <c r="F10" s="1407"/>
      <c r="G10" s="1407"/>
      <c r="H10" s="1407"/>
      <c r="I10" s="1407"/>
      <c r="J10" s="1407"/>
      <c r="K10" s="1407"/>
      <c r="L10" s="1408"/>
      <c r="M10" s="426"/>
    </row>
    <row r="11" spans="2:32">
      <c r="B11" s="1403" t="str">
        <f>'INPUT DATA'!$E$15</f>
        <v>City of Koronadal</v>
      </c>
      <c r="C11" s="1404"/>
      <c r="D11" s="1404"/>
      <c r="E11" s="1404"/>
      <c r="F11" s="1404"/>
      <c r="G11" s="1404"/>
      <c r="H11" s="1404"/>
      <c r="I11" s="1404"/>
      <c r="J11" s="1404"/>
      <c r="K11" s="1404"/>
      <c r="L11" s="1405"/>
      <c r="M11" s="425"/>
    </row>
    <row r="12" spans="2:32" ht="6" customHeight="1">
      <c r="B12" s="1409"/>
      <c r="C12" s="1410"/>
      <c r="D12" s="1410"/>
      <c r="E12" s="1410"/>
      <c r="F12" s="1410"/>
      <c r="G12" s="1410"/>
      <c r="H12" s="1410"/>
      <c r="I12" s="1410"/>
      <c r="J12" s="1410"/>
      <c r="K12" s="1410"/>
      <c r="L12" s="1411"/>
      <c r="M12" s="338"/>
    </row>
    <row r="13" spans="2:32" ht="59">
      <c r="B13" s="1466" t="s">
        <v>452</v>
      </c>
      <c r="C13" s="1467"/>
      <c r="D13" s="1467"/>
      <c r="E13" s="1467"/>
      <c r="F13" s="1467"/>
      <c r="G13" s="1467"/>
      <c r="H13" s="1467"/>
      <c r="I13" s="1467"/>
      <c r="J13" s="1467"/>
      <c r="K13" s="1467"/>
      <c r="L13" s="1468"/>
      <c r="M13" s="423"/>
    </row>
    <row r="14" spans="2:32" ht="35">
      <c r="B14" s="1460" t="s">
        <v>617</v>
      </c>
      <c r="C14" s="1461"/>
      <c r="D14" s="1461"/>
      <c r="E14" s="1461"/>
      <c r="F14" s="1461"/>
      <c r="G14" s="1461"/>
      <c r="H14" s="1461"/>
      <c r="I14" s="1461"/>
      <c r="J14" s="1461"/>
      <c r="K14" s="1461"/>
      <c r="L14" s="1462"/>
      <c r="M14" s="424"/>
      <c r="R14" s="116"/>
    </row>
    <row r="15" spans="2:32" ht="14.5">
      <c r="B15" s="1391" t="s">
        <v>609</v>
      </c>
      <c r="C15" s="1392"/>
      <c r="D15" s="1392"/>
      <c r="E15" s="1392"/>
      <c r="F15" s="1392"/>
      <c r="G15" s="1392"/>
      <c r="H15" s="1392"/>
      <c r="I15" s="1392"/>
      <c r="J15" s="1392"/>
      <c r="K15" s="1392"/>
      <c r="L15" s="1393"/>
      <c r="M15" s="423"/>
      <c r="R15" s="116"/>
    </row>
    <row r="16" spans="2:32" s="450" customFormat="1" ht="37.5" thickBot="1">
      <c r="B16" s="1463" t="str">
        <f>$P$17</f>
        <v>CLARK KENT B. ALVAREZ</v>
      </c>
      <c r="C16" s="1464"/>
      <c r="D16" s="1464"/>
      <c r="E16" s="1464"/>
      <c r="F16" s="1464"/>
      <c r="G16" s="1464"/>
      <c r="H16" s="1464"/>
      <c r="I16" s="1464"/>
      <c r="J16" s="1464"/>
      <c r="K16" s="1464"/>
      <c r="L16" s="1465"/>
      <c r="M16" s="449"/>
      <c r="P16" s="451"/>
      <c r="U16" s="452"/>
      <c r="V16" s="452"/>
      <c r="W16" s="452"/>
      <c r="X16" s="452"/>
      <c r="Y16" s="452"/>
      <c r="Z16" s="452"/>
      <c r="AA16" s="452"/>
      <c r="AB16" s="452"/>
      <c r="AC16" s="452"/>
      <c r="AD16" s="452"/>
      <c r="AE16" s="452"/>
      <c r="AF16" s="452"/>
    </row>
    <row r="17" spans="2:20" ht="22.25" customHeight="1">
      <c r="B17" s="1439" t="str">
        <f>P20</f>
        <v>GRADE 7-ROSAL</v>
      </c>
      <c r="C17" s="1440"/>
      <c r="D17" s="1440"/>
      <c r="E17" s="1440"/>
      <c r="F17" s="1440"/>
      <c r="G17" s="1440"/>
      <c r="H17" s="1440"/>
      <c r="I17" s="1440"/>
      <c r="J17" s="1440"/>
      <c r="K17" s="1440"/>
      <c r="L17" s="1441"/>
      <c r="M17" s="422"/>
      <c r="N17" s="338"/>
      <c r="O17" s="554" t="s">
        <v>269</v>
      </c>
      <c r="P17" s="555" t="s">
        <v>612</v>
      </c>
      <c r="Q17" s="560" t="str">
        <f>PROPER(P17)</f>
        <v>Clark Kent B. Alvarez</v>
      </c>
      <c r="R17" s="553" t="e">
        <f>VLOOKUP(P17,masterlist!$L$4:$M$94,2,FALSE)</f>
        <v>#N/A</v>
      </c>
    </row>
    <row r="18" spans="2:20" ht="15.5">
      <c r="B18" s="1469"/>
      <c r="C18" s="1470"/>
      <c r="D18" s="1470"/>
      <c r="E18" s="1470"/>
      <c r="F18" s="1470"/>
      <c r="G18" s="1470"/>
      <c r="H18" s="1470"/>
      <c r="I18" s="1470"/>
      <c r="J18" s="1470"/>
      <c r="K18" s="1470"/>
      <c r="L18" s="1471"/>
      <c r="M18" s="338"/>
      <c r="O18" s="573" t="s">
        <v>482</v>
      </c>
      <c r="P18" s="574" t="e">
        <f>_xlfn.XLOOKUP($R$17,consol!$B:$B,consol!BM:BM)</f>
        <v>#N/A</v>
      </c>
      <c r="Q18" s="416"/>
      <c r="R18" s="558" t="s">
        <v>277</v>
      </c>
    </row>
    <row r="19" spans="2:20" ht="22.25" customHeight="1">
      <c r="B19" s="1442" t="e">
        <f>"with an average grade of "&amp;_xlfn.XLOOKUP(R17,consol!B:B,consol!BD:BD)&amp;"%"&amp;" for the School Year "&amp;P23</f>
        <v>#N/A</v>
      </c>
      <c r="C19" s="1443"/>
      <c r="D19" s="1443"/>
      <c r="E19" s="1443"/>
      <c r="F19" s="1443"/>
      <c r="G19" s="1443"/>
      <c r="H19" s="1443"/>
      <c r="I19" s="1443"/>
      <c r="J19" s="1443"/>
      <c r="K19" s="1443"/>
      <c r="L19" s="1444"/>
      <c r="M19" s="338"/>
      <c r="O19" s="573" t="s">
        <v>238</v>
      </c>
      <c r="P19" s="575" t="e">
        <f>_xlfn.XLOOKUP($R$17,consol!$B:$B,consol!BG:BG)</f>
        <v>#N/A</v>
      </c>
      <c r="Q19" s="417"/>
    </row>
    <row r="20" spans="2:20" ht="22.25" customHeight="1">
      <c r="B20" s="1445" t="str">
        <f>"Given this "&amp;P22&amp;" day of "&amp;P24&amp;" "&amp;P25</f>
        <v>Given this 12th day of September 2026</v>
      </c>
      <c r="C20" s="1446"/>
      <c r="D20" s="1446"/>
      <c r="E20" s="1446"/>
      <c r="F20" s="1446"/>
      <c r="G20" s="1446"/>
      <c r="H20" s="1446"/>
      <c r="I20" s="1446"/>
      <c r="J20" s="1446"/>
      <c r="K20" s="1446"/>
      <c r="L20" s="1447"/>
      <c r="M20" s="338"/>
      <c r="O20" s="797" t="s">
        <v>611</v>
      </c>
      <c r="P20" s="575" t="str">
        <f>"GRADE "&amp;'INPUT DATA'!$E$14</f>
        <v>GRADE 7-ROSAL</v>
      </c>
      <c r="Q20" s="416"/>
    </row>
    <row r="21" spans="2:20" ht="22.25" customHeight="1">
      <c r="B21" s="1442" t="str">
        <f>"at "&amp;PROPER('INPUT DATA'!E10)&amp;"."</f>
        <v>at Koronadal National Comprehensive High School.</v>
      </c>
      <c r="C21" s="1443"/>
      <c r="D21" s="1443"/>
      <c r="E21" s="1443"/>
      <c r="F21" s="1443"/>
      <c r="G21" s="1443"/>
      <c r="H21" s="1443"/>
      <c r="I21" s="1443"/>
      <c r="J21" s="1443"/>
      <c r="K21" s="1443"/>
      <c r="L21" s="1444"/>
      <c r="M21" s="338"/>
      <c r="O21" s="573" t="s">
        <v>264</v>
      </c>
      <c r="P21" s="575" t="s">
        <v>342</v>
      </c>
      <c r="Q21" s="416"/>
    </row>
    <row r="22" spans="2:20" ht="14.5">
      <c r="B22" s="439"/>
      <c r="C22" s="123"/>
      <c r="D22" s="123"/>
      <c r="E22" s="123"/>
      <c r="F22" s="123"/>
      <c r="G22" s="123"/>
      <c r="H22" s="123"/>
      <c r="I22" s="123"/>
      <c r="J22" s="123"/>
      <c r="K22" s="123"/>
      <c r="L22" s="440"/>
      <c r="M22" s="338"/>
      <c r="O22" s="556" t="s">
        <v>271</v>
      </c>
      <c r="P22" s="557" t="s">
        <v>272</v>
      </c>
      <c r="Q22" s="416"/>
    </row>
    <row r="23" spans="2:20" ht="14.5">
      <c r="B23" s="439"/>
      <c r="C23" s="123"/>
      <c r="D23" s="123"/>
      <c r="E23" s="123"/>
      <c r="F23" s="123"/>
      <c r="G23" s="123"/>
      <c r="H23" s="123"/>
      <c r="I23" s="123"/>
      <c r="J23" s="123"/>
      <c r="K23" s="123"/>
      <c r="L23" s="440"/>
      <c r="M23" s="338"/>
      <c r="O23" s="556" t="s">
        <v>273</v>
      </c>
      <c r="P23" s="557" t="s">
        <v>610</v>
      </c>
      <c r="Q23" s="416"/>
    </row>
    <row r="24" spans="2:20" ht="14.5">
      <c r="B24" s="439"/>
      <c r="C24" s="123"/>
      <c r="D24" s="123"/>
      <c r="E24" s="123"/>
      <c r="F24" s="123"/>
      <c r="G24" s="123"/>
      <c r="H24" s="123"/>
      <c r="I24" s="123"/>
      <c r="J24" s="123"/>
      <c r="K24" s="123"/>
      <c r="L24" s="440"/>
      <c r="M24" s="338"/>
      <c r="O24" s="556" t="s">
        <v>274</v>
      </c>
      <c r="P24" s="557" t="s">
        <v>491</v>
      </c>
      <c r="Q24" s="416"/>
    </row>
    <row r="25" spans="2:20" ht="15" thickBot="1">
      <c r="B25" s="439"/>
      <c r="C25" s="123"/>
      <c r="D25" s="123"/>
      <c r="E25" s="123"/>
      <c r="F25" s="123"/>
      <c r="G25" s="123"/>
      <c r="H25" s="123"/>
      <c r="I25" s="123"/>
      <c r="J25" s="123"/>
      <c r="K25" s="123"/>
      <c r="L25" s="440"/>
      <c r="M25" s="338"/>
      <c r="O25" s="418" t="s">
        <v>276</v>
      </c>
      <c r="P25" s="430">
        <v>2026</v>
      </c>
      <c r="Q25" s="559"/>
    </row>
    <row r="26" spans="2:20" ht="15.5">
      <c r="B26" s="1397" t="str">
        <f>'INPUT DATA'!$E$23</f>
        <v>MA. FE LITA S. YPARRAGUIRRE</v>
      </c>
      <c r="C26" s="1398"/>
      <c r="D26" s="1398"/>
      <c r="E26" s="1398"/>
      <c r="F26" s="1398"/>
      <c r="G26" s="1398"/>
      <c r="H26" s="1398"/>
      <c r="I26" s="1398"/>
      <c r="J26" s="1398"/>
      <c r="K26" s="1398"/>
      <c r="L26" s="1399"/>
      <c r="M26" s="338"/>
      <c r="R26" s="116"/>
    </row>
    <row r="27" spans="2:20" ht="15.5">
      <c r="B27" s="1400" t="str">
        <f>'INPUT DATA'!$E$24</f>
        <v>PRINCIPAL IV</v>
      </c>
      <c r="C27" s="1401"/>
      <c r="D27" s="1401"/>
      <c r="E27" s="1401"/>
      <c r="F27" s="1401"/>
      <c r="G27" s="1401"/>
      <c r="H27" s="1401"/>
      <c r="I27" s="1401"/>
      <c r="J27" s="1401"/>
      <c r="K27" s="1401"/>
      <c r="L27" s="1402"/>
      <c r="M27" s="338"/>
      <c r="R27" s="116"/>
    </row>
    <row r="28" spans="2:20" ht="14.5" thickBot="1">
      <c r="B28" s="446"/>
      <c r="C28" s="447"/>
      <c r="D28" s="447"/>
      <c r="E28" s="447"/>
      <c r="F28" s="447"/>
      <c r="G28" s="447"/>
      <c r="H28" s="447"/>
      <c r="I28" s="447"/>
      <c r="J28" s="447"/>
      <c r="K28" s="447"/>
      <c r="L28" s="448"/>
      <c r="M28" s="338"/>
    </row>
    <row r="29" spans="2:20" ht="5.4" customHeight="1" thickTop="1" thickBot="1">
      <c r="B29" s="338"/>
      <c r="C29" s="338"/>
      <c r="D29" s="338"/>
      <c r="E29" s="338"/>
      <c r="F29" s="338"/>
      <c r="G29" s="338"/>
      <c r="H29" s="338"/>
      <c r="I29" s="338"/>
      <c r="J29" s="338"/>
      <c r="K29" s="338"/>
      <c r="L29" s="338"/>
      <c r="M29" s="338"/>
      <c r="O29" s="119"/>
      <c r="P29" s="120"/>
      <c r="Q29" s="121"/>
      <c r="R29" s="119"/>
      <c r="S29" s="120"/>
      <c r="T29" s="117"/>
    </row>
    <row r="30" spans="2:20" ht="15" thickTop="1">
      <c r="B30" s="441"/>
      <c r="C30" s="442"/>
      <c r="D30" s="442"/>
      <c r="E30" s="442"/>
      <c r="F30" s="442"/>
      <c r="G30" s="442"/>
      <c r="H30" s="442"/>
      <c r="I30" s="442"/>
      <c r="J30" s="442"/>
      <c r="K30" s="442"/>
      <c r="L30" s="443"/>
      <c r="M30" s="338"/>
      <c r="O30" s="554" t="s">
        <v>269</v>
      </c>
      <c r="P30" s="555" t="s">
        <v>614</v>
      </c>
      <c r="Q30" s="560" t="str">
        <f>PROPER(P30)</f>
        <v>Lyle Perj T. Apilado</v>
      </c>
      <c r="R30" s="553" t="e">
        <f>VLOOKUP(P30,masterlist!$L$4:$M$94,2,FALSE)</f>
        <v>#N/A</v>
      </c>
      <c r="S30" s="120"/>
    </row>
    <row r="31" spans="2:20" ht="15.5">
      <c r="B31" s="1409" t="e" vm="2">
        <v>#VALUE!</v>
      </c>
      <c r="C31" s="1410"/>
      <c r="D31" s="1410"/>
      <c r="E31" s="1410"/>
      <c r="F31" s="1410"/>
      <c r="G31" s="1410"/>
      <c r="H31" s="1410"/>
      <c r="I31" s="1410"/>
      <c r="J31" s="1410"/>
      <c r="K31" s="1410"/>
      <c r="L31" s="1411"/>
      <c r="M31" s="338"/>
      <c r="O31" s="573" t="s">
        <v>482</v>
      </c>
      <c r="P31" s="574" t="e">
        <f>_xlfn.XLOOKUP($R$30,consol!$B:$B,consol!BM:BM)</f>
        <v>#N/A</v>
      </c>
      <c r="Q31" s="416"/>
      <c r="R31" s="558" t="s">
        <v>277</v>
      </c>
      <c r="S31" s="125"/>
    </row>
    <row r="32" spans="2:20" ht="14.5">
      <c r="B32" s="1409"/>
      <c r="C32" s="1410"/>
      <c r="D32" s="1410"/>
      <c r="E32" s="1410"/>
      <c r="F32" s="1410"/>
      <c r="G32" s="1410"/>
      <c r="H32" s="1410"/>
      <c r="I32" s="1410"/>
      <c r="J32" s="1410"/>
      <c r="K32" s="1410"/>
      <c r="L32" s="1411"/>
      <c r="M32" s="338"/>
      <c r="O32" s="573" t="s">
        <v>238</v>
      </c>
      <c r="P32" s="575" t="e" cm="1">
        <f t="array" ref="P32">_xlfn.XLOOKUP($R$30,consol!B:$B,consol!BG:BG)</f>
        <v>#N/A</v>
      </c>
      <c r="Q32" s="417"/>
      <c r="S32" s="125"/>
    </row>
    <row r="33" spans="2:19" ht="14.5">
      <c r="B33" s="1409"/>
      <c r="C33" s="1410"/>
      <c r="D33" s="1410"/>
      <c r="E33" s="1410"/>
      <c r="F33" s="1410"/>
      <c r="G33" s="1410"/>
      <c r="H33" s="1410"/>
      <c r="I33" s="1410"/>
      <c r="J33" s="1410"/>
      <c r="K33" s="1410"/>
      <c r="L33" s="1411"/>
      <c r="M33" s="338"/>
      <c r="O33" s="797" t="s">
        <v>611</v>
      </c>
      <c r="P33" s="575" t="str">
        <f>"GRADE "&amp;'INPUT DATA'!$E$14</f>
        <v>GRADE 7-ROSAL</v>
      </c>
      <c r="Q33" s="416"/>
      <c r="S33" s="125"/>
    </row>
    <row r="34" spans="2:19" ht="14.5">
      <c r="B34" s="1418" t="s">
        <v>3</v>
      </c>
      <c r="C34" s="1419"/>
      <c r="D34" s="1419"/>
      <c r="E34" s="1419"/>
      <c r="F34" s="1419"/>
      <c r="G34" s="1419"/>
      <c r="H34" s="1419"/>
      <c r="I34" s="1419"/>
      <c r="J34" s="1419"/>
      <c r="K34" s="1419"/>
      <c r="L34" s="1420"/>
      <c r="M34" s="338"/>
      <c r="O34" s="573" t="s">
        <v>264</v>
      </c>
      <c r="P34" s="575"/>
      <c r="Q34" s="416"/>
      <c r="S34" s="127"/>
    </row>
    <row r="35" spans="2:19" ht="17.5">
      <c r="B35" s="1421" t="s">
        <v>450</v>
      </c>
      <c r="C35" s="1422"/>
      <c r="D35" s="1422"/>
      <c r="E35" s="1422"/>
      <c r="F35" s="1422"/>
      <c r="G35" s="1422"/>
      <c r="H35" s="1422"/>
      <c r="I35" s="1422"/>
      <c r="J35" s="1422"/>
      <c r="K35" s="1422"/>
      <c r="L35" s="1423"/>
      <c r="M35" s="338"/>
      <c r="O35" s="556" t="s">
        <v>271</v>
      </c>
      <c r="P35" s="557" t="str">
        <f>P22</f>
        <v>12th</v>
      </c>
      <c r="Q35" s="416"/>
      <c r="S35" s="127"/>
    </row>
    <row r="36" spans="2:19" ht="14.5">
      <c r="B36" s="1415" t="str">
        <f>'INPUT DATA'!$E$8</f>
        <v>REGION XII</v>
      </c>
      <c r="C36" s="1416"/>
      <c r="D36" s="1416"/>
      <c r="E36" s="1416"/>
      <c r="F36" s="1416"/>
      <c r="G36" s="1416"/>
      <c r="H36" s="1416"/>
      <c r="I36" s="1416"/>
      <c r="J36" s="1416"/>
      <c r="K36" s="1416"/>
      <c r="L36" s="1417"/>
      <c r="M36" s="338"/>
      <c r="O36" s="556" t="s">
        <v>273</v>
      </c>
      <c r="P36" s="557" t="str">
        <f>P23</f>
        <v>2026-2027.</v>
      </c>
      <c r="Q36" s="416"/>
      <c r="S36" s="127"/>
    </row>
    <row r="37" spans="2:19" ht="14.5">
      <c r="B37" s="1403" t="str">
        <f>'INPUT DATA'!$E$9</f>
        <v>CITY SCHOOLS DIVISION OF KORONADAL</v>
      </c>
      <c r="C37" s="1404"/>
      <c r="D37" s="1404"/>
      <c r="E37" s="1404"/>
      <c r="F37" s="1404"/>
      <c r="G37" s="1404"/>
      <c r="H37" s="1404"/>
      <c r="I37" s="1404"/>
      <c r="J37" s="1404"/>
      <c r="K37" s="1404"/>
      <c r="L37" s="1405"/>
      <c r="M37" s="338"/>
      <c r="O37" s="556" t="s">
        <v>274</v>
      </c>
      <c r="P37" s="557" t="str">
        <f>P24</f>
        <v>September</v>
      </c>
      <c r="Q37" s="416"/>
    </row>
    <row r="38" spans="2:19" ht="15" thickBot="1">
      <c r="B38" s="1406" t="str">
        <f>'INPUT DATA'!$E$10</f>
        <v>KORONADAL NATIONAL COMPREHENSIVE HIGH SCHOOL</v>
      </c>
      <c r="C38" s="1407"/>
      <c r="D38" s="1407"/>
      <c r="E38" s="1407"/>
      <c r="F38" s="1407"/>
      <c r="G38" s="1407"/>
      <c r="H38" s="1407"/>
      <c r="I38" s="1407"/>
      <c r="J38" s="1407"/>
      <c r="K38" s="1407"/>
      <c r="L38" s="1408"/>
      <c r="M38" s="338"/>
      <c r="O38" s="418" t="s">
        <v>276</v>
      </c>
      <c r="P38" s="430">
        <f>P25</f>
        <v>2026</v>
      </c>
      <c r="Q38" s="559"/>
    </row>
    <row r="39" spans="2:19" ht="14.5">
      <c r="B39" s="1403" t="str">
        <f>'INPUT DATA'!$E$15</f>
        <v>City of Koronadal</v>
      </c>
      <c r="C39" s="1404"/>
      <c r="D39" s="1404"/>
      <c r="E39" s="1404"/>
      <c r="F39" s="1404"/>
      <c r="G39" s="1404"/>
      <c r="H39" s="1404"/>
      <c r="I39" s="1404"/>
      <c r="J39" s="1404"/>
      <c r="K39" s="1404"/>
      <c r="L39" s="1405"/>
      <c r="M39" s="338"/>
      <c r="R39" s="116"/>
    </row>
    <row r="40" spans="2:19" ht="59">
      <c r="B40" s="1466" t="s">
        <v>452</v>
      </c>
      <c r="C40" s="1467"/>
      <c r="D40" s="1467"/>
      <c r="E40" s="1467"/>
      <c r="F40" s="1467"/>
      <c r="G40" s="1467"/>
      <c r="H40" s="1467"/>
      <c r="I40" s="1467"/>
      <c r="J40" s="1467"/>
      <c r="K40" s="1467"/>
      <c r="L40" s="1468"/>
      <c r="M40" s="338"/>
      <c r="R40" s="116"/>
    </row>
    <row r="41" spans="2:19" ht="35">
      <c r="B41" s="1460" t="s">
        <v>617</v>
      </c>
      <c r="C41" s="1461"/>
      <c r="D41" s="1461"/>
      <c r="E41" s="1461"/>
      <c r="F41" s="1461"/>
      <c r="G41" s="1461"/>
      <c r="H41" s="1461"/>
      <c r="I41" s="1461"/>
      <c r="J41" s="1461"/>
      <c r="K41" s="1461"/>
      <c r="L41" s="1462"/>
      <c r="M41" s="338"/>
    </row>
    <row r="42" spans="2:19" ht="14.5">
      <c r="B42" s="1391" t="s">
        <v>609</v>
      </c>
      <c r="C42" s="1392"/>
      <c r="D42" s="1392"/>
      <c r="E42" s="1392"/>
      <c r="F42" s="1392"/>
      <c r="G42" s="1392"/>
      <c r="H42" s="1392"/>
      <c r="I42" s="1392"/>
      <c r="J42" s="1392"/>
      <c r="K42" s="1392"/>
      <c r="L42" s="1393"/>
      <c r="M42" s="338"/>
      <c r="O42" s="113"/>
      <c r="Q42" s="116"/>
      <c r="R42" s="113"/>
      <c r="S42" s="113"/>
    </row>
    <row r="43" spans="2:19" ht="35">
      <c r="B43" s="1463" t="str">
        <f>P30</f>
        <v>LYLE PERJ T. APILADO</v>
      </c>
      <c r="C43" s="1464"/>
      <c r="D43" s="1464"/>
      <c r="E43" s="1464"/>
      <c r="F43" s="1464"/>
      <c r="G43" s="1464"/>
      <c r="H43" s="1464"/>
      <c r="I43" s="1464"/>
      <c r="J43" s="1464"/>
      <c r="K43" s="1464"/>
      <c r="L43" s="1465"/>
      <c r="M43" s="338"/>
      <c r="O43" s="113"/>
      <c r="P43" s="118"/>
      <c r="R43" s="113"/>
      <c r="S43" s="118"/>
    </row>
    <row r="44" spans="2:19" ht="30" customHeight="1">
      <c r="B44" s="1439" t="str">
        <f>P33</f>
        <v>GRADE 7-ROSAL</v>
      </c>
      <c r="C44" s="1440"/>
      <c r="D44" s="1440"/>
      <c r="E44" s="1440"/>
      <c r="F44" s="1440"/>
      <c r="G44" s="1440"/>
      <c r="H44" s="1440"/>
      <c r="I44" s="1440"/>
      <c r="J44" s="1440"/>
      <c r="K44" s="1440"/>
      <c r="L44" s="1441"/>
      <c r="M44" s="338"/>
      <c r="O44" s="113"/>
      <c r="Q44" s="115"/>
      <c r="R44" s="113"/>
      <c r="S44" s="113"/>
    </row>
    <row r="45" spans="2:19" ht="20">
      <c r="B45" s="1442" t="e">
        <f>"with an average grade of "&amp;_xlfn.XLOOKUP(R30,consol!B:B,consol!BD:BD)&amp;"%"&amp;" for the School Year "&amp;P36</f>
        <v>#N/A</v>
      </c>
      <c r="C45" s="1443"/>
      <c r="D45" s="1443"/>
      <c r="E45" s="1443"/>
      <c r="F45" s="1443"/>
      <c r="G45" s="1443"/>
      <c r="H45" s="1443"/>
      <c r="I45" s="1443"/>
      <c r="J45" s="1443"/>
      <c r="K45" s="1443"/>
      <c r="L45" s="1444"/>
      <c r="M45" s="338"/>
      <c r="O45" s="113"/>
      <c r="R45" s="113"/>
      <c r="S45" s="113"/>
    </row>
    <row r="46" spans="2:19" ht="20">
      <c r="B46" s="1445" t="str">
        <f>"Given this "&amp;P35&amp;" day of "&amp;P37&amp;" "&amp;P38</f>
        <v>Given this 12th day of September 2026</v>
      </c>
      <c r="C46" s="1446"/>
      <c r="D46" s="1446"/>
      <c r="E46" s="1446"/>
      <c r="F46" s="1446"/>
      <c r="G46" s="1446"/>
      <c r="H46" s="1446"/>
      <c r="I46" s="1446"/>
      <c r="J46" s="1446"/>
      <c r="K46" s="1446"/>
      <c r="L46" s="1447"/>
      <c r="M46" s="338"/>
      <c r="O46" s="113"/>
      <c r="R46" s="113"/>
      <c r="S46" s="113"/>
    </row>
    <row r="47" spans="2:19" ht="22.25" customHeight="1">
      <c r="B47" s="1442" t="str">
        <f>"at "&amp;PROPER('INPUT DATA'!E10)&amp;"."</f>
        <v>at Koronadal National Comprehensive High School.</v>
      </c>
      <c r="C47" s="1443"/>
      <c r="D47" s="1443"/>
      <c r="E47" s="1443"/>
      <c r="F47" s="1443"/>
      <c r="G47" s="1443"/>
      <c r="H47" s="1443"/>
      <c r="I47" s="1443"/>
      <c r="J47" s="1443"/>
      <c r="K47" s="1443"/>
      <c r="L47" s="1444"/>
      <c r="M47" s="338"/>
      <c r="O47" s="113"/>
      <c r="R47" s="113"/>
      <c r="S47" s="113"/>
    </row>
    <row r="48" spans="2:19" ht="15">
      <c r="B48" s="445"/>
      <c r="C48" s="432"/>
      <c r="D48" s="434"/>
      <c r="E48" s="437"/>
      <c r="F48" s="126"/>
      <c r="G48" s="432"/>
      <c r="H48" s="436"/>
      <c r="I48" s="435"/>
      <c r="J48" s="435"/>
      <c r="K48" s="433"/>
      <c r="L48" s="440"/>
      <c r="M48" s="338"/>
      <c r="O48" s="113"/>
      <c r="R48" s="113"/>
      <c r="S48" s="113"/>
    </row>
    <row r="49" spans="2:13">
      <c r="B49" s="439"/>
      <c r="C49" s="123"/>
      <c r="D49" s="123"/>
      <c r="E49" s="123"/>
      <c r="F49" s="123"/>
      <c r="G49" s="123"/>
      <c r="H49" s="123"/>
      <c r="I49" s="123"/>
      <c r="J49" s="123"/>
      <c r="K49" s="123"/>
      <c r="L49" s="440"/>
      <c r="M49" s="338"/>
    </row>
    <row r="50" spans="2:13">
      <c r="B50" s="439"/>
      <c r="C50" s="123"/>
      <c r="D50" s="123"/>
      <c r="E50" s="123"/>
      <c r="F50" s="123"/>
      <c r="G50" s="123"/>
      <c r="H50" s="123"/>
      <c r="I50" s="123"/>
      <c r="J50" s="123"/>
      <c r="K50" s="123"/>
      <c r="L50" s="440"/>
      <c r="M50" s="338"/>
    </row>
    <row r="51" spans="2:13">
      <c r="B51" s="439"/>
      <c r="C51" s="123"/>
      <c r="D51" s="123"/>
      <c r="E51" s="123"/>
      <c r="F51" s="123"/>
      <c r="G51" s="123"/>
      <c r="H51" s="123"/>
      <c r="I51" s="123"/>
      <c r="J51" s="123"/>
      <c r="K51" s="123"/>
      <c r="L51" s="440"/>
      <c r="M51" s="338"/>
    </row>
    <row r="52" spans="2:13">
      <c r="B52" s="439"/>
      <c r="C52" s="123"/>
      <c r="D52" s="123"/>
      <c r="E52" s="123"/>
      <c r="F52" s="123"/>
      <c r="G52" s="123"/>
      <c r="H52" s="123"/>
      <c r="I52" s="123"/>
      <c r="J52" s="123"/>
      <c r="K52" s="123"/>
      <c r="L52" s="440"/>
      <c r="M52" s="338"/>
    </row>
    <row r="53" spans="2:13" ht="15">
      <c r="B53" s="1397" t="str">
        <f>'INPUT DATA'!$E$23</f>
        <v>MA. FE LITA S. YPARRAGUIRRE</v>
      </c>
      <c r="C53" s="1398"/>
      <c r="D53" s="1398"/>
      <c r="E53" s="1398"/>
      <c r="F53" s="1398"/>
      <c r="G53" s="1398"/>
      <c r="H53" s="1398"/>
      <c r="I53" s="1398"/>
      <c r="J53" s="1398"/>
      <c r="K53" s="1398"/>
      <c r="L53" s="1399"/>
      <c r="M53" s="338"/>
    </row>
    <row r="54" spans="2:13" ht="15.5">
      <c r="B54" s="1400" t="str">
        <f>'INPUT DATA'!$E$24</f>
        <v>PRINCIPAL IV</v>
      </c>
      <c r="C54" s="1401"/>
      <c r="D54" s="1401"/>
      <c r="E54" s="1401"/>
      <c r="F54" s="1401"/>
      <c r="G54" s="1401"/>
      <c r="H54" s="1401"/>
      <c r="I54" s="1401"/>
      <c r="J54" s="1401"/>
      <c r="K54" s="1401"/>
      <c r="L54" s="1402"/>
      <c r="M54" s="338"/>
    </row>
    <row r="55" spans="2:13" ht="14.5" thickBot="1">
      <c r="B55" s="446"/>
      <c r="C55" s="447"/>
      <c r="D55" s="447"/>
      <c r="E55" s="447"/>
      <c r="F55" s="447"/>
      <c r="G55" s="447"/>
      <c r="H55" s="447"/>
      <c r="I55" s="447"/>
      <c r="J55" s="447"/>
      <c r="K55" s="447"/>
      <c r="L55" s="448"/>
      <c r="M55" s="338"/>
    </row>
    <row r="56" spans="2:13" ht="14.5" thickTop="1">
      <c r="B56" s="338"/>
      <c r="C56" s="338"/>
      <c r="D56" s="338"/>
      <c r="E56" s="338"/>
      <c r="F56" s="338"/>
      <c r="G56" s="338"/>
      <c r="H56" s="338"/>
      <c r="I56" s="338"/>
      <c r="J56" s="338"/>
      <c r="K56" s="338"/>
      <c r="L56" s="338"/>
      <c r="M56" s="338"/>
    </row>
    <row r="57" spans="2:13" ht="9.65" customHeight="1">
      <c r="B57" s="338"/>
      <c r="C57" s="338"/>
      <c r="D57" s="338"/>
      <c r="E57" s="338"/>
      <c r="F57" s="338"/>
      <c r="G57" s="338"/>
      <c r="H57" s="338"/>
      <c r="I57" s="338"/>
      <c r="J57" s="338"/>
      <c r="K57" s="338"/>
      <c r="L57" s="338"/>
      <c r="M57" s="338"/>
    </row>
  </sheetData>
  <sheetProtection autoFilter="0"/>
  <mergeCells count="36">
    <mergeCell ref="B6:L6"/>
    <mergeCell ref="B26:L26"/>
    <mergeCell ref="B27:L27"/>
    <mergeCell ref="B3:L5"/>
    <mergeCell ref="B31:L33"/>
    <mergeCell ref="B18:L18"/>
    <mergeCell ref="B17:L17"/>
    <mergeCell ref="B16:L16"/>
    <mergeCell ref="B15:L15"/>
    <mergeCell ref="B14:L14"/>
    <mergeCell ref="B13:L13"/>
    <mergeCell ref="B12:L12"/>
    <mergeCell ref="B11:L11"/>
    <mergeCell ref="B10:L10"/>
    <mergeCell ref="B9:L9"/>
    <mergeCell ref="B8:L8"/>
    <mergeCell ref="B7:L7"/>
    <mergeCell ref="B34:L34"/>
    <mergeCell ref="B35:L35"/>
    <mergeCell ref="B36:L36"/>
    <mergeCell ref="B37:L37"/>
    <mergeCell ref="B19:L19"/>
    <mergeCell ref="B20:L20"/>
    <mergeCell ref="B21:L21"/>
    <mergeCell ref="B38:L38"/>
    <mergeCell ref="B39:L39"/>
    <mergeCell ref="B41:L41"/>
    <mergeCell ref="B43:L43"/>
    <mergeCell ref="B42:L42"/>
    <mergeCell ref="B40:L40"/>
    <mergeCell ref="B54:L54"/>
    <mergeCell ref="B44:L44"/>
    <mergeCell ref="B45:L45"/>
    <mergeCell ref="B46:L46"/>
    <mergeCell ref="B53:L53"/>
    <mergeCell ref="B47:L47"/>
  </mergeCells>
  <conditionalFormatting sqref="P19">
    <cfRule type="cellIs" dxfId="5" priority="6" operator="lessThan">
      <formula>90</formula>
    </cfRule>
  </conditionalFormatting>
  <conditionalFormatting sqref="P32">
    <cfRule type="cellIs" dxfId="4" priority="2" operator="lessThan">
      <formula>90</formula>
    </cfRule>
  </conditionalFormatting>
  <printOptions horizontalCentered="1" verticalCentered="1"/>
  <pageMargins left="0.2" right="0.2" top="0.25" bottom="0.25" header="0" footer="0"/>
  <pageSetup paperSize="9" scale="79"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C3A94B-3EF6-411B-AABB-A666DF0AA5C8}">
          <x14:formula1>
            <xm:f>masterlist!$L$4:$L$69</xm:f>
          </x14:formula1>
          <xm:sqref>P17 P30</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5EA01-CB77-4DDC-B743-0F945CA9C019}">
  <sheetPr codeName="Sheet23">
    <pageSetUpPr fitToPage="1"/>
  </sheetPr>
  <dimension ref="B1:AF59"/>
  <sheetViews>
    <sheetView view="pageBreakPreview" zoomScale="70" zoomScaleNormal="100" zoomScaleSheetLayoutView="70" workbookViewId="0">
      <selection activeCell="O21" sqref="O21:P21"/>
    </sheetView>
  </sheetViews>
  <sheetFormatPr defaultColWidth="8.1640625" defaultRowHeight="14"/>
  <cols>
    <col min="1" max="1" width="8.1640625" style="112"/>
    <col min="2" max="12" width="9.33203125" style="111" customWidth="1"/>
    <col min="13" max="13" width="9.83203125" style="111" customWidth="1"/>
    <col min="14" max="14" width="4.91406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25" ht="14.5" thickTop="1">
      <c r="B1" s="441"/>
      <c r="C1" s="442"/>
      <c r="D1" s="442"/>
      <c r="E1" s="442"/>
      <c r="F1" s="442"/>
      <c r="G1" s="442"/>
      <c r="H1" s="442"/>
      <c r="I1" s="442"/>
      <c r="J1" s="442"/>
      <c r="K1" s="442"/>
      <c r="L1" s="443"/>
      <c r="M1" s="338"/>
    </row>
    <row r="2" spans="2:25" ht="3" customHeight="1">
      <c r="B2" s="439"/>
      <c r="C2" s="123"/>
      <c r="D2" s="123"/>
      <c r="E2" s="123"/>
      <c r="F2" s="123"/>
      <c r="G2" s="123"/>
      <c r="H2" s="123"/>
      <c r="I2" s="123"/>
      <c r="J2" s="123"/>
      <c r="K2" s="123"/>
      <c r="L2" s="440"/>
      <c r="M2" s="338"/>
    </row>
    <row r="3" spans="2:25">
      <c r="B3" s="1448" t="e" vm="2">
        <v>#VALUE!</v>
      </c>
      <c r="C3" s="1449"/>
      <c r="D3" s="1449"/>
      <c r="E3" s="1449"/>
      <c r="F3" s="1449"/>
      <c r="G3" s="1449"/>
      <c r="H3" s="1449"/>
      <c r="I3" s="1449"/>
      <c r="J3" s="1449"/>
      <c r="K3" s="1449"/>
      <c r="L3" s="1450"/>
      <c r="M3" s="338"/>
    </row>
    <row r="4" spans="2:25">
      <c r="B4" s="1448"/>
      <c r="C4" s="1449"/>
      <c r="D4" s="1449"/>
      <c r="E4" s="1449"/>
      <c r="F4" s="1449"/>
      <c r="G4" s="1449"/>
      <c r="H4" s="1449"/>
      <c r="I4" s="1449"/>
      <c r="J4" s="1449"/>
      <c r="K4" s="1449"/>
      <c r="L4" s="1450"/>
      <c r="M4" s="338"/>
    </row>
    <row r="5" spans="2:25" ht="14.5">
      <c r="B5" s="1448"/>
      <c r="C5" s="1449"/>
      <c r="D5" s="1449"/>
      <c r="E5" s="1449"/>
      <c r="F5" s="1449"/>
      <c r="G5" s="1449"/>
      <c r="H5" s="1449"/>
      <c r="I5" s="1449"/>
      <c r="J5" s="1449"/>
      <c r="K5" s="1449"/>
      <c r="L5" s="1450"/>
      <c r="M5" s="338"/>
      <c r="U5" s="114"/>
      <c r="V5" s="114"/>
      <c r="W5" s="114"/>
      <c r="X5" s="114"/>
      <c r="Y5" s="114"/>
    </row>
    <row r="6" spans="2:25" ht="14.5">
      <c r="B6" s="1454" t="s">
        <v>3</v>
      </c>
      <c r="C6" s="1455"/>
      <c r="D6" s="1455"/>
      <c r="E6" s="1455"/>
      <c r="F6" s="1455"/>
      <c r="G6" s="1455"/>
      <c r="H6" s="1455"/>
      <c r="I6" s="1455"/>
      <c r="J6" s="1455"/>
      <c r="K6" s="1455"/>
      <c r="L6" s="1456"/>
      <c r="M6" s="429"/>
      <c r="T6" s="115"/>
    </row>
    <row r="7" spans="2:25" ht="17.5">
      <c r="B7" s="1457" t="s">
        <v>450</v>
      </c>
      <c r="C7" s="1458"/>
      <c r="D7" s="1458"/>
      <c r="E7" s="1458"/>
      <c r="F7" s="1458"/>
      <c r="G7" s="1458"/>
      <c r="H7" s="1458"/>
      <c r="I7" s="1458"/>
      <c r="J7" s="1458"/>
      <c r="K7" s="1458"/>
      <c r="L7" s="1459"/>
      <c r="M7" s="428"/>
    </row>
    <row r="8" spans="2:25" ht="10.25" customHeight="1">
      <c r="B8" s="1424" t="str">
        <f>'INPUT DATA'!$E$8</f>
        <v>REGION XII</v>
      </c>
      <c r="C8" s="1425"/>
      <c r="D8" s="1425"/>
      <c r="E8" s="1425"/>
      <c r="F8" s="1425"/>
      <c r="G8" s="1425"/>
      <c r="H8" s="1425"/>
      <c r="I8" s="1425"/>
      <c r="J8" s="1425"/>
      <c r="K8" s="1425"/>
      <c r="L8" s="1426"/>
      <c r="M8" s="427"/>
    </row>
    <row r="9" spans="2:25" ht="10.25" customHeight="1">
      <c r="B9" s="1424" t="str">
        <f>'INPUT DATA'!$E$9</f>
        <v>CITY SCHOOLS DIVISION OF KORONADAL</v>
      </c>
      <c r="C9" s="1425"/>
      <c r="D9" s="1425"/>
      <c r="E9" s="1425"/>
      <c r="F9" s="1425"/>
      <c r="G9" s="1425"/>
      <c r="H9" s="1425"/>
      <c r="I9" s="1425"/>
      <c r="J9" s="1425"/>
      <c r="K9" s="1425"/>
      <c r="L9" s="1426"/>
      <c r="M9" s="425"/>
    </row>
    <row r="10" spans="2:25" ht="14.5">
      <c r="B10" s="1451" t="str">
        <f>'INPUT DATA'!$E$10</f>
        <v>KORONADAL NATIONAL COMPREHENSIVE HIGH SCHOOL</v>
      </c>
      <c r="C10" s="1452"/>
      <c r="D10" s="1452"/>
      <c r="E10" s="1452"/>
      <c r="F10" s="1452"/>
      <c r="G10" s="1452"/>
      <c r="H10" s="1452"/>
      <c r="I10" s="1452"/>
      <c r="J10" s="1452"/>
      <c r="K10" s="1452"/>
      <c r="L10" s="1453"/>
      <c r="M10" s="426"/>
    </row>
    <row r="11" spans="2:25">
      <c r="B11" s="1424" t="str">
        <f>'INPUT DATA'!$E$15</f>
        <v>City of Koronadal</v>
      </c>
      <c r="C11" s="1425"/>
      <c r="D11" s="1425"/>
      <c r="E11" s="1425"/>
      <c r="F11" s="1425"/>
      <c r="G11" s="1425"/>
      <c r="H11" s="1425"/>
      <c r="I11" s="1425"/>
      <c r="J11" s="1425"/>
      <c r="K11" s="1425"/>
      <c r="L11" s="1426"/>
      <c r="M11" s="425"/>
    </row>
    <row r="12" spans="2:25" ht="6" customHeight="1">
      <c r="B12" s="1427" t="s">
        <v>606</v>
      </c>
      <c r="C12" s="1428"/>
      <c r="D12" s="1428"/>
      <c r="E12" s="1428"/>
      <c r="F12" s="1428"/>
      <c r="G12" s="1428"/>
      <c r="H12" s="1428"/>
      <c r="I12" s="1428"/>
      <c r="J12" s="1428"/>
      <c r="K12" s="1428"/>
      <c r="L12" s="1429"/>
      <c r="M12" s="338"/>
    </row>
    <row r="13" spans="2:25">
      <c r="B13" s="1391" t="s">
        <v>607</v>
      </c>
      <c r="C13" s="1392"/>
      <c r="D13" s="1392"/>
      <c r="E13" s="1392"/>
      <c r="F13" s="1392"/>
      <c r="G13" s="1392"/>
      <c r="H13" s="1392"/>
      <c r="I13" s="1392"/>
      <c r="J13" s="1392"/>
      <c r="K13" s="1392"/>
      <c r="L13" s="1393"/>
      <c r="M13" s="423"/>
    </row>
    <row r="14" spans="2:25" ht="37.5">
      <c r="B14" s="1430" t="s">
        <v>608</v>
      </c>
      <c r="C14" s="1431"/>
      <c r="D14" s="1431"/>
      <c r="E14" s="1431"/>
      <c r="F14" s="1431"/>
      <c r="G14" s="1431"/>
      <c r="H14" s="1431"/>
      <c r="I14" s="1431"/>
      <c r="J14" s="1431"/>
      <c r="K14" s="1431"/>
      <c r="L14" s="1432"/>
      <c r="M14" s="338"/>
    </row>
    <row r="15" spans="2:25" ht="29.5">
      <c r="B15" s="1433" t="s">
        <v>609</v>
      </c>
      <c r="C15" s="1434"/>
      <c r="D15" s="1434"/>
      <c r="E15" s="1434"/>
      <c r="F15" s="1434"/>
      <c r="G15" s="1434"/>
      <c r="H15" s="1434"/>
      <c r="I15" s="1434"/>
      <c r="J15" s="1434"/>
      <c r="K15" s="1434"/>
      <c r="L15" s="1435"/>
      <c r="M15" s="424"/>
      <c r="R15" s="116"/>
    </row>
    <row r="16" spans="2:25" ht="36">
      <c r="B16" s="1436" t="str">
        <f>$P$18</f>
        <v>CLARK KENT B. ALVAREZ</v>
      </c>
      <c r="C16" s="1437"/>
      <c r="D16" s="1437"/>
      <c r="E16" s="1437"/>
      <c r="F16" s="1437"/>
      <c r="G16" s="1437"/>
      <c r="H16" s="1437"/>
      <c r="I16" s="1437"/>
      <c r="J16" s="1437"/>
      <c r="K16" s="1437"/>
      <c r="L16" s="1438"/>
      <c r="M16" s="423"/>
      <c r="R16" s="116"/>
    </row>
    <row r="17" spans="2:32" s="450" customFormat="1" ht="30.65" customHeight="1" thickBot="1">
      <c r="B17" s="1439" t="str">
        <f>P21</f>
        <v>GRADE 7-ROSAL</v>
      </c>
      <c r="C17" s="1440"/>
      <c r="D17" s="1440"/>
      <c r="E17" s="1440"/>
      <c r="F17" s="1440"/>
      <c r="G17" s="1440"/>
      <c r="H17" s="1440"/>
      <c r="I17" s="1440"/>
      <c r="J17" s="1440"/>
      <c r="K17" s="1440"/>
      <c r="L17" s="1441"/>
      <c r="M17" s="449"/>
      <c r="P17" s="451"/>
      <c r="U17" s="452"/>
      <c r="V17" s="452"/>
      <c r="W17" s="452"/>
      <c r="X17" s="452"/>
      <c r="Y17" s="452"/>
      <c r="Z17" s="452"/>
      <c r="AA17" s="452"/>
      <c r="AB17" s="452"/>
      <c r="AC17" s="452"/>
      <c r="AD17" s="452"/>
      <c r="AE17" s="452"/>
      <c r="AF17" s="452"/>
    </row>
    <row r="18" spans="2:32" ht="22.25" customHeight="1">
      <c r="B18" s="1442" t="e">
        <f>"with an average grade of "&amp;_xlfn.XLOOKUP(R16,consol!B:B,consol!BD:BD)&amp;"%"&amp;" for the "&amp;P20&amp;" of School Year "&amp;P22</f>
        <v>#N/A</v>
      </c>
      <c r="C18" s="1443"/>
      <c r="D18" s="1443"/>
      <c r="E18" s="1443"/>
      <c r="F18" s="1443"/>
      <c r="G18" s="1443"/>
      <c r="H18" s="1443"/>
      <c r="I18" s="1443"/>
      <c r="J18" s="1443"/>
      <c r="K18" s="1443"/>
      <c r="L18" s="1444"/>
      <c r="M18" s="422"/>
      <c r="N18" s="338"/>
      <c r="O18" s="554" t="s">
        <v>269</v>
      </c>
      <c r="P18" s="555" t="s">
        <v>612</v>
      </c>
      <c r="Q18" s="560" t="str">
        <f>PROPER(P18)</f>
        <v>Clark Kent B. Alvarez</v>
      </c>
      <c r="R18" s="576" t="e">
        <f>_xlfn.XLOOKUP(P18,masterlist!$L:$L,masterlist!M:M)</f>
        <v>#N/A</v>
      </c>
    </row>
    <row r="19" spans="2:32" ht="20">
      <c r="B19" s="1445" t="str">
        <f>"Given this "&amp;P23&amp;" day of "&amp;P25&amp;" "&amp;P26</f>
        <v>Given this 12th day of September 2026</v>
      </c>
      <c r="C19" s="1446"/>
      <c r="D19" s="1446"/>
      <c r="E19" s="1446"/>
      <c r="F19" s="1446"/>
      <c r="G19" s="1446"/>
      <c r="H19" s="1446"/>
      <c r="I19" s="1446"/>
      <c r="J19" s="1446"/>
      <c r="K19" s="1446"/>
      <c r="L19" s="1447"/>
      <c r="M19" s="338"/>
      <c r="O19" s="573" t="s">
        <v>482</v>
      </c>
      <c r="P19" s="574" t="e">
        <f>_xlfn.XLOOKUP($R$18,consol!$B:$B,consol!BK:BK)</f>
        <v>#N/A</v>
      </c>
      <c r="Q19" s="577"/>
      <c r="R19" s="578"/>
    </row>
    <row r="20" spans="2:32" ht="22.25" customHeight="1">
      <c r="B20" s="1442" t="str">
        <f>"at "&amp;PROPER('INPUT DATA'!E10)&amp;"."</f>
        <v>at Koronadal National Comprehensive High School.</v>
      </c>
      <c r="C20" s="1443"/>
      <c r="D20" s="1443"/>
      <c r="E20" s="1443"/>
      <c r="F20" s="1443"/>
      <c r="G20" s="1443"/>
      <c r="H20" s="1443"/>
      <c r="I20" s="1443"/>
      <c r="J20" s="1443"/>
      <c r="K20" s="1443"/>
      <c r="L20" s="1444"/>
      <c r="M20" s="338"/>
      <c r="O20" s="573" t="s">
        <v>238</v>
      </c>
      <c r="P20" s="575" t="e" cm="1">
        <f t="array" ref="P20">_xlfn.XLOOKUP($R$18,consol!B:$B,consol!BE:BE)</f>
        <v>#N/A</v>
      </c>
      <c r="Q20" s="417"/>
    </row>
    <row r="21" spans="2:32" ht="22.25" customHeight="1">
      <c r="B21" s="439"/>
      <c r="C21" s="123"/>
      <c r="D21" s="123"/>
      <c r="E21" s="123"/>
      <c r="F21" s="123"/>
      <c r="G21" s="123"/>
      <c r="H21" s="123"/>
      <c r="I21" s="123"/>
      <c r="J21" s="123"/>
      <c r="K21" s="123"/>
      <c r="L21" s="440"/>
      <c r="M21" s="338"/>
      <c r="O21" s="797" t="s">
        <v>611</v>
      </c>
      <c r="P21" s="575" t="str">
        <f>"GRADE "&amp;'INPUT DATA'!$E$14</f>
        <v>GRADE 7-ROSAL</v>
      </c>
      <c r="Q21" s="416"/>
    </row>
    <row r="22" spans="2:32" ht="22.25" customHeight="1">
      <c r="B22" s="439"/>
      <c r="C22" s="123"/>
      <c r="D22" s="123"/>
      <c r="E22" s="123"/>
      <c r="F22" s="123"/>
      <c r="G22" s="123"/>
      <c r="H22" s="123"/>
      <c r="I22" s="123"/>
      <c r="J22" s="123"/>
      <c r="K22" s="123"/>
      <c r="L22" s="440"/>
      <c r="M22" s="338"/>
      <c r="O22" s="573" t="s">
        <v>264</v>
      </c>
      <c r="P22" s="575" t="s">
        <v>223</v>
      </c>
      <c r="Q22" s="416"/>
    </row>
    <row r="23" spans="2:32" ht="14.5">
      <c r="B23" s="439"/>
      <c r="C23" s="123"/>
      <c r="D23" s="123"/>
      <c r="E23" s="123"/>
      <c r="F23" s="123"/>
      <c r="G23" s="123"/>
      <c r="H23" s="123"/>
      <c r="I23" s="123"/>
      <c r="J23" s="123"/>
      <c r="K23" s="123"/>
      <c r="L23" s="440"/>
      <c r="M23" s="338"/>
      <c r="O23" s="556" t="s">
        <v>271</v>
      </c>
      <c r="P23" s="557" t="s">
        <v>272</v>
      </c>
      <c r="Q23" s="416"/>
    </row>
    <row r="24" spans="2:32" ht="14.5">
      <c r="B24" s="439"/>
      <c r="C24" s="123"/>
      <c r="D24" s="123"/>
      <c r="E24" s="123"/>
      <c r="F24" s="123"/>
      <c r="G24" s="123"/>
      <c r="H24" s="123"/>
      <c r="I24" s="123"/>
      <c r="J24" s="123"/>
      <c r="K24" s="123"/>
      <c r="L24" s="440"/>
      <c r="M24" s="338"/>
      <c r="O24" s="556" t="s">
        <v>273</v>
      </c>
      <c r="P24" s="557" t="s">
        <v>610</v>
      </c>
      <c r="Q24" s="416"/>
    </row>
    <row r="25" spans="2:32" ht="15.5">
      <c r="B25" s="1397" t="str">
        <f>'INPUT DATA'!$E$23</f>
        <v>MA. FE LITA S. YPARRAGUIRRE</v>
      </c>
      <c r="C25" s="1398"/>
      <c r="D25" s="1398"/>
      <c r="E25" s="1398"/>
      <c r="F25" s="1398"/>
      <c r="G25" s="1398"/>
      <c r="H25" s="1398"/>
      <c r="I25" s="1398"/>
      <c r="J25" s="1398"/>
      <c r="K25" s="1398"/>
      <c r="L25" s="1399"/>
      <c r="M25" s="338"/>
      <c r="O25" s="556" t="s">
        <v>274</v>
      </c>
      <c r="P25" s="557" t="s">
        <v>491</v>
      </c>
      <c r="Q25" s="416"/>
    </row>
    <row r="26" spans="2:32" ht="16" thickBot="1">
      <c r="B26" s="1400" t="str">
        <f>'INPUT DATA'!$E$24</f>
        <v>PRINCIPAL IV</v>
      </c>
      <c r="C26" s="1401"/>
      <c r="D26" s="1401"/>
      <c r="E26" s="1401"/>
      <c r="F26" s="1401"/>
      <c r="G26" s="1401"/>
      <c r="H26" s="1401"/>
      <c r="I26" s="1401"/>
      <c r="J26" s="1401"/>
      <c r="K26" s="1401"/>
      <c r="L26" s="1402"/>
      <c r="M26" s="338"/>
      <c r="O26" s="418" t="s">
        <v>276</v>
      </c>
      <c r="P26" s="430" t="s">
        <v>613</v>
      </c>
      <c r="Q26" s="559"/>
    </row>
    <row r="27" spans="2:32" ht="15" thickBot="1">
      <c r="B27" s="446"/>
      <c r="C27" s="447"/>
      <c r="D27" s="447"/>
      <c r="E27" s="447"/>
      <c r="F27" s="447"/>
      <c r="G27" s="447"/>
      <c r="H27" s="447"/>
      <c r="I27" s="447"/>
      <c r="J27" s="447"/>
      <c r="K27" s="447"/>
      <c r="L27" s="448"/>
      <c r="M27" s="338"/>
      <c r="R27" s="116"/>
    </row>
    <row r="28" spans="2:32" ht="5.4" customHeight="1" thickTop="1" thickBot="1">
      <c r="B28" s="338"/>
      <c r="C28" s="338"/>
      <c r="D28" s="338"/>
      <c r="E28" s="338"/>
      <c r="F28" s="338"/>
      <c r="G28" s="338"/>
      <c r="H28" s="338"/>
      <c r="I28" s="338"/>
      <c r="J28" s="338"/>
      <c r="K28" s="338"/>
      <c r="L28" s="338"/>
      <c r="M28" s="338"/>
      <c r="R28" s="116"/>
    </row>
    <row r="29" spans="2:32" ht="7.75" customHeight="1" thickTop="1" thickBot="1">
      <c r="B29" s="441"/>
      <c r="C29" s="442"/>
      <c r="D29" s="442"/>
      <c r="E29" s="442"/>
      <c r="F29" s="442"/>
      <c r="G29" s="442"/>
      <c r="H29" s="442"/>
      <c r="I29" s="442"/>
      <c r="J29" s="442"/>
      <c r="K29" s="442"/>
      <c r="L29" s="443"/>
      <c r="M29" s="338"/>
      <c r="O29" s="119"/>
      <c r="P29" s="122"/>
      <c r="Q29" s="123"/>
      <c r="R29" s="124"/>
      <c r="S29" s="122"/>
    </row>
    <row r="30" spans="2:32" ht="14.5">
      <c r="B30" s="439"/>
      <c r="C30" s="123"/>
      <c r="D30" s="123"/>
      <c r="E30" s="123"/>
      <c r="F30" s="123"/>
      <c r="G30" s="123"/>
      <c r="H30" s="123"/>
      <c r="I30" s="123"/>
      <c r="J30" s="123"/>
      <c r="K30" s="123"/>
      <c r="L30" s="440"/>
      <c r="M30" s="338"/>
      <c r="O30" s="554" t="s">
        <v>269</v>
      </c>
      <c r="P30" s="555" t="s">
        <v>614</v>
      </c>
      <c r="Q30" s="560" t="str">
        <f>PROPER(P30)</f>
        <v>Lyle Perj T. Apilado</v>
      </c>
      <c r="R30" s="576" t="e">
        <f>_xlfn.XLOOKUP(P30,masterlist!$L:$L,masterlist!M:M)</f>
        <v>#N/A</v>
      </c>
      <c r="S30" s="120"/>
    </row>
    <row r="31" spans="2:32" ht="15.5">
      <c r="B31" s="1448" t="e" vm="2">
        <v>#VALUE!</v>
      </c>
      <c r="C31" s="1449"/>
      <c r="D31" s="1449"/>
      <c r="E31" s="1449"/>
      <c r="F31" s="1449"/>
      <c r="G31" s="1449"/>
      <c r="H31" s="1449"/>
      <c r="I31" s="1449"/>
      <c r="J31" s="1449"/>
      <c r="K31" s="1449"/>
      <c r="L31" s="1450"/>
      <c r="M31" s="338"/>
      <c r="O31" s="573" t="s">
        <v>482</v>
      </c>
      <c r="P31" s="574" t="e">
        <f>_xlfn.XLOOKUP($R$30,consol!$B:$B,consol!BK:BK)</f>
        <v>#N/A</v>
      </c>
      <c r="Q31" s="577"/>
      <c r="R31" s="578"/>
      <c r="S31" s="125"/>
    </row>
    <row r="32" spans="2:32" ht="14.5">
      <c r="B32" s="1448"/>
      <c r="C32" s="1449"/>
      <c r="D32" s="1449"/>
      <c r="E32" s="1449"/>
      <c r="F32" s="1449"/>
      <c r="G32" s="1449"/>
      <c r="H32" s="1449"/>
      <c r="I32" s="1449"/>
      <c r="J32" s="1449"/>
      <c r="K32" s="1449"/>
      <c r="L32" s="1450"/>
      <c r="M32" s="338"/>
      <c r="O32" s="573" t="s">
        <v>238</v>
      </c>
      <c r="P32" s="575" t="e" cm="1">
        <f t="array" ref="P32">_xlfn.XLOOKUP($R$30,consol!B:$B,consol!BE:BE)</f>
        <v>#N/A</v>
      </c>
      <c r="Q32" s="417"/>
      <c r="S32" s="125"/>
    </row>
    <row r="33" spans="2:19" ht="14.5">
      <c r="B33" s="1448"/>
      <c r="C33" s="1449"/>
      <c r="D33" s="1449"/>
      <c r="E33" s="1449"/>
      <c r="F33" s="1449"/>
      <c r="G33" s="1449"/>
      <c r="H33" s="1449"/>
      <c r="I33" s="1449"/>
      <c r="J33" s="1449"/>
      <c r="K33" s="1449"/>
      <c r="L33" s="1450"/>
      <c r="M33" s="338"/>
      <c r="O33" s="797" t="s">
        <v>611</v>
      </c>
      <c r="P33" s="575" t="str">
        <f>"GRADE "&amp;'INPUT DATA'!$E$14</f>
        <v>GRADE 7-ROSAL</v>
      </c>
      <c r="Q33" s="416"/>
      <c r="S33" s="125"/>
    </row>
    <row r="34" spans="2:19" ht="14.5">
      <c r="B34" s="1454" t="s">
        <v>3</v>
      </c>
      <c r="C34" s="1455"/>
      <c r="D34" s="1455"/>
      <c r="E34" s="1455"/>
      <c r="F34" s="1455"/>
      <c r="G34" s="1455"/>
      <c r="H34" s="1455"/>
      <c r="I34" s="1455"/>
      <c r="J34" s="1455"/>
      <c r="K34" s="1455"/>
      <c r="L34" s="1456"/>
      <c r="M34" s="338"/>
      <c r="O34" s="573" t="s">
        <v>264</v>
      </c>
      <c r="P34" s="575" t="str">
        <f>P22</f>
        <v>Term 2</v>
      </c>
      <c r="Q34" s="416"/>
      <c r="S34" s="127"/>
    </row>
    <row r="35" spans="2:19" ht="17.5">
      <c r="B35" s="1457" t="s">
        <v>450</v>
      </c>
      <c r="C35" s="1458"/>
      <c r="D35" s="1458"/>
      <c r="E35" s="1458"/>
      <c r="F35" s="1458"/>
      <c r="G35" s="1458"/>
      <c r="H35" s="1458"/>
      <c r="I35" s="1458"/>
      <c r="J35" s="1458"/>
      <c r="K35" s="1458"/>
      <c r="L35" s="1459"/>
      <c r="M35" s="338"/>
      <c r="O35" s="556" t="s">
        <v>271</v>
      </c>
      <c r="P35" s="557" t="str">
        <f>P23</f>
        <v>12th</v>
      </c>
      <c r="Q35" s="416"/>
      <c r="S35" s="127"/>
    </row>
    <row r="36" spans="2:19" ht="14.5">
      <c r="B36" s="1424" t="str">
        <f>'INPUT DATA'!$E$8</f>
        <v>REGION XII</v>
      </c>
      <c r="C36" s="1425"/>
      <c r="D36" s="1425"/>
      <c r="E36" s="1425"/>
      <c r="F36" s="1425"/>
      <c r="G36" s="1425"/>
      <c r="H36" s="1425"/>
      <c r="I36" s="1425"/>
      <c r="J36" s="1425"/>
      <c r="K36" s="1425"/>
      <c r="L36" s="1426"/>
      <c r="M36" s="338"/>
      <c r="O36" s="556" t="s">
        <v>273</v>
      </c>
      <c r="P36" s="557" t="str">
        <f>P24</f>
        <v>2026-2027.</v>
      </c>
      <c r="Q36" s="416"/>
      <c r="S36" s="127"/>
    </row>
    <row r="37" spans="2:19" ht="14.5">
      <c r="B37" s="1424" t="str">
        <f>'INPUT DATA'!$E$9</f>
        <v>CITY SCHOOLS DIVISION OF KORONADAL</v>
      </c>
      <c r="C37" s="1425"/>
      <c r="D37" s="1425"/>
      <c r="E37" s="1425"/>
      <c r="F37" s="1425"/>
      <c r="G37" s="1425"/>
      <c r="H37" s="1425"/>
      <c r="I37" s="1425"/>
      <c r="J37" s="1425"/>
      <c r="K37" s="1425"/>
      <c r="L37" s="1426"/>
      <c r="M37" s="338"/>
      <c r="O37" s="556" t="s">
        <v>274</v>
      </c>
      <c r="P37" s="557" t="str">
        <f>P25</f>
        <v>September</v>
      </c>
      <c r="Q37" s="416"/>
    </row>
    <row r="38" spans="2:19" ht="15" thickBot="1">
      <c r="B38" s="1451" t="str">
        <f>'INPUT DATA'!$E$10</f>
        <v>KORONADAL NATIONAL COMPREHENSIVE HIGH SCHOOL</v>
      </c>
      <c r="C38" s="1452"/>
      <c r="D38" s="1452"/>
      <c r="E38" s="1452"/>
      <c r="F38" s="1452"/>
      <c r="G38" s="1452"/>
      <c r="H38" s="1452"/>
      <c r="I38" s="1452"/>
      <c r="J38" s="1452"/>
      <c r="K38" s="1452"/>
      <c r="L38" s="1453"/>
      <c r="M38" s="338"/>
      <c r="O38" s="418" t="s">
        <v>276</v>
      </c>
      <c r="P38" s="430" t="str">
        <f>P26</f>
        <v>2026</v>
      </c>
      <c r="Q38" s="559"/>
    </row>
    <row r="39" spans="2:19" ht="14.5">
      <c r="B39" s="1424" t="str">
        <f>'INPUT DATA'!$E$15</f>
        <v>City of Koronadal</v>
      </c>
      <c r="C39" s="1425"/>
      <c r="D39" s="1425"/>
      <c r="E39" s="1425"/>
      <c r="F39" s="1425"/>
      <c r="G39" s="1425"/>
      <c r="H39" s="1425"/>
      <c r="I39" s="1425"/>
      <c r="J39" s="1425"/>
      <c r="K39" s="1425"/>
      <c r="L39" s="1426"/>
      <c r="M39" s="338"/>
      <c r="R39" s="116"/>
    </row>
    <row r="40" spans="2:19" ht="14.5">
      <c r="B40" s="1409"/>
      <c r="C40" s="1410"/>
      <c r="D40" s="1410"/>
      <c r="E40" s="1410"/>
      <c r="F40" s="1410"/>
      <c r="G40" s="1410"/>
      <c r="H40" s="1410"/>
      <c r="I40" s="1410"/>
      <c r="J40" s="1410"/>
      <c r="K40" s="1410"/>
      <c r="L40" s="1411"/>
      <c r="M40" s="338"/>
      <c r="R40" s="116"/>
    </row>
    <row r="41" spans="2:19" ht="68">
      <c r="B41" s="1427" t="s">
        <v>606</v>
      </c>
      <c r="C41" s="1428"/>
      <c r="D41" s="1428"/>
      <c r="E41" s="1428"/>
      <c r="F41" s="1428"/>
      <c r="G41" s="1428"/>
      <c r="H41" s="1428"/>
      <c r="I41" s="1428"/>
      <c r="J41" s="1428"/>
      <c r="K41" s="1428"/>
      <c r="L41" s="1429"/>
      <c r="M41" s="338"/>
    </row>
    <row r="42" spans="2:19" ht="14.5">
      <c r="B42" s="1391" t="s">
        <v>607</v>
      </c>
      <c r="C42" s="1392"/>
      <c r="D42" s="1392"/>
      <c r="E42" s="1392"/>
      <c r="F42" s="1392"/>
      <c r="G42" s="1392"/>
      <c r="H42" s="1392"/>
      <c r="I42" s="1392"/>
      <c r="J42" s="1392"/>
      <c r="K42" s="1392"/>
      <c r="L42" s="1393"/>
      <c r="M42" s="338"/>
      <c r="O42" s="113"/>
      <c r="Q42" s="116"/>
      <c r="R42" s="113"/>
      <c r="S42" s="113"/>
    </row>
    <row r="43" spans="2:19" ht="37.5">
      <c r="B43" s="1430" t="s">
        <v>608</v>
      </c>
      <c r="C43" s="1431"/>
      <c r="D43" s="1431"/>
      <c r="E43" s="1431"/>
      <c r="F43" s="1431"/>
      <c r="G43" s="1431"/>
      <c r="H43" s="1431"/>
      <c r="I43" s="1431"/>
      <c r="J43" s="1431"/>
      <c r="K43" s="1431"/>
      <c r="L43" s="1432"/>
      <c r="M43" s="338"/>
      <c r="O43" s="113"/>
      <c r="P43" s="118"/>
      <c r="R43" s="113"/>
      <c r="S43" s="118"/>
    </row>
    <row r="44" spans="2:19" ht="15.5">
      <c r="B44" s="1433" t="s">
        <v>609</v>
      </c>
      <c r="C44" s="1434"/>
      <c r="D44" s="1434"/>
      <c r="E44" s="1434"/>
      <c r="F44" s="1434"/>
      <c r="G44" s="1434"/>
      <c r="H44" s="1434"/>
      <c r="I44" s="1434"/>
      <c r="J44" s="1434"/>
      <c r="K44" s="1434"/>
      <c r="L44" s="1435"/>
      <c r="M44" s="338"/>
      <c r="O44" s="113"/>
      <c r="Q44" s="115"/>
      <c r="R44" s="113"/>
      <c r="S44" s="113"/>
    </row>
    <row r="45" spans="2:19" ht="36">
      <c r="B45" s="1436" t="str">
        <f>$P$30</f>
        <v>LYLE PERJ T. APILADO</v>
      </c>
      <c r="C45" s="1437"/>
      <c r="D45" s="1437"/>
      <c r="E45" s="1437"/>
      <c r="F45" s="1437"/>
      <c r="G45" s="1437"/>
      <c r="H45" s="1437"/>
      <c r="I45" s="1437"/>
      <c r="J45" s="1437"/>
      <c r="K45" s="1437"/>
      <c r="L45" s="1438"/>
      <c r="M45" s="338"/>
      <c r="O45" s="113"/>
      <c r="R45" s="113"/>
      <c r="S45" s="113"/>
    </row>
    <row r="46" spans="2:19" ht="22.5">
      <c r="B46" s="1439" t="str">
        <f>P33</f>
        <v>GRADE 7-ROSAL</v>
      </c>
      <c r="C46" s="1440"/>
      <c r="D46" s="1440"/>
      <c r="E46" s="1440"/>
      <c r="F46" s="1440"/>
      <c r="G46" s="1440"/>
      <c r="H46" s="1440"/>
      <c r="I46" s="1440"/>
      <c r="J46" s="1440"/>
      <c r="K46" s="1440"/>
      <c r="L46" s="1441"/>
      <c r="M46" s="338"/>
      <c r="O46" s="113"/>
      <c r="R46" s="113"/>
      <c r="S46" s="113"/>
    </row>
    <row r="47" spans="2:19" ht="20">
      <c r="B47" s="1442" t="e">
        <f>"with an average grade of "&amp;_xlfn.XLOOKUP(R30,consol!B:B,consol!BD:BD)&amp;"%"&amp;" for the "&amp;P34&amp;" of School Year "&amp;P36</f>
        <v>#N/A</v>
      </c>
      <c r="C47" s="1443"/>
      <c r="D47" s="1443"/>
      <c r="E47" s="1443"/>
      <c r="F47" s="1443"/>
      <c r="G47" s="1443"/>
      <c r="H47" s="1443"/>
      <c r="I47" s="1443"/>
      <c r="J47" s="1443"/>
      <c r="K47" s="1443"/>
      <c r="L47" s="1444"/>
      <c r="M47" s="338"/>
      <c r="O47" s="113"/>
      <c r="R47" s="113"/>
      <c r="S47" s="113"/>
    </row>
    <row r="48" spans="2:19" ht="22.25" customHeight="1">
      <c r="B48" s="1445" t="str">
        <f>"Given this "&amp;P35&amp;" day of "&amp;P37&amp;" "&amp;P38</f>
        <v>Given this 12th day of September 2026</v>
      </c>
      <c r="C48" s="1446"/>
      <c r="D48" s="1446"/>
      <c r="E48" s="1446"/>
      <c r="F48" s="1446"/>
      <c r="G48" s="1446"/>
      <c r="H48" s="1446"/>
      <c r="I48" s="1446"/>
      <c r="J48" s="1446"/>
      <c r="K48" s="1446"/>
      <c r="L48" s="1447"/>
      <c r="M48" s="338"/>
      <c r="O48" s="113"/>
      <c r="R48" s="113"/>
      <c r="S48" s="113"/>
    </row>
    <row r="49" spans="2:19" ht="22.25" customHeight="1">
      <c r="B49" s="1442" t="str">
        <f>"at "&amp;PROPER('INPUT DATA'!E10)&amp;"."</f>
        <v>at Koronadal National Comprehensive High School.</v>
      </c>
      <c r="C49" s="1443"/>
      <c r="D49" s="1443"/>
      <c r="E49" s="1443"/>
      <c r="F49" s="1443"/>
      <c r="G49" s="1443"/>
      <c r="H49" s="1443"/>
      <c r="I49" s="1443"/>
      <c r="J49" s="1443"/>
      <c r="K49" s="1443"/>
      <c r="L49" s="1444"/>
      <c r="M49" s="338"/>
      <c r="O49" s="113"/>
      <c r="R49" s="113"/>
      <c r="S49" s="113"/>
    </row>
    <row r="50" spans="2:19" ht="22.25" customHeight="1">
      <c r="B50" s="439"/>
      <c r="C50" s="123"/>
      <c r="D50" s="123"/>
      <c r="E50" s="123"/>
      <c r="F50" s="123"/>
      <c r="G50" s="123"/>
      <c r="H50" s="123"/>
      <c r="I50" s="123"/>
      <c r="J50" s="123"/>
      <c r="K50" s="123"/>
      <c r="L50" s="440"/>
      <c r="M50" s="338"/>
      <c r="O50" s="113"/>
      <c r="R50" s="113"/>
      <c r="S50" s="113"/>
    </row>
    <row r="51" spans="2:19">
      <c r="B51" s="439"/>
      <c r="C51" s="123"/>
      <c r="D51" s="123"/>
      <c r="E51" s="123"/>
      <c r="F51" s="123"/>
      <c r="G51" s="123"/>
      <c r="H51" s="123"/>
      <c r="I51" s="123"/>
      <c r="J51" s="123"/>
      <c r="K51" s="123"/>
      <c r="L51" s="440"/>
      <c r="M51" s="338"/>
    </row>
    <row r="52" spans="2:19">
      <c r="B52" s="439"/>
      <c r="C52" s="123"/>
      <c r="D52" s="123"/>
      <c r="E52" s="123"/>
      <c r="F52" s="123"/>
      <c r="G52" s="123"/>
      <c r="H52" s="123"/>
      <c r="I52" s="123"/>
      <c r="J52" s="123"/>
      <c r="K52" s="123"/>
      <c r="L52" s="440"/>
      <c r="M52" s="338"/>
    </row>
    <row r="53" spans="2:19">
      <c r="B53" s="439"/>
      <c r="C53" s="123"/>
      <c r="D53" s="123"/>
      <c r="E53" s="123"/>
      <c r="F53" s="123"/>
      <c r="G53" s="123"/>
      <c r="H53" s="123"/>
      <c r="I53" s="123"/>
      <c r="J53" s="123"/>
      <c r="K53" s="123"/>
      <c r="L53" s="440"/>
      <c r="M53" s="338"/>
    </row>
    <row r="54" spans="2:19" ht="15">
      <c r="B54" s="1397" t="str">
        <f>'INPUT DATA'!$E$23</f>
        <v>MA. FE LITA S. YPARRAGUIRRE</v>
      </c>
      <c r="C54" s="1398"/>
      <c r="D54" s="1398"/>
      <c r="E54" s="1398"/>
      <c r="F54" s="1398"/>
      <c r="G54" s="1398"/>
      <c r="H54" s="1398"/>
      <c r="I54" s="1398"/>
      <c r="J54" s="1398"/>
      <c r="K54" s="1398"/>
      <c r="L54" s="1399"/>
      <c r="M54" s="338"/>
    </row>
    <row r="55" spans="2:19" ht="15.5">
      <c r="B55" s="1400" t="str">
        <f>'INPUT DATA'!$E$24</f>
        <v>PRINCIPAL IV</v>
      </c>
      <c r="C55" s="1401"/>
      <c r="D55" s="1401"/>
      <c r="E55" s="1401"/>
      <c r="F55" s="1401"/>
      <c r="G55" s="1401"/>
      <c r="H55" s="1401"/>
      <c r="I55" s="1401"/>
      <c r="J55" s="1401"/>
      <c r="K55" s="1401"/>
      <c r="L55" s="1402"/>
      <c r="M55" s="338"/>
    </row>
    <row r="56" spans="2:19">
      <c r="B56" s="439"/>
      <c r="C56" s="123"/>
      <c r="D56" s="123"/>
      <c r="E56" s="123"/>
      <c r="F56" s="123"/>
      <c r="G56" s="123"/>
      <c r="H56" s="123"/>
      <c r="I56" s="123"/>
      <c r="J56" s="123"/>
      <c r="K56" s="123"/>
      <c r="L56" s="440"/>
      <c r="M56" s="338"/>
    </row>
    <row r="57" spans="2:19" ht="14.5" thickBot="1">
      <c r="B57" s="446"/>
      <c r="C57" s="447"/>
      <c r="D57" s="447"/>
      <c r="E57" s="447"/>
      <c r="F57" s="447"/>
      <c r="G57" s="447"/>
      <c r="H57" s="447"/>
      <c r="I57" s="447"/>
      <c r="J57" s="447"/>
      <c r="K57" s="447"/>
      <c r="L57" s="448"/>
      <c r="M57" s="338"/>
    </row>
    <row r="58" spans="2:19" ht="14.5" thickTop="1">
      <c r="M58" s="338"/>
    </row>
    <row r="59" spans="2:19" ht="9.65" customHeight="1">
      <c r="M59" s="338"/>
    </row>
  </sheetData>
  <sheetProtection autoFilter="0"/>
  <mergeCells count="37">
    <mergeCell ref="B42:L42"/>
    <mergeCell ref="B31:L33"/>
    <mergeCell ref="B48:L48"/>
    <mergeCell ref="B49:L49"/>
    <mergeCell ref="B17:L17"/>
    <mergeCell ref="B41:L41"/>
    <mergeCell ref="B43:L43"/>
    <mergeCell ref="B44:L44"/>
    <mergeCell ref="B45:L45"/>
    <mergeCell ref="B46:L46"/>
    <mergeCell ref="B47:L47"/>
    <mergeCell ref="B3:L5"/>
    <mergeCell ref="B6:L6"/>
    <mergeCell ref="B7:L7"/>
    <mergeCell ref="B8:L8"/>
    <mergeCell ref="B9:L9"/>
    <mergeCell ref="B10:L10"/>
    <mergeCell ref="B11:L11"/>
    <mergeCell ref="B12:L12"/>
    <mergeCell ref="B13:L13"/>
    <mergeCell ref="B15:L15"/>
    <mergeCell ref="B54:L54"/>
    <mergeCell ref="B55:L55"/>
    <mergeCell ref="B16:L16"/>
    <mergeCell ref="B14:L14"/>
    <mergeCell ref="B40:L40"/>
    <mergeCell ref="B18:L18"/>
    <mergeCell ref="B19:L19"/>
    <mergeCell ref="B34:L34"/>
    <mergeCell ref="B35:L35"/>
    <mergeCell ref="B36:L36"/>
    <mergeCell ref="B37:L37"/>
    <mergeCell ref="B38:L38"/>
    <mergeCell ref="B39:L39"/>
    <mergeCell ref="B20:L20"/>
    <mergeCell ref="B25:L25"/>
    <mergeCell ref="B26:L26"/>
  </mergeCells>
  <conditionalFormatting sqref="P20">
    <cfRule type="cellIs" dxfId="3" priority="2" operator="lessThan">
      <formula>90</formula>
    </cfRule>
  </conditionalFormatting>
  <conditionalFormatting sqref="P32">
    <cfRule type="cellIs" dxfId="2" priority="1" operator="lessThan">
      <formula>90</formula>
    </cfRule>
  </conditionalFormatting>
  <printOptions horizontalCentered="1" verticalCentered="1"/>
  <pageMargins left="0.2" right="0.2" top="0.25" bottom="0.25" header="0" footer="0"/>
  <pageSetup paperSize="9" scale="77"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4543D2A-1622-44E9-9B69-D1C5B1AEFFE1}">
          <x14:formula1>
            <xm:f>masterlist!$L$4:$L$94</xm:f>
          </x14:formula1>
          <xm:sqref>P30 P18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D6B60-759B-47AA-84A9-F679F091FF4D}">
  <sheetPr codeName="Sheet24">
    <pageSetUpPr fitToPage="1"/>
  </sheetPr>
  <dimension ref="B1:AF58"/>
  <sheetViews>
    <sheetView topLeftCell="A15" zoomScaleNormal="100" zoomScaleSheetLayoutView="90" workbookViewId="0">
      <selection activeCell="O21" sqref="O21:P21"/>
    </sheetView>
  </sheetViews>
  <sheetFormatPr defaultColWidth="8.1640625" defaultRowHeight="14"/>
  <cols>
    <col min="1" max="1" width="8.1640625" style="112"/>
    <col min="2" max="12" width="9.33203125" style="111" customWidth="1"/>
    <col min="13" max="13" width="2.9140625" style="111" customWidth="1"/>
    <col min="14" max="14" width="3.1640625" style="112" customWidth="1"/>
    <col min="15" max="15" width="15.33203125" style="112" bestFit="1" customWidth="1"/>
    <col min="16" max="16" width="23.9140625" style="113" customWidth="1"/>
    <col min="17" max="17" width="4" style="112" customWidth="1"/>
    <col min="18" max="18" width="17.9140625" style="112" bestFit="1" customWidth="1"/>
    <col min="19" max="19" width="28.9140625" style="112" customWidth="1"/>
    <col min="20" max="20" width="4.5" style="112" customWidth="1"/>
    <col min="21" max="31" width="8.1640625" style="111"/>
    <col min="32" max="32" width="11.33203125" style="111" customWidth="1"/>
    <col min="33" max="16384" width="8.1640625" style="112"/>
  </cols>
  <sheetData>
    <row r="1" spans="2:25" ht="14.5" thickTop="1">
      <c r="B1" s="441"/>
      <c r="C1" s="442"/>
      <c r="D1" s="442"/>
      <c r="E1" s="442"/>
      <c r="F1" s="442"/>
      <c r="G1" s="442"/>
      <c r="H1" s="442"/>
      <c r="I1" s="442"/>
      <c r="J1" s="442"/>
      <c r="K1" s="442"/>
      <c r="L1" s="443"/>
      <c r="M1" s="338"/>
    </row>
    <row r="2" spans="2:25" ht="3" customHeight="1">
      <c r="B2" s="439"/>
      <c r="C2" s="123"/>
      <c r="D2" s="123"/>
      <c r="E2" s="123"/>
      <c r="F2" s="123"/>
      <c r="G2" s="123"/>
      <c r="H2" s="123"/>
      <c r="I2" s="123"/>
      <c r="J2" s="123"/>
      <c r="K2" s="123"/>
      <c r="L2" s="440"/>
      <c r="M2" s="338"/>
    </row>
    <row r="3" spans="2:25">
      <c r="B3" s="1448" t="e" vm="2">
        <v>#VALUE!</v>
      </c>
      <c r="C3" s="1449"/>
      <c r="D3" s="1449"/>
      <c r="E3" s="1449"/>
      <c r="F3" s="1449"/>
      <c r="G3" s="1449"/>
      <c r="H3" s="1449"/>
      <c r="I3" s="1449"/>
      <c r="J3" s="1449"/>
      <c r="K3" s="1449"/>
      <c r="L3" s="1450"/>
      <c r="M3" s="338"/>
    </row>
    <row r="4" spans="2:25">
      <c r="B4" s="1448"/>
      <c r="C4" s="1449"/>
      <c r="D4" s="1449"/>
      <c r="E4" s="1449"/>
      <c r="F4" s="1449"/>
      <c r="G4" s="1449"/>
      <c r="H4" s="1449"/>
      <c r="I4" s="1449"/>
      <c r="J4" s="1449"/>
      <c r="K4" s="1449"/>
      <c r="L4" s="1450"/>
      <c r="M4" s="338"/>
    </row>
    <row r="5" spans="2:25" ht="14.5">
      <c r="B5" s="1448"/>
      <c r="C5" s="1449"/>
      <c r="D5" s="1449"/>
      <c r="E5" s="1449"/>
      <c r="F5" s="1449"/>
      <c r="G5" s="1449"/>
      <c r="H5" s="1449"/>
      <c r="I5" s="1449"/>
      <c r="J5" s="1449"/>
      <c r="K5" s="1449"/>
      <c r="L5" s="1450"/>
      <c r="M5" s="338"/>
      <c r="U5" s="114"/>
      <c r="V5" s="114"/>
      <c r="W5" s="114"/>
      <c r="X5" s="114"/>
      <c r="Y5" s="114"/>
    </row>
    <row r="6" spans="2:25" ht="14.5">
      <c r="B6" s="1454" t="s">
        <v>3</v>
      </c>
      <c r="C6" s="1455"/>
      <c r="D6" s="1455"/>
      <c r="E6" s="1455"/>
      <c r="F6" s="1455"/>
      <c r="G6" s="1455"/>
      <c r="H6" s="1455"/>
      <c r="I6" s="1455"/>
      <c r="J6" s="1455"/>
      <c r="K6" s="1455"/>
      <c r="L6" s="1456"/>
      <c r="M6" s="429"/>
      <c r="T6" s="115"/>
    </row>
    <row r="7" spans="2:25" ht="17.5">
      <c r="B7" s="1457" t="s">
        <v>450</v>
      </c>
      <c r="C7" s="1458"/>
      <c r="D7" s="1458"/>
      <c r="E7" s="1458"/>
      <c r="F7" s="1458"/>
      <c r="G7" s="1458"/>
      <c r="H7" s="1458"/>
      <c r="I7" s="1458"/>
      <c r="J7" s="1458"/>
      <c r="K7" s="1458"/>
      <c r="L7" s="1459"/>
      <c r="M7" s="428"/>
    </row>
    <row r="8" spans="2:25" ht="10.25" customHeight="1">
      <c r="B8" s="1424" t="str">
        <f>'INPUT DATA'!$E$8</f>
        <v>REGION XII</v>
      </c>
      <c r="C8" s="1425"/>
      <c r="D8" s="1425"/>
      <c r="E8" s="1425"/>
      <c r="F8" s="1425"/>
      <c r="G8" s="1425"/>
      <c r="H8" s="1425"/>
      <c r="I8" s="1425"/>
      <c r="J8" s="1425"/>
      <c r="K8" s="1425"/>
      <c r="L8" s="1426"/>
      <c r="M8" s="427"/>
    </row>
    <row r="9" spans="2:25" ht="10.25" customHeight="1">
      <c r="B9" s="1424" t="str">
        <f>'INPUT DATA'!$E$9</f>
        <v>CITY SCHOOLS DIVISION OF KORONADAL</v>
      </c>
      <c r="C9" s="1425"/>
      <c r="D9" s="1425"/>
      <c r="E9" s="1425"/>
      <c r="F9" s="1425"/>
      <c r="G9" s="1425"/>
      <c r="H9" s="1425"/>
      <c r="I9" s="1425"/>
      <c r="J9" s="1425"/>
      <c r="K9" s="1425"/>
      <c r="L9" s="1426"/>
      <c r="M9" s="425"/>
    </row>
    <row r="10" spans="2:25" ht="14.5">
      <c r="B10" s="1451" t="str">
        <f>'INPUT DATA'!$E$10</f>
        <v>KORONADAL NATIONAL COMPREHENSIVE HIGH SCHOOL</v>
      </c>
      <c r="C10" s="1452"/>
      <c r="D10" s="1452"/>
      <c r="E10" s="1452"/>
      <c r="F10" s="1452"/>
      <c r="G10" s="1452"/>
      <c r="H10" s="1452"/>
      <c r="I10" s="1452"/>
      <c r="J10" s="1452"/>
      <c r="K10" s="1452"/>
      <c r="L10" s="1453"/>
      <c r="M10" s="426"/>
    </row>
    <row r="11" spans="2:25">
      <c r="B11" s="1424" t="str">
        <f>'INPUT DATA'!$E$15</f>
        <v>City of Koronadal</v>
      </c>
      <c r="C11" s="1425"/>
      <c r="D11" s="1425"/>
      <c r="E11" s="1425"/>
      <c r="F11" s="1425"/>
      <c r="G11" s="1425"/>
      <c r="H11" s="1425"/>
      <c r="I11" s="1425"/>
      <c r="J11" s="1425"/>
      <c r="K11" s="1425"/>
      <c r="L11" s="1426"/>
      <c r="M11" s="425"/>
    </row>
    <row r="12" spans="2:25" ht="68">
      <c r="B12" s="1427" t="s">
        <v>606</v>
      </c>
      <c r="C12" s="1428"/>
      <c r="D12" s="1428"/>
      <c r="E12" s="1428"/>
      <c r="F12" s="1428"/>
      <c r="G12" s="1428"/>
      <c r="H12" s="1428"/>
      <c r="I12" s="1428"/>
      <c r="J12" s="1428"/>
      <c r="K12" s="1428"/>
      <c r="L12" s="1429"/>
      <c r="M12" s="338"/>
    </row>
    <row r="13" spans="2:25">
      <c r="B13" s="1391" t="s">
        <v>607</v>
      </c>
      <c r="C13" s="1392"/>
      <c r="D13" s="1392"/>
      <c r="E13" s="1392"/>
      <c r="F13" s="1392"/>
      <c r="G13" s="1392"/>
      <c r="H13" s="1392"/>
      <c r="I13" s="1392"/>
      <c r="J13" s="1392"/>
      <c r="K13" s="1392"/>
      <c r="L13" s="1393"/>
      <c r="M13" s="423"/>
    </row>
    <row r="14" spans="2:25" ht="37.5">
      <c r="B14" s="1430" t="s">
        <v>608</v>
      </c>
      <c r="C14" s="1431"/>
      <c r="D14" s="1431"/>
      <c r="E14" s="1431"/>
      <c r="F14" s="1431"/>
      <c r="G14" s="1431"/>
      <c r="H14" s="1431"/>
      <c r="I14" s="1431"/>
      <c r="J14" s="1431"/>
      <c r="K14" s="1431"/>
      <c r="L14" s="1432"/>
      <c r="M14" s="338"/>
    </row>
    <row r="15" spans="2:25" ht="15.65" customHeight="1">
      <c r="B15" s="1433" t="s">
        <v>609</v>
      </c>
      <c r="C15" s="1434"/>
      <c r="D15" s="1434"/>
      <c r="E15" s="1434"/>
      <c r="F15" s="1434"/>
      <c r="G15" s="1434"/>
      <c r="H15" s="1434"/>
      <c r="I15" s="1434"/>
      <c r="J15" s="1434"/>
      <c r="K15" s="1434"/>
      <c r="L15" s="1435"/>
      <c r="M15" s="424"/>
      <c r="R15" s="116"/>
    </row>
    <row r="16" spans="2:25" ht="36">
      <c r="B16" s="1436" t="str">
        <f>$P$18</f>
        <v>REIGN JAY L. DEOCAMPO</v>
      </c>
      <c r="C16" s="1437"/>
      <c r="D16" s="1437"/>
      <c r="E16" s="1437"/>
      <c r="F16" s="1437"/>
      <c r="G16" s="1437"/>
      <c r="H16" s="1437"/>
      <c r="I16" s="1437"/>
      <c r="J16" s="1437"/>
      <c r="K16" s="1437"/>
      <c r="L16" s="1438"/>
      <c r="M16" s="423"/>
      <c r="R16" s="116"/>
    </row>
    <row r="17" spans="2:32" s="810" customFormat="1" ht="31.25" customHeight="1" thickBot="1">
      <c r="B17" s="1439" t="str">
        <f>P21</f>
        <v>GRADE 7-ROSAL</v>
      </c>
      <c r="C17" s="1440"/>
      <c r="D17" s="1440"/>
      <c r="E17" s="1440"/>
      <c r="F17" s="1440"/>
      <c r="G17" s="1440"/>
      <c r="H17" s="1440"/>
      <c r="I17" s="1440"/>
      <c r="J17" s="1440"/>
      <c r="K17" s="1440"/>
      <c r="L17" s="1441"/>
      <c r="M17" s="809"/>
      <c r="U17" s="811"/>
      <c r="V17" s="811"/>
      <c r="W17" s="811"/>
      <c r="X17" s="811"/>
      <c r="Y17" s="811"/>
      <c r="Z17" s="811"/>
      <c r="AA17" s="811"/>
      <c r="AB17" s="811"/>
      <c r="AC17" s="811"/>
      <c r="AD17" s="811"/>
      <c r="AE17" s="811"/>
      <c r="AF17" s="811"/>
    </row>
    <row r="18" spans="2:32" ht="22.25" customHeight="1">
      <c r="B18" s="1442" t="e">
        <f>"with an average grade of "&amp;_xlfn.XLOOKUP(R18,consol!B:B,consol!BD:BD)&amp;"%"&amp;" for the "&amp;P22&amp;" of School Year "&amp;P24</f>
        <v>#N/A</v>
      </c>
      <c r="C18" s="1443"/>
      <c r="D18" s="1443"/>
      <c r="E18" s="1443"/>
      <c r="F18" s="1443"/>
      <c r="G18" s="1443"/>
      <c r="H18" s="1443"/>
      <c r="I18" s="1443"/>
      <c r="J18" s="1443"/>
      <c r="K18" s="1443"/>
      <c r="L18" s="1444"/>
      <c r="M18" s="422"/>
      <c r="N18" s="338"/>
      <c r="O18" s="554" t="s">
        <v>269</v>
      </c>
      <c r="P18" s="555" t="s">
        <v>615</v>
      </c>
      <c r="Q18" s="560" t="str">
        <f>PROPER(P18)</f>
        <v>Reign Jay L. Deocampo</v>
      </c>
      <c r="R18" s="553" t="e">
        <f>_xlfn.XLOOKUP(P18,masterlist!$L:$L,masterlist!M:M)</f>
        <v>#N/A</v>
      </c>
    </row>
    <row r="19" spans="2:32" ht="20">
      <c r="B19" s="1445" t="str">
        <f>"Given this "&amp;P23&amp;" day of "&amp;P25&amp;" "&amp;P26</f>
        <v>Given this 12th day of September 2026</v>
      </c>
      <c r="C19" s="1446"/>
      <c r="D19" s="1446"/>
      <c r="E19" s="1446"/>
      <c r="F19" s="1446"/>
      <c r="G19" s="1446"/>
      <c r="H19" s="1446"/>
      <c r="I19" s="1446"/>
      <c r="J19" s="1446"/>
      <c r="K19" s="1446"/>
      <c r="L19" s="1447"/>
      <c r="M19" s="338"/>
      <c r="O19" s="556" t="s">
        <v>482</v>
      </c>
      <c r="P19" s="574" t="e">
        <f>_xlfn.XLOOKUP($R$18,consol!$B:$B,consol!BL:BL)</f>
        <v>#N/A</v>
      </c>
      <c r="Q19" s="416"/>
      <c r="R19" s="558" t="s">
        <v>277</v>
      </c>
    </row>
    <row r="20" spans="2:32" ht="22.25" customHeight="1">
      <c r="B20" s="1442" t="str">
        <f>"at "&amp;PROPER('INPUT DATA'!E10)&amp;"."</f>
        <v>at Koronadal National Comprehensive High School.</v>
      </c>
      <c r="C20" s="1443"/>
      <c r="D20" s="1443"/>
      <c r="E20" s="1443"/>
      <c r="F20" s="1443"/>
      <c r="G20" s="1443"/>
      <c r="H20" s="1443"/>
      <c r="I20" s="1443"/>
      <c r="J20" s="1443"/>
      <c r="K20" s="1443"/>
      <c r="L20" s="1444"/>
      <c r="M20" s="338"/>
      <c r="O20" s="556" t="s">
        <v>238</v>
      </c>
      <c r="P20" s="575" t="e">
        <f>_xlfn.XLOOKUP($R$18,consol!$B:$B,consol!BF:BF)</f>
        <v>#N/A</v>
      </c>
      <c r="Q20" s="417"/>
    </row>
    <row r="21" spans="2:32" ht="22.25" customHeight="1">
      <c r="B21" s="439"/>
      <c r="C21" s="123"/>
      <c r="D21" s="123"/>
      <c r="E21" s="123"/>
      <c r="F21" s="123"/>
      <c r="G21" s="123"/>
      <c r="H21" s="123"/>
      <c r="I21" s="123"/>
      <c r="J21" s="123"/>
      <c r="K21" s="123"/>
      <c r="L21" s="440"/>
      <c r="M21" s="338"/>
      <c r="O21" s="797" t="s">
        <v>611</v>
      </c>
      <c r="P21" s="575" t="str">
        <f>"GRADE "&amp;'INPUT DATA'!$E$14</f>
        <v>GRADE 7-ROSAL</v>
      </c>
      <c r="Q21" s="416"/>
    </row>
    <row r="22" spans="2:32" ht="22.25" customHeight="1">
      <c r="B22" s="439"/>
      <c r="C22" s="123"/>
      <c r="D22" s="123"/>
      <c r="E22" s="123"/>
      <c r="F22" s="123"/>
      <c r="G22" s="123"/>
      <c r="H22" s="123"/>
      <c r="I22" s="123"/>
      <c r="J22" s="123"/>
      <c r="K22" s="123"/>
      <c r="L22" s="440"/>
      <c r="M22" s="338"/>
      <c r="O22" s="556" t="s">
        <v>264</v>
      </c>
      <c r="P22" s="557" t="s">
        <v>224</v>
      </c>
      <c r="Q22" s="416"/>
    </row>
    <row r="23" spans="2:32" ht="14.5">
      <c r="B23" s="439"/>
      <c r="C23" s="123"/>
      <c r="D23" s="123"/>
      <c r="E23" s="123"/>
      <c r="F23" s="123"/>
      <c r="G23" s="123"/>
      <c r="H23" s="123"/>
      <c r="I23" s="123"/>
      <c r="J23" s="123"/>
      <c r="K23" s="123"/>
      <c r="L23" s="440"/>
      <c r="M23" s="338"/>
      <c r="O23" s="556" t="s">
        <v>271</v>
      </c>
      <c r="P23" s="557" t="s">
        <v>272</v>
      </c>
      <c r="Q23" s="416"/>
    </row>
    <row r="24" spans="2:32" ht="14.5">
      <c r="B24" s="439"/>
      <c r="C24" s="123"/>
      <c r="D24" s="123"/>
      <c r="E24" s="123"/>
      <c r="F24" s="123"/>
      <c r="G24" s="123"/>
      <c r="H24" s="123"/>
      <c r="I24" s="123"/>
      <c r="J24" s="123"/>
      <c r="K24" s="123"/>
      <c r="L24" s="440"/>
      <c r="M24" s="338"/>
      <c r="O24" s="556" t="s">
        <v>273</v>
      </c>
      <c r="P24" s="557" t="s">
        <v>610</v>
      </c>
      <c r="Q24" s="416"/>
    </row>
    <row r="25" spans="2:32" ht="15.5">
      <c r="B25" s="1397" t="str">
        <f>'INPUT DATA'!$E$23</f>
        <v>MA. FE LITA S. YPARRAGUIRRE</v>
      </c>
      <c r="C25" s="1398"/>
      <c r="D25" s="1398"/>
      <c r="E25" s="1398"/>
      <c r="F25" s="1398"/>
      <c r="G25" s="1398"/>
      <c r="H25" s="1398"/>
      <c r="I25" s="1398"/>
      <c r="J25" s="1398"/>
      <c r="K25" s="1398"/>
      <c r="L25" s="1399"/>
      <c r="M25" s="338"/>
      <c r="O25" s="556" t="s">
        <v>274</v>
      </c>
      <c r="P25" s="557" t="s">
        <v>491</v>
      </c>
      <c r="Q25" s="416"/>
    </row>
    <row r="26" spans="2:32" ht="16" thickBot="1">
      <c r="B26" s="1400" t="str">
        <f>'INPUT DATA'!$E$24</f>
        <v>PRINCIPAL IV</v>
      </c>
      <c r="C26" s="1401"/>
      <c r="D26" s="1401"/>
      <c r="E26" s="1401"/>
      <c r="F26" s="1401"/>
      <c r="G26" s="1401"/>
      <c r="H26" s="1401"/>
      <c r="I26" s="1401"/>
      <c r="J26" s="1401"/>
      <c r="K26" s="1401"/>
      <c r="L26" s="1402"/>
      <c r="M26" s="338"/>
      <c r="O26" s="418" t="s">
        <v>276</v>
      </c>
      <c r="P26" s="430">
        <v>2026</v>
      </c>
      <c r="Q26" s="559"/>
    </row>
    <row r="27" spans="2:32" ht="15" thickBot="1">
      <c r="B27" s="446"/>
      <c r="C27" s="447"/>
      <c r="D27" s="447"/>
      <c r="E27" s="447"/>
      <c r="F27" s="447"/>
      <c r="G27" s="447"/>
      <c r="H27" s="447"/>
      <c r="I27" s="447"/>
      <c r="J27" s="447"/>
      <c r="K27" s="447"/>
      <c r="L27" s="448"/>
      <c r="M27" s="338"/>
      <c r="R27" s="116"/>
    </row>
    <row r="28" spans="2:32" ht="7.75" customHeight="1" thickTop="1" thickBot="1">
      <c r="B28" s="338"/>
      <c r="C28" s="338"/>
      <c r="D28" s="338"/>
      <c r="E28" s="338"/>
      <c r="F28" s="338"/>
      <c r="G28" s="338"/>
      <c r="H28" s="338"/>
      <c r="I28" s="338"/>
      <c r="J28" s="338"/>
      <c r="K28" s="338"/>
      <c r="L28" s="338"/>
      <c r="M28" s="338"/>
      <c r="R28" s="116"/>
    </row>
    <row r="29" spans="2:32" ht="5.4" customHeight="1" thickTop="1">
      <c r="B29" s="441"/>
      <c r="C29" s="442"/>
      <c r="D29" s="442"/>
      <c r="E29" s="442"/>
      <c r="F29" s="442"/>
      <c r="G29" s="442"/>
      <c r="H29" s="442"/>
      <c r="I29" s="442"/>
      <c r="J29" s="442"/>
      <c r="K29" s="442"/>
      <c r="L29" s="443"/>
      <c r="M29" s="338"/>
      <c r="O29" s="119"/>
      <c r="P29" s="120"/>
      <c r="Q29" s="121"/>
      <c r="R29" s="119"/>
      <c r="S29" s="120"/>
      <c r="T29" s="117"/>
    </row>
    <row r="30" spans="2:32" ht="7.75" customHeight="1" thickBot="1">
      <c r="B30" s="1448" t="e" vm="2">
        <v>#VALUE!</v>
      </c>
      <c r="C30" s="1449"/>
      <c r="D30" s="1449"/>
      <c r="E30" s="1449"/>
      <c r="F30" s="1449"/>
      <c r="G30" s="1449"/>
      <c r="H30" s="1449"/>
      <c r="I30" s="1449"/>
      <c r="J30" s="1449"/>
      <c r="K30" s="1449"/>
      <c r="L30" s="1450"/>
      <c r="M30" s="338"/>
      <c r="O30" s="119"/>
      <c r="P30" s="122"/>
      <c r="Q30" s="123"/>
      <c r="R30" s="124"/>
      <c r="S30" s="122"/>
    </row>
    <row r="31" spans="2:32" ht="14.5">
      <c r="B31" s="1448"/>
      <c r="C31" s="1449"/>
      <c r="D31" s="1449"/>
      <c r="E31" s="1449"/>
      <c r="F31" s="1449"/>
      <c r="G31" s="1449"/>
      <c r="H31" s="1449"/>
      <c r="I31" s="1449"/>
      <c r="J31" s="1449"/>
      <c r="K31" s="1449"/>
      <c r="L31" s="1450"/>
      <c r="M31" s="338"/>
      <c r="O31" s="554" t="s">
        <v>269</v>
      </c>
      <c r="P31" s="555" t="s">
        <v>616</v>
      </c>
      <c r="Q31" s="560" t="str">
        <f>PROPER(P31)</f>
        <v>Ivan Matthew C. Fedoc</v>
      </c>
      <c r="R31" s="553" t="e">
        <f>_xlfn.XLOOKUP(P31,masterlist!$L:$L,masterlist!M:M)</f>
        <v>#N/A</v>
      </c>
      <c r="S31" s="120"/>
    </row>
    <row r="32" spans="2:32" ht="15.5">
      <c r="B32" s="1448"/>
      <c r="C32" s="1449"/>
      <c r="D32" s="1449"/>
      <c r="E32" s="1449"/>
      <c r="F32" s="1449"/>
      <c r="G32" s="1449"/>
      <c r="H32" s="1449"/>
      <c r="I32" s="1449"/>
      <c r="J32" s="1449"/>
      <c r="K32" s="1449"/>
      <c r="L32" s="1450"/>
      <c r="M32" s="338"/>
      <c r="O32" s="556" t="s">
        <v>482</v>
      </c>
      <c r="P32" s="574" t="e">
        <f>_xlfn.XLOOKUP($R$31,consol!$B:$B,consol!BL:BL)</f>
        <v>#N/A</v>
      </c>
      <c r="Q32" s="416"/>
      <c r="R32" s="558" t="s">
        <v>277</v>
      </c>
      <c r="S32" s="125"/>
    </row>
    <row r="33" spans="2:19" ht="14.5">
      <c r="B33" s="1454" t="s">
        <v>3</v>
      </c>
      <c r="C33" s="1455"/>
      <c r="D33" s="1455"/>
      <c r="E33" s="1455"/>
      <c r="F33" s="1455"/>
      <c r="G33" s="1455"/>
      <c r="H33" s="1455"/>
      <c r="I33" s="1455"/>
      <c r="J33" s="1455"/>
      <c r="K33" s="1455"/>
      <c r="L33" s="1456"/>
      <c r="M33" s="338"/>
      <c r="O33" s="556" t="s">
        <v>238</v>
      </c>
      <c r="P33" s="575" t="e">
        <f>_xlfn.XLOOKUP($R$31,consol!$B:$B,consol!BF:BF)</f>
        <v>#N/A</v>
      </c>
      <c r="Q33" s="417"/>
      <c r="S33" s="125"/>
    </row>
    <row r="34" spans="2:19" ht="17.5">
      <c r="B34" s="1457" t="s">
        <v>450</v>
      </c>
      <c r="C34" s="1458"/>
      <c r="D34" s="1458"/>
      <c r="E34" s="1458"/>
      <c r="F34" s="1458"/>
      <c r="G34" s="1458"/>
      <c r="H34" s="1458"/>
      <c r="I34" s="1458"/>
      <c r="J34" s="1458"/>
      <c r="K34" s="1458"/>
      <c r="L34" s="1459"/>
      <c r="M34" s="338"/>
      <c r="O34" s="797" t="s">
        <v>611</v>
      </c>
      <c r="P34" s="575" t="str">
        <f>"GRADE "&amp;'INPUT DATA'!$E$14</f>
        <v>GRADE 7-ROSAL</v>
      </c>
      <c r="Q34" s="416"/>
      <c r="S34" s="125"/>
    </row>
    <row r="35" spans="2:19" ht="14.5">
      <c r="B35" s="1424" t="str">
        <f>'INPUT DATA'!$E$8</f>
        <v>REGION XII</v>
      </c>
      <c r="C35" s="1425"/>
      <c r="D35" s="1425"/>
      <c r="E35" s="1425"/>
      <c r="F35" s="1425"/>
      <c r="G35" s="1425"/>
      <c r="H35" s="1425"/>
      <c r="I35" s="1425"/>
      <c r="J35" s="1425"/>
      <c r="K35" s="1425"/>
      <c r="L35" s="1426"/>
      <c r="M35" s="338"/>
      <c r="O35" s="556" t="s">
        <v>264</v>
      </c>
      <c r="P35" s="557" t="str">
        <f>P22</f>
        <v>Term 3</v>
      </c>
      <c r="Q35" s="416"/>
      <c r="S35" s="127"/>
    </row>
    <row r="36" spans="2:19" ht="14.5">
      <c r="B36" s="1424" t="str">
        <f>'INPUT DATA'!$E$9</f>
        <v>CITY SCHOOLS DIVISION OF KORONADAL</v>
      </c>
      <c r="C36" s="1425"/>
      <c r="D36" s="1425"/>
      <c r="E36" s="1425"/>
      <c r="F36" s="1425"/>
      <c r="G36" s="1425"/>
      <c r="H36" s="1425"/>
      <c r="I36" s="1425"/>
      <c r="J36" s="1425"/>
      <c r="K36" s="1425"/>
      <c r="L36" s="1426"/>
      <c r="M36" s="338"/>
      <c r="O36" s="556" t="s">
        <v>271</v>
      </c>
      <c r="P36" s="557" t="str">
        <f>P23</f>
        <v>12th</v>
      </c>
      <c r="Q36" s="416"/>
      <c r="S36" s="127"/>
    </row>
    <row r="37" spans="2:19" ht="14.5">
      <c r="B37" s="1451" t="str">
        <f>'INPUT DATA'!$E$10</f>
        <v>KORONADAL NATIONAL COMPREHENSIVE HIGH SCHOOL</v>
      </c>
      <c r="C37" s="1452"/>
      <c r="D37" s="1452"/>
      <c r="E37" s="1452"/>
      <c r="F37" s="1452"/>
      <c r="G37" s="1452"/>
      <c r="H37" s="1452"/>
      <c r="I37" s="1452"/>
      <c r="J37" s="1452"/>
      <c r="K37" s="1452"/>
      <c r="L37" s="1453"/>
      <c r="M37" s="338"/>
      <c r="O37" s="556" t="s">
        <v>273</v>
      </c>
      <c r="P37" s="557" t="str">
        <f>P24</f>
        <v>2026-2027.</v>
      </c>
      <c r="Q37" s="416"/>
      <c r="S37" s="127"/>
    </row>
    <row r="38" spans="2:19" ht="14.5">
      <c r="B38" s="1424" t="str">
        <f>'INPUT DATA'!$E$15</f>
        <v>City of Koronadal</v>
      </c>
      <c r="C38" s="1425"/>
      <c r="D38" s="1425"/>
      <c r="E38" s="1425"/>
      <c r="F38" s="1425"/>
      <c r="G38" s="1425"/>
      <c r="H38" s="1425"/>
      <c r="I38" s="1425"/>
      <c r="J38" s="1425"/>
      <c r="K38" s="1425"/>
      <c r="L38" s="1426"/>
      <c r="M38" s="338"/>
      <c r="O38" s="556" t="s">
        <v>274</v>
      </c>
      <c r="P38" s="557" t="str">
        <f>P25</f>
        <v>September</v>
      </c>
      <c r="Q38" s="416"/>
    </row>
    <row r="39" spans="2:19" ht="15" thickBot="1">
      <c r="B39" s="1409"/>
      <c r="C39" s="1410"/>
      <c r="D39" s="1410"/>
      <c r="E39" s="1410"/>
      <c r="F39" s="1410"/>
      <c r="G39" s="1410"/>
      <c r="H39" s="1410"/>
      <c r="I39" s="1410"/>
      <c r="J39" s="1410"/>
      <c r="K39" s="1410"/>
      <c r="L39" s="1411"/>
      <c r="M39" s="338"/>
      <c r="O39" s="418" t="s">
        <v>276</v>
      </c>
      <c r="P39" s="430">
        <f>P26</f>
        <v>2026</v>
      </c>
      <c r="Q39" s="559"/>
    </row>
    <row r="40" spans="2:19" ht="68">
      <c r="B40" s="1472" t="s">
        <v>606</v>
      </c>
      <c r="C40" s="1473"/>
      <c r="D40" s="1473"/>
      <c r="E40" s="1473"/>
      <c r="F40" s="1473"/>
      <c r="G40" s="1473"/>
      <c r="H40" s="1473"/>
      <c r="I40" s="1473"/>
      <c r="J40" s="1473"/>
      <c r="K40" s="1473"/>
      <c r="L40" s="1474"/>
      <c r="M40" s="338"/>
      <c r="R40" s="116"/>
    </row>
    <row r="41" spans="2:19" ht="14.5">
      <c r="B41" s="1391" t="s">
        <v>607</v>
      </c>
      <c r="C41" s="1392"/>
      <c r="D41" s="1392"/>
      <c r="E41" s="1392"/>
      <c r="F41" s="1392"/>
      <c r="G41" s="1392"/>
      <c r="H41" s="1392"/>
      <c r="I41" s="1392"/>
      <c r="J41" s="1392"/>
      <c r="K41" s="1392"/>
      <c r="L41" s="1393"/>
      <c r="M41" s="338"/>
      <c r="R41" s="116"/>
    </row>
    <row r="42" spans="2:19" ht="37.5">
      <c r="B42" s="1430" t="s">
        <v>608</v>
      </c>
      <c r="C42" s="1431"/>
      <c r="D42" s="1431"/>
      <c r="E42" s="1431"/>
      <c r="F42" s="1431"/>
      <c r="G42" s="1431"/>
      <c r="H42" s="1431"/>
      <c r="I42" s="1431"/>
      <c r="J42" s="1431"/>
      <c r="K42" s="1431"/>
      <c r="L42" s="1432"/>
      <c r="M42" s="338"/>
    </row>
    <row r="43" spans="2:19" ht="15.5">
      <c r="B43" s="1433" t="s">
        <v>609</v>
      </c>
      <c r="C43" s="1434"/>
      <c r="D43" s="1434"/>
      <c r="E43" s="1434"/>
      <c r="F43" s="1434"/>
      <c r="G43" s="1434"/>
      <c r="H43" s="1434"/>
      <c r="I43" s="1434"/>
      <c r="J43" s="1434"/>
      <c r="K43" s="1434"/>
      <c r="L43" s="1435"/>
      <c r="M43" s="338"/>
      <c r="O43" s="113"/>
      <c r="Q43" s="116"/>
      <c r="R43" s="113"/>
      <c r="S43" s="113"/>
    </row>
    <row r="44" spans="2:19" ht="36">
      <c r="B44" s="1436" t="str">
        <f>$P$31</f>
        <v>IVAN MATTHEW C. FEDOC</v>
      </c>
      <c r="C44" s="1437"/>
      <c r="D44" s="1437"/>
      <c r="E44" s="1437"/>
      <c r="F44" s="1437"/>
      <c r="G44" s="1437"/>
      <c r="H44" s="1437"/>
      <c r="I44" s="1437"/>
      <c r="J44" s="1437"/>
      <c r="K44" s="1437"/>
      <c r="L44" s="1438"/>
      <c r="M44" s="338"/>
      <c r="O44" s="113"/>
      <c r="P44" s="118"/>
      <c r="R44" s="113"/>
      <c r="S44" s="118"/>
    </row>
    <row r="45" spans="2:19" ht="30" customHeight="1">
      <c r="B45" s="1439" t="str">
        <f>P34</f>
        <v>GRADE 7-ROSAL</v>
      </c>
      <c r="C45" s="1440"/>
      <c r="D45" s="1440"/>
      <c r="E45" s="1440"/>
      <c r="F45" s="1440"/>
      <c r="G45" s="1440"/>
      <c r="H45" s="1440"/>
      <c r="I45" s="1440"/>
      <c r="J45" s="1440"/>
      <c r="K45" s="1440"/>
      <c r="L45" s="1441"/>
      <c r="M45" s="338"/>
      <c r="O45" s="113"/>
      <c r="Q45" s="115"/>
      <c r="R45" s="113"/>
      <c r="S45" s="113"/>
    </row>
    <row r="46" spans="2:19" ht="20">
      <c r="B46" s="1442" t="e">
        <f>"with an average grade of "&amp;_xlfn.XLOOKUP(R31,consol!B:B,consol!BD:BD)&amp;"%"&amp;" for the "&amp;P35&amp;" of School Year "&amp;P37</f>
        <v>#N/A</v>
      </c>
      <c r="C46" s="1443"/>
      <c r="D46" s="1443"/>
      <c r="E46" s="1443"/>
      <c r="F46" s="1443"/>
      <c r="G46" s="1443"/>
      <c r="H46" s="1443"/>
      <c r="I46" s="1443"/>
      <c r="J46" s="1443"/>
      <c r="K46" s="1443"/>
      <c r="L46" s="1444"/>
      <c r="M46" s="338"/>
      <c r="O46" s="113"/>
      <c r="R46" s="113"/>
      <c r="S46" s="113"/>
    </row>
    <row r="47" spans="2:19" ht="20">
      <c r="B47" s="1445" t="str">
        <f>"Given this "&amp;P36&amp;" day of "&amp;P38&amp;" "&amp;P39</f>
        <v>Given this 12th day of September 2026</v>
      </c>
      <c r="C47" s="1446"/>
      <c r="D47" s="1446"/>
      <c r="E47" s="1446"/>
      <c r="F47" s="1446"/>
      <c r="G47" s="1446"/>
      <c r="H47" s="1446"/>
      <c r="I47" s="1446"/>
      <c r="J47" s="1446"/>
      <c r="K47" s="1446"/>
      <c r="L47" s="1447"/>
      <c r="M47" s="338"/>
      <c r="O47" s="113"/>
      <c r="R47" s="113"/>
      <c r="S47" s="113"/>
    </row>
    <row r="48" spans="2:19" ht="20">
      <c r="B48" s="1442" t="str">
        <f>"at "&amp;PROPER('INPUT DATA'!E10)&amp;"."</f>
        <v>at Koronadal National Comprehensive High School.</v>
      </c>
      <c r="C48" s="1443"/>
      <c r="D48" s="1443"/>
      <c r="E48" s="1443"/>
      <c r="F48" s="1443"/>
      <c r="G48" s="1443"/>
      <c r="H48" s="1443"/>
      <c r="I48" s="1443"/>
      <c r="J48" s="1443"/>
      <c r="K48" s="1443"/>
      <c r="L48" s="1444"/>
      <c r="M48" s="338"/>
      <c r="O48" s="113"/>
      <c r="R48" s="113"/>
      <c r="S48" s="113"/>
    </row>
    <row r="49" spans="2:19" ht="22.25" customHeight="1">
      <c r="B49" s="439"/>
      <c r="C49" s="123"/>
      <c r="D49" s="123"/>
      <c r="E49" s="123"/>
      <c r="F49" s="123"/>
      <c r="G49" s="123"/>
      <c r="H49" s="123"/>
      <c r="I49" s="123"/>
      <c r="J49" s="123"/>
      <c r="K49" s="123"/>
      <c r="L49" s="440"/>
      <c r="M49" s="338"/>
      <c r="O49" s="113"/>
      <c r="R49" s="113"/>
      <c r="S49" s="113"/>
    </row>
    <row r="50" spans="2:19" ht="22.25" customHeight="1">
      <c r="B50" s="439"/>
      <c r="C50" s="123"/>
      <c r="D50" s="123"/>
      <c r="E50" s="123"/>
      <c r="F50" s="123"/>
      <c r="G50" s="123"/>
      <c r="H50" s="123"/>
      <c r="I50" s="123"/>
      <c r="J50" s="123"/>
      <c r="K50" s="123"/>
      <c r="L50" s="440"/>
      <c r="M50" s="338"/>
      <c r="O50" s="113"/>
      <c r="R50" s="113"/>
      <c r="S50" s="113"/>
    </row>
    <row r="51" spans="2:19" ht="22.25" customHeight="1">
      <c r="B51" s="439"/>
      <c r="C51" s="123"/>
      <c r="D51" s="123"/>
      <c r="E51" s="123"/>
      <c r="F51" s="123"/>
      <c r="G51" s="123"/>
      <c r="H51" s="123"/>
      <c r="I51" s="123"/>
      <c r="J51" s="123"/>
      <c r="K51" s="123"/>
      <c r="L51" s="440"/>
      <c r="M51" s="338"/>
      <c r="O51" s="113"/>
      <c r="R51" s="113"/>
      <c r="S51" s="113"/>
    </row>
    <row r="52" spans="2:19">
      <c r="B52" s="439"/>
      <c r="C52" s="123"/>
      <c r="D52" s="123"/>
      <c r="E52" s="123"/>
      <c r="F52" s="123"/>
      <c r="G52" s="123"/>
      <c r="H52" s="123"/>
      <c r="I52" s="123"/>
      <c r="J52" s="123"/>
      <c r="K52" s="123"/>
      <c r="L52" s="440"/>
      <c r="M52" s="338"/>
    </row>
    <row r="53" spans="2:19" ht="15">
      <c r="B53" s="1397" t="str">
        <f>'INPUT DATA'!$E$23</f>
        <v>MA. FE LITA S. YPARRAGUIRRE</v>
      </c>
      <c r="C53" s="1398"/>
      <c r="D53" s="1398"/>
      <c r="E53" s="1398"/>
      <c r="F53" s="1398"/>
      <c r="G53" s="1398"/>
      <c r="H53" s="1398"/>
      <c r="I53" s="1398"/>
      <c r="J53" s="1398"/>
      <c r="K53" s="1398"/>
      <c r="L53" s="1399"/>
      <c r="M53" s="338"/>
    </row>
    <row r="54" spans="2:19" ht="15.5">
      <c r="B54" s="1400" t="str">
        <f>'INPUT DATA'!$E$24</f>
        <v>PRINCIPAL IV</v>
      </c>
      <c r="C54" s="1401"/>
      <c r="D54" s="1401"/>
      <c r="E54" s="1401"/>
      <c r="F54" s="1401"/>
      <c r="G54" s="1401"/>
      <c r="H54" s="1401"/>
      <c r="I54" s="1401"/>
      <c r="J54" s="1401"/>
      <c r="K54" s="1401"/>
      <c r="L54" s="1402"/>
      <c r="M54" s="338"/>
    </row>
    <row r="55" spans="2:19">
      <c r="B55" s="439"/>
      <c r="C55" s="123"/>
      <c r="D55" s="123"/>
      <c r="E55" s="123"/>
      <c r="F55" s="123"/>
      <c r="G55" s="123"/>
      <c r="H55" s="123"/>
      <c r="I55" s="123"/>
      <c r="J55" s="123"/>
      <c r="K55" s="123"/>
      <c r="L55" s="440"/>
      <c r="M55" s="338"/>
    </row>
    <row r="56" spans="2:19" ht="14.5" thickBot="1">
      <c r="B56" s="446"/>
      <c r="C56" s="447"/>
      <c r="D56" s="447"/>
      <c r="E56" s="447"/>
      <c r="F56" s="447"/>
      <c r="G56" s="447"/>
      <c r="H56" s="447"/>
      <c r="I56" s="447"/>
      <c r="J56" s="447"/>
      <c r="K56" s="447"/>
      <c r="L56" s="448"/>
      <c r="M56" s="338"/>
    </row>
    <row r="57" spans="2:19" ht="14.5" thickTop="1">
      <c r="B57" s="338"/>
      <c r="C57" s="338"/>
      <c r="D57" s="338"/>
      <c r="E57" s="338"/>
      <c r="F57" s="338"/>
      <c r="G57" s="338"/>
      <c r="H57" s="338"/>
      <c r="I57" s="338"/>
      <c r="J57" s="338"/>
      <c r="K57" s="338"/>
      <c r="L57" s="338"/>
      <c r="M57" s="338"/>
    </row>
    <row r="58" spans="2:19" ht="9.65" customHeight="1">
      <c r="B58" s="338"/>
      <c r="C58" s="338"/>
      <c r="D58" s="338"/>
      <c r="E58" s="338"/>
      <c r="F58" s="338"/>
      <c r="G58" s="338"/>
      <c r="H58" s="338"/>
      <c r="I58" s="338"/>
      <c r="J58" s="338"/>
      <c r="K58" s="338"/>
      <c r="L58" s="338"/>
      <c r="M58" s="338"/>
    </row>
  </sheetData>
  <sheetProtection autoFilter="0"/>
  <mergeCells count="37">
    <mergeCell ref="B46:L46"/>
    <mergeCell ref="B47:L47"/>
    <mergeCell ref="B48:L48"/>
    <mergeCell ref="B39:L39"/>
    <mergeCell ref="B40:L40"/>
    <mergeCell ref="B42:L42"/>
    <mergeCell ref="B44:L44"/>
    <mergeCell ref="B45:L45"/>
    <mergeCell ref="B17:L17"/>
    <mergeCell ref="B3:L5"/>
    <mergeCell ref="B6:L6"/>
    <mergeCell ref="B7:L7"/>
    <mergeCell ref="B8:L8"/>
    <mergeCell ref="B9:L9"/>
    <mergeCell ref="B10:L10"/>
    <mergeCell ref="B11:L11"/>
    <mergeCell ref="B12:L12"/>
    <mergeCell ref="B13:L13"/>
    <mergeCell ref="B15:L15"/>
    <mergeCell ref="B16:L16"/>
    <mergeCell ref="B14:L14"/>
    <mergeCell ref="B54:L54"/>
    <mergeCell ref="B18:L18"/>
    <mergeCell ref="B19:L19"/>
    <mergeCell ref="B35:L35"/>
    <mergeCell ref="B36:L36"/>
    <mergeCell ref="B37:L37"/>
    <mergeCell ref="B20:L20"/>
    <mergeCell ref="B25:L25"/>
    <mergeCell ref="B26:L26"/>
    <mergeCell ref="B30:L32"/>
    <mergeCell ref="B33:L33"/>
    <mergeCell ref="B34:L34"/>
    <mergeCell ref="B43:L43"/>
    <mergeCell ref="B53:L53"/>
    <mergeCell ref="B41:L41"/>
    <mergeCell ref="B38:L38"/>
  </mergeCells>
  <conditionalFormatting sqref="P20">
    <cfRule type="cellIs" dxfId="1" priority="2" operator="lessThan">
      <formula>90</formula>
    </cfRule>
  </conditionalFormatting>
  <conditionalFormatting sqref="P33">
    <cfRule type="cellIs" dxfId="0" priority="1" operator="lessThan">
      <formula>90</formula>
    </cfRule>
  </conditionalFormatting>
  <printOptions horizontalCentered="1" verticalCentered="1"/>
  <pageMargins left="0.2" right="0.2" top="0.25" bottom="0.25" header="0" footer="0"/>
  <pageSetup paperSize="9" scale="73"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87A6DA-A73D-4434-8649-0058686F9E51}">
          <x14:formula1>
            <xm:f>masterlist!$L$4:$L$94</xm:f>
          </x14:formula1>
          <xm:sqref>P18 P31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D4C1-7F66-4891-B6DE-5095B1871D05}">
  <sheetPr codeName="Sheet8"/>
  <dimension ref="A1:X94"/>
  <sheetViews>
    <sheetView zoomScaleNormal="100" zoomScaleSheetLayoutView="117" workbookViewId="0">
      <selection activeCell="N9" sqref="N9"/>
    </sheetView>
  </sheetViews>
  <sheetFormatPr defaultRowHeight="14"/>
  <cols>
    <col min="1" max="1" width="24" style="454" customWidth="1"/>
    <col min="2" max="2" width="38.9140625" bestFit="1" customWidth="1"/>
    <col min="3" max="3" width="11.83203125" hidden="1" customWidth="1"/>
    <col min="4" max="4" width="19.5" hidden="1" customWidth="1"/>
    <col min="5" max="5" width="15" hidden="1" customWidth="1"/>
    <col min="6" max="6" width="8.83203125" hidden="1" customWidth="1"/>
    <col min="7" max="8" width="13" hidden="1" customWidth="1"/>
    <col min="9" max="9" width="8.83203125" customWidth="1"/>
    <col min="10" max="10" width="11.5" customWidth="1"/>
    <col min="11" max="11" width="8.83203125" customWidth="1"/>
    <col min="12" max="12" width="42" hidden="1" customWidth="1"/>
    <col min="13" max="13" width="40.1640625" hidden="1" customWidth="1"/>
    <col min="14" max="14" width="21.5" bestFit="1" customWidth="1"/>
    <col min="17" max="17" width="13.58203125" bestFit="1" customWidth="1"/>
    <col min="18" max="18" width="27.1640625" bestFit="1" customWidth="1"/>
    <col min="24" max="24" width="27.83203125" customWidth="1"/>
  </cols>
  <sheetData>
    <row r="1" spans="1:24">
      <c r="A1" s="111"/>
    </row>
    <row r="2" spans="1:24">
      <c r="B2" s="305" t="s">
        <v>127</v>
      </c>
      <c r="C2" s="305" t="s">
        <v>218</v>
      </c>
      <c r="D2" s="305" t="s">
        <v>219</v>
      </c>
      <c r="E2" s="305" t="s">
        <v>220</v>
      </c>
      <c r="F2" s="305" t="s">
        <v>221</v>
      </c>
      <c r="G2" s="305" t="s">
        <v>128</v>
      </c>
      <c r="H2" s="305" t="s">
        <v>129</v>
      </c>
      <c r="I2" s="305" t="s">
        <v>129</v>
      </c>
      <c r="J2" s="1" t="s">
        <v>131</v>
      </c>
      <c r="K2" s="382" t="s">
        <v>132</v>
      </c>
      <c r="L2" s="305"/>
      <c r="M2" s="305"/>
      <c r="N2" s="386" t="s">
        <v>437</v>
      </c>
      <c r="O2" s="386" t="s">
        <v>439</v>
      </c>
      <c r="P2" s="386" t="s">
        <v>438</v>
      </c>
      <c r="Q2" s="386" t="s">
        <v>440</v>
      </c>
      <c r="R2" s="499" t="s">
        <v>460</v>
      </c>
    </row>
    <row r="3" spans="1:24">
      <c r="B3" s="383" t="s">
        <v>1</v>
      </c>
      <c r="C3" s="305"/>
      <c r="D3" s="305"/>
      <c r="E3" s="305"/>
      <c r="F3" s="305"/>
      <c r="G3" s="305"/>
      <c r="H3" s="305"/>
      <c r="I3" s="305"/>
      <c r="J3" s="305" t="s">
        <v>130</v>
      </c>
      <c r="K3" s="384">
        <v>46203</v>
      </c>
      <c r="L3" s="305"/>
      <c r="M3" s="305"/>
      <c r="N3" s="387"/>
      <c r="O3" s="387"/>
      <c r="P3" s="387"/>
      <c r="Q3" s="387"/>
      <c r="R3" s="500"/>
    </row>
    <row r="4" spans="1:24">
      <c r="B4" s="305" t="str" cm="1">
        <f t="array" ref="B4:B27">_xlfn._xlws.FILTER('SF1'!C:C, 'SF1'!G:G="M")</f>
        <v>ACIBAR,LOUIE JR., LAGUNDAY</v>
      </c>
      <c r="C4" s="305" t="str">
        <f t="shared" ref="C4:C53" si="0">LEFT(B4, FIND(",", B4) - 1)</f>
        <v>ACIBAR</v>
      </c>
      <c r="D4" s="305" t="str">
        <f t="shared" ref="D4:D20" si="1">_xlfn.TEXTBEFORE(_xlfn.TEXTAFTER(B4, ","), ",")</f>
        <v>LOUIE JR.</v>
      </c>
      <c r="E4" s="305" t="str">
        <f>_xlfn.LET(_xlpm.result, _xlfn.TEXTAFTER(B4, ", ", , , , ""), IF(_xlpm.result="-", "", _xlpm.result))</f>
        <v>LAGUNDAY</v>
      </c>
      <c r="F4" s="305" t="str">
        <f>LEFT(E4,1)</f>
        <v>L</v>
      </c>
      <c r="G4" s="305" t="str" cm="1">
        <f t="array" ref="G4:G27">_xlfn._xlws.FILTER('SF1'!A:A, 'SF1'!G:G="M")</f>
        <v>136452190313</v>
      </c>
      <c r="H4" s="305" t="str">
        <f>IF(I4="M","MALE","FEMALE")</f>
        <v>MALE</v>
      </c>
      <c r="I4" s="305" t="str" cm="1">
        <f t="array" ref="I4:I27">_xlfn._xlws.FILTER('SF1'!G:G, 'SF1'!G:G="M")</f>
        <v>M</v>
      </c>
      <c r="J4" s="500" t="str" cm="1">
        <f t="array" ref="J4:J27">_xlfn._xlws.FILTER('SF1'!H:H, 'SF1'!G:G="M")</f>
        <v>08-03-2014</v>
      </c>
      <c r="K4" s="305">
        <f>DATEDIF(J4, $K$3, "Y")</f>
        <v>11</v>
      </c>
      <c r="L4" s="305" t="str">
        <f>D4 &amp; " " &amp; F4 &amp; IF(F4="", "", ".")&amp; " " &amp;C4</f>
        <v>LOUIE JR. L. ACIBAR</v>
      </c>
      <c r="M4" s="305" t="str">
        <f>C4 &amp; ", " &amp; D4 &amp; " " &amp; F4 &amp; IF(F4="", "", ".")</f>
        <v>ACIBAR, LOUIE JR. L.</v>
      </c>
      <c r="N4" s="419" t="s">
        <v>441</v>
      </c>
      <c r="O4" s="419">
        <v>317202</v>
      </c>
      <c r="P4" s="419">
        <v>90</v>
      </c>
      <c r="Q4" s="419" t="s">
        <v>138</v>
      </c>
      <c r="R4" s="501"/>
    </row>
    <row r="5" spans="1:24">
      <c r="B5" s="305" t="str">
        <v>ADANZA,ELIJAH LOUIS, MARQUEZ</v>
      </c>
      <c r="C5" s="305" t="str">
        <f t="shared" si="0"/>
        <v>ADANZA</v>
      </c>
      <c r="D5" s="305" t="str">
        <f t="shared" si="1"/>
        <v>ELIJAH LOUIS</v>
      </c>
      <c r="E5" s="305" t="str">
        <f>_xlfn.LET(_xlpm.result, _xlfn.TEXTAFTER(B5, ", ", , , , ""), IF(_xlpm.result="-", "", _xlpm.result))</f>
        <v>MARQUEZ</v>
      </c>
      <c r="F5" s="305" t="str">
        <f t="shared" ref="F5:F68" si="2">LEFT(E5,1)</f>
        <v>M</v>
      </c>
      <c r="G5" s="305" t="str">
        <v>471025190009</v>
      </c>
      <c r="H5" s="305" t="str">
        <f t="shared" ref="H5:H52" si="3">IF(I5="M","MALE","FEMALE")</f>
        <v>MALE</v>
      </c>
      <c r="I5" s="305" t="str">
        <v>M</v>
      </c>
      <c r="J5" s="500" t="str">
        <v>11-27-2013</v>
      </c>
      <c r="K5" s="305">
        <f t="shared" ref="K5:K68" si="4">DATEDIF(J5, $K$3, "Y")</f>
        <v>12</v>
      </c>
      <c r="L5" s="305" t="str">
        <f t="shared" ref="L5:L68" si="5">D5 &amp; " " &amp; F5 &amp; IF(F5="", "", ".")&amp; " " &amp;C5</f>
        <v>ELIJAH LOUIS M. ADANZA</v>
      </c>
      <c r="M5" s="305" t="str">
        <f t="shared" ref="M5:M68" si="6">C5 &amp; ", " &amp; D5 &amp; " " &amp; F5 &amp; IF(F5="", "", ".")</f>
        <v>ADANZA, ELIJAH LOUIS M.</v>
      </c>
      <c r="N5" s="419" t="s">
        <v>442</v>
      </c>
      <c r="O5" s="419" t="s">
        <v>443</v>
      </c>
      <c r="P5" s="419" t="s">
        <v>444</v>
      </c>
      <c r="Q5" s="419" t="s">
        <v>445</v>
      </c>
      <c r="R5" s="501"/>
      <c r="X5" t="s">
        <v>461</v>
      </c>
    </row>
    <row r="6" spans="1:24">
      <c r="B6" s="305" t="str">
        <v>ARELLANO,BREXEN GREY, MIGUEL</v>
      </c>
      <c r="C6" s="305" t="str">
        <f t="shared" si="0"/>
        <v>ARELLANO</v>
      </c>
      <c r="D6" s="305" t="str">
        <f t="shared" si="1"/>
        <v>BREXEN GREY</v>
      </c>
      <c r="E6" s="305" t="str">
        <f>_xlfn.LET(_xlpm.result, _xlfn.TEXTAFTER(B6, ", ", , , , ""), IF(_xlpm.result="-", "", _xlpm.result))</f>
        <v>MIGUEL</v>
      </c>
      <c r="F6" s="305" t="str">
        <f t="shared" si="2"/>
        <v>M</v>
      </c>
      <c r="G6" s="305" t="str">
        <v>131408190012</v>
      </c>
      <c r="H6" s="305" t="str">
        <f t="shared" si="3"/>
        <v>MALE</v>
      </c>
      <c r="I6" s="305" t="str">
        <v>M</v>
      </c>
      <c r="J6" s="500" t="str">
        <v>05-21-2014</v>
      </c>
      <c r="K6" s="305">
        <f t="shared" si="4"/>
        <v>12</v>
      </c>
      <c r="L6" s="305" t="str">
        <f t="shared" si="5"/>
        <v>BREXEN GREY M. ARELLANO</v>
      </c>
      <c r="M6" s="305" t="str">
        <f t="shared" si="6"/>
        <v>ARELLANO, BREXEN GREY M.</v>
      </c>
      <c r="N6" s="419"/>
      <c r="O6" s="419"/>
      <c r="P6" s="419"/>
      <c r="Q6" s="419"/>
      <c r="R6" s="501"/>
      <c r="X6" t="s">
        <v>462</v>
      </c>
    </row>
    <row r="7" spans="1:24">
      <c r="B7" s="305" t="str">
        <v>BABAO,JAYDEN DALE, TAJORES</v>
      </c>
      <c r="C7" s="305" t="str">
        <f t="shared" si="0"/>
        <v>BABAO</v>
      </c>
      <c r="D7" s="305" t="str">
        <f t="shared" si="1"/>
        <v>JAYDEN DALE</v>
      </c>
      <c r="E7" s="305" t="str">
        <f t="shared" ref="E7:E53" si="7">_xlfn.LET(_xlpm.result, _xlfn.TEXTAFTER(B7, ", ", , , , ""), IF(_xlpm.result="-", "", _xlpm.result))</f>
        <v>TAJORES</v>
      </c>
      <c r="F7" s="305" t="str">
        <f t="shared" si="2"/>
        <v>T</v>
      </c>
      <c r="G7" s="305" t="str">
        <v>131394190136</v>
      </c>
      <c r="H7" s="305" t="str">
        <f t="shared" si="3"/>
        <v>MALE</v>
      </c>
      <c r="I7" s="305" t="str">
        <v>M</v>
      </c>
      <c r="J7" s="500" t="str">
        <v>08-27-2014</v>
      </c>
      <c r="K7" s="305">
        <f t="shared" si="4"/>
        <v>11</v>
      </c>
      <c r="L7" s="305" t="str">
        <f t="shared" si="5"/>
        <v>JAYDEN DALE T. BABAO</v>
      </c>
      <c r="M7" s="305" t="str">
        <f t="shared" si="6"/>
        <v>BABAO, JAYDEN DALE T.</v>
      </c>
      <c r="N7" s="419"/>
      <c r="O7" s="419"/>
      <c r="P7" s="419"/>
      <c r="Q7" s="419"/>
      <c r="R7" s="501"/>
      <c r="X7" t="s">
        <v>463</v>
      </c>
    </row>
    <row r="8" spans="1:24">
      <c r="B8" s="305" t="str">
        <v>BARADAS,MCLIAME DWYT, QUILLAMOR</v>
      </c>
      <c r="C8" s="305" t="str">
        <f t="shared" si="0"/>
        <v>BARADAS</v>
      </c>
      <c r="D8" s="305" t="str">
        <f t="shared" si="1"/>
        <v>MCLIAME DWYT</v>
      </c>
      <c r="E8" s="305" t="str">
        <f t="shared" si="7"/>
        <v>QUILLAMOR</v>
      </c>
      <c r="F8" s="305" t="str">
        <f t="shared" si="2"/>
        <v>Q</v>
      </c>
      <c r="G8" s="305" t="str">
        <v>131157190034</v>
      </c>
      <c r="H8" s="305" t="str">
        <f t="shared" si="3"/>
        <v>MALE</v>
      </c>
      <c r="I8" s="305" t="str">
        <v>M</v>
      </c>
      <c r="J8" s="500" t="str">
        <v>03-08-2014</v>
      </c>
      <c r="K8" s="305">
        <f t="shared" si="4"/>
        <v>12</v>
      </c>
      <c r="L8" s="305" t="str">
        <f t="shared" si="5"/>
        <v>MCLIAME DWYT Q. BARADAS</v>
      </c>
      <c r="M8" s="305" t="str">
        <f t="shared" si="6"/>
        <v>BARADAS, MCLIAME DWYT Q.</v>
      </c>
      <c r="N8" s="419"/>
      <c r="O8" s="419"/>
      <c r="P8" s="419"/>
      <c r="Q8" s="419"/>
      <c r="R8" s="501"/>
      <c r="X8" t="s">
        <v>464</v>
      </c>
    </row>
    <row r="9" spans="1:24">
      <c r="B9" s="305" t="str">
        <v>BARREDO,ALISTAIR KAYLE, PALMEJAR</v>
      </c>
      <c r="C9" s="305" t="str">
        <f t="shared" si="0"/>
        <v>BARREDO</v>
      </c>
      <c r="D9" s="305" t="str">
        <f t="shared" si="1"/>
        <v>ALISTAIR KAYLE</v>
      </c>
      <c r="E9" s="305" t="str">
        <f t="shared" si="7"/>
        <v>PALMEJAR</v>
      </c>
      <c r="F9" s="305" t="str">
        <f t="shared" si="2"/>
        <v>P</v>
      </c>
      <c r="G9" s="305" t="str">
        <v>471016190030</v>
      </c>
      <c r="H9" s="305" t="str">
        <f t="shared" si="3"/>
        <v>MALE</v>
      </c>
      <c r="I9" s="305" t="str">
        <v>M</v>
      </c>
      <c r="J9" s="500" t="str">
        <v>08-01-2013</v>
      </c>
      <c r="K9" s="305">
        <f t="shared" si="4"/>
        <v>12</v>
      </c>
      <c r="L9" s="305" t="str">
        <f t="shared" si="5"/>
        <v>ALISTAIR KAYLE P. BARREDO</v>
      </c>
      <c r="M9" s="305" t="str">
        <f t="shared" si="6"/>
        <v>BARREDO, ALISTAIR KAYLE P.</v>
      </c>
      <c r="N9" s="419"/>
      <c r="O9" s="419"/>
      <c r="P9" s="419"/>
      <c r="Q9" s="419"/>
      <c r="R9" s="501"/>
      <c r="X9" t="s">
        <v>465</v>
      </c>
    </row>
    <row r="10" spans="1:24">
      <c r="B10" s="305" t="str">
        <v>BONILLA,RHINE KYLE, LUMANGTAD</v>
      </c>
      <c r="C10" s="305" t="str">
        <f t="shared" si="0"/>
        <v>BONILLA</v>
      </c>
      <c r="D10" s="305" t="str">
        <f t="shared" si="1"/>
        <v>RHINE KYLE</v>
      </c>
      <c r="E10" s="305" t="str">
        <f t="shared" si="7"/>
        <v>LUMANGTAD</v>
      </c>
      <c r="F10" s="305" t="str">
        <f t="shared" si="2"/>
        <v>L</v>
      </c>
      <c r="G10" s="305" t="str">
        <v>131394190141</v>
      </c>
      <c r="H10" s="305" t="str">
        <f t="shared" si="3"/>
        <v>MALE</v>
      </c>
      <c r="I10" s="305" t="str">
        <v>M</v>
      </c>
      <c r="J10" s="500" t="str">
        <v>05-03-2014</v>
      </c>
      <c r="K10" s="305">
        <f t="shared" si="4"/>
        <v>12</v>
      </c>
      <c r="L10" s="305" t="str">
        <f t="shared" si="5"/>
        <v>RHINE KYLE L. BONILLA</v>
      </c>
      <c r="M10" s="305" t="str">
        <f t="shared" si="6"/>
        <v>BONILLA, RHINE KYLE L.</v>
      </c>
      <c r="N10" s="419"/>
      <c r="O10" s="419"/>
      <c r="P10" s="419"/>
      <c r="Q10" s="419"/>
      <c r="R10" s="501"/>
      <c r="X10" t="s">
        <v>466</v>
      </c>
    </row>
    <row r="11" spans="1:24">
      <c r="B11" s="305" t="str">
        <v>CORPUS,CYRUS JHON, FUNDAL</v>
      </c>
      <c r="C11" s="305" t="str">
        <f t="shared" si="0"/>
        <v>CORPUS</v>
      </c>
      <c r="D11" s="305" t="str">
        <f t="shared" si="1"/>
        <v>CYRUS JHON</v>
      </c>
      <c r="E11" s="305" t="str">
        <f t="shared" si="7"/>
        <v>FUNDAL</v>
      </c>
      <c r="F11" s="305" t="str">
        <f t="shared" si="2"/>
        <v>F</v>
      </c>
      <c r="G11" s="305" t="str">
        <v>131406190072</v>
      </c>
      <c r="H11" s="305" t="str">
        <f t="shared" si="3"/>
        <v>MALE</v>
      </c>
      <c r="I11" s="305" t="str">
        <v>M</v>
      </c>
      <c r="J11" s="500" t="str">
        <v>09-19-2012</v>
      </c>
      <c r="K11" s="305">
        <f t="shared" si="4"/>
        <v>13</v>
      </c>
      <c r="L11" s="305" t="str">
        <f t="shared" si="5"/>
        <v>CYRUS JHON F. CORPUS</v>
      </c>
      <c r="M11" s="305" t="str">
        <f t="shared" si="6"/>
        <v>CORPUS, CYRUS JHON F.</v>
      </c>
      <c r="N11" s="419"/>
      <c r="O11" s="419"/>
      <c r="P11" s="419"/>
      <c r="Q11" s="419"/>
      <c r="R11" s="501"/>
      <c r="X11" t="s">
        <v>467</v>
      </c>
    </row>
    <row r="12" spans="1:24">
      <c r="B12" s="305" t="str">
        <v>DABA,IAN JOHN, BERDEN</v>
      </c>
      <c r="C12" s="305" t="str">
        <f t="shared" si="0"/>
        <v>DABA</v>
      </c>
      <c r="D12" s="305" t="str">
        <f t="shared" si="1"/>
        <v>IAN JOHN</v>
      </c>
      <c r="E12" s="305" t="str">
        <f t="shared" si="7"/>
        <v>BERDEN</v>
      </c>
      <c r="F12" s="305" t="str">
        <f t="shared" si="2"/>
        <v>B</v>
      </c>
      <c r="G12" s="305" t="str">
        <v>131399190012</v>
      </c>
      <c r="H12" s="305" t="str">
        <f t="shared" si="3"/>
        <v>MALE</v>
      </c>
      <c r="I12" s="305" t="str">
        <v>M</v>
      </c>
      <c r="J12" s="500" t="str">
        <v>02-23-2014</v>
      </c>
      <c r="K12" s="305">
        <f t="shared" si="4"/>
        <v>12</v>
      </c>
      <c r="L12" s="305" t="str">
        <f t="shared" si="5"/>
        <v>IAN JOHN B. DABA</v>
      </c>
      <c r="M12" s="305" t="str">
        <f t="shared" si="6"/>
        <v>DABA, IAN JOHN B.</v>
      </c>
      <c r="N12" s="419"/>
      <c r="O12" s="419"/>
      <c r="P12" s="419"/>
      <c r="Q12" s="419"/>
      <c r="R12" s="501"/>
      <c r="X12" t="s">
        <v>468</v>
      </c>
    </row>
    <row r="13" spans="1:24">
      <c r="A13" s="457"/>
      <c r="B13" s="305" t="str">
        <v>DURAN,TYRICK GALVIN, AUSTRIA</v>
      </c>
      <c r="C13" s="305" t="str">
        <f t="shared" si="0"/>
        <v>DURAN</v>
      </c>
      <c r="D13" s="305" t="str">
        <f t="shared" si="1"/>
        <v>TYRICK GALVIN</v>
      </c>
      <c r="E13" s="305" t="str">
        <f t="shared" si="7"/>
        <v>AUSTRIA</v>
      </c>
      <c r="F13" s="305" t="str">
        <f t="shared" si="2"/>
        <v>A</v>
      </c>
      <c r="G13" s="305" t="str">
        <v>405896190059</v>
      </c>
      <c r="H13" s="305" t="str">
        <f t="shared" si="3"/>
        <v>MALE</v>
      </c>
      <c r="I13" s="305" t="str">
        <v>M</v>
      </c>
      <c r="J13" s="500" t="str">
        <v>04-26-2014</v>
      </c>
      <c r="K13" s="305">
        <f t="shared" si="4"/>
        <v>12</v>
      </c>
      <c r="L13" s="305" t="str">
        <f t="shared" si="5"/>
        <v>TYRICK GALVIN A. DURAN</v>
      </c>
      <c r="M13" s="305" t="str">
        <f t="shared" si="6"/>
        <v>DURAN, TYRICK GALVIN A.</v>
      </c>
      <c r="N13" s="419"/>
      <c r="O13" s="419"/>
      <c r="P13" s="419"/>
      <c r="Q13" s="419"/>
      <c r="R13" s="501"/>
      <c r="X13" t="s">
        <v>469</v>
      </c>
    </row>
    <row r="14" spans="1:24">
      <c r="A14" s="457"/>
      <c r="B14" s="305" t="str">
        <v>GULAY,JOHN PAUL, NAVARRO</v>
      </c>
      <c r="C14" s="305" t="str">
        <f t="shared" si="0"/>
        <v>GULAY</v>
      </c>
      <c r="D14" s="305" t="str">
        <f t="shared" si="1"/>
        <v>JOHN PAUL</v>
      </c>
      <c r="E14" s="305" t="str">
        <f t="shared" si="7"/>
        <v>NAVARRO</v>
      </c>
      <c r="F14" s="305" t="str">
        <f t="shared" si="2"/>
        <v>N</v>
      </c>
      <c r="G14" s="305" t="str">
        <v>471016190006</v>
      </c>
      <c r="H14" s="305" t="str">
        <f t="shared" si="3"/>
        <v>MALE</v>
      </c>
      <c r="I14" s="305" t="str">
        <v>M</v>
      </c>
      <c r="J14" s="500" t="str">
        <v>07-24-2014</v>
      </c>
      <c r="K14" s="305">
        <f t="shared" si="4"/>
        <v>11</v>
      </c>
      <c r="L14" s="305" t="str">
        <f t="shared" si="5"/>
        <v>JOHN PAUL N. GULAY</v>
      </c>
      <c r="M14" s="305" t="str">
        <f t="shared" si="6"/>
        <v>GULAY, JOHN PAUL N.</v>
      </c>
      <c r="N14" s="419"/>
      <c r="O14" s="419"/>
      <c r="P14" s="419"/>
      <c r="Q14" s="419"/>
      <c r="R14" s="501"/>
      <c r="X14" t="s">
        <v>470</v>
      </c>
    </row>
    <row r="15" spans="1:24">
      <c r="A15" s="457"/>
      <c r="B15" s="305" t="str">
        <v>LASANAS,ISAIAH ZAYN, OSING</v>
      </c>
      <c r="C15" s="305" t="str">
        <f t="shared" si="0"/>
        <v>LASANAS</v>
      </c>
      <c r="D15" s="305" t="str">
        <f t="shared" si="1"/>
        <v>ISAIAH ZAYN</v>
      </c>
      <c r="E15" s="305" t="str">
        <f t="shared" si="7"/>
        <v>OSING</v>
      </c>
      <c r="F15" s="305" t="str">
        <f t="shared" si="2"/>
        <v>O</v>
      </c>
      <c r="G15" s="305" t="str">
        <v>131400190026</v>
      </c>
      <c r="H15" s="305" t="str">
        <f t="shared" si="3"/>
        <v>MALE</v>
      </c>
      <c r="I15" s="305" t="str">
        <v>M</v>
      </c>
      <c r="J15" s="500" t="str">
        <v>05-06-2014</v>
      </c>
      <c r="K15" s="305">
        <f t="shared" si="4"/>
        <v>12</v>
      </c>
      <c r="L15" s="305" t="str">
        <f t="shared" si="5"/>
        <v>ISAIAH ZAYN O. LASANAS</v>
      </c>
      <c r="M15" s="305" t="str">
        <f t="shared" si="6"/>
        <v>LASANAS, ISAIAH ZAYN O.</v>
      </c>
      <c r="N15" s="419"/>
      <c r="O15" s="419"/>
      <c r="P15" s="419"/>
      <c r="Q15" s="419"/>
      <c r="R15" s="501"/>
      <c r="X15" t="s">
        <v>471</v>
      </c>
    </row>
    <row r="16" spans="1:24">
      <c r="A16" s="457"/>
      <c r="B16" s="305" t="str">
        <v>MARZAN,BRAM YEOMAN, CANSON</v>
      </c>
      <c r="C16" s="305" t="str">
        <f t="shared" si="0"/>
        <v>MARZAN</v>
      </c>
      <c r="D16" s="305" t="str">
        <f t="shared" si="1"/>
        <v>BRAM YEOMAN</v>
      </c>
      <c r="E16" s="305" t="str">
        <f t="shared" si="7"/>
        <v>CANSON</v>
      </c>
      <c r="F16" s="305" t="str">
        <f t="shared" si="2"/>
        <v>C</v>
      </c>
      <c r="G16" s="305" t="str">
        <v>405896190122</v>
      </c>
      <c r="H16" s="305" t="str">
        <f t="shared" si="3"/>
        <v>MALE</v>
      </c>
      <c r="I16" s="305" t="str">
        <v>M</v>
      </c>
      <c r="J16" s="500" t="str">
        <v>08-03-2014</v>
      </c>
      <c r="K16" s="305">
        <f t="shared" si="4"/>
        <v>11</v>
      </c>
      <c r="L16" s="305" t="str">
        <f t="shared" si="5"/>
        <v>BRAM YEOMAN C. MARZAN</v>
      </c>
      <c r="M16" s="305" t="str">
        <f t="shared" si="6"/>
        <v>MARZAN, BRAM YEOMAN C.</v>
      </c>
      <c r="N16" s="419"/>
      <c r="O16" s="419"/>
      <c r="P16" s="419"/>
      <c r="Q16" s="419"/>
      <c r="R16" s="501"/>
      <c r="X16" t="s">
        <v>472</v>
      </c>
    </row>
    <row r="17" spans="1:24">
      <c r="A17" s="457"/>
      <c r="B17" s="305" t="str">
        <v>NOTARTE,KEVIN CLARENCE, VILLARE</v>
      </c>
      <c r="C17" s="305" t="str">
        <f t="shared" si="0"/>
        <v>NOTARTE</v>
      </c>
      <c r="D17" s="305" t="str">
        <f t="shared" si="1"/>
        <v>KEVIN CLARENCE</v>
      </c>
      <c r="E17" s="305" t="str">
        <f t="shared" si="7"/>
        <v>VILLARE</v>
      </c>
      <c r="F17" s="305" t="str">
        <f t="shared" si="2"/>
        <v>V</v>
      </c>
      <c r="G17" s="305" t="str">
        <v>130762190060</v>
      </c>
      <c r="H17" s="305" t="str">
        <f t="shared" si="3"/>
        <v>MALE</v>
      </c>
      <c r="I17" s="305" t="str">
        <v>M</v>
      </c>
      <c r="J17" s="500" t="str">
        <v>11-24-2013</v>
      </c>
      <c r="K17" s="305">
        <f t="shared" si="4"/>
        <v>12</v>
      </c>
      <c r="L17" s="305" t="str">
        <f t="shared" si="5"/>
        <v>KEVIN CLARENCE V. NOTARTE</v>
      </c>
      <c r="M17" s="305" t="str">
        <f t="shared" si="6"/>
        <v>NOTARTE, KEVIN CLARENCE V.</v>
      </c>
      <c r="N17" s="419" t="s">
        <v>481</v>
      </c>
      <c r="O17" s="419">
        <v>131406</v>
      </c>
      <c r="P17" s="419">
        <v>96</v>
      </c>
      <c r="Q17" s="419" t="s">
        <v>480</v>
      </c>
      <c r="R17" s="501"/>
      <c r="X17" t="s">
        <v>473</v>
      </c>
    </row>
    <row r="18" spans="1:24">
      <c r="A18" s="457"/>
      <c r="B18" s="305" t="str">
        <v>OMAR,MUHAMMAD AIMAN, AKILAN</v>
      </c>
      <c r="C18" s="305" t="str">
        <f t="shared" si="0"/>
        <v>OMAR</v>
      </c>
      <c r="D18" s="305" t="str">
        <f t="shared" si="1"/>
        <v>MUHAMMAD AIMAN</v>
      </c>
      <c r="E18" s="305" t="str">
        <f t="shared" si="7"/>
        <v>AKILAN</v>
      </c>
      <c r="F18" s="305" t="str">
        <f t="shared" si="2"/>
        <v>A</v>
      </c>
      <c r="G18" s="305" t="str">
        <v>131407190109</v>
      </c>
      <c r="H18" s="305" t="str">
        <f t="shared" si="3"/>
        <v>MALE</v>
      </c>
      <c r="I18" s="305" t="str">
        <v>M</v>
      </c>
      <c r="J18" s="500" t="str">
        <v>08-05-2014</v>
      </c>
      <c r="K18" s="305">
        <f t="shared" si="4"/>
        <v>11</v>
      </c>
      <c r="L18" s="305" t="str">
        <f t="shared" si="5"/>
        <v>MUHAMMAD AIMAN A. OMAR</v>
      </c>
      <c r="M18" s="305" t="str">
        <f t="shared" si="6"/>
        <v>OMAR, MUHAMMAD AIMAN A.</v>
      </c>
      <c r="N18" s="419"/>
      <c r="O18" s="419"/>
      <c r="P18" s="419"/>
      <c r="Q18" s="419"/>
      <c r="R18" s="501"/>
      <c r="X18" t="s">
        <v>474</v>
      </c>
    </row>
    <row r="19" spans="1:24">
      <c r="B19" s="305" t="str">
        <v>PANAGUITON,PETER CLIEN, BALBON</v>
      </c>
      <c r="C19" s="305" t="str">
        <f t="shared" si="0"/>
        <v>PANAGUITON</v>
      </c>
      <c r="D19" s="305" t="str">
        <f t="shared" si="1"/>
        <v>PETER CLIEN</v>
      </c>
      <c r="E19" s="305" t="str">
        <f t="shared" si="7"/>
        <v>BALBON</v>
      </c>
      <c r="F19" s="305" t="str">
        <f t="shared" si="2"/>
        <v>B</v>
      </c>
      <c r="G19" s="305" t="str">
        <v>131394190228</v>
      </c>
      <c r="H19" s="305" t="str">
        <f t="shared" si="3"/>
        <v>MALE</v>
      </c>
      <c r="I19" s="305" t="str">
        <v>M</v>
      </c>
      <c r="J19" s="500" t="str">
        <v>08-14-2013</v>
      </c>
      <c r="K19" s="305">
        <f t="shared" si="4"/>
        <v>12</v>
      </c>
      <c r="L19" s="305" t="str">
        <f t="shared" si="5"/>
        <v>PETER CLIEN B. PANAGUITON</v>
      </c>
      <c r="M19" s="305" t="str">
        <f t="shared" si="6"/>
        <v>PANAGUITON, PETER CLIEN B.</v>
      </c>
      <c r="N19" s="419"/>
      <c r="O19" s="419"/>
      <c r="P19" s="419"/>
      <c r="Q19" s="419"/>
      <c r="R19" s="501"/>
      <c r="X19" t="s">
        <v>475</v>
      </c>
    </row>
    <row r="20" spans="1:24">
      <c r="B20" s="305" t="str">
        <v>PAULITE,JAEL KHAIZER, SISON</v>
      </c>
      <c r="C20" s="305" t="str">
        <f t="shared" si="0"/>
        <v>PAULITE</v>
      </c>
      <c r="D20" s="305" t="str">
        <f t="shared" si="1"/>
        <v>JAEL KHAIZER</v>
      </c>
      <c r="E20" s="305" t="str">
        <f t="shared" si="7"/>
        <v>SISON</v>
      </c>
      <c r="F20" s="305" t="str">
        <f t="shared" si="2"/>
        <v>S</v>
      </c>
      <c r="G20" s="305" t="str">
        <v>131406190171</v>
      </c>
      <c r="H20" s="305" t="str">
        <f t="shared" si="3"/>
        <v>MALE</v>
      </c>
      <c r="I20" s="305" t="str">
        <v>M</v>
      </c>
      <c r="J20" s="500" t="str">
        <v>03-30-2014</v>
      </c>
      <c r="K20" s="305">
        <f t="shared" si="4"/>
        <v>12</v>
      </c>
      <c r="L20" s="305" t="str">
        <f t="shared" si="5"/>
        <v>JAEL KHAIZER S. PAULITE</v>
      </c>
      <c r="M20" s="305" t="str">
        <f t="shared" si="6"/>
        <v>PAULITE, JAEL KHAIZER S.</v>
      </c>
      <c r="N20" s="419"/>
      <c r="O20" s="419"/>
      <c r="P20" s="419"/>
      <c r="Q20" s="419"/>
      <c r="R20" s="501"/>
      <c r="X20" t="s">
        <v>476</v>
      </c>
    </row>
    <row r="21" spans="1:24">
      <c r="B21" s="305" t="str">
        <v>PERONO,AIDEN NATHAN, BORJA</v>
      </c>
      <c r="C21" s="305" t="str">
        <f t="shared" si="0"/>
        <v>PERONO</v>
      </c>
      <c r="D21" s="305" t="str">
        <f t="shared" ref="D21:D29" si="8">_xlfn.TEXTBEFORE(_xlfn.TEXTAFTER(B21, ","), ",")</f>
        <v>AIDEN NATHAN</v>
      </c>
      <c r="E21" s="305" t="str">
        <f t="shared" si="7"/>
        <v>BORJA</v>
      </c>
      <c r="F21" s="305" t="str">
        <f t="shared" ref="F21:F29" si="9">LEFT(E21,1)</f>
        <v>B</v>
      </c>
      <c r="G21" s="305" t="str">
        <v>405896190232</v>
      </c>
      <c r="H21" s="305" t="str">
        <f>IF(I21="M","MALE","FEMALE")</f>
        <v>MALE</v>
      </c>
      <c r="I21" s="305" t="str">
        <v>M</v>
      </c>
      <c r="J21" s="500" t="str">
        <v>01-07-2014</v>
      </c>
      <c r="K21" s="305">
        <f t="shared" si="4"/>
        <v>12</v>
      </c>
      <c r="L21" s="305" t="str">
        <f t="shared" si="5"/>
        <v>AIDEN NATHAN B. PERONO</v>
      </c>
      <c r="M21" s="305" t="str">
        <f t="shared" si="6"/>
        <v>PERONO, AIDEN NATHAN B.</v>
      </c>
      <c r="N21" s="419"/>
      <c r="O21" s="419"/>
      <c r="P21" s="419"/>
      <c r="Q21" s="419"/>
      <c r="R21" s="501"/>
      <c r="X21" t="s">
        <v>479</v>
      </c>
    </row>
    <row r="22" spans="1:24">
      <c r="B22" s="305" t="str">
        <v>RAMOS,BRIGHT, ACHIVAR</v>
      </c>
      <c r="C22" s="305" t="str">
        <f t="shared" si="0"/>
        <v>RAMOS</v>
      </c>
      <c r="D22" s="305" t="str">
        <f t="shared" si="8"/>
        <v>BRIGHT</v>
      </c>
      <c r="E22" s="305" t="str">
        <f t="shared" si="7"/>
        <v>ACHIVAR</v>
      </c>
      <c r="F22" s="305" t="str">
        <f t="shared" si="9"/>
        <v>A</v>
      </c>
      <c r="G22" s="305" t="str">
        <v>131397190072</v>
      </c>
      <c r="H22" s="305" t="str">
        <f t="shared" si="3"/>
        <v>MALE</v>
      </c>
      <c r="I22" s="305" t="str">
        <v>M</v>
      </c>
      <c r="J22" s="500" t="str">
        <v>07-29-2014</v>
      </c>
      <c r="K22" s="305">
        <f t="shared" si="4"/>
        <v>11</v>
      </c>
      <c r="L22" s="305" t="str">
        <f t="shared" si="5"/>
        <v>BRIGHT A. RAMOS</v>
      </c>
      <c r="M22" s="305" t="str">
        <f t="shared" si="6"/>
        <v>RAMOS, BRIGHT A.</v>
      </c>
      <c r="N22" s="419"/>
      <c r="O22" s="419"/>
      <c r="P22" s="419"/>
      <c r="Q22" s="419"/>
      <c r="R22" s="501"/>
      <c r="X22" t="s">
        <v>605</v>
      </c>
    </row>
    <row r="23" spans="1:24">
      <c r="B23" s="305" t="str">
        <v>ROBLES,THIRDY, -</v>
      </c>
      <c r="C23" s="305" t="str">
        <f t="shared" si="0"/>
        <v>ROBLES</v>
      </c>
      <c r="D23" s="305" t="str">
        <f t="shared" si="8"/>
        <v>THIRDY</v>
      </c>
      <c r="E23" s="305" t="str">
        <f t="shared" si="7"/>
        <v/>
      </c>
      <c r="F23" s="305" t="str">
        <f t="shared" si="9"/>
        <v/>
      </c>
      <c r="G23" s="305" t="str">
        <v>131409190022</v>
      </c>
      <c r="H23" s="305" t="str">
        <f t="shared" si="3"/>
        <v>MALE</v>
      </c>
      <c r="I23" s="305" t="str">
        <v>M</v>
      </c>
      <c r="J23" s="500" t="str">
        <v>11-23-2013</v>
      </c>
      <c r="K23" s="305">
        <f t="shared" si="4"/>
        <v>12</v>
      </c>
      <c r="L23" s="305" t="str">
        <f t="shared" si="5"/>
        <v>THIRDY  ROBLES</v>
      </c>
      <c r="M23" s="305" t="str">
        <f t="shared" si="6"/>
        <v xml:space="preserve">ROBLES, THIRDY </v>
      </c>
      <c r="N23" s="419"/>
      <c r="O23" s="419"/>
      <c r="P23" s="419"/>
      <c r="Q23" s="419"/>
      <c r="R23" s="501"/>
      <c r="X23" t="s">
        <v>668</v>
      </c>
    </row>
    <row r="24" spans="1:24">
      <c r="B24" s="305" t="str">
        <v>SOBEJANA,RYNE JARRED, REGUA</v>
      </c>
      <c r="C24" s="305" t="str">
        <f t="shared" si="0"/>
        <v>SOBEJANA</v>
      </c>
      <c r="D24" s="305" t="str">
        <f t="shared" si="8"/>
        <v>RYNE JARRED</v>
      </c>
      <c r="E24" s="305" t="str">
        <f t="shared" si="7"/>
        <v>REGUA</v>
      </c>
      <c r="F24" s="305" t="str">
        <f t="shared" si="9"/>
        <v>R</v>
      </c>
      <c r="G24" s="305" t="str">
        <v>405896190192</v>
      </c>
      <c r="H24" s="305" t="str">
        <f t="shared" si="3"/>
        <v>MALE</v>
      </c>
      <c r="I24" s="305" t="str">
        <v>M</v>
      </c>
      <c r="J24" s="500" t="str">
        <v>09-26-2013</v>
      </c>
      <c r="K24" s="305">
        <f t="shared" si="4"/>
        <v>12</v>
      </c>
      <c r="L24" s="305" t="str">
        <f t="shared" si="5"/>
        <v>RYNE JARRED R. SOBEJANA</v>
      </c>
      <c r="M24" s="305" t="str">
        <f t="shared" si="6"/>
        <v>SOBEJANA, RYNE JARRED R.</v>
      </c>
      <c r="N24" s="419"/>
      <c r="O24" s="419"/>
      <c r="P24" s="419"/>
      <c r="Q24" s="419"/>
      <c r="R24" s="501"/>
    </row>
    <row r="25" spans="1:24">
      <c r="B25" s="305" t="str">
        <v>SORIANO,CHRISEON XANDREI, MERISCO</v>
      </c>
      <c r="C25" s="305" t="str">
        <f t="shared" si="0"/>
        <v>SORIANO</v>
      </c>
      <c r="D25" s="305" t="str">
        <f t="shared" si="8"/>
        <v>CHRISEON XANDREI</v>
      </c>
      <c r="E25" s="305" t="str">
        <f t="shared" si="7"/>
        <v>MERISCO</v>
      </c>
      <c r="F25" s="305" t="str">
        <f t="shared" si="9"/>
        <v>M</v>
      </c>
      <c r="G25" s="305" t="str">
        <v>409431190007</v>
      </c>
      <c r="H25" s="305" t="str">
        <f t="shared" si="3"/>
        <v>MALE</v>
      </c>
      <c r="I25" s="305" t="str">
        <v>M</v>
      </c>
      <c r="J25" s="500" t="str">
        <v>12-19-2013</v>
      </c>
      <c r="K25" s="305">
        <f t="shared" si="4"/>
        <v>12</v>
      </c>
      <c r="L25" s="305" t="str">
        <f t="shared" si="5"/>
        <v>CHRISEON XANDREI M. SORIANO</v>
      </c>
      <c r="M25" s="305" t="str">
        <f t="shared" si="6"/>
        <v>SORIANO, CHRISEON XANDREI M.</v>
      </c>
      <c r="N25" s="419"/>
      <c r="O25" s="419"/>
      <c r="P25" s="419"/>
      <c r="Q25" s="419"/>
      <c r="R25" s="501"/>
    </row>
    <row r="26" spans="1:24">
      <c r="B26" s="305" t="str">
        <v>TORIBIO,EDWARD LIAM, CATALUÑA</v>
      </c>
      <c r="C26" s="305" t="str">
        <f t="shared" si="0"/>
        <v>TORIBIO</v>
      </c>
      <c r="D26" s="305" t="str">
        <f t="shared" si="8"/>
        <v>EDWARD LIAM</v>
      </c>
      <c r="E26" s="305" t="str">
        <f t="shared" si="7"/>
        <v>CATALUÑA</v>
      </c>
      <c r="F26" s="305" t="str">
        <f t="shared" si="9"/>
        <v>C</v>
      </c>
      <c r="G26" s="305" t="str">
        <v>131382190014</v>
      </c>
      <c r="H26" s="305" t="str">
        <f t="shared" si="3"/>
        <v>MALE</v>
      </c>
      <c r="I26" s="305" t="str">
        <v>M</v>
      </c>
      <c r="J26" s="500" t="str">
        <v>01-10-2014</v>
      </c>
      <c r="K26" s="305">
        <f t="shared" si="4"/>
        <v>12</v>
      </c>
      <c r="L26" s="305" t="str">
        <f t="shared" si="5"/>
        <v>EDWARD LIAM C. TORIBIO</v>
      </c>
      <c r="M26" s="305" t="str">
        <f t="shared" si="6"/>
        <v>TORIBIO, EDWARD LIAM C.</v>
      </c>
      <c r="N26" s="419"/>
      <c r="O26" s="419"/>
      <c r="P26" s="419"/>
      <c r="Q26" s="419"/>
      <c r="R26" s="501"/>
    </row>
    <row r="27" spans="1:24">
      <c r="B27" s="305" t="str">
        <v>YAHYA,KHALID CESAR, MATIVO</v>
      </c>
      <c r="C27" s="305" t="str">
        <f t="shared" si="0"/>
        <v>YAHYA</v>
      </c>
      <c r="D27" s="305" t="str">
        <f t="shared" si="8"/>
        <v>KHALID CESAR</v>
      </c>
      <c r="E27" s="305" t="str">
        <f t="shared" si="7"/>
        <v>MATIVO</v>
      </c>
      <c r="F27" s="305" t="str">
        <f t="shared" si="9"/>
        <v>M</v>
      </c>
      <c r="G27" s="305" t="str">
        <v>405887190008</v>
      </c>
      <c r="H27" s="305" t="str">
        <f t="shared" si="3"/>
        <v>MALE</v>
      </c>
      <c r="I27" s="305" t="str">
        <v>M</v>
      </c>
      <c r="J27" s="500" t="str">
        <v>05-27-2014</v>
      </c>
      <c r="K27" s="305">
        <f t="shared" si="4"/>
        <v>12</v>
      </c>
      <c r="L27" s="305" t="str">
        <f t="shared" si="5"/>
        <v>KHALID CESAR M. YAHYA</v>
      </c>
      <c r="M27" s="305" t="str">
        <f t="shared" si="6"/>
        <v>YAHYA, KHALID CESAR M.</v>
      </c>
      <c r="N27" s="419"/>
      <c r="O27" s="419"/>
      <c r="P27" s="419"/>
      <c r="Q27" s="419"/>
      <c r="R27" s="501"/>
    </row>
    <row r="28" spans="1:24">
      <c r="B28" s="305"/>
      <c r="C28" s="305" t="e">
        <f t="shared" si="0"/>
        <v>#VALUE!</v>
      </c>
      <c r="D28" s="305" t="e">
        <f t="shared" si="8"/>
        <v>#N/A</v>
      </c>
      <c r="E28" s="305" t="str">
        <f t="shared" si="7"/>
        <v/>
      </c>
      <c r="F28" s="305" t="str">
        <f t="shared" si="9"/>
        <v/>
      </c>
      <c r="G28" s="305"/>
      <c r="H28" s="305" t="str">
        <f t="shared" si="3"/>
        <v>FEMALE</v>
      </c>
      <c r="I28" s="305"/>
      <c r="J28" s="500"/>
      <c r="K28" s="305">
        <f t="shared" si="4"/>
        <v>126</v>
      </c>
      <c r="L28" s="305" t="e">
        <f t="shared" si="5"/>
        <v>#N/A</v>
      </c>
      <c r="M28" s="305" t="e">
        <f t="shared" si="6"/>
        <v>#VALUE!</v>
      </c>
      <c r="N28" s="419"/>
      <c r="O28" s="419"/>
      <c r="P28" s="419"/>
      <c r="Q28" s="419"/>
      <c r="R28" s="501"/>
    </row>
    <row r="29" spans="1:24">
      <c r="B29" s="305"/>
      <c r="C29" s="305" t="e">
        <f t="shared" si="0"/>
        <v>#VALUE!</v>
      </c>
      <c r="D29" s="305" t="e">
        <f t="shared" si="8"/>
        <v>#N/A</v>
      </c>
      <c r="E29" s="305" t="str">
        <f t="shared" si="7"/>
        <v/>
      </c>
      <c r="F29" s="305" t="str">
        <f t="shared" si="9"/>
        <v/>
      </c>
      <c r="G29" s="305"/>
      <c r="H29" s="305" t="str">
        <f t="shared" si="3"/>
        <v>FEMALE</v>
      </c>
      <c r="I29" s="305"/>
      <c r="J29" s="500"/>
      <c r="K29" s="305">
        <f t="shared" si="4"/>
        <v>126</v>
      </c>
      <c r="L29" s="305" t="e">
        <f t="shared" si="5"/>
        <v>#N/A</v>
      </c>
      <c r="M29" s="305" t="e">
        <f t="shared" si="6"/>
        <v>#VALUE!</v>
      </c>
      <c r="N29" s="419"/>
      <c r="O29" s="419"/>
      <c r="P29" s="419"/>
      <c r="Q29" s="419"/>
      <c r="R29" s="501"/>
    </row>
    <row r="30" spans="1:24">
      <c r="B30" s="305"/>
      <c r="C30" s="305" t="e">
        <f t="shared" si="0"/>
        <v>#VALUE!</v>
      </c>
      <c r="D30" s="305" t="e">
        <f t="shared" ref="D30:D48" si="10">_xlfn.TEXTBEFORE(_xlfn.TEXTAFTER(B30, ","), ",")</f>
        <v>#N/A</v>
      </c>
      <c r="E30" s="305" t="str">
        <f t="shared" si="7"/>
        <v/>
      </c>
      <c r="F30" s="305" t="str">
        <f t="shared" ref="F30:F48" si="11">LEFT(E30,1)</f>
        <v/>
      </c>
      <c r="G30" s="305"/>
      <c r="H30" s="305" t="str">
        <f t="shared" si="3"/>
        <v>FEMALE</v>
      </c>
      <c r="I30" s="305"/>
      <c r="J30" s="500"/>
      <c r="K30" s="305">
        <f t="shared" si="4"/>
        <v>126</v>
      </c>
      <c r="L30" s="305" t="e">
        <f t="shared" si="5"/>
        <v>#N/A</v>
      </c>
      <c r="M30" s="305" t="e">
        <f t="shared" si="6"/>
        <v>#VALUE!</v>
      </c>
      <c r="N30" s="419"/>
      <c r="O30" s="419"/>
      <c r="P30" s="419"/>
      <c r="Q30" s="419"/>
      <c r="R30" s="501"/>
    </row>
    <row r="31" spans="1:24">
      <c r="B31" s="305"/>
      <c r="C31" s="305" t="e">
        <f t="shared" si="0"/>
        <v>#VALUE!</v>
      </c>
      <c r="D31" s="305" t="e">
        <f t="shared" si="10"/>
        <v>#N/A</v>
      </c>
      <c r="E31" s="305" t="str">
        <f t="shared" si="7"/>
        <v/>
      </c>
      <c r="F31" s="305" t="str">
        <f t="shared" si="11"/>
        <v/>
      </c>
      <c r="G31" s="305"/>
      <c r="H31" s="305" t="str">
        <f t="shared" si="3"/>
        <v>FEMALE</v>
      </c>
      <c r="I31" s="305"/>
      <c r="J31" s="500"/>
      <c r="K31" s="305">
        <f t="shared" si="4"/>
        <v>126</v>
      </c>
      <c r="L31" s="305" t="e">
        <f t="shared" si="5"/>
        <v>#N/A</v>
      </c>
      <c r="M31" s="305" t="e">
        <f t="shared" si="6"/>
        <v>#VALUE!</v>
      </c>
      <c r="N31" s="419"/>
      <c r="O31" s="419"/>
      <c r="P31" s="419"/>
      <c r="Q31" s="419"/>
      <c r="R31" s="501"/>
    </row>
    <row r="32" spans="1:24">
      <c r="B32" s="305"/>
      <c r="C32" s="305" t="e">
        <f t="shared" si="0"/>
        <v>#VALUE!</v>
      </c>
      <c r="D32" s="305" t="e">
        <f t="shared" si="10"/>
        <v>#N/A</v>
      </c>
      <c r="E32" s="305" t="str">
        <f t="shared" si="7"/>
        <v/>
      </c>
      <c r="F32" s="305" t="str">
        <f t="shared" si="11"/>
        <v/>
      </c>
      <c r="G32" s="305"/>
      <c r="H32" s="305" t="str">
        <f t="shared" si="3"/>
        <v>FEMALE</v>
      </c>
      <c r="I32" s="305"/>
      <c r="J32" s="500"/>
      <c r="K32" s="305">
        <f t="shared" si="4"/>
        <v>126</v>
      </c>
      <c r="L32" s="305" t="e">
        <f t="shared" si="5"/>
        <v>#N/A</v>
      </c>
      <c r="M32" s="305" t="e">
        <f t="shared" si="6"/>
        <v>#VALUE!</v>
      </c>
      <c r="N32" s="419"/>
      <c r="O32" s="419"/>
      <c r="P32" s="419"/>
      <c r="Q32" s="419"/>
      <c r="R32" s="501"/>
    </row>
    <row r="33" spans="2:18">
      <c r="B33" s="305"/>
      <c r="C33" s="305" t="e">
        <f t="shared" si="0"/>
        <v>#VALUE!</v>
      </c>
      <c r="D33" s="305" t="e">
        <f t="shared" si="10"/>
        <v>#N/A</v>
      </c>
      <c r="E33" s="305" t="str">
        <f t="shared" si="7"/>
        <v/>
      </c>
      <c r="F33" s="305" t="str">
        <f t="shared" si="11"/>
        <v/>
      </c>
      <c r="G33" s="305"/>
      <c r="H33" s="305" t="str">
        <f t="shared" si="3"/>
        <v>FEMALE</v>
      </c>
      <c r="I33" s="305"/>
      <c r="J33" s="500"/>
      <c r="K33" s="305">
        <f t="shared" si="4"/>
        <v>126</v>
      </c>
      <c r="L33" s="305" t="e">
        <f t="shared" si="5"/>
        <v>#N/A</v>
      </c>
      <c r="M33" s="305" t="e">
        <f t="shared" si="6"/>
        <v>#VALUE!</v>
      </c>
      <c r="N33" s="419"/>
      <c r="O33" s="419"/>
      <c r="P33" s="419"/>
      <c r="Q33" s="419"/>
      <c r="R33" s="501"/>
    </row>
    <row r="34" spans="2:18">
      <c r="B34" s="305"/>
      <c r="C34" s="305" t="e">
        <f t="shared" si="0"/>
        <v>#VALUE!</v>
      </c>
      <c r="D34" s="305" t="e">
        <f t="shared" si="10"/>
        <v>#N/A</v>
      </c>
      <c r="E34" s="305" t="str">
        <f t="shared" si="7"/>
        <v/>
      </c>
      <c r="F34" s="305" t="str">
        <f t="shared" si="11"/>
        <v/>
      </c>
      <c r="G34" s="305"/>
      <c r="H34" s="305" t="str">
        <f t="shared" si="3"/>
        <v>FEMALE</v>
      </c>
      <c r="I34" s="305"/>
      <c r="J34" s="500"/>
      <c r="K34" s="305">
        <f t="shared" si="4"/>
        <v>126</v>
      </c>
      <c r="L34" s="305" t="e">
        <f t="shared" si="5"/>
        <v>#N/A</v>
      </c>
      <c r="M34" s="305" t="e">
        <f t="shared" si="6"/>
        <v>#VALUE!</v>
      </c>
      <c r="N34" s="419"/>
      <c r="O34" s="419"/>
      <c r="P34" s="419"/>
      <c r="Q34" s="419"/>
      <c r="R34" s="501"/>
    </row>
    <row r="35" spans="2:18">
      <c r="B35" s="305"/>
      <c r="C35" s="305" t="e">
        <f t="shared" si="0"/>
        <v>#VALUE!</v>
      </c>
      <c r="D35" s="305" t="e">
        <f t="shared" si="10"/>
        <v>#N/A</v>
      </c>
      <c r="E35" s="305" t="str">
        <f t="shared" si="7"/>
        <v/>
      </c>
      <c r="F35" s="305" t="str">
        <f t="shared" si="11"/>
        <v/>
      </c>
      <c r="G35" s="305"/>
      <c r="H35" s="305" t="str">
        <f t="shared" si="3"/>
        <v>FEMALE</v>
      </c>
      <c r="I35" s="305"/>
      <c r="J35" s="500"/>
      <c r="K35" s="305">
        <f t="shared" si="4"/>
        <v>126</v>
      </c>
      <c r="L35" s="305" t="e">
        <f t="shared" si="5"/>
        <v>#N/A</v>
      </c>
      <c r="M35" s="305" t="e">
        <f t="shared" si="6"/>
        <v>#VALUE!</v>
      </c>
      <c r="N35" s="419"/>
      <c r="O35" s="419"/>
      <c r="P35" s="419"/>
      <c r="Q35" s="419"/>
      <c r="R35" s="501"/>
    </row>
    <row r="36" spans="2:18">
      <c r="B36" s="305"/>
      <c r="C36" s="305" t="e">
        <f t="shared" si="0"/>
        <v>#VALUE!</v>
      </c>
      <c r="D36" s="305" t="e">
        <f t="shared" si="10"/>
        <v>#N/A</v>
      </c>
      <c r="E36" s="305" t="str">
        <f t="shared" si="7"/>
        <v/>
      </c>
      <c r="F36" s="305" t="str">
        <f t="shared" si="11"/>
        <v/>
      </c>
      <c r="G36" s="305"/>
      <c r="H36" s="305" t="str">
        <f>IF(I36="M","MALE","FEMALE")</f>
        <v>FEMALE</v>
      </c>
      <c r="I36" s="305"/>
      <c r="J36" s="500"/>
      <c r="K36" s="305">
        <f t="shared" si="4"/>
        <v>126</v>
      </c>
      <c r="L36" s="305" t="e">
        <f t="shared" si="5"/>
        <v>#N/A</v>
      </c>
      <c r="M36" s="305" t="e">
        <f t="shared" si="6"/>
        <v>#VALUE!</v>
      </c>
      <c r="N36" s="419"/>
      <c r="O36" s="419"/>
      <c r="P36" s="419"/>
      <c r="Q36" s="419"/>
      <c r="R36" s="501"/>
    </row>
    <row r="37" spans="2:18">
      <c r="B37" s="305"/>
      <c r="C37" s="305" t="e">
        <f t="shared" si="0"/>
        <v>#VALUE!</v>
      </c>
      <c r="D37" s="305" t="e">
        <f t="shared" si="10"/>
        <v>#N/A</v>
      </c>
      <c r="E37" s="305" t="str">
        <f t="shared" si="7"/>
        <v/>
      </c>
      <c r="F37" s="305" t="str">
        <f t="shared" si="11"/>
        <v/>
      </c>
      <c r="G37" s="305"/>
      <c r="H37" s="305" t="str">
        <f t="shared" si="3"/>
        <v>FEMALE</v>
      </c>
      <c r="I37" s="305"/>
      <c r="J37" s="500"/>
      <c r="K37" s="305">
        <f t="shared" si="4"/>
        <v>126</v>
      </c>
      <c r="L37" s="305" t="e">
        <f t="shared" si="5"/>
        <v>#N/A</v>
      </c>
      <c r="M37" s="305" t="e">
        <f t="shared" si="6"/>
        <v>#VALUE!</v>
      </c>
      <c r="N37" s="419"/>
      <c r="O37" s="419"/>
      <c r="P37" s="419"/>
      <c r="Q37" s="419"/>
      <c r="R37" s="501"/>
    </row>
    <row r="38" spans="2:18">
      <c r="B38" s="305"/>
      <c r="C38" s="305" t="e">
        <f t="shared" si="0"/>
        <v>#VALUE!</v>
      </c>
      <c r="D38" s="305" t="e">
        <f t="shared" si="10"/>
        <v>#N/A</v>
      </c>
      <c r="E38" s="305" t="str">
        <f t="shared" si="7"/>
        <v/>
      </c>
      <c r="F38" s="305" t="str">
        <f t="shared" si="11"/>
        <v/>
      </c>
      <c r="G38" s="305"/>
      <c r="H38" s="305" t="str">
        <f t="shared" si="3"/>
        <v>FEMALE</v>
      </c>
      <c r="I38" s="305"/>
      <c r="J38" s="500"/>
      <c r="K38" s="305">
        <f t="shared" si="4"/>
        <v>126</v>
      </c>
      <c r="L38" s="305" t="e">
        <f t="shared" si="5"/>
        <v>#N/A</v>
      </c>
      <c r="M38" s="305" t="e">
        <f t="shared" si="6"/>
        <v>#VALUE!</v>
      </c>
      <c r="N38" s="419"/>
      <c r="O38" s="419"/>
      <c r="P38" s="419"/>
      <c r="Q38" s="419"/>
      <c r="R38" s="501"/>
    </row>
    <row r="39" spans="2:18">
      <c r="B39" s="305"/>
      <c r="C39" s="305" t="e">
        <f t="shared" si="0"/>
        <v>#VALUE!</v>
      </c>
      <c r="D39" s="305" t="e">
        <f t="shared" si="10"/>
        <v>#N/A</v>
      </c>
      <c r="E39" s="305" t="str">
        <f t="shared" si="7"/>
        <v/>
      </c>
      <c r="F39" s="305" t="str">
        <f t="shared" si="11"/>
        <v/>
      </c>
      <c r="G39" s="305"/>
      <c r="H39" s="305" t="str">
        <f t="shared" si="3"/>
        <v>FEMALE</v>
      </c>
      <c r="I39" s="305"/>
      <c r="J39" s="500"/>
      <c r="K39" s="305">
        <f t="shared" si="4"/>
        <v>126</v>
      </c>
      <c r="L39" s="305" t="e">
        <f t="shared" si="5"/>
        <v>#N/A</v>
      </c>
      <c r="M39" s="305" t="e">
        <f t="shared" si="6"/>
        <v>#VALUE!</v>
      </c>
      <c r="N39" s="419"/>
      <c r="O39" s="419"/>
      <c r="P39" s="419"/>
      <c r="Q39" s="419"/>
      <c r="R39" s="501"/>
    </row>
    <row r="40" spans="2:18">
      <c r="B40" s="305"/>
      <c r="C40" s="305" t="e">
        <f t="shared" si="0"/>
        <v>#VALUE!</v>
      </c>
      <c r="D40" s="305" t="e">
        <f t="shared" si="10"/>
        <v>#N/A</v>
      </c>
      <c r="E40" s="305" t="str">
        <f t="shared" si="7"/>
        <v/>
      </c>
      <c r="F40" s="305" t="str">
        <f t="shared" si="11"/>
        <v/>
      </c>
      <c r="G40" s="305"/>
      <c r="H40" s="305" t="str">
        <f t="shared" si="3"/>
        <v>FEMALE</v>
      </c>
      <c r="I40" s="305"/>
      <c r="J40" s="500"/>
      <c r="K40" s="305">
        <f t="shared" si="4"/>
        <v>126</v>
      </c>
      <c r="L40" s="305" t="e">
        <f t="shared" si="5"/>
        <v>#N/A</v>
      </c>
      <c r="M40" s="305" t="e">
        <f t="shared" si="6"/>
        <v>#VALUE!</v>
      </c>
      <c r="N40" s="419"/>
      <c r="O40" s="419"/>
      <c r="P40" s="419"/>
      <c r="Q40" s="419"/>
      <c r="R40" s="501"/>
    </row>
    <row r="41" spans="2:18">
      <c r="B41" s="305"/>
      <c r="C41" s="305" t="e">
        <f t="shared" si="0"/>
        <v>#VALUE!</v>
      </c>
      <c r="D41" s="305" t="e">
        <f t="shared" si="10"/>
        <v>#N/A</v>
      </c>
      <c r="E41" s="305" t="str">
        <f t="shared" si="7"/>
        <v/>
      </c>
      <c r="F41" s="305" t="str">
        <f t="shared" si="11"/>
        <v/>
      </c>
      <c r="G41" s="305"/>
      <c r="H41" s="305" t="str">
        <f t="shared" si="3"/>
        <v>FEMALE</v>
      </c>
      <c r="I41" s="305"/>
      <c r="J41" s="500"/>
      <c r="K41" s="305">
        <f t="shared" si="4"/>
        <v>126</v>
      </c>
      <c r="L41" s="305" t="e">
        <f t="shared" si="5"/>
        <v>#N/A</v>
      </c>
      <c r="M41" s="305" t="e">
        <f t="shared" si="6"/>
        <v>#VALUE!</v>
      </c>
      <c r="N41" s="419"/>
      <c r="O41" s="419"/>
      <c r="P41" s="419"/>
      <c r="Q41" s="419"/>
      <c r="R41" s="501"/>
    </row>
    <row r="42" spans="2:18">
      <c r="B42" s="305"/>
      <c r="C42" s="305" t="e">
        <f t="shared" si="0"/>
        <v>#VALUE!</v>
      </c>
      <c r="D42" s="305" t="e">
        <f t="shared" si="10"/>
        <v>#N/A</v>
      </c>
      <c r="E42" s="305" t="str">
        <f t="shared" si="7"/>
        <v/>
      </c>
      <c r="F42" s="305" t="str">
        <f t="shared" si="11"/>
        <v/>
      </c>
      <c r="G42" s="305"/>
      <c r="H42" s="305" t="str">
        <f t="shared" si="3"/>
        <v>FEMALE</v>
      </c>
      <c r="I42" s="305"/>
      <c r="J42" s="500"/>
      <c r="K42" s="305">
        <f t="shared" si="4"/>
        <v>126</v>
      </c>
      <c r="L42" s="305" t="e">
        <f t="shared" si="5"/>
        <v>#N/A</v>
      </c>
      <c r="M42" s="305" t="e">
        <f t="shared" si="6"/>
        <v>#VALUE!</v>
      </c>
      <c r="N42" s="419"/>
      <c r="O42" s="419"/>
      <c r="P42" s="419"/>
      <c r="Q42" s="419"/>
      <c r="R42" s="501"/>
    </row>
    <row r="43" spans="2:18">
      <c r="B43" s="305"/>
      <c r="C43" s="305" t="e">
        <f t="shared" si="0"/>
        <v>#VALUE!</v>
      </c>
      <c r="D43" s="305" t="e">
        <f t="shared" si="10"/>
        <v>#N/A</v>
      </c>
      <c r="E43" s="305" t="str">
        <f t="shared" si="7"/>
        <v/>
      </c>
      <c r="F43" s="305" t="str">
        <f t="shared" si="11"/>
        <v/>
      </c>
      <c r="G43" s="305"/>
      <c r="H43" s="305" t="str">
        <f t="shared" si="3"/>
        <v>FEMALE</v>
      </c>
      <c r="I43" s="305"/>
      <c r="J43" s="500"/>
      <c r="K43" s="305">
        <f t="shared" si="4"/>
        <v>126</v>
      </c>
      <c r="L43" s="305" t="e">
        <f t="shared" si="5"/>
        <v>#N/A</v>
      </c>
      <c r="M43" s="305" t="e">
        <f t="shared" si="6"/>
        <v>#VALUE!</v>
      </c>
      <c r="N43" s="419"/>
      <c r="O43" s="419"/>
      <c r="P43" s="419"/>
      <c r="Q43" s="419"/>
      <c r="R43" s="501"/>
    </row>
    <row r="44" spans="2:18">
      <c r="B44" s="305"/>
      <c r="C44" s="305" t="e">
        <f t="shared" si="0"/>
        <v>#VALUE!</v>
      </c>
      <c r="D44" s="305" t="e">
        <f t="shared" si="10"/>
        <v>#N/A</v>
      </c>
      <c r="E44" s="305" t="str">
        <f t="shared" si="7"/>
        <v/>
      </c>
      <c r="F44" s="305" t="str">
        <f t="shared" si="11"/>
        <v/>
      </c>
      <c r="G44" s="305"/>
      <c r="H44" s="305" t="str">
        <f t="shared" si="3"/>
        <v>FEMALE</v>
      </c>
      <c r="I44" s="305"/>
      <c r="J44" s="500"/>
      <c r="K44" s="305">
        <f t="shared" si="4"/>
        <v>126</v>
      </c>
      <c r="L44" s="305" t="e">
        <f t="shared" si="5"/>
        <v>#N/A</v>
      </c>
      <c r="M44" s="305" t="e">
        <f t="shared" si="6"/>
        <v>#VALUE!</v>
      </c>
      <c r="N44" s="419"/>
      <c r="O44" s="419"/>
      <c r="P44" s="419"/>
      <c r="Q44" s="419"/>
      <c r="R44" s="501"/>
    </row>
    <row r="45" spans="2:18">
      <c r="B45" s="305"/>
      <c r="C45" s="305" t="e">
        <f t="shared" si="0"/>
        <v>#VALUE!</v>
      </c>
      <c r="D45" s="305" t="e">
        <f t="shared" si="10"/>
        <v>#N/A</v>
      </c>
      <c r="E45" s="305" t="str">
        <f t="shared" si="7"/>
        <v/>
      </c>
      <c r="F45" s="305" t="str">
        <f t="shared" si="11"/>
        <v/>
      </c>
      <c r="G45" s="305"/>
      <c r="H45" s="305" t="str">
        <f t="shared" si="3"/>
        <v>FEMALE</v>
      </c>
      <c r="I45" s="305"/>
      <c r="J45" s="500"/>
      <c r="K45" s="305">
        <f t="shared" si="4"/>
        <v>126</v>
      </c>
      <c r="L45" s="305" t="e">
        <f t="shared" si="5"/>
        <v>#N/A</v>
      </c>
      <c r="M45" s="305" t="e">
        <f t="shared" si="6"/>
        <v>#VALUE!</v>
      </c>
      <c r="N45" s="419"/>
      <c r="O45" s="419"/>
      <c r="P45" s="419"/>
      <c r="Q45" s="419"/>
      <c r="R45" s="501"/>
    </row>
    <row r="46" spans="2:18">
      <c r="B46" s="305"/>
      <c r="C46" s="305" t="e">
        <f t="shared" si="0"/>
        <v>#VALUE!</v>
      </c>
      <c r="D46" s="305" t="e">
        <f t="shared" si="10"/>
        <v>#N/A</v>
      </c>
      <c r="E46" s="305" t="str">
        <f t="shared" si="7"/>
        <v/>
      </c>
      <c r="F46" s="305" t="str">
        <f t="shared" si="11"/>
        <v/>
      </c>
      <c r="G46" s="305"/>
      <c r="H46" s="305" t="str">
        <f t="shared" si="3"/>
        <v>FEMALE</v>
      </c>
      <c r="I46" s="305"/>
      <c r="J46" s="500"/>
      <c r="K46" s="305">
        <f t="shared" si="4"/>
        <v>126</v>
      </c>
      <c r="L46" s="305" t="e">
        <f t="shared" si="5"/>
        <v>#N/A</v>
      </c>
      <c r="M46" s="305" t="e">
        <f t="shared" si="6"/>
        <v>#VALUE!</v>
      </c>
      <c r="N46" s="419"/>
      <c r="O46" s="419"/>
      <c r="P46" s="419"/>
      <c r="Q46" s="419"/>
      <c r="R46" s="501"/>
    </row>
    <row r="47" spans="2:18">
      <c r="B47" s="305"/>
      <c r="C47" s="305" t="e">
        <f t="shared" si="0"/>
        <v>#VALUE!</v>
      </c>
      <c r="D47" s="305" t="e">
        <f t="shared" si="10"/>
        <v>#N/A</v>
      </c>
      <c r="E47" s="305" t="str">
        <f t="shared" si="7"/>
        <v/>
      </c>
      <c r="F47" s="305" t="str">
        <f t="shared" si="11"/>
        <v/>
      </c>
      <c r="G47" s="305"/>
      <c r="H47" s="305" t="str">
        <f t="shared" si="3"/>
        <v>FEMALE</v>
      </c>
      <c r="I47" s="305"/>
      <c r="J47" s="500"/>
      <c r="K47" s="305">
        <f t="shared" si="4"/>
        <v>126</v>
      </c>
      <c r="L47" s="305" t="e">
        <f t="shared" si="5"/>
        <v>#N/A</v>
      </c>
      <c r="M47" s="305" t="e">
        <f t="shared" si="6"/>
        <v>#VALUE!</v>
      </c>
      <c r="N47" s="419"/>
      <c r="O47" s="419"/>
      <c r="P47" s="419"/>
      <c r="Q47" s="419"/>
      <c r="R47" s="501"/>
    </row>
    <row r="48" spans="2:18">
      <c r="B48" s="305"/>
      <c r="C48" s="305" t="e">
        <f t="shared" si="0"/>
        <v>#VALUE!</v>
      </c>
      <c r="D48" s="305" t="e">
        <f t="shared" si="10"/>
        <v>#N/A</v>
      </c>
      <c r="E48" s="305" t="str">
        <f t="shared" si="7"/>
        <v/>
      </c>
      <c r="F48" s="305" t="str">
        <f t="shared" si="11"/>
        <v/>
      </c>
      <c r="G48" s="305"/>
      <c r="H48" s="305" t="str">
        <f t="shared" si="3"/>
        <v>FEMALE</v>
      </c>
      <c r="I48" s="305"/>
      <c r="J48" s="500"/>
      <c r="K48" s="305">
        <f t="shared" si="4"/>
        <v>126</v>
      </c>
      <c r="L48" s="305" t="e">
        <f t="shared" si="5"/>
        <v>#N/A</v>
      </c>
      <c r="M48" s="305" t="e">
        <f t="shared" si="6"/>
        <v>#VALUE!</v>
      </c>
      <c r="N48" s="419"/>
      <c r="O48" s="419"/>
      <c r="P48" s="419"/>
      <c r="Q48" s="419"/>
      <c r="R48" s="501"/>
    </row>
    <row r="49" spans="2:18">
      <c r="B49" s="305"/>
      <c r="C49" s="305" t="e">
        <f t="shared" si="0"/>
        <v>#VALUE!</v>
      </c>
      <c r="D49" s="305" t="e">
        <f t="shared" ref="D49:D53" si="12">_xlfn.TEXTBEFORE(_xlfn.TEXTAFTER(B49, ","), ",")</f>
        <v>#N/A</v>
      </c>
      <c r="E49" s="305" t="str">
        <f t="shared" si="7"/>
        <v/>
      </c>
      <c r="F49" s="305" t="str">
        <f t="shared" ref="F49:F53" si="13">LEFT(E49,1)</f>
        <v/>
      </c>
      <c r="G49" s="305"/>
      <c r="H49" s="305" t="str">
        <f t="shared" si="3"/>
        <v>FEMALE</v>
      </c>
      <c r="I49" s="305"/>
      <c r="J49" s="500"/>
      <c r="K49" s="305">
        <f t="shared" si="4"/>
        <v>126</v>
      </c>
      <c r="L49" s="305" t="e">
        <f t="shared" si="5"/>
        <v>#N/A</v>
      </c>
      <c r="M49" s="305" t="e">
        <f t="shared" si="6"/>
        <v>#VALUE!</v>
      </c>
      <c r="N49" s="419"/>
      <c r="O49" s="419"/>
      <c r="P49" s="419"/>
      <c r="Q49" s="419"/>
      <c r="R49" s="501"/>
    </row>
    <row r="50" spans="2:18">
      <c r="B50" s="305"/>
      <c r="C50" s="305" t="e">
        <f t="shared" si="0"/>
        <v>#VALUE!</v>
      </c>
      <c r="D50" s="305" t="e">
        <f t="shared" si="12"/>
        <v>#N/A</v>
      </c>
      <c r="E50" s="305" t="str">
        <f t="shared" si="7"/>
        <v/>
      </c>
      <c r="F50" s="305" t="str">
        <f t="shared" si="13"/>
        <v/>
      </c>
      <c r="G50" s="305"/>
      <c r="H50" s="305" t="str">
        <f t="shared" si="3"/>
        <v>FEMALE</v>
      </c>
      <c r="I50" s="305"/>
      <c r="J50" s="500"/>
      <c r="K50" s="305">
        <f t="shared" si="4"/>
        <v>126</v>
      </c>
      <c r="L50" s="305" t="e">
        <f t="shared" si="5"/>
        <v>#N/A</v>
      </c>
      <c r="M50" s="305" t="e">
        <f t="shared" si="6"/>
        <v>#VALUE!</v>
      </c>
      <c r="N50" s="419"/>
      <c r="O50" s="419"/>
      <c r="P50" s="419"/>
      <c r="Q50" s="419"/>
      <c r="R50" s="501"/>
    </row>
    <row r="51" spans="2:18">
      <c r="B51" s="305"/>
      <c r="C51" s="305" t="e">
        <f t="shared" si="0"/>
        <v>#VALUE!</v>
      </c>
      <c r="D51" s="305" t="e">
        <f t="shared" si="12"/>
        <v>#N/A</v>
      </c>
      <c r="E51" s="305" t="str">
        <f t="shared" si="7"/>
        <v/>
      </c>
      <c r="F51" s="305" t="str">
        <f t="shared" si="13"/>
        <v/>
      </c>
      <c r="G51" s="305"/>
      <c r="H51" s="305" t="str">
        <f t="shared" si="3"/>
        <v>FEMALE</v>
      </c>
      <c r="I51" s="305"/>
      <c r="J51" s="500"/>
      <c r="K51" s="305">
        <f t="shared" si="4"/>
        <v>126</v>
      </c>
      <c r="L51" s="305" t="e">
        <f t="shared" si="5"/>
        <v>#N/A</v>
      </c>
      <c r="M51" s="305" t="e">
        <f t="shared" si="6"/>
        <v>#VALUE!</v>
      </c>
      <c r="N51" s="419"/>
      <c r="O51" s="419"/>
      <c r="P51" s="419"/>
      <c r="Q51" s="419"/>
      <c r="R51" s="501"/>
    </row>
    <row r="52" spans="2:18">
      <c r="B52" s="305"/>
      <c r="C52" s="305" t="e">
        <f t="shared" si="0"/>
        <v>#VALUE!</v>
      </c>
      <c r="D52" s="305" t="e">
        <f t="shared" si="12"/>
        <v>#N/A</v>
      </c>
      <c r="E52" s="305" t="str">
        <f t="shared" si="7"/>
        <v/>
      </c>
      <c r="F52" s="305" t="str">
        <f t="shared" si="13"/>
        <v/>
      </c>
      <c r="G52" s="305"/>
      <c r="H52" s="305" t="str">
        <f t="shared" si="3"/>
        <v>FEMALE</v>
      </c>
      <c r="I52" s="305"/>
      <c r="J52" s="500"/>
      <c r="K52" s="305">
        <f t="shared" si="4"/>
        <v>126</v>
      </c>
      <c r="L52" s="305" t="e">
        <f t="shared" si="5"/>
        <v>#N/A</v>
      </c>
      <c r="M52" s="305" t="e">
        <f t="shared" si="6"/>
        <v>#VALUE!</v>
      </c>
      <c r="N52" s="419"/>
      <c r="O52" s="419"/>
      <c r="P52" s="419"/>
      <c r="Q52" s="419"/>
      <c r="R52" s="501"/>
    </row>
    <row r="53" spans="2:18">
      <c r="B53" s="305"/>
      <c r="C53" s="305" t="e">
        <f t="shared" si="0"/>
        <v>#VALUE!</v>
      </c>
      <c r="D53" s="305" t="e">
        <f t="shared" si="12"/>
        <v>#N/A</v>
      </c>
      <c r="E53" s="305" t="str">
        <f t="shared" si="7"/>
        <v/>
      </c>
      <c r="F53" s="305" t="str">
        <f t="shared" si="13"/>
        <v/>
      </c>
      <c r="G53" s="305"/>
      <c r="H53" s="305" t="str">
        <f>IF(I53="M","MALE","FEMALE")</f>
        <v>FEMALE</v>
      </c>
      <c r="I53" s="305"/>
      <c r="J53" s="500"/>
      <c r="K53" s="305">
        <f t="shared" si="4"/>
        <v>126</v>
      </c>
      <c r="L53" s="305" t="e">
        <f t="shared" si="5"/>
        <v>#N/A</v>
      </c>
      <c r="M53" s="305" t="e">
        <f t="shared" si="6"/>
        <v>#VALUE!</v>
      </c>
      <c r="N53" s="419"/>
      <c r="O53" s="419"/>
      <c r="P53" s="419"/>
      <c r="Q53" s="419"/>
      <c r="R53" s="501"/>
    </row>
    <row r="54" spans="2:18">
      <c r="B54" s="385" t="s">
        <v>2</v>
      </c>
      <c r="C54" s="385"/>
      <c r="D54" s="385"/>
      <c r="E54" s="385"/>
      <c r="F54" s="385"/>
      <c r="G54" s="385"/>
      <c r="H54" s="385"/>
      <c r="I54" s="385"/>
      <c r="J54" s="502"/>
      <c r="K54" s="385"/>
      <c r="L54" s="385"/>
      <c r="M54" s="385"/>
      <c r="N54" s="385"/>
      <c r="O54" s="385"/>
      <c r="P54" s="385"/>
      <c r="Q54" s="385"/>
      <c r="R54" s="502"/>
    </row>
    <row r="55" spans="2:18">
      <c r="B55" s="305" t="str" cm="1">
        <f t="array" ref="B55:B74">_xlfn._xlws.FILTER('SF1'!C:C, 'SF1'!G:G="F")</f>
        <v>AGANOS,MEARL ROSE, SUARNABA</v>
      </c>
      <c r="C55" s="305" t="str">
        <f t="shared" ref="C55:C67" si="14">LEFT(B55, FIND(",", B55) - 1)</f>
        <v>AGANOS</v>
      </c>
      <c r="D55" s="305" t="str">
        <f t="shared" ref="D55:D69" si="15">_xlfn.TEXTBEFORE(_xlfn.TEXTAFTER(B55, ","), ",")</f>
        <v>MEARL ROSE</v>
      </c>
      <c r="E55" s="305" t="str">
        <f t="shared" ref="E55:E94" si="16">_xlfn.LET(_xlpm.result, _xlfn.TEXTAFTER(B55, ", ", , , , ""), IF(_xlpm.result="-", "", _xlpm.result))</f>
        <v>SUARNABA</v>
      </c>
      <c r="F55" s="305" t="str">
        <f t="shared" si="2"/>
        <v>S</v>
      </c>
      <c r="G55" s="305" t="str" cm="1">
        <f t="array" ref="G55:G74">_xlfn._xlws.FILTER('SF1'!A:A, 'SF1'!G:G="F")</f>
        <v>130639190004</v>
      </c>
      <c r="H55" s="305" t="str">
        <f>IF(I55="F","FEMALE","MALE")</f>
        <v>FEMALE</v>
      </c>
      <c r="I55" s="305" t="str" cm="1">
        <f t="array" ref="I55:I74">_xlfn._xlws.FILTER('SF1'!G:G, 'SF1'!G:G="F")</f>
        <v>F</v>
      </c>
      <c r="J55" s="500" t="str" cm="1">
        <f t="array" ref="J55:J74">_xlfn._xlws.FILTER('SF1'!H:H, 'SF1'!G:G="F")</f>
        <v>11-04-2013</v>
      </c>
      <c r="K55" s="305">
        <f t="shared" si="4"/>
        <v>12</v>
      </c>
      <c r="L55" s="305" t="str">
        <f t="shared" si="5"/>
        <v>MEARL ROSE S. AGANOS</v>
      </c>
      <c r="M55" s="305" t="str">
        <f t="shared" si="6"/>
        <v>AGANOS, MEARL ROSE S.</v>
      </c>
      <c r="N55" s="419"/>
      <c r="O55" s="419"/>
      <c r="P55" s="419"/>
      <c r="Q55" s="419"/>
      <c r="R55" s="501"/>
    </row>
    <row r="56" spans="2:18">
      <c r="B56" s="305" t="str">
        <v>CALIZAR,CHRISTINA PAULA, ALMACIN</v>
      </c>
      <c r="C56" s="305" t="str">
        <f t="shared" si="14"/>
        <v>CALIZAR</v>
      </c>
      <c r="D56" s="305" t="str">
        <f t="shared" si="15"/>
        <v>CHRISTINA PAULA</v>
      </c>
      <c r="E56" s="305" t="str">
        <f t="shared" si="16"/>
        <v>ALMACIN</v>
      </c>
      <c r="F56" s="305" t="str">
        <f t="shared" si="2"/>
        <v>A</v>
      </c>
      <c r="G56" s="305" t="str">
        <v>405885190017</v>
      </c>
      <c r="H56" s="305" t="str">
        <f t="shared" ref="H56:H94" si="17">IF(I56="F","FEMALE","MALE")</f>
        <v>FEMALE</v>
      </c>
      <c r="I56" s="305" t="str">
        <v>F</v>
      </c>
      <c r="J56" s="500" t="str">
        <v>09-03-2013</v>
      </c>
      <c r="K56" s="305">
        <f t="shared" si="4"/>
        <v>12</v>
      </c>
      <c r="L56" s="305" t="str">
        <f t="shared" si="5"/>
        <v>CHRISTINA PAULA A. CALIZAR</v>
      </c>
      <c r="M56" s="305" t="str">
        <f t="shared" si="6"/>
        <v>CALIZAR, CHRISTINA PAULA A.</v>
      </c>
      <c r="N56" s="419"/>
      <c r="O56" s="419"/>
      <c r="P56" s="419"/>
      <c r="Q56" s="419"/>
      <c r="R56" s="501"/>
    </row>
    <row r="57" spans="2:18">
      <c r="B57" s="305" t="str">
        <v>CAMPANIEL,JOANNA RENEE, ALEJANO</v>
      </c>
      <c r="C57" s="305" t="str">
        <f t="shared" si="14"/>
        <v>CAMPANIEL</v>
      </c>
      <c r="D57" s="305" t="str">
        <f t="shared" si="15"/>
        <v>JOANNA RENEE</v>
      </c>
      <c r="E57" s="305" t="str">
        <f t="shared" si="16"/>
        <v>ALEJANO</v>
      </c>
      <c r="F57" s="305" t="str">
        <f t="shared" si="2"/>
        <v>A</v>
      </c>
      <c r="G57" s="305" t="str">
        <v>405896190057</v>
      </c>
      <c r="H57" s="305" t="str">
        <f t="shared" si="17"/>
        <v>FEMALE</v>
      </c>
      <c r="I57" s="305" t="str">
        <v>F</v>
      </c>
      <c r="J57" s="500" t="str">
        <v>02-14-2014</v>
      </c>
      <c r="K57" s="305">
        <f t="shared" si="4"/>
        <v>12</v>
      </c>
      <c r="L57" s="305" t="str">
        <f t="shared" si="5"/>
        <v>JOANNA RENEE A. CAMPANIEL</v>
      </c>
      <c r="M57" s="305" t="str">
        <f t="shared" si="6"/>
        <v>CAMPANIEL, JOANNA RENEE A.</v>
      </c>
      <c r="N57" s="419"/>
      <c r="O57" s="419"/>
      <c r="P57" s="419"/>
      <c r="Q57" s="419"/>
      <c r="R57" s="501"/>
    </row>
    <row r="58" spans="2:18">
      <c r="B58" s="305" t="str">
        <v>CANSON,ALJANNE, DIRECTO</v>
      </c>
      <c r="C58" s="305" t="str">
        <f t="shared" si="14"/>
        <v>CANSON</v>
      </c>
      <c r="D58" s="305" t="str">
        <f t="shared" si="15"/>
        <v>ALJANNE</v>
      </c>
      <c r="E58" s="305" t="str">
        <f t="shared" si="16"/>
        <v>DIRECTO</v>
      </c>
      <c r="F58" s="305" t="str">
        <f t="shared" si="2"/>
        <v>D</v>
      </c>
      <c r="G58" s="305" t="str">
        <v>470522190005</v>
      </c>
      <c r="H58" s="305" t="str">
        <f t="shared" si="17"/>
        <v>FEMALE</v>
      </c>
      <c r="I58" s="305" t="str">
        <v>F</v>
      </c>
      <c r="J58" s="500" t="str">
        <v>12-20-2013</v>
      </c>
      <c r="K58" s="305">
        <f t="shared" si="4"/>
        <v>12</v>
      </c>
      <c r="L58" s="305" t="str">
        <f t="shared" si="5"/>
        <v>ALJANNE D. CANSON</v>
      </c>
      <c r="M58" s="305" t="str">
        <f t="shared" si="6"/>
        <v>CANSON, ALJANNE D.</v>
      </c>
      <c r="N58" s="419"/>
      <c r="O58" s="419"/>
      <c r="P58" s="419"/>
      <c r="Q58" s="419"/>
      <c r="R58" s="501"/>
    </row>
    <row r="59" spans="2:18">
      <c r="B59" s="305" t="str">
        <v>CARBONILLA,JHAYRA, OLINOY</v>
      </c>
      <c r="C59" s="305" t="str">
        <f t="shared" si="14"/>
        <v>CARBONILLA</v>
      </c>
      <c r="D59" s="305" t="str">
        <f t="shared" si="15"/>
        <v>JHAYRA</v>
      </c>
      <c r="E59" s="305" t="str">
        <f t="shared" si="16"/>
        <v>OLINOY</v>
      </c>
      <c r="F59" s="305" t="str">
        <f t="shared" si="2"/>
        <v>O</v>
      </c>
      <c r="G59" s="305" t="str">
        <v>471020160007</v>
      </c>
      <c r="H59" s="305" t="str">
        <f t="shared" si="17"/>
        <v>FEMALE</v>
      </c>
      <c r="I59" s="305" t="str">
        <v>F</v>
      </c>
      <c r="J59" s="500" t="str">
        <v>03-05-2014</v>
      </c>
      <c r="K59" s="305">
        <f t="shared" si="4"/>
        <v>12</v>
      </c>
      <c r="L59" s="305" t="str">
        <f t="shared" si="5"/>
        <v>JHAYRA O. CARBONILLA</v>
      </c>
      <c r="M59" s="305" t="str">
        <f t="shared" si="6"/>
        <v>CARBONILLA, JHAYRA O.</v>
      </c>
      <c r="N59" s="419"/>
      <c r="O59" s="419"/>
      <c r="P59" s="419"/>
      <c r="Q59" s="419"/>
      <c r="R59" s="501"/>
    </row>
    <row r="60" spans="2:18">
      <c r="B60" s="305" t="str">
        <v>CASTILLON,VIVIAN GRACE, PUYONG</v>
      </c>
      <c r="C60" s="305" t="str">
        <f t="shared" si="14"/>
        <v>CASTILLON</v>
      </c>
      <c r="D60" s="305" t="str">
        <f t="shared" si="15"/>
        <v>VIVIAN GRACE</v>
      </c>
      <c r="E60" s="305" t="str">
        <f t="shared" si="16"/>
        <v>PUYONG</v>
      </c>
      <c r="F60" s="305" t="str">
        <f t="shared" si="2"/>
        <v>P</v>
      </c>
      <c r="G60" s="305" t="str">
        <v>131409190027</v>
      </c>
      <c r="H60" s="305" t="str">
        <f t="shared" si="17"/>
        <v>FEMALE</v>
      </c>
      <c r="I60" s="305" t="str">
        <v>F</v>
      </c>
      <c r="J60" s="500" t="str">
        <v>03-06-2014</v>
      </c>
      <c r="K60" s="305">
        <f t="shared" si="4"/>
        <v>12</v>
      </c>
      <c r="L60" s="305" t="str">
        <f t="shared" si="5"/>
        <v>VIVIAN GRACE P. CASTILLON</v>
      </c>
      <c r="M60" s="305" t="str">
        <f t="shared" si="6"/>
        <v>CASTILLON, VIVIAN GRACE P.</v>
      </c>
      <c r="N60" s="419"/>
      <c r="O60" s="419"/>
      <c r="P60" s="419"/>
      <c r="Q60" s="419"/>
      <c r="R60" s="501"/>
    </row>
    <row r="61" spans="2:18">
      <c r="B61" s="305" t="str">
        <v>DAWA,PATRICE BRIELLE, JIMENEZ</v>
      </c>
      <c r="C61" s="305" t="str">
        <f t="shared" si="14"/>
        <v>DAWA</v>
      </c>
      <c r="D61" s="305" t="str">
        <f t="shared" si="15"/>
        <v>PATRICE BRIELLE</v>
      </c>
      <c r="E61" s="305" t="str">
        <f t="shared" si="16"/>
        <v>JIMENEZ</v>
      </c>
      <c r="F61" s="305" t="str">
        <f t="shared" si="2"/>
        <v>J</v>
      </c>
      <c r="G61" s="305" t="str">
        <v>131407190075</v>
      </c>
      <c r="H61" s="305" t="str">
        <f t="shared" si="17"/>
        <v>FEMALE</v>
      </c>
      <c r="I61" s="305" t="str">
        <v>F</v>
      </c>
      <c r="J61" s="500" t="str">
        <v>08-24-2014</v>
      </c>
      <c r="K61" s="305">
        <f t="shared" si="4"/>
        <v>11</v>
      </c>
      <c r="L61" s="305" t="str">
        <f t="shared" si="5"/>
        <v>PATRICE BRIELLE J. DAWA</v>
      </c>
      <c r="M61" s="305" t="str">
        <f t="shared" si="6"/>
        <v>DAWA, PATRICE BRIELLE J.</v>
      </c>
      <c r="N61" s="419"/>
      <c r="O61" s="419"/>
      <c r="P61" s="419"/>
      <c r="Q61" s="419"/>
      <c r="R61" s="501"/>
    </row>
    <row r="62" spans="2:18">
      <c r="B62" s="305" t="str">
        <v>DOMINGO,CHARITY JADE, PEÑALOSA</v>
      </c>
      <c r="C62" s="305" t="str">
        <f t="shared" si="14"/>
        <v>DOMINGO</v>
      </c>
      <c r="D62" s="305" t="str">
        <f t="shared" si="15"/>
        <v>CHARITY JADE</v>
      </c>
      <c r="E62" s="305" t="str">
        <f t="shared" si="16"/>
        <v>PEÑALOSA</v>
      </c>
      <c r="F62" s="305" t="str">
        <f t="shared" si="2"/>
        <v>P</v>
      </c>
      <c r="G62" s="305" t="str">
        <v>131397190079</v>
      </c>
      <c r="H62" s="305" t="str">
        <f t="shared" si="17"/>
        <v>FEMALE</v>
      </c>
      <c r="I62" s="305" t="str">
        <v>F</v>
      </c>
      <c r="J62" s="500" t="str">
        <v>01-02-2014</v>
      </c>
      <c r="K62" s="305">
        <f t="shared" si="4"/>
        <v>12</v>
      </c>
      <c r="L62" s="305" t="str">
        <f t="shared" si="5"/>
        <v>CHARITY JADE P. DOMINGO</v>
      </c>
      <c r="M62" s="305" t="str">
        <f t="shared" si="6"/>
        <v>DOMINGO, CHARITY JADE P.</v>
      </c>
      <c r="N62" s="419"/>
      <c r="O62" s="419"/>
      <c r="P62" s="419"/>
      <c r="Q62" s="419"/>
      <c r="R62" s="501"/>
    </row>
    <row r="63" spans="2:18">
      <c r="B63" s="305" t="str">
        <v>DUMADAG,ALLEYAH KHATE, ACOSTA</v>
      </c>
      <c r="C63" s="305" t="str">
        <f t="shared" si="14"/>
        <v>DUMADAG</v>
      </c>
      <c r="D63" s="305" t="str">
        <f t="shared" si="15"/>
        <v>ALLEYAH KHATE</v>
      </c>
      <c r="E63" s="305" t="str">
        <f t="shared" si="16"/>
        <v>ACOSTA</v>
      </c>
      <c r="F63" s="305" t="str">
        <f t="shared" si="2"/>
        <v>A</v>
      </c>
      <c r="G63" s="305" t="str">
        <v>131387190003</v>
      </c>
      <c r="H63" s="305" t="str">
        <f t="shared" si="17"/>
        <v>FEMALE</v>
      </c>
      <c r="I63" s="305" t="str">
        <v>F</v>
      </c>
      <c r="J63" s="500" t="str">
        <v>09-04-2013</v>
      </c>
      <c r="K63" s="305">
        <f t="shared" si="4"/>
        <v>12</v>
      </c>
      <c r="L63" s="305" t="str">
        <f t="shared" si="5"/>
        <v>ALLEYAH KHATE A. DUMADAG</v>
      </c>
      <c r="M63" s="305" t="str">
        <f t="shared" si="6"/>
        <v>DUMADAG, ALLEYAH KHATE A.</v>
      </c>
      <c r="N63" s="419"/>
      <c r="O63" s="419"/>
      <c r="P63" s="419"/>
      <c r="Q63" s="419"/>
      <c r="R63" s="501"/>
    </row>
    <row r="64" spans="2:18">
      <c r="B64" s="305" t="str">
        <v>ESPORTUNO,XAMANTHA ERICA, LAVILLES</v>
      </c>
      <c r="C64" s="305" t="str">
        <f t="shared" si="14"/>
        <v>ESPORTUNO</v>
      </c>
      <c r="D64" s="305" t="str">
        <f t="shared" si="15"/>
        <v>XAMANTHA ERICA</v>
      </c>
      <c r="E64" s="305" t="str">
        <f t="shared" si="16"/>
        <v>LAVILLES</v>
      </c>
      <c r="F64" s="305" t="str">
        <f t="shared" si="2"/>
        <v>L</v>
      </c>
      <c r="G64" s="305" t="str">
        <v>471016190038</v>
      </c>
      <c r="H64" s="305" t="str">
        <f t="shared" si="17"/>
        <v>FEMALE</v>
      </c>
      <c r="I64" s="305" t="str">
        <v>F</v>
      </c>
      <c r="J64" s="500" t="str">
        <v>10-25-2013</v>
      </c>
      <c r="K64" s="305">
        <f t="shared" si="4"/>
        <v>12</v>
      </c>
      <c r="L64" s="305" t="str">
        <f t="shared" si="5"/>
        <v>XAMANTHA ERICA L. ESPORTUNO</v>
      </c>
      <c r="M64" s="305" t="str">
        <f t="shared" si="6"/>
        <v>ESPORTUNO, XAMANTHA ERICA L.</v>
      </c>
      <c r="N64" s="419"/>
      <c r="O64" s="419"/>
      <c r="P64" s="419"/>
      <c r="Q64" s="419"/>
      <c r="R64" s="501"/>
    </row>
    <row r="65" spans="2:18">
      <c r="B65" s="305" t="str">
        <v>FACUNLA,LEANNE GEBRELLE, MAGNO</v>
      </c>
      <c r="C65" s="305" t="str">
        <f t="shared" si="14"/>
        <v>FACUNLA</v>
      </c>
      <c r="D65" s="305" t="str">
        <f t="shared" si="15"/>
        <v>LEANNE GEBRELLE</v>
      </c>
      <c r="E65" s="305" t="str">
        <f t="shared" si="16"/>
        <v>MAGNO</v>
      </c>
      <c r="F65" s="305" t="str">
        <f t="shared" si="2"/>
        <v>M</v>
      </c>
      <c r="G65" s="305" t="str">
        <v>130642190019</v>
      </c>
      <c r="H65" s="305" t="str">
        <f t="shared" si="17"/>
        <v>FEMALE</v>
      </c>
      <c r="I65" s="305" t="str">
        <v>F</v>
      </c>
      <c r="J65" s="500" t="str">
        <v>09-03-2013</v>
      </c>
      <c r="K65" s="305">
        <f t="shared" si="4"/>
        <v>12</v>
      </c>
      <c r="L65" s="305" t="str">
        <f t="shared" si="5"/>
        <v>LEANNE GEBRELLE M. FACUNLA</v>
      </c>
      <c r="M65" s="305" t="str">
        <f t="shared" si="6"/>
        <v>FACUNLA, LEANNE GEBRELLE M.</v>
      </c>
      <c r="N65" s="419"/>
      <c r="O65" s="419"/>
      <c r="P65" s="419"/>
      <c r="Q65" s="419"/>
      <c r="R65" s="501"/>
    </row>
    <row r="66" spans="2:18">
      <c r="B66" s="305" t="str">
        <v>MALUTO,KRISTINE JOY, CARTAGENA</v>
      </c>
      <c r="C66" s="305" t="str">
        <f t="shared" si="14"/>
        <v>MALUTO</v>
      </c>
      <c r="D66" s="305" t="str">
        <f t="shared" si="15"/>
        <v>KRISTINE JOY</v>
      </c>
      <c r="E66" s="305" t="str">
        <f t="shared" si="16"/>
        <v>CARTAGENA</v>
      </c>
      <c r="F66" s="305" t="str">
        <f t="shared" si="2"/>
        <v>C</v>
      </c>
      <c r="G66" s="305" t="str">
        <v>405896190170</v>
      </c>
      <c r="H66" s="305" t="str">
        <f t="shared" si="17"/>
        <v>FEMALE</v>
      </c>
      <c r="I66" s="305" t="str">
        <v>F</v>
      </c>
      <c r="J66" s="500" t="str">
        <v>01-01-2014</v>
      </c>
      <c r="K66" s="305">
        <f t="shared" si="4"/>
        <v>12</v>
      </c>
      <c r="L66" s="305" t="str">
        <f t="shared" si="5"/>
        <v>KRISTINE JOY C. MALUTO</v>
      </c>
      <c r="M66" s="305" t="str">
        <f t="shared" si="6"/>
        <v>MALUTO, KRISTINE JOY C.</v>
      </c>
      <c r="N66" s="419"/>
      <c r="O66" s="419"/>
      <c r="P66" s="419"/>
      <c r="Q66" s="419"/>
      <c r="R66" s="501"/>
    </row>
    <row r="67" spans="2:18">
      <c r="B67" s="305" t="str">
        <v>NAVAL,ANNECHKA LINUELLE, SANTIAGO</v>
      </c>
      <c r="C67" s="305" t="str">
        <f t="shared" si="14"/>
        <v>NAVAL</v>
      </c>
      <c r="D67" s="305" t="str">
        <f t="shared" si="15"/>
        <v>ANNECHKA LINUELLE</v>
      </c>
      <c r="E67" s="305" t="str">
        <f t="shared" si="16"/>
        <v>SANTIAGO</v>
      </c>
      <c r="F67" s="305" t="str">
        <f t="shared" si="2"/>
        <v>S</v>
      </c>
      <c r="G67" s="305" t="str">
        <v>405896190121</v>
      </c>
      <c r="H67" s="305" t="str">
        <f t="shared" si="17"/>
        <v>FEMALE</v>
      </c>
      <c r="I67" s="305" t="str">
        <v>F</v>
      </c>
      <c r="J67" s="500" t="str">
        <v>10-22-2013</v>
      </c>
      <c r="K67" s="305">
        <f t="shared" si="4"/>
        <v>12</v>
      </c>
      <c r="L67" s="305" t="str">
        <f t="shared" si="5"/>
        <v>ANNECHKA LINUELLE S. NAVAL</v>
      </c>
      <c r="M67" s="305" t="str">
        <f t="shared" si="6"/>
        <v>NAVAL, ANNECHKA LINUELLE S.</v>
      </c>
      <c r="N67" s="419"/>
      <c r="O67" s="419"/>
      <c r="P67" s="419"/>
      <c r="Q67" s="419"/>
      <c r="R67" s="501"/>
    </row>
    <row r="68" spans="2:18">
      <c r="B68" s="305" t="str">
        <v>OSOTEO,JOHANNA, JULATON</v>
      </c>
      <c r="C68" s="305" t="str">
        <f t="shared" ref="C68:C94" si="18">LEFT(B68, FIND(",", B68) - 1)</f>
        <v>OSOTEO</v>
      </c>
      <c r="D68" s="305" t="str">
        <f t="shared" si="15"/>
        <v>JOHANNA</v>
      </c>
      <c r="E68" s="305" t="str">
        <f t="shared" si="16"/>
        <v>JULATON</v>
      </c>
      <c r="F68" s="305" t="str">
        <f t="shared" si="2"/>
        <v>J</v>
      </c>
      <c r="G68" s="305" t="str">
        <v>131382190025</v>
      </c>
      <c r="H68" s="305" t="str">
        <f t="shared" si="17"/>
        <v>FEMALE</v>
      </c>
      <c r="I68" s="305" t="str">
        <v>F</v>
      </c>
      <c r="J68" s="500" t="str">
        <v>07-21-2014</v>
      </c>
      <c r="K68" s="305">
        <f t="shared" si="4"/>
        <v>11</v>
      </c>
      <c r="L68" s="305" t="str">
        <f t="shared" si="5"/>
        <v>JOHANNA J. OSOTEO</v>
      </c>
      <c r="M68" s="305" t="str">
        <f t="shared" si="6"/>
        <v>OSOTEO, JOHANNA J.</v>
      </c>
      <c r="N68" s="419"/>
      <c r="O68" s="419"/>
      <c r="P68" s="419"/>
      <c r="Q68" s="419"/>
      <c r="R68" s="501"/>
    </row>
    <row r="69" spans="2:18">
      <c r="B69" s="305" t="str">
        <v>PABILONA,QUEENZEL, ALVAREZ</v>
      </c>
      <c r="C69" s="305" t="str">
        <f t="shared" si="18"/>
        <v>PABILONA</v>
      </c>
      <c r="D69" s="305" t="str">
        <f t="shared" si="15"/>
        <v>QUEENZEL</v>
      </c>
      <c r="E69" s="305" t="str">
        <f t="shared" si="16"/>
        <v>ALVAREZ</v>
      </c>
      <c r="F69" s="305" t="str">
        <f t="shared" ref="F69" si="19">LEFT(E69,1)</f>
        <v>A</v>
      </c>
      <c r="G69" s="305" t="str">
        <v>131414190088</v>
      </c>
      <c r="H69" s="305" t="str">
        <f t="shared" si="17"/>
        <v>FEMALE</v>
      </c>
      <c r="I69" s="305" t="str">
        <v>F</v>
      </c>
      <c r="J69" s="500" t="str">
        <v>09-16-2013</v>
      </c>
      <c r="K69" s="305">
        <f t="shared" ref="K69:K94" si="20">DATEDIF(J69, $K$3, "Y")</f>
        <v>12</v>
      </c>
      <c r="L69" s="305" t="str">
        <f t="shared" ref="L69:L94" si="21">D69 &amp; " " &amp; F69 &amp; IF(F69="", "", ".")&amp; " " &amp;C69</f>
        <v>QUEENZEL A. PABILONA</v>
      </c>
      <c r="M69" s="305" t="str">
        <f t="shared" ref="M69:M94" si="22">C69 &amp; ", " &amp; D69 &amp; " " &amp; F69 &amp; IF(F69="", "", ".")</f>
        <v>PABILONA, QUEENZEL A.</v>
      </c>
      <c r="N69" s="419"/>
      <c r="O69" s="419"/>
      <c r="P69" s="419"/>
      <c r="Q69" s="419"/>
      <c r="R69" s="501"/>
    </row>
    <row r="70" spans="2:18">
      <c r="B70" s="305" t="str">
        <v>PEÑOLVO,KHATE NATHALIE, ROXAS</v>
      </c>
      <c r="C70" s="305" t="str">
        <f t="shared" si="18"/>
        <v>PEÑOLVO</v>
      </c>
      <c r="D70" s="305" t="str">
        <f t="shared" ref="D70:D94" si="23">_xlfn.TEXTBEFORE(_xlfn.TEXTAFTER(B70, ","), ",")</f>
        <v>KHATE NATHALIE</v>
      </c>
      <c r="E70" s="305" t="str">
        <f t="shared" si="16"/>
        <v>ROXAS</v>
      </c>
      <c r="F70" s="305" t="str">
        <f t="shared" ref="F70:F94" si="24">LEFT(E70,1)</f>
        <v>R</v>
      </c>
      <c r="G70" s="305" t="str">
        <v>131388190032</v>
      </c>
      <c r="H70" s="305" t="str">
        <f t="shared" si="17"/>
        <v>FEMALE</v>
      </c>
      <c r="I70" s="305" t="str">
        <v>F</v>
      </c>
      <c r="J70" s="500" t="str">
        <v>05-14-2014</v>
      </c>
      <c r="K70" s="305">
        <f t="shared" si="20"/>
        <v>12</v>
      </c>
      <c r="L70" s="305" t="str">
        <f t="shared" si="21"/>
        <v>KHATE NATHALIE R. PEÑOLVO</v>
      </c>
      <c r="M70" s="305" t="str">
        <f t="shared" si="22"/>
        <v>PEÑOLVO, KHATE NATHALIE R.</v>
      </c>
      <c r="N70" s="419"/>
      <c r="O70" s="419"/>
      <c r="P70" s="419"/>
      <c r="Q70" s="419"/>
      <c r="R70" s="501"/>
    </row>
    <row r="71" spans="2:18">
      <c r="B71" s="305" t="str">
        <v>PERPO,CHEALSY JEAL, TAPANG</v>
      </c>
      <c r="C71" s="305" t="str">
        <f t="shared" si="18"/>
        <v>PERPO</v>
      </c>
      <c r="D71" s="305" t="str">
        <f t="shared" si="23"/>
        <v>CHEALSY JEAL</v>
      </c>
      <c r="E71" s="305" t="str">
        <f t="shared" si="16"/>
        <v>TAPANG</v>
      </c>
      <c r="F71" s="305" t="str">
        <f t="shared" si="24"/>
        <v>T</v>
      </c>
      <c r="G71" s="305" t="str">
        <v>131414190062</v>
      </c>
      <c r="H71" s="305" t="str">
        <f t="shared" si="17"/>
        <v>FEMALE</v>
      </c>
      <c r="I71" s="305" t="str">
        <v>F</v>
      </c>
      <c r="J71" s="500" t="str">
        <v>06-13-2014</v>
      </c>
      <c r="K71" s="305">
        <f t="shared" si="20"/>
        <v>12</v>
      </c>
      <c r="L71" s="305" t="str">
        <f t="shared" si="21"/>
        <v>CHEALSY JEAL T. PERPO</v>
      </c>
      <c r="M71" s="305" t="str">
        <f t="shared" si="22"/>
        <v>PERPO, CHEALSY JEAL T.</v>
      </c>
      <c r="N71" s="419"/>
      <c r="O71" s="419"/>
      <c r="P71" s="419"/>
      <c r="Q71" s="419"/>
      <c r="R71" s="501"/>
    </row>
    <row r="72" spans="2:18">
      <c r="B72" s="305" t="str">
        <v>SOMODIO,QUINTANA BLESSIE, DOMALOGDOG</v>
      </c>
      <c r="C72" s="305" t="str">
        <f t="shared" si="18"/>
        <v>SOMODIO</v>
      </c>
      <c r="D72" s="305" t="str">
        <f t="shared" si="23"/>
        <v>QUINTANA BLESSIE</v>
      </c>
      <c r="E72" s="305" t="str">
        <f t="shared" si="16"/>
        <v>DOMALOGDOG</v>
      </c>
      <c r="F72" s="305" t="str">
        <f t="shared" si="24"/>
        <v>D</v>
      </c>
      <c r="G72" s="305" t="str">
        <v>405896190141</v>
      </c>
      <c r="H72" s="305" t="str">
        <f t="shared" si="17"/>
        <v>FEMALE</v>
      </c>
      <c r="I72" s="305" t="str">
        <v>F</v>
      </c>
      <c r="J72" s="500" t="str">
        <v>04-22-2014</v>
      </c>
      <c r="K72" s="305">
        <f t="shared" si="20"/>
        <v>12</v>
      </c>
      <c r="L72" s="305" t="str">
        <f t="shared" si="21"/>
        <v>QUINTANA BLESSIE D. SOMODIO</v>
      </c>
      <c r="M72" s="305" t="str">
        <f t="shared" si="22"/>
        <v>SOMODIO, QUINTANA BLESSIE D.</v>
      </c>
      <c r="N72" s="419"/>
      <c r="O72" s="419"/>
      <c r="P72" s="419"/>
      <c r="Q72" s="419"/>
      <c r="R72" s="501"/>
    </row>
    <row r="73" spans="2:18">
      <c r="B73" s="305" t="str">
        <v>TRAGO,CZARINA, BERTULFO</v>
      </c>
      <c r="C73" s="305" t="str">
        <f t="shared" si="18"/>
        <v>TRAGO</v>
      </c>
      <c r="D73" s="305" t="str">
        <f t="shared" si="23"/>
        <v>CZARINA</v>
      </c>
      <c r="E73" s="305" t="str">
        <f t="shared" si="16"/>
        <v>BERTULFO</v>
      </c>
      <c r="F73" s="305" t="str">
        <f t="shared" si="24"/>
        <v>B</v>
      </c>
      <c r="G73" s="305" t="str">
        <v>130162190080</v>
      </c>
      <c r="H73" s="305" t="str">
        <f t="shared" si="17"/>
        <v>FEMALE</v>
      </c>
      <c r="I73" s="305" t="str">
        <v>F</v>
      </c>
      <c r="J73" s="500" t="str">
        <v>06-25-2013</v>
      </c>
      <c r="K73" s="305">
        <f t="shared" si="20"/>
        <v>13</v>
      </c>
      <c r="L73" s="305" t="str">
        <f t="shared" si="21"/>
        <v>CZARINA B. TRAGO</v>
      </c>
      <c r="M73" s="305" t="str">
        <f t="shared" si="22"/>
        <v>TRAGO, CZARINA B.</v>
      </c>
      <c r="N73" s="419"/>
      <c r="O73" s="419"/>
      <c r="P73" s="419"/>
      <c r="Q73" s="419"/>
      <c r="R73" s="501"/>
    </row>
    <row r="74" spans="2:18">
      <c r="B74" s="305" t="str">
        <v>TUPAS,DAÑELLA, BILBAO</v>
      </c>
      <c r="C74" s="305" t="str">
        <f t="shared" si="18"/>
        <v>TUPAS</v>
      </c>
      <c r="D74" s="305" t="str">
        <f t="shared" si="23"/>
        <v>DAÑELLA</v>
      </c>
      <c r="E74" s="305" t="str">
        <f t="shared" si="16"/>
        <v>BILBAO</v>
      </c>
      <c r="F74" s="305" t="str">
        <f t="shared" si="24"/>
        <v>B</v>
      </c>
      <c r="G74" s="305" t="str">
        <v>131397190023</v>
      </c>
      <c r="H74" s="305" t="str">
        <f t="shared" si="17"/>
        <v>FEMALE</v>
      </c>
      <c r="I74" s="305" t="str">
        <v>F</v>
      </c>
      <c r="J74" s="500" t="str">
        <v>10-02-2013</v>
      </c>
      <c r="K74" s="305">
        <f t="shared" si="20"/>
        <v>12</v>
      </c>
      <c r="L74" s="305" t="str">
        <f t="shared" si="21"/>
        <v>DAÑELLA B. TUPAS</v>
      </c>
      <c r="M74" s="305" t="str">
        <f t="shared" si="22"/>
        <v>TUPAS, DAÑELLA B.</v>
      </c>
      <c r="N74" s="419"/>
      <c r="O74" s="419"/>
      <c r="P74" s="419"/>
      <c r="Q74" s="419"/>
      <c r="R74" s="501"/>
    </row>
    <row r="75" spans="2:18">
      <c r="B75" s="305"/>
      <c r="C75" s="305" t="e">
        <f t="shared" si="18"/>
        <v>#VALUE!</v>
      </c>
      <c r="D75" s="305" t="e">
        <f t="shared" si="23"/>
        <v>#N/A</v>
      </c>
      <c r="E75" s="305" t="str">
        <f t="shared" si="16"/>
        <v/>
      </c>
      <c r="F75" s="305" t="str">
        <f t="shared" si="24"/>
        <v/>
      </c>
      <c r="G75" s="305"/>
      <c r="H75" s="305" t="str">
        <f t="shared" si="17"/>
        <v>MALE</v>
      </c>
      <c r="I75" s="305"/>
      <c r="J75" s="500"/>
      <c r="K75" s="305">
        <f t="shared" si="20"/>
        <v>126</v>
      </c>
      <c r="L75" s="305" t="e">
        <f t="shared" si="21"/>
        <v>#N/A</v>
      </c>
      <c r="M75" s="305" t="e">
        <f t="shared" si="22"/>
        <v>#VALUE!</v>
      </c>
      <c r="N75" s="419"/>
      <c r="O75" s="419"/>
      <c r="P75" s="419"/>
      <c r="Q75" s="419"/>
      <c r="R75" s="501"/>
    </row>
    <row r="76" spans="2:18">
      <c r="B76" s="305"/>
      <c r="C76" s="305" t="e">
        <f t="shared" si="18"/>
        <v>#VALUE!</v>
      </c>
      <c r="D76" s="305" t="e">
        <f t="shared" si="23"/>
        <v>#N/A</v>
      </c>
      <c r="E76" s="305" t="str">
        <f t="shared" si="16"/>
        <v/>
      </c>
      <c r="F76" s="305" t="str">
        <f t="shared" si="24"/>
        <v/>
      </c>
      <c r="G76" s="305"/>
      <c r="H76" s="305" t="str">
        <f t="shared" si="17"/>
        <v>MALE</v>
      </c>
      <c r="I76" s="305"/>
      <c r="J76" s="500"/>
      <c r="K76" s="305">
        <f t="shared" si="20"/>
        <v>126</v>
      </c>
      <c r="L76" s="305" t="e">
        <f t="shared" si="21"/>
        <v>#N/A</v>
      </c>
      <c r="M76" s="305" t="e">
        <f t="shared" si="22"/>
        <v>#VALUE!</v>
      </c>
      <c r="N76" s="419"/>
      <c r="O76" s="419"/>
      <c r="P76" s="419"/>
      <c r="Q76" s="419"/>
      <c r="R76" s="501"/>
    </row>
    <row r="77" spans="2:18">
      <c r="B77" s="305"/>
      <c r="C77" s="305" t="e">
        <f t="shared" si="18"/>
        <v>#VALUE!</v>
      </c>
      <c r="D77" s="305" t="e">
        <f t="shared" si="23"/>
        <v>#N/A</v>
      </c>
      <c r="E77" s="305" t="str">
        <f t="shared" si="16"/>
        <v/>
      </c>
      <c r="F77" s="305" t="str">
        <f t="shared" si="24"/>
        <v/>
      </c>
      <c r="G77" s="305"/>
      <c r="H77" s="305" t="str">
        <f t="shared" si="17"/>
        <v>MALE</v>
      </c>
      <c r="I77" s="305"/>
      <c r="J77" s="500"/>
      <c r="K77" s="305">
        <f t="shared" si="20"/>
        <v>126</v>
      </c>
      <c r="L77" s="305" t="e">
        <f t="shared" si="21"/>
        <v>#N/A</v>
      </c>
      <c r="M77" s="305" t="e">
        <f t="shared" si="22"/>
        <v>#VALUE!</v>
      </c>
      <c r="N77" s="419"/>
      <c r="O77" s="419"/>
      <c r="P77" s="419"/>
      <c r="Q77" s="419"/>
      <c r="R77" s="501"/>
    </row>
    <row r="78" spans="2:18">
      <c r="B78" s="305"/>
      <c r="C78" s="305" t="e">
        <f t="shared" si="18"/>
        <v>#VALUE!</v>
      </c>
      <c r="D78" s="305" t="e">
        <f t="shared" si="23"/>
        <v>#N/A</v>
      </c>
      <c r="E78" s="305" t="str">
        <f t="shared" si="16"/>
        <v/>
      </c>
      <c r="F78" s="305" t="str">
        <f t="shared" si="24"/>
        <v/>
      </c>
      <c r="G78" s="305"/>
      <c r="H78" s="305" t="str">
        <f t="shared" si="17"/>
        <v>MALE</v>
      </c>
      <c r="I78" s="305"/>
      <c r="J78" s="500"/>
      <c r="K78" s="305">
        <f t="shared" si="20"/>
        <v>126</v>
      </c>
      <c r="L78" s="305" t="e">
        <f t="shared" si="21"/>
        <v>#N/A</v>
      </c>
      <c r="M78" s="305" t="e">
        <f t="shared" si="22"/>
        <v>#VALUE!</v>
      </c>
      <c r="N78" s="419"/>
      <c r="O78" s="419"/>
      <c r="P78" s="419"/>
      <c r="Q78" s="419"/>
      <c r="R78" s="501"/>
    </row>
    <row r="79" spans="2:18">
      <c r="B79" s="305"/>
      <c r="C79" s="305" t="e">
        <f t="shared" si="18"/>
        <v>#VALUE!</v>
      </c>
      <c r="D79" s="305" t="e">
        <f t="shared" si="23"/>
        <v>#N/A</v>
      </c>
      <c r="E79" s="305" t="str">
        <f t="shared" si="16"/>
        <v/>
      </c>
      <c r="F79" s="305" t="str">
        <f t="shared" si="24"/>
        <v/>
      </c>
      <c r="G79" s="305"/>
      <c r="H79" s="305" t="str">
        <f t="shared" si="17"/>
        <v>MALE</v>
      </c>
      <c r="I79" s="305"/>
      <c r="J79" s="500"/>
      <c r="K79" s="305">
        <f t="shared" si="20"/>
        <v>126</v>
      </c>
      <c r="L79" s="305" t="e">
        <f t="shared" si="21"/>
        <v>#N/A</v>
      </c>
      <c r="M79" s="305" t="e">
        <f t="shared" si="22"/>
        <v>#VALUE!</v>
      </c>
      <c r="N79" s="419"/>
      <c r="O79" s="419"/>
      <c r="P79" s="419"/>
      <c r="Q79" s="419"/>
      <c r="R79" s="501"/>
    </row>
    <row r="80" spans="2:18">
      <c r="B80" s="305"/>
      <c r="C80" s="305" t="e">
        <f t="shared" si="18"/>
        <v>#VALUE!</v>
      </c>
      <c r="D80" s="305" t="e">
        <f t="shared" si="23"/>
        <v>#N/A</v>
      </c>
      <c r="E80" s="305" t="str">
        <f t="shared" si="16"/>
        <v/>
      </c>
      <c r="F80" s="305" t="str">
        <f t="shared" si="24"/>
        <v/>
      </c>
      <c r="G80" s="305"/>
      <c r="H80" s="305" t="str">
        <f t="shared" si="17"/>
        <v>MALE</v>
      </c>
      <c r="I80" s="305"/>
      <c r="J80" s="500"/>
      <c r="K80" s="305">
        <f t="shared" si="20"/>
        <v>126</v>
      </c>
      <c r="L80" s="305" t="e">
        <f t="shared" si="21"/>
        <v>#N/A</v>
      </c>
      <c r="M80" s="305" t="e">
        <f t="shared" si="22"/>
        <v>#VALUE!</v>
      </c>
      <c r="N80" s="419"/>
      <c r="O80" s="419"/>
      <c r="P80" s="419"/>
      <c r="Q80" s="419"/>
      <c r="R80" s="501"/>
    </row>
    <row r="81" spans="2:18">
      <c r="B81" s="305"/>
      <c r="C81" s="305" t="e">
        <f t="shared" si="18"/>
        <v>#VALUE!</v>
      </c>
      <c r="D81" s="305" t="e">
        <f t="shared" si="23"/>
        <v>#N/A</v>
      </c>
      <c r="E81" s="305" t="str">
        <f t="shared" si="16"/>
        <v/>
      </c>
      <c r="F81" s="305" t="str">
        <f t="shared" si="24"/>
        <v/>
      </c>
      <c r="G81" s="305"/>
      <c r="H81" s="305" t="str">
        <f t="shared" si="17"/>
        <v>MALE</v>
      </c>
      <c r="I81" s="305"/>
      <c r="J81" s="500"/>
      <c r="K81" s="305">
        <f t="shared" si="20"/>
        <v>126</v>
      </c>
      <c r="L81" s="305" t="e">
        <f t="shared" si="21"/>
        <v>#N/A</v>
      </c>
      <c r="M81" s="305" t="e">
        <f t="shared" si="22"/>
        <v>#VALUE!</v>
      </c>
      <c r="N81" s="419"/>
      <c r="O81" s="419"/>
      <c r="P81" s="419"/>
      <c r="Q81" s="419"/>
      <c r="R81" s="501"/>
    </row>
    <row r="82" spans="2:18">
      <c r="B82" s="305"/>
      <c r="C82" s="305" t="e">
        <f t="shared" si="18"/>
        <v>#VALUE!</v>
      </c>
      <c r="D82" s="305" t="e">
        <f t="shared" si="23"/>
        <v>#N/A</v>
      </c>
      <c r="E82" s="305" t="str">
        <f t="shared" si="16"/>
        <v/>
      </c>
      <c r="F82" s="305" t="str">
        <f t="shared" si="24"/>
        <v/>
      </c>
      <c r="G82" s="305"/>
      <c r="H82" s="305" t="str">
        <f t="shared" si="17"/>
        <v>MALE</v>
      </c>
      <c r="I82" s="305"/>
      <c r="J82" s="500"/>
      <c r="K82" s="305">
        <f t="shared" si="20"/>
        <v>126</v>
      </c>
      <c r="L82" s="305" t="e">
        <f t="shared" si="21"/>
        <v>#N/A</v>
      </c>
      <c r="M82" s="305" t="e">
        <f t="shared" si="22"/>
        <v>#VALUE!</v>
      </c>
      <c r="N82" s="419"/>
      <c r="O82" s="419"/>
      <c r="P82" s="419"/>
      <c r="Q82" s="419"/>
      <c r="R82" s="501"/>
    </row>
    <row r="83" spans="2:18">
      <c r="B83" s="305"/>
      <c r="C83" s="305" t="e">
        <f t="shared" si="18"/>
        <v>#VALUE!</v>
      </c>
      <c r="D83" s="305" t="e">
        <f t="shared" si="23"/>
        <v>#N/A</v>
      </c>
      <c r="E83" s="305" t="str">
        <f t="shared" si="16"/>
        <v/>
      </c>
      <c r="F83" s="305" t="str">
        <f t="shared" si="24"/>
        <v/>
      </c>
      <c r="G83" s="305"/>
      <c r="H83" s="305" t="str">
        <f t="shared" si="17"/>
        <v>MALE</v>
      </c>
      <c r="I83" s="305"/>
      <c r="J83" s="500"/>
      <c r="K83" s="305">
        <f t="shared" si="20"/>
        <v>126</v>
      </c>
      <c r="L83" s="305" t="e">
        <f t="shared" si="21"/>
        <v>#N/A</v>
      </c>
      <c r="M83" s="305" t="e">
        <f t="shared" si="22"/>
        <v>#VALUE!</v>
      </c>
      <c r="N83" s="419"/>
      <c r="O83" s="419"/>
      <c r="P83" s="419"/>
      <c r="Q83" s="419"/>
      <c r="R83" s="501"/>
    </row>
    <row r="84" spans="2:18">
      <c r="B84" s="305"/>
      <c r="C84" s="305" t="e">
        <f t="shared" si="18"/>
        <v>#VALUE!</v>
      </c>
      <c r="D84" s="305" t="e">
        <f t="shared" si="23"/>
        <v>#N/A</v>
      </c>
      <c r="E84" s="305" t="str">
        <f t="shared" si="16"/>
        <v/>
      </c>
      <c r="F84" s="305" t="str">
        <f t="shared" si="24"/>
        <v/>
      </c>
      <c r="G84" s="305"/>
      <c r="H84" s="305" t="str">
        <f t="shared" si="17"/>
        <v>MALE</v>
      </c>
      <c r="I84" s="305"/>
      <c r="J84" s="500"/>
      <c r="K84" s="305">
        <f t="shared" si="20"/>
        <v>126</v>
      </c>
      <c r="L84" s="305" t="e">
        <f t="shared" si="21"/>
        <v>#N/A</v>
      </c>
      <c r="M84" s="305" t="e">
        <f t="shared" si="22"/>
        <v>#VALUE!</v>
      </c>
      <c r="N84" s="419"/>
      <c r="O84" s="419"/>
      <c r="P84" s="419"/>
      <c r="Q84" s="419"/>
      <c r="R84" s="501"/>
    </row>
    <row r="85" spans="2:18">
      <c r="B85" s="305"/>
      <c r="C85" s="305" t="e">
        <f t="shared" si="18"/>
        <v>#VALUE!</v>
      </c>
      <c r="D85" s="305" t="e">
        <f t="shared" si="23"/>
        <v>#N/A</v>
      </c>
      <c r="E85" s="305" t="str">
        <f t="shared" si="16"/>
        <v/>
      </c>
      <c r="F85" s="305" t="str">
        <f t="shared" si="24"/>
        <v/>
      </c>
      <c r="G85" s="305"/>
      <c r="H85" s="305" t="str">
        <f t="shared" si="17"/>
        <v>MALE</v>
      </c>
      <c r="I85" s="305"/>
      <c r="J85" s="500"/>
      <c r="K85" s="305">
        <f t="shared" si="20"/>
        <v>126</v>
      </c>
      <c r="L85" s="305" t="e">
        <f t="shared" si="21"/>
        <v>#N/A</v>
      </c>
      <c r="M85" s="305" t="e">
        <f t="shared" si="22"/>
        <v>#VALUE!</v>
      </c>
      <c r="N85" s="419"/>
      <c r="O85" s="419"/>
      <c r="P85" s="419"/>
      <c r="Q85" s="419"/>
      <c r="R85" s="501"/>
    </row>
    <row r="86" spans="2:18">
      <c r="B86" s="305"/>
      <c r="C86" s="305" t="e">
        <f t="shared" si="18"/>
        <v>#VALUE!</v>
      </c>
      <c r="D86" s="305" t="e">
        <f t="shared" si="23"/>
        <v>#N/A</v>
      </c>
      <c r="E86" s="305" t="str">
        <f t="shared" si="16"/>
        <v/>
      </c>
      <c r="F86" s="305" t="str">
        <f t="shared" si="24"/>
        <v/>
      </c>
      <c r="G86" s="305"/>
      <c r="H86" s="305" t="str">
        <f t="shared" si="17"/>
        <v>MALE</v>
      </c>
      <c r="I86" s="305"/>
      <c r="J86" s="500"/>
      <c r="K86" s="305">
        <f t="shared" si="20"/>
        <v>126</v>
      </c>
      <c r="L86" s="305" t="e">
        <f t="shared" si="21"/>
        <v>#N/A</v>
      </c>
      <c r="M86" s="305" t="e">
        <f t="shared" si="22"/>
        <v>#VALUE!</v>
      </c>
      <c r="N86" s="419"/>
      <c r="O86" s="419"/>
      <c r="P86" s="419"/>
      <c r="Q86" s="419"/>
      <c r="R86" s="501"/>
    </row>
    <row r="87" spans="2:18">
      <c r="B87" s="305"/>
      <c r="C87" s="305" t="e">
        <f t="shared" si="18"/>
        <v>#VALUE!</v>
      </c>
      <c r="D87" s="305" t="e">
        <f t="shared" si="23"/>
        <v>#N/A</v>
      </c>
      <c r="E87" s="305" t="str">
        <f t="shared" si="16"/>
        <v/>
      </c>
      <c r="F87" s="305" t="str">
        <f t="shared" si="24"/>
        <v/>
      </c>
      <c r="G87" s="305"/>
      <c r="H87" s="305" t="str">
        <f t="shared" si="17"/>
        <v>MALE</v>
      </c>
      <c r="I87" s="305"/>
      <c r="J87" s="500"/>
      <c r="K87" s="305">
        <f t="shared" si="20"/>
        <v>126</v>
      </c>
      <c r="L87" s="305" t="e">
        <f t="shared" si="21"/>
        <v>#N/A</v>
      </c>
      <c r="M87" s="305" t="e">
        <f t="shared" si="22"/>
        <v>#VALUE!</v>
      </c>
      <c r="N87" s="419"/>
      <c r="O87" s="419"/>
      <c r="P87" s="419"/>
      <c r="Q87" s="419"/>
      <c r="R87" s="501"/>
    </row>
    <row r="88" spans="2:18">
      <c r="B88" s="305"/>
      <c r="C88" s="305" t="e">
        <f t="shared" si="18"/>
        <v>#VALUE!</v>
      </c>
      <c r="D88" s="305" t="e">
        <f t="shared" si="23"/>
        <v>#N/A</v>
      </c>
      <c r="E88" s="305" t="str">
        <f t="shared" si="16"/>
        <v/>
      </c>
      <c r="F88" s="305" t="str">
        <f t="shared" si="24"/>
        <v/>
      </c>
      <c r="G88" s="305"/>
      <c r="H88" s="305" t="str">
        <f t="shared" si="17"/>
        <v>MALE</v>
      </c>
      <c r="I88" s="305"/>
      <c r="J88" s="500"/>
      <c r="K88" s="305">
        <f t="shared" si="20"/>
        <v>126</v>
      </c>
      <c r="L88" s="305" t="e">
        <f t="shared" si="21"/>
        <v>#N/A</v>
      </c>
      <c r="M88" s="305" t="e">
        <f t="shared" si="22"/>
        <v>#VALUE!</v>
      </c>
      <c r="N88" s="419"/>
      <c r="O88" s="419"/>
      <c r="P88" s="419"/>
      <c r="Q88" s="419"/>
      <c r="R88" s="501"/>
    </row>
    <row r="89" spans="2:18">
      <c r="B89" s="305"/>
      <c r="C89" s="305" t="e">
        <f t="shared" si="18"/>
        <v>#VALUE!</v>
      </c>
      <c r="D89" s="305" t="e">
        <f t="shared" si="23"/>
        <v>#N/A</v>
      </c>
      <c r="E89" s="305" t="str">
        <f t="shared" si="16"/>
        <v/>
      </c>
      <c r="F89" s="305" t="str">
        <f t="shared" si="24"/>
        <v/>
      </c>
      <c r="G89" s="305"/>
      <c r="H89" s="305" t="str">
        <f t="shared" si="17"/>
        <v>MALE</v>
      </c>
      <c r="I89" s="305"/>
      <c r="J89" s="500"/>
      <c r="K89" s="305">
        <f t="shared" si="20"/>
        <v>126</v>
      </c>
      <c r="L89" s="305" t="e">
        <f t="shared" si="21"/>
        <v>#N/A</v>
      </c>
      <c r="M89" s="305" t="e">
        <f t="shared" si="22"/>
        <v>#VALUE!</v>
      </c>
      <c r="N89" s="419"/>
      <c r="O89" s="419"/>
      <c r="P89" s="419"/>
      <c r="Q89" s="419"/>
      <c r="R89" s="501"/>
    </row>
    <row r="90" spans="2:18">
      <c r="B90" s="305"/>
      <c r="C90" s="305" t="e">
        <f t="shared" si="18"/>
        <v>#VALUE!</v>
      </c>
      <c r="D90" s="305" t="e">
        <f t="shared" si="23"/>
        <v>#N/A</v>
      </c>
      <c r="E90" s="305" t="str">
        <f t="shared" si="16"/>
        <v/>
      </c>
      <c r="F90" s="305" t="str">
        <f t="shared" si="24"/>
        <v/>
      </c>
      <c r="G90" s="305"/>
      <c r="H90" s="305" t="str">
        <f t="shared" si="17"/>
        <v>MALE</v>
      </c>
      <c r="I90" s="305"/>
      <c r="J90" s="500"/>
      <c r="K90" s="305">
        <f t="shared" si="20"/>
        <v>126</v>
      </c>
      <c r="L90" s="305" t="e">
        <f t="shared" si="21"/>
        <v>#N/A</v>
      </c>
      <c r="M90" s="305" t="e">
        <f t="shared" si="22"/>
        <v>#VALUE!</v>
      </c>
      <c r="N90" s="419"/>
      <c r="O90" s="419"/>
      <c r="P90" s="419"/>
      <c r="Q90" s="419"/>
      <c r="R90" s="501"/>
    </row>
    <row r="91" spans="2:18">
      <c r="B91" s="305"/>
      <c r="C91" s="305" t="e">
        <f t="shared" si="18"/>
        <v>#VALUE!</v>
      </c>
      <c r="D91" s="305" t="e">
        <f t="shared" si="23"/>
        <v>#N/A</v>
      </c>
      <c r="E91" s="305" t="str">
        <f t="shared" si="16"/>
        <v/>
      </c>
      <c r="F91" s="305" t="str">
        <f t="shared" si="24"/>
        <v/>
      </c>
      <c r="G91" s="305"/>
      <c r="H91" s="305" t="str">
        <f t="shared" si="17"/>
        <v>MALE</v>
      </c>
      <c r="I91" s="305"/>
      <c r="J91" s="500"/>
      <c r="K91" s="305">
        <f t="shared" si="20"/>
        <v>126</v>
      </c>
      <c r="L91" s="305" t="e">
        <f t="shared" si="21"/>
        <v>#N/A</v>
      </c>
      <c r="M91" s="305" t="e">
        <f t="shared" si="22"/>
        <v>#VALUE!</v>
      </c>
      <c r="N91" s="419"/>
      <c r="O91" s="419"/>
      <c r="P91" s="419"/>
      <c r="Q91" s="419"/>
      <c r="R91" s="501"/>
    </row>
    <row r="92" spans="2:18">
      <c r="B92" s="305"/>
      <c r="C92" s="305" t="e">
        <f t="shared" si="18"/>
        <v>#VALUE!</v>
      </c>
      <c r="D92" s="305" t="e">
        <f t="shared" si="23"/>
        <v>#N/A</v>
      </c>
      <c r="E92" s="305" t="str">
        <f t="shared" si="16"/>
        <v/>
      </c>
      <c r="F92" s="305" t="str">
        <f t="shared" si="24"/>
        <v/>
      </c>
      <c r="G92" s="305"/>
      <c r="H92" s="305" t="str">
        <f t="shared" si="17"/>
        <v>MALE</v>
      </c>
      <c r="I92" s="305"/>
      <c r="J92" s="500"/>
      <c r="K92" s="305">
        <f t="shared" si="20"/>
        <v>126</v>
      </c>
      <c r="L92" s="305" t="e">
        <f t="shared" si="21"/>
        <v>#N/A</v>
      </c>
      <c r="M92" s="305" t="e">
        <f t="shared" si="22"/>
        <v>#VALUE!</v>
      </c>
      <c r="N92" s="419"/>
      <c r="O92" s="419"/>
      <c r="P92" s="419"/>
      <c r="Q92" s="419"/>
      <c r="R92" s="501"/>
    </row>
    <row r="93" spans="2:18">
      <c r="B93" s="305"/>
      <c r="C93" s="305" t="e">
        <f t="shared" si="18"/>
        <v>#VALUE!</v>
      </c>
      <c r="D93" s="305" t="e">
        <f t="shared" si="23"/>
        <v>#N/A</v>
      </c>
      <c r="E93" s="305" t="str">
        <f t="shared" si="16"/>
        <v/>
      </c>
      <c r="F93" s="305" t="str">
        <f t="shared" si="24"/>
        <v/>
      </c>
      <c r="G93" s="305"/>
      <c r="H93" s="305" t="str">
        <f t="shared" si="17"/>
        <v>MALE</v>
      </c>
      <c r="I93" s="305"/>
      <c r="J93" s="500"/>
      <c r="K93" s="305">
        <f t="shared" si="20"/>
        <v>126</v>
      </c>
      <c r="L93" s="305" t="e">
        <f t="shared" si="21"/>
        <v>#N/A</v>
      </c>
      <c r="M93" s="305" t="e">
        <f t="shared" si="22"/>
        <v>#VALUE!</v>
      </c>
      <c r="N93" s="419"/>
      <c r="O93" s="419"/>
      <c r="P93" s="419"/>
      <c r="Q93" s="419"/>
      <c r="R93" s="501"/>
    </row>
    <row r="94" spans="2:18">
      <c r="B94" s="305"/>
      <c r="C94" s="305" t="e">
        <f t="shared" si="18"/>
        <v>#VALUE!</v>
      </c>
      <c r="D94" s="305" t="e">
        <f t="shared" si="23"/>
        <v>#N/A</v>
      </c>
      <c r="E94" s="305" t="str">
        <f t="shared" si="16"/>
        <v/>
      </c>
      <c r="F94" s="305" t="str">
        <f t="shared" si="24"/>
        <v/>
      </c>
      <c r="G94" s="305"/>
      <c r="H94" s="305" t="str">
        <f t="shared" si="17"/>
        <v>MALE</v>
      </c>
      <c r="I94" s="305"/>
      <c r="J94" s="500"/>
      <c r="K94" s="305">
        <f t="shared" si="20"/>
        <v>126</v>
      </c>
      <c r="L94" s="305" t="e">
        <f t="shared" si="21"/>
        <v>#N/A</v>
      </c>
      <c r="M94" s="305" t="e">
        <f t="shared" si="22"/>
        <v>#VALUE!</v>
      </c>
      <c r="N94" s="419"/>
      <c r="O94" s="419"/>
      <c r="P94" s="419"/>
      <c r="Q94" s="419"/>
      <c r="R94" s="501"/>
    </row>
  </sheetData>
  <dataValidations count="1">
    <dataValidation type="list" allowBlank="1" showInputMessage="1" showErrorMessage="1" sqref="R4:R53 R55:R94" xr:uid="{7C63B6DC-97CF-4FB1-97E2-55233DFBD7E0}">
      <formula1>$X$5:$X$23</formula1>
    </dataValidation>
  </dataValidations>
  <pageMargins left="0.7" right="0.7" top="0.75" bottom="0.75" header="0.3" footer="0.3"/>
  <pageSetup orientation="portrait" horizontalDpi="0" verticalDpi="0"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4BFB6-2B12-4316-901C-F5C00FC0B144}">
  <sheetPr>
    <pageSetUpPr fitToPage="1"/>
  </sheetPr>
  <dimension ref="A1:BC82"/>
  <sheetViews>
    <sheetView view="pageBreakPreview" zoomScale="98" zoomScaleNormal="100" zoomScaleSheetLayoutView="98" workbookViewId="0">
      <selection activeCell="A7" sqref="A7"/>
    </sheetView>
  </sheetViews>
  <sheetFormatPr defaultRowHeight="14"/>
  <cols>
    <col min="1" max="1" width="25.33203125" customWidth="1"/>
    <col min="2" max="2" width="1.33203125" style="111" customWidth="1"/>
    <col min="3" max="3" width="2.6640625" style="111" customWidth="1"/>
    <col min="4" max="4" width="1.83203125" style="111" customWidth="1"/>
    <col min="5" max="5" width="2.6640625" style="111" customWidth="1"/>
    <col min="6" max="6" width="4.5" style="111" customWidth="1"/>
    <col min="7" max="36" width="2.6640625" style="111" customWidth="1"/>
    <col min="37" max="37" width="1.83203125" style="111" customWidth="1"/>
    <col min="38" max="38" width="1" style="111" customWidth="1"/>
    <col min="39" max="39" width="3.1640625" style="111" customWidth="1"/>
    <col min="40" max="40" width="1.83203125" style="111" customWidth="1"/>
    <col min="41" max="41" width="2.6640625" style="111" customWidth="1"/>
    <col min="42" max="42" width="3.58203125" style="111" customWidth="1"/>
    <col min="43" max="47" width="2.6640625" style="111" customWidth="1"/>
    <col min="48" max="48" width="2.33203125" style="111" customWidth="1"/>
    <col min="49" max="49" width="2.6640625" style="111" hidden="1" customWidth="1"/>
    <col min="50" max="50" width="2.33203125" style="111" customWidth="1"/>
    <col min="51" max="51" width="1.33203125" style="111" customWidth="1"/>
    <col min="55" max="55" width="0" hidden="1" customWidth="1"/>
  </cols>
  <sheetData>
    <row r="1" spans="1:51">
      <c r="C1" s="344" t="s">
        <v>378</v>
      </c>
    </row>
    <row r="2" spans="1:51">
      <c r="C2" s="1605" t="s">
        <v>3</v>
      </c>
      <c r="D2" s="1605"/>
      <c r="E2" s="1605"/>
      <c r="F2" s="1605"/>
      <c r="G2" s="1605"/>
      <c r="H2" s="1605"/>
      <c r="I2" s="1605"/>
      <c r="J2" s="1605"/>
      <c r="K2" s="1605"/>
      <c r="L2" s="1605"/>
      <c r="M2" s="1605"/>
      <c r="N2" s="1605"/>
      <c r="O2" s="1605"/>
      <c r="P2" s="1605"/>
      <c r="Q2" s="1605"/>
      <c r="R2" s="1605"/>
      <c r="S2" s="1605"/>
      <c r="T2" s="1605"/>
      <c r="U2" s="1605"/>
      <c r="V2" s="1605"/>
      <c r="W2" s="1605"/>
      <c r="X2" s="1605"/>
      <c r="Y2" s="1605"/>
      <c r="Z2" s="1605"/>
      <c r="AA2" s="1605"/>
      <c r="AB2" s="1605"/>
      <c r="AC2" s="1605"/>
      <c r="AD2" s="1605"/>
      <c r="AE2" s="1605"/>
      <c r="AF2" s="1605"/>
      <c r="AG2" s="1605"/>
      <c r="AH2" s="1605"/>
      <c r="AI2" s="1605"/>
      <c r="AJ2" s="1605"/>
      <c r="AK2" s="1605"/>
      <c r="AL2" s="1605"/>
      <c r="AM2" s="1605"/>
      <c r="AN2" s="1605"/>
      <c r="AO2" s="1605"/>
      <c r="AP2" s="1605"/>
      <c r="AQ2" s="1605"/>
      <c r="AR2" s="1605"/>
      <c r="AS2" s="1605"/>
      <c r="AT2" s="1605"/>
      <c r="AU2" s="1605"/>
      <c r="AV2" s="1605"/>
      <c r="AW2" s="1605"/>
      <c r="AX2" s="1605"/>
    </row>
    <row r="3" spans="1:51">
      <c r="C3" s="1605" t="s">
        <v>379</v>
      </c>
      <c r="D3" s="1605"/>
      <c r="E3" s="1605"/>
      <c r="F3" s="1605"/>
      <c r="G3" s="1605"/>
      <c r="H3" s="1605"/>
      <c r="I3" s="1605"/>
      <c r="J3" s="1605"/>
      <c r="K3" s="1605"/>
      <c r="L3" s="1605"/>
      <c r="M3" s="1605"/>
      <c r="N3" s="1605"/>
      <c r="O3" s="1605"/>
      <c r="P3" s="1605"/>
      <c r="Q3" s="1605"/>
      <c r="R3" s="1605"/>
      <c r="S3" s="1605"/>
      <c r="T3" s="1605"/>
      <c r="U3" s="1605"/>
      <c r="V3" s="1605"/>
      <c r="W3" s="1605"/>
      <c r="X3" s="1605"/>
      <c r="Y3" s="1605"/>
      <c r="Z3" s="1605"/>
      <c r="AA3" s="1605"/>
      <c r="AB3" s="1605"/>
      <c r="AC3" s="1605"/>
      <c r="AD3" s="1605"/>
      <c r="AE3" s="1605"/>
      <c r="AF3" s="1605"/>
      <c r="AG3" s="1605"/>
      <c r="AH3" s="1605"/>
      <c r="AI3" s="1605"/>
      <c r="AJ3" s="1605"/>
      <c r="AK3" s="1605"/>
      <c r="AL3" s="1605"/>
      <c r="AM3" s="1605"/>
      <c r="AN3" s="1605"/>
      <c r="AO3" s="1605"/>
      <c r="AP3" s="1605"/>
      <c r="AQ3" s="1605"/>
      <c r="AR3" s="1605"/>
      <c r="AS3" s="1605"/>
      <c r="AT3" s="1605"/>
      <c r="AU3" s="1605"/>
      <c r="AV3" s="1605"/>
      <c r="AW3" s="1605"/>
      <c r="AX3" s="1605"/>
    </row>
    <row r="4" spans="1:51" ht="21">
      <c r="C4" s="1606" t="s">
        <v>380</v>
      </c>
      <c r="D4" s="1606"/>
      <c r="E4" s="1606"/>
      <c r="F4" s="1606"/>
      <c r="G4" s="1606"/>
      <c r="H4" s="1606"/>
      <c r="I4" s="1606"/>
      <c r="J4" s="1606"/>
      <c r="K4" s="1606"/>
      <c r="L4" s="1606"/>
      <c r="M4" s="1606"/>
      <c r="N4" s="1606"/>
      <c r="O4" s="1606"/>
      <c r="P4" s="1606"/>
      <c r="Q4" s="1606"/>
      <c r="R4" s="1606"/>
      <c r="S4" s="1606"/>
      <c r="T4" s="1606"/>
      <c r="U4" s="1606"/>
      <c r="V4" s="1606"/>
      <c r="W4" s="1606"/>
      <c r="X4" s="1606"/>
      <c r="Y4" s="1606"/>
      <c r="Z4" s="1606"/>
      <c r="AA4" s="1606"/>
      <c r="AB4" s="1606"/>
      <c r="AC4" s="1606"/>
      <c r="AD4" s="1606"/>
      <c r="AE4" s="1606"/>
      <c r="AF4" s="1606"/>
      <c r="AG4" s="1606"/>
      <c r="AH4" s="1606"/>
      <c r="AI4" s="1606"/>
      <c r="AJ4" s="1606"/>
      <c r="AK4" s="1606"/>
      <c r="AL4" s="1606"/>
      <c r="AM4" s="1606"/>
      <c r="AN4" s="1606"/>
      <c r="AO4" s="1606"/>
      <c r="AP4" s="1606"/>
      <c r="AQ4" s="1606"/>
      <c r="AR4" s="1606"/>
      <c r="AS4" s="1606"/>
      <c r="AT4" s="1606"/>
      <c r="AU4" s="1606"/>
      <c r="AV4" s="1606"/>
      <c r="AW4" s="1606"/>
      <c r="AX4" s="1606"/>
      <c r="AY4" s="345"/>
    </row>
    <row r="5" spans="1:51">
      <c r="C5" s="1607" t="s">
        <v>381</v>
      </c>
      <c r="D5" s="1607"/>
      <c r="E5" s="1607"/>
      <c r="F5" s="1607"/>
      <c r="G5" s="1607"/>
      <c r="H5" s="1607"/>
      <c r="I5" s="1607"/>
      <c r="J5" s="1607"/>
      <c r="K5" s="1607"/>
      <c r="L5" s="1607"/>
      <c r="M5" s="1607"/>
      <c r="N5" s="1607"/>
      <c r="O5" s="1607"/>
      <c r="P5" s="1607"/>
      <c r="Q5" s="1607"/>
      <c r="R5" s="1607"/>
      <c r="S5" s="1607"/>
      <c r="T5" s="1607"/>
      <c r="U5" s="1607"/>
      <c r="V5" s="1607"/>
      <c r="W5" s="1607"/>
      <c r="X5" s="1607"/>
      <c r="Y5" s="1607"/>
      <c r="Z5" s="1607"/>
      <c r="AA5" s="1607"/>
      <c r="AB5" s="1607"/>
      <c r="AC5" s="1607"/>
      <c r="AD5" s="1607"/>
      <c r="AE5" s="1607"/>
      <c r="AF5" s="1607"/>
      <c r="AG5" s="1607"/>
      <c r="AH5" s="1607"/>
      <c r="AI5" s="1607"/>
      <c r="AJ5" s="1607"/>
      <c r="AK5" s="1607"/>
      <c r="AL5" s="1607"/>
      <c r="AM5" s="1607"/>
      <c r="AN5" s="1607"/>
      <c r="AO5" s="1607"/>
      <c r="AP5" s="1607"/>
      <c r="AQ5" s="1607"/>
      <c r="AR5" s="1607"/>
      <c r="AS5" s="1607"/>
      <c r="AT5" s="1607"/>
      <c r="AU5" s="1607"/>
      <c r="AV5" s="1607"/>
      <c r="AW5" s="1607"/>
      <c r="AX5" s="1607"/>
      <c r="AY5" s="346"/>
    </row>
    <row r="6" spans="1:51" ht="18.5">
      <c r="C6" s="1590" t="s">
        <v>382</v>
      </c>
      <c r="D6" s="1590"/>
      <c r="E6" s="1590"/>
      <c r="F6" s="1590"/>
      <c r="G6" s="1590"/>
      <c r="H6" s="1590"/>
      <c r="I6" s="1590"/>
      <c r="J6" s="1590"/>
      <c r="K6" s="1590"/>
      <c r="L6" s="1590"/>
      <c r="M6" s="1590"/>
      <c r="N6" s="1590"/>
      <c r="O6" s="1590"/>
      <c r="P6" s="1590"/>
      <c r="Q6" s="1590"/>
      <c r="R6" s="1590"/>
      <c r="S6" s="1590"/>
      <c r="T6" s="1590"/>
      <c r="U6" s="1590"/>
      <c r="V6" s="1590"/>
      <c r="W6" s="1590"/>
      <c r="X6" s="1590"/>
      <c r="Y6" s="1590"/>
      <c r="Z6" s="1590"/>
      <c r="AA6" s="1590"/>
      <c r="AB6" s="1590"/>
      <c r="AC6" s="1590"/>
      <c r="AD6" s="1590"/>
      <c r="AE6" s="1590"/>
      <c r="AF6" s="1590"/>
      <c r="AG6" s="1590"/>
      <c r="AH6" s="1590"/>
      <c r="AI6" s="1590"/>
      <c r="AJ6" s="1590"/>
      <c r="AK6" s="1590"/>
      <c r="AL6" s="1590"/>
      <c r="AM6" s="1590"/>
      <c r="AN6" s="1590"/>
      <c r="AO6" s="1590"/>
      <c r="AP6" s="1590"/>
      <c r="AQ6" s="1590"/>
      <c r="AR6" s="1590"/>
      <c r="AS6" s="1590"/>
      <c r="AT6" s="1590"/>
      <c r="AU6" s="1590"/>
      <c r="AV6" s="1590"/>
      <c r="AW6" s="1590"/>
      <c r="AX6" s="1590"/>
      <c r="AY6" s="347"/>
    </row>
    <row r="7" spans="1:51" ht="18.5">
      <c r="A7" s="500" t="s">
        <v>937</v>
      </c>
      <c r="C7" s="111" t="s">
        <v>383</v>
      </c>
      <c r="E7" s="348"/>
      <c r="F7" s="348"/>
      <c r="G7" s="1608" t="str">
        <f>_xlfn.XLOOKUP(A7,masterlist!M:M,masterlist!C:C)</f>
        <v>ACIBAR</v>
      </c>
      <c r="H7" s="1608"/>
      <c r="I7" s="1608"/>
      <c r="J7" s="1608"/>
      <c r="K7" s="1608"/>
      <c r="L7" s="1608"/>
      <c r="M7" s="1608"/>
      <c r="N7" s="1608"/>
      <c r="O7" s="1608"/>
      <c r="P7" s="381" t="s">
        <v>434</v>
      </c>
      <c r="T7" s="1609" t="str">
        <f>_xlfn.XLOOKUP(A7,masterlist!M:M,masterlist!D:D)</f>
        <v>LOUIE JR.</v>
      </c>
      <c r="U7" s="1609"/>
      <c r="V7" s="1609"/>
      <c r="W7" s="1609"/>
      <c r="X7" s="1609"/>
      <c r="Y7" s="1609"/>
      <c r="Z7" s="1609"/>
      <c r="AA7" s="1609"/>
      <c r="AB7" s="1609"/>
      <c r="AC7" s="111" t="s">
        <v>384</v>
      </c>
      <c r="AI7" s="1475"/>
      <c r="AJ7" s="1475"/>
      <c r="AK7" s="1475"/>
      <c r="AP7" s="673" t="s">
        <v>385</v>
      </c>
      <c r="AQ7" s="1593" t="str">
        <f>_xlfn.XLOOKUP(A7,masterlist!M:M,masterlist!E:E)</f>
        <v>LAGUNDAY</v>
      </c>
      <c r="AR7" s="1593"/>
      <c r="AS7" s="1593"/>
      <c r="AT7" s="1593"/>
      <c r="AU7" s="1593"/>
      <c r="AV7" s="1593"/>
      <c r="AW7" s="1593"/>
      <c r="AX7" s="1593"/>
    </row>
    <row r="8" spans="1:51" ht="14.5">
      <c r="C8" s="381" t="s">
        <v>386</v>
      </c>
      <c r="M8" s="1600" t="str">
        <f>_xlfn.XLOOKUP(A7,masterlist!M:M,masterlist!G:G)</f>
        <v>136452190313</v>
      </c>
      <c r="N8" s="1600"/>
      <c r="O8" s="1600"/>
      <c r="P8" s="1600"/>
      <c r="Q8" s="1600"/>
      <c r="R8" s="1600"/>
      <c r="S8" s="1600"/>
      <c r="T8" s="1600"/>
      <c r="U8" s="111" t="s">
        <v>387</v>
      </c>
      <c r="AC8" s="1601" t="str">
        <f>_xlfn.XLOOKUP(A7,masterlist!M:M,masterlist!J:J)</f>
        <v>08-03-2014</v>
      </c>
      <c r="AD8" s="1601"/>
      <c r="AE8" s="1601"/>
      <c r="AF8" s="1601"/>
      <c r="AG8" s="1601"/>
      <c r="AH8" s="1601"/>
      <c r="AI8" s="1601"/>
      <c r="AJ8" s="1601"/>
      <c r="AK8" s="1601"/>
      <c r="AL8" s="111" t="s">
        <v>201</v>
      </c>
      <c r="AN8" s="1594" t="str">
        <f>_xlfn.XLOOKUP(A7,masterlist!M:M,masterlist!H:H)</f>
        <v>MALE</v>
      </c>
      <c r="AO8" s="1594"/>
      <c r="AP8" s="1594"/>
      <c r="AQ8" s="1594"/>
      <c r="AR8" s="1594"/>
      <c r="AS8" s="1594"/>
      <c r="AT8" s="1594"/>
      <c r="AU8" s="1594"/>
      <c r="AV8" s="1594"/>
      <c r="AW8" s="1594"/>
      <c r="AX8" s="1594"/>
    </row>
    <row r="10" spans="1:51" ht="18.5">
      <c r="C10" s="1590" t="s">
        <v>388</v>
      </c>
      <c r="D10" s="1590"/>
      <c r="E10" s="1590"/>
      <c r="F10" s="1590"/>
      <c r="G10" s="1590"/>
      <c r="H10" s="1590"/>
      <c r="I10" s="1590"/>
      <c r="J10" s="1590"/>
      <c r="K10" s="1590"/>
      <c r="L10" s="1590"/>
      <c r="M10" s="1590"/>
      <c r="N10" s="1590"/>
      <c r="O10" s="1590"/>
      <c r="P10" s="1590"/>
      <c r="Q10" s="1590"/>
      <c r="R10" s="1590"/>
      <c r="S10" s="1590"/>
      <c r="T10" s="1590"/>
      <c r="U10" s="1590"/>
      <c r="V10" s="1590"/>
      <c r="W10" s="1590"/>
      <c r="X10" s="1590"/>
      <c r="Y10" s="1590"/>
      <c r="Z10" s="1590"/>
      <c r="AA10" s="1590"/>
      <c r="AB10" s="1590"/>
      <c r="AC10" s="1590"/>
      <c r="AD10" s="1590"/>
      <c r="AE10" s="1590"/>
      <c r="AF10" s="1590"/>
      <c r="AG10" s="1590"/>
      <c r="AH10" s="1590"/>
      <c r="AI10" s="1590"/>
      <c r="AJ10" s="1590"/>
      <c r="AK10" s="1590"/>
      <c r="AL10" s="1590"/>
      <c r="AM10" s="1590"/>
      <c r="AN10" s="1590"/>
      <c r="AO10" s="1590"/>
      <c r="AP10" s="1590"/>
      <c r="AQ10" s="1590"/>
      <c r="AR10" s="1590"/>
      <c r="AS10" s="1590"/>
      <c r="AT10" s="1590"/>
      <c r="AU10" s="1590"/>
      <c r="AV10" s="1590"/>
      <c r="AW10" s="1590"/>
      <c r="AX10" s="1590"/>
    </row>
    <row r="11" spans="1:51" ht="6" customHeight="1">
      <c r="C11" s="349"/>
      <c r="D11" s="349"/>
      <c r="E11" s="349"/>
      <c r="F11" s="349"/>
      <c r="G11" s="349"/>
      <c r="H11" s="349"/>
      <c r="I11" s="349"/>
      <c r="J11" s="349"/>
      <c r="K11" s="349"/>
      <c r="L11" s="349"/>
      <c r="M11" s="349"/>
      <c r="N11" s="349"/>
    </row>
    <row r="12" spans="1:51" s="390" customFormat="1" ht="14.5">
      <c r="B12" s="389"/>
      <c r="C12" s="391"/>
      <c r="D12" s="392"/>
      <c r="E12" s="393" t="s">
        <v>389</v>
      </c>
      <c r="F12" s="392"/>
      <c r="G12" s="392"/>
      <c r="H12" s="392"/>
      <c r="I12" s="392"/>
      <c r="J12" s="392"/>
      <c r="K12" s="392"/>
      <c r="L12" s="392"/>
      <c r="M12" s="392"/>
      <c r="N12" s="392"/>
      <c r="O12" s="392"/>
      <c r="P12" s="392"/>
      <c r="Q12" s="392"/>
      <c r="R12" s="392"/>
      <c r="S12" s="392"/>
      <c r="U12" s="392"/>
      <c r="V12" s="392"/>
      <c r="W12" s="392"/>
      <c r="X12" s="392"/>
      <c r="Y12" s="394" t="s">
        <v>390</v>
      </c>
      <c r="Z12" s="1602">
        <f>_xlfn.XLOOKUP(A7,masterlist!M:M,masterlist!P:P)</f>
        <v>90</v>
      </c>
      <c r="AA12" s="1602"/>
      <c r="AB12" s="1602"/>
      <c r="AC12" s="392"/>
      <c r="AD12" s="392"/>
      <c r="AE12" s="392"/>
      <c r="AF12" s="392"/>
      <c r="AG12" s="392"/>
      <c r="AH12" s="392"/>
      <c r="AI12" s="392"/>
      <c r="AJ12" s="392"/>
      <c r="AK12" s="394" t="s">
        <v>391</v>
      </c>
      <c r="AL12" s="1603"/>
      <c r="AM12" s="1603"/>
      <c r="AN12" s="1603"/>
      <c r="AO12" s="1603"/>
      <c r="AP12" s="1603"/>
      <c r="AQ12" s="1603"/>
      <c r="AR12" s="1603"/>
      <c r="AS12" s="1603"/>
      <c r="AT12" s="1603"/>
      <c r="AU12" s="1603"/>
      <c r="AV12" s="1603"/>
      <c r="AW12" s="1603"/>
      <c r="AX12" s="1604"/>
      <c r="AY12" s="389"/>
    </row>
    <row r="13" spans="1:51" s="390" customFormat="1" ht="14.5">
      <c r="B13" s="389"/>
      <c r="C13" s="395"/>
      <c r="D13" s="389"/>
      <c r="E13" s="396" t="s">
        <v>436</v>
      </c>
      <c r="F13" s="350"/>
      <c r="G13" s="350"/>
      <c r="H13" s="350"/>
      <c r="I13" s="350"/>
      <c r="J13" s="389"/>
      <c r="K13" s="389"/>
      <c r="L13" s="389"/>
      <c r="M13" s="1593" t="str">
        <f>_xlfn.XLOOKUP(A7,masterlist!M:M,masterlist!N:N)</f>
        <v>KCES-I</v>
      </c>
      <c r="N13" s="1593"/>
      <c r="O13" s="1593"/>
      <c r="P13" s="1593"/>
      <c r="Q13" s="1593"/>
      <c r="R13" s="1593"/>
      <c r="S13" s="1593"/>
      <c r="T13" s="1593"/>
      <c r="U13" s="1593"/>
      <c r="V13" s="1593"/>
      <c r="W13" s="1593"/>
      <c r="X13" s="1593"/>
      <c r="Y13" s="1593"/>
      <c r="Z13" s="397" t="s">
        <v>392</v>
      </c>
      <c r="AA13" s="389"/>
      <c r="AB13" s="389"/>
      <c r="AC13" s="1594">
        <f>_xlfn.XLOOKUP(A7,masterlist!M:M,masterlist!O:O)</f>
        <v>317202</v>
      </c>
      <c r="AD13" s="1594"/>
      <c r="AE13" s="1594"/>
      <c r="AF13" s="1594"/>
      <c r="AG13" s="498" t="s">
        <v>478</v>
      </c>
      <c r="AH13" s="389"/>
      <c r="AI13" s="389"/>
      <c r="AJ13" s="389"/>
      <c r="AK13" s="389"/>
      <c r="AL13" s="1595" t="str">
        <f>_xlfn.XLOOKUP(A7,masterlist!M:M,masterlist!Q:Q)</f>
        <v>Koronadal City</v>
      </c>
      <c r="AM13" s="1595"/>
      <c r="AN13" s="1595"/>
      <c r="AO13" s="1595"/>
      <c r="AP13" s="1595"/>
      <c r="AQ13" s="1595"/>
      <c r="AR13" s="1595"/>
      <c r="AS13" s="1595"/>
      <c r="AT13" s="1595"/>
      <c r="AU13" s="1595"/>
      <c r="AV13" s="1595"/>
      <c r="AW13" s="1595"/>
      <c r="AX13" s="1596"/>
      <c r="AY13" s="389"/>
    </row>
    <row r="14" spans="1:51" s="390" customFormat="1" ht="14.5">
      <c r="B14" s="389"/>
      <c r="C14" s="398"/>
      <c r="D14" s="399"/>
      <c r="E14" s="400"/>
      <c r="F14" s="351"/>
      <c r="G14" s="351"/>
      <c r="H14" s="351"/>
      <c r="I14" s="351"/>
      <c r="J14" s="399"/>
      <c r="K14" s="399"/>
      <c r="L14" s="399"/>
      <c r="M14" s="400"/>
      <c r="N14" s="400"/>
      <c r="O14" s="400"/>
      <c r="P14" s="400"/>
      <c r="Q14" s="400"/>
      <c r="R14" s="400"/>
      <c r="S14" s="400"/>
      <c r="T14" s="400"/>
      <c r="U14" s="400"/>
      <c r="V14" s="400"/>
      <c r="W14" s="400"/>
      <c r="X14" s="400"/>
      <c r="Y14" s="400"/>
      <c r="Z14" s="399"/>
      <c r="AA14" s="399"/>
      <c r="AB14" s="399"/>
      <c r="AC14" s="400"/>
      <c r="AD14" s="400"/>
      <c r="AE14" s="400"/>
      <c r="AF14" s="400"/>
      <c r="AG14" s="399"/>
      <c r="AH14" s="399"/>
      <c r="AI14" s="399"/>
      <c r="AJ14" s="399"/>
      <c r="AK14" s="399"/>
      <c r="AL14" s="400"/>
      <c r="AM14" s="400"/>
      <c r="AN14" s="400"/>
      <c r="AO14" s="400"/>
      <c r="AP14" s="400"/>
      <c r="AQ14" s="400"/>
      <c r="AR14" s="400"/>
      <c r="AS14" s="400"/>
      <c r="AT14" s="400"/>
      <c r="AU14" s="400"/>
      <c r="AV14" s="400"/>
      <c r="AW14" s="400"/>
      <c r="AX14" s="401"/>
      <c r="AY14" s="389"/>
    </row>
    <row r="15" spans="1:51" s="390" customFormat="1">
      <c r="B15" s="389"/>
      <c r="C15" s="389" t="s">
        <v>393</v>
      </c>
      <c r="D15" s="389"/>
      <c r="E15" s="389"/>
      <c r="F15" s="389"/>
      <c r="G15" s="389"/>
      <c r="H15" s="389"/>
      <c r="I15" s="389"/>
      <c r="J15" s="389"/>
      <c r="K15" s="389"/>
      <c r="L15" s="389"/>
      <c r="M15" s="389"/>
      <c r="N15" s="389"/>
      <c r="O15" s="389"/>
      <c r="P15" s="389"/>
      <c r="Q15" s="389"/>
      <c r="R15" s="389"/>
      <c r="S15" s="389"/>
      <c r="T15" s="389"/>
      <c r="U15" s="389"/>
      <c r="V15" s="389"/>
      <c r="W15" s="389"/>
      <c r="X15" s="389"/>
      <c r="Y15" s="389"/>
      <c r="Z15" s="389"/>
      <c r="AA15" s="389"/>
      <c r="AB15" s="389"/>
      <c r="AC15" s="389"/>
      <c r="AD15" s="389"/>
      <c r="AE15" s="389"/>
      <c r="AF15" s="389"/>
      <c r="AG15" s="389"/>
      <c r="AH15" s="389"/>
      <c r="AI15" s="389"/>
      <c r="AJ15" s="389"/>
      <c r="AK15" s="389"/>
      <c r="AL15" s="389"/>
      <c r="AM15" s="389"/>
      <c r="AN15" s="389"/>
      <c r="AO15" s="389"/>
      <c r="AP15" s="389"/>
      <c r="AQ15" s="389"/>
      <c r="AR15" s="389"/>
      <c r="AS15" s="389"/>
      <c r="AT15" s="389"/>
      <c r="AU15" s="389"/>
      <c r="AV15" s="389"/>
      <c r="AW15" s="389"/>
      <c r="AX15" s="389"/>
      <c r="AY15" s="389"/>
    </row>
    <row r="16" spans="1:51" s="390" customFormat="1">
      <c r="B16" s="389"/>
      <c r="C16" s="389" t="s">
        <v>394</v>
      </c>
      <c r="D16" s="396" t="s">
        <v>395</v>
      </c>
      <c r="E16" s="389"/>
      <c r="F16" s="389"/>
      <c r="G16" s="389"/>
      <c r="H16" s="389"/>
      <c r="I16" s="389"/>
      <c r="J16" s="389"/>
      <c r="K16" s="396" t="s">
        <v>396</v>
      </c>
      <c r="L16" s="389"/>
      <c r="M16" s="399"/>
      <c r="N16" s="399"/>
      <c r="O16" s="399"/>
      <c r="P16" s="389"/>
      <c r="Q16" s="389"/>
      <c r="R16" s="389"/>
      <c r="S16" s="389" t="s">
        <v>397</v>
      </c>
      <c r="T16" s="389"/>
      <c r="U16" s="389"/>
      <c r="V16" s="389"/>
      <c r="W16" s="389"/>
      <c r="X16" s="389"/>
      <c r="Y16" s="389"/>
      <c r="Z16" s="396" t="s">
        <v>396</v>
      </c>
      <c r="AA16" s="389"/>
      <c r="AB16" s="1597"/>
      <c r="AC16" s="1597"/>
      <c r="AD16" s="1597"/>
      <c r="AE16" s="389"/>
      <c r="AF16" s="389"/>
      <c r="AG16" s="396" t="s">
        <v>435</v>
      </c>
      <c r="AH16" s="389"/>
      <c r="AI16" s="389"/>
      <c r="AJ16" s="389"/>
      <c r="AK16" s="389"/>
      <c r="AL16" s="389"/>
      <c r="AM16" s="1597"/>
      <c r="AN16" s="1597"/>
      <c r="AO16" s="1597"/>
      <c r="AP16" s="1597"/>
      <c r="AQ16" s="1597"/>
      <c r="AR16" s="1597"/>
      <c r="AS16" s="1597"/>
      <c r="AT16" s="1597"/>
      <c r="AU16" s="1597"/>
      <c r="AV16" s="1597"/>
      <c r="AW16" s="1597"/>
      <c r="AX16" s="1597"/>
      <c r="AY16" s="389"/>
    </row>
    <row r="17" spans="2:51" s="390" customFormat="1">
      <c r="B17" s="389"/>
      <c r="C17" s="402"/>
      <c r="D17" s="389" t="s">
        <v>398</v>
      </c>
      <c r="E17" s="389"/>
      <c r="F17" s="389"/>
      <c r="G17" s="389"/>
      <c r="H17" s="389"/>
      <c r="I17" s="389"/>
      <c r="J17" s="389"/>
      <c r="K17" s="389"/>
      <c r="L17" s="389"/>
      <c r="M17" s="389"/>
      <c r="N17" s="389"/>
      <c r="O17" s="389"/>
      <c r="P17" s="389"/>
      <c r="Q17" s="389"/>
      <c r="R17" s="389"/>
      <c r="S17" s="1598"/>
      <c r="T17" s="1598"/>
      <c r="U17" s="1598"/>
      <c r="V17" s="1598"/>
      <c r="W17" s="1598"/>
      <c r="X17" s="389" t="s">
        <v>399</v>
      </c>
      <c r="Y17" s="389"/>
      <c r="Z17" s="389"/>
      <c r="AA17" s="389"/>
      <c r="AB17" s="389"/>
      <c r="AC17" s="389"/>
      <c r="AD17" s="389"/>
      <c r="AE17" s="389"/>
      <c r="AF17" s="389"/>
      <c r="AG17" s="389"/>
      <c r="AH17" s="389"/>
      <c r="AI17" s="1599"/>
      <c r="AJ17" s="1599"/>
      <c r="AK17" s="1599"/>
      <c r="AL17" s="1599"/>
      <c r="AM17" s="1599"/>
      <c r="AN17" s="1599"/>
      <c r="AO17" s="1599"/>
      <c r="AP17" s="1599"/>
      <c r="AQ17" s="1599"/>
      <c r="AR17" s="1599"/>
      <c r="AS17" s="1599"/>
      <c r="AT17" s="1599"/>
      <c r="AU17" s="1599"/>
      <c r="AV17" s="399"/>
      <c r="AW17" s="399"/>
      <c r="AX17" s="399"/>
      <c r="AY17" s="389"/>
    </row>
    <row r="19" spans="2:51" ht="18.5">
      <c r="C19" s="1590" t="s">
        <v>400</v>
      </c>
      <c r="D19" s="1590"/>
      <c r="E19" s="1590"/>
      <c r="F19" s="1590"/>
      <c r="G19" s="1590"/>
      <c r="H19" s="1590"/>
      <c r="I19" s="1590"/>
      <c r="J19" s="1590"/>
      <c r="K19" s="1590"/>
      <c r="L19" s="1590"/>
      <c r="M19" s="1590"/>
      <c r="N19" s="1590"/>
      <c r="O19" s="1590"/>
      <c r="P19" s="1590"/>
      <c r="Q19" s="1590"/>
      <c r="R19" s="1590"/>
      <c r="S19" s="1590"/>
      <c r="T19" s="1590"/>
      <c r="U19" s="1590"/>
      <c r="V19" s="1590"/>
      <c r="W19" s="1590"/>
      <c r="X19" s="1590"/>
      <c r="Y19" s="1590"/>
      <c r="Z19" s="1590"/>
      <c r="AA19" s="1590"/>
      <c r="AB19" s="1590"/>
      <c r="AC19" s="1590"/>
      <c r="AD19" s="1590"/>
      <c r="AE19" s="1590"/>
      <c r="AF19" s="1590"/>
      <c r="AG19" s="1590"/>
      <c r="AH19" s="1590"/>
      <c r="AI19" s="1590"/>
      <c r="AJ19" s="1590"/>
      <c r="AK19" s="1590"/>
      <c r="AL19" s="1590"/>
      <c r="AM19" s="1590"/>
      <c r="AN19" s="1590"/>
      <c r="AO19" s="1590"/>
      <c r="AP19" s="1590"/>
      <c r="AQ19" s="1590"/>
      <c r="AR19" s="1590"/>
      <c r="AS19" s="1590"/>
      <c r="AT19" s="1590"/>
      <c r="AU19" s="1590"/>
      <c r="AV19" s="1590"/>
      <c r="AW19" s="1590"/>
      <c r="AX19" s="1590"/>
    </row>
    <row r="20" spans="2:51" ht="8.4" customHeight="1" thickBot="1">
      <c r="C20" s="349"/>
      <c r="D20" s="349"/>
      <c r="E20" s="349"/>
      <c r="F20" s="349"/>
      <c r="G20" s="349"/>
      <c r="H20" s="349"/>
      <c r="I20" s="349"/>
      <c r="J20" s="349"/>
      <c r="K20" s="349"/>
      <c r="L20" s="349"/>
      <c r="M20" s="349"/>
      <c r="N20" s="349"/>
    </row>
    <row r="21" spans="2:51" s="390" customFormat="1" ht="15.5" thickBot="1">
      <c r="B21" s="389"/>
      <c r="C21" s="352" t="s">
        <v>401</v>
      </c>
      <c r="D21" s="353"/>
      <c r="E21" s="353"/>
      <c r="F21" s="1591" t="str">
        <f>'INPUT DATA'!$E$10</f>
        <v>KORONADAL NATIONAL COMPREHENSIVE HIGH SCHOOL</v>
      </c>
      <c r="G21" s="1591"/>
      <c r="H21" s="1591"/>
      <c r="I21" s="1591"/>
      <c r="J21" s="1591"/>
      <c r="K21" s="1591"/>
      <c r="L21" s="1591"/>
      <c r="M21" s="1591"/>
      <c r="N21" s="1591"/>
      <c r="O21" s="1591"/>
      <c r="P21" s="1591"/>
      <c r="Q21" s="1591"/>
      <c r="R21" s="1591"/>
      <c r="S21" s="353" t="s">
        <v>402</v>
      </c>
      <c r="T21" s="354"/>
      <c r="U21" s="388"/>
      <c r="V21" s="354"/>
      <c r="W21" s="1562">
        <f>'INPUT DATA'!$E$11</f>
        <v>304671</v>
      </c>
      <c r="X21" s="1562"/>
      <c r="Y21" s="1562"/>
      <c r="Z21" s="1562"/>
      <c r="AA21" s="353" t="s">
        <v>403</v>
      </c>
      <c r="AB21" s="354"/>
      <c r="AC21" s="354"/>
      <c r="AD21" s="1561" t="str">
        <f>'INPUT DATA'!$E$13</f>
        <v>DISTRICT IX</v>
      </c>
      <c r="AE21" s="1561"/>
      <c r="AF21" s="1561"/>
      <c r="AG21" s="1561"/>
      <c r="AH21" s="353" t="s">
        <v>404</v>
      </c>
      <c r="AI21" s="388"/>
      <c r="AJ21" s="388"/>
      <c r="AK21" s="1561" t="str">
        <f>'INPUT DATA'!$E$9</f>
        <v>CITY SCHOOLS DIVISION OF KORONADAL</v>
      </c>
      <c r="AL21" s="1561"/>
      <c r="AM21" s="1561"/>
      <c r="AN21" s="1561"/>
      <c r="AO21" s="1561"/>
      <c r="AP21" s="1561"/>
      <c r="AQ21" s="1561"/>
      <c r="AR21" s="353" t="s">
        <v>405</v>
      </c>
      <c r="AS21" s="388"/>
      <c r="AT21" s="388"/>
      <c r="AU21" s="1561" t="str">
        <f>'INPUT DATA'!$E$8</f>
        <v>REGION XII</v>
      </c>
      <c r="AV21" s="1561"/>
      <c r="AW21" s="1561"/>
      <c r="AX21" s="1592"/>
      <c r="AY21" s="389"/>
    </row>
    <row r="22" spans="2:51" s="390" customFormat="1" ht="16" thickBot="1">
      <c r="B22" s="355"/>
      <c r="C22" s="356" t="s">
        <v>406</v>
      </c>
      <c r="D22" s="372"/>
      <c r="E22" s="372"/>
      <c r="F22" s="372"/>
      <c r="G22" s="372"/>
      <c r="H22" s="372"/>
      <c r="I22" s="372"/>
      <c r="J22" s="674" t="str">
        <f>_xlfn.TEXTBEFORE('INPUT DATA'!$E$14,"-")</f>
        <v>7</v>
      </c>
      <c r="K22" s="372" t="s">
        <v>203</v>
      </c>
      <c r="L22" s="372"/>
      <c r="M22" s="372"/>
      <c r="N22" s="1539" t="str">
        <f>_xlfn.TEXTAFTER('INPUT DATA'!E14,"-")</f>
        <v>ROSAL</v>
      </c>
      <c r="O22" s="1539"/>
      <c r="P22" s="1539"/>
      <c r="Q22" s="1539"/>
      <c r="R22" s="372" t="s">
        <v>407</v>
      </c>
      <c r="S22" s="373"/>
      <c r="T22" s="373"/>
      <c r="U22" s="373"/>
      <c r="V22" s="373"/>
      <c r="W22" s="1589" t="str">
        <f>'INPUT DATA'!$E$12</f>
        <v>2026-2027</v>
      </c>
      <c r="X22" s="1589"/>
      <c r="Y22" s="1589"/>
      <c r="Z22" s="372" t="s">
        <v>408</v>
      </c>
      <c r="AA22" s="373"/>
      <c r="AB22" s="374"/>
      <c r="AC22" s="373"/>
      <c r="AD22" s="373"/>
      <c r="AE22" s="374"/>
      <c r="AF22" s="374"/>
      <c r="AG22" s="374"/>
      <c r="AH22" s="374"/>
      <c r="AI22" s="1539" t="str">
        <f>'INPUT DATA'!$E$17</f>
        <v>KATHY A. GARCIA</v>
      </c>
      <c r="AJ22" s="1539"/>
      <c r="AK22" s="1539"/>
      <c r="AL22" s="1539"/>
      <c r="AM22" s="1539"/>
      <c r="AN22" s="1539"/>
      <c r="AO22" s="1539"/>
      <c r="AP22" s="375" t="s">
        <v>369</v>
      </c>
      <c r="AQ22" s="374"/>
      <c r="AR22" s="374"/>
      <c r="AS22" s="374"/>
      <c r="AT22" s="1540"/>
      <c r="AU22" s="1540"/>
      <c r="AV22" s="1540"/>
      <c r="AW22" s="1540"/>
      <c r="AX22" s="1541"/>
      <c r="AY22" s="355"/>
    </row>
    <row r="23" spans="2:51" s="390" customFormat="1" ht="4.75" customHeight="1" thickBot="1">
      <c r="B23" s="355"/>
      <c r="C23" s="357"/>
      <c r="D23" s="376"/>
      <c r="E23" s="376"/>
      <c r="F23" s="376"/>
      <c r="G23" s="376"/>
      <c r="H23" s="376"/>
      <c r="I23" s="376"/>
      <c r="J23" s="376"/>
      <c r="K23" s="376"/>
      <c r="L23" s="376"/>
      <c r="M23" s="376"/>
      <c r="N23" s="376"/>
      <c r="O23" s="374"/>
      <c r="P23" s="374"/>
      <c r="Q23" s="374"/>
      <c r="R23" s="374"/>
      <c r="S23" s="374"/>
      <c r="T23" s="374"/>
      <c r="U23" s="374"/>
      <c r="V23" s="374"/>
      <c r="W23" s="374"/>
      <c r="X23" s="374"/>
      <c r="Y23" s="374"/>
      <c r="Z23" s="374"/>
      <c r="AA23" s="374"/>
      <c r="AB23" s="374"/>
      <c r="AC23" s="374"/>
      <c r="AD23" s="374"/>
      <c r="AE23" s="374"/>
      <c r="AF23" s="374"/>
      <c r="AG23" s="374"/>
      <c r="AH23" s="374"/>
      <c r="AI23" s="374"/>
      <c r="AJ23" s="374"/>
      <c r="AK23" s="374"/>
      <c r="AL23" s="374"/>
      <c r="AM23" s="374"/>
      <c r="AN23" s="374"/>
      <c r="AO23" s="374"/>
      <c r="AP23" s="374"/>
      <c r="AQ23" s="374"/>
      <c r="AR23" s="374"/>
      <c r="AS23" s="374"/>
      <c r="AT23" s="374"/>
      <c r="AU23" s="374"/>
      <c r="AV23" s="374"/>
      <c r="AW23" s="374"/>
      <c r="AX23" s="358"/>
      <c r="AY23" s="355"/>
    </row>
    <row r="24" spans="2:51" s="390" customFormat="1" ht="13.75" customHeight="1">
      <c r="B24" s="389"/>
      <c r="C24" s="1542" t="s">
        <v>356</v>
      </c>
      <c r="D24" s="1543"/>
      <c r="E24" s="1543"/>
      <c r="F24" s="1543"/>
      <c r="G24" s="1543"/>
      <c r="H24" s="1543"/>
      <c r="I24" s="1543"/>
      <c r="J24" s="1543"/>
      <c r="K24" s="1543"/>
      <c r="L24" s="1543"/>
      <c r="M24" s="1543"/>
      <c r="N24" s="1543"/>
      <c r="O24" s="1543"/>
      <c r="P24" s="1543"/>
      <c r="Q24" s="1543"/>
      <c r="R24" s="1543"/>
      <c r="S24" s="1543"/>
      <c r="T24" s="1544"/>
      <c r="U24" s="1565" t="s">
        <v>316</v>
      </c>
      <c r="V24" s="1566"/>
      <c r="W24" s="1566"/>
      <c r="X24" s="1566"/>
      <c r="Y24" s="1566"/>
      <c r="Z24" s="1566"/>
      <c r="AA24" s="1566"/>
      <c r="AB24" s="1566"/>
      <c r="AC24" s="1567"/>
      <c r="AD24" s="1532" t="s">
        <v>433</v>
      </c>
      <c r="AE24" s="1533"/>
      <c r="AF24" s="1533"/>
      <c r="AG24" s="1533"/>
      <c r="AH24" s="1533"/>
      <c r="AI24" s="1533"/>
      <c r="AJ24" s="1534"/>
      <c r="AK24" s="1548" t="s">
        <v>156</v>
      </c>
      <c r="AL24" s="1549"/>
      <c r="AM24" s="1549"/>
      <c r="AN24" s="1549"/>
      <c r="AO24" s="1549"/>
      <c r="AP24" s="1549"/>
      <c r="AQ24" s="1549"/>
      <c r="AR24" s="1549"/>
      <c r="AS24" s="1549"/>
      <c r="AT24" s="1549"/>
      <c r="AU24" s="1549"/>
      <c r="AV24" s="1549"/>
      <c r="AW24" s="1549"/>
      <c r="AX24" s="1550"/>
      <c r="AY24" s="389"/>
    </row>
    <row r="25" spans="2:51" s="390" customFormat="1">
      <c r="B25" s="389"/>
      <c r="C25" s="1545"/>
      <c r="D25" s="1546"/>
      <c r="E25" s="1546"/>
      <c r="F25" s="1546"/>
      <c r="G25" s="1546"/>
      <c r="H25" s="1546"/>
      <c r="I25" s="1546"/>
      <c r="J25" s="1546"/>
      <c r="K25" s="1546"/>
      <c r="L25" s="1546"/>
      <c r="M25" s="1546"/>
      <c r="N25" s="1546"/>
      <c r="O25" s="1546"/>
      <c r="P25" s="1546"/>
      <c r="Q25" s="1546"/>
      <c r="R25" s="1546"/>
      <c r="S25" s="1546"/>
      <c r="T25" s="1547"/>
      <c r="U25" s="1531">
        <v>1</v>
      </c>
      <c r="V25" s="1531"/>
      <c r="W25" s="1531"/>
      <c r="X25" s="1531">
        <v>2</v>
      </c>
      <c r="Y25" s="1531"/>
      <c r="Z25" s="1531"/>
      <c r="AA25" s="1531">
        <v>3</v>
      </c>
      <c r="AB25" s="1531"/>
      <c r="AC25" s="1531"/>
      <c r="AD25" s="1535"/>
      <c r="AE25" s="1536"/>
      <c r="AF25" s="1536"/>
      <c r="AG25" s="1536"/>
      <c r="AH25" s="1536"/>
      <c r="AI25" s="1536"/>
      <c r="AJ25" s="1537"/>
      <c r="AK25" s="1535"/>
      <c r="AL25" s="1536"/>
      <c r="AM25" s="1536"/>
      <c r="AN25" s="1536"/>
      <c r="AO25" s="1536"/>
      <c r="AP25" s="1536"/>
      <c r="AQ25" s="1536"/>
      <c r="AR25" s="1536"/>
      <c r="AS25" s="1536"/>
      <c r="AT25" s="1536"/>
      <c r="AU25" s="1536"/>
      <c r="AV25" s="1536"/>
      <c r="AW25" s="1536"/>
      <c r="AX25" s="1551"/>
      <c r="AY25" s="389"/>
    </row>
    <row r="26" spans="2:51" s="390" customFormat="1" ht="18.5">
      <c r="B26" s="389"/>
      <c r="C26" s="1490" t="s">
        <v>255</v>
      </c>
      <c r="D26" s="1491"/>
      <c r="E26" s="1491"/>
      <c r="F26" s="1491"/>
      <c r="G26" s="1491"/>
      <c r="H26" s="1491"/>
      <c r="I26" s="1491"/>
      <c r="J26" s="1491"/>
      <c r="K26" s="1491"/>
      <c r="L26" s="1491"/>
      <c r="M26" s="1491"/>
      <c r="N26" s="1491"/>
      <c r="O26" s="1491"/>
      <c r="P26" s="1491"/>
      <c r="Q26" s="1491"/>
      <c r="R26" s="1491"/>
      <c r="S26" s="1491"/>
      <c r="T26" s="1491"/>
      <c r="U26" s="1482">
        <f>_xlfn.XLOOKUP($A$7,consol!B:B,consol!D:D)</f>
        <v>85</v>
      </c>
      <c r="V26" s="1483"/>
      <c r="W26" s="1484"/>
      <c r="X26" s="1482">
        <f>_xlfn.XLOOKUP($A$7,consol!B:B,consol!E:E)</f>
        <v>0</v>
      </c>
      <c r="Y26" s="1483"/>
      <c r="Z26" s="1484"/>
      <c r="AA26" s="1482">
        <f>_xlfn.XLOOKUP($A$7,consol!B:B,consol!F:F)</f>
        <v>0</v>
      </c>
      <c r="AB26" s="1483"/>
      <c r="AC26" s="1484"/>
      <c r="AD26" s="1482">
        <f>_xlfn.XLOOKUP($A$7,consol!B:B,consol!G:G)</f>
        <v>28</v>
      </c>
      <c r="AE26" s="1483"/>
      <c r="AF26" s="1483"/>
      <c r="AG26" s="1483"/>
      <c r="AH26" s="1483"/>
      <c r="AI26" s="1483"/>
      <c r="AJ26" s="1484"/>
      <c r="AK26" s="1507" t="str">
        <f>IF(OR(AD26=""),"",IF(AD26&gt;=74.5,"PASSED","FAILED"))</f>
        <v>FAILED</v>
      </c>
      <c r="AL26" s="1508"/>
      <c r="AM26" s="1508"/>
      <c r="AN26" s="1508"/>
      <c r="AO26" s="1508"/>
      <c r="AP26" s="1508"/>
      <c r="AQ26" s="1508"/>
      <c r="AR26" s="1508"/>
      <c r="AS26" s="1508"/>
      <c r="AT26" s="1508"/>
      <c r="AU26" s="1508"/>
      <c r="AV26" s="1508"/>
      <c r="AW26" s="1508"/>
      <c r="AX26" s="1509"/>
      <c r="AY26" s="389"/>
    </row>
    <row r="27" spans="2:51" s="390" customFormat="1" ht="18.5">
      <c r="B27" s="389"/>
      <c r="C27" s="1490" t="s">
        <v>256</v>
      </c>
      <c r="D27" s="1491"/>
      <c r="E27" s="1491"/>
      <c r="F27" s="1491"/>
      <c r="G27" s="1491"/>
      <c r="H27" s="1491"/>
      <c r="I27" s="1491"/>
      <c r="J27" s="1491"/>
      <c r="K27" s="1491"/>
      <c r="L27" s="1491"/>
      <c r="M27" s="1491"/>
      <c r="N27" s="1491"/>
      <c r="O27" s="1491"/>
      <c r="P27" s="1491"/>
      <c r="Q27" s="1491"/>
      <c r="R27" s="1491"/>
      <c r="S27" s="1491"/>
      <c r="T27" s="1491"/>
      <c r="U27" s="1482">
        <f>_xlfn.XLOOKUP(A7,consol!B:B,consol!H:H)</f>
        <v>88</v>
      </c>
      <c r="V27" s="1483"/>
      <c r="W27" s="1484"/>
      <c r="X27" s="1482">
        <f>_xlfn.XLOOKUP(A7,consol!B:B,consol!I:I)</f>
        <v>0</v>
      </c>
      <c r="Y27" s="1483"/>
      <c r="Z27" s="1484"/>
      <c r="AA27" s="1482">
        <f>_xlfn.XLOOKUP(A7,consol!B:B,consol!J:J)</f>
        <v>0</v>
      </c>
      <c r="AB27" s="1483"/>
      <c r="AC27" s="1484"/>
      <c r="AD27" s="1482">
        <f>_xlfn.XLOOKUP(A7,consol!B:B,consol!K:K)</f>
        <v>29</v>
      </c>
      <c r="AE27" s="1483"/>
      <c r="AF27" s="1483"/>
      <c r="AG27" s="1483"/>
      <c r="AH27" s="1483"/>
      <c r="AI27" s="1483"/>
      <c r="AJ27" s="1484"/>
      <c r="AK27" s="1507" t="str">
        <f t="shared" ref="AK27:AK35" si="0">IF(OR(AD27=""),"",IF(AD27&gt;=74.5,"PASSED","FAILED"))</f>
        <v>FAILED</v>
      </c>
      <c r="AL27" s="1508"/>
      <c r="AM27" s="1508"/>
      <c r="AN27" s="1508"/>
      <c r="AO27" s="1508"/>
      <c r="AP27" s="1508"/>
      <c r="AQ27" s="1508"/>
      <c r="AR27" s="1508"/>
      <c r="AS27" s="1508"/>
      <c r="AT27" s="1508"/>
      <c r="AU27" s="1508"/>
      <c r="AV27" s="1508"/>
      <c r="AW27" s="1508"/>
      <c r="AX27" s="1509"/>
      <c r="AY27" s="389"/>
    </row>
    <row r="28" spans="2:51" s="390" customFormat="1" ht="18.5">
      <c r="B28" s="389"/>
      <c r="C28" s="1490" t="s">
        <v>257</v>
      </c>
      <c r="D28" s="1491"/>
      <c r="E28" s="1491"/>
      <c r="F28" s="1491"/>
      <c r="G28" s="1491"/>
      <c r="H28" s="1491"/>
      <c r="I28" s="1491"/>
      <c r="J28" s="1491"/>
      <c r="K28" s="1491"/>
      <c r="L28" s="1491"/>
      <c r="M28" s="1491"/>
      <c r="N28" s="1491"/>
      <c r="O28" s="1491"/>
      <c r="P28" s="1491"/>
      <c r="Q28" s="1491"/>
      <c r="R28" s="1491"/>
      <c r="S28" s="1491"/>
      <c r="T28" s="1491"/>
      <c r="U28" s="1482">
        <f>_xlfn.XLOOKUP(A7,consol!B:B,consol!L:L)</f>
        <v>87</v>
      </c>
      <c r="V28" s="1483"/>
      <c r="W28" s="1484"/>
      <c r="X28" s="1482">
        <f>_xlfn.XLOOKUP(A7,consol!B:B,consol!M:M)</f>
        <v>0</v>
      </c>
      <c r="Y28" s="1483"/>
      <c r="Z28" s="1484"/>
      <c r="AA28" s="1482">
        <f>_xlfn.XLOOKUP(A7,consol!B:B,consol!N:N)</f>
        <v>0</v>
      </c>
      <c r="AB28" s="1483"/>
      <c r="AC28" s="1484"/>
      <c r="AD28" s="1482">
        <f>_xlfn.XLOOKUP(A7,consol!B:B,consol!O:O)</f>
        <v>29</v>
      </c>
      <c r="AE28" s="1483"/>
      <c r="AF28" s="1483"/>
      <c r="AG28" s="1483"/>
      <c r="AH28" s="1483"/>
      <c r="AI28" s="1483"/>
      <c r="AJ28" s="1484"/>
      <c r="AK28" s="1507" t="str">
        <f t="shared" si="0"/>
        <v>FAILED</v>
      </c>
      <c r="AL28" s="1508"/>
      <c r="AM28" s="1508"/>
      <c r="AN28" s="1508"/>
      <c r="AO28" s="1508"/>
      <c r="AP28" s="1508"/>
      <c r="AQ28" s="1508"/>
      <c r="AR28" s="1508"/>
      <c r="AS28" s="1508"/>
      <c r="AT28" s="1508"/>
      <c r="AU28" s="1508"/>
      <c r="AV28" s="1508"/>
      <c r="AW28" s="1508"/>
      <c r="AX28" s="1509"/>
      <c r="AY28" s="389"/>
    </row>
    <row r="29" spans="2:51" s="390" customFormat="1" ht="18.5">
      <c r="B29" s="389"/>
      <c r="C29" s="1490" t="s">
        <v>409</v>
      </c>
      <c r="D29" s="1491"/>
      <c r="E29" s="1491"/>
      <c r="F29" s="1491"/>
      <c r="G29" s="1491"/>
      <c r="H29" s="1491"/>
      <c r="I29" s="1491"/>
      <c r="J29" s="1491"/>
      <c r="K29" s="1491"/>
      <c r="L29" s="1491"/>
      <c r="M29" s="1491"/>
      <c r="N29" s="1491"/>
      <c r="O29" s="1491"/>
      <c r="P29" s="1491"/>
      <c r="Q29" s="1491"/>
      <c r="R29" s="1491"/>
      <c r="S29" s="1491"/>
      <c r="T29" s="1491"/>
      <c r="U29" s="1482">
        <f>_xlfn.XLOOKUP(A7,consol!B:B,consol!P:P)</f>
        <v>84</v>
      </c>
      <c r="V29" s="1483"/>
      <c r="W29" s="1484"/>
      <c r="X29" s="1482">
        <f>_xlfn.XLOOKUP(A7,consol!B:B,consol!Q:Q)</f>
        <v>0</v>
      </c>
      <c r="Y29" s="1483"/>
      <c r="Z29" s="1484"/>
      <c r="AA29" s="1482">
        <f>_xlfn.XLOOKUP(A7,consol!B:B,consol!R:R)</f>
        <v>0</v>
      </c>
      <c r="AB29" s="1483"/>
      <c r="AC29" s="1484"/>
      <c r="AD29" s="1482">
        <f>_xlfn.XLOOKUP(A7,consol!B:B,consol!S:S)</f>
        <v>28</v>
      </c>
      <c r="AE29" s="1483"/>
      <c r="AF29" s="1483"/>
      <c r="AG29" s="1483"/>
      <c r="AH29" s="1483"/>
      <c r="AI29" s="1483"/>
      <c r="AJ29" s="1484"/>
      <c r="AK29" s="1507" t="str">
        <f t="shared" si="0"/>
        <v>FAILED</v>
      </c>
      <c r="AL29" s="1508"/>
      <c r="AM29" s="1508"/>
      <c r="AN29" s="1508"/>
      <c r="AO29" s="1508"/>
      <c r="AP29" s="1508"/>
      <c r="AQ29" s="1508"/>
      <c r="AR29" s="1508"/>
      <c r="AS29" s="1508"/>
      <c r="AT29" s="1508"/>
      <c r="AU29" s="1508"/>
      <c r="AV29" s="1508"/>
      <c r="AW29" s="1508"/>
      <c r="AX29" s="1509"/>
      <c r="AY29" s="389"/>
    </row>
    <row r="30" spans="2:51" s="390" customFormat="1" ht="18.5">
      <c r="B30" s="389"/>
      <c r="C30" s="1490" t="s">
        <v>259</v>
      </c>
      <c r="D30" s="1491"/>
      <c r="E30" s="1491"/>
      <c r="F30" s="1491"/>
      <c r="G30" s="1491"/>
      <c r="H30" s="1491"/>
      <c r="I30" s="1491"/>
      <c r="J30" s="1491"/>
      <c r="K30" s="1491"/>
      <c r="L30" s="1491"/>
      <c r="M30" s="1491"/>
      <c r="N30" s="1491"/>
      <c r="O30" s="1491"/>
      <c r="P30" s="1491"/>
      <c r="Q30" s="1491"/>
      <c r="R30" s="1491"/>
      <c r="S30" s="1491"/>
      <c r="T30" s="1491"/>
      <c r="U30" s="1482">
        <f>_xlfn.XLOOKUP(A7,consol!B:B,consol!T:T)</f>
        <v>86</v>
      </c>
      <c r="V30" s="1483"/>
      <c r="W30" s="1484"/>
      <c r="X30" s="1482">
        <f>_xlfn.XLOOKUP(A7,consol!B:B,consol!U:U)</f>
        <v>0</v>
      </c>
      <c r="Y30" s="1483"/>
      <c r="Z30" s="1484"/>
      <c r="AA30" s="1482">
        <f>_xlfn.XLOOKUP(A7,consol!B:B,consol!V:V)</f>
        <v>0</v>
      </c>
      <c r="AB30" s="1483"/>
      <c r="AC30" s="1484"/>
      <c r="AD30" s="1482">
        <f>_xlfn.XLOOKUP(A7,consol!B:B,consol!W:W)</f>
        <v>29</v>
      </c>
      <c r="AE30" s="1483"/>
      <c r="AF30" s="1483"/>
      <c r="AG30" s="1483"/>
      <c r="AH30" s="1483"/>
      <c r="AI30" s="1483"/>
      <c r="AJ30" s="1484"/>
      <c r="AK30" s="1507" t="str">
        <f t="shared" si="0"/>
        <v>FAILED</v>
      </c>
      <c r="AL30" s="1508"/>
      <c r="AM30" s="1508"/>
      <c r="AN30" s="1508"/>
      <c r="AO30" s="1508"/>
      <c r="AP30" s="1508"/>
      <c r="AQ30" s="1508"/>
      <c r="AR30" s="1508"/>
      <c r="AS30" s="1508"/>
      <c r="AT30" s="1508"/>
      <c r="AU30" s="1508"/>
      <c r="AV30" s="1508"/>
      <c r="AW30" s="1508"/>
      <c r="AX30" s="1509"/>
      <c r="AY30" s="389"/>
    </row>
    <row r="31" spans="2:51" s="390" customFormat="1" ht="18.5">
      <c r="B31" s="389"/>
      <c r="C31" s="1490" t="s">
        <v>260</v>
      </c>
      <c r="D31" s="1491"/>
      <c r="E31" s="1491"/>
      <c r="F31" s="1491"/>
      <c r="G31" s="1491"/>
      <c r="H31" s="1491"/>
      <c r="I31" s="1491"/>
      <c r="J31" s="1491"/>
      <c r="K31" s="1491"/>
      <c r="L31" s="1491"/>
      <c r="M31" s="1491"/>
      <c r="N31" s="1491"/>
      <c r="O31" s="1491"/>
      <c r="P31" s="1491"/>
      <c r="Q31" s="1491"/>
      <c r="R31" s="1491"/>
      <c r="S31" s="1491"/>
      <c r="T31" s="1491"/>
      <c r="U31" s="1482">
        <f>_xlfn.XLOOKUP(A7,consol!B:B,consol!X:X)</f>
        <v>93</v>
      </c>
      <c r="V31" s="1483"/>
      <c r="W31" s="1484"/>
      <c r="X31" s="1482">
        <f>_xlfn.XLOOKUP(A7,consol!B:B,consol!Y:Y)</f>
        <v>0</v>
      </c>
      <c r="Y31" s="1483"/>
      <c r="Z31" s="1484"/>
      <c r="AA31" s="1482">
        <f>_xlfn.XLOOKUP(A7,consol!B:B,consol!Z:Z)</f>
        <v>0</v>
      </c>
      <c r="AB31" s="1483"/>
      <c r="AC31" s="1484"/>
      <c r="AD31" s="1482">
        <f>_xlfn.XLOOKUP(A7,consol!B:B,consol!AA:AA)</f>
        <v>31</v>
      </c>
      <c r="AE31" s="1483"/>
      <c r="AF31" s="1483"/>
      <c r="AG31" s="1483"/>
      <c r="AH31" s="1483"/>
      <c r="AI31" s="1483"/>
      <c r="AJ31" s="1484"/>
      <c r="AK31" s="1507" t="str">
        <f t="shared" si="0"/>
        <v>FAILED</v>
      </c>
      <c r="AL31" s="1508"/>
      <c r="AM31" s="1508"/>
      <c r="AN31" s="1508"/>
      <c r="AO31" s="1508"/>
      <c r="AP31" s="1508"/>
      <c r="AQ31" s="1508"/>
      <c r="AR31" s="1508"/>
      <c r="AS31" s="1508"/>
      <c r="AT31" s="1508"/>
      <c r="AU31" s="1508"/>
      <c r="AV31" s="1508"/>
      <c r="AW31" s="1508"/>
      <c r="AX31" s="1509"/>
      <c r="AY31" s="389"/>
    </row>
    <row r="32" spans="2:51" s="390" customFormat="1" ht="18.5">
      <c r="B32" s="389"/>
      <c r="C32" s="1490" t="s">
        <v>410</v>
      </c>
      <c r="D32" s="1491"/>
      <c r="E32" s="1491"/>
      <c r="F32" s="1491"/>
      <c r="G32" s="1491"/>
      <c r="H32" s="1491"/>
      <c r="I32" s="1491"/>
      <c r="J32" s="1491"/>
      <c r="K32" s="1491"/>
      <c r="L32" s="1491"/>
      <c r="M32" s="1491"/>
      <c r="N32" s="1491"/>
      <c r="O32" s="1491"/>
      <c r="P32" s="1491"/>
      <c r="Q32" s="1491"/>
      <c r="R32" s="1491"/>
      <c r="S32" s="1491"/>
      <c r="T32" s="1491"/>
      <c r="U32" s="1482">
        <f>_xlfn.XLOOKUP(A7,consol!B:B,consol!AB:AB)</f>
        <v>87</v>
      </c>
      <c r="V32" s="1483"/>
      <c r="W32" s="1484"/>
      <c r="X32" s="1482">
        <f>_xlfn.XLOOKUP(A7,consol!B:B,consol!AC:AC)</f>
        <v>0</v>
      </c>
      <c r="Y32" s="1483"/>
      <c r="Z32" s="1484"/>
      <c r="AA32" s="1482">
        <f>_xlfn.XLOOKUP(A7,consol!B:B,consol!AD:AD)</f>
        <v>0</v>
      </c>
      <c r="AB32" s="1483"/>
      <c r="AC32" s="1484"/>
      <c r="AD32" s="1482">
        <f>_xlfn.XLOOKUP(A7,consol!B:B,consol!AE:AE)</f>
        <v>29</v>
      </c>
      <c r="AE32" s="1483"/>
      <c r="AF32" s="1483"/>
      <c r="AG32" s="1483"/>
      <c r="AH32" s="1483"/>
      <c r="AI32" s="1483"/>
      <c r="AJ32" s="1484"/>
      <c r="AK32" s="1507" t="str">
        <f t="shared" si="0"/>
        <v>FAILED</v>
      </c>
      <c r="AL32" s="1508"/>
      <c r="AM32" s="1508"/>
      <c r="AN32" s="1508"/>
      <c r="AO32" s="1508"/>
      <c r="AP32" s="1508"/>
      <c r="AQ32" s="1508"/>
      <c r="AR32" s="1508"/>
      <c r="AS32" s="1508"/>
      <c r="AT32" s="1508"/>
      <c r="AU32" s="1508"/>
      <c r="AV32" s="1508"/>
      <c r="AW32" s="1508"/>
      <c r="AX32" s="1509"/>
      <c r="AY32" s="389"/>
    </row>
    <row r="33" spans="2:55" s="390" customFormat="1" ht="18.5">
      <c r="B33" s="389"/>
      <c r="C33" s="1490" t="s">
        <v>12</v>
      </c>
      <c r="D33" s="1491"/>
      <c r="E33" s="1491"/>
      <c r="F33" s="1491"/>
      <c r="G33" s="1491"/>
      <c r="H33" s="1491"/>
      <c r="I33" s="1491"/>
      <c r="J33" s="1491"/>
      <c r="K33" s="1491"/>
      <c r="L33" s="1491"/>
      <c r="M33" s="1491"/>
      <c r="N33" s="1491"/>
      <c r="O33" s="1491"/>
      <c r="P33" s="1491"/>
      <c r="Q33" s="1491"/>
      <c r="R33" s="1491"/>
      <c r="S33" s="1491"/>
      <c r="T33" s="1491"/>
      <c r="U33" s="1482">
        <f>_xlfn.XLOOKUP(A7,consol!B:B,consol!AF:AF)</f>
        <v>90</v>
      </c>
      <c r="V33" s="1483"/>
      <c r="W33" s="1484"/>
      <c r="X33" s="1482" t="str">
        <f>_xlfn.XLOOKUP(A7,consol!B:B,consol!AG:AG)</f>
        <v/>
      </c>
      <c r="Y33" s="1483"/>
      <c r="Z33" s="1484"/>
      <c r="AA33" s="1482" t="str">
        <f>_xlfn.XLOOKUP(A7,consol!B:B,consol!AH:AH)</f>
        <v/>
      </c>
      <c r="AB33" s="1483"/>
      <c r="AC33" s="1484"/>
      <c r="AD33" s="1482" t="str">
        <f>_xlfn.XLOOKUP(A7,consol!B:B,consol!AI:AI)</f>
        <v/>
      </c>
      <c r="AE33" s="1483"/>
      <c r="AF33" s="1483"/>
      <c r="AG33" s="1483"/>
      <c r="AH33" s="1483"/>
      <c r="AI33" s="1483"/>
      <c r="AJ33" s="1484"/>
      <c r="AK33" s="1507" t="str">
        <f t="shared" si="0"/>
        <v/>
      </c>
      <c r="AL33" s="1508"/>
      <c r="AM33" s="1508"/>
      <c r="AN33" s="1508"/>
      <c r="AO33" s="1508"/>
      <c r="AP33" s="1508"/>
      <c r="AQ33" s="1508"/>
      <c r="AR33" s="1508"/>
      <c r="AS33" s="1508"/>
      <c r="AT33" s="1508"/>
      <c r="AU33" s="1508"/>
      <c r="AV33" s="1508"/>
      <c r="AW33" s="1508"/>
      <c r="AX33" s="1509"/>
      <c r="AY33" s="389"/>
    </row>
    <row r="34" spans="2:55" s="390" customFormat="1" ht="18.5">
      <c r="B34" s="389"/>
      <c r="C34" s="1529" t="s">
        <v>262</v>
      </c>
      <c r="D34" s="1530"/>
      <c r="E34" s="1530"/>
      <c r="F34" s="1530"/>
      <c r="G34" s="1530"/>
      <c r="H34" s="1530"/>
      <c r="I34" s="1530"/>
      <c r="J34" s="1530"/>
      <c r="K34" s="1530"/>
      <c r="L34" s="1530"/>
      <c r="M34" s="1530"/>
      <c r="N34" s="1530"/>
      <c r="O34" s="1530"/>
      <c r="P34" s="1530"/>
      <c r="Q34" s="1530"/>
      <c r="R34" s="1530"/>
      <c r="S34" s="1530"/>
      <c r="T34" s="1530"/>
      <c r="U34" s="1482">
        <f>_xlfn.XLOOKUP(A7,consol!B:B,consol!AJ:AJ)</f>
        <v>92</v>
      </c>
      <c r="V34" s="1483"/>
      <c r="W34" s="1484"/>
      <c r="X34" s="1482">
        <f>_xlfn.XLOOKUP(A7,consol!B:B,consol!AK:AK)</f>
        <v>0</v>
      </c>
      <c r="Y34" s="1483"/>
      <c r="Z34" s="1484"/>
      <c r="AA34" s="1482">
        <f>_xlfn.XLOOKUP(A7,consol!B:B,consol!AL:AL)</f>
        <v>0</v>
      </c>
      <c r="AB34" s="1483"/>
      <c r="AC34" s="1484"/>
      <c r="AD34" s="1482">
        <f>_xlfn.XLOOKUP(A7,consol!B:B,consol!AM:AM)</f>
        <v>31</v>
      </c>
      <c r="AE34" s="1483"/>
      <c r="AF34" s="1483"/>
      <c r="AG34" s="1483"/>
      <c r="AH34" s="1483"/>
      <c r="AI34" s="1483"/>
      <c r="AJ34" s="1484"/>
      <c r="AK34" s="1507" t="str">
        <f t="shared" si="0"/>
        <v>FAILED</v>
      </c>
      <c r="AL34" s="1508"/>
      <c r="AM34" s="1508"/>
      <c r="AN34" s="1508"/>
      <c r="AO34" s="1508"/>
      <c r="AP34" s="1508"/>
      <c r="AQ34" s="1508"/>
      <c r="AR34" s="1508"/>
      <c r="AS34" s="1508"/>
      <c r="AT34" s="1508"/>
      <c r="AU34" s="1508"/>
      <c r="AV34" s="1508"/>
      <c r="AW34" s="1508"/>
      <c r="AX34" s="1509"/>
      <c r="AY34" s="389"/>
    </row>
    <row r="35" spans="2:55" s="390" customFormat="1" ht="18.5">
      <c r="B35" s="389"/>
      <c r="C35" s="1527" t="s">
        <v>432</v>
      </c>
      <c r="D35" s="1528"/>
      <c r="E35" s="1528"/>
      <c r="F35" s="1528"/>
      <c r="G35" s="1528"/>
      <c r="H35" s="1528"/>
      <c r="I35" s="1528"/>
      <c r="J35" s="1528"/>
      <c r="K35" s="1528"/>
      <c r="L35" s="1528"/>
      <c r="M35" s="1528"/>
      <c r="N35" s="1528"/>
      <c r="O35" s="1528"/>
      <c r="P35" s="1528"/>
      <c r="Q35" s="1528"/>
      <c r="R35" s="1528"/>
      <c r="S35" s="1528"/>
      <c r="T35" s="1528"/>
      <c r="U35" s="1482">
        <f>_xlfn.XLOOKUP(A7,consol!B:B,consol!AN:AN)</f>
        <v>88</v>
      </c>
      <c r="V35" s="1483"/>
      <c r="W35" s="1484"/>
      <c r="X35" s="1482">
        <f>_xlfn.XLOOKUP(A7,consol!B:B,consol!AO:AO)</f>
        <v>0</v>
      </c>
      <c r="Y35" s="1483"/>
      <c r="Z35" s="1484"/>
      <c r="AA35" s="1482">
        <f>_xlfn.XLOOKUP(A7,consol!B:B,consol!AP:AP)</f>
        <v>0</v>
      </c>
      <c r="AB35" s="1483"/>
      <c r="AC35" s="1484"/>
      <c r="AD35" s="1482">
        <f>_xlfn.XLOOKUP(A7,consol!B:B,consol!AQ:AQ)</f>
        <v>29</v>
      </c>
      <c r="AE35" s="1483"/>
      <c r="AF35" s="1483"/>
      <c r="AG35" s="1483"/>
      <c r="AH35" s="1483"/>
      <c r="AI35" s="1483"/>
      <c r="AJ35" s="1484"/>
      <c r="AK35" s="1507" t="str">
        <f t="shared" si="0"/>
        <v>FAILED</v>
      </c>
      <c r="AL35" s="1508"/>
      <c r="AM35" s="1508"/>
      <c r="AN35" s="1508"/>
      <c r="AO35" s="1508"/>
      <c r="AP35" s="1508"/>
      <c r="AQ35" s="1508"/>
      <c r="AR35" s="1508"/>
      <c r="AS35" s="1508"/>
      <c r="AT35" s="1508"/>
      <c r="AU35" s="1508"/>
      <c r="AV35" s="1508"/>
      <c r="AW35" s="1508"/>
      <c r="AX35" s="1509"/>
      <c r="AY35" s="389"/>
    </row>
    <row r="36" spans="2:55" s="390" customFormat="1" ht="18.5">
      <c r="B36" s="389"/>
      <c r="C36" s="1488">
        <f>_xlfn.XLOOKUP(A7,consol!B:B,consol!BN:BN)</f>
        <v>0</v>
      </c>
      <c r="D36" s="1489"/>
      <c r="E36" s="1489"/>
      <c r="F36" s="1489"/>
      <c r="G36" s="1489"/>
      <c r="H36" s="1489"/>
      <c r="I36" s="1489"/>
      <c r="J36" s="1489"/>
      <c r="K36" s="1489"/>
      <c r="L36" s="1489"/>
      <c r="M36" s="1489"/>
      <c r="N36" s="1489"/>
      <c r="O36" s="1489"/>
      <c r="P36" s="1489"/>
      <c r="Q36" s="1489"/>
      <c r="R36" s="1489"/>
      <c r="S36" s="1489"/>
      <c r="T36" s="1489"/>
      <c r="U36" s="1482">
        <f>_xlfn.XLOOKUP(A7,consol!B:B,consol!AR:AR)</f>
        <v>0</v>
      </c>
      <c r="V36" s="1483"/>
      <c r="W36" s="1484"/>
      <c r="X36" s="1482">
        <f>_xlfn.XLOOKUP(A7,consol!B:B,consol!AS:AS)</f>
        <v>0</v>
      </c>
      <c r="Y36" s="1483"/>
      <c r="Z36" s="1484"/>
      <c r="AA36" s="1482">
        <f>_xlfn.XLOOKUP(A7,consol!B:B,consol!AT:AT)</f>
        <v>0</v>
      </c>
      <c r="AB36" s="1483"/>
      <c r="AC36" s="1484"/>
      <c r="AD36" s="1482">
        <f>_xlfn.XLOOKUP(A7,consol!B:B,consol!AU:AU)</f>
        <v>0</v>
      </c>
      <c r="AE36" s="1483"/>
      <c r="AF36" s="1483"/>
      <c r="AG36" s="1483"/>
      <c r="AH36" s="1483"/>
      <c r="AI36" s="1483"/>
      <c r="AJ36" s="1484"/>
      <c r="AK36" s="1501" t="str">
        <f>IF(AD36=0,"",BC36)</f>
        <v/>
      </c>
      <c r="AL36" s="1502"/>
      <c r="AM36" s="1502"/>
      <c r="AN36" s="1502"/>
      <c r="AO36" s="1502"/>
      <c r="AP36" s="1502"/>
      <c r="AQ36" s="1502"/>
      <c r="AR36" s="1502"/>
      <c r="AS36" s="1502"/>
      <c r="AT36" s="1502"/>
      <c r="AU36" s="1502"/>
      <c r="AV36" s="1502"/>
      <c r="AW36" s="1502"/>
      <c r="AX36" s="1503"/>
      <c r="AY36" s="389"/>
      <c r="BC36" s="390" t="str">
        <f>IF(OR(AD36=""),"",IF(AD36&gt;=74.5,"PASSED","FAILED"))</f>
        <v>FAILED</v>
      </c>
    </row>
    <row r="37" spans="2:55" s="390" customFormat="1" ht="18.5">
      <c r="B37" s="389"/>
      <c r="C37" s="1488"/>
      <c r="D37" s="1489"/>
      <c r="E37" s="1489"/>
      <c r="F37" s="1489"/>
      <c r="G37" s="1489"/>
      <c r="H37" s="1489"/>
      <c r="I37" s="1489"/>
      <c r="J37" s="1489"/>
      <c r="K37" s="1489"/>
      <c r="L37" s="1489"/>
      <c r="M37" s="1489"/>
      <c r="N37" s="1489"/>
      <c r="O37" s="1489"/>
      <c r="P37" s="1489"/>
      <c r="Q37" s="1489"/>
      <c r="R37" s="1489"/>
      <c r="S37" s="1489"/>
      <c r="T37" s="1489"/>
      <c r="U37" s="1482" t="str">
        <f>_xlfn.XLOOKUP(A7,consol!B:B,consol!AV:AV)</f>
        <v xml:space="preserve"> </v>
      </c>
      <c r="V37" s="1483"/>
      <c r="W37" s="1484"/>
      <c r="X37" s="1482" t="str">
        <f>_xlfn.XLOOKUP(A7,consol!B:B,consol!AW:AW)</f>
        <v xml:space="preserve"> </v>
      </c>
      <c r="Y37" s="1483"/>
      <c r="Z37" s="1484"/>
      <c r="AA37" s="1482" t="str">
        <f>_xlfn.XLOOKUP(A7,consol!B:B,consol!AX:AX)</f>
        <v xml:space="preserve"> </v>
      </c>
      <c r="AB37" s="1483"/>
      <c r="AC37" s="1484"/>
      <c r="AD37" s="1482" t="str">
        <f>_xlfn.XLOOKUP(A7,consol!B:B,consol!AY:AY)</f>
        <v/>
      </c>
      <c r="AE37" s="1483"/>
      <c r="AF37" s="1483"/>
      <c r="AG37" s="1483"/>
      <c r="AH37" s="1483"/>
      <c r="AI37" s="1483"/>
      <c r="AJ37" s="1484"/>
      <c r="AK37" s="1501" t="str">
        <f t="shared" ref="AK37:AK38" si="1">IF(AD37=0,"",BC37)</f>
        <v/>
      </c>
      <c r="AL37" s="1502"/>
      <c r="AM37" s="1502"/>
      <c r="AN37" s="1502"/>
      <c r="AO37" s="1502"/>
      <c r="AP37" s="1502"/>
      <c r="AQ37" s="1502"/>
      <c r="AR37" s="1502"/>
      <c r="AS37" s="1502"/>
      <c r="AT37" s="1502"/>
      <c r="AU37" s="1502"/>
      <c r="AV37" s="1502"/>
      <c r="AW37" s="1502"/>
      <c r="AX37" s="1503"/>
      <c r="AY37" s="389"/>
      <c r="BC37" s="390" t="str">
        <f t="shared" ref="BC37:BC38" si="2">IF(OR(AD37=""),"",IF(AD37&gt;=74.5,"PASSED","FAILED"))</f>
        <v/>
      </c>
    </row>
    <row r="38" spans="2:55" s="390" customFormat="1" ht="18.5">
      <c r="B38" s="389"/>
      <c r="C38" s="1488"/>
      <c r="D38" s="1489"/>
      <c r="E38" s="1489"/>
      <c r="F38" s="1489"/>
      <c r="G38" s="1489"/>
      <c r="H38" s="1489"/>
      <c r="I38" s="1489"/>
      <c r="J38" s="1489"/>
      <c r="K38" s="1489"/>
      <c r="L38" s="1489"/>
      <c r="M38" s="1489"/>
      <c r="N38" s="1489"/>
      <c r="O38" s="1489"/>
      <c r="P38" s="1489"/>
      <c r="Q38" s="1489"/>
      <c r="R38" s="1489"/>
      <c r="S38" s="1489"/>
      <c r="T38" s="1489"/>
      <c r="U38" s="1482"/>
      <c r="V38" s="1483"/>
      <c r="W38" s="1484"/>
      <c r="X38" s="1482"/>
      <c r="Y38" s="1483"/>
      <c r="Z38" s="1484"/>
      <c r="AA38" s="1482"/>
      <c r="AB38" s="1483"/>
      <c r="AC38" s="1484"/>
      <c r="AD38" s="1482"/>
      <c r="AE38" s="1483"/>
      <c r="AF38" s="1483"/>
      <c r="AG38" s="1483"/>
      <c r="AH38" s="1483"/>
      <c r="AI38" s="1483"/>
      <c r="AJ38" s="1484"/>
      <c r="AK38" s="1501" t="str">
        <f t="shared" si="1"/>
        <v/>
      </c>
      <c r="AL38" s="1502"/>
      <c r="AM38" s="1502"/>
      <c r="AN38" s="1502"/>
      <c r="AO38" s="1502"/>
      <c r="AP38" s="1502"/>
      <c r="AQ38" s="1502"/>
      <c r="AR38" s="1502"/>
      <c r="AS38" s="1502"/>
      <c r="AT38" s="1502"/>
      <c r="AU38" s="1502"/>
      <c r="AV38" s="1502"/>
      <c r="AW38" s="1502"/>
      <c r="AX38" s="1503"/>
      <c r="AY38" s="389"/>
      <c r="BC38" s="390" t="str">
        <f t="shared" si="2"/>
        <v/>
      </c>
    </row>
    <row r="39" spans="2:55" s="390" customFormat="1" ht="18.5">
      <c r="B39" s="389"/>
      <c r="C39" s="1504"/>
      <c r="D39" s="1505"/>
      <c r="E39" s="1505"/>
      <c r="F39" s="1505"/>
      <c r="G39" s="1505"/>
      <c r="H39" s="1505"/>
      <c r="I39" s="1505"/>
      <c r="J39" s="1505"/>
      <c r="K39" s="1505"/>
      <c r="L39" s="1505"/>
      <c r="M39" s="1505"/>
      <c r="N39" s="1505"/>
      <c r="O39" s="1505"/>
      <c r="P39" s="1505"/>
      <c r="Q39" s="1505"/>
      <c r="R39" s="1505"/>
      <c r="S39" s="1505"/>
      <c r="T39" s="1505"/>
      <c r="U39" s="1506"/>
      <c r="V39" s="1506"/>
      <c r="W39" s="1506"/>
      <c r="X39" s="1506"/>
      <c r="Y39" s="1506"/>
      <c r="Z39" s="1506"/>
      <c r="AA39" s="1506"/>
      <c r="AB39" s="1506"/>
      <c r="AC39" s="1506"/>
      <c r="AD39" s="1485"/>
      <c r="AE39" s="1486"/>
      <c r="AF39" s="1486"/>
      <c r="AG39" s="1486"/>
      <c r="AH39" s="1486"/>
      <c r="AI39" s="1486"/>
      <c r="AJ39" s="1487"/>
      <c r="AK39" s="1507"/>
      <c r="AL39" s="1508"/>
      <c r="AM39" s="1508"/>
      <c r="AN39" s="1508"/>
      <c r="AO39" s="1508"/>
      <c r="AP39" s="1508"/>
      <c r="AQ39" s="1508"/>
      <c r="AR39" s="1508"/>
      <c r="AS39" s="1508"/>
      <c r="AT39" s="1508"/>
      <c r="AU39" s="1508"/>
      <c r="AV39" s="1508"/>
      <c r="AW39" s="1508"/>
      <c r="AX39" s="1509"/>
      <c r="AY39" s="389"/>
    </row>
    <row r="40" spans="2:55" s="390" customFormat="1" ht="18.5">
      <c r="B40" s="389"/>
      <c r="C40" s="1584"/>
      <c r="D40" s="1585"/>
      <c r="E40" s="1585"/>
      <c r="F40" s="1585"/>
      <c r="G40" s="1585"/>
      <c r="H40" s="1585"/>
      <c r="I40" s="1585"/>
      <c r="J40" s="1585"/>
      <c r="K40" s="1585"/>
      <c r="L40" s="1585"/>
      <c r="M40" s="1585"/>
      <c r="N40" s="1585"/>
      <c r="O40" s="1585"/>
      <c r="P40" s="1585"/>
      <c r="Q40" s="1585"/>
      <c r="R40" s="1585"/>
      <c r="S40" s="1585"/>
      <c r="T40" s="1585"/>
      <c r="U40" s="1498" t="s">
        <v>240</v>
      </c>
      <c r="V40" s="1492"/>
      <c r="W40" s="1492"/>
      <c r="X40" s="1492"/>
      <c r="Y40" s="1492"/>
      <c r="Z40" s="1492"/>
      <c r="AA40" s="1492"/>
      <c r="AB40" s="1492"/>
      <c r="AC40" s="1499"/>
      <c r="AD40" s="1500">
        <f>_xlfn.XLOOKUP(A7,consol!B:B,consol!BG:BG)</f>
        <v>29</v>
      </c>
      <c r="AE40" s="1500"/>
      <c r="AF40" s="1500"/>
      <c r="AG40" s="1500"/>
      <c r="AH40" s="1500"/>
      <c r="AI40" s="1500"/>
      <c r="AJ40" s="1500"/>
      <c r="AK40" s="1492" t="str">
        <f>IF(OR(AD40=""),"",IF(AD40&gt;=74.5,"PROMOTED","FAILED"))</f>
        <v>FAILED</v>
      </c>
      <c r="AL40" s="1492"/>
      <c r="AM40" s="1492"/>
      <c r="AN40" s="1492"/>
      <c r="AO40" s="1492"/>
      <c r="AP40" s="1492"/>
      <c r="AQ40" s="1492"/>
      <c r="AR40" s="1492"/>
      <c r="AS40" s="1492"/>
      <c r="AT40" s="1492"/>
      <c r="AU40" s="1492"/>
      <c r="AV40" s="1492"/>
      <c r="AW40" s="1492"/>
      <c r="AX40" s="1493"/>
      <c r="AY40" s="389"/>
    </row>
    <row r="41" spans="2:55" ht="10" customHeight="1">
      <c r="B41" s="355"/>
      <c r="C41" s="1586"/>
      <c r="D41" s="1587"/>
      <c r="E41" s="1587"/>
      <c r="F41" s="1587"/>
      <c r="G41" s="1587"/>
      <c r="H41" s="1587"/>
      <c r="I41" s="1587"/>
      <c r="J41" s="1587"/>
      <c r="K41" s="1587"/>
      <c r="L41" s="1587"/>
      <c r="M41" s="1587"/>
      <c r="N41" s="1587"/>
      <c r="O41" s="1587"/>
      <c r="P41" s="1587"/>
      <c r="Q41" s="1587"/>
      <c r="R41" s="1587"/>
      <c r="S41" s="1587"/>
      <c r="T41" s="1587"/>
      <c r="U41" s="1587"/>
      <c r="V41" s="1587"/>
      <c r="W41" s="1587"/>
      <c r="X41" s="1587"/>
      <c r="Y41" s="1587"/>
      <c r="Z41" s="1587"/>
      <c r="AA41" s="1587"/>
      <c r="AB41" s="1587"/>
      <c r="AC41" s="1587"/>
      <c r="AD41" s="1587"/>
      <c r="AE41" s="1587"/>
      <c r="AF41" s="1587"/>
      <c r="AG41" s="1587"/>
      <c r="AH41" s="1587"/>
      <c r="AI41" s="1587"/>
      <c r="AJ41" s="1587"/>
      <c r="AK41" s="1587"/>
      <c r="AL41" s="1587"/>
      <c r="AM41" s="1587"/>
      <c r="AN41" s="1587"/>
      <c r="AO41" s="1587"/>
      <c r="AP41" s="1587"/>
      <c r="AQ41" s="1587"/>
      <c r="AR41" s="1587"/>
      <c r="AS41" s="1587"/>
      <c r="AT41" s="1587"/>
      <c r="AU41" s="1587"/>
      <c r="AV41" s="1587"/>
      <c r="AW41" s="1587"/>
      <c r="AX41" s="1588"/>
      <c r="AY41" s="355"/>
    </row>
    <row r="42" spans="2:55" ht="14.5">
      <c r="C42" s="1579" t="s">
        <v>411</v>
      </c>
      <c r="D42" s="1580"/>
      <c r="E42" s="1580"/>
      <c r="F42" s="1580"/>
      <c r="G42" s="1580"/>
      <c r="H42" s="1580"/>
      <c r="I42" s="1580"/>
      <c r="J42" s="1580"/>
      <c r="K42" s="1580"/>
      <c r="L42" s="1581"/>
      <c r="M42" s="359" t="s">
        <v>412</v>
      </c>
      <c r="N42" s="360"/>
      <c r="O42" s="570"/>
      <c r="P42" s="570"/>
      <c r="Q42" s="570"/>
      <c r="R42" s="570"/>
      <c r="S42" s="570"/>
      <c r="T42" s="570"/>
      <c r="U42" s="570"/>
      <c r="V42" s="570"/>
      <c r="W42" s="571"/>
      <c r="X42" s="571"/>
      <c r="Y42" s="571"/>
      <c r="Z42" s="571"/>
      <c r="AA42" s="571"/>
      <c r="AB42" s="571"/>
      <c r="AC42" s="572"/>
      <c r="AD42" s="359" t="s">
        <v>413</v>
      </c>
      <c r="AE42" s="570"/>
      <c r="AF42" s="570"/>
      <c r="AG42" s="570"/>
      <c r="AH42" s="570"/>
      <c r="AI42" s="570"/>
      <c r="AJ42" s="570"/>
      <c r="AK42" s="570"/>
      <c r="AL42" s="570"/>
      <c r="AM42" s="570"/>
      <c r="AN42" s="570"/>
      <c r="AO42" s="570"/>
      <c r="AP42" s="570"/>
      <c r="AQ42" s="570"/>
      <c r="AR42" s="570"/>
      <c r="AS42" s="570"/>
      <c r="AT42" s="570"/>
      <c r="AU42" s="570"/>
      <c r="AV42" s="570"/>
      <c r="AW42" s="570"/>
      <c r="AX42" s="562"/>
    </row>
    <row r="43" spans="2:55" ht="15.5">
      <c r="B43" s="363"/>
      <c r="C43" s="1568" t="s">
        <v>317</v>
      </c>
      <c r="D43" s="1569"/>
      <c r="E43" s="1569"/>
      <c r="F43" s="1569"/>
      <c r="G43" s="1569"/>
      <c r="H43" s="1569"/>
      <c r="I43" s="1569"/>
      <c r="J43" s="1569"/>
      <c r="K43" s="1569"/>
      <c r="L43" s="1570"/>
      <c r="M43" s="1571" t="s">
        <v>414</v>
      </c>
      <c r="N43" s="1569"/>
      <c r="O43" s="1569"/>
      <c r="P43" s="1569"/>
      <c r="Q43" s="1569"/>
      <c r="R43" s="1569"/>
      <c r="S43" s="1569"/>
      <c r="T43" s="1570"/>
      <c r="U43" s="1572" t="s">
        <v>415</v>
      </c>
      <c r="V43" s="1573"/>
      <c r="W43" s="1573"/>
      <c r="X43" s="1573"/>
      <c r="Y43" s="1573"/>
      <c r="Z43" s="1573"/>
      <c r="AA43" s="1573"/>
      <c r="AB43" s="1573"/>
      <c r="AC43" s="1574"/>
      <c r="AD43" s="1575" t="s">
        <v>416</v>
      </c>
      <c r="AE43" s="1576"/>
      <c r="AF43" s="1576"/>
      <c r="AG43" s="1576"/>
      <c r="AH43" s="1576"/>
      <c r="AI43" s="1576"/>
      <c r="AJ43" s="1577"/>
      <c r="AK43" s="1571" t="s">
        <v>228</v>
      </c>
      <c r="AL43" s="1569"/>
      <c r="AM43" s="1569"/>
      <c r="AN43" s="1569"/>
      <c r="AO43" s="1569"/>
      <c r="AP43" s="1569"/>
      <c r="AQ43" s="1569"/>
      <c r="AR43" s="1569"/>
      <c r="AS43" s="1569"/>
      <c r="AT43" s="1569"/>
      <c r="AU43" s="1569"/>
      <c r="AV43" s="1569"/>
      <c r="AW43" s="1569"/>
      <c r="AX43" s="1578"/>
      <c r="AY43" s="363"/>
    </row>
    <row r="44" spans="2:55" ht="15.5">
      <c r="C44" s="1579"/>
      <c r="D44" s="1580"/>
      <c r="E44" s="1580"/>
      <c r="F44" s="1580"/>
      <c r="G44" s="1580"/>
      <c r="H44" s="1580"/>
      <c r="I44" s="1580"/>
      <c r="J44" s="1580"/>
      <c r="K44" s="1580"/>
      <c r="L44" s="1581"/>
      <c r="M44" s="1582"/>
      <c r="N44" s="1580"/>
      <c r="O44" s="1580"/>
      <c r="P44" s="1580"/>
      <c r="Q44" s="1580"/>
      <c r="R44" s="1580"/>
      <c r="S44" s="1580"/>
      <c r="T44" s="1581"/>
      <c r="U44" s="1572"/>
      <c r="V44" s="1573"/>
      <c r="W44" s="1573"/>
      <c r="X44" s="1573"/>
      <c r="Y44" s="1573"/>
      <c r="Z44" s="1573"/>
      <c r="AA44" s="1573"/>
      <c r="AB44" s="1573"/>
      <c r="AC44" s="1574"/>
      <c r="AD44" s="1572"/>
      <c r="AE44" s="1573"/>
      <c r="AF44" s="1573"/>
      <c r="AG44" s="1573"/>
      <c r="AH44" s="1573"/>
      <c r="AI44" s="1573"/>
      <c r="AJ44" s="1574"/>
      <c r="AK44" s="1572"/>
      <c r="AL44" s="1573"/>
      <c r="AM44" s="1573"/>
      <c r="AN44" s="1573"/>
      <c r="AO44" s="1573"/>
      <c r="AP44" s="1573"/>
      <c r="AQ44" s="1573"/>
      <c r="AR44" s="1573"/>
      <c r="AS44" s="1573"/>
      <c r="AT44" s="1573"/>
      <c r="AU44" s="1573"/>
      <c r="AV44" s="1573"/>
      <c r="AW44" s="1573"/>
      <c r="AX44" s="1583"/>
    </row>
    <row r="45" spans="2:55" ht="16" thickBot="1">
      <c r="C45" s="1552"/>
      <c r="D45" s="1553"/>
      <c r="E45" s="1553"/>
      <c r="F45" s="1553"/>
      <c r="G45" s="1553"/>
      <c r="H45" s="1553"/>
      <c r="I45" s="1553"/>
      <c r="J45" s="1553"/>
      <c r="K45" s="1553"/>
      <c r="L45" s="1554"/>
      <c r="M45" s="1555"/>
      <c r="N45" s="1553"/>
      <c r="O45" s="1553"/>
      <c r="P45" s="1553"/>
      <c r="Q45" s="1553"/>
      <c r="R45" s="1553"/>
      <c r="S45" s="1553"/>
      <c r="T45" s="1554"/>
      <c r="U45" s="1556"/>
      <c r="V45" s="1557"/>
      <c r="W45" s="1557"/>
      <c r="X45" s="1557"/>
      <c r="Y45" s="1557"/>
      <c r="Z45" s="1557"/>
      <c r="AA45" s="1557"/>
      <c r="AB45" s="1557"/>
      <c r="AC45" s="1558"/>
      <c r="AD45" s="1556"/>
      <c r="AE45" s="1557"/>
      <c r="AF45" s="1557"/>
      <c r="AG45" s="1557"/>
      <c r="AH45" s="1557"/>
      <c r="AI45" s="1557"/>
      <c r="AJ45" s="1558"/>
      <c r="AK45" s="1556"/>
      <c r="AL45" s="1557"/>
      <c r="AM45" s="1557"/>
      <c r="AN45" s="1557"/>
      <c r="AO45" s="1557"/>
      <c r="AP45" s="1557"/>
      <c r="AQ45" s="1557"/>
      <c r="AR45" s="1557"/>
      <c r="AS45" s="1557"/>
      <c r="AT45" s="1557"/>
      <c r="AU45" s="1557"/>
      <c r="AV45" s="1557"/>
      <c r="AW45" s="1557"/>
      <c r="AX45" s="1559"/>
    </row>
    <row r="46" spans="2:55" ht="14.5" thickBot="1">
      <c r="C46" s="403"/>
      <c r="D46" s="403"/>
      <c r="E46" s="403"/>
      <c r="F46" s="403"/>
      <c r="G46" s="403"/>
      <c r="H46" s="403"/>
      <c r="I46" s="403"/>
      <c r="J46" s="403"/>
      <c r="K46" s="403"/>
      <c r="L46" s="403"/>
      <c r="M46" s="403"/>
      <c r="N46" s="403"/>
      <c r="O46" s="403"/>
      <c r="P46" s="403"/>
      <c r="Q46" s="403"/>
      <c r="R46" s="403"/>
      <c r="S46" s="403"/>
      <c r="T46" s="403"/>
      <c r="U46" s="403"/>
      <c r="V46" s="403"/>
      <c r="W46" s="403"/>
      <c r="X46" s="403"/>
      <c r="Y46" s="403"/>
      <c r="Z46" s="403"/>
      <c r="AA46" s="403"/>
      <c r="AB46" s="403"/>
      <c r="AC46" s="403"/>
      <c r="AD46" s="403"/>
      <c r="AE46" s="403"/>
      <c r="AF46" s="403"/>
      <c r="AG46" s="403"/>
      <c r="AH46" s="403"/>
      <c r="AI46" s="403"/>
      <c r="AJ46" s="403"/>
      <c r="AK46" s="403"/>
      <c r="AL46" s="403"/>
      <c r="AM46" s="403"/>
      <c r="AN46" s="403"/>
      <c r="AO46" s="403"/>
      <c r="AP46" s="403"/>
      <c r="AQ46" s="403"/>
      <c r="AR46" s="403"/>
      <c r="AS46" s="403"/>
      <c r="AT46" s="403"/>
      <c r="AU46" s="403"/>
      <c r="AV46" s="403"/>
      <c r="AW46" s="403"/>
      <c r="AX46" s="403"/>
    </row>
    <row r="47" spans="2:55" ht="16" thickBot="1">
      <c r="B47" s="355"/>
      <c r="C47" s="352" t="s">
        <v>401</v>
      </c>
      <c r="D47" s="353"/>
      <c r="E47" s="353"/>
      <c r="F47" s="1560" t="str">
        <f>'INPUT DATA'!$E$10</f>
        <v>KORONADAL NATIONAL COMPREHENSIVE HIGH SCHOOL</v>
      </c>
      <c r="G47" s="1560"/>
      <c r="H47" s="1560"/>
      <c r="I47" s="1560"/>
      <c r="J47" s="1560"/>
      <c r="K47" s="1560"/>
      <c r="L47" s="1560"/>
      <c r="M47" s="1560"/>
      <c r="N47" s="1560"/>
      <c r="O47" s="1560"/>
      <c r="P47" s="1560"/>
      <c r="Q47" s="1560"/>
      <c r="R47" s="1560"/>
      <c r="S47" s="353" t="s">
        <v>402</v>
      </c>
      <c r="T47" s="354"/>
      <c r="U47" s="388"/>
      <c r="V47" s="354"/>
      <c r="W47" s="1561">
        <f>'INPUT DATA'!$E$11</f>
        <v>304671</v>
      </c>
      <c r="X47" s="1561"/>
      <c r="Y47" s="1561"/>
      <c r="Z47" s="1561"/>
      <c r="AA47" s="353" t="s">
        <v>403</v>
      </c>
      <c r="AB47" s="354"/>
      <c r="AC47" s="354"/>
      <c r="AD47" s="1562" t="str">
        <f>'INPUT DATA'!$E$13</f>
        <v>DISTRICT IX</v>
      </c>
      <c r="AE47" s="1562"/>
      <c r="AF47" s="1562"/>
      <c r="AG47" s="1562"/>
      <c r="AH47" s="353" t="s">
        <v>404</v>
      </c>
      <c r="AI47" s="388"/>
      <c r="AJ47" s="388"/>
      <c r="AK47" s="1561" t="str">
        <f>'INPUT DATA'!$E$9</f>
        <v>CITY SCHOOLS DIVISION OF KORONADAL</v>
      </c>
      <c r="AL47" s="1561"/>
      <c r="AM47" s="1561"/>
      <c r="AN47" s="1561"/>
      <c r="AO47" s="1561"/>
      <c r="AP47" s="1561"/>
      <c r="AQ47" s="1561"/>
      <c r="AR47" s="353" t="s">
        <v>405</v>
      </c>
      <c r="AS47" s="388"/>
      <c r="AT47" s="388"/>
      <c r="AU47" s="1563" t="str">
        <f>'INPUT DATA'!$E$8</f>
        <v>REGION XII</v>
      </c>
      <c r="AV47" s="1563"/>
      <c r="AW47" s="1563"/>
      <c r="AX47" s="1564"/>
      <c r="AY47" s="355"/>
    </row>
    <row r="48" spans="2:55" ht="16.25" customHeight="1" thickBot="1">
      <c r="B48" s="355"/>
      <c r="C48" s="356" t="s">
        <v>406</v>
      </c>
      <c r="D48" s="372"/>
      <c r="E48" s="372"/>
      <c r="F48" s="372"/>
      <c r="G48" s="372"/>
      <c r="H48" s="372"/>
      <c r="I48" s="372"/>
      <c r="J48" s="676" t="str">
        <f>_xlfn.TEXTBEFORE('INPUT DATA'!$E$14,"-")</f>
        <v>7</v>
      </c>
      <c r="K48" s="372" t="s">
        <v>203</v>
      </c>
      <c r="L48" s="372"/>
      <c r="M48" s="372"/>
      <c r="N48" s="1538" t="str">
        <f>_xlfn.TEXTAFTER('INPUT DATA'!$E$14,"-")</f>
        <v>ROSAL</v>
      </c>
      <c r="O48" s="1538"/>
      <c r="P48" s="1538"/>
      <c r="Q48" s="1538"/>
      <c r="R48" s="372" t="s">
        <v>407</v>
      </c>
      <c r="S48" s="373"/>
      <c r="T48" s="373"/>
      <c r="U48" s="373"/>
      <c r="V48" s="373"/>
      <c r="W48" s="1539" t="str">
        <f>'INPUT DATA'!$E$12</f>
        <v>2026-2027</v>
      </c>
      <c r="X48" s="1539"/>
      <c r="Y48" s="1539"/>
      <c r="Z48" s="372" t="s">
        <v>408</v>
      </c>
      <c r="AA48" s="373"/>
      <c r="AB48" s="374"/>
      <c r="AC48" s="373"/>
      <c r="AD48" s="373"/>
      <c r="AE48" s="374"/>
      <c r="AF48" s="374"/>
      <c r="AG48" s="374"/>
      <c r="AH48" s="374"/>
      <c r="AI48" s="1539" t="str">
        <f>'INPUT DATA'!$E$17</f>
        <v>KATHY A. GARCIA</v>
      </c>
      <c r="AJ48" s="1539"/>
      <c r="AK48" s="1539"/>
      <c r="AL48" s="1539"/>
      <c r="AM48" s="1539"/>
      <c r="AN48" s="1539"/>
      <c r="AO48" s="1539"/>
      <c r="AP48" s="375" t="s">
        <v>369</v>
      </c>
      <c r="AQ48" s="374"/>
      <c r="AR48" s="374"/>
      <c r="AS48" s="374"/>
      <c r="AT48" s="1540"/>
      <c r="AU48" s="1540"/>
      <c r="AV48" s="1540"/>
      <c r="AW48" s="1540"/>
      <c r="AX48" s="1541"/>
      <c r="AY48" s="355"/>
    </row>
    <row r="49" spans="2:55" ht="16" thickBot="1">
      <c r="B49" s="355"/>
      <c r="C49" s="357"/>
      <c r="D49" s="376"/>
      <c r="E49" s="376"/>
      <c r="F49" s="376"/>
      <c r="G49" s="376"/>
      <c r="H49" s="376"/>
      <c r="I49" s="376"/>
      <c r="J49" s="376"/>
      <c r="K49" s="376"/>
      <c r="L49" s="376"/>
      <c r="M49" s="376"/>
      <c r="N49" s="376"/>
      <c r="O49" s="374"/>
      <c r="P49" s="374"/>
      <c r="Q49" s="374"/>
      <c r="R49" s="374"/>
      <c r="S49" s="374"/>
      <c r="T49" s="374"/>
      <c r="U49" s="374"/>
      <c r="V49" s="374"/>
      <c r="W49" s="374"/>
      <c r="X49" s="374"/>
      <c r="Y49" s="374"/>
      <c r="Z49" s="374"/>
      <c r="AA49" s="374"/>
      <c r="AB49" s="374"/>
      <c r="AC49" s="374"/>
      <c r="AD49" s="374"/>
      <c r="AE49" s="374"/>
      <c r="AF49" s="374"/>
      <c r="AG49" s="374"/>
      <c r="AH49" s="374"/>
      <c r="AI49" s="374"/>
      <c r="AJ49" s="374"/>
      <c r="AK49" s="374"/>
      <c r="AL49" s="374"/>
      <c r="AM49" s="374"/>
      <c r="AN49" s="374"/>
      <c r="AO49" s="374"/>
      <c r="AP49" s="374"/>
      <c r="AQ49" s="374"/>
      <c r="AR49" s="374"/>
      <c r="AS49" s="374"/>
      <c r="AT49" s="374"/>
      <c r="AU49" s="374"/>
      <c r="AV49" s="374"/>
      <c r="AW49" s="374"/>
      <c r="AX49" s="358"/>
      <c r="AY49" s="355"/>
    </row>
    <row r="50" spans="2:55" ht="13.75" customHeight="1">
      <c r="C50" s="1542" t="s">
        <v>356</v>
      </c>
      <c r="D50" s="1543"/>
      <c r="E50" s="1543"/>
      <c r="F50" s="1543"/>
      <c r="G50" s="1543"/>
      <c r="H50" s="1543"/>
      <c r="I50" s="1543"/>
      <c r="J50" s="1543"/>
      <c r="K50" s="1543"/>
      <c r="L50" s="1543"/>
      <c r="M50" s="1543"/>
      <c r="N50" s="1543"/>
      <c r="O50" s="1543"/>
      <c r="P50" s="1543"/>
      <c r="Q50" s="1543"/>
      <c r="R50" s="1543"/>
      <c r="S50" s="1543"/>
      <c r="T50" s="1544"/>
      <c r="U50" s="1565" t="s">
        <v>316</v>
      </c>
      <c r="V50" s="1566"/>
      <c r="W50" s="1566"/>
      <c r="X50" s="1566"/>
      <c r="Y50" s="1566"/>
      <c r="Z50" s="1566"/>
      <c r="AA50" s="1566"/>
      <c r="AB50" s="1566"/>
      <c r="AC50" s="1567"/>
      <c r="AD50" s="1532" t="s">
        <v>433</v>
      </c>
      <c r="AE50" s="1533"/>
      <c r="AF50" s="1533"/>
      <c r="AG50" s="1533"/>
      <c r="AH50" s="1533"/>
      <c r="AI50" s="1533"/>
      <c r="AJ50" s="1534"/>
      <c r="AK50" s="1548" t="s">
        <v>156</v>
      </c>
      <c r="AL50" s="1549"/>
      <c r="AM50" s="1549"/>
      <c r="AN50" s="1549"/>
      <c r="AO50" s="1549"/>
      <c r="AP50" s="1549"/>
      <c r="AQ50" s="1549"/>
      <c r="AR50" s="1549"/>
      <c r="AS50" s="1549"/>
      <c r="AT50" s="1549"/>
      <c r="AU50" s="1549"/>
      <c r="AV50" s="1549"/>
      <c r="AW50" s="1549"/>
      <c r="AX50" s="1550"/>
    </row>
    <row r="51" spans="2:55" ht="13.75" customHeight="1">
      <c r="C51" s="1545"/>
      <c r="D51" s="1546"/>
      <c r="E51" s="1546"/>
      <c r="F51" s="1546"/>
      <c r="G51" s="1546"/>
      <c r="H51" s="1546"/>
      <c r="I51" s="1546"/>
      <c r="J51" s="1546"/>
      <c r="K51" s="1546"/>
      <c r="L51" s="1546"/>
      <c r="M51" s="1546"/>
      <c r="N51" s="1546"/>
      <c r="O51" s="1546"/>
      <c r="P51" s="1546"/>
      <c r="Q51" s="1546"/>
      <c r="R51" s="1546"/>
      <c r="S51" s="1546"/>
      <c r="T51" s="1547"/>
      <c r="U51" s="1531">
        <v>1</v>
      </c>
      <c r="V51" s="1531"/>
      <c r="W51" s="1531"/>
      <c r="X51" s="1531">
        <v>2</v>
      </c>
      <c r="Y51" s="1531"/>
      <c r="Z51" s="1531"/>
      <c r="AA51" s="1531">
        <v>3</v>
      </c>
      <c r="AB51" s="1531"/>
      <c r="AC51" s="1531"/>
      <c r="AD51" s="1535"/>
      <c r="AE51" s="1536"/>
      <c r="AF51" s="1536"/>
      <c r="AG51" s="1536"/>
      <c r="AH51" s="1536"/>
      <c r="AI51" s="1536"/>
      <c r="AJ51" s="1537"/>
      <c r="AK51" s="1535"/>
      <c r="AL51" s="1536"/>
      <c r="AM51" s="1536"/>
      <c r="AN51" s="1536"/>
      <c r="AO51" s="1536"/>
      <c r="AP51" s="1536"/>
      <c r="AQ51" s="1536"/>
      <c r="AR51" s="1536"/>
      <c r="AS51" s="1536"/>
      <c r="AT51" s="1536"/>
      <c r="AU51" s="1536"/>
      <c r="AV51" s="1536"/>
      <c r="AW51" s="1536"/>
      <c r="AX51" s="1551"/>
    </row>
    <row r="52" spans="2:55" ht="18.5">
      <c r="C52" s="1490" t="s">
        <v>255</v>
      </c>
      <c r="D52" s="1491"/>
      <c r="E52" s="1491"/>
      <c r="F52" s="1491"/>
      <c r="G52" s="1491"/>
      <c r="H52" s="1491"/>
      <c r="I52" s="1491"/>
      <c r="J52" s="1491"/>
      <c r="K52" s="1491"/>
      <c r="L52" s="1491"/>
      <c r="M52" s="1491"/>
      <c r="N52" s="1491"/>
      <c r="O52" s="1491"/>
      <c r="P52" s="1491"/>
      <c r="Q52" s="1491"/>
      <c r="R52" s="1491"/>
      <c r="S52" s="1491"/>
      <c r="T52" s="1491"/>
      <c r="U52" s="1482">
        <f>_xlfn.XLOOKUP($A$7,consol!B:B,consol!D:D)</f>
        <v>85</v>
      </c>
      <c r="V52" s="1483"/>
      <c r="W52" s="1484"/>
      <c r="X52" s="1482">
        <f>_xlfn.XLOOKUP($A$7,consol!B:B,consol!E:E)</f>
        <v>0</v>
      </c>
      <c r="Y52" s="1483"/>
      <c r="Z52" s="1484"/>
      <c r="AA52" s="1482">
        <f>_xlfn.XLOOKUP($A$7,consol!B:B,consol!F:F)</f>
        <v>0</v>
      </c>
      <c r="AB52" s="1483"/>
      <c r="AC52" s="1484"/>
      <c r="AD52" s="1482">
        <f>_xlfn.XLOOKUP($A$7,consol!B:B,consol!G:G)</f>
        <v>28</v>
      </c>
      <c r="AE52" s="1483"/>
      <c r="AF52" s="1483"/>
      <c r="AG52" s="1483"/>
      <c r="AH52" s="1483"/>
      <c r="AI52" s="1483"/>
      <c r="AJ52" s="1484"/>
      <c r="AK52" s="1507" t="str">
        <f>IF(OR(AD52=""),"",IF(AD52&gt;=74.5,"PASSED","FAILED"))</f>
        <v>FAILED</v>
      </c>
      <c r="AL52" s="1508"/>
      <c r="AM52" s="1508"/>
      <c r="AN52" s="1508"/>
      <c r="AO52" s="1508"/>
      <c r="AP52" s="1508"/>
      <c r="AQ52" s="1508"/>
      <c r="AR52" s="1508"/>
      <c r="AS52" s="1508"/>
      <c r="AT52" s="1508"/>
      <c r="AU52" s="1508"/>
      <c r="AV52" s="1508"/>
      <c r="AW52" s="1508"/>
      <c r="AX52" s="1509"/>
      <c r="AY52" s="389"/>
      <c r="AZ52" s="390"/>
      <c r="BA52" s="390"/>
      <c r="BB52" s="390"/>
      <c r="BC52" s="390"/>
    </row>
    <row r="53" spans="2:55" ht="18.5">
      <c r="C53" s="1490" t="s">
        <v>256</v>
      </c>
      <c r="D53" s="1491"/>
      <c r="E53" s="1491"/>
      <c r="F53" s="1491"/>
      <c r="G53" s="1491"/>
      <c r="H53" s="1491"/>
      <c r="I53" s="1491"/>
      <c r="J53" s="1491"/>
      <c r="K53" s="1491"/>
      <c r="L53" s="1491"/>
      <c r="M53" s="1491"/>
      <c r="N53" s="1491"/>
      <c r="O53" s="1491"/>
      <c r="P53" s="1491"/>
      <c r="Q53" s="1491"/>
      <c r="R53" s="1491"/>
      <c r="S53" s="1491"/>
      <c r="T53" s="1491"/>
      <c r="U53" s="1482">
        <f>_xlfn.XLOOKUP(A7,consol!B:B,consol!H:H)</f>
        <v>88</v>
      </c>
      <c r="V53" s="1483"/>
      <c r="W53" s="1484"/>
      <c r="X53" s="1482">
        <f>_xlfn.XLOOKUP(A7,consol!B:B,consol!I:I)</f>
        <v>0</v>
      </c>
      <c r="Y53" s="1483"/>
      <c r="Z53" s="1484"/>
      <c r="AA53" s="1482">
        <f>_xlfn.XLOOKUP(A7,consol!B:B,consol!J:J)</f>
        <v>0</v>
      </c>
      <c r="AB53" s="1483"/>
      <c r="AC53" s="1484"/>
      <c r="AD53" s="1482">
        <f>_xlfn.XLOOKUP(A7,consol!B:B,consol!K:K)</f>
        <v>29</v>
      </c>
      <c r="AE53" s="1483"/>
      <c r="AF53" s="1483"/>
      <c r="AG53" s="1483"/>
      <c r="AH53" s="1483"/>
      <c r="AI53" s="1483"/>
      <c r="AJ53" s="1484"/>
      <c r="AK53" s="1507" t="str">
        <f t="shared" ref="AK53:AK61" si="3">IF(OR(AD53=""),"",IF(AD53&gt;=74.5,"PASSED","FAILED"))</f>
        <v>FAILED</v>
      </c>
      <c r="AL53" s="1508"/>
      <c r="AM53" s="1508"/>
      <c r="AN53" s="1508"/>
      <c r="AO53" s="1508"/>
      <c r="AP53" s="1508"/>
      <c r="AQ53" s="1508"/>
      <c r="AR53" s="1508"/>
      <c r="AS53" s="1508"/>
      <c r="AT53" s="1508"/>
      <c r="AU53" s="1508"/>
      <c r="AV53" s="1508"/>
      <c r="AW53" s="1508"/>
      <c r="AX53" s="1509"/>
      <c r="AY53" s="389"/>
      <c r="AZ53" s="390"/>
      <c r="BA53" s="390"/>
      <c r="BB53" s="390"/>
      <c r="BC53" s="390"/>
    </row>
    <row r="54" spans="2:55" ht="18.5">
      <c r="C54" s="1490" t="s">
        <v>257</v>
      </c>
      <c r="D54" s="1491"/>
      <c r="E54" s="1491"/>
      <c r="F54" s="1491"/>
      <c r="G54" s="1491"/>
      <c r="H54" s="1491"/>
      <c r="I54" s="1491"/>
      <c r="J54" s="1491"/>
      <c r="K54" s="1491"/>
      <c r="L54" s="1491"/>
      <c r="M54" s="1491"/>
      <c r="N54" s="1491"/>
      <c r="O54" s="1491"/>
      <c r="P54" s="1491"/>
      <c r="Q54" s="1491"/>
      <c r="R54" s="1491"/>
      <c r="S54" s="1491"/>
      <c r="T54" s="1491"/>
      <c r="U54" s="1482">
        <f>_xlfn.XLOOKUP(A7,consol!B:B,consol!L:L)</f>
        <v>87</v>
      </c>
      <c r="V54" s="1483"/>
      <c r="W54" s="1484"/>
      <c r="X54" s="1482">
        <f>_xlfn.XLOOKUP(A7,consol!B:B,consol!M:M)</f>
        <v>0</v>
      </c>
      <c r="Y54" s="1483"/>
      <c r="Z54" s="1484"/>
      <c r="AA54" s="1482">
        <f>_xlfn.XLOOKUP(A7,consol!B:B,consol!N:N)</f>
        <v>0</v>
      </c>
      <c r="AB54" s="1483"/>
      <c r="AC54" s="1484"/>
      <c r="AD54" s="1482">
        <f>_xlfn.XLOOKUP(A7,consol!B:B,consol!O:O)</f>
        <v>29</v>
      </c>
      <c r="AE54" s="1483"/>
      <c r="AF54" s="1483"/>
      <c r="AG54" s="1483"/>
      <c r="AH54" s="1483"/>
      <c r="AI54" s="1483"/>
      <c r="AJ54" s="1484"/>
      <c r="AK54" s="1507" t="str">
        <f t="shared" si="3"/>
        <v>FAILED</v>
      </c>
      <c r="AL54" s="1508"/>
      <c r="AM54" s="1508"/>
      <c r="AN54" s="1508"/>
      <c r="AO54" s="1508"/>
      <c r="AP54" s="1508"/>
      <c r="AQ54" s="1508"/>
      <c r="AR54" s="1508"/>
      <c r="AS54" s="1508"/>
      <c r="AT54" s="1508"/>
      <c r="AU54" s="1508"/>
      <c r="AV54" s="1508"/>
      <c r="AW54" s="1508"/>
      <c r="AX54" s="1509"/>
      <c r="AY54" s="389"/>
      <c r="AZ54" s="390"/>
      <c r="BA54" s="390"/>
      <c r="BB54" s="390"/>
      <c r="BC54" s="390"/>
    </row>
    <row r="55" spans="2:55" ht="18.5">
      <c r="C55" s="1490" t="s">
        <v>409</v>
      </c>
      <c r="D55" s="1491"/>
      <c r="E55" s="1491"/>
      <c r="F55" s="1491"/>
      <c r="G55" s="1491"/>
      <c r="H55" s="1491"/>
      <c r="I55" s="1491"/>
      <c r="J55" s="1491"/>
      <c r="K55" s="1491"/>
      <c r="L55" s="1491"/>
      <c r="M55" s="1491"/>
      <c r="N55" s="1491"/>
      <c r="O55" s="1491"/>
      <c r="P55" s="1491"/>
      <c r="Q55" s="1491"/>
      <c r="R55" s="1491"/>
      <c r="S55" s="1491"/>
      <c r="T55" s="1491"/>
      <c r="U55" s="1482">
        <f>_xlfn.XLOOKUP(A7,consol!B:B,consol!P:P)</f>
        <v>84</v>
      </c>
      <c r="V55" s="1483"/>
      <c r="W55" s="1484"/>
      <c r="X55" s="1482">
        <f>_xlfn.XLOOKUP(A7,consol!B:B,consol!Q:Q)</f>
        <v>0</v>
      </c>
      <c r="Y55" s="1483"/>
      <c r="Z55" s="1484"/>
      <c r="AA55" s="1482">
        <f>_xlfn.XLOOKUP(A7,consol!B:B,consol!R:R)</f>
        <v>0</v>
      </c>
      <c r="AB55" s="1483"/>
      <c r="AC55" s="1484"/>
      <c r="AD55" s="1482">
        <f>_xlfn.XLOOKUP(A7,consol!B:B,consol!S:S)</f>
        <v>28</v>
      </c>
      <c r="AE55" s="1483"/>
      <c r="AF55" s="1483"/>
      <c r="AG55" s="1483"/>
      <c r="AH55" s="1483"/>
      <c r="AI55" s="1483"/>
      <c r="AJ55" s="1484"/>
      <c r="AK55" s="1507" t="str">
        <f t="shared" si="3"/>
        <v>FAILED</v>
      </c>
      <c r="AL55" s="1508"/>
      <c r="AM55" s="1508"/>
      <c r="AN55" s="1508"/>
      <c r="AO55" s="1508"/>
      <c r="AP55" s="1508"/>
      <c r="AQ55" s="1508"/>
      <c r="AR55" s="1508"/>
      <c r="AS55" s="1508"/>
      <c r="AT55" s="1508"/>
      <c r="AU55" s="1508"/>
      <c r="AV55" s="1508"/>
      <c r="AW55" s="1508"/>
      <c r="AX55" s="1509"/>
      <c r="AY55" s="389"/>
      <c r="AZ55" s="390"/>
      <c r="BA55" s="390"/>
      <c r="BB55" s="390"/>
      <c r="BC55" s="390"/>
    </row>
    <row r="56" spans="2:55" ht="18.5">
      <c r="C56" s="1490" t="s">
        <v>259</v>
      </c>
      <c r="D56" s="1491"/>
      <c r="E56" s="1491"/>
      <c r="F56" s="1491"/>
      <c r="G56" s="1491"/>
      <c r="H56" s="1491"/>
      <c r="I56" s="1491"/>
      <c r="J56" s="1491"/>
      <c r="K56" s="1491"/>
      <c r="L56" s="1491"/>
      <c r="M56" s="1491"/>
      <c r="N56" s="1491"/>
      <c r="O56" s="1491"/>
      <c r="P56" s="1491"/>
      <c r="Q56" s="1491"/>
      <c r="R56" s="1491"/>
      <c r="S56" s="1491"/>
      <c r="T56" s="1491"/>
      <c r="U56" s="1482">
        <f>_xlfn.XLOOKUP(A7,consol!B:B,consol!T:T)</f>
        <v>86</v>
      </c>
      <c r="V56" s="1483"/>
      <c r="W56" s="1484"/>
      <c r="X56" s="1482">
        <f>_xlfn.XLOOKUP(A7,consol!B:B,consol!U:U)</f>
        <v>0</v>
      </c>
      <c r="Y56" s="1483"/>
      <c r="Z56" s="1484"/>
      <c r="AA56" s="1482">
        <f>_xlfn.XLOOKUP(A7,consol!B:B,consol!V:V)</f>
        <v>0</v>
      </c>
      <c r="AB56" s="1483"/>
      <c r="AC56" s="1484"/>
      <c r="AD56" s="1482">
        <f>_xlfn.XLOOKUP(A7,consol!B:B,consol!W:W)</f>
        <v>29</v>
      </c>
      <c r="AE56" s="1483"/>
      <c r="AF56" s="1483"/>
      <c r="AG56" s="1483"/>
      <c r="AH56" s="1483"/>
      <c r="AI56" s="1483"/>
      <c r="AJ56" s="1484"/>
      <c r="AK56" s="1507" t="str">
        <f t="shared" si="3"/>
        <v>FAILED</v>
      </c>
      <c r="AL56" s="1508"/>
      <c r="AM56" s="1508"/>
      <c r="AN56" s="1508"/>
      <c r="AO56" s="1508"/>
      <c r="AP56" s="1508"/>
      <c r="AQ56" s="1508"/>
      <c r="AR56" s="1508"/>
      <c r="AS56" s="1508"/>
      <c r="AT56" s="1508"/>
      <c r="AU56" s="1508"/>
      <c r="AV56" s="1508"/>
      <c r="AW56" s="1508"/>
      <c r="AX56" s="1509"/>
      <c r="AY56" s="389"/>
      <c r="AZ56" s="390"/>
      <c r="BA56" s="390"/>
      <c r="BB56" s="390"/>
      <c r="BC56" s="390"/>
    </row>
    <row r="57" spans="2:55" ht="18.5">
      <c r="C57" s="1490" t="s">
        <v>260</v>
      </c>
      <c r="D57" s="1491"/>
      <c r="E57" s="1491"/>
      <c r="F57" s="1491"/>
      <c r="G57" s="1491"/>
      <c r="H57" s="1491"/>
      <c r="I57" s="1491"/>
      <c r="J57" s="1491"/>
      <c r="K57" s="1491"/>
      <c r="L57" s="1491"/>
      <c r="M57" s="1491"/>
      <c r="N57" s="1491"/>
      <c r="O57" s="1491"/>
      <c r="P57" s="1491"/>
      <c r="Q57" s="1491"/>
      <c r="R57" s="1491"/>
      <c r="S57" s="1491"/>
      <c r="T57" s="1491"/>
      <c r="U57" s="1482">
        <f>_xlfn.XLOOKUP(A7,consol!B:B,consol!X:X)</f>
        <v>93</v>
      </c>
      <c r="V57" s="1483"/>
      <c r="W57" s="1484"/>
      <c r="X57" s="1482">
        <f>_xlfn.XLOOKUP(A7,consol!B:B,consol!Y:Y)</f>
        <v>0</v>
      </c>
      <c r="Y57" s="1483"/>
      <c r="Z57" s="1484"/>
      <c r="AA57" s="1482">
        <f>_xlfn.XLOOKUP(A7,consol!B:B,consol!Z:Z)</f>
        <v>0</v>
      </c>
      <c r="AB57" s="1483"/>
      <c r="AC57" s="1484"/>
      <c r="AD57" s="1482">
        <f>_xlfn.XLOOKUP(A7,consol!B:B,consol!AA:AA)</f>
        <v>31</v>
      </c>
      <c r="AE57" s="1483"/>
      <c r="AF57" s="1483"/>
      <c r="AG57" s="1483"/>
      <c r="AH57" s="1483"/>
      <c r="AI57" s="1483"/>
      <c r="AJ57" s="1484"/>
      <c r="AK57" s="1507" t="str">
        <f t="shared" si="3"/>
        <v>FAILED</v>
      </c>
      <c r="AL57" s="1508"/>
      <c r="AM57" s="1508"/>
      <c r="AN57" s="1508"/>
      <c r="AO57" s="1508"/>
      <c r="AP57" s="1508"/>
      <c r="AQ57" s="1508"/>
      <c r="AR57" s="1508"/>
      <c r="AS57" s="1508"/>
      <c r="AT57" s="1508"/>
      <c r="AU57" s="1508"/>
      <c r="AV57" s="1508"/>
      <c r="AW57" s="1508"/>
      <c r="AX57" s="1509"/>
      <c r="AY57" s="389"/>
      <c r="AZ57" s="390"/>
      <c r="BA57" s="390"/>
      <c r="BB57" s="390"/>
      <c r="BC57" s="390"/>
    </row>
    <row r="58" spans="2:55" ht="18.5">
      <c r="C58" s="1490" t="s">
        <v>410</v>
      </c>
      <c r="D58" s="1491"/>
      <c r="E58" s="1491"/>
      <c r="F58" s="1491"/>
      <c r="G58" s="1491"/>
      <c r="H58" s="1491"/>
      <c r="I58" s="1491"/>
      <c r="J58" s="1491"/>
      <c r="K58" s="1491"/>
      <c r="L58" s="1491"/>
      <c r="M58" s="1491"/>
      <c r="N58" s="1491"/>
      <c r="O58" s="1491"/>
      <c r="P58" s="1491"/>
      <c r="Q58" s="1491"/>
      <c r="R58" s="1491"/>
      <c r="S58" s="1491"/>
      <c r="T58" s="1491"/>
      <c r="U58" s="1482">
        <f>_xlfn.XLOOKUP(A7,consol!B:B,consol!AB:AB)</f>
        <v>87</v>
      </c>
      <c r="V58" s="1483"/>
      <c r="W58" s="1484"/>
      <c r="X58" s="1482">
        <f>_xlfn.XLOOKUP(A7,consol!B:B,consol!AC:AC)</f>
        <v>0</v>
      </c>
      <c r="Y58" s="1483"/>
      <c r="Z58" s="1484"/>
      <c r="AA58" s="1482">
        <f>_xlfn.XLOOKUP(A7,consol!B:B,consol!AD:AD)</f>
        <v>0</v>
      </c>
      <c r="AB58" s="1483"/>
      <c r="AC58" s="1484"/>
      <c r="AD58" s="1482">
        <f>_xlfn.XLOOKUP(A7,consol!B:B,consol!AE:AE)</f>
        <v>29</v>
      </c>
      <c r="AE58" s="1483"/>
      <c r="AF58" s="1483"/>
      <c r="AG58" s="1483"/>
      <c r="AH58" s="1483"/>
      <c r="AI58" s="1483"/>
      <c r="AJ58" s="1484"/>
      <c r="AK58" s="1507" t="str">
        <f t="shared" si="3"/>
        <v>FAILED</v>
      </c>
      <c r="AL58" s="1508"/>
      <c r="AM58" s="1508"/>
      <c r="AN58" s="1508"/>
      <c r="AO58" s="1508"/>
      <c r="AP58" s="1508"/>
      <c r="AQ58" s="1508"/>
      <c r="AR58" s="1508"/>
      <c r="AS58" s="1508"/>
      <c r="AT58" s="1508"/>
      <c r="AU58" s="1508"/>
      <c r="AV58" s="1508"/>
      <c r="AW58" s="1508"/>
      <c r="AX58" s="1509"/>
      <c r="AY58" s="389"/>
      <c r="AZ58" s="390"/>
      <c r="BA58" s="390"/>
      <c r="BB58" s="390"/>
      <c r="BC58" s="390"/>
    </row>
    <row r="59" spans="2:55" ht="18.5">
      <c r="C59" s="1490" t="s">
        <v>12</v>
      </c>
      <c r="D59" s="1491"/>
      <c r="E59" s="1491"/>
      <c r="F59" s="1491"/>
      <c r="G59" s="1491"/>
      <c r="H59" s="1491"/>
      <c r="I59" s="1491"/>
      <c r="J59" s="1491"/>
      <c r="K59" s="1491"/>
      <c r="L59" s="1491"/>
      <c r="M59" s="1491"/>
      <c r="N59" s="1491"/>
      <c r="O59" s="1491"/>
      <c r="P59" s="1491"/>
      <c r="Q59" s="1491"/>
      <c r="R59" s="1491"/>
      <c r="S59" s="1491"/>
      <c r="T59" s="1491"/>
      <c r="U59" s="1482">
        <f>_xlfn.XLOOKUP(A7,consol!B:B,consol!AF:AF)</f>
        <v>90</v>
      </c>
      <c r="V59" s="1483"/>
      <c r="W59" s="1484"/>
      <c r="X59" s="1482" t="str">
        <f>_xlfn.XLOOKUP(A7,consol!B:B,consol!AG:AG)</f>
        <v/>
      </c>
      <c r="Y59" s="1483"/>
      <c r="Z59" s="1484"/>
      <c r="AA59" s="1482" t="str">
        <f>_xlfn.XLOOKUP(A7,consol!B:B,consol!AH:AH)</f>
        <v/>
      </c>
      <c r="AB59" s="1483"/>
      <c r="AC59" s="1484"/>
      <c r="AD59" s="1482" t="str">
        <f>_xlfn.XLOOKUP(A7,consol!B:B,consol!AI:AI)</f>
        <v/>
      </c>
      <c r="AE59" s="1483"/>
      <c r="AF59" s="1483"/>
      <c r="AG59" s="1483"/>
      <c r="AH59" s="1483"/>
      <c r="AI59" s="1483"/>
      <c r="AJ59" s="1484"/>
      <c r="AK59" s="1507" t="str">
        <f t="shared" si="3"/>
        <v/>
      </c>
      <c r="AL59" s="1508"/>
      <c r="AM59" s="1508"/>
      <c r="AN59" s="1508"/>
      <c r="AO59" s="1508"/>
      <c r="AP59" s="1508"/>
      <c r="AQ59" s="1508"/>
      <c r="AR59" s="1508"/>
      <c r="AS59" s="1508"/>
      <c r="AT59" s="1508"/>
      <c r="AU59" s="1508"/>
      <c r="AV59" s="1508"/>
      <c r="AW59" s="1508"/>
      <c r="AX59" s="1509"/>
      <c r="AY59" s="389"/>
      <c r="AZ59" s="390"/>
      <c r="BA59" s="390"/>
      <c r="BB59" s="390"/>
      <c r="BC59" s="390"/>
    </row>
    <row r="60" spans="2:55" ht="18.5">
      <c r="C60" s="1529" t="s">
        <v>262</v>
      </c>
      <c r="D60" s="1530"/>
      <c r="E60" s="1530"/>
      <c r="F60" s="1530"/>
      <c r="G60" s="1530"/>
      <c r="H60" s="1530"/>
      <c r="I60" s="1530"/>
      <c r="J60" s="1530"/>
      <c r="K60" s="1530"/>
      <c r="L60" s="1530"/>
      <c r="M60" s="1530"/>
      <c r="N60" s="1530"/>
      <c r="O60" s="1530"/>
      <c r="P60" s="1530"/>
      <c r="Q60" s="1530"/>
      <c r="R60" s="1530"/>
      <c r="S60" s="1530"/>
      <c r="T60" s="1530"/>
      <c r="U60" s="1482">
        <f>_xlfn.XLOOKUP(A7,consol!B:B,consol!AJ:AJ)</f>
        <v>92</v>
      </c>
      <c r="V60" s="1483"/>
      <c r="W60" s="1484"/>
      <c r="X60" s="1482">
        <f>_xlfn.XLOOKUP(A7,consol!B:B,consol!AK:AK)</f>
        <v>0</v>
      </c>
      <c r="Y60" s="1483"/>
      <c r="Z60" s="1484"/>
      <c r="AA60" s="1482">
        <f>_xlfn.XLOOKUP(A7,consol!B:B,consol!AL:AL)</f>
        <v>0</v>
      </c>
      <c r="AB60" s="1483"/>
      <c r="AC60" s="1484"/>
      <c r="AD60" s="1482">
        <f>_xlfn.XLOOKUP(A7,consol!B:B,consol!AM:AM)</f>
        <v>31</v>
      </c>
      <c r="AE60" s="1483"/>
      <c r="AF60" s="1483"/>
      <c r="AG60" s="1483"/>
      <c r="AH60" s="1483"/>
      <c r="AI60" s="1483"/>
      <c r="AJ60" s="1484"/>
      <c r="AK60" s="1507" t="str">
        <f t="shared" si="3"/>
        <v>FAILED</v>
      </c>
      <c r="AL60" s="1508"/>
      <c r="AM60" s="1508"/>
      <c r="AN60" s="1508"/>
      <c r="AO60" s="1508"/>
      <c r="AP60" s="1508"/>
      <c r="AQ60" s="1508"/>
      <c r="AR60" s="1508"/>
      <c r="AS60" s="1508"/>
      <c r="AT60" s="1508"/>
      <c r="AU60" s="1508"/>
      <c r="AV60" s="1508"/>
      <c r="AW60" s="1508"/>
      <c r="AX60" s="1509"/>
      <c r="AY60" s="389"/>
      <c r="AZ60" s="390"/>
      <c r="BA60" s="390"/>
      <c r="BB60" s="390"/>
      <c r="BC60" s="390"/>
    </row>
    <row r="61" spans="2:55" ht="18.5">
      <c r="C61" s="1527" t="s">
        <v>432</v>
      </c>
      <c r="D61" s="1528"/>
      <c r="E61" s="1528"/>
      <c r="F61" s="1528"/>
      <c r="G61" s="1528"/>
      <c r="H61" s="1528"/>
      <c r="I61" s="1528"/>
      <c r="J61" s="1528"/>
      <c r="K61" s="1528"/>
      <c r="L61" s="1528"/>
      <c r="M61" s="1528"/>
      <c r="N61" s="1528"/>
      <c r="O61" s="1528"/>
      <c r="P61" s="1528"/>
      <c r="Q61" s="1528"/>
      <c r="R61" s="1528"/>
      <c r="S61" s="1528"/>
      <c r="T61" s="1528"/>
      <c r="U61" s="1482">
        <f>_xlfn.XLOOKUP(A7,consol!B:B,consol!AN:AN)</f>
        <v>88</v>
      </c>
      <c r="V61" s="1483"/>
      <c r="W61" s="1484"/>
      <c r="X61" s="1482">
        <f>_xlfn.XLOOKUP(A7,consol!B:B,consol!AO:AO)</f>
        <v>0</v>
      </c>
      <c r="Y61" s="1483"/>
      <c r="Z61" s="1484"/>
      <c r="AA61" s="1482">
        <f>_xlfn.XLOOKUP(A7,consol!B:B,consol!AP:AP)</f>
        <v>0</v>
      </c>
      <c r="AB61" s="1483"/>
      <c r="AC61" s="1484"/>
      <c r="AD61" s="1482">
        <f>_xlfn.XLOOKUP(A7,consol!B:B,consol!AQ:AQ)</f>
        <v>29</v>
      </c>
      <c r="AE61" s="1483"/>
      <c r="AF61" s="1483"/>
      <c r="AG61" s="1483"/>
      <c r="AH61" s="1483"/>
      <c r="AI61" s="1483"/>
      <c r="AJ61" s="1484"/>
      <c r="AK61" s="1507" t="str">
        <f t="shared" si="3"/>
        <v>FAILED</v>
      </c>
      <c r="AL61" s="1508"/>
      <c r="AM61" s="1508"/>
      <c r="AN61" s="1508"/>
      <c r="AO61" s="1508"/>
      <c r="AP61" s="1508"/>
      <c r="AQ61" s="1508"/>
      <c r="AR61" s="1508"/>
      <c r="AS61" s="1508"/>
      <c r="AT61" s="1508"/>
      <c r="AU61" s="1508"/>
      <c r="AV61" s="1508"/>
      <c r="AW61" s="1508"/>
      <c r="AX61" s="1509"/>
      <c r="AY61" s="389"/>
      <c r="AZ61" s="390"/>
      <c r="BA61" s="390"/>
      <c r="BB61" s="390"/>
      <c r="BC61" s="390"/>
    </row>
    <row r="62" spans="2:55" ht="18.5">
      <c r="C62" s="1488">
        <f>_xlfn.XLOOKUP(A7,consol!B:B,consol!BN:BN)</f>
        <v>0</v>
      </c>
      <c r="D62" s="1489"/>
      <c r="E62" s="1489"/>
      <c r="F62" s="1489"/>
      <c r="G62" s="1489"/>
      <c r="H62" s="1489"/>
      <c r="I62" s="1489"/>
      <c r="J62" s="1489"/>
      <c r="K62" s="1489"/>
      <c r="L62" s="1489"/>
      <c r="M62" s="1489"/>
      <c r="N62" s="1489"/>
      <c r="O62" s="1489"/>
      <c r="P62" s="1489"/>
      <c r="Q62" s="1489"/>
      <c r="R62" s="1489"/>
      <c r="S62" s="1489"/>
      <c r="T62" s="1489"/>
      <c r="U62" s="1482">
        <f>_xlfn.XLOOKUP(A7,consol!B:B,consol!AR:AR)</f>
        <v>0</v>
      </c>
      <c r="V62" s="1483"/>
      <c r="W62" s="1484"/>
      <c r="X62" s="1482">
        <f>_xlfn.XLOOKUP(A7,consol!B:B,consol!AS:AS)</f>
        <v>0</v>
      </c>
      <c r="Y62" s="1483"/>
      <c r="Z62" s="1484"/>
      <c r="AA62" s="1482">
        <f>_xlfn.XLOOKUP(A7,consol!B:B,consol!AT:AT)</f>
        <v>0</v>
      </c>
      <c r="AB62" s="1483"/>
      <c r="AC62" s="1484"/>
      <c r="AD62" s="1482">
        <f>_xlfn.XLOOKUP(A7,consol!B:B,consol!AU:AU)</f>
        <v>0</v>
      </c>
      <c r="AE62" s="1483"/>
      <c r="AF62" s="1483"/>
      <c r="AG62" s="1483"/>
      <c r="AH62" s="1483"/>
      <c r="AI62" s="1483"/>
      <c r="AJ62" s="1484"/>
      <c r="AK62" s="1501" t="str">
        <f>IF(AD62=0,"",BC62)</f>
        <v/>
      </c>
      <c r="AL62" s="1502"/>
      <c r="AM62" s="1502"/>
      <c r="AN62" s="1502"/>
      <c r="AO62" s="1502"/>
      <c r="AP62" s="1502"/>
      <c r="AQ62" s="1502"/>
      <c r="AR62" s="1502"/>
      <c r="AS62" s="1502"/>
      <c r="AT62" s="1502"/>
      <c r="AU62" s="1502"/>
      <c r="AV62" s="1502"/>
      <c r="AW62" s="1502"/>
      <c r="AX62" s="1503"/>
      <c r="AY62" s="389"/>
      <c r="AZ62" s="390"/>
      <c r="BA62" s="390"/>
      <c r="BB62" s="390"/>
      <c r="BC62" s="390" t="str">
        <f>IF(OR(AD62=""),"",IF(AD62&gt;=74.5,"PASSED","FAILED"))</f>
        <v>FAILED</v>
      </c>
    </row>
    <row r="63" spans="2:55" ht="18.5">
      <c r="C63" s="1488"/>
      <c r="D63" s="1489"/>
      <c r="E63" s="1489"/>
      <c r="F63" s="1489"/>
      <c r="G63" s="1489"/>
      <c r="H63" s="1489"/>
      <c r="I63" s="1489"/>
      <c r="J63" s="1489"/>
      <c r="K63" s="1489"/>
      <c r="L63" s="1489"/>
      <c r="M63" s="1489"/>
      <c r="N63" s="1489"/>
      <c r="O63" s="1489"/>
      <c r="P63" s="1489"/>
      <c r="Q63" s="1489"/>
      <c r="R63" s="1489"/>
      <c r="S63" s="1489"/>
      <c r="T63" s="1489"/>
      <c r="U63" s="1482" t="str">
        <f>_xlfn.XLOOKUP(A7,consol!B:B,consol!AV:AV)</f>
        <v xml:space="preserve"> </v>
      </c>
      <c r="V63" s="1483"/>
      <c r="W63" s="1484"/>
      <c r="X63" s="1482" t="str">
        <f>_xlfn.XLOOKUP(A7,consol!B:B,consol!AW:AW)</f>
        <v xml:space="preserve"> </v>
      </c>
      <c r="Y63" s="1483"/>
      <c r="Z63" s="1484"/>
      <c r="AA63" s="1482" t="str">
        <f>_xlfn.XLOOKUP(A7,consol!B:B,consol!AX:AX)</f>
        <v xml:space="preserve"> </v>
      </c>
      <c r="AB63" s="1483"/>
      <c r="AC63" s="1484"/>
      <c r="AD63" s="1482" t="str">
        <f>_xlfn.XLOOKUP(A7,consol!B:B,consol!AY:AY)</f>
        <v/>
      </c>
      <c r="AE63" s="1483"/>
      <c r="AF63" s="1483"/>
      <c r="AG63" s="1483"/>
      <c r="AH63" s="1483"/>
      <c r="AI63" s="1483"/>
      <c r="AJ63" s="1484"/>
      <c r="AK63" s="1501" t="str">
        <f t="shared" ref="AK63:AK64" si="4">IF(AD63=0,"",BC63)</f>
        <v/>
      </c>
      <c r="AL63" s="1502"/>
      <c r="AM63" s="1502"/>
      <c r="AN63" s="1502"/>
      <c r="AO63" s="1502"/>
      <c r="AP63" s="1502"/>
      <c r="AQ63" s="1502"/>
      <c r="AR63" s="1502"/>
      <c r="AS63" s="1502"/>
      <c r="AT63" s="1502"/>
      <c r="AU63" s="1502"/>
      <c r="AV63" s="1502"/>
      <c r="AW63" s="1502"/>
      <c r="AX63" s="1503"/>
      <c r="AY63" s="389"/>
      <c r="AZ63" s="390"/>
      <c r="BA63" s="390"/>
      <c r="BB63" s="390"/>
      <c r="BC63" s="390" t="str">
        <f t="shared" ref="BC63:BC64" si="5">IF(OR(AD63=""),"",IF(AD63&gt;=74.5,"PASSED","FAILED"))</f>
        <v/>
      </c>
    </row>
    <row r="64" spans="2:55" ht="18.5">
      <c r="C64" s="1488"/>
      <c r="D64" s="1489"/>
      <c r="E64" s="1489"/>
      <c r="F64" s="1489"/>
      <c r="G64" s="1489"/>
      <c r="H64" s="1489"/>
      <c r="I64" s="1489"/>
      <c r="J64" s="1489"/>
      <c r="K64" s="1489"/>
      <c r="L64" s="1489"/>
      <c r="M64" s="1489"/>
      <c r="N64" s="1489"/>
      <c r="O64" s="1489"/>
      <c r="P64" s="1489"/>
      <c r="Q64" s="1489"/>
      <c r="R64" s="1489"/>
      <c r="S64" s="1489"/>
      <c r="T64" s="1489"/>
      <c r="U64" s="1482"/>
      <c r="V64" s="1483"/>
      <c r="W64" s="1484"/>
      <c r="X64" s="1482"/>
      <c r="Y64" s="1483"/>
      <c r="Z64" s="1484"/>
      <c r="AA64" s="1482"/>
      <c r="AB64" s="1483"/>
      <c r="AC64" s="1484"/>
      <c r="AD64" s="1482"/>
      <c r="AE64" s="1483"/>
      <c r="AF64" s="1483"/>
      <c r="AG64" s="1483"/>
      <c r="AH64" s="1483"/>
      <c r="AI64" s="1483"/>
      <c r="AJ64" s="1484"/>
      <c r="AK64" s="1501" t="str">
        <f t="shared" si="4"/>
        <v/>
      </c>
      <c r="AL64" s="1502"/>
      <c r="AM64" s="1502"/>
      <c r="AN64" s="1502"/>
      <c r="AO64" s="1502"/>
      <c r="AP64" s="1502"/>
      <c r="AQ64" s="1502"/>
      <c r="AR64" s="1502"/>
      <c r="AS64" s="1502"/>
      <c r="AT64" s="1502"/>
      <c r="AU64" s="1502"/>
      <c r="AV64" s="1502"/>
      <c r="AW64" s="1502"/>
      <c r="AX64" s="1503"/>
      <c r="AY64" s="389"/>
      <c r="AZ64" s="390"/>
      <c r="BA64" s="390"/>
      <c r="BB64" s="390"/>
      <c r="BC64" s="390" t="str">
        <f t="shared" si="5"/>
        <v/>
      </c>
    </row>
    <row r="65" spans="2:55" ht="18.5">
      <c r="C65" s="1504"/>
      <c r="D65" s="1505"/>
      <c r="E65" s="1505"/>
      <c r="F65" s="1505"/>
      <c r="G65" s="1505"/>
      <c r="H65" s="1505"/>
      <c r="I65" s="1505"/>
      <c r="J65" s="1505"/>
      <c r="K65" s="1505"/>
      <c r="L65" s="1505"/>
      <c r="M65" s="1505"/>
      <c r="N65" s="1505"/>
      <c r="O65" s="1505"/>
      <c r="P65" s="1505"/>
      <c r="Q65" s="1505"/>
      <c r="R65" s="1505"/>
      <c r="S65" s="1505"/>
      <c r="T65" s="1505"/>
      <c r="U65" s="1506"/>
      <c r="V65" s="1506"/>
      <c r="W65" s="1506"/>
      <c r="X65" s="1506"/>
      <c r="Y65" s="1506"/>
      <c r="Z65" s="1506"/>
      <c r="AA65" s="1506"/>
      <c r="AB65" s="1506"/>
      <c r="AC65" s="1506"/>
      <c r="AD65" s="1485"/>
      <c r="AE65" s="1486"/>
      <c r="AF65" s="1486"/>
      <c r="AG65" s="1486"/>
      <c r="AH65" s="1486"/>
      <c r="AI65" s="1486"/>
      <c r="AJ65" s="1487"/>
      <c r="AK65" s="1507"/>
      <c r="AL65" s="1508"/>
      <c r="AM65" s="1508"/>
      <c r="AN65" s="1508"/>
      <c r="AO65" s="1508"/>
      <c r="AP65" s="1508"/>
      <c r="AQ65" s="1508"/>
      <c r="AR65" s="1508"/>
      <c r="AS65" s="1508"/>
      <c r="AT65" s="1508"/>
      <c r="AU65" s="1508"/>
      <c r="AV65" s="1508"/>
      <c r="AW65" s="1508"/>
      <c r="AX65" s="1509"/>
      <c r="AY65" s="389"/>
      <c r="AZ65" s="390"/>
      <c r="BA65" s="390"/>
      <c r="BB65" s="390"/>
      <c r="BC65" s="390"/>
    </row>
    <row r="66" spans="2:55" ht="18.5">
      <c r="C66" s="1490"/>
      <c r="D66" s="1491"/>
      <c r="E66" s="1491"/>
      <c r="F66" s="1491"/>
      <c r="G66" s="1491"/>
      <c r="H66" s="1491"/>
      <c r="I66" s="1491"/>
      <c r="J66" s="1491"/>
      <c r="K66" s="1491"/>
      <c r="L66" s="1491"/>
      <c r="M66" s="1491"/>
      <c r="N66" s="1491"/>
      <c r="O66" s="1491"/>
      <c r="P66" s="1491"/>
      <c r="Q66" s="1491"/>
      <c r="R66" s="1491"/>
      <c r="S66" s="1491"/>
      <c r="T66" s="1491"/>
      <c r="U66" s="1498" t="s">
        <v>240</v>
      </c>
      <c r="V66" s="1492"/>
      <c r="W66" s="1492"/>
      <c r="X66" s="1492"/>
      <c r="Y66" s="1492"/>
      <c r="Z66" s="1492"/>
      <c r="AA66" s="1492"/>
      <c r="AB66" s="1492"/>
      <c r="AC66" s="1499"/>
      <c r="AD66" s="1500">
        <f>_xlfn.XLOOKUP(A7,consol!B:B,consol!BG:BG)</f>
        <v>29</v>
      </c>
      <c r="AE66" s="1500"/>
      <c r="AF66" s="1500"/>
      <c r="AG66" s="1500"/>
      <c r="AH66" s="1500"/>
      <c r="AI66" s="1500"/>
      <c r="AJ66" s="1500"/>
      <c r="AK66" s="1492" t="str">
        <f>IF(OR(AD66=""),"",IF(AD66&gt;=74.5,"PROMOTED","FAILED"))</f>
        <v>FAILED</v>
      </c>
      <c r="AL66" s="1492"/>
      <c r="AM66" s="1492"/>
      <c r="AN66" s="1492"/>
      <c r="AO66" s="1492"/>
      <c r="AP66" s="1492"/>
      <c r="AQ66" s="1492"/>
      <c r="AR66" s="1492"/>
      <c r="AS66" s="1492"/>
      <c r="AT66" s="1492"/>
      <c r="AU66" s="1492"/>
      <c r="AV66" s="1492"/>
      <c r="AW66" s="1492"/>
      <c r="AX66" s="1493"/>
      <c r="AY66" s="389"/>
      <c r="AZ66" s="390"/>
      <c r="BA66" s="390"/>
      <c r="BB66" s="390"/>
      <c r="BC66" s="390"/>
    </row>
    <row r="67" spans="2:55" ht="10" customHeight="1" thickBot="1">
      <c r="C67" s="1494"/>
      <c r="D67" s="1494"/>
      <c r="E67" s="1494"/>
      <c r="F67" s="1494"/>
      <c r="G67" s="1494"/>
      <c r="H67" s="1494"/>
      <c r="I67" s="1494"/>
      <c r="J67" s="1494"/>
      <c r="K67" s="1494"/>
      <c r="L67" s="1494"/>
      <c r="M67" s="1494"/>
      <c r="N67" s="1494"/>
      <c r="O67" s="1494"/>
      <c r="P67" s="1494"/>
      <c r="Q67" s="1494"/>
      <c r="R67" s="1494"/>
      <c r="S67" s="1494"/>
      <c r="T67" s="1494"/>
      <c r="U67" s="1494"/>
      <c r="V67" s="1494"/>
      <c r="W67" s="1494"/>
      <c r="X67" s="1494"/>
      <c r="Y67" s="1494"/>
      <c r="Z67" s="1494"/>
      <c r="AA67" s="1494"/>
      <c r="AB67" s="1494"/>
      <c r="AC67" s="1494"/>
      <c r="AD67" s="1494"/>
      <c r="AE67" s="1494"/>
      <c r="AF67" s="1494"/>
      <c r="AG67" s="1494"/>
      <c r="AH67" s="1494"/>
      <c r="AI67" s="1494"/>
      <c r="AJ67" s="1494"/>
      <c r="AK67" s="1494"/>
      <c r="AL67" s="1494"/>
      <c r="AM67" s="1494"/>
      <c r="AN67" s="1494"/>
      <c r="AO67" s="1494"/>
      <c r="AP67" s="1494"/>
      <c r="AQ67" s="1494"/>
      <c r="AR67" s="1494"/>
      <c r="AS67" s="1494"/>
      <c r="AT67" s="1494"/>
      <c r="AU67" s="1494"/>
      <c r="AV67" s="1494"/>
      <c r="AW67" s="1494"/>
      <c r="AX67" s="1494"/>
    </row>
    <row r="68" spans="2:55" ht="15.5">
      <c r="B68" s="355"/>
      <c r="C68" s="1495" t="s">
        <v>411</v>
      </c>
      <c r="D68" s="1496"/>
      <c r="E68" s="1496"/>
      <c r="F68" s="1496"/>
      <c r="G68" s="1496"/>
      <c r="H68" s="1496"/>
      <c r="I68" s="1496"/>
      <c r="J68" s="1496"/>
      <c r="K68" s="1496"/>
      <c r="L68" s="1496"/>
      <c r="M68" s="364" t="s">
        <v>417</v>
      </c>
      <c r="N68" s="364"/>
      <c r="O68" s="388"/>
      <c r="P68" s="388"/>
      <c r="Q68" s="388"/>
      <c r="R68" s="388"/>
      <c r="S68" s="388"/>
      <c r="T68" s="388"/>
      <c r="U68" s="388"/>
      <c r="V68" s="1497"/>
      <c r="W68" s="1497"/>
      <c r="X68" s="1497"/>
      <c r="Y68" s="1497"/>
      <c r="Z68" s="1497"/>
      <c r="AA68" s="1497"/>
      <c r="AB68" s="1497"/>
      <c r="AC68" s="1497"/>
      <c r="AD68" s="364" t="s">
        <v>413</v>
      </c>
      <c r="AE68" s="388"/>
      <c r="AF68" s="388"/>
      <c r="AG68" s="388"/>
      <c r="AH68" s="388"/>
      <c r="AI68" s="1497"/>
      <c r="AJ68" s="1497"/>
      <c r="AK68" s="1497"/>
      <c r="AL68" s="1497"/>
      <c r="AM68" s="1497"/>
      <c r="AN68" s="1497"/>
      <c r="AO68" s="1497"/>
      <c r="AP68" s="1497"/>
      <c r="AQ68" s="388"/>
      <c r="AR68" s="388"/>
      <c r="AS68" s="388"/>
      <c r="AT68" s="388"/>
      <c r="AU68" s="388"/>
      <c r="AV68" s="388"/>
      <c r="AW68" s="388"/>
      <c r="AX68" s="563"/>
      <c r="AY68" s="355"/>
    </row>
    <row r="69" spans="2:55" ht="15.5">
      <c r="C69" s="1518" t="s">
        <v>317</v>
      </c>
      <c r="D69" s="1519"/>
      <c r="E69" s="1519"/>
      <c r="F69" s="1519"/>
      <c r="G69" s="1519"/>
      <c r="H69" s="1519"/>
      <c r="I69" s="1519"/>
      <c r="J69" s="1519"/>
      <c r="K69" s="1519"/>
      <c r="L69" s="1519"/>
      <c r="M69" s="1519" t="s">
        <v>414</v>
      </c>
      <c r="N69" s="1519"/>
      <c r="O69" s="1519"/>
      <c r="P69" s="1519"/>
      <c r="Q69" s="1519"/>
      <c r="R69" s="1519"/>
      <c r="S69" s="1519"/>
      <c r="T69" s="1519"/>
      <c r="U69" s="1519" t="s">
        <v>415</v>
      </c>
      <c r="V69" s="1519"/>
      <c r="W69" s="1519"/>
      <c r="X69" s="1519"/>
      <c r="Y69" s="1519"/>
      <c r="Z69" s="1519"/>
      <c r="AA69" s="1519"/>
      <c r="AB69" s="1519"/>
      <c r="AC69" s="1519"/>
      <c r="AD69" s="1520" t="s">
        <v>416</v>
      </c>
      <c r="AE69" s="1520"/>
      <c r="AF69" s="1520"/>
      <c r="AG69" s="1520"/>
      <c r="AH69" s="1520"/>
      <c r="AI69" s="1520"/>
      <c r="AJ69" s="1520"/>
      <c r="AK69" s="1519" t="s">
        <v>228</v>
      </c>
      <c r="AL69" s="1519"/>
      <c r="AM69" s="1519"/>
      <c r="AN69" s="1519"/>
      <c r="AO69" s="1519"/>
      <c r="AP69" s="1519"/>
      <c r="AQ69" s="1519"/>
      <c r="AR69" s="1519"/>
      <c r="AS69" s="1519"/>
      <c r="AT69" s="1519"/>
      <c r="AU69" s="1519"/>
      <c r="AV69" s="1519"/>
      <c r="AW69" s="1519"/>
      <c r="AX69" s="1521"/>
    </row>
    <row r="70" spans="2:55" ht="15.5">
      <c r="B70" s="363"/>
      <c r="C70" s="1522"/>
      <c r="D70" s="1523"/>
      <c r="E70" s="1523"/>
      <c r="F70" s="1523"/>
      <c r="G70" s="1523"/>
      <c r="H70" s="1523"/>
      <c r="I70" s="1523"/>
      <c r="J70" s="1523"/>
      <c r="K70" s="1523"/>
      <c r="L70" s="1523"/>
      <c r="M70" s="1523"/>
      <c r="N70" s="1523"/>
      <c r="O70" s="1523"/>
      <c r="P70" s="1523"/>
      <c r="Q70" s="1523"/>
      <c r="R70" s="1523"/>
      <c r="S70" s="1523"/>
      <c r="T70" s="1523"/>
      <c r="U70" s="1519"/>
      <c r="V70" s="1519"/>
      <c r="W70" s="1519"/>
      <c r="X70" s="1519"/>
      <c r="Y70" s="1519"/>
      <c r="Z70" s="1519"/>
      <c r="AA70" s="1519"/>
      <c r="AB70" s="1519"/>
      <c r="AC70" s="1519"/>
      <c r="AD70" s="1519"/>
      <c r="AE70" s="1519"/>
      <c r="AF70" s="1519"/>
      <c r="AG70" s="1519"/>
      <c r="AH70" s="1519"/>
      <c r="AI70" s="1519"/>
      <c r="AJ70" s="1519"/>
      <c r="AK70" s="1519"/>
      <c r="AL70" s="1519"/>
      <c r="AM70" s="1519"/>
      <c r="AN70" s="1519"/>
      <c r="AO70" s="1519"/>
      <c r="AP70" s="1519"/>
      <c r="AQ70" s="1519"/>
      <c r="AR70" s="1519"/>
      <c r="AS70" s="1519"/>
      <c r="AT70" s="1519"/>
      <c r="AU70" s="1519"/>
      <c r="AV70" s="1519"/>
      <c r="AW70" s="1519"/>
      <c r="AX70" s="1521"/>
      <c r="AY70" s="363"/>
    </row>
    <row r="71" spans="2:55" ht="16" thickBot="1">
      <c r="C71" s="1512"/>
      <c r="D71" s="1513"/>
      <c r="E71" s="1513"/>
      <c r="F71" s="1513"/>
      <c r="G71" s="1513"/>
      <c r="H71" s="1513"/>
      <c r="I71" s="1513"/>
      <c r="J71" s="1513"/>
      <c r="K71" s="1513"/>
      <c r="L71" s="1513"/>
      <c r="M71" s="1513"/>
      <c r="N71" s="1513"/>
      <c r="O71" s="1513"/>
      <c r="P71" s="1513"/>
      <c r="Q71" s="1513"/>
      <c r="R71" s="1513"/>
      <c r="S71" s="1513"/>
      <c r="T71" s="1513"/>
      <c r="U71" s="1514"/>
      <c r="V71" s="1514"/>
      <c r="W71" s="1514"/>
      <c r="X71" s="1514"/>
      <c r="Y71" s="1514"/>
      <c r="Z71" s="1514"/>
      <c r="AA71" s="1514"/>
      <c r="AB71" s="1514"/>
      <c r="AC71" s="1514"/>
      <c r="AD71" s="1514"/>
      <c r="AE71" s="1514"/>
      <c r="AF71" s="1514"/>
      <c r="AG71" s="1514"/>
      <c r="AH71" s="1514"/>
      <c r="AI71" s="1514"/>
      <c r="AJ71" s="1514"/>
      <c r="AK71" s="1514"/>
      <c r="AL71" s="1514"/>
      <c r="AM71" s="1514"/>
      <c r="AN71" s="1514"/>
      <c r="AO71" s="1514"/>
      <c r="AP71" s="1514"/>
      <c r="AQ71" s="1514"/>
      <c r="AR71" s="1514"/>
      <c r="AS71" s="1514"/>
      <c r="AT71" s="1514"/>
      <c r="AU71" s="1514"/>
      <c r="AV71" s="1514"/>
      <c r="AW71" s="1514"/>
      <c r="AX71" s="1515"/>
    </row>
    <row r="72" spans="2:55" ht="10" customHeight="1" thickBot="1">
      <c r="C72" s="1516"/>
      <c r="D72" s="1516"/>
      <c r="E72" s="1516"/>
      <c r="F72" s="1516"/>
      <c r="G72" s="1516"/>
      <c r="H72" s="1516"/>
      <c r="I72" s="1516"/>
      <c r="J72" s="1516"/>
      <c r="K72" s="1516"/>
      <c r="L72" s="1516"/>
      <c r="M72" s="1516"/>
      <c r="N72" s="1516"/>
      <c r="O72" s="1516"/>
      <c r="P72" s="1516"/>
      <c r="Q72" s="1516"/>
      <c r="R72" s="1516"/>
      <c r="S72" s="1516"/>
      <c r="T72" s="1516"/>
      <c r="U72" s="1516"/>
      <c r="V72" s="1516"/>
      <c r="W72" s="1516"/>
      <c r="X72" s="1516"/>
      <c r="Y72" s="1516"/>
      <c r="Z72" s="1516"/>
      <c r="AA72" s="1516"/>
      <c r="AB72" s="1516"/>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row>
    <row r="73" spans="2:55" ht="14.5" hidden="1" thickBot="1">
      <c r="C73" s="1517"/>
      <c r="D73" s="1517"/>
      <c r="E73" s="1517"/>
      <c r="F73" s="1517"/>
      <c r="G73" s="1517"/>
      <c r="H73" s="1517"/>
      <c r="I73" s="1517"/>
      <c r="J73" s="1517"/>
      <c r="K73" s="1517"/>
      <c r="L73" s="1517"/>
      <c r="M73" s="1517"/>
      <c r="N73" s="1517"/>
      <c r="O73" s="1517"/>
      <c r="P73" s="1517"/>
      <c r="Q73" s="1517"/>
      <c r="R73" s="1517"/>
      <c r="S73" s="1517"/>
      <c r="T73" s="1517"/>
      <c r="U73" s="1517"/>
      <c r="V73" s="1517"/>
      <c r="W73" s="1517"/>
      <c r="X73" s="1517"/>
      <c r="Y73" s="1517"/>
      <c r="Z73" s="1517"/>
      <c r="AA73" s="1517"/>
      <c r="AB73" s="1517"/>
      <c r="AC73" s="1517"/>
      <c r="AD73" s="1517"/>
      <c r="AE73" s="1517"/>
      <c r="AF73" s="1517"/>
      <c r="AG73" s="1517"/>
      <c r="AH73" s="1517"/>
      <c r="AI73" s="1517"/>
      <c r="AJ73" s="1517"/>
      <c r="AK73" s="1517"/>
      <c r="AL73" s="1517"/>
      <c r="AM73" s="1517"/>
      <c r="AN73" s="1517"/>
      <c r="AO73" s="1517"/>
      <c r="AP73" s="1517"/>
      <c r="AQ73" s="1517"/>
      <c r="AR73" s="1517"/>
      <c r="AS73" s="1517"/>
      <c r="AT73" s="1517"/>
      <c r="AU73" s="1517"/>
      <c r="AV73" s="1517"/>
      <c r="AW73" s="1517"/>
      <c r="AX73" s="1517"/>
    </row>
    <row r="74" spans="2:55" ht="18.5">
      <c r="C74" s="1524" t="s">
        <v>418</v>
      </c>
      <c r="D74" s="1525"/>
      <c r="E74" s="1525"/>
      <c r="F74" s="1525"/>
      <c r="G74" s="1525"/>
      <c r="H74" s="1525"/>
      <c r="I74" s="1525"/>
      <c r="J74" s="1525"/>
      <c r="K74" s="1525"/>
      <c r="L74" s="1525"/>
      <c r="M74" s="1525"/>
      <c r="N74" s="1525"/>
      <c r="O74" s="1525"/>
      <c r="P74" s="1525"/>
      <c r="Q74" s="1525"/>
      <c r="R74" s="1525"/>
      <c r="S74" s="1525"/>
      <c r="T74" s="1525"/>
      <c r="U74" s="1525"/>
      <c r="V74" s="1525"/>
      <c r="W74" s="1525"/>
      <c r="X74" s="1525"/>
      <c r="Y74" s="1525"/>
      <c r="Z74" s="1525"/>
      <c r="AA74" s="1525"/>
      <c r="AB74" s="1525"/>
      <c r="AC74" s="1525"/>
      <c r="AD74" s="1525"/>
      <c r="AE74" s="1525"/>
      <c r="AF74" s="1525"/>
      <c r="AG74" s="1525"/>
      <c r="AH74" s="1525"/>
      <c r="AI74" s="1525"/>
      <c r="AJ74" s="1525"/>
      <c r="AK74" s="1525"/>
      <c r="AL74" s="1525"/>
      <c r="AM74" s="1525"/>
      <c r="AN74" s="1525"/>
      <c r="AO74" s="1525"/>
      <c r="AP74" s="1525"/>
      <c r="AQ74" s="1525"/>
      <c r="AR74" s="1525"/>
      <c r="AS74" s="1525"/>
      <c r="AT74" s="1525"/>
      <c r="AU74" s="1525"/>
      <c r="AV74" s="1525"/>
      <c r="AW74" s="1525"/>
      <c r="AX74" s="1526"/>
    </row>
    <row r="75" spans="2:55">
      <c r="C75" s="365"/>
      <c r="D75" s="361"/>
      <c r="E75" s="361"/>
      <c r="F75" s="361"/>
      <c r="G75" s="361"/>
      <c r="H75" s="361"/>
      <c r="I75" s="361"/>
      <c r="J75" s="361"/>
      <c r="K75" s="361"/>
      <c r="L75" s="361"/>
      <c r="M75" s="361"/>
      <c r="N75" s="361"/>
      <c r="O75" s="361"/>
      <c r="P75" s="361"/>
      <c r="Q75" s="361"/>
      <c r="R75" s="361"/>
      <c r="S75" s="361"/>
      <c r="T75" s="361"/>
      <c r="U75" s="361"/>
      <c r="V75" s="361"/>
      <c r="W75" s="361"/>
      <c r="X75" s="361"/>
      <c r="Y75" s="361"/>
      <c r="Z75" s="361"/>
      <c r="AA75" s="361"/>
      <c r="AB75" s="361"/>
      <c r="AC75" s="361"/>
      <c r="AD75" s="361"/>
      <c r="AE75" s="361"/>
      <c r="AF75" s="361"/>
      <c r="AG75" s="361"/>
      <c r="AH75" s="361"/>
      <c r="AI75" s="361"/>
      <c r="AJ75" s="361"/>
      <c r="AK75" s="361"/>
      <c r="AL75" s="361"/>
      <c r="AM75" s="361"/>
      <c r="AN75" s="361"/>
      <c r="AO75" s="361"/>
      <c r="AP75" s="361"/>
      <c r="AQ75" s="361"/>
      <c r="AR75" s="361"/>
      <c r="AS75" s="361"/>
      <c r="AT75" s="361"/>
      <c r="AU75" s="361"/>
      <c r="AV75" s="361"/>
      <c r="AW75" s="361"/>
      <c r="AX75" s="362"/>
    </row>
    <row r="76" spans="2:55" ht="15">
      <c r="C76" s="379" t="s">
        <v>419</v>
      </c>
      <c r="D76" s="361"/>
      <c r="E76" s="361"/>
      <c r="F76" s="361"/>
      <c r="G76" s="361"/>
      <c r="H76" s="361"/>
      <c r="I76" s="361"/>
      <c r="J76" s="361"/>
      <c r="K76" s="361"/>
      <c r="L76" s="361"/>
      <c r="M76" s="361"/>
      <c r="N76" s="1480" t="str">
        <f>VLOOKUP($G$7,masterlist!$C$4:$M$94,11,FALSE)</f>
        <v>ACIBAR, LOUIE JR. L.</v>
      </c>
      <c r="O76" s="1480"/>
      <c r="P76" s="1480"/>
      <c r="Q76" s="1480"/>
      <c r="R76" s="1480"/>
      <c r="S76" s="1480"/>
      <c r="T76" s="1480"/>
      <c r="U76" s="1480"/>
      <c r="V76" s="1480"/>
      <c r="W76" s="1480"/>
      <c r="X76" s="361" t="s">
        <v>420</v>
      </c>
      <c r="Y76" s="361"/>
      <c r="Z76" s="361"/>
      <c r="AA76" s="1481" t="str">
        <f>VLOOKUP($G$7,masterlist!$C$4:$M$94,5,FALSE)</f>
        <v>136452190313</v>
      </c>
      <c r="AB76" s="1481"/>
      <c r="AC76" s="1481"/>
      <c r="AD76" s="1481"/>
      <c r="AE76" s="1481"/>
      <c r="AF76" s="1481"/>
      <c r="AG76" s="380" t="s">
        <v>421</v>
      </c>
      <c r="AH76" s="361"/>
      <c r="AI76" s="361"/>
      <c r="AJ76" s="361"/>
      <c r="AK76" s="361"/>
      <c r="AL76" s="361"/>
      <c r="AM76" s="361"/>
      <c r="AN76" s="361"/>
      <c r="AO76" s="361"/>
      <c r="AP76" s="361"/>
      <c r="AQ76" s="361"/>
      <c r="AR76" s="361"/>
      <c r="AS76" s="361"/>
      <c r="AT76" s="361"/>
      <c r="AU76" s="361"/>
      <c r="AV76" s="1510"/>
      <c r="AW76" s="1510"/>
      <c r="AX76" s="1511"/>
    </row>
    <row r="77" spans="2:55" ht="15">
      <c r="C77" s="379" t="s">
        <v>422</v>
      </c>
      <c r="D77" s="361"/>
      <c r="E77" s="361"/>
      <c r="F77" s="361"/>
      <c r="G77" s="361"/>
      <c r="H77" s="1480" t="str">
        <f>'INPUT DATA'!$E$10</f>
        <v>KORONADAL NATIONAL COMPREHENSIVE HIGH SCHOOL</v>
      </c>
      <c r="I77" s="1480"/>
      <c r="J77" s="1480"/>
      <c r="K77" s="1480"/>
      <c r="L77" s="1480"/>
      <c r="M77" s="1480"/>
      <c r="N77" s="1480"/>
      <c r="O77" s="1480"/>
      <c r="P77" s="1480"/>
      <c r="Q77" s="1480"/>
      <c r="R77" s="1480"/>
      <c r="S77" s="1480"/>
      <c r="T77" s="380" t="s">
        <v>392</v>
      </c>
      <c r="U77" s="361"/>
      <c r="V77" s="361"/>
      <c r="W77" s="1481">
        <f>'INPUT DATA'!$E$11</f>
        <v>304671</v>
      </c>
      <c r="X77" s="1481"/>
      <c r="Y77" s="1481"/>
      <c r="Z77" s="1481"/>
      <c r="AA77" s="1481"/>
      <c r="AB77" s="1481"/>
      <c r="AC77" s="380" t="s">
        <v>423</v>
      </c>
      <c r="AD77" s="361"/>
      <c r="AE77" s="361"/>
      <c r="AF77" s="361"/>
      <c r="AG77" s="361"/>
      <c r="AH77" s="361"/>
      <c r="AI77" s="361"/>
      <c r="AJ77" s="361"/>
      <c r="AK77" s="1510"/>
      <c r="AL77" s="1510"/>
      <c r="AM77" s="1510"/>
      <c r="AN77" s="1510"/>
      <c r="AO77" s="1510"/>
      <c r="AP77" s="1510"/>
      <c r="AQ77" s="1510"/>
      <c r="AR77" s="1510"/>
      <c r="AS77" s="1510"/>
      <c r="AT77" s="1510"/>
      <c r="AU77" s="1510"/>
      <c r="AV77" s="1510"/>
      <c r="AW77" s="1510"/>
      <c r="AX77" s="1511"/>
    </row>
    <row r="78" spans="2:55">
      <c r="C78" s="365"/>
      <c r="D78" s="361"/>
      <c r="E78" s="361"/>
      <c r="F78" s="361"/>
      <c r="G78" s="361"/>
      <c r="H78" s="361"/>
      <c r="I78" s="361"/>
      <c r="J78" s="361"/>
      <c r="K78" s="361"/>
      <c r="L78" s="361"/>
      <c r="M78" s="361"/>
      <c r="N78" s="361"/>
      <c r="O78" s="361"/>
      <c r="P78" s="361"/>
      <c r="Q78" s="361"/>
      <c r="R78" s="361"/>
      <c r="S78" s="361"/>
      <c r="T78" s="361"/>
      <c r="U78" s="361"/>
      <c r="V78" s="361"/>
      <c r="W78" s="361"/>
      <c r="X78" s="361"/>
      <c r="Y78" s="361"/>
      <c r="Z78" s="361"/>
      <c r="AA78" s="361"/>
      <c r="AB78" s="361"/>
      <c r="AC78" s="361"/>
      <c r="AD78" s="361"/>
      <c r="AE78" s="361"/>
      <c r="AF78" s="361"/>
      <c r="AG78" s="361"/>
      <c r="AH78" s="361"/>
      <c r="AI78" s="361"/>
      <c r="AJ78" s="361"/>
      <c r="AK78" s="361"/>
      <c r="AL78" s="361"/>
      <c r="AM78" s="361"/>
      <c r="AN78" s="361"/>
      <c r="AO78" s="361"/>
      <c r="AP78" s="361"/>
      <c r="AQ78" s="361"/>
      <c r="AR78" s="361"/>
      <c r="AS78" s="361"/>
      <c r="AT78" s="361"/>
      <c r="AU78" s="361"/>
      <c r="AV78" s="361"/>
      <c r="AW78" s="361"/>
      <c r="AX78" s="362"/>
    </row>
    <row r="79" spans="2:55">
      <c r="C79" s="365"/>
      <c r="D79" s="361"/>
      <c r="E79" s="361"/>
      <c r="F79" s="361"/>
      <c r="G79" s="361"/>
      <c r="H79" s="361"/>
      <c r="I79" s="361"/>
      <c r="J79" s="361"/>
      <c r="K79" s="361"/>
      <c r="L79" s="361"/>
      <c r="M79" s="361"/>
      <c r="N79" s="361"/>
      <c r="O79" s="361"/>
      <c r="P79" s="361"/>
      <c r="Q79" s="361"/>
      <c r="R79" s="361"/>
      <c r="S79" s="361"/>
      <c r="T79" s="361"/>
      <c r="U79" s="361"/>
      <c r="V79" s="361"/>
      <c r="W79" s="361"/>
      <c r="X79" s="361"/>
      <c r="Y79" s="361"/>
      <c r="Z79" s="361"/>
      <c r="AA79" s="361"/>
      <c r="AB79" s="361"/>
      <c r="AC79" s="361"/>
      <c r="AD79" s="361"/>
      <c r="AE79" s="361"/>
      <c r="AF79" s="361"/>
      <c r="AG79" s="361"/>
      <c r="AH79" s="361"/>
      <c r="AI79" s="361"/>
      <c r="AJ79" s="361"/>
      <c r="AK79" s="361"/>
      <c r="AL79" s="361"/>
      <c r="AM79" s="361"/>
      <c r="AN79" s="361"/>
      <c r="AO79" s="361"/>
      <c r="AP79" s="361"/>
      <c r="AQ79" s="361"/>
      <c r="AR79" s="361"/>
      <c r="AS79" s="361"/>
      <c r="AT79" s="361"/>
      <c r="AU79" s="361"/>
      <c r="AV79" s="361"/>
      <c r="AW79" s="361"/>
      <c r="AX79" s="362"/>
    </row>
    <row r="80" spans="2:55" ht="14.5">
      <c r="C80" s="365"/>
      <c r="D80" s="1475"/>
      <c r="E80" s="1475"/>
      <c r="F80" s="1475"/>
      <c r="G80" s="1475"/>
      <c r="H80" s="1475"/>
      <c r="I80" s="1475"/>
      <c r="J80" s="1475"/>
      <c r="K80" s="1475"/>
      <c r="L80" s="1475"/>
      <c r="M80" s="1475"/>
      <c r="N80" s="361"/>
      <c r="O80" s="361"/>
      <c r="P80" s="361"/>
      <c r="Q80" s="1476" t="str">
        <f>'INPUT DATA'!$E$23</f>
        <v>MA. FE LITA S. YPARRAGUIRRE</v>
      </c>
      <c r="R80" s="1476"/>
      <c r="S80" s="1476"/>
      <c r="T80" s="1476"/>
      <c r="U80" s="1476"/>
      <c r="V80" s="1476"/>
      <c r="W80" s="1476"/>
      <c r="X80" s="1476"/>
      <c r="Y80" s="1476"/>
      <c r="Z80" s="1476"/>
      <c r="AA80" s="1476"/>
      <c r="AB80" s="1476"/>
      <c r="AC80" s="1476"/>
      <c r="AD80" s="1476"/>
      <c r="AE80" s="1476"/>
      <c r="AF80" s="1476"/>
      <c r="AG80" s="1476"/>
      <c r="AH80" s="1476"/>
      <c r="AI80" s="1476"/>
      <c r="AJ80" s="1476"/>
      <c r="AK80" s="361"/>
      <c r="AL80" s="361"/>
      <c r="AM80" s="361"/>
      <c r="AN80" s="361"/>
      <c r="AO80" s="361"/>
      <c r="AP80" s="361"/>
      <c r="AQ80" s="361"/>
      <c r="AR80" s="361"/>
      <c r="AS80" s="361"/>
      <c r="AT80" s="361"/>
      <c r="AU80" s="361"/>
      <c r="AV80" s="361"/>
      <c r="AW80" s="361"/>
      <c r="AX80" s="362"/>
    </row>
    <row r="81" spans="3:50" ht="14.5" thickBot="1">
      <c r="C81" s="1477" t="s">
        <v>424</v>
      </c>
      <c r="D81" s="1478"/>
      <c r="E81" s="1478"/>
      <c r="F81" s="1478"/>
      <c r="G81" s="1478"/>
      <c r="H81" s="1478"/>
      <c r="I81" s="1478"/>
      <c r="J81" s="1478"/>
      <c r="K81" s="1478"/>
      <c r="L81" s="1478"/>
      <c r="M81" s="1478"/>
      <c r="N81" s="1479"/>
      <c r="O81" s="366"/>
      <c r="P81" s="366"/>
      <c r="Q81" s="1478" t="s">
        <v>425</v>
      </c>
      <c r="R81" s="1478"/>
      <c r="S81" s="1478"/>
      <c r="T81" s="1478"/>
      <c r="U81" s="1478"/>
      <c r="V81" s="1478"/>
      <c r="W81" s="1478"/>
      <c r="X81" s="1478"/>
      <c r="Y81" s="1478"/>
      <c r="Z81" s="1478"/>
      <c r="AA81" s="1478"/>
      <c r="AB81" s="1478"/>
      <c r="AC81" s="1478"/>
      <c r="AD81" s="1478"/>
      <c r="AE81" s="1478"/>
      <c r="AF81" s="1478"/>
      <c r="AG81" s="1478"/>
      <c r="AH81" s="1478"/>
      <c r="AI81" s="1478"/>
      <c r="AJ81" s="1478"/>
      <c r="AK81" s="366"/>
      <c r="AL81" s="366"/>
      <c r="AM81" s="366"/>
      <c r="AN81" s="366"/>
      <c r="AO81" s="366" t="s">
        <v>426</v>
      </c>
      <c r="AP81" s="366"/>
      <c r="AQ81" s="366"/>
      <c r="AR81" s="366"/>
      <c r="AS81" s="366"/>
      <c r="AT81" s="366"/>
      <c r="AU81" s="366"/>
      <c r="AV81" s="366"/>
      <c r="AW81" s="366"/>
      <c r="AX81" s="367"/>
    </row>
    <row r="82" spans="3:50" ht="14.5">
      <c r="C82" s="361"/>
      <c r="D82" s="361"/>
      <c r="E82" s="361"/>
      <c r="F82" s="361"/>
      <c r="G82" s="361"/>
      <c r="H82" s="361"/>
      <c r="I82" s="361"/>
      <c r="J82" s="361"/>
      <c r="K82" s="361"/>
      <c r="L82" s="361"/>
      <c r="M82" s="361"/>
      <c r="N82" s="361"/>
      <c r="O82" s="361"/>
      <c r="P82" s="361"/>
      <c r="Q82" s="361"/>
      <c r="R82" s="361"/>
      <c r="S82" s="361"/>
      <c r="T82" s="361"/>
      <c r="U82" s="361"/>
      <c r="V82" s="361"/>
      <c r="W82" s="361"/>
      <c r="X82" s="361"/>
      <c r="Y82" s="361"/>
      <c r="Z82" s="361"/>
      <c r="AA82" s="361"/>
      <c r="AB82" s="361"/>
      <c r="AC82" s="361"/>
      <c r="AD82" s="361"/>
      <c r="AE82" s="361"/>
      <c r="AF82" s="361"/>
      <c r="AI82" s="368" t="s">
        <v>427</v>
      </c>
      <c r="AJ82" s="361"/>
      <c r="AK82" s="361"/>
      <c r="AL82" s="361"/>
      <c r="AM82" s="361"/>
      <c r="AN82" s="361"/>
      <c r="AO82" s="361"/>
      <c r="AP82" s="361"/>
      <c r="AQ82" s="361"/>
      <c r="AR82" s="361"/>
      <c r="AS82" s="361"/>
      <c r="AT82" s="361"/>
      <c r="AU82" s="361"/>
      <c r="AV82" s="361"/>
      <c r="AW82" s="361"/>
      <c r="AX82" s="361"/>
    </row>
  </sheetData>
  <sheetProtection algorithmName="SHA-512" hashValue="O3uXb3LZanvynd1PnVo3ppakO5HKwet0ZsWAy9yJU0c2co/yQV65rEYPJZGqpSZ8VicLbjYzTqhcBOdADFIcZg==" saltValue="G0SbbcxFQp0xx+OZLKNXaw==" spinCount="100000" sheet="1" formatCells="0"/>
  <mergeCells count="279">
    <mergeCell ref="C2:AX2"/>
    <mergeCell ref="C3:AX3"/>
    <mergeCell ref="C4:AX4"/>
    <mergeCell ref="C5:AX5"/>
    <mergeCell ref="C6:AX6"/>
    <mergeCell ref="G7:O7"/>
    <mergeCell ref="T7:AB7"/>
    <mergeCell ref="AI7:AK7"/>
    <mergeCell ref="AQ7:AX7"/>
    <mergeCell ref="M13:Y13"/>
    <mergeCell ref="AC13:AF13"/>
    <mergeCell ref="AL13:AX13"/>
    <mergeCell ref="AB16:AD16"/>
    <mergeCell ref="AM16:AX16"/>
    <mergeCell ref="S17:W17"/>
    <mergeCell ref="AI17:AU17"/>
    <mergeCell ref="M8:T8"/>
    <mergeCell ref="AC8:AK8"/>
    <mergeCell ref="AN8:AX8"/>
    <mergeCell ref="C10:AX10"/>
    <mergeCell ref="Z12:AB12"/>
    <mergeCell ref="AL12:AX12"/>
    <mergeCell ref="N22:Q22"/>
    <mergeCell ref="W22:Y22"/>
    <mergeCell ref="AI22:AO22"/>
    <mergeCell ref="AT22:AX22"/>
    <mergeCell ref="C24:T25"/>
    <mergeCell ref="AK24:AX25"/>
    <mergeCell ref="U25:W25"/>
    <mergeCell ref="X25:Z25"/>
    <mergeCell ref="C19:AX19"/>
    <mergeCell ref="F21:R21"/>
    <mergeCell ref="W21:Z21"/>
    <mergeCell ref="AD21:AG21"/>
    <mergeCell ref="AK21:AQ21"/>
    <mergeCell ref="AU21:AX21"/>
    <mergeCell ref="U24:AC24"/>
    <mergeCell ref="AK26:AX26"/>
    <mergeCell ref="C27:T27"/>
    <mergeCell ref="U27:W27"/>
    <mergeCell ref="X27:Z27"/>
    <mergeCell ref="AA27:AC27"/>
    <mergeCell ref="AK27:AX27"/>
    <mergeCell ref="AA25:AC25"/>
    <mergeCell ref="C26:T26"/>
    <mergeCell ref="U26:W26"/>
    <mergeCell ref="X26:Z26"/>
    <mergeCell ref="AA26:AC26"/>
    <mergeCell ref="AD24:AJ25"/>
    <mergeCell ref="AD26:AJ26"/>
    <mergeCell ref="AD27:AJ27"/>
    <mergeCell ref="AK28:AX28"/>
    <mergeCell ref="C29:T29"/>
    <mergeCell ref="U29:W29"/>
    <mergeCell ref="X29:Z29"/>
    <mergeCell ref="AA29:AC29"/>
    <mergeCell ref="AK29:AX29"/>
    <mergeCell ref="C28:T28"/>
    <mergeCell ref="U28:W28"/>
    <mergeCell ref="X28:Z28"/>
    <mergeCell ref="AA28:AC28"/>
    <mergeCell ref="AD28:AJ28"/>
    <mergeCell ref="AD29:AJ29"/>
    <mergeCell ref="AK30:AX30"/>
    <mergeCell ref="C31:T31"/>
    <mergeCell ref="U31:W31"/>
    <mergeCell ref="X31:Z31"/>
    <mergeCell ref="AA31:AC31"/>
    <mergeCell ref="AK31:AX31"/>
    <mergeCell ref="AD30:AJ30"/>
    <mergeCell ref="AD31:AJ31"/>
    <mergeCell ref="C30:T30"/>
    <mergeCell ref="U30:W30"/>
    <mergeCell ref="X30:Z30"/>
    <mergeCell ref="AA30:AC30"/>
    <mergeCell ref="AK32:AX32"/>
    <mergeCell ref="C33:T33"/>
    <mergeCell ref="U33:W33"/>
    <mergeCell ref="X33:Z33"/>
    <mergeCell ref="AA33:AC33"/>
    <mergeCell ref="AK33:AX33"/>
    <mergeCell ref="AD32:AJ32"/>
    <mergeCell ref="AD33:AJ33"/>
    <mergeCell ref="C32:T32"/>
    <mergeCell ref="U32:W32"/>
    <mergeCell ref="X32:Z32"/>
    <mergeCell ref="AA32:AC32"/>
    <mergeCell ref="AK34:AX34"/>
    <mergeCell ref="C35:T35"/>
    <mergeCell ref="U35:W35"/>
    <mergeCell ref="X35:Z35"/>
    <mergeCell ref="AA35:AC35"/>
    <mergeCell ref="AK35:AX35"/>
    <mergeCell ref="AD34:AJ34"/>
    <mergeCell ref="AD35:AJ35"/>
    <mergeCell ref="C34:T34"/>
    <mergeCell ref="U34:W34"/>
    <mergeCell ref="X34:Z34"/>
    <mergeCell ref="AA34:AC34"/>
    <mergeCell ref="AK36:AX36"/>
    <mergeCell ref="C37:T37"/>
    <mergeCell ref="U37:W37"/>
    <mergeCell ref="X37:Z37"/>
    <mergeCell ref="AA37:AC37"/>
    <mergeCell ref="AK37:AX37"/>
    <mergeCell ref="AD36:AJ36"/>
    <mergeCell ref="AD37:AJ37"/>
    <mergeCell ref="C36:T36"/>
    <mergeCell ref="U36:W36"/>
    <mergeCell ref="X36:Z36"/>
    <mergeCell ref="AA36:AC36"/>
    <mergeCell ref="C40:T40"/>
    <mergeCell ref="AK40:AX40"/>
    <mergeCell ref="C41:AX41"/>
    <mergeCell ref="C42:L42"/>
    <mergeCell ref="AD40:AJ40"/>
    <mergeCell ref="U40:AC40"/>
    <mergeCell ref="AK38:AX38"/>
    <mergeCell ref="C39:T39"/>
    <mergeCell ref="U39:W39"/>
    <mergeCell ref="X39:Z39"/>
    <mergeCell ref="AA39:AC39"/>
    <mergeCell ref="AK39:AX39"/>
    <mergeCell ref="AD38:AJ38"/>
    <mergeCell ref="AD39:AJ39"/>
    <mergeCell ref="C38:T38"/>
    <mergeCell ref="U38:W38"/>
    <mergeCell ref="X38:Z38"/>
    <mergeCell ref="AA38:AC38"/>
    <mergeCell ref="C43:L43"/>
    <mergeCell ref="M43:T43"/>
    <mergeCell ref="U43:AC43"/>
    <mergeCell ref="AD43:AJ43"/>
    <mergeCell ref="AK43:AX43"/>
    <mergeCell ref="C44:L44"/>
    <mergeCell ref="M44:T44"/>
    <mergeCell ref="U44:AC44"/>
    <mergeCell ref="AD44:AJ44"/>
    <mergeCell ref="AK44:AX44"/>
    <mergeCell ref="N48:Q48"/>
    <mergeCell ref="W48:Y48"/>
    <mergeCell ref="AI48:AO48"/>
    <mergeCell ref="AT48:AX48"/>
    <mergeCell ref="C50:T51"/>
    <mergeCell ref="AK50:AX51"/>
    <mergeCell ref="U51:W51"/>
    <mergeCell ref="X51:Z51"/>
    <mergeCell ref="C45:L45"/>
    <mergeCell ref="M45:T45"/>
    <mergeCell ref="U45:AC45"/>
    <mergeCell ref="AD45:AJ45"/>
    <mergeCell ref="AK45:AX45"/>
    <mergeCell ref="F47:R47"/>
    <mergeCell ref="W47:Z47"/>
    <mergeCell ref="AD47:AG47"/>
    <mergeCell ref="AK47:AQ47"/>
    <mergeCell ref="AU47:AX47"/>
    <mergeCell ref="U50:AC50"/>
    <mergeCell ref="AK52:AX52"/>
    <mergeCell ref="C53:T53"/>
    <mergeCell ref="U53:W53"/>
    <mergeCell ref="X53:Z53"/>
    <mergeCell ref="AA53:AC53"/>
    <mergeCell ref="AK53:AX53"/>
    <mergeCell ref="AA51:AC51"/>
    <mergeCell ref="C52:T52"/>
    <mergeCell ref="U52:W52"/>
    <mergeCell ref="X52:Z52"/>
    <mergeCell ref="AA52:AC52"/>
    <mergeCell ref="AD50:AJ51"/>
    <mergeCell ref="AD52:AJ52"/>
    <mergeCell ref="AD53:AJ53"/>
    <mergeCell ref="AK54:AX54"/>
    <mergeCell ref="C55:T55"/>
    <mergeCell ref="U55:W55"/>
    <mergeCell ref="X55:Z55"/>
    <mergeCell ref="AA55:AC55"/>
    <mergeCell ref="AK55:AX55"/>
    <mergeCell ref="C54:T54"/>
    <mergeCell ref="U54:W54"/>
    <mergeCell ref="X54:Z54"/>
    <mergeCell ref="AA54:AC54"/>
    <mergeCell ref="AD54:AJ54"/>
    <mergeCell ref="AD55:AJ55"/>
    <mergeCell ref="AK56:AX56"/>
    <mergeCell ref="C57:T57"/>
    <mergeCell ref="U57:W57"/>
    <mergeCell ref="X57:Z57"/>
    <mergeCell ref="AA57:AC57"/>
    <mergeCell ref="AK57:AX57"/>
    <mergeCell ref="AD56:AJ56"/>
    <mergeCell ref="AD57:AJ57"/>
    <mergeCell ref="C56:T56"/>
    <mergeCell ref="U56:W56"/>
    <mergeCell ref="X56:Z56"/>
    <mergeCell ref="AA56:AC56"/>
    <mergeCell ref="AK58:AX58"/>
    <mergeCell ref="C59:T59"/>
    <mergeCell ref="U59:W59"/>
    <mergeCell ref="X59:Z59"/>
    <mergeCell ref="AA59:AC59"/>
    <mergeCell ref="AK59:AX59"/>
    <mergeCell ref="AD58:AJ58"/>
    <mergeCell ref="AD59:AJ59"/>
    <mergeCell ref="C58:T58"/>
    <mergeCell ref="U58:W58"/>
    <mergeCell ref="X58:Z58"/>
    <mergeCell ref="AA58:AC58"/>
    <mergeCell ref="AK60:AX60"/>
    <mergeCell ref="C61:T61"/>
    <mergeCell ref="U61:W61"/>
    <mergeCell ref="X61:Z61"/>
    <mergeCell ref="AA61:AC61"/>
    <mergeCell ref="AK61:AX61"/>
    <mergeCell ref="AD60:AJ60"/>
    <mergeCell ref="AD61:AJ61"/>
    <mergeCell ref="C60:T60"/>
    <mergeCell ref="U60:W60"/>
    <mergeCell ref="X60:Z60"/>
    <mergeCell ref="AA60:AC60"/>
    <mergeCell ref="AK62:AX62"/>
    <mergeCell ref="C63:T63"/>
    <mergeCell ref="U63:W63"/>
    <mergeCell ref="X63:Z63"/>
    <mergeCell ref="AA63:AC63"/>
    <mergeCell ref="AK63:AX63"/>
    <mergeCell ref="AD62:AJ62"/>
    <mergeCell ref="AD63:AJ63"/>
    <mergeCell ref="C62:T62"/>
    <mergeCell ref="U62:W62"/>
    <mergeCell ref="X62:Z62"/>
    <mergeCell ref="AA62:AC62"/>
    <mergeCell ref="AK77:AX77"/>
    <mergeCell ref="C71:L71"/>
    <mergeCell ref="M71:T71"/>
    <mergeCell ref="U71:AC71"/>
    <mergeCell ref="AD71:AJ71"/>
    <mergeCell ref="AK71:AX71"/>
    <mergeCell ref="C72:AX73"/>
    <mergeCell ref="C69:L69"/>
    <mergeCell ref="M69:T69"/>
    <mergeCell ref="U69:AC69"/>
    <mergeCell ref="AD69:AJ69"/>
    <mergeCell ref="AK69:AX69"/>
    <mergeCell ref="C70:L70"/>
    <mergeCell ref="M70:T70"/>
    <mergeCell ref="U70:AC70"/>
    <mergeCell ref="AD70:AJ70"/>
    <mergeCell ref="AK70:AX70"/>
    <mergeCell ref="C74:AX74"/>
    <mergeCell ref="N76:W76"/>
    <mergeCell ref="AA76:AF76"/>
    <mergeCell ref="AV76:AX76"/>
    <mergeCell ref="AK66:AX66"/>
    <mergeCell ref="C67:AX67"/>
    <mergeCell ref="C68:L68"/>
    <mergeCell ref="V68:AC68"/>
    <mergeCell ref="AI68:AP68"/>
    <mergeCell ref="U66:AC66"/>
    <mergeCell ref="AD66:AJ66"/>
    <mergeCell ref="AK64:AX64"/>
    <mergeCell ref="C65:T65"/>
    <mergeCell ref="U65:W65"/>
    <mergeCell ref="X65:Z65"/>
    <mergeCell ref="AA65:AC65"/>
    <mergeCell ref="AK65:AX65"/>
    <mergeCell ref="D80:M80"/>
    <mergeCell ref="Q80:AJ80"/>
    <mergeCell ref="C81:N81"/>
    <mergeCell ref="Q81:AJ81"/>
    <mergeCell ref="H77:S77"/>
    <mergeCell ref="W77:AB77"/>
    <mergeCell ref="AD64:AJ64"/>
    <mergeCell ref="AD65:AJ65"/>
    <mergeCell ref="C64:T64"/>
    <mergeCell ref="U64:W64"/>
    <mergeCell ref="X64:Z64"/>
    <mergeCell ref="AA64:AC64"/>
    <mergeCell ref="C66:T66"/>
  </mergeCells>
  <printOptions horizontalCentered="1" verticalCentered="1"/>
  <pageMargins left="0.2" right="0.2" top="0.25" bottom="0.25" header="0" footer="0"/>
  <pageSetup paperSize="14" scale="62"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from>
                    <xdr:col>2</xdr:col>
                    <xdr:colOff>69850</xdr:colOff>
                    <xdr:row>10</xdr:row>
                    <xdr:rowOff>177800</xdr:rowOff>
                  </from>
                  <to>
                    <xdr:col>4</xdr:col>
                    <xdr:colOff>127000</xdr:colOff>
                    <xdr:row>12</xdr:row>
                    <xdr:rowOff>69850</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from>
                    <xdr:col>2</xdr:col>
                    <xdr:colOff>69850</xdr:colOff>
                    <xdr:row>14</xdr:row>
                    <xdr:rowOff>114300</xdr:rowOff>
                  </from>
                  <to>
                    <xdr:col>3</xdr:col>
                    <xdr:colOff>101600</xdr:colOff>
                    <xdr:row>16</xdr:row>
                    <xdr:rowOff>12700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from>
                    <xdr:col>16</xdr:col>
                    <xdr:colOff>120650</xdr:colOff>
                    <xdr:row>14</xdr:row>
                    <xdr:rowOff>127000</xdr:rowOff>
                  </from>
                  <to>
                    <xdr:col>18</xdr:col>
                    <xdr:colOff>0</xdr:colOff>
                    <xdr:row>16</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E2629A-87B6-40E6-9E8F-F2F0DD97F976}">
          <x14:formula1>
            <xm:f>consol!$B$17:$B$117</xm:f>
          </x14:formula1>
          <xm:sqref>A7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056A3-5BBE-4098-98AD-55E23B669C14}">
  <sheetPr>
    <pageSetUpPr fitToPage="1"/>
  </sheetPr>
  <dimension ref="B1:BC89"/>
  <sheetViews>
    <sheetView view="pageBreakPreview" zoomScale="99" zoomScaleNormal="100" zoomScaleSheetLayoutView="99" workbookViewId="0">
      <selection activeCell="C10" sqref="C10:T10"/>
    </sheetView>
  </sheetViews>
  <sheetFormatPr defaultRowHeight="14"/>
  <cols>
    <col min="1" max="1" width="24.6640625" customWidth="1"/>
    <col min="2" max="2" width="0.6640625" style="361" customWidth="1"/>
    <col min="3" max="50" width="2.6640625" style="361" customWidth="1"/>
    <col min="51" max="51" width="0.6640625" customWidth="1"/>
    <col min="55" max="55" width="0" hidden="1" customWidth="1"/>
  </cols>
  <sheetData>
    <row r="1" spans="3:50">
      <c r="C1" s="361" t="s">
        <v>428</v>
      </c>
      <c r="AS1" s="361" t="s">
        <v>429</v>
      </c>
      <c r="AV1" s="369">
        <v>2</v>
      </c>
      <c r="AW1" s="369"/>
    </row>
    <row r="2" spans="3:50" ht="15.5" thickBot="1">
      <c r="D2" s="1610" t="s">
        <v>669</v>
      </c>
      <c r="E2" s="1610"/>
      <c r="F2" s="1610"/>
      <c r="G2" s="1610"/>
      <c r="H2" s="1610"/>
      <c r="I2" s="1610"/>
      <c r="J2" s="1610"/>
      <c r="K2" s="1610"/>
      <c r="L2" s="1610"/>
      <c r="N2" s="561"/>
      <c r="O2" s="338"/>
      <c r="P2" s="338"/>
      <c r="Q2" s="338"/>
      <c r="R2" s="338"/>
      <c r="S2" s="338"/>
      <c r="T2" s="338"/>
      <c r="U2" s="338"/>
      <c r="V2" s="338"/>
      <c r="W2" s="338"/>
    </row>
    <row r="3" spans="3:50" ht="15.5" thickBot="1">
      <c r="C3" s="352" t="s">
        <v>401</v>
      </c>
      <c r="D3" s="353"/>
      <c r="E3" s="353"/>
      <c r="F3" s="1560" t="str">
        <f>'INPUT DATA'!$E$10</f>
        <v>KORONADAL NATIONAL COMPREHENSIVE HIGH SCHOOL</v>
      </c>
      <c r="G3" s="1560"/>
      <c r="H3" s="1560"/>
      <c r="I3" s="1560"/>
      <c r="J3" s="1560"/>
      <c r="K3" s="1560"/>
      <c r="L3" s="1560"/>
      <c r="M3" s="1560"/>
      <c r="N3" s="1560"/>
      <c r="O3" s="1560"/>
      <c r="P3" s="1560"/>
      <c r="Q3" s="1560"/>
      <c r="R3" s="1560"/>
      <c r="S3" s="353" t="s">
        <v>402</v>
      </c>
      <c r="T3" s="354"/>
      <c r="U3" s="388"/>
      <c r="V3" s="354"/>
      <c r="W3" s="1562">
        <f>'INPUT DATA'!$E$11</f>
        <v>304671</v>
      </c>
      <c r="X3" s="1562"/>
      <c r="Y3" s="1562"/>
      <c r="Z3" s="1562"/>
      <c r="AA3" s="353" t="s">
        <v>403</v>
      </c>
      <c r="AB3" s="354"/>
      <c r="AC3" s="354"/>
      <c r="AD3" s="1561" t="str">
        <f>'INPUT DATA'!$E$13</f>
        <v>DISTRICT IX</v>
      </c>
      <c r="AE3" s="1561"/>
      <c r="AF3" s="1561"/>
      <c r="AG3" s="1561"/>
      <c r="AH3" s="353" t="s">
        <v>404</v>
      </c>
      <c r="AI3" s="388"/>
      <c r="AJ3" s="388"/>
      <c r="AK3" s="1561" t="str">
        <f>'INPUT DATA'!$E$9</f>
        <v>CITY SCHOOLS DIVISION OF KORONADAL</v>
      </c>
      <c r="AL3" s="1561"/>
      <c r="AM3" s="1561"/>
      <c r="AN3" s="1561"/>
      <c r="AO3" s="1561"/>
      <c r="AP3" s="1561"/>
      <c r="AQ3" s="1561"/>
      <c r="AR3" s="353" t="s">
        <v>405</v>
      </c>
      <c r="AS3" s="388"/>
      <c r="AT3" s="388"/>
      <c r="AU3" s="1561" t="str">
        <f>'INPUT DATA'!$E$8</f>
        <v>REGION XII</v>
      </c>
      <c r="AV3" s="1561"/>
      <c r="AW3" s="1561"/>
      <c r="AX3" s="1592"/>
    </row>
    <row r="4" spans="3:50" ht="16.25" customHeight="1" thickBot="1">
      <c r="C4" s="356" t="s">
        <v>406</v>
      </c>
      <c r="D4" s="372"/>
      <c r="E4" s="372"/>
      <c r="F4" s="372"/>
      <c r="G4" s="372"/>
      <c r="H4" s="372"/>
      <c r="I4" s="372"/>
      <c r="J4" s="676" t="str">
        <f>_xlfn.TEXTBEFORE('INPUT DATA'!$E$14,"-")</f>
        <v>7</v>
      </c>
      <c r="K4" s="372" t="s">
        <v>203</v>
      </c>
      <c r="L4" s="372"/>
      <c r="M4" s="372"/>
      <c r="N4" s="1539" t="str">
        <f>_xlfn.TEXTAFTER('INPUT DATA'!$E$14,"-")</f>
        <v>ROSAL</v>
      </c>
      <c r="O4" s="1539"/>
      <c r="P4" s="1539"/>
      <c r="Q4" s="1539"/>
      <c r="R4" s="372" t="s">
        <v>407</v>
      </c>
      <c r="S4" s="373"/>
      <c r="T4" s="373"/>
      <c r="U4" s="373"/>
      <c r="V4" s="373"/>
      <c r="W4" s="1539" t="str">
        <f>'INPUT DATA'!$E$12</f>
        <v>2026-2027</v>
      </c>
      <c r="X4" s="1539"/>
      <c r="Y4" s="1539"/>
      <c r="Z4" s="372" t="s">
        <v>408</v>
      </c>
      <c r="AA4" s="373"/>
      <c r="AB4" s="374"/>
      <c r="AC4" s="373"/>
      <c r="AD4" s="373"/>
      <c r="AE4" s="374"/>
      <c r="AF4" s="374"/>
      <c r="AG4" s="374"/>
      <c r="AH4" s="374"/>
      <c r="AI4" s="1539" t="str">
        <f>'INPUT DATA'!$E$17</f>
        <v>KATHY A. GARCIA</v>
      </c>
      <c r="AJ4" s="1539"/>
      <c r="AK4" s="1539"/>
      <c r="AL4" s="1539"/>
      <c r="AM4" s="1539"/>
      <c r="AN4" s="1539"/>
      <c r="AO4" s="1539"/>
      <c r="AP4" s="375" t="s">
        <v>369</v>
      </c>
      <c r="AQ4" s="374"/>
      <c r="AR4" s="374"/>
      <c r="AS4" s="374"/>
      <c r="AT4" s="1540"/>
      <c r="AU4" s="1540"/>
      <c r="AV4" s="1540"/>
      <c r="AW4" s="1540"/>
      <c r="AX4" s="1541"/>
    </row>
    <row r="5" spans="3:50" ht="16" thickBot="1">
      <c r="C5" s="357"/>
      <c r="D5" s="376"/>
      <c r="E5" s="376"/>
      <c r="F5" s="376"/>
      <c r="G5" s="376"/>
      <c r="H5" s="376"/>
      <c r="I5" s="376"/>
      <c r="J5" s="376"/>
      <c r="K5" s="376"/>
      <c r="L5" s="376"/>
      <c r="M5" s="376"/>
      <c r="N5" s="376"/>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4"/>
      <c r="AP5" s="374"/>
      <c r="AQ5" s="374"/>
      <c r="AR5" s="374"/>
      <c r="AS5" s="374"/>
      <c r="AT5" s="374"/>
      <c r="AU5" s="374"/>
      <c r="AV5" s="374"/>
      <c r="AW5" s="374"/>
      <c r="AX5" s="358"/>
    </row>
    <row r="6" spans="3:50" ht="13.75" customHeight="1">
      <c r="C6" s="1542" t="s">
        <v>356</v>
      </c>
      <c r="D6" s="1543"/>
      <c r="E6" s="1543"/>
      <c r="F6" s="1543"/>
      <c r="G6" s="1543"/>
      <c r="H6" s="1543"/>
      <c r="I6" s="1543"/>
      <c r="J6" s="1543"/>
      <c r="K6" s="1543"/>
      <c r="L6" s="1543"/>
      <c r="M6" s="1543"/>
      <c r="N6" s="1543"/>
      <c r="O6" s="1543"/>
      <c r="P6" s="1543"/>
      <c r="Q6" s="1543"/>
      <c r="R6" s="1543"/>
      <c r="S6" s="1543"/>
      <c r="T6" s="1544"/>
      <c r="U6" s="1565" t="s">
        <v>316</v>
      </c>
      <c r="V6" s="1566"/>
      <c r="W6" s="1566"/>
      <c r="X6" s="1566"/>
      <c r="Y6" s="1566"/>
      <c r="Z6" s="1566"/>
      <c r="AA6" s="1566"/>
      <c r="AB6" s="1566"/>
      <c r="AC6" s="1567"/>
      <c r="AD6" s="1532" t="s">
        <v>433</v>
      </c>
      <c r="AE6" s="1533"/>
      <c r="AF6" s="1533"/>
      <c r="AG6" s="1533"/>
      <c r="AH6" s="1533"/>
      <c r="AI6" s="1533"/>
      <c r="AJ6" s="1534"/>
      <c r="AK6" s="1548" t="s">
        <v>156</v>
      </c>
      <c r="AL6" s="1549"/>
      <c r="AM6" s="1549"/>
      <c r="AN6" s="1549"/>
      <c r="AO6" s="1549"/>
      <c r="AP6" s="1549"/>
      <c r="AQ6" s="1549"/>
      <c r="AR6" s="1549"/>
      <c r="AS6" s="1549"/>
      <c r="AT6" s="1549"/>
      <c r="AU6" s="1549"/>
      <c r="AV6" s="1549"/>
      <c r="AW6" s="1549"/>
      <c r="AX6" s="1550"/>
    </row>
    <row r="7" spans="3:50" ht="13.75" customHeight="1">
      <c r="C7" s="1545"/>
      <c r="D7" s="1546"/>
      <c r="E7" s="1546"/>
      <c r="F7" s="1546"/>
      <c r="G7" s="1546"/>
      <c r="H7" s="1546"/>
      <c r="I7" s="1546"/>
      <c r="J7" s="1546"/>
      <c r="K7" s="1546"/>
      <c r="L7" s="1546"/>
      <c r="M7" s="1546"/>
      <c r="N7" s="1546"/>
      <c r="O7" s="1546"/>
      <c r="P7" s="1546"/>
      <c r="Q7" s="1546"/>
      <c r="R7" s="1546"/>
      <c r="S7" s="1546"/>
      <c r="T7" s="1547"/>
      <c r="U7" s="1531">
        <v>1</v>
      </c>
      <c r="V7" s="1531"/>
      <c r="W7" s="1531"/>
      <c r="X7" s="1531">
        <v>2</v>
      </c>
      <c r="Y7" s="1531"/>
      <c r="Z7" s="1531"/>
      <c r="AA7" s="1531">
        <v>3</v>
      </c>
      <c r="AB7" s="1531"/>
      <c r="AC7" s="1531"/>
      <c r="AD7" s="1535"/>
      <c r="AE7" s="1536"/>
      <c r="AF7" s="1536"/>
      <c r="AG7" s="1536"/>
      <c r="AH7" s="1536"/>
      <c r="AI7" s="1536"/>
      <c r="AJ7" s="1537"/>
      <c r="AK7" s="1535"/>
      <c r="AL7" s="1536"/>
      <c r="AM7" s="1536"/>
      <c r="AN7" s="1536"/>
      <c r="AO7" s="1536"/>
      <c r="AP7" s="1536"/>
      <c r="AQ7" s="1536"/>
      <c r="AR7" s="1536"/>
      <c r="AS7" s="1536"/>
      <c r="AT7" s="1536"/>
      <c r="AU7" s="1536"/>
      <c r="AV7" s="1536"/>
      <c r="AW7" s="1536"/>
      <c r="AX7" s="1551"/>
    </row>
    <row r="8" spans="3:50" ht="18.5">
      <c r="C8" s="1490" t="s">
        <v>255</v>
      </c>
      <c r="D8" s="1491"/>
      <c r="E8" s="1491"/>
      <c r="F8" s="1491"/>
      <c r="G8" s="1491"/>
      <c r="H8" s="1491"/>
      <c r="I8" s="1491"/>
      <c r="J8" s="1491"/>
      <c r="K8" s="1491"/>
      <c r="L8" s="1491"/>
      <c r="M8" s="1491"/>
      <c r="N8" s="1491"/>
      <c r="O8" s="1491"/>
      <c r="P8" s="1491"/>
      <c r="Q8" s="1491"/>
      <c r="R8" s="1491"/>
      <c r="S8" s="1491"/>
      <c r="T8" s="1491"/>
      <c r="U8" s="1482" t="e">
        <f>_xlfn.XLOOKUP($D$2,consol!B:B,consol!D:D)</f>
        <v>#N/A</v>
      </c>
      <c r="V8" s="1483"/>
      <c r="W8" s="1484"/>
      <c r="X8" s="1482" t="e">
        <f>_xlfn.XLOOKUP($D$2,consol!B:B,consol!E:E)</f>
        <v>#N/A</v>
      </c>
      <c r="Y8" s="1483"/>
      <c r="Z8" s="1484"/>
      <c r="AA8" s="1482" t="e">
        <f>_xlfn.XLOOKUP($D$2,consol!B:B,consol!F:F)</f>
        <v>#N/A</v>
      </c>
      <c r="AB8" s="1483"/>
      <c r="AC8" s="1484"/>
      <c r="AD8" s="1482" t="e">
        <f>_xlfn.XLOOKUP($D$2,consol!B:B,consol!G:G)</f>
        <v>#N/A</v>
      </c>
      <c r="AE8" s="1483"/>
      <c r="AF8" s="1483"/>
      <c r="AG8" s="1483"/>
      <c r="AH8" s="1483"/>
      <c r="AI8" s="1483"/>
      <c r="AJ8" s="1484"/>
      <c r="AK8" s="1507" t="e">
        <f>IF(OR(AD8=""),"",IF(AD8&gt;=74.5,"PASSED","FAILED"))</f>
        <v>#N/A</v>
      </c>
      <c r="AL8" s="1508"/>
      <c r="AM8" s="1508"/>
      <c r="AN8" s="1508"/>
      <c r="AO8" s="1508"/>
      <c r="AP8" s="1508"/>
      <c r="AQ8" s="1508"/>
      <c r="AR8" s="1508"/>
      <c r="AS8" s="1508"/>
      <c r="AT8" s="1508"/>
      <c r="AU8" s="1508"/>
      <c r="AV8" s="1508"/>
      <c r="AW8" s="1508"/>
      <c r="AX8" s="1509"/>
    </row>
    <row r="9" spans="3:50" ht="18.5">
      <c r="C9" s="1490" t="s">
        <v>256</v>
      </c>
      <c r="D9" s="1491"/>
      <c r="E9" s="1491"/>
      <c r="F9" s="1491"/>
      <c r="G9" s="1491"/>
      <c r="H9" s="1491"/>
      <c r="I9" s="1491"/>
      <c r="J9" s="1491"/>
      <c r="K9" s="1491"/>
      <c r="L9" s="1491"/>
      <c r="M9" s="1491"/>
      <c r="N9" s="1491"/>
      <c r="O9" s="1491"/>
      <c r="P9" s="1491"/>
      <c r="Q9" s="1491"/>
      <c r="R9" s="1491"/>
      <c r="S9" s="1491"/>
      <c r="T9" s="1491"/>
      <c r="U9" s="1482" t="e">
        <f>_xlfn.XLOOKUP($D$2,consol!B:B,consol!H:H)</f>
        <v>#N/A</v>
      </c>
      <c r="V9" s="1483"/>
      <c r="W9" s="1484"/>
      <c r="X9" s="1482" t="e">
        <f>_xlfn.XLOOKUP($D$2,consol!B:B,consol!I:I)</f>
        <v>#N/A</v>
      </c>
      <c r="Y9" s="1483"/>
      <c r="Z9" s="1484"/>
      <c r="AA9" s="1482" t="e">
        <f>_xlfn.XLOOKUP($D$2,consol!B:B,consol!J:J)</f>
        <v>#N/A</v>
      </c>
      <c r="AB9" s="1483"/>
      <c r="AC9" s="1484"/>
      <c r="AD9" s="1482" t="e">
        <f>_xlfn.XLOOKUP($D$2,consol!B:B,consol!K:K)</f>
        <v>#N/A</v>
      </c>
      <c r="AE9" s="1483"/>
      <c r="AF9" s="1483"/>
      <c r="AG9" s="1483"/>
      <c r="AH9" s="1483"/>
      <c r="AI9" s="1483"/>
      <c r="AJ9" s="1484"/>
      <c r="AK9" s="1507" t="e">
        <f t="shared" ref="AK9:AK17" si="0">IF(OR(AD9=""),"",IF(AD9&gt;=74.5,"PASSED","FAILED"))</f>
        <v>#N/A</v>
      </c>
      <c r="AL9" s="1508"/>
      <c r="AM9" s="1508"/>
      <c r="AN9" s="1508"/>
      <c r="AO9" s="1508"/>
      <c r="AP9" s="1508"/>
      <c r="AQ9" s="1508"/>
      <c r="AR9" s="1508"/>
      <c r="AS9" s="1508"/>
      <c r="AT9" s="1508"/>
      <c r="AU9" s="1508"/>
      <c r="AV9" s="1508"/>
      <c r="AW9" s="1508"/>
      <c r="AX9" s="1509"/>
    </row>
    <row r="10" spans="3:50" ht="18.5">
      <c r="C10" s="1490" t="s">
        <v>257</v>
      </c>
      <c r="D10" s="1491"/>
      <c r="E10" s="1491"/>
      <c r="F10" s="1491"/>
      <c r="G10" s="1491"/>
      <c r="H10" s="1491"/>
      <c r="I10" s="1491"/>
      <c r="J10" s="1491"/>
      <c r="K10" s="1491"/>
      <c r="L10" s="1491"/>
      <c r="M10" s="1491"/>
      <c r="N10" s="1491"/>
      <c r="O10" s="1491"/>
      <c r="P10" s="1491"/>
      <c r="Q10" s="1491"/>
      <c r="R10" s="1491"/>
      <c r="S10" s="1491"/>
      <c r="T10" s="1491"/>
      <c r="U10" s="1482" t="e">
        <f>_xlfn.XLOOKUP($D$2,consol!B:B,consol!L:L)</f>
        <v>#N/A</v>
      </c>
      <c r="V10" s="1483"/>
      <c r="W10" s="1484"/>
      <c r="X10" s="1482" t="e">
        <f>_xlfn.XLOOKUP($D$2,consol!B:B,consol!M:M)</f>
        <v>#N/A</v>
      </c>
      <c r="Y10" s="1483"/>
      <c r="Z10" s="1484"/>
      <c r="AA10" s="1482" t="e">
        <f>_xlfn.XLOOKUP($D$2,consol!B:B,consol!N:N)</f>
        <v>#N/A</v>
      </c>
      <c r="AB10" s="1483"/>
      <c r="AC10" s="1484"/>
      <c r="AD10" s="1482" t="e">
        <f>_xlfn.XLOOKUP($D$2,consol!B:B,consol!O:O)</f>
        <v>#N/A</v>
      </c>
      <c r="AE10" s="1483"/>
      <c r="AF10" s="1483"/>
      <c r="AG10" s="1483"/>
      <c r="AH10" s="1483"/>
      <c r="AI10" s="1483"/>
      <c r="AJ10" s="1484"/>
      <c r="AK10" s="1507" t="e">
        <f t="shared" si="0"/>
        <v>#N/A</v>
      </c>
      <c r="AL10" s="1508"/>
      <c r="AM10" s="1508"/>
      <c r="AN10" s="1508"/>
      <c r="AO10" s="1508"/>
      <c r="AP10" s="1508"/>
      <c r="AQ10" s="1508"/>
      <c r="AR10" s="1508"/>
      <c r="AS10" s="1508"/>
      <c r="AT10" s="1508"/>
      <c r="AU10" s="1508"/>
      <c r="AV10" s="1508"/>
      <c r="AW10" s="1508"/>
      <c r="AX10" s="1509"/>
    </row>
    <row r="11" spans="3:50" ht="18.5">
      <c r="C11" s="1490" t="s">
        <v>409</v>
      </c>
      <c r="D11" s="1491"/>
      <c r="E11" s="1491"/>
      <c r="F11" s="1491"/>
      <c r="G11" s="1491"/>
      <c r="H11" s="1491"/>
      <c r="I11" s="1491"/>
      <c r="J11" s="1491"/>
      <c r="K11" s="1491"/>
      <c r="L11" s="1491"/>
      <c r="M11" s="1491"/>
      <c r="N11" s="1491"/>
      <c r="O11" s="1491"/>
      <c r="P11" s="1491"/>
      <c r="Q11" s="1491"/>
      <c r="R11" s="1491"/>
      <c r="S11" s="1491"/>
      <c r="T11" s="1491"/>
      <c r="U11" s="1482" t="e">
        <f>_xlfn.XLOOKUP($D$2,consol!B:B,consol!P:P)</f>
        <v>#N/A</v>
      </c>
      <c r="V11" s="1483"/>
      <c r="W11" s="1484"/>
      <c r="X11" s="1482" t="e">
        <f>_xlfn.XLOOKUP($D$2,consol!B:B,consol!Q:Q)</f>
        <v>#N/A</v>
      </c>
      <c r="Y11" s="1483"/>
      <c r="Z11" s="1484"/>
      <c r="AA11" s="1482" t="e">
        <f>_xlfn.XLOOKUP($D$2,consol!B:B,consol!R:R)</f>
        <v>#N/A</v>
      </c>
      <c r="AB11" s="1483"/>
      <c r="AC11" s="1484"/>
      <c r="AD11" s="1482" t="e">
        <f>_xlfn.XLOOKUP($D$2,consol!B:B,consol!S:S)</f>
        <v>#N/A</v>
      </c>
      <c r="AE11" s="1483"/>
      <c r="AF11" s="1483"/>
      <c r="AG11" s="1483"/>
      <c r="AH11" s="1483"/>
      <c r="AI11" s="1483"/>
      <c r="AJ11" s="1484"/>
      <c r="AK11" s="1507" t="e">
        <f t="shared" si="0"/>
        <v>#N/A</v>
      </c>
      <c r="AL11" s="1508"/>
      <c r="AM11" s="1508"/>
      <c r="AN11" s="1508"/>
      <c r="AO11" s="1508"/>
      <c r="AP11" s="1508"/>
      <c r="AQ11" s="1508"/>
      <c r="AR11" s="1508"/>
      <c r="AS11" s="1508"/>
      <c r="AT11" s="1508"/>
      <c r="AU11" s="1508"/>
      <c r="AV11" s="1508"/>
      <c r="AW11" s="1508"/>
      <c r="AX11" s="1509"/>
    </row>
    <row r="12" spans="3:50" ht="18.5">
      <c r="C12" s="1490" t="s">
        <v>259</v>
      </c>
      <c r="D12" s="1491"/>
      <c r="E12" s="1491"/>
      <c r="F12" s="1491"/>
      <c r="G12" s="1491"/>
      <c r="H12" s="1491"/>
      <c r="I12" s="1491"/>
      <c r="J12" s="1491"/>
      <c r="K12" s="1491"/>
      <c r="L12" s="1491"/>
      <c r="M12" s="1491"/>
      <c r="N12" s="1491"/>
      <c r="O12" s="1491"/>
      <c r="P12" s="1491"/>
      <c r="Q12" s="1491"/>
      <c r="R12" s="1491"/>
      <c r="S12" s="1491"/>
      <c r="T12" s="1491"/>
      <c r="U12" s="1482" t="e">
        <f>_xlfn.XLOOKUP($D$2,consol!B:B,consol!T:T)</f>
        <v>#N/A</v>
      </c>
      <c r="V12" s="1483"/>
      <c r="W12" s="1484"/>
      <c r="X12" s="1482" t="e">
        <f>_xlfn.XLOOKUP($D$2,consol!B:B,consol!U:U)</f>
        <v>#N/A</v>
      </c>
      <c r="Y12" s="1483"/>
      <c r="Z12" s="1484"/>
      <c r="AA12" s="1482" t="e">
        <f>_xlfn.XLOOKUP($D$2,consol!B:B,consol!V:V)</f>
        <v>#N/A</v>
      </c>
      <c r="AB12" s="1483"/>
      <c r="AC12" s="1484"/>
      <c r="AD12" s="1482" t="e">
        <f>_xlfn.XLOOKUP($D$2,consol!B:B,consol!W:W)</f>
        <v>#N/A</v>
      </c>
      <c r="AE12" s="1483"/>
      <c r="AF12" s="1483"/>
      <c r="AG12" s="1483"/>
      <c r="AH12" s="1483"/>
      <c r="AI12" s="1483"/>
      <c r="AJ12" s="1484"/>
      <c r="AK12" s="1507" t="e">
        <f t="shared" si="0"/>
        <v>#N/A</v>
      </c>
      <c r="AL12" s="1508"/>
      <c r="AM12" s="1508"/>
      <c r="AN12" s="1508"/>
      <c r="AO12" s="1508"/>
      <c r="AP12" s="1508"/>
      <c r="AQ12" s="1508"/>
      <c r="AR12" s="1508"/>
      <c r="AS12" s="1508"/>
      <c r="AT12" s="1508"/>
      <c r="AU12" s="1508"/>
      <c r="AV12" s="1508"/>
      <c r="AW12" s="1508"/>
      <c r="AX12" s="1509"/>
    </row>
    <row r="13" spans="3:50" ht="18.5">
      <c r="C13" s="1490" t="s">
        <v>260</v>
      </c>
      <c r="D13" s="1491"/>
      <c r="E13" s="1491"/>
      <c r="F13" s="1491"/>
      <c r="G13" s="1491"/>
      <c r="H13" s="1491"/>
      <c r="I13" s="1491"/>
      <c r="J13" s="1491"/>
      <c r="K13" s="1491"/>
      <c r="L13" s="1491"/>
      <c r="M13" s="1491"/>
      <c r="N13" s="1491"/>
      <c r="O13" s="1491"/>
      <c r="P13" s="1491"/>
      <c r="Q13" s="1491"/>
      <c r="R13" s="1491"/>
      <c r="S13" s="1491"/>
      <c r="T13" s="1491"/>
      <c r="U13" s="1482" t="e">
        <f>_xlfn.XLOOKUP($D$2,consol!B:B,consol!X:X)</f>
        <v>#N/A</v>
      </c>
      <c r="V13" s="1483"/>
      <c r="W13" s="1484"/>
      <c r="X13" s="1482" t="e">
        <f>_xlfn.XLOOKUP($D$2,consol!B:B,consol!Y:Y)</f>
        <v>#N/A</v>
      </c>
      <c r="Y13" s="1483"/>
      <c r="Z13" s="1484"/>
      <c r="AA13" s="1482" t="e">
        <f>_xlfn.XLOOKUP($D$2,consol!B:B,consol!Z:Z)</f>
        <v>#N/A</v>
      </c>
      <c r="AB13" s="1483"/>
      <c r="AC13" s="1484"/>
      <c r="AD13" s="1482" t="e">
        <f>_xlfn.XLOOKUP($D$2,consol!B:B,consol!AA:AA)</f>
        <v>#N/A</v>
      </c>
      <c r="AE13" s="1483"/>
      <c r="AF13" s="1483"/>
      <c r="AG13" s="1483"/>
      <c r="AH13" s="1483"/>
      <c r="AI13" s="1483"/>
      <c r="AJ13" s="1484"/>
      <c r="AK13" s="1507" t="e">
        <f t="shared" si="0"/>
        <v>#N/A</v>
      </c>
      <c r="AL13" s="1508"/>
      <c r="AM13" s="1508"/>
      <c r="AN13" s="1508"/>
      <c r="AO13" s="1508"/>
      <c r="AP13" s="1508"/>
      <c r="AQ13" s="1508"/>
      <c r="AR13" s="1508"/>
      <c r="AS13" s="1508"/>
      <c r="AT13" s="1508"/>
      <c r="AU13" s="1508"/>
      <c r="AV13" s="1508"/>
      <c r="AW13" s="1508"/>
      <c r="AX13" s="1509"/>
    </row>
    <row r="14" spans="3:50" ht="18.5">
      <c r="C14" s="1490" t="s">
        <v>410</v>
      </c>
      <c r="D14" s="1491"/>
      <c r="E14" s="1491"/>
      <c r="F14" s="1491"/>
      <c r="G14" s="1491"/>
      <c r="H14" s="1491"/>
      <c r="I14" s="1491"/>
      <c r="J14" s="1491"/>
      <c r="K14" s="1491"/>
      <c r="L14" s="1491"/>
      <c r="M14" s="1491"/>
      <c r="N14" s="1491"/>
      <c r="O14" s="1491"/>
      <c r="P14" s="1491"/>
      <c r="Q14" s="1491"/>
      <c r="R14" s="1491"/>
      <c r="S14" s="1491"/>
      <c r="T14" s="1491"/>
      <c r="U14" s="1482" t="e">
        <f>_xlfn.XLOOKUP($D$2,consol!B:B,consol!AB:AB)</f>
        <v>#N/A</v>
      </c>
      <c r="V14" s="1483"/>
      <c r="W14" s="1484"/>
      <c r="X14" s="1482" t="e">
        <f>_xlfn.XLOOKUP($D$2,consol!B:B,consol!AC:AC)</f>
        <v>#N/A</v>
      </c>
      <c r="Y14" s="1483"/>
      <c r="Z14" s="1484"/>
      <c r="AA14" s="1482" t="e">
        <f>_xlfn.XLOOKUP($D$2,consol!B:B,consol!AD:AD)</f>
        <v>#N/A</v>
      </c>
      <c r="AB14" s="1483"/>
      <c r="AC14" s="1484"/>
      <c r="AD14" s="1482" t="e">
        <f>_xlfn.XLOOKUP($D$2,consol!B:B,consol!AE:AE)</f>
        <v>#N/A</v>
      </c>
      <c r="AE14" s="1483"/>
      <c r="AF14" s="1483"/>
      <c r="AG14" s="1483"/>
      <c r="AH14" s="1483"/>
      <c r="AI14" s="1483"/>
      <c r="AJ14" s="1484"/>
      <c r="AK14" s="1507" t="e">
        <f t="shared" si="0"/>
        <v>#N/A</v>
      </c>
      <c r="AL14" s="1508"/>
      <c r="AM14" s="1508"/>
      <c r="AN14" s="1508"/>
      <c r="AO14" s="1508"/>
      <c r="AP14" s="1508"/>
      <c r="AQ14" s="1508"/>
      <c r="AR14" s="1508"/>
      <c r="AS14" s="1508"/>
      <c r="AT14" s="1508"/>
      <c r="AU14" s="1508"/>
      <c r="AV14" s="1508"/>
      <c r="AW14" s="1508"/>
      <c r="AX14" s="1509"/>
    </row>
    <row r="15" spans="3:50" ht="18.5">
      <c r="C15" s="1490" t="s">
        <v>12</v>
      </c>
      <c r="D15" s="1491"/>
      <c r="E15" s="1491"/>
      <c r="F15" s="1491"/>
      <c r="G15" s="1491"/>
      <c r="H15" s="1491"/>
      <c r="I15" s="1491"/>
      <c r="J15" s="1491"/>
      <c r="K15" s="1491"/>
      <c r="L15" s="1491"/>
      <c r="M15" s="1491"/>
      <c r="N15" s="1491"/>
      <c r="O15" s="1491"/>
      <c r="P15" s="1491"/>
      <c r="Q15" s="1491"/>
      <c r="R15" s="1491"/>
      <c r="S15" s="1491"/>
      <c r="T15" s="1491"/>
      <c r="U15" s="1482" t="e">
        <f>_xlfn.XLOOKUP($D$2,consol!B:B,consol!AF:AF)</f>
        <v>#N/A</v>
      </c>
      <c r="V15" s="1483"/>
      <c r="W15" s="1484"/>
      <c r="X15" s="1482" t="e">
        <f>_xlfn.XLOOKUP($D$2,consol!B:B,consol!AG:AG)</f>
        <v>#N/A</v>
      </c>
      <c r="Y15" s="1483"/>
      <c r="Z15" s="1484"/>
      <c r="AA15" s="1482" t="e">
        <f>_xlfn.XLOOKUP($D$2,consol!B:B,consol!AH:AH)</f>
        <v>#N/A</v>
      </c>
      <c r="AB15" s="1483"/>
      <c r="AC15" s="1484"/>
      <c r="AD15" s="1482" t="e">
        <f>_xlfn.XLOOKUP($D$2,consol!B:B,consol!AI:AI)</f>
        <v>#N/A</v>
      </c>
      <c r="AE15" s="1483"/>
      <c r="AF15" s="1483"/>
      <c r="AG15" s="1483"/>
      <c r="AH15" s="1483"/>
      <c r="AI15" s="1483"/>
      <c r="AJ15" s="1484"/>
      <c r="AK15" s="1507" t="e">
        <f t="shared" si="0"/>
        <v>#N/A</v>
      </c>
      <c r="AL15" s="1508"/>
      <c r="AM15" s="1508"/>
      <c r="AN15" s="1508"/>
      <c r="AO15" s="1508"/>
      <c r="AP15" s="1508"/>
      <c r="AQ15" s="1508"/>
      <c r="AR15" s="1508"/>
      <c r="AS15" s="1508"/>
      <c r="AT15" s="1508"/>
      <c r="AU15" s="1508"/>
      <c r="AV15" s="1508"/>
      <c r="AW15" s="1508"/>
      <c r="AX15" s="1509"/>
    </row>
    <row r="16" spans="3:50" ht="18.5">
      <c r="C16" s="1529" t="s">
        <v>262</v>
      </c>
      <c r="D16" s="1530"/>
      <c r="E16" s="1530"/>
      <c r="F16" s="1530"/>
      <c r="G16" s="1530"/>
      <c r="H16" s="1530"/>
      <c r="I16" s="1530"/>
      <c r="J16" s="1530"/>
      <c r="K16" s="1530"/>
      <c r="L16" s="1530"/>
      <c r="M16" s="1530"/>
      <c r="N16" s="1530"/>
      <c r="O16" s="1530"/>
      <c r="P16" s="1530"/>
      <c r="Q16" s="1530"/>
      <c r="R16" s="1530"/>
      <c r="S16" s="1530"/>
      <c r="T16" s="1530"/>
      <c r="U16" s="1482" t="e">
        <f>_xlfn.XLOOKUP($D$2,consol!B:B,consol!AJ:AJ)</f>
        <v>#N/A</v>
      </c>
      <c r="V16" s="1483"/>
      <c r="W16" s="1484"/>
      <c r="X16" s="1482" t="e">
        <f>_xlfn.XLOOKUP($D$2,consol!B:B,consol!AK:AK)</f>
        <v>#N/A</v>
      </c>
      <c r="Y16" s="1483"/>
      <c r="Z16" s="1484"/>
      <c r="AA16" s="1482" t="e">
        <f>_xlfn.XLOOKUP($D$2,consol!B:B,consol!AL:AL)</f>
        <v>#N/A</v>
      </c>
      <c r="AB16" s="1483"/>
      <c r="AC16" s="1484"/>
      <c r="AD16" s="1482" t="e">
        <f>_xlfn.XLOOKUP($D$2,consol!B:B,consol!AM:AM)</f>
        <v>#N/A</v>
      </c>
      <c r="AE16" s="1483"/>
      <c r="AF16" s="1483"/>
      <c r="AG16" s="1483"/>
      <c r="AH16" s="1483"/>
      <c r="AI16" s="1483"/>
      <c r="AJ16" s="1484"/>
      <c r="AK16" s="1507" t="e">
        <f t="shared" si="0"/>
        <v>#N/A</v>
      </c>
      <c r="AL16" s="1508"/>
      <c r="AM16" s="1508"/>
      <c r="AN16" s="1508"/>
      <c r="AO16" s="1508"/>
      <c r="AP16" s="1508"/>
      <c r="AQ16" s="1508"/>
      <c r="AR16" s="1508"/>
      <c r="AS16" s="1508"/>
      <c r="AT16" s="1508"/>
      <c r="AU16" s="1508"/>
      <c r="AV16" s="1508"/>
      <c r="AW16" s="1508"/>
      <c r="AX16" s="1509"/>
    </row>
    <row r="17" spans="2:55" ht="18.5">
      <c r="C17" s="1527" t="s">
        <v>432</v>
      </c>
      <c r="D17" s="1528"/>
      <c r="E17" s="1528"/>
      <c r="F17" s="1528"/>
      <c r="G17" s="1528"/>
      <c r="H17" s="1528"/>
      <c r="I17" s="1528"/>
      <c r="J17" s="1528"/>
      <c r="K17" s="1528"/>
      <c r="L17" s="1528"/>
      <c r="M17" s="1528"/>
      <c r="N17" s="1528"/>
      <c r="O17" s="1528"/>
      <c r="P17" s="1528"/>
      <c r="Q17" s="1528"/>
      <c r="R17" s="1528"/>
      <c r="S17" s="1528"/>
      <c r="T17" s="1528"/>
      <c r="U17" s="1482" t="e">
        <f>_xlfn.XLOOKUP($D$2,consol!B:B,consol!AN:AN)</f>
        <v>#N/A</v>
      </c>
      <c r="V17" s="1483"/>
      <c r="W17" s="1484"/>
      <c r="X17" s="1482" t="e">
        <f>_xlfn.XLOOKUP($D$2,consol!B:B,consol!AO:AO)</f>
        <v>#N/A</v>
      </c>
      <c r="Y17" s="1483"/>
      <c r="Z17" s="1484"/>
      <c r="AA17" s="1482" t="e">
        <f>_xlfn.XLOOKUP($D$2,consol!B:B,consol!AP:AP)</f>
        <v>#N/A</v>
      </c>
      <c r="AB17" s="1483"/>
      <c r="AC17" s="1484"/>
      <c r="AD17" s="1482" t="e">
        <f>_xlfn.XLOOKUP($D$2,consol!B:B,consol!AQ:AQ)</f>
        <v>#N/A</v>
      </c>
      <c r="AE17" s="1483"/>
      <c r="AF17" s="1483"/>
      <c r="AG17" s="1483"/>
      <c r="AH17" s="1483"/>
      <c r="AI17" s="1483"/>
      <c r="AJ17" s="1484"/>
      <c r="AK17" s="1507" t="e">
        <f t="shared" si="0"/>
        <v>#N/A</v>
      </c>
      <c r="AL17" s="1508"/>
      <c r="AM17" s="1508"/>
      <c r="AN17" s="1508"/>
      <c r="AO17" s="1508"/>
      <c r="AP17" s="1508"/>
      <c r="AQ17" s="1508"/>
      <c r="AR17" s="1508"/>
      <c r="AS17" s="1508"/>
      <c r="AT17" s="1508"/>
      <c r="AU17" s="1508"/>
      <c r="AV17" s="1508"/>
      <c r="AW17" s="1508"/>
      <c r="AX17" s="1509"/>
    </row>
    <row r="18" spans="2:55" s="390" customFormat="1" ht="18.5">
      <c r="B18" s="403"/>
      <c r="C18" s="1488" t="e">
        <f>_xlfn.XLOOKUP(D2,consol!B:B,consol!BN:BN)</f>
        <v>#N/A</v>
      </c>
      <c r="D18" s="1489"/>
      <c r="E18" s="1489"/>
      <c r="F18" s="1489"/>
      <c r="G18" s="1489"/>
      <c r="H18" s="1489"/>
      <c r="I18" s="1489"/>
      <c r="J18" s="1489"/>
      <c r="K18" s="1489"/>
      <c r="L18" s="1489"/>
      <c r="M18" s="1489"/>
      <c r="N18" s="1489"/>
      <c r="O18" s="1489"/>
      <c r="P18" s="1489"/>
      <c r="Q18" s="1489"/>
      <c r="R18" s="1489"/>
      <c r="S18" s="1489"/>
      <c r="T18" s="1489"/>
      <c r="U18" s="1482" t="e">
        <f>_xlfn.XLOOKUP($D$2,consol!B:B,consol!AR:AR)</f>
        <v>#N/A</v>
      </c>
      <c r="V18" s="1483"/>
      <c r="W18" s="1484"/>
      <c r="X18" s="1482" t="e">
        <f>_xlfn.XLOOKUP($D$2,consol!B:B,consol!AS:AS)</f>
        <v>#N/A</v>
      </c>
      <c r="Y18" s="1483"/>
      <c r="Z18" s="1484"/>
      <c r="AA18" s="1482" t="e">
        <f>_xlfn.XLOOKUP($D$2,consol!B:B,consol!AT:AT)</f>
        <v>#N/A</v>
      </c>
      <c r="AB18" s="1483"/>
      <c r="AC18" s="1484"/>
      <c r="AD18" s="1482" t="e">
        <f>_xlfn.XLOOKUP($D$2,consol!B:B,consol!AU:AU)</f>
        <v>#N/A</v>
      </c>
      <c r="AE18" s="1483"/>
      <c r="AF18" s="1483"/>
      <c r="AG18" s="1483"/>
      <c r="AH18" s="1483"/>
      <c r="AI18" s="1483"/>
      <c r="AJ18" s="1484"/>
      <c r="AK18" s="1501" t="e">
        <f>IF(AD18=0,"",BC18)</f>
        <v>#N/A</v>
      </c>
      <c r="AL18" s="1502"/>
      <c r="AM18" s="1502"/>
      <c r="AN18" s="1502"/>
      <c r="AO18" s="1502"/>
      <c r="AP18" s="1502"/>
      <c r="AQ18" s="1502"/>
      <c r="AR18" s="1502"/>
      <c r="AS18" s="1502"/>
      <c r="AT18" s="1502"/>
      <c r="AU18" s="1502"/>
      <c r="AV18" s="1502"/>
      <c r="AW18" s="1502"/>
      <c r="AX18" s="1503"/>
      <c r="BC18" s="390" t="e">
        <f>IF(OR(AD18=""),"",IF(AD18&gt;=74.5,"PASSED","FAILED"))</f>
        <v>#N/A</v>
      </c>
    </row>
    <row r="19" spans="2:55" ht="18.5">
      <c r="C19" s="1488"/>
      <c r="D19" s="1489"/>
      <c r="E19" s="1489"/>
      <c r="F19" s="1489"/>
      <c r="G19" s="1489"/>
      <c r="H19" s="1489"/>
      <c r="I19" s="1489"/>
      <c r="J19" s="1489"/>
      <c r="K19" s="1489"/>
      <c r="L19" s="1489"/>
      <c r="M19" s="1489"/>
      <c r="N19" s="1489"/>
      <c r="O19" s="1489"/>
      <c r="P19" s="1489"/>
      <c r="Q19" s="1489"/>
      <c r="R19" s="1489"/>
      <c r="S19" s="1489"/>
      <c r="T19" s="1489"/>
      <c r="U19" s="1482" t="e">
        <f>_xlfn.XLOOKUP($D$2,consol!B:B,consol!AV:AV)</f>
        <v>#N/A</v>
      </c>
      <c r="V19" s="1483"/>
      <c r="W19" s="1484"/>
      <c r="X19" s="1482" t="e">
        <f>_xlfn.XLOOKUP($D$2,consol!B:B,consol!AW:AW)</f>
        <v>#N/A</v>
      </c>
      <c r="Y19" s="1483"/>
      <c r="Z19" s="1484"/>
      <c r="AA19" s="1482" t="e">
        <f>_xlfn.XLOOKUP($D$2,consol!B:B,consol!AX:AX)</f>
        <v>#N/A</v>
      </c>
      <c r="AB19" s="1483"/>
      <c r="AC19" s="1484"/>
      <c r="AD19" s="1482" t="e">
        <f>_xlfn.XLOOKUP($D$2,consol!B:B,consol!AY:AY)</f>
        <v>#N/A</v>
      </c>
      <c r="AE19" s="1483"/>
      <c r="AF19" s="1483"/>
      <c r="AG19" s="1483"/>
      <c r="AH19" s="1483"/>
      <c r="AI19" s="1483"/>
      <c r="AJ19" s="1484"/>
      <c r="AK19" s="1501" t="e">
        <f t="shared" ref="AK19:AK20" si="1">IF(AD19=0,"",BC19)</f>
        <v>#N/A</v>
      </c>
      <c r="AL19" s="1502"/>
      <c r="AM19" s="1502"/>
      <c r="AN19" s="1502"/>
      <c r="AO19" s="1502"/>
      <c r="AP19" s="1502"/>
      <c r="AQ19" s="1502"/>
      <c r="AR19" s="1502"/>
      <c r="AS19" s="1502"/>
      <c r="AT19" s="1502"/>
      <c r="AU19" s="1502"/>
      <c r="AV19" s="1502"/>
      <c r="AW19" s="1502"/>
      <c r="AX19" s="1503"/>
      <c r="BC19" s="390" t="e">
        <f t="shared" ref="BC19:BC20" si="2">IF(OR(AD19=""),"",IF(AD19&gt;=74.5,"PASSED","FAILED"))</f>
        <v>#N/A</v>
      </c>
    </row>
    <row r="20" spans="2:55" ht="18.5" hidden="1">
      <c r="C20" s="1488" t="e">
        <f>'INPUT DATA'!#REF!</f>
        <v>#REF!</v>
      </c>
      <c r="D20" s="1489"/>
      <c r="E20" s="1489"/>
      <c r="F20" s="1489"/>
      <c r="G20" s="1489"/>
      <c r="H20" s="1489"/>
      <c r="I20" s="1489"/>
      <c r="J20" s="1489"/>
      <c r="K20" s="1489"/>
      <c r="L20" s="1489"/>
      <c r="M20" s="1489"/>
      <c r="N20" s="1489"/>
      <c r="O20" s="1489"/>
      <c r="P20" s="1489"/>
      <c r="Q20" s="1489"/>
      <c r="R20" s="1489"/>
      <c r="S20" s="1489"/>
      <c r="T20" s="1489"/>
      <c r="U20" s="1482"/>
      <c r="V20" s="1483"/>
      <c r="W20" s="1484"/>
      <c r="X20" s="1482"/>
      <c r="Y20" s="1483"/>
      <c r="Z20" s="1484"/>
      <c r="AA20" s="1482"/>
      <c r="AB20" s="1483"/>
      <c r="AC20" s="1484"/>
      <c r="AD20" s="1482"/>
      <c r="AE20" s="1483"/>
      <c r="AF20" s="1483"/>
      <c r="AG20" s="1483"/>
      <c r="AH20" s="1483"/>
      <c r="AI20" s="1483"/>
      <c r="AJ20" s="1484"/>
      <c r="AK20" s="1501" t="str">
        <f t="shared" si="1"/>
        <v/>
      </c>
      <c r="AL20" s="1502"/>
      <c r="AM20" s="1502"/>
      <c r="AN20" s="1502"/>
      <c r="AO20" s="1502"/>
      <c r="AP20" s="1502"/>
      <c r="AQ20" s="1502"/>
      <c r="AR20" s="1502"/>
      <c r="AS20" s="1502"/>
      <c r="AT20" s="1502"/>
      <c r="AU20" s="1502"/>
      <c r="AV20" s="1502"/>
      <c r="AW20" s="1502"/>
      <c r="AX20" s="1503"/>
      <c r="BC20" s="390" t="str">
        <f t="shared" si="2"/>
        <v/>
      </c>
    </row>
    <row r="21" spans="2:55" ht="18.5" hidden="1">
      <c r="C21" s="1504"/>
      <c r="D21" s="1505"/>
      <c r="E21" s="1505"/>
      <c r="F21" s="1505"/>
      <c r="G21" s="1505"/>
      <c r="H21" s="1505"/>
      <c r="I21" s="1505"/>
      <c r="J21" s="1505"/>
      <c r="K21" s="1505"/>
      <c r="L21" s="1505"/>
      <c r="M21" s="1505"/>
      <c r="N21" s="1505"/>
      <c r="O21" s="1505"/>
      <c r="P21" s="1505"/>
      <c r="Q21" s="1505"/>
      <c r="R21" s="1505"/>
      <c r="S21" s="1505"/>
      <c r="T21" s="1505"/>
      <c r="U21" s="1506"/>
      <c r="V21" s="1506"/>
      <c r="W21" s="1506"/>
      <c r="X21" s="1506"/>
      <c r="Y21" s="1506"/>
      <c r="Z21" s="1506"/>
      <c r="AA21" s="1506"/>
      <c r="AB21" s="1506"/>
      <c r="AC21" s="1506"/>
      <c r="AD21" s="1485"/>
      <c r="AE21" s="1486"/>
      <c r="AF21" s="1486"/>
      <c r="AG21" s="1486"/>
      <c r="AH21" s="1486"/>
      <c r="AI21" s="1486"/>
      <c r="AJ21" s="1487"/>
      <c r="AK21" s="1507"/>
      <c r="AL21" s="1508"/>
      <c r="AM21" s="1508"/>
      <c r="AN21" s="1508"/>
      <c r="AO21" s="1508"/>
      <c r="AP21" s="1508"/>
      <c r="AQ21" s="1508"/>
      <c r="AR21" s="1508"/>
      <c r="AS21" s="1508"/>
      <c r="AT21" s="1508"/>
      <c r="AU21" s="1508"/>
      <c r="AV21" s="1508"/>
      <c r="AW21" s="1508"/>
      <c r="AX21" s="1509"/>
    </row>
    <row r="22" spans="2:55" ht="18.5">
      <c r="C22" s="1584"/>
      <c r="D22" s="1585"/>
      <c r="E22" s="1585"/>
      <c r="F22" s="1585"/>
      <c r="G22" s="1585"/>
      <c r="H22" s="1585"/>
      <c r="I22" s="1585"/>
      <c r="J22" s="1585"/>
      <c r="K22" s="1585"/>
      <c r="L22" s="1585"/>
      <c r="M22" s="1585"/>
      <c r="N22" s="1585"/>
      <c r="O22" s="1585"/>
      <c r="P22" s="1585"/>
      <c r="Q22" s="1585"/>
      <c r="R22" s="1585"/>
      <c r="S22" s="1585"/>
      <c r="T22" s="1585"/>
      <c r="U22" s="1498" t="s">
        <v>240</v>
      </c>
      <c r="V22" s="1492"/>
      <c r="W22" s="1492"/>
      <c r="X22" s="1492"/>
      <c r="Y22" s="1492"/>
      <c r="Z22" s="1492"/>
      <c r="AA22" s="1492"/>
      <c r="AB22" s="1492"/>
      <c r="AC22" s="1499"/>
      <c r="AD22" s="1500" t="e">
        <f>_xlfn.XLOOKUP(D2,consol!B:B,consol!BG:BG)</f>
        <v>#N/A</v>
      </c>
      <c r="AE22" s="1500"/>
      <c r="AF22" s="1500"/>
      <c r="AG22" s="1500"/>
      <c r="AH22" s="1500"/>
      <c r="AI22" s="1500"/>
      <c r="AJ22" s="1500"/>
      <c r="AK22" s="1492" t="e">
        <f>IF(OR(AD22=""),"",IF(AD22&gt;=74.5,"PROMOTED","FAILED"))</f>
        <v>#N/A</v>
      </c>
      <c r="AL22" s="1492"/>
      <c r="AM22" s="1492"/>
      <c r="AN22" s="1492"/>
      <c r="AO22" s="1492"/>
      <c r="AP22" s="1492"/>
      <c r="AQ22" s="1492"/>
      <c r="AR22" s="1492"/>
      <c r="AS22" s="1492"/>
      <c r="AT22" s="1492"/>
      <c r="AU22" s="1492"/>
      <c r="AV22" s="1492"/>
      <c r="AW22" s="1492"/>
      <c r="AX22" s="1493"/>
    </row>
    <row r="23" spans="2:55" ht="10" customHeight="1">
      <c r="C23" s="1586"/>
      <c r="D23" s="1587"/>
      <c r="E23" s="1587"/>
      <c r="F23" s="1587"/>
      <c r="G23" s="1587"/>
      <c r="H23" s="1587"/>
      <c r="I23" s="1587"/>
      <c r="J23" s="1587"/>
      <c r="K23" s="1587"/>
      <c r="L23" s="1587"/>
      <c r="M23" s="1587"/>
      <c r="N23" s="1587"/>
      <c r="O23" s="1587"/>
      <c r="P23" s="1587"/>
      <c r="Q23" s="1587"/>
      <c r="R23" s="1587"/>
      <c r="S23" s="1587"/>
      <c r="T23" s="1587"/>
      <c r="U23" s="1587"/>
      <c r="V23" s="1587"/>
      <c r="W23" s="1587"/>
      <c r="X23" s="1587"/>
      <c r="Y23" s="1587"/>
      <c r="Z23" s="1587"/>
      <c r="AA23" s="1587"/>
      <c r="AB23" s="1587"/>
      <c r="AC23" s="1587"/>
      <c r="AD23" s="1587"/>
      <c r="AE23" s="1587"/>
      <c r="AF23" s="1587"/>
      <c r="AG23" s="1587"/>
      <c r="AH23" s="1587"/>
      <c r="AI23" s="1587"/>
      <c r="AJ23" s="1587"/>
      <c r="AK23" s="1587"/>
      <c r="AL23" s="1587"/>
      <c r="AM23" s="1587"/>
      <c r="AN23" s="1587"/>
      <c r="AO23" s="1587"/>
      <c r="AP23" s="1587"/>
      <c r="AQ23" s="1587"/>
      <c r="AR23" s="1587"/>
      <c r="AS23" s="1587"/>
      <c r="AT23" s="1587"/>
      <c r="AU23" s="1587"/>
      <c r="AV23" s="1587"/>
      <c r="AW23" s="1587"/>
      <c r="AX23" s="1588"/>
    </row>
    <row r="24" spans="2:55" ht="14.5">
      <c r="C24" s="1579" t="s">
        <v>411</v>
      </c>
      <c r="D24" s="1580"/>
      <c r="E24" s="1580"/>
      <c r="F24" s="1580"/>
      <c r="G24" s="1580"/>
      <c r="H24" s="1580"/>
      <c r="I24" s="1580"/>
      <c r="J24" s="1580"/>
      <c r="K24" s="1580"/>
      <c r="L24" s="1581"/>
      <c r="M24" s="359" t="s">
        <v>412</v>
      </c>
      <c r="N24" s="360"/>
      <c r="O24" s="403"/>
      <c r="P24" s="403"/>
      <c r="Q24" s="403"/>
      <c r="R24" s="403"/>
      <c r="S24" s="403"/>
      <c r="T24" s="403"/>
      <c r="U24" s="403"/>
      <c r="V24" s="1566"/>
      <c r="W24" s="1566"/>
      <c r="X24" s="1566"/>
      <c r="Y24" s="1566"/>
      <c r="Z24" s="1566"/>
      <c r="AA24" s="1566"/>
      <c r="AB24" s="1566"/>
      <c r="AC24" s="1567"/>
      <c r="AD24" s="359" t="s">
        <v>413</v>
      </c>
      <c r="AE24" s="403"/>
      <c r="AF24" s="403"/>
      <c r="AG24" s="403"/>
      <c r="AH24" s="403"/>
      <c r="AI24" s="1566"/>
      <c r="AJ24" s="1566"/>
      <c r="AK24" s="1566"/>
      <c r="AL24" s="1566"/>
      <c r="AM24" s="1566"/>
      <c r="AN24" s="1566"/>
      <c r="AO24" s="1566"/>
      <c r="AP24" s="1566"/>
      <c r="AQ24" s="403"/>
      <c r="AR24" s="403"/>
      <c r="AS24" s="403"/>
      <c r="AT24" s="403"/>
      <c r="AU24" s="403"/>
      <c r="AV24" s="403"/>
      <c r="AW24" s="403"/>
      <c r="AX24" s="562"/>
    </row>
    <row r="25" spans="2:55" ht="15.5">
      <c r="C25" s="1568" t="s">
        <v>317</v>
      </c>
      <c r="D25" s="1569"/>
      <c r="E25" s="1569"/>
      <c r="F25" s="1569"/>
      <c r="G25" s="1569"/>
      <c r="H25" s="1569"/>
      <c r="I25" s="1569"/>
      <c r="J25" s="1569"/>
      <c r="K25" s="1569"/>
      <c r="L25" s="1570"/>
      <c r="M25" s="1571" t="s">
        <v>414</v>
      </c>
      <c r="N25" s="1569"/>
      <c r="O25" s="1569"/>
      <c r="P25" s="1569"/>
      <c r="Q25" s="1569"/>
      <c r="R25" s="1569"/>
      <c r="S25" s="1569"/>
      <c r="T25" s="1570"/>
      <c r="U25" s="1572" t="s">
        <v>415</v>
      </c>
      <c r="V25" s="1573"/>
      <c r="W25" s="1573"/>
      <c r="X25" s="1573"/>
      <c r="Y25" s="1573"/>
      <c r="Z25" s="1573"/>
      <c r="AA25" s="1573"/>
      <c r="AB25" s="1573"/>
      <c r="AC25" s="1574"/>
      <c r="AD25" s="1575" t="s">
        <v>416</v>
      </c>
      <c r="AE25" s="1576"/>
      <c r="AF25" s="1576"/>
      <c r="AG25" s="1576"/>
      <c r="AH25" s="1576"/>
      <c r="AI25" s="1576"/>
      <c r="AJ25" s="1577"/>
      <c r="AK25" s="1571" t="s">
        <v>228</v>
      </c>
      <c r="AL25" s="1569"/>
      <c r="AM25" s="1569"/>
      <c r="AN25" s="1569"/>
      <c r="AO25" s="1569"/>
      <c r="AP25" s="1569"/>
      <c r="AQ25" s="1569"/>
      <c r="AR25" s="1569"/>
      <c r="AS25" s="1569"/>
      <c r="AT25" s="1569"/>
      <c r="AU25" s="1569"/>
      <c r="AV25" s="1569"/>
      <c r="AW25" s="1569"/>
      <c r="AX25" s="1578"/>
    </row>
    <row r="26" spans="2:55" ht="15.5">
      <c r="C26" s="1579"/>
      <c r="D26" s="1580"/>
      <c r="E26" s="1580"/>
      <c r="F26" s="1580"/>
      <c r="G26" s="1580"/>
      <c r="H26" s="1580"/>
      <c r="I26" s="1580"/>
      <c r="J26" s="1580"/>
      <c r="K26" s="1580"/>
      <c r="L26" s="1581"/>
      <c r="M26" s="1582"/>
      <c r="N26" s="1580"/>
      <c r="O26" s="1580"/>
      <c r="P26" s="1580"/>
      <c r="Q26" s="1580"/>
      <c r="R26" s="1580"/>
      <c r="S26" s="1580"/>
      <c r="T26" s="1581"/>
      <c r="U26" s="1572"/>
      <c r="V26" s="1573"/>
      <c r="W26" s="1573"/>
      <c r="X26" s="1573"/>
      <c r="Y26" s="1573"/>
      <c r="Z26" s="1573"/>
      <c r="AA26" s="1573"/>
      <c r="AB26" s="1573"/>
      <c r="AC26" s="1574"/>
      <c r="AD26" s="1572"/>
      <c r="AE26" s="1573"/>
      <c r="AF26" s="1573"/>
      <c r="AG26" s="1573"/>
      <c r="AH26" s="1573"/>
      <c r="AI26" s="1573"/>
      <c r="AJ26" s="1574"/>
      <c r="AK26" s="1572"/>
      <c r="AL26" s="1573"/>
      <c r="AM26" s="1573"/>
      <c r="AN26" s="1573"/>
      <c r="AO26" s="1573"/>
      <c r="AP26" s="1573"/>
      <c r="AQ26" s="1573"/>
      <c r="AR26" s="1573"/>
      <c r="AS26" s="1573"/>
      <c r="AT26" s="1573"/>
      <c r="AU26" s="1573"/>
      <c r="AV26" s="1573"/>
      <c r="AW26" s="1573"/>
      <c r="AX26" s="1583"/>
    </row>
    <row r="27" spans="2:55" ht="16" thickBot="1">
      <c r="C27" s="1552"/>
      <c r="D27" s="1553"/>
      <c r="E27" s="1553"/>
      <c r="F27" s="1553"/>
      <c r="G27" s="1553"/>
      <c r="H27" s="1553"/>
      <c r="I27" s="1553"/>
      <c r="J27" s="1553"/>
      <c r="K27" s="1553"/>
      <c r="L27" s="1554"/>
      <c r="M27" s="1555"/>
      <c r="N27" s="1553"/>
      <c r="O27" s="1553"/>
      <c r="P27" s="1553"/>
      <c r="Q27" s="1553"/>
      <c r="R27" s="1553"/>
      <c r="S27" s="1553"/>
      <c r="T27" s="1554"/>
      <c r="U27" s="1556"/>
      <c r="V27" s="1557"/>
      <c r="W27" s="1557"/>
      <c r="X27" s="1557"/>
      <c r="Y27" s="1557"/>
      <c r="Z27" s="1557"/>
      <c r="AA27" s="1557"/>
      <c r="AB27" s="1557"/>
      <c r="AC27" s="1558"/>
      <c r="AD27" s="1556"/>
      <c r="AE27" s="1557"/>
      <c r="AF27" s="1557"/>
      <c r="AG27" s="1557"/>
      <c r="AH27" s="1557"/>
      <c r="AI27" s="1557"/>
      <c r="AJ27" s="1558"/>
      <c r="AK27" s="1556"/>
      <c r="AL27" s="1557"/>
      <c r="AM27" s="1557"/>
      <c r="AN27" s="1557"/>
      <c r="AO27" s="1557"/>
      <c r="AP27" s="1557"/>
      <c r="AQ27" s="1557"/>
      <c r="AR27" s="1557"/>
      <c r="AS27" s="1557"/>
      <c r="AT27" s="1557"/>
      <c r="AU27" s="1557"/>
      <c r="AV27" s="1557"/>
      <c r="AW27" s="1557"/>
      <c r="AX27" s="1559"/>
    </row>
    <row r="28" spans="2:55" ht="10" customHeight="1" thickBot="1">
      <c r="C28" s="1623"/>
      <c r="D28" s="1623"/>
      <c r="E28" s="1623"/>
      <c r="F28" s="1623"/>
      <c r="G28" s="1623"/>
      <c r="H28" s="1623"/>
      <c r="I28" s="1623"/>
      <c r="J28" s="1623"/>
      <c r="K28" s="1623"/>
      <c r="L28" s="1623"/>
      <c r="M28" s="1623"/>
      <c r="N28" s="1623"/>
      <c r="O28" s="1623"/>
      <c r="P28" s="1623"/>
      <c r="Q28" s="1623"/>
      <c r="R28" s="1623"/>
      <c r="S28" s="1623"/>
      <c r="T28" s="1623"/>
      <c r="U28" s="1623"/>
      <c r="V28" s="1623"/>
      <c r="W28" s="1623"/>
      <c r="X28" s="1623"/>
      <c r="Y28" s="1623"/>
      <c r="Z28" s="1623"/>
      <c r="AA28" s="1623"/>
      <c r="AB28" s="1623"/>
      <c r="AC28" s="1623"/>
      <c r="AD28" s="1623"/>
      <c r="AE28" s="1623"/>
      <c r="AF28" s="1623"/>
      <c r="AG28" s="1623"/>
      <c r="AH28" s="1623"/>
      <c r="AI28" s="1623"/>
      <c r="AJ28" s="1623"/>
      <c r="AK28" s="1623"/>
      <c r="AL28" s="1623"/>
      <c r="AM28" s="1623"/>
      <c r="AN28" s="1623"/>
      <c r="AO28" s="1623"/>
      <c r="AP28" s="1623"/>
      <c r="AQ28" s="1623"/>
      <c r="AR28" s="1623"/>
      <c r="AS28" s="1623"/>
      <c r="AT28" s="1623"/>
      <c r="AU28" s="1623"/>
      <c r="AV28" s="1623"/>
      <c r="AW28" s="1623"/>
      <c r="AX28" s="1623"/>
    </row>
    <row r="29" spans="2:55" ht="15.5" thickBot="1">
      <c r="C29" s="352" t="s">
        <v>401</v>
      </c>
      <c r="D29" s="353"/>
      <c r="E29" s="353"/>
      <c r="F29" s="1560" t="str">
        <f>'INPUT DATA'!$E$10</f>
        <v>KORONADAL NATIONAL COMPREHENSIVE HIGH SCHOOL</v>
      </c>
      <c r="G29" s="1560"/>
      <c r="H29" s="1560"/>
      <c r="I29" s="1560"/>
      <c r="J29" s="1560"/>
      <c r="K29" s="1560"/>
      <c r="L29" s="1560"/>
      <c r="M29" s="1560"/>
      <c r="N29" s="1560"/>
      <c r="O29" s="1560"/>
      <c r="P29" s="1560"/>
      <c r="Q29" s="1560"/>
      <c r="R29" s="1560"/>
      <c r="S29" s="353" t="s">
        <v>402</v>
      </c>
      <c r="T29" s="354"/>
      <c r="U29" s="388"/>
      <c r="V29" s="354"/>
      <c r="W29" s="1561">
        <f>'INPUT DATA'!$E$11</f>
        <v>304671</v>
      </c>
      <c r="X29" s="1561"/>
      <c r="Y29" s="1561"/>
      <c r="Z29" s="1561"/>
      <c r="AA29" s="353" t="s">
        <v>403</v>
      </c>
      <c r="AB29" s="354"/>
      <c r="AC29" s="354"/>
      <c r="AD29" s="1561" t="str">
        <f>'INPUT DATA'!$E$13</f>
        <v>DISTRICT IX</v>
      </c>
      <c r="AE29" s="1561"/>
      <c r="AF29" s="1561"/>
      <c r="AG29" s="1561"/>
      <c r="AH29" s="353" t="s">
        <v>404</v>
      </c>
      <c r="AI29" s="388"/>
      <c r="AJ29" s="388"/>
      <c r="AK29" s="1561" t="str">
        <f>'INPUT DATA'!$E$9</f>
        <v>CITY SCHOOLS DIVISION OF KORONADAL</v>
      </c>
      <c r="AL29" s="1561"/>
      <c r="AM29" s="1561"/>
      <c r="AN29" s="1561"/>
      <c r="AO29" s="1561"/>
      <c r="AP29" s="1561"/>
      <c r="AQ29" s="1561"/>
      <c r="AR29" s="353" t="s">
        <v>405</v>
      </c>
      <c r="AS29" s="388"/>
      <c r="AT29" s="388"/>
      <c r="AU29" s="1561" t="str">
        <f>'INPUT DATA'!$E$8</f>
        <v>REGION XII</v>
      </c>
      <c r="AV29" s="1561"/>
      <c r="AW29" s="1561"/>
      <c r="AX29" s="1592"/>
    </row>
    <row r="30" spans="2:55" ht="16.25" customHeight="1" thickBot="1">
      <c r="C30" s="356" t="s">
        <v>406</v>
      </c>
      <c r="D30" s="372"/>
      <c r="E30" s="372"/>
      <c r="F30" s="372"/>
      <c r="G30" s="372"/>
      <c r="H30" s="372"/>
      <c r="I30" s="372"/>
      <c r="J30" s="674" t="str">
        <f>_xlfn.TEXTBEFORE('INPUT DATA'!$E$14,"-")</f>
        <v>7</v>
      </c>
      <c r="K30" s="372" t="s">
        <v>203</v>
      </c>
      <c r="L30" s="372"/>
      <c r="M30" s="372"/>
      <c r="N30" s="1539" t="str">
        <f>_xlfn.TEXTAFTER('INPUT DATA'!$E$14,"-")</f>
        <v>ROSAL</v>
      </c>
      <c r="O30" s="1539"/>
      <c r="P30" s="1539"/>
      <c r="Q30" s="1539"/>
      <c r="R30" s="372" t="s">
        <v>407</v>
      </c>
      <c r="S30" s="373"/>
      <c r="T30" s="373"/>
      <c r="U30" s="373"/>
      <c r="V30" s="373"/>
      <c r="W30" s="1539" t="str">
        <f>'INPUT DATA'!$E$12</f>
        <v>2026-2027</v>
      </c>
      <c r="X30" s="1539"/>
      <c r="Y30" s="1539"/>
      <c r="Z30" s="372" t="s">
        <v>408</v>
      </c>
      <c r="AA30" s="373"/>
      <c r="AB30" s="374"/>
      <c r="AC30" s="373"/>
      <c r="AD30" s="373"/>
      <c r="AE30" s="374"/>
      <c r="AF30" s="374"/>
      <c r="AG30" s="374"/>
      <c r="AH30" s="374"/>
      <c r="AI30" s="1539" t="str">
        <f>'INPUT DATA'!$E$17</f>
        <v>KATHY A. GARCIA</v>
      </c>
      <c r="AJ30" s="1539"/>
      <c r="AK30" s="1539"/>
      <c r="AL30" s="1539"/>
      <c r="AM30" s="1539"/>
      <c r="AN30" s="1539"/>
      <c r="AO30" s="1539"/>
      <c r="AP30" s="375" t="s">
        <v>369</v>
      </c>
      <c r="AQ30" s="374"/>
      <c r="AR30" s="374"/>
      <c r="AS30" s="374"/>
      <c r="AT30" s="1540"/>
      <c r="AU30" s="1540"/>
      <c r="AV30" s="1540"/>
      <c r="AW30" s="1540"/>
      <c r="AX30" s="1541"/>
    </row>
    <row r="31" spans="2:55" ht="16" thickBot="1">
      <c r="C31" s="357"/>
      <c r="D31" s="376"/>
      <c r="E31" s="376"/>
      <c r="F31" s="376"/>
      <c r="G31" s="376"/>
      <c r="H31" s="376"/>
      <c r="I31" s="376"/>
      <c r="J31" s="376"/>
      <c r="K31" s="376"/>
      <c r="L31" s="376"/>
      <c r="M31" s="376"/>
      <c r="N31" s="376"/>
      <c r="O31" s="374"/>
      <c r="P31" s="374"/>
      <c r="Q31" s="374"/>
      <c r="R31" s="374"/>
      <c r="S31" s="374"/>
      <c r="T31" s="374"/>
      <c r="U31" s="374"/>
      <c r="V31" s="374"/>
      <c r="W31" s="374"/>
      <c r="X31" s="374"/>
      <c r="Y31" s="374"/>
      <c r="Z31" s="374"/>
      <c r="AA31" s="374"/>
      <c r="AB31" s="374"/>
      <c r="AC31" s="374"/>
      <c r="AD31" s="374"/>
      <c r="AE31" s="374"/>
      <c r="AF31" s="374"/>
      <c r="AG31" s="374"/>
      <c r="AH31" s="374"/>
      <c r="AI31" s="374"/>
      <c r="AJ31" s="374"/>
      <c r="AK31" s="374"/>
      <c r="AL31" s="374"/>
      <c r="AM31" s="374"/>
      <c r="AN31" s="374"/>
      <c r="AO31" s="374"/>
      <c r="AP31" s="374"/>
      <c r="AQ31" s="374"/>
      <c r="AR31" s="374"/>
      <c r="AS31" s="374"/>
      <c r="AT31" s="374"/>
      <c r="AU31" s="374"/>
      <c r="AV31" s="374"/>
      <c r="AW31" s="374"/>
      <c r="AX31" s="358"/>
    </row>
    <row r="32" spans="2:55" ht="13.75" customHeight="1">
      <c r="C32" s="1542" t="s">
        <v>356</v>
      </c>
      <c r="D32" s="1543"/>
      <c r="E32" s="1543"/>
      <c r="F32" s="1543"/>
      <c r="G32" s="1543"/>
      <c r="H32" s="1543"/>
      <c r="I32" s="1543"/>
      <c r="J32" s="1543"/>
      <c r="K32" s="1543"/>
      <c r="L32" s="1543"/>
      <c r="M32" s="1543"/>
      <c r="N32" s="1543"/>
      <c r="O32" s="1543"/>
      <c r="P32" s="1543"/>
      <c r="Q32" s="1543"/>
      <c r="R32" s="1543"/>
      <c r="S32" s="1543"/>
      <c r="T32" s="1544"/>
      <c r="U32" s="1565" t="s">
        <v>316</v>
      </c>
      <c r="V32" s="1566"/>
      <c r="W32" s="1566"/>
      <c r="X32" s="1566"/>
      <c r="Y32" s="1566"/>
      <c r="Z32" s="1566"/>
      <c r="AA32" s="1566"/>
      <c r="AB32" s="1566"/>
      <c r="AC32" s="1567"/>
      <c r="AD32" s="1532" t="s">
        <v>433</v>
      </c>
      <c r="AE32" s="1533"/>
      <c r="AF32" s="1533"/>
      <c r="AG32" s="1533"/>
      <c r="AH32" s="1533"/>
      <c r="AI32" s="1533"/>
      <c r="AJ32" s="1534"/>
      <c r="AK32" s="1548" t="s">
        <v>156</v>
      </c>
      <c r="AL32" s="1549"/>
      <c r="AM32" s="1549"/>
      <c r="AN32" s="1549"/>
      <c r="AO32" s="1549"/>
      <c r="AP32" s="1549"/>
      <c r="AQ32" s="1549"/>
      <c r="AR32" s="1549"/>
      <c r="AS32" s="1549"/>
      <c r="AT32" s="1549"/>
      <c r="AU32" s="1549"/>
      <c r="AV32" s="1549"/>
      <c r="AW32" s="1549"/>
      <c r="AX32" s="1550"/>
    </row>
    <row r="33" spans="2:55" ht="13.75" customHeight="1">
      <c r="C33" s="1545"/>
      <c r="D33" s="1546"/>
      <c r="E33" s="1546"/>
      <c r="F33" s="1546"/>
      <c r="G33" s="1546"/>
      <c r="H33" s="1546"/>
      <c r="I33" s="1546"/>
      <c r="J33" s="1546"/>
      <c r="K33" s="1546"/>
      <c r="L33" s="1546"/>
      <c r="M33" s="1546"/>
      <c r="N33" s="1546"/>
      <c r="O33" s="1546"/>
      <c r="P33" s="1546"/>
      <c r="Q33" s="1546"/>
      <c r="R33" s="1546"/>
      <c r="S33" s="1546"/>
      <c r="T33" s="1547"/>
      <c r="U33" s="1531">
        <v>1</v>
      </c>
      <c r="V33" s="1531"/>
      <c r="W33" s="1531"/>
      <c r="X33" s="1531">
        <v>2</v>
      </c>
      <c r="Y33" s="1531"/>
      <c r="Z33" s="1531"/>
      <c r="AA33" s="1531">
        <v>3</v>
      </c>
      <c r="AB33" s="1531"/>
      <c r="AC33" s="1531"/>
      <c r="AD33" s="1535"/>
      <c r="AE33" s="1536"/>
      <c r="AF33" s="1536"/>
      <c r="AG33" s="1536"/>
      <c r="AH33" s="1536"/>
      <c r="AI33" s="1536"/>
      <c r="AJ33" s="1537"/>
      <c r="AK33" s="1535"/>
      <c r="AL33" s="1536"/>
      <c r="AM33" s="1536"/>
      <c r="AN33" s="1536"/>
      <c r="AO33" s="1536"/>
      <c r="AP33" s="1536"/>
      <c r="AQ33" s="1536"/>
      <c r="AR33" s="1536"/>
      <c r="AS33" s="1536"/>
      <c r="AT33" s="1536"/>
      <c r="AU33" s="1536"/>
      <c r="AV33" s="1536"/>
      <c r="AW33" s="1536"/>
      <c r="AX33" s="1551"/>
    </row>
    <row r="34" spans="2:55" ht="18.5">
      <c r="C34" s="1490" t="s">
        <v>255</v>
      </c>
      <c r="D34" s="1491"/>
      <c r="E34" s="1491"/>
      <c r="F34" s="1491"/>
      <c r="G34" s="1491"/>
      <c r="H34" s="1491"/>
      <c r="I34" s="1491"/>
      <c r="J34" s="1491"/>
      <c r="K34" s="1491"/>
      <c r="L34" s="1491"/>
      <c r="M34" s="1491"/>
      <c r="N34" s="1491"/>
      <c r="O34" s="1491"/>
      <c r="P34" s="1491"/>
      <c r="Q34" s="1491"/>
      <c r="R34" s="1491"/>
      <c r="S34" s="1491"/>
      <c r="T34" s="1491"/>
      <c r="U34" s="1482" t="e">
        <f>_xlfn.XLOOKUP($D$2,consol!B:B,consol!D:D)</f>
        <v>#N/A</v>
      </c>
      <c r="V34" s="1483"/>
      <c r="W34" s="1484"/>
      <c r="X34" s="1482" t="e">
        <f>_xlfn.XLOOKUP($D$2,consol!B:B,consol!E:E)</f>
        <v>#N/A</v>
      </c>
      <c r="Y34" s="1483"/>
      <c r="Z34" s="1484"/>
      <c r="AA34" s="1482" t="e">
        <f>_xlfn.XLOOKUP($D$2,consol!B:B,consol!F:F)</f>
        <v>#N/A</v>
      </c>
      <c r="AB34" s="1483"/>
      <c r="AC34" s="1484"/>
      <c r="AD34" s="1482" t="e">
        <f>_xlfn.XLOOKUP($D$2,consol!B:B,consol!G:G)</f>
        <v>#N/A</v>
      </c>
      <c r="AE34" s="1483"/>
      <c r="AF34" s="1483"/>
      <c r="AG34" s="1483"/>
      <c r="AH34" s="1483"/>
      <c r="AI34" s="1483"/>
      <c r="AJ34" s="1484"/>
      <c r="AK34" s="1507" t="e">
        <f>IF(OR(AD34=""),"",IF(AD34&gt;=74.5,"PASSED","FAILED"))</f>
        <v>#N/A</v>
      </c>
      <c r="AL34" s="1508"/>
      <c r="AM34" s="1508"/>
      <c r="AN34" s="1508"/>
      <c r="AO34" s="1508"/>
      <c r="AP34" s="1508"/>
      <c r="AQ34" s="1508"/>
      <c r="AR34" s="1508"/>
      <c r="AS34" s="1508"/>
      <c r="AT34" s="1508"/>
      <c r="AU34" s="1508"/>
      <c r="AV34" s="1508"/>
      <c r="AW34" s="1508"/>
      <c r="AX34" s="1509"/>
    </row>
    <row r="35" spans="2:55" ht="18.5">
      <c r="C35" s="1490" t="s">
        <v>256</v>
      </c>
      <c r="D35" s="1491"/>
      <c r="E35" s="1491"/>
      <c r="F35" s="1491"/>
      <c r="G35" s="1491"/>
      <c r="H35" s="1491"/>
      <c r="I35" s="1491"/>
      <c r="J35" s="1491"/>
      <c r="K35" s="1491"/>
      <c r="L35" s="1491"/>
      <c r="M35" s="1491"/>
      <c r="N35" s="1491"/>
      <c r="O35" s="1491"/>
      <c r="P35" s="1491"/>
      <c r="Q35" s="1491"/>
      <c r="R35" s="1491"/>
      <c r="S35" s="1491"/>
      <c r="T35" s="1491"/>
      <c r="U35" s="1482" t="e">
        <f>_xlfn.XLOOKUP($D$2,consol!B:B,consol!H:H)</f>
        <v>#N/A</v>
      </c>
      <c r="V35" s="1483"/>
      <c r="W35" s="1484"/>
      <c r="X35" s="1482" t="e">
        <f>_xlfn.XLOOKUP($D$2,consol!B:B,consol!I:I)</f>
        <v>#N/A</v>
      </c>
      <c r="Y35" s="1483"/>
      <c r="Z35" s="1484"/>
      <c r="AA35" s="1482" t="e">
        <f>_xlfn.XLOOKUP($D$2,consol!B:B,consol!J:J)</f>
        <v>#N/A</v>
      </c>
      <c r="AB35" s="1483"/>
      <c r="AC35" s="1484"/>
      <c r="AD35" s="1482" t="e">
        <f>_xlfn.XLOOKUP($D$2,consol!B:B,consol!K:K)</f>
        <v>#N/A</v>
      </c>
      <c r="AE35" s="1483"/>
      <c r="AF35" s="1483"/>
      <c r="AG35" s="1483"/>
      <c r="AH35" s="1483"/>
      <c r="AI35" s="1483"/>
      <c r="AJ35" s="1484"/>
      <c r="AK35" s="1507" t="e">
        <f t="shared" ref="AK35:AK43" si="3">IF(OR(AD35=""),"",IF(AD35&gt;=74.5,"PASSED","FAILED"))</f>
        <v>#N/A</v>
      </c>
      <c r="AL35" s="1508"/>
      <c r="AM35" s="1508"/>
      <c r="AN35" s="1508"/>
      <c r="AO35" s="1508"/>
      <c r="AP35" s="1508"/>
      <c r="AQ35" s="1508"/>
      <c r="AR35" s="1508"/>
      <c r="AS35" s="1508"/>
      <c r="AT35" s="1508"/>
      <c r="AU35" s="1508"/>
      <c r="AV35" s="1508"/>
      <c r="AW35" s="1508"/>
      <c r="AX35" s="1509"/>
    </row>
    <row r="36" spans="2:55" ht="18.5">
      <c r="C36" s="1490" t="s">
        <v>257</v>
      </c>
      <c r="D36" s="1491"/>
      <c r="E36" s="1491"/>
      <c r="F36" s="1491"/>
      <c r="G36" s="1491"/>
      <c r="H36" s="1491"/>
      <c r="I36" s="1491"/>
      <c r="J36" s="1491"/>
      <c r="K36" s="1491"/>
      <c r="L36" s="1491"/>
      <c r="M36" s="1491"/>
      <c r="N36" s="1491"/>
      <c r="O36" s="1491"/>
      <c r="P36" s="1491"/>
      <c r="Q36" s="1491"/>
      <c r="R36" s="1491"/>
      <c r="S36" s="1491"/>
      <c r="T36" s="1491"/>
      <c r="U36" s="1482" t="e">
        <f>_xlfn.XLOOKUP($D$2,consol!B:B,consol!L:L)</f>
        <v>#N/A</v>
      </c>
      <c r="V36" s="1483"/>
      <c r="W36" s="1484"/>
      <c r="X36" s="1482" t="e">
        <f>_xlfn.XLOOKUP($D$2,consol!B:B,consol!M:M)</f>
        <v>#N/A</v>
      </c>
      <c r="Y36" s="1483"/>
      <c r="Z36" s="1484"/>
      <c r="AA36" s="1482" t="e">
        <f>_xlfn.XLOOKUP($D$2,consol!B:B,consol!N:N)</f>
        <v>#N/A</v>
      </c>
      <c r="AB36" s="1483"/>
      <c r="AC36" s="1484"/>
      <c r="AD36" s="1482" t="e">
        <f>_xlfn.XLOOKUP($D$2,consol!B:B,consol!O:O)</f>
        <v>#N/A</v>
      </c>
      <c r="AE36" s="1483"/>
      <c r="AF36" s="1483"/>
      <c r="AG36" s="1483"/>
      <c r="AH36" s="1483"/>
      <c r="AI36" s="1483"/>
      <c r="AJ36" s="1484"/>
      <c r="AK36" s="1507" t="e">
        <f t="shared" si="3"/>
        <v>#N/A</v>
      </c>
      <c r="AL36" s="1508"/>
      <c r="AM36" s="1508"/>
      <c r="AN36" s="1508"/>
      <c r="AO36" s="1508"/>
      <c r="AP36" s="1508"/>
      <c r="AQ36" s="1508"/>
      <c r="AR36" s="1508"/>
      <c r="AS36" s="1508"/>
      <c r="AT36" s="1508"/>
      <c r="AU36" s="1508"/>
      <c r="AV36" s="1508"/>
      <c r="AW36" s="1508"/>
      <c r="AX36" s="1509"/>
    </row>
    <row r="37" spans="2:55" ht="18.5">
      <c r="C37" s="1490" t="s">
        <v>409</v>
      </c>
      <c r="D37" s="1491"/>
      <c r="E37" s="1491"/>
      <c r="F37" s="1491"/>
      <c r="G37" s="1491"/>
      <c r="H37" s="1491"/>
      <c r="I37" s="1491"/>
      <c r="J37" s="1491"/>
      <c r="K37" s="1491"/>
      <c r="L37" s="1491"/>
      <c r="M37" s="1491"/>
      <c r="N37" s="1491"/>
      <c r="O37" s="1491"/>
      <c r="P37" s="1491"/>
      <c r="Q37" s="1491"/>
      <c r="R37" s="1491"/>
      <c r="S37" s="1491"/>
      <c r="T37" s="1491"/>
      <c r="U37" s="1482" t="e">
        <f>_xlfn.XLOOKUP($D$2,consol!B:B,consol!P:P)</f>
        <v>#N/A</v>
      </c>
      <c r="V37" s="1483"/>
      <c r="W37" s="1484"/>
      <c r="X37" s="1482" t="e">
        <f>_xlfn.XLOOKUP($D$2,consol!B:B,consol!Q:Q)</f>
        <v>#N/A</v>
      </c>
      <c r="Y37" s="1483"/>
      <c r="Z37" s="1484"/>
      <c r="AA37" s="1482" t="e">
        <f>_xlfn.XLOOKUP($D$2,consol!B:B,consol!R:R)</f>
        <v>#N/A</v>
      </c>
      <c r="AB37" s="1483"/>
      <c r="AC37" s="1484"/>
      <c r="AD37" s="1482" t="e">
        <f>_xlfn.XLOOKUP($D$2,consol!B:B,consol!S:S)</f>
        <v>#N/A</v>
      </c>
      <c r="AE37" s="1483"/>
      <c r="AF37" s="1483"/>
      <c r="AG37" s="1483"/>
      <c r="AH37" s="1483"/>
      <c r="AI37" s="1483"/>
      <c r="AJ37" s="1484"/>
      <c r="AK37" s="1507" t="e">
        <f t="shared" si="3"/>
        <v>#N/A</v>
      </c>
      <c r="AL37" s="1508"/>
      <c r="AM37" s="1508"/>
      <c r="AN37" s="1508"/>
      <c r="AO37" s="1508"/>
      <c r="AP37" s="1508"/>
      <c r="AQ37" s="1508"/>
      <c r="AR37" s="1508"/>
      <c r="AS37" s="1508"/>
      <c r="AT37" s="1508"/>
      <c r="AU37" s="1508"/>
      <c r="AV37" s="1508"/>
      <c r="AW37" s="1508"/>
      <c r="AX37" s="1509"/>
    </row>
    <row r="38" spans="2:55" ht="18.5">
      <c r="C38" s="1490" t="s">
        <v>259</v>
      </c>
      <c r="D38" s="1491"/>
      <c r="E38" s="1491"/>
      <c r="F38" s="1491"/>
      <c r="G38" s="1491"/>
      <c r="H38" s="1491"/>
      <c r="I38" s="1491"/>
      <c r="J38" s="1491"/>
      <c r="K38" s="1491"/>
      <c r="L38" s="1491"/>
      <c r="M38" s="1491"/>
      <c r="N38" s="1491"/>
      <c r="O38" s="1491"/>
      <c r="P38" s="1491"/>
      <c r="Q38" s="1491"/>
      <c r="R38" s="1491"/>
      <c r="S38" s="1491"/>
      <c r="T38" s="1491"/>
      <c r="U38" s="1482" t="e">
        <f>_xlfn.XLOOKUP($D$2,consol!B:B,consol!T:T)</f>
        <v>#N/A</v>
      </c>
      <c r="V38" s="1483"/>
      <c r="W38" s="1484"/>
      <c r="X38" s="1482" t="e">
        <f>_xlfn.XLOOKUP($D$2,consol!B:B,consol!U:U)</f>
        <v>#N/A</v>
      </c>
      <c r="Y38" s="1483"/>
      <c r="Z38" s="1484"/>
      <c r="AA38" s="1482" t="e">
        <f>_xlfn.XLOOKUP($D$2,consol!B:B,consol!V:V)</f>
        <v>#N/A</v>
      </c>
      <c r="AB38" s="1483"/>
      <c r="AC38" s="1484"/>
      <c r="AD38" s="1482" t="e">
        <f>_xlfn.XLOOKUP($D$2,consol!B:B,consol!W:W)</f>
        <v>#N/A</v>
      </c>
      <c r="AE38" s="1483"/>
      <c r="AF38" s="1483"/>
      <c r="AG38" s="1483"/>
      <c r="AH38" s="1483"/>
      <c r="AI38" s="1483"/>
      <c r="AJ38" s="1484"/>
      <c r="AK38" s="1507" t="e">
        <f t="shared" si="3"/>
        <v>#N/A</v>
      </c>
      <c r="AL38" s="1508"/>
      <c r="AM38" s="1508"/>
      <c r="AN38" s="1508"/>
      <c r="AO38" s="1508"/>
      <c r="AP38" s="1508"/>
      <c r="AQ38" s="1508"/>
      <c r="AR38" s="1508"/>
      <c r="AS38" s="1508"/>
      <c r="AT38" s="1508"/>
      <c r="AU38" s="1508"/>
      <c r="AV38" s="1508"/>
      <c r="AW38" s="1508"/>
      <c r="AX38" s="1509"/>
    </row>
    <row r="39" spans="2:55" ht="18.5">
      <c r="C39" s="1490" t="s">
        <v>260</v>
      </c>
      <c r="D39" s="1491"/>
      <c r="E39" s="1491"/>
      <c r="F39" s="1491"/>
      <c r="G39" s="1491"/>
      <c r="H39" s="1491"/>
      <c r="I39" s="1491"/>
      <c r="J39" s="1491"/>
      <c r="K39" s="1491"/>
      <c r="L39" s="1491"/>
      <c r="M39" s="1491"/>
      <c r="N39" s="1491"/>
      <c r="O39" s="1491"/>
      <c r="P39" s="1491"/>
      <c r="Q39" s="1491"/>
      <c r="R39" s="1491"/>
      <c r="S39" s="1491"/>
      <c r="T39" s="1491"/>
      <c r="U39" s="1482" t="e">
        <f>_xlfn.XLOOKUP($D$2,consol!B:B,consol!X:X)</f>
        <v>#N/A</v>
      </c>
      <c r="V39" s="1483"/>
      <c r="W39" s="1484"/>
      <c r="X39" s="1482" t="e">
        <f>_xlfn.XLOOKUP($D$2,consol!B:B,consol!Y:Y)</f>
        <v>#N/A</v>
      </c>
      <c r="Y39" s="1483"/>
      <c r="Z39" s="1484"/>
      <c r="AA39" s="1482" t="e">
        <f>_xlfn.XLOOKUP($D$2,consol!B:B,consol!Z:Z)</f>
        <v>#N/A</v>
      </c>
      <c r="AB39" s="1483"/>
      <c r="AC39" s="1484"/>
      <c r="AD39" s="1482" t="e">
        <f>_xlfn.XLOOKUP($D$2,consol!B:B,consol!AA:AA)</f>
        <v>#N/A</v>
      </c>
      <c r="AE39" s="1483"/>
      <c r="AF39" s="1483"/>
      <c r="AG39" s="1483"/>
      <c r="AH39" s="1483"/>
      <c r="AI39" s="1483"/>
      <c r="AJ39" s="1484"/>
      <c r="AK39" s="1507" t="e">
        <f t="shared" si="3"/>
        <v>#N/A</v>
      </c>
      <c r="AL39" s="1508"/>
      <c r="AM39" s="1508"/>
      <c r="AN39" s="1508"/>
      <c r="AO39" s="1508"/>
      <c r="AP39" s="1508"/>
      <c r="AQ39" s="1508"/>
      <c r="AR39" s="1508"/>
      <c r="AS39" s="1508"/>
      <c r="AT39" s="1508"/>
      <c r="AU39" s="1508"/>
      <c r="AV39" s="1508"/>
      <c r="AW39" s="1508"/>
      <c r="AX39" s="1509"/>
    </row>
    <row r="40" spans="2:55" ht="18.5">
      <c r="C40" s="1490" t="s">
        <v>410</v>
      </c>
      <c r="D40" s="1491"/>
      <c r="E40" s="1491"/>
      <c r="F40" s="1491"/>
      <c r="G40" s="1491"/>
      <c r="H40" s="1491"/>
      <c r="I40" s="1491"/>
      <c r="J40" s="1491"/>
      <c r="K40" s="1491"/>
      <c r="L40" s="1491"/>
      <c r="M40" s="1491"/>
      <c r="N40" s="1491"/>
      <c r="O40" s="1491"/>
      <c r="P40" s="1491"/>
      <c r="Q40" s="1491"/>
      <c r="R40" s="1491"/>
      <c r="S40" s="1491"/>
      <c r="T40" s="1491"/>
      <c r="U40" s="1482" t="e">
        <f>_xlfn.XLOOKUP($D$2,consol!B:B,consol!AB:AB)</f>
        <v>#N/A</v>
      </c>
      <c r="V40" s="1483"/>
      <c r="W40" s="1484"/>
      <c r="X40" s="1482" t="e">
        <f>_xlfn.XLOOKUP($D$2,consol!B:B,consol!AC:AC)</f>
        <v>#N/A</v>
      </c>
      <c r="Y40" s="1483"/>
      <c r="Z40" s="1484"/>
      <c r="AA40" s="1482" t="e">
        <f>_xlfn.XLOOKUP($D$2,consol!B:B,consol!AD:AD)</f>
        <v>#N/A</v>
      </c>
      <c r="AB40" s="1483"/>
      <c r="AC40" s="1484"/>
      <c r="AD40" s="1482" t="e">
        <f>_xlfn.XLOOKUP($D$2,consol!B:B,consol!AE:AE)</f>
        <v>#N/A</v>
      </c>
      <c r="AE40" s="1483"/>
      <c r="AF40" s="1483"/>
      <c r="AG40" s="1483"/>
      <c r="AH40" s="1483"/>
      <c r="AI40" s="1483"/>
      <c r="AJ40" s="1484"/>
      <c r="AK40" s="1507" t="e">
        <f t="shared" si="3"/>
        <v>#N/A</v>
      </c>
      <c r="AL40" s="1508"/>
      <c r="AM40" s="1508"/>
      <c r="AN40" s="1508"/>
      <c r="AO40" s="1508"/>
      <c r="AP40" s="1508"/>
      <c r="AQ40" s="1508"/>
      <c r="AR40" s="1508"/>
      <c r="AS40" s="1508"/>
      <c r="AT40" s="1508"/>
      <c r="AU40" s="1508"/>
      <c r="AV40" s="1508"/>
      <c r="AW40" s="1508"/>
      <c r="AX40" s="1509"/>
    </row>
    <row r="41" spans="2:55" ht="18.5">
      <c r="C41" s="1490" t="s">
        <v>12</v>
      </c>
      <c r="D41" s="1491"/>
      <c r="E41" s="1491"/>
      <c r="F41" s="1491"/>
      <c r="G41" s="1491"/>
      <c r="H41" s="1491"/>
      <c r="I41" s="1491"/>
      <c r="J41" s="1491"/>
      <c r="K41" s="1491"/>
      <c r="L41" s="1491"/>
      <c r="M41" s="1491"/>
      <c r="N41" s="1491"/>
      <c r="O41" s="1491"/>
      <c r="P41" s="1491"/>
      <c r="Q41" s="1491"/>
      <c r="R41" s="1491"/>
      <c r="S41" s="1491"/>
      <c r="T41" s="1491"/>
      <c r="U41" s="1482" t="e">
        <f>_xlfn.XLOOKUP($D$2,consol!B:B,consol!AF:AF)</f>
        <v>#N/A</v>
      </c>
      <c r="V41" s="1483"/>
      <c r="W41" s="1484"/>
      <c r="X41" s="1482" t="e">
        <f>_xlfn.XLOOKUP($D$2,consol!B:B,consol!AG:AG)</f>
        <v>#N/A</v>
      </c>
      <c r="Y41" s="1483"/>
      <c r="Z41" s="1484"/>
      <c r="AA41" s="1482" t="e">
        <f>_xlfn.XLOOKUP($D$2,consol!B:B,consol!AH:AH)</f>
        <v>#N/A</v>
      </c>
      <c r="AB41" s="1483"/>
      <c r="AC41" s="1484"/>
      <c r="AD41" s="1482" t="e">
        <f>_xlfn.XLOOKUP($D$2,consol!B:B,consol!AI:AI)</f>
        <v>#N/A</v>
      </c>
      <c r="AE41" s="1483"/>
      <c r="AF41" s="1483"/>
      <c r="AG41" s="1483"/>
      <c r="AH41" s="1483"/>
      <c r="AI41" s="1483"/>
      <c r="AJ41" s="1484"/>
      <c r="AK41" s="1507" t="e">
        <f t="shared" si="3"/>
        <v>#N/A</v>
      </c>
      <c r="AL41" s="1508"/>
      <c r="AM41" s="1508"/>
      <c r="AN41" s="1508"/>
      <c r="AO41" s="1508"/>
      <c r="AP41" s="1508"/>
      <c r="AQ41" s="1508"/>
      <c r="AR41" s="1508"/>
      <c r="AS41" s="1508"/>
      <c r="AT41" s="1508"/>
      <c r="AU41" s="1508"/>
      <c r="AV41" s="1508"/>
      <c r="AW41" s="1508"/>
      <c r="AX41" s="1509"/>
    </row>
    <row r="42" spans="2:55" ht="18.5">
      <c r="C42" s="1529" t="s">
        <v>262</v>
      </c>
      <c r="D42" s="1530"/>
      <c r="E42" s="1530"/>
      <c r="F42" s="1530"/>
      <c r="G42" s="1530"/>
      <c r="H42" s="1530"/>
      <c r="I42" s="1530"/>
      <c r="J42" s="1530"/>
      <c r="K42" s="1530"/>
      <c r="L42" s="1530"/>
      <c r="M42" s="1530"/>
      <c r="N42" s="1530"/>
      <c r="O42" s="1530"/>
      <c r="P42" s="1530"/>
      <c r="Q42" s="1530"/>
      <c r="R42" s="1530"/>
      <c r="S42" s="1530"/>
      <c r="T42" s="1530"/>
      <c r="U42" s="1482" t="e">
        <f>_xlfn.XLOOKUP($D$2,consol!B:B,consol!AJ:AJ)</f>
        <v>#N/A</v>
      </c>
      <c r="V42" s="1483"/>
      <c r="W42" s="1484"/>
      <c r="X42" s="1482" t="e">
        <f>_xlfn.XLOOKUP($D$2,consol!B:B,consol!AK:AK)</f>
        <v>#N/A</v>
      </c>
      <c r="Y42" s="1483"/>
      <c r="Z42" s="1484"/>
      <c r="AA42" s="1482" t="e">
        <f>_xlfn.XLOOKUP($D$2,consol!B:B,consol!AL:AL)</f>
        <v>#N/A</v>
      </c>
      <c r="AB42" s="1483"/>
      <c r="AC42" s="1484"/>
      <c r="AD42" s="1482" t="e">
        <f>_xlfn.XLOOKUP($D$2,consol!B:B,consol!AM:AM)</f>
        <v>#N/A</v>
      </c>
      <c r="AE42" s="1483"/>
      <c r="AF42" s="1483"/>
      <c r="AG42" s="1483"/>
      <c r="AH42" s="1483"/>
      <c r="AI42" s="1483"/>
      <c r="AJ42" s="1484"/>
      <c r="AK42" s="1507" t="e">
        <f t="shared" si="3"/>
        <v>#N/A</v>
      </c>
      <c r="AL42" s="1508"/>
      <c r="AM42" s="1508"/>
      <c r="AN42" s="1508"/>
      <c r="AO42" s="1508"/>
      <c r="AP42" s="1508"/>
      <c r="AQ42" s="1508"/>
      <c r="AR42" s="1508"/>
      <c r="AS42" s="1508"/>
      <c r="AT42" s="1508"/>
      <c r="AU42" s="1508"/>
      <c r="AV42" s="1508"/>
      <c r="AW42" s="1508"/>
      <c r="AX42" s="1509"/>
    </row>
    <row r="43" spans="2:55" ht="18.5">
      <c r="C43" s="1527" t="s">
        <v>432</v>
      </c>
      <c r="D43" s="1528"/>
      <c r="E43" s="1528"/>
      <c r="F43" s="1528"/>
      <c r="G43" s="1528"/>
      <c r="H43" s="1528"/>
      <c r="I43" s="1528"/>
      <c r="J43" s="1528"/>
      <c r="K43" s="1528"/>
      <c r="L43" s="1528"/>
      <c r="M43" s="1528"/>
      <c r="N43" s="1528"/>
      <c r="O43" s="1528"/>
      <c r="P43" s="1528"/>
      <c r="Q43" s="1528"/>
      <c r="R43" s="1528"/>
      <c r="S43" s="1528"/>
      <c r="T43" s="1528"/>
      <c r="U43" s="1482" t="e">
        <f>_xlfn.XLOOKUP($D$2,consol!B:B,consol!AN:AN)</f>
        <v>#N/A</v>
      </c>
      <c r="V43" s="1483"/>
      <c r="W43" s="1484"/>
      <c r="X43" s="1482" t="e">
        <f>_xlfn.XLOOKUP($D$2,consol!B:B,consol!AO:AO)</f>
        <v>#N/A</v>
      </c>
      <c r="Y43" s="1483"/>
      <c r="Z43" s="1484"/>
      <c r="AA43" s="1482" t="e">
        <f>_xlfn.XLOOKUP($D$2,consol!B:B,consol!AP:AP)</f>
        <v>#N/A</v>
      </c>
      <c r="AB43" s="1483"/>
      <c r="AC43" s="1484"/>
      <c r="AD43" s="1482" t="e">
        <f>_xlfn.XLOOKUP($D$2,consol!B:B,consol!AQ:AQ)</f>
        <v>#N/A</v>
      </c>
      <c r="AE43" s="1483"/>
      <c r="AF43" s="1483"/>
      <c r="AG43" s="1483"/>
      <c r="AH43" s="1483"/>
      <c r="AI43" s="1483"/>
      <c r="AJ43" s="1484"/>
      <c r="AK43" s="1507" t="e">
        <f t="shared" si="3"/>
        <v>#N/A</v>
      </c>
      <c r="AL43" s="1508"/>
      <c r="AM43" s="1508"/>
      <c r="AN43" s="1508"/>
      <c r="AO43" s="1508"/>
      <c r="AP43" s="1508"/>
      <c r="AQ43" s="1508"/>
      <c r="AR43" s="1508"/>
      <c r="AS43" s="1508"/>
      <c r="AT43" s="1508"/>
      <c r="AU43" s="1508"/>
      <c r="AV43" s="1508"/>
      <c r="AW43" s="1508"/>
      <c r="AX43" s="1509"/>
    </row>
    <row r="44" spans="2:55" s="390" customFormat="1" ht="18.5">
      <c r="B44" s="403"/>
      <c r="C44" s="1488" t="e">
        <f>_xlfn.XLOOKUP(D2,consol!B:B,consol!BN:BN)</f>
        <v>#N/A</v>
      </c>
      <c r="D44" s="1489"/>
      <c r="E44" s="1489"/>
      <c r="F44" s="1489"/>
      <c r="G44" s="1489"/>
      <c r="H44" s="1489"/>
      <c r="I44" s="1489"/>
      <c r="J44" s="1489"/>
      <c r="K44" s="1489"/>
      <c r="L44" s="1489"/>
      <c r="M44" s="1489"/>
      <c r="N44" s="1489"/>
      <c r="O44" s="1489"/>
      <c r="P44" s="1489"/>
      <c r="Q44" s="1489"/>
      <c r="R44" s="1489"/>
      <c r="S44" s="1489"/>
      <c r="T44" s="1489"/>
      <c r="U44" s="1482" t="e">
        <f>_xlfn.XLOOKUP($D$2,consol!B:B,consol!AR:AR)</f>
        <v>#N/A</v>
      </c>
      <c r="V44" s="1483"/>
      <c r="W44" s="1484"/>
      <c r="X44" s="1482" t="e">
        <f>_xlfn.XLOOKUP($D$2,consol!B:B,consol!AS:AS)</f>
        <v>#N/A</v>
      </c>
      <c r="Y44" s="1483"/>
      <c r="Z44" s="1484"/>
      <c r="AA44" s="1482" t="e">
        <f>_xlfn.XLOOKUP($D$2,consol!B:B,consol!AT:AT)</f>
        <v>#N/A</v>
      </c>
      <c r="AB44" s="1483"/>
      <c r="AC44" s="1484"/>
      <c r="AD44" s="1482" t="e">
        <f>_xlfn.XLOOKUP($D$2,consol!B:B,consol!AU:AU)</f>
        <v>#N/A</v>
      </c>
      <c r="AE44" s="1483"/>
      <c r="AF44" s="1483"/>
      <c r="AG44" s="1483"/>
      <c r="AH44" s="1483"/>
      <c r="AI44" s="1483"/>
      <c r="AJ44" s="1484"/>
      <c r="AK44" s="1501" t="e">
        <f>IF(AD44=0,"",BC44)</f>
        <v>#N/A</v>
      </c>
      <c r="AL44" s="1502"/>
      <c r="AM44" s="1502"/>
      <c r="AN44" s="1502"/>
      <c r="AO44" s="1502"/>
      <c r="AP44" s="1502"/>
      <c r="AQ44" s="1502"/>
      <c r="AR44" s="1502"/>
      <c r="AS44" s="1502"/>
      <c r="AT44" s="1502"/>
      <c r="AU44" s="1502"/>
      <c r="AV44" s="1502"/>
      <c r="AW44" s="1502"/>
      <c r="AX44" s="1503"/>
      <c r="BC44" s="390" t="e">
        <f>IF(OR(AD44=""),"",IF(AD44&gt;=74.5,"PASSED","FAILED"))</f>
        <v>#N/A</v>
      </c>
    </row>
    <row r="45" spans="2:55" ht="18.5">
      <c r="C45" s="1488"/>
      <c r="D45" s="1489"/>
      <c r="E45" s="1489"/>
      <c r="F45" s="1489"/>
      <c r="G45" s="1489"/>
      <c r="H45" s="1489"/>
      <c r="I45" s="1489"/>
      <c r="J45" s="1489"/>
      <c r="K45" s="1489"/>
      <c r="L45" s="1489"/>
      <c r="M45" s="1489"/>
      <c r="N45" s="1489"/>
      <c r="O45" s="1489"/>
      <c r="P45" s="1489"/>
      <c r="Q45" s="1489"/>
      <c r="R45" s="1489"/>
      <c r="S45" s="1489"/>
      <c r="T45" s="1489"/>
      <c r="U45" s="1482" t="e">
        <f>_xlfn.XLOOKUP($D$2,consol!B:B,consol!AV:AV)</f>
        <v>#N/A</v>
      </c>
      <c r="V45" s="1483"/>
      <c r="W45" s="1484"/>
      <c r="X45" s="1482" t="e">
        <f>_xlfn.XLOOKUP($D$2,consol!B:B,consol!AW:AW)</f>
        <v>#N/A</v>
      </c>
      <c r="Y45" s="1483"/>
      <c r="Z45" s="1484"/>
      <c r="AA45" s="1482" t="e">
        <f>_xlfn.XLOOKUP($D$2,consol!B:B,consol!AX:AX)</f>
        <v>#N/A</v>
      </c>
      <c r="AB45" s="1483"/>
      <c r="AC45" s="1484"/>
      <c r="AD45" s="1482" t="e">
        <f>_xlfn.XLOOKUP($D$2,consol!B:B,consol!AY:AY)</f>
        <v>#N/A</v>
      </c>
      <c r="AE45" s="1483"/>
      <c r="AF45" s="1483"/>
      <c r="AG45" s="1483"/>
      <c r="AH45" s="1483"/>
      <c r="AI45" s="1483"/>
      <c r="AJ45" s="1484"/>
      <c r="AK45" s="1501" t="e">
        <f t="shared" ref="AK45:AK46" si="4">IF(AD45=0,"",BC45)</f>
        <v>#N/A</v>
      </c>
      <c r="AL45" s="1502"/>
      <c r="AM45" s="1502"/>
      <c r="AN45" s="1502"/>
      <c r="AO45" s="1502"/>
      <c r="AP45" s="1502"/>
      <c r="AQ45" s="1502"/>
      <c r="AR45" s="1502"/>
      <c r="AS45" s="1502"/>
      <c r="AT45" s="1502"/>
      <c r="AU45" s="1502"/>
      <c r="AV45" s="1502"/>
      <c r="AW45" s="1502"/>
      <c r="AX45" s="1503"/>
      <c r="BC45" s="390" t="e">
        <f t="shared" ref="BC45:BC46" si="5">IF(OR(AD45=""),"",IF(AD45&gt;=74.5,"PASSED","FAILED"))</f>
        <v>#N/A</v>
      </c>
    </row>
    <row r="46" spans="2:55" ht="18.5" hidden="1">
      <c r="C46" s="1488" t="e">
        <f>'INPUT DATA'!#REF!</f>
        <v>#REF!</v>
      </c>
      <c r="D46" s="1489"/>
      <c r="E46" s="1489"/>
      <c r="F46" s="1489"/>
      <c r="G46" s="1489"/>
      <c r="H46" s="1489"/>
      <c r="I46" s="1489"/>
      <c r="J46" s="1489"/>
      <c r="K46" s="1489"/>
      <c r="L46" s="1489"/>
      <c r="M46" s="1489"/>
      <c r="N46" s="1489"/>
      <c r="O46" s="1489"/>
      <c r="P46" s="1489"/>
      <c r="Q46" s="1489"/>
      <c r="R46" s="1489"/>
      <c r="S46" s="1489"/>
      <c r="T46" s="1489"/>
      <c r="U46" s="1482"/>
      <c r="V46" s="1483"/>
      <c r="W46" s="1484"/>
      <c r="X46" s="1482"/>
      <c r="Y46" s="1483"/>
      <c r="Z46" s="1484"/>
      <c r="AA46" s="1482"/>
      <c r="AB46" s="1483"/>
      <c r="AC46" s="1484"/>
      <c r="AD46" s="1482"/>
      <c r="AE46" s="1483"/>
      <c r="AF46" s="1483"/>
      <c r="AG46" s="1483"/>
      <c r="AH46" s="1483"/>
      <c r="AI46" s="1483"/>
      <c r="AJ46" s="1484"/>
      <c r="AK46" s="1501" t="str">
        <f t="shared" si="4"/>
        <v/>
      </c>
      <c r="AL46" s="1502"/>
      <c r="AM46" s="1502"/>
      <c r="AN46" s="1502"/>
      <c r="AO46" s="1502"/>
      <c r="AP46" s="1502"/>
      <c r="AQ46" s="1502"/>
      <c r="AR46" s="1502"/>
      <c r="AS46" s="1502"/>
      <c r="AT46" s="1502"/>
      <c r="AU46" s="1502"/>
      <c r="AV46" s="1502"/>
      <c r="AW46" s="1502"/>
      <c r="AX46" s="1503"/>
      <c r="BC46" s="390" t="str">
        <f t="shared" si="5"/>
        <v/>
      </c>
    </row>
    <row r="47" spans="2:55" ht="18.5" hidden="1">
      <c r="C47" s="1504"/>
      <c r="D47" s="1505"/>
      <c r="E47" s="1505"/>
      <c r="F47" s="1505"/>
      <c r="G47" s="1505"/>
      <c r="H47" s="1505"/>
      <c r="I47" s="1505"/>
      <c r="J47" s="1505"/>
      <c r="K47" s="1505"/>
      <c r="L47" s="1505"/>
      <c r="M47" s="1505"/>
      <c r="N47" s="1505"/>
      <c r="O47" s="1505"/>
      <c r="P47" s="1505"/>
      <c r="Q47" s="1505"/>
      <c r="R47" s="1505"/>
      <c r="S47" s="1505"/>
      <c r="T47" s="1505"/>
      <c r="U47" s="1506"/>
      <c r="V47" s="1506"/>
      <c r="W47" s="1506"/>
      <c r="X47" s="1506"/>
      <c r="Y47" s="1506"/>
      <c r="Z47" s="1506"/>
      <c r="AA47" s="1506"/>
      <c r="AB47" s="1506"/>
      <c r="AC47" s="1506"/>
      <c r="AD47" s="1485"/>
      <c r="AE47" s="1486"/>
      <c r="AF47" s="1486"/>
      <c r="AG47" s="1486"/>
      <c r="AH47" s="1486"/>
      <c r="AI47" s="1486"/>
      <c r="AJ47" s="1487"/>
      <c r="AK47" s="1507"/>
      <c r="AL47" s="1508"/>
      <c r="AM47" s="1508"/>
      <c r="AN47" s="1508"/>
      <c r="AO47" s="1508"/>
      <c r="AP47" s="1508"/>
      <c r="AQ47" s="1508"/>
      <c r="AR47" s="1508"/>
      <c r="AS47" s="1508"/>
      <c r="AT47" s="1508"/>
      <c r="AU47" s="1508"/>
      <c r="AV47" s="1508"/>
      <c r="AW47" s="1508"/>
      <c r="AX47" s="1509"/>
    </row>
    <row r="48" spans="2:55" ht="18.5">
      <c r="C48" s="1490"/>
      <c r="D48" s="1491"/>
      <c r="E48" s="1491"/>
      <c r="F48" s="1491"/>
      <c r="G48" s="1491"/>
      <c r="H48" s="1491"/>
      <c r="I48" s="1491"/>
      <c r="J48" s="1491"/>
      <c r="K48" s="1491"/>
      <c r="L48" s="1491"/>
      <c r="M48" s="1491"/>
      <c r="N48" s="1491"/>
      <c r="O48" s="1491"/>
      <c r="P48" s="1491"/>
      <c r="Q48" s="1491"/>
      <c r="R48" s="1491"/>
      <c r="S48" s="1491"/>
      <c r="T48" s="1491"/>
      <c r="U48" s="1498" t="s">
        <v>240</v>
      </c>
      <c r="V48" s="1492"/>
      <c r="W48" s="1492"/>
      <c r="X48" s="1492"/>
      <c r="Y48" s="1492"/>
      <c r="Z48" s="1492"/>
      <c r="AA48" s="1492"/>
      <c r="AB48" s="1492"/>
      <c r="AC48" s="1499"/>
      <c r="AD48" s="1500" t="e">
        <f>_xlfn.XLOOKUP(D2,consol!B:B,consol!BG:BG)</f>
        <v>#N/A</v>
      </c>
      <c r="AE48" s="1500"/>
      <c r="AF48" s="1500"/>
      <c r="AG48" s="1500"/>
      <c r="AH48" s="1500"/>
      <c r="AI48" s="1500"/>
      <c r="AJ48" s="1500"/>
      <c r="AK48" s="1492" t="e">
        <f>IF(OR(AD48=""),"",IF(AD48&gt;=74.5,"PROMOTED","FAILED"))</f>
        <v>#N/A</v>
      </c>
      <c r="AL48" s="1492"/>
      <c r="AM48" s="1492"/>
      <c r="AN48" s="1492"/>
      <c r="AO48" s="1492"/>
      <c r="AP48" s="1492"/>
      <c r="AQ48" s="1492"/>
      <c r="AR48" s="1492"/>
      <c r="AS48" s="1492"/>
      <c r="AT48" s="1492"/>
      <c r="AU48" s="1492"/>
      <c r="AV48" s="1492"/>
      <c r="AW48" s="1492"/>
      <c r="AX48" s="1493"/>
    </row>
    <row r="49" spans="3:50" ht="10" customHeight="1" thickBot="1">
      <c r="C49" s="1619"/>
      <c r="D49" s="1619"/>
      <c r="E49" s="1619"/>
      <c r="F49" s="1619"/>
      <c r="G49" s="1619"/>
      <c r="H49" s="1619"/>
      <c r="I49" s="1619"/>
      <c r="J49" s="1619"/>
      <c r="K49" s="1619"/>
      <c r="L49" s="1619"/>
      <c r="M49" s="1619"/>
      <c r="N49" s="1619"/>
      <c r="O49" s="1619"/>
      <c r="P49" s="1619"/>
      <c r="Q49" s="1619"/>
      <c r="R49" s="1619"/>
      <c r="S49" s="1619"/>
      <c r="T49" s="1619"/>
      <c r="U49" s="1619"/>
      <c r="V49" s="1619"/>
      <c r="W49" s="1619"/>
      <c r="X49" s="1619"/>
      <c r="Y49" s="1619"/>
      <c r="Z49" s="1619"/>
      <c r="AA49" s="1619"/>
      <c r="AB49" s="1619"/>
      <c r="AC49" s="1619"/>
      <c r="AD49" s="1619"/>
      <c r="AE49" s="1619"/>
      <c r="AF49" s="1619"/>
      <c r="AG49" s="1619"/>
      <c r="AH49" s="1619"/>
      <c r="AI49" s="1619"/>
      <c r="AJ49" s="1619"/>
      <c r="AK49" s="1619"/>
      <c r="AL49" s="1619"/>
      <c r="AM49" s="1619"/>
      <c r="AN49" s="1619"/>
      <c r="AO49" s="1619"/>
      <c r="AP49" s="1619"/>
      <c r="AQ49" s="1619"/>
      <c r="AR49" s="1619"/>
      <c r="AS49" s="1619"/>
      <c r="AT49" s="1619"/>
      <c r="AU49" s="1619"/>
      <c r="AV49" s="1619"/>
      <c r="AW49" s="1619"/>
      <c r="AX49" s="1619"/>
    </row>
    <row r="50" spans="3:50" ht="14.5">
      <c r="C50" s="1620" t="s">
        <v>411</v>
      </c>
      <c r="D50" s="1621"/>
      <c r="E50" s="1621"/>
      <c r="F50" s="1621"/>
      <c r="G50" s="1621"/>
      <c r="H50" s="1621"/>
      <c r="I50" s="1621"/>
      <c r="J50" s="1621"/>
      <c r="K50" s="1621"/>
      <c r="L50" s="1622"/>
      <c r="M50" s="364" t="s">
        <v>412</v>
      </c>
      <c r="N50" s="364"/>
      <c r="O50" s="388"/>
      <c r="P50" s="388"/>
      <c r="Q50" s="388"/>
      <c r="R50" s="388"/>
      <c r="S50" s="388"/>
      <c r="T50" s="388"/>
      <c r="U50" s="388"/>
      <c r="V50" s="1497"/>
      <c r="W50" s="1497"/>
      <c r="X50" s="1497"/>
      <c r="Y50" s="1497"/>
      <c r="Z50" s="1497"/>
      <c r="AA50" s="1497"/>
      <c r="AB50" s="1497"/>
      <c r="AC50" s="1497"/>
      <c r="AD50" s="364" t="s">
        <v>413</v>
      </c>
      <c r="AE50" s="388"/>
      <c r="AF50" s="388"/>
      <c r="AG50" s="388"/>
      <c r="AH50" s="388"/>
      <c r="AI50" s="1497"/>
      <c r="AJ50" s="1497"/>
      <c r="AK50" s="1497"/>
      <c r="AL50" s="1497"/>
      <c r="AM50" s="1497"/>
      <c r="AN50" s="1497"/>
      <c r="AO50" s="1497"/>
      <c r="AP50" s="1497"/>
      <c r="AQ50" s="388"/>
      <c r="AR50" s="388"/>
      <c r="AS50" s="388"/>
      <c r="AT50" s="388"/>
      <c r="AU50" s="388"/>
      <c r="AV50" s="388"/>
      <c r="AW50" s="388"/>
      <c r="AX50" s="563"/>
    </row>
    <row r="51" spans="3:50" ht="15.5">
      <c r="C51" s="1617" t="s">
        <v>317</v>
      </c>
      <c r="D51" s="1618"/>
      <c r="E51" s="1618"/>
      <c r="F51" s="1618"/>
      <c r="G51" s="1618"/>
      <c r="H51" s="1618"/>
      <c r="I51" s="1618"/>
      <c r="J51" s="1618"/>
      <c r="K51" s="1618"/>
      <c r="L51" s="1618"/>
      <c r="M51" s="1519" t="s">
        <v>414</v>
      </c>
      <c r="N51" s="1519"/>
      <c r="O51" s="1519"/>
      <c r="P51" s="1519"/>
      <c r="Q51" s="1519"/>
      <c r="R51" s="1519"/>
      <c r="S51" s="1519"/>
      <c r="T51" s="1519"/>
      <c r="U51" s="1519" t="s">
        <v>415</v>
      </c>
      <c r="V51" s="1519"/>
      <c r="W51" s="1519"/>
      <c r="X51" s="1519"/>
      <c r="Y51" s="1519"/>
      <c r="Z51" s="1519"/>
      <c r="AA51" s="1519"/>
      <c r="AB51" s="1519"/>
      <c r="AC51" s="1519"/>
      <c r="AD51" s="1520" t="s">
        <v>416</v>
      </c>
      <c r="AE51" s="1520"/>
      <c r="AF51" s="1520"/>
      <c r="AG51" s="1520"/>
      <c r="AH51" s="1520"/>
      <c r="AI51" s="1520"/>
      <c r="AJ51" s="1520"/>
      <c r="AK51" s="1519" t="s">
        <v>228</v>
      </c>
      <c r="AL51" s="1519"/>
      <c r="AM51" s="1519"/>
      <c r="AN51" s="1519"/>
      <c r="AO51" s="1519"/>
      <c r="AP51" s="1519"/>
      <c r="AQ51" s="1519"/>
      <c r="AR51" s="1519"/>
      <c r="AS51" s="1519"/>
      <c r="AT51" s="1519"/>
      <c r="AU51" s="1519"/>
      <c r="AV51" s="1519"/>
      <c r="AW51" s="1519"/>
      <c r="AX51" s="1521"/>
    </row>
    <row r="52" spans="3:50" ht="15.5">
      <c r="C52" s="1522"/>
      <c r="D52" s="1523"/>
      <c r="E52" s="1523"/>
      <c r="F52" s="1523"/>
      <c r="G52" s="1523"/>
      <c r="H52" s="1523"/>
      <c r="I52" s="1523"/>
      <c r="J52" s="1523"/>
      <c r="K52" s="1523"/>
      <c r="L52" s="1523"/>
      <c r="M52" s="1523"/>
      <c r="N52" s="1523"/>
      <c r="O52" s="1523"/>
      <c r="P52" s="1523"/>
      <c r="Q52" s="1523"/>
      <c r="R52" s="1523"/>
      <c r="S52" s="1523"/>
      <c r="T52" s="1523"/>
      <c r="U52" s="1519"/>
      <c r="V52" s="1519"/>
      <c r="W52" s="1519"/>
      <c r="X52" s="1519"/>
      <c r="Y52" s="1519"/>
      <c r="Z52" s="1519"/>
      <c r="AA52" s="1519"/>
      <c r="AB52" s="1519"/>
      <c r="AC52" s="1519"/>
      <c r="AD52" s="1519"/>
      <c r="AE52" s="1519"/>
      <c r="AF52" s="1519"/>
      <c r="AG52" s="1519"/>
      <c r="AH52" s="1519"/>
      <c r="AI52" s="1519"/>
      <c r="AJ52" s="1519"/>
      <c r="AK52" s="1519"/>
      <c r="AL52" s="1519"/>
      <c r="AM52" s="1519"/>
      <c r="AN52" s="1519"/>
      <c r="AO52" s="1519"/>
      <c r="AP52" s="1519"/>
      <c r="AQ52" s="1519"/>
      <c r="AR52" s="1519"/>
      <c r="AS52" s="1519"/>
      <c r="AT52" s="1519"/>
      <c r="AU52" s="1519"/>
      <c r="AV52" s="1519"/>
      <c r="AW52" s="1519"/>
      <c r="AX52" s="1521"/>
    </row>
    <row r="53" spans="3:50" ht="16" thickBot="1">
      <c r="C53" s="1512"/>
      <c r="D53" s="1513"/>
      <c r="E53" s="1513"/>
      <c r="F53" s="1513"/>
      <c r="G53" s="1513"/>
      <c r="H53" s="1513"/>
      <c r="I53" s="1513"/>
      <c r="J53" s="1513"/>
      <c r="K53" s="1513"/>
      <c r="L53" s="1513"/>
      <c r="M53" s="1513"/>
      <c r="N53" s="1513"/>
      <c r="O53" s="1513"/>
      <c r="P53" s="1513"/>
      <c r="Q53" s="1513"/>
      <c r="R53" s="1513"/>
      <c r="S53" s="1513"/>
      <c r="T53" s="1513"/>
      <c r="U53" s="1514"/>
      <c r="V53" s="1514"/>
      <c r="W53" s="1514"/>
      <c r="X53" s="1514"/>
      <c r="Y53" s="1514"/>
      <c r="Z53" s="1514"/>
      <c r="AA53" s="1514"/>
      <c r="AB53" s="1514"/>
      <c r="AC53" s="1514"/>
      <c r="AD53" s="1514"/>
      <c r="AE53" s="1514"/>
      <c r="AF53" s="1514"/>
      <c r="AG53" s="1514"/>
      <c r="AH53" s="1514"/>
      <c r="AI53" s="1514"/>
      <c r="AJ53" s="1514"/>
      <c r="AK53" s="1514"/>
      <c r="AL53" s="1514"/>
      <c r="AM53" s="1514"/>
      <c r="AN53" s="1514"/>
      <c r="AO53" s="1514"/>
      <c r="AP53" s="1514"/>
      <c r="AQ53" s="1514"/>
      <c r="AR53" s="1514"/>
      <c r="AS53" s="1514"/>
      <c r="AT53" s="1514"/>
      <c r="AU53" s="1514"/>
      <c r="AV53" s="1514"/>
      <c r="AW53" s="1514"/>
      <c r="AX53" s="1515"/>
    </row>
    <row r="54" spans="3:50" ht="10" customHeight="1" thickBot="1">
      <c r="C54" s="1616"/>
      <c r="D54" s="1616"/>
      <c r="E54" s="1616"/>
      <c r="F54" s="1616"/>
      <c r="G54" s="1616"/>
      <c r="H54" s="1616"/>
      <c r="I54" s="1616"/>
      <c r="J54" s="1616"/>
      <c r="K54" s="1616"/>
      <c r="L54" s="1616"/>
      <c r="M54" s="1616"/>
      <c r="N54" s="1616"/>
      <c r="O54" s="1616"/>
      <c r="P54" s="1616"/>
      <c r="Q54" s="1616"/>
      <c r="R54" s="1616"/>
      <c r="S54" s="1616"/>
      <c r="T54" s="1616"/>
      <c r="U54" s="1616"/>
      <c r="V54" s="1616"/>
      <c r="W54" s="1616"/>
      <c r="X54" s="1616"/>
      <c r="Y54" s="1616"/>
      <c r="Z54" s="1616"/>
      <c r="AA54" s="1616"/>
      <c r="AB54" s="1616"/>
      <c r="AC54" s="1616"/>
      <c r="AD54" s="1616"/>
      <c r="AE54" s="1616"/>
      <c r="AF54" s="1616"/>
      <c r="AG54" s="1616"/>
      <c r="AH54" s="1616"/>
      <c r="AI54" s="1616"/>
      <c r="AJ54" s="1616"/>
      <c r="AK54" s="1616"/>
      <c r="AL54" s="1616"/>
      <c r="AM54" s="1616"/>
      <c r="AN54" s="1616"/>
      <c r="AO54" s="1616"/>
      <c r="AP54" s="1616"/>
      <c r="AQ54" s="1616"/>
      <c r="AR54" s="1616"/>
      <c r="AS54" s="1616"/>
      <c r="AT54" s="1616"/>
      <c r="AU54" s="1616"/>
      <c r="AV54" s="1616"/>
      <c r="AW54" s="1616"/>
      <c r="AX54" s="1616"/>
    </row>
    <row r="55" spans="3:50" ht="15.5" thickBot="1">
      <c r="C55" s="352" t="s">
        <v>401</v>
      </c>
      <c r="D55" s="353"/>
      <c r="E55" s="353"/>
      <c r="F55" s="1560" t="str">
        <f>'INPUT DATA'!$E$10</f>
        <v>KORONADAL NATIONAL COMPREHENSIVE HIGH SCHOOL</v>
      </c>
      <c r="G55" s="1560"/>
      <c r="H55" s="1560"/>
      <c r="I55" s="1560"/>
      <c r="J55" s="1560"/>
      <c r="K55" s="1560"/>
      <c r="L55" s="1560"/>
      <c r="M55" s="1560"/>
      <c r="N55" s="1560"/>
      <c r="O55" s="1560"/>
      <c r="P55" s="1560"/>
      <c r="Q55" s="1560"/>
      <c r="R55" s="1560"/>
      <c r="S55" s="353" t="s">
        <v>402</v>
      </c>
      <c r="T55" s="354"/>
      <c r="U55" s="388"/>
      <c r="V55" s="354"/>
      <c r="W55" s="1561">
        <f>'INPUT DATA'!$E$11</f>
        <v>304671</v>
      </c>
      <c r="X55" s="1561"/>
      <c r="Y55" s="1561"/>
      <c r="Z55" s="1561"/>
      <c r="AA55" s="353" t="s">
        <v>403</v>
      </c>
      <c r="AB55" s="354"/>
      <c r="AC55" s="354"/>
      <c r="AD55" s="1561" t="str">
        <f>'INPUT DATA'!$E$13</f>
        <v>DISTRICT IX</v>
      </c>
      <c r="AE55" s="1561"/>
      <c r="AF55" s="1561"/>
      <c r="AG55" s="1561"/>
      <c r="AH55" s="353" t="s">
        <v>404</v>
      </c>
      <c r="AI55" s="388"/>
      <c r="AJ55" s="388"/>
      <c r="AK55" s="1561" t="str">
        <f>'INPUT DATA'!$E$9</f>
        <v>CITY SCHOOLS DIVISION OF KORONADAL</v>
      </c>
      <c r="AL55" s="1561"/>
      <c r="AM55" s="1561"/>
      <c r="AN55" s="1561"/>
      <c r="AO55" s="1561"/>
      <c r="AP55" s="1561"/>
      <c r="AQ55" s="1561"/>
      <c r="AR55" s="353" t="s">
        <v>405</v>
      </c>
      <c r="AS55" s="388"/>
      <c r="AT55" s="388"/>
      <c r="AU55" s="1561" t="str">
        <f>'INPUT DATA'!$E$8</f>
        <v>REGION XII</v>
      </c>
      <c r="AV55" s="1561"/>
      <c r="AW55" s="1561"/>
      <c r="AX55" s="1592"/>
    </row>
    <row r="56" spans="3:50" ht="16.25" customHeight="1" thickBot="1">
      <c r="C56" s="356" t="s">
        <v>406</v>
      </c>
      <c r="D56" s="372"/>
      <c r="E56" s="372"/>
      <c r="F56" s="372"/>
      <c r="G56" s="372"/>
      <c r="H56" s="372"/>
      <c r="I56" s="372"/>
      <c r="J56" s="675" t="str">
        <f>_xlfn.TEXTBEFORE('INPUT DATA'!$E$14,"-")</f>
        <v>7</v>
      </c>
      <c r="K56" s="372" t="s">
        <v>203</v>
      </c>
      <c r="L56" s="372"/>
      <c r="M56" s="372"/>
      <c r="N56" s="1538" t="str">
        <f>_xlfn.TEXTAFTER('INPUT DATA'!$E$14,"-")</f>
        <v>ROSAL</v>
      </c>
      <c r="O56" s="1538"/>
      <c r="P56" s="1538"/>
      <c r="Q56" s="1538"/>
      <c r="R56" s="372" t="s">
        <v>407</v>
      </c>
      <c r="S56" s="373"/>
      <c r="T56" s="373"/>
      <c r="U56" s="373"/>
      <c r="V56" s="373"/>
      <c r="W56" s="1539" t="str">
        <f>'INPUT DATA'!$E$12</f>
        <v>2026-2027</v>
      </c>
      <c r="X56" s="1539"/>
      <c r="Y56" s="1539"/>
      <c r="Z56" s="372" t="s">
        <v>408</v>
      </c>
      <c r="AA56" s="373"/>
      <c r="AB56" s="374"/>
      <c r="AC56" s="373"/>
      <c r="AD56" s="373"/>
      <c r="AE56" s="374"/>
      <c r="AF56" s="374"/>
      <c r="AG56" s="374"/>
      <c r="AH56" s="374"/>
      <c r="AI56" s="1539" t="str">
        <f>'INPUT DATA'!$E$17</f>
        <v>KATHY A. GARCIA</v>
      </c>
      <c r="AJ56" s="1539"/>
      <c r="AK56" s="1539"/>
      <c r="AL56" s="1539"/>
      <c r="AM56" s="1539"/>
      <c r="AN56" s="1539"/>
      <c r="AO56" s="1539"/>
      <c r="AP56" s="375" t="s">
        <v>369</v>
      </c>
      <c r="AQ56" s="374"/>
      <c r="AR56" s="374"/>
      <c r="AS56" s="374"/>
      <c r="AT56" s="1540"/>
      <c r="AU56" s="1540"/>
      <c r="AV56" s="1540"/>
      <c r="AW56" s="1540"/>
      <c r="AX56" s="1541"/>
    </row>
    <row r="57" spans="3:50" ht="16" thickBot="1">
      <c r="C57" s="357"/>
      <c r="D57" s="376"/>
      <c r="E57" s="376"/>
      <c r="F57" s="376"/>
      <c r="G57" s="376"/>
      <c r="H57" s="376"/>
      <c r="I57" s="376"/>
      <c r="J57" s="376"/>
      <c r="K57" s="376"/>
      <c r="L57" s="376"/>
      <c r="M57" s="376"/>
      <c r="N57" s="376"/>
      <c r="O57" s="374"/>
      <c r="P57" s="374"/>
      <c r="Q57" s="374"/>
      <c r="R57" s="374"/>
      <c r="S57" s="374"/>
      <c r="T57" s="374"/>
      <c r="U57" s="374"/>
      <c r="V57" s="374"/>
      <c r="W57" s="374"/>
      <c r="X57" s="374"/>
      <c r="Y57" s="374"/>
      <c r="Z57" s="374"/>
      <c r="AA57" s="374"/>
      <c r="AB57" s="374"/>
      <c r="AC57" s="374"/>
      <c r="AD57" s="374"/>
      <c r="AE57" s="374"/>
      <c r="AF57" s="374"/>
      <c r="AG57" s="374"/>
      <c r="AH57" s="374"/>
      <c r="AI57" s="374"/>
      <c r="AJ57" s="374"/>
      <c r="AK57" s="374"/>
      <c r="AL57" s="374"/>
      <c r="AM57" s="374"/>
      <c r="AN57" s="374"/>
      <c r="AO57" s="374"/>
      <c r="AP57" s="374"/>
      <c r="AQ57" s="374"/>
      <c r="AR57" s="374"/>
      <c r="AS57" s="374"/>
      <c r="AT57" s="374"/>
      <c r="AU57" s="374"/>
      <c r="AV57" s="374"/>
      <c r="AW57" s="374"/>
      <c r="AX57" s="358"/>
    </row>
    <row r="58" spans="3:50" ht="13.75" customHeight="1">
      <c r="C58" s="1542" t="s">
        <v>356</v>
      </c>
      <c r="D58" s="1543"/>
      <c r="E58" s="1543"/>
      <c r="F58" s="1543"/>
      <c r="G58" s="1543"/>
      <c r="H58" s="1543"/>
      <c r="I58" s="1543"/>
      <c r="J58" s="1543"/>
      <c r="K58" s="1543"/>
      <c r="L58" s="1543"/>
      <c r="M58" s="1543"/>
      <c r="N58" s="1543"/>
      <c r="O58" s="1543"/>
      <c r="P58" s="1543"/>
      <c r="Q58" s="1543"/>
      <c r="R58" s="1543"/>
      <c r="S58" s="1543"/>
      <c r="T58" s="1544"/>
      <c r="U58" s="1565" t="s">
        <v>316</v>
      </c>
      <c r="V58" s="1566"/>
      <c r="W58" s="1566"/>
      <c r="X58" s="1566"/>
      <c r="Y58" s="1566"/>
      <c r="Z58" s="1566"/>
      <c r="AA58" s="1566"/>
      <c r="AB58" s="1566"/>
      <c r="AC58" s="1567"/>
      <c r="AD58" s="1532" t="s">
        <v>433</v>
      </c>
      <c r="AE58" s="1533"/>
      <c r="AF58" s="1533"/>
      <c r="AG58" s="1533"/>
      <c r="AH58" s="1533"/>
      <c r="AI58" s="1533"/>
      <c r="AJ58" s="1534"/>
      <c r="AK58" s="1548" t="s">
        <v>156</v>
      </c>
      <c r="AL58" s="1549"/>
      <c r="AM58" s="1549"/>
      <c r="AN58" s="1549"/>
      <c r="AO58" s="1549"/>
      <c r="AP58" s="1549"/>
      <c r="AQ58" s="1549"/>
      <c r="AR58" s="1549"/>
      <c r="AS58" s="1549"/>
      <c r="AT58" s="1549"/>
      <c r="AU58" s="1549"/>
      <c r="AV58" s="1549"/>
      <c r="AW58" s="1549"/>
      <c r="AX58" s="1550"/>
    </row>
    <row r="59" spans="3:50" ht="13.75" customHeight="1">
      <c r="C59" s="1545"/>
      <c r="D59" s="1546"/>
      <c r="E59" s="1546"/>
      <c r="F59" s="1546"/>
      <c r="G59" s="1546"/>
      <c r="H59" s="1546"/>
      <c r="I59" s="1546"/>
      <c r="J59" s="1546"/>
      <c r="K59" s="1546"/>
      <c r="L59" s="1546"/>
      <c r="M59" s="1546"/>
      <c r="N59" s="1546"/>
      <c r="O59" s="1546"/>
      <c r="P59" s="1546"/>
      <c r="Q59" s="1546"/>
      <c r="R59" s="1546"/>
      <c r="S59" s="1546"/>
      <c r="T59" s="1547"/>
      <c r="U59" s="1531">
        <v>1</v>
      </c>
      <c r="V59" s="1531"/>
      <c r="W59" s="1531"/>
      <c r="X59" s="1531">
        <v>2</v>
      </c>
      <c r="Y59" s="1531"/>
      <c r="Z59" s="1531"/>
      <c r="AA59" s="1531">
        <v>3</v>
      </c>
      <c r="AB59" s="1531"/>
      <c r="AC59" s="1531"/>
      <c r="AD59" s="1535"/>
      <c r="AE59" s="1536"/>
      <c r="AF59" s="1536"/>
      <c r="AG59" s="1536"/>
      <c r="AH59" s="1536"/>
      <c r="AI59" s="1536"/>
      <c r="AJ59" s="1537"/>
      <c r="AK59" s="1535"/>
      <c r="AL59" s="1536"/>
      <c r="AM59" s="1536"/>
      <c r="AN59" s="1536"/>
      <c r="AO59" s="1536"/>
      <c r="AP59" s="1536"/>
      <c r="AQ59" s="1536"/>
      <c r="AR59" s="1536"/>
      <c r="AS59" s="1536"/>
      <c r="AT59" s="1536"/>
      <c r="AU59" s="1536"/>
      <c r="AV59" s="1536"/>
      <c r="AW59" s="1536"/>
      <c r="AX59" s="1551"/>
    </row>
    <row r="60" spans="3:50" ht="18.5">
      <c r="C60" s="1490" t="s">
        <v>255</v>
      </c>
      <c r="D60" s="1491"/>
      <c r="E60" s="1491"/>
      <c r="F60" s="1491"/>
      <c r="G60" s="1491"/>
      <c r="H60" s="1491"/>
      <c r="I60" s="1491"/>
      <c r="J60" s="1491"/>
      <c r="K60" s="1491"/>
      <c r="L60" s="1491"/>
      <c r="M60" s="1491"/>
      <c r="N60" s="1491"/>
      <c r="O60" s="1491"/>
      <c r="P60" s="1491"/>
      <c r="Q60" s="1491"/>
      <c r="R60" s="1491"/>
      <c r="S60" s="1491"/>
      <c r="T60" s="1491"/>
      <c r="U60" s="1482" t="e">
        <f>_xlfn.XLOOKUP($D$2,consol!B:B,consol!D:D)</f>
        <v>#N/A</v>
      </c>
      <c r="V60" s="1483"/>
      <c r="W60" s="1484"/>
      <c r="X60" s="1482" t="e">
        <f>_xlfn.XLOOKUP($D$2,consol!B:B,consol!E:E)</f>
        <v>#N/A</v>
      </c>
      <c r="Y60" s="1483"/>
      <c r="Z60" s="1484"/>
      <c r="AA60" s="1482" t="e">
        <f>_xlfn.XLOOKUP($D$2,consol!B:B,consol!F:F)</f>
        <v>#N/A</v>
      </c>
      <c r="AB60" s="1483"/>
      <c r="AC60" s="1484"/>
      <c r="AD60" s="1482" t="e">
        <f>_xlfn.XLOOKUP($D$2,consol!B:B,consol!G:G)</f>
        <v>#N/A</v>
      </c>
      <c r="AE60" s="1483"/>
      <c r="AF60" s="1483"/>
      <c r="AG60" s="1483"/>
      <c r="AH60" s="1483"/>
      <c r="AI60" s="1483"/>
      <c r="AJ60" s="1484"/>
      <c r="AK60" s="1507" t="e">
        <f>IF(OR(AD60=""),"",IF(AD60&gt;=74.5,"PASSED","FAILED"))</f>
        <v>#N/A</v>
      </c>
      <c r="AL60" s="1508"/>
      <c r="AM60" s="1508"/>
      <c r="AN60" s="1508"/>
      <c r="AO60" s="1508"/>
      <c r="AP60" s="1508"/>
      <c r="AQ60" s="1508"/>
      <c r="AR60" s="1508"/>
      <c r="AS60" s="1508"/>
      <c r="AT60" s="1508"/>
      <c r="AU60" s="1508"/>
      <c r="AV60" s="1508"/>
      <c r="AW60" s="1508"/>
      <c r="AX60" s="1509"/>
    </row>
    <row r="61" spans="3:50" ht="18.5">
      <c r="C61" s="1490" t="s">
        <v>256</v>
      </c>
      <c r="D61" s="1491"/>
      <c r="E61" s="1491"/>
      <c r="F61" s="1491"/>
      <c r="G61" s="1491"/>
      <c r="H61" s="1491"/>
      <c r="I61" s="1491"/>
      <c r="J61" s="1491"/>
      <c r="K61" s="1491"/>
      <c r="L61" s="1491"/>
      <c r="M61" s="1491"/>
      <c r="N61" s="1491"/>
      <c r="O61" s="1491"/>
      <c r="P61" s="1491"/>
      <c r="Q61" s="1491"/>
      <c r="R61" s="1491"/>
      <c r="S61" s="1491"/>
      <c r="T61" s="1491"/>
      <c r="U61" s="1482" t="e">
        <f>_xlfn.XLOOKUP($D$2,consol!B:B,consol!H:H)</f>
        <v>#N/A</v>
      </c>
      <c r="V61" s="1483"/>
      <c r="W61" s="1484"/>
      <c r="X61" s="1482" t="e">
        <f>_xlfn.XLOOKUP($D$2,consol!B:B,consol!I:I)</f>
        <v>#N/A</v>
      </c>
      <c r="Y61" s="1483"/>
      <c r="Z61" s="1484"/>
      <c r="AA61" s="1482" t="e">
        <f>_xlfn.XLOOKUP($D$2,consol!B:B,consol!J:J)</f>
        <v>#N/A</v>
      </c>
      <c r="AB61" s="1483"/>
      <c r="AC61" s="1484"/>
      <c r="AD61" s="1482" t="e">
        <f>_xlfn.XLOOKUP($D$2,consol!B:B,consol!K:K)</f>
        <v>#N/A</v>
      </c>
      <c r="AE61" s="1483"/>
      <c r="AF61" s="1483"/>
      <c r="AG61" s="1483"/>
      <c r="AH61" s="1483"/>
      <c r="AI61" s="1483"/>
      <c r="AJ61" s="1484"/>
      <c r="AK61" s="1507" t="e">
        <f t="shared" ref="AK61:AK69" si="6">IF(OR(AD61=""),"",IF(AD61&gt;=74.5,"PASSED","FAILED"))</f>
        <v>#N/A</v>
      </c>
      <c r="AL61" s="1508"/>
      <c r="AM61" s="1508"/>
      <c r="AN61" s="1508"/>
      <c r="AO61" s="1508"/>
      <c r="AP61" s="1508"/>
      <c r="AQ61" s="1508"/>
      <c r="AR61" s="1508"/>
      <c r="AS61" s="1508"/>
      <c r="AT61" s="1508"/>
      <c r="AU61" s="1508"/>
      <c r="AV61" s="1508"/>
      <c r="AW61" s="1508"/>
      <c r="AX61" s="1509"/>
    </row>
    <row r="62" spans="3:50" ht="18.5">
      <c r="C62" s="1490" t="s">
        <v>257</v>
      </c>
      <c r="D62" s="1491"/>
      <c r="E62" s="1491"/>
      <c r="F62" s="1491"/>
      <c r="G62" s="1491"/>
      <c r="H62" s="1491"/>
      <c r="I62" s="1491"/>
      <c r="J62" s="1491"/>
      <c r="K62" s="1491"/>
      <c r="L62" s="1491"/>
      <c r="M62" s="1491"/>
      <c r="N62" s="1491"/>
      <c r="O62" s="1491"/>
      <c r="P62" s="1491"/>
      <c r="Q62" s="1491"/>
      <c r="R62" s="1491"/>
      <c r="S62" s="1491"/>
      <c r="T62" s="1491"/>
      <c r="U62" s="1482" t="e">
        <f>_xlfn.XLOOKUP($D$2,consol!B:B,consol!L:L)</f>
        <v>#N/A</v>
      </c>
      <c r="V62" s="1483"/>
      <c r="W62" s="1484"/>
      <c r="X62" s="1482" t="e">
        <f>_xlfn.XLOOKUP($D$2,consol!B:B,consol!M:M)</f>
        <v>#N/A</v>
      </c>
      <c r="Y62" s="1483"/>
      <c r="Z62" s="1484"/>
      <c r="AA62" s="1482" t="e">
        <f>_xlfn.XLOOKUP($D$2,consol!B:B,consol!N:N)</f>
        <v>#N/A</v>
      </c>
      <c r="AB62" s="1483"/>
      <c r="AC62" s="1484"/>
      <c r="AD62" s="1482" t="e">
        <f>_xlfn.XLOOKUP($D$2,consol!B:B,consol!O:O)</f>
        <v>#N/A</v>
      </c>
      <c r="AE62" s="1483"/>
      <c r="AF62" s="1483"/>
      <c r="AG62" s="1483"/>
      <c r="AH62" s="1483"/>
      <c r="AI62" s="1483"/>
      <c r="AJ62" s="1484"/>
      <c r="AK62" s="1507" t="e">
        <f t="shared" si="6"/>
        <v>#N/A</v>
      </c>
      <c r="AL62" s="1508"/>
      <c r="AM62" s="1508"/>
      <c r="AN62" s="1508"/>
      <c r="AO62" s="1508"/>
      <c r="AP62" s="1508"/>
      <c r="AQ62" s="1508"/>
      <c r="AR62" s="1508"/>
      <c r="AS62" s="1508"/>
      <c r="AT62" s="1508"/>
      <c r="AU62" s="1508"/>
      <c r="AV62" s="1508"/>
      <c r="AW62" s="1508"/>
      <c r="AX62" s="1509"/>
    </row>
    <row r="63" spans="3:50" ht="18.5">
      <c r="C63" s="1490" t="s">
        <v>409</v>
      </c>
      <c r="D63" s="1491"/>
      <c r="E63" s="1491"/>
      <c r="F63" s="1491"/>
      <c r="G63" s="1491"/>
      <c r="H63" s="1491"/>
      <c r="I63" s="1491"/>
      <c r="J63" s="1491"/>
      <c r="K63" s="1491"/>
      <c r="L63" s="1491"/>
      <c r="M63" s="1491"/>
      <c r="N63" s="1491"/>
      <c r="O63" s="1491"/>
      <c r="P63" s="1491"/>
      <c r="Q63" s="1491"/>
      <c r="R63" s="1491"/>
      <c r="S63" s="1491"/>
      <c r="T63" s="1491"/>
      <c r="U63" s="1482" t="e">
        <f>_xlfn.XLOOKUP($D$2,consol!B:B,consol!P:P)</f>
        <v>#N/A</v>
      </c>
      <c r="V63" s="1483"/>
      <c r="W63" s="1484"/>
      <c r="X63" s="1482" t="e">
        <f>_xlfn.XLOOKUP($D$2,consol!B:B,consol!Q:Q)</f>
        <v>#N/A</v>
      </c>
      <c r="Y63" s="1483"/>
      <c r="Z63" s="1484"/>
      <c r="AA63" s="1482" t="e">
        <f>_xlfn.XLOOKUP($D$2,consol!B:B,consol!R:R)</f>
        <v>#N/A</v>
      </c>
      <c r="AB63" s="1483"/>
      <c r="AC63" s="1484"/>
      <c r="AD63" s="1482" t="e">
        <f>_xlfn.XLOOKUP($D$2,consol!B:B,consol!S:S)</f>
        <v>#N/A</v>
      </c>
      <c r="AE63" s="1483"/>
      <c r="AF63" s="1483"/>
      <c r="AG63" s="1483"/>
      <c r="AH63" s="1483"/>
      <c r="AI63" s="1483"/>
      <c r="AJ63" s="1484"/>
      <c r="AK63" s="1507" t="e">
        <f t="shared" si="6"/>
        <v>#N/A</v>
      </c>
      <c r="AL63" s="1508"/>
      <c r="AM63" s="1508"/>
      <c r="AN63" s="1508"/>
      <c r="AO63" s="1508"/>
      <c r="AP63" s="1508"/>
      <c r="AQ63" s="1508"/>
      <c r="AR63" s="1508"/>
      <c r="AS63" s="1508"/>
      <c r="AT63" s="1508"/>
      <c r="AU63" s="1508"/>
      <c r="AV63" s="1508"/>
      <c r="AW63" s="1508"/>
      <c r="AX63" s="1509"/>
    </row>
    <row r="64" spans="3:50" ht="18.5">
      <c r="C64" s="1490" t="s">
        <v>259</v>
      </c>
      <c r="D64" s="1491"/>
      <c r="E64" s="1491"/>
      <c r="F64" s="1491"/>
      <c r="G64" s="1491"/>
      <c r="H64" s="1491"/>
      <c r="I64" s="1491"/>
      <c r="J64" s="1491"/>
      <c r="K64" s="1491"/>
      <c r="L64" s="1491"/>
      <c r="M64" s="1491"/>
      <c r="N64" s="1491"/>
      <c r="O64" s="1491"/>
      <c r="P64" s="1491"/>
      <c r="Q64" s="1491"/>
      <c r="R64" s="1491"/>
      <c r="S64" s="1491"/>
      <c r="T64" s="1491"/>
      <c r="U64" s="1482" t="e">
        <f>_xlfn.XLOOKUP($D$2,consol!B:B,consol!T:T)</f>
        <v>#N/A</v>
      </c>
      <c r="V64" s="1483"/>
      <c r="W64" s="1484"/>
      <c r="X64" s="1482" t="e">
        <f>_xlfn.XLOOKUP($D$2,consol!B:B,consol!U:U)</f>
        <v>#N/A</v>
      </c>
      <c r="Y64" s="1483"/>
      <c r="Z64" s="1484"/>
      <c r="AA64" s="1482" t="e">
        <f>_xlfn.XLOOKUP($D$2,consol!B:B,consol!V:V)</f>
        <v>#N/A</v>
      </c>
      <c r="AB64" s="1483"/>
      <c r="AC64" s="1484"/>
      <c r="AD64" s="1482" t="e">
        <f>_xlfn.XLOOKUP($D$2,consol!B:B,consol!W:W)</f>
        <v>#N/A</v>
      </c>
      <c r="AE64" s="1483"/>
      <c r="AF64" s="1483"/>
      <c r="AG64" s="1483"/>
      <c r="AH64" s="1483"/>
      <c r="AI64" s="1483"/>
      <c r="AJ64" s="1484"/>
      <c r="AK64" s="1507" t="e">
        <f t="shared" si="6"/>
        <v>#N/A</v>
      </c>
      <c r="AL64" s="1508"/>
      <c r="AM64" s="1508"/>
      <c r="AN64" s="1508"/>
      <c r="AO64" s="1508"/>
      <c r="AP64" s="1508"/>
      <c r="AQ64" s="1508"/>
      <c r="AR64" s="1508"/>
      <c r="AS64" s="1508"/>
      <c r="AT64" s="1508"/>
      <c r="AU64" s="1508"/>
      <c r="AV64" s="1508"/>
      <c r="AW64" s="1508"/>
      <c r="AX64" s="1509"/>
    </row>
    <row r="65" spans="2:55" ht="18.5">
      <c r="C65" s="1490" t="s">
        <v>260</v>
      </c>
      <c r="D65" s="1491"/>
      <c r="E65" s="1491"/>
      <c r="F65" s="1491"/>
      <c r="G65" s="1491"/>
      <c r="H65" s="1491"/>
      <c r="I65" s="1491"/>
      <c r="J65" s="1491"/>
      <c r="K65" s="1491"/>
      <c r="L65" s="1491"/>
      <c r="M65" s="1491"/>
      <c r="N65" s="1491"/>
      <c r="O65" s="1491"/>
      <c r="P65" s="1491"/>
      <c r="Q65" s="1491"/>
      <c r="R65" s="1491"/>
      <c r="S65" s="1491"/>
      <c r="T65" s="1491"/>
      <c r="U65" s="1482" t="e">
        <f>_xlfn.XLOOKUP($D$2,consol!B:B,consol!X:X)</f>
        <v>#N/A</v>
      </c>
      <c r="V65" s="1483"/>
      <c r="W65" s="1484"/>
      <c r="X65" s="1482" t="e">
        <f>_xlfn.XLOOKUP($D$2,consol!B:B,consol!Y:Y)</f>
        <v>#N/A</v>
      </c>
      <c r="Y65" s="1483"/>
      <c r="Z65" s="1484"/>
      <c r="AA65" s="1482" t="e">
        <f>_xlfn.XLOOKUP($D$2,consol!B:B,consol!Z:Z)</f>
        <v>#N/A</v>
      </c>
      <c r="AB65" s="1483"/>
      <c r="AC65" s="1484"/>
      <c r="AD65" s="1482" t="e">
        <f>_xlfn.XLOOKUP($D$2,consol!B:B,consol!AA:AA)</f>
        <v>#N/A</v>
      </c>
      <c r="AE65" s="1483"/>
      <c r="AF65" s="1483"/>
      <c r="AG65" s="1483"/>
      <c r="AH65" s="1483"/>
      <c r="AI65" s="1483"/>
      <c r="AJ65" s="1484"/>
      <c r="AK65" s="1507" t="e">
        <f t="shared" si="6"/>
        <v>#N/A</v>
      </c>
      <c r="AL65" s="1508"/>
      <c r="AM65" s="1508"/>
      <c r="AN65" s="1508"/>
      <c r="AO65" s="1508"/>
      <c r="AP65" s="1508"/>
      <c r="AQ65" s="1508"/>
      <c r="AR65" s="1508"/>
      <c r="AS65" s="1508"/>
      <c r="AT65" s="1508"/>
      <c r="AU65" s="1508"/>
      <c r="AV65" s="1508"/>
      <c r="AW65" s="1508"/>
      <c r="AX65" s="1509"/>
    </row>
    <row r="66" spans="2:55" ht="18.5">
      <c r="C66" s="1490" t="s">
        <v>410</v>
      </c>
      <c r="D66" s="1491"/>
      <c r="E66" s="1491"/>
      <c r="F66" s="1491"/>
      <c r="G66" s="1491"/>
      <c r="H66" s="1491"/>
      <c r="I66" s="1491"/>
      <c r="J66" s="1491"/>
      <c r="K66" s="1491"/>
      <c r="L66" s="1491"/>
      <c r="M66" s="1491"/>
      <c r="N66" s="1491"/>
      <c r="O66" s="1491"/>
      <c r="P66" s="1491"/>
      <c r="Q66" s="1491"/>
      <c r="R66" s="1491"/>
      <c r="S66" s="1491"/>
      <c r="T66" s="1491"/>
      <c r="U66" s="1482" t="e">
        <f>_xlfn.XLOOKUP($D$2,consol!B:B,consol!AB:AB)</f>
        <v>#N/A</v>
      </c>
      <c r="V66" s="1483"/>
      <c r="W66" s="1484"/>
      <c r="X66" s="1482" t="e">
        <f>_xlfn.XLOOKUP($D$2,consol!B:B,consol!AC:AC)</f>
        <v>#N/A</v>
      </c>
      <c r="Y66" s="1483"/>
      <c r="Z66" s="1484"/>
      <c r="AA66" s="1482" t="e">
        <f>_xlfn.XLOOKUP($D$2,consol!B:B,consol!AD:AD)</f>
        <v>#N/A</v>
      </c>
      <c r="AB66" s="1483"/>
      <c r="AC66" s="1484"/>
      <c r="AD66" s="1482" t="e">
        <f>_xlfn.XLOOKUP($D$2,consol!B:B,consol!AE:AE)</f>
        <v>#N/A</v>
      </c>
      <c r="AE66" s="1483"/>
      <c r="AF66" s="1483"/>
      <c r="AG66" s="1483"/>
      <c r="AH66" s="1483"/>
      <c r="AI66" s="1483"/>
      <c r="AJ66" s="1484"/>
      <c r="AK66" s="1507" t="e">
        <f t="shared" si="6"/>
        <v>#N/A</v>
      </c>
      <c r="AL66" s="1508"/>
      <c r="AM66" s="1508"/>
      <c r="AN66" s="1508"/>
      <c r="AO66" s="1508"/>
      <c r="AP66" s="1508"/>
      <c r="AQ66" s="1508"/>
      <c r="AR66" s="1508"/>
      <c r="AS66" s="1508"/>
      <c r="AT66" s="1508"/>
      <c r="AU66" s="1508"/>
      <c r="AV66" s="1508"/>
      <c r="AW66" s="1508"/>
      <c r="AX66" s="1509"/>
    </row>
    <row r="67" spans="2:55" ht="18.5">
      <c r="C67" s="1490" t="s">
        <v>12</v>
      </c>
      <c r="D67" s="1491"/>
      <c r="E67" s="1491"/>
      <c r="F67" s="1491"/>
      <c r="G67" s="1491"/>
      <c r="H67" s="1491"/>
      <c r="I67" s="1491"/>
      <c r="J67" s="1491"/>
      <c r="K67" s="1491"/>
      <c r="L67" s="1491"/>
      <c r="M67" s="1491"/>
      <c r="N67" s="1491"/>
      <c r="O67" s="1491"/>
      <c r="P67" s="1491"/>
      <c r="Q67" s="1491"/>
      <c r="R67" s="1491"/>
      <c r="S67" s="1491"/>
      <c r="T67" s="1491"/>
      <c r="U67" s="1482" t="e">
        <f>_xlfn.XLOOKUP($D$2,consol!B:B,consol!AF:AF)</f>
        <v>#N/A</v>
      </c>
      <c r="V67" s="1483"/>
      <c r="W67" s="1484"/>
      <c r="X67" s="1482" t="e">
        <f>_xlfn.XLOOKUP($D$2,consol!B:B,consol!AG:AG)</f>
        <v>#N/A</v>
      </c>
      <c r="Y67" s="1483"/>
      <c r="Z67" s="1484"/>
      <c r="AA67" s="1482" t="e">
        <f>_xlfn.XLOOKUP($D$2,consol!B:B,consol!AH:AH)</f>
        <v>#N/A</v>
      </c>
      <c r="AB67" s="1483"/>
      <c r="AC67" s="1484"/>
      <c r="AD67" s="1482" t="e">
        <f>_xlfn.XLOOKUP($D$2,consol!B:B,consol!AI:AI)</f>
        <v>#N/A</v>
      </c>
      <c r="AE67" s="1483"/>
      <c r="AF67" s="1483"/>
      <c r="AG67" s="1483"/>
      <c r="AH67" s="1483"/>
      <c r="AI67" s="1483"/>
      <c r="AJ67" s="1484"/>
      <c r="AK67" s="1507" t="e">
        <f t="shared" si="6"/>
        <v>#N/A</v>
      </c>
      <c r="AL67" s="1508"/>
      <c r="AM67" s="1508"/>
      <c r="AN67" s="1508"/>
      <c r="AO67" s="1508"/>
      <c r="AP67" s="1508"/>
      <c r="AQ67" s="1508"/>
      <c r="AR67" s="1508"/>
      <c r="AS67" s="1508"/>
      <c r="AT67" s="1508"/>
      <c r="AU67" s="1508"/>
      <c r="AV67" s="1508"/>
      <c r="AW67" s="1508"/>
      <c r="AX67" s="1509"/>
    </row>
    <row r="68" spans="2:55" ht="18.5">
      <c r="C68" s="1529" t="s">
        <v>262</v>
      </c>
      <c r="D68" s="1530"/>
      <c r="E68" s="1530"/>
      <c r="F68" s="1530"/>
      <c r="G68" s="1530"/>
      <c r="H68" s="1530"/>
      <c r="I68" s="1530"/>
      <c r="J68" s="1530"/>
      <c r="K68" s="1530"/>
      <c r="L68" s="1530"/>
      <c r="M68" s="1530"/>
      <c r="N68" s="1530"/>
      <c r="O68" s="1530"/>
      <c r="P68" s="1530"/>
      <c r="Q68" s="1530"/>
      <c r="R68" s="1530"/>
      <c r="S68" s="1530"/>
      <c r="T68" s="1530"/>
      <c r="U68" s="1482" t="e">
        <f>_xlfn.XLOOKUP($D$2,consol!B:B,consol!AJ:AJ)</f>
        <v>#N/A</v>
      </c>
      <c r="V68" s="1483"/>
      <c r="W68" s="1484"/>
      <c r="X68" s="1482" t="e">
        <f>_xlfn.XLOOKUP($D$2,consol!B:B,consol!AK:AK)</f>
        <v>#N/A</v>
      </c>
      <c r="Y68" s="1483"/>
      <c r="Z68" s="1484"/>
      <c r="AA68" s="1482" t="e">
        <f>_xlfn.XLOOKUP($D$2,consol!B:B,consol!AL:AL)</f>
        <v>#N/A</v>
      </c>
      <c r="AB68" s="1483"/>
      <c r="AC68" s="1484"/>
      <c r="AD68" s="1482" t="e">
        <f>_xlfn.XLOOKUP($D$2,consol!B:B,consol!AM:AM)</f>
        <v>#N/A</v>
      </c>
      <c r="AE68" s="1483"/>
      <c r="AF68" s="1483"/>
      <c r="AG68" s="1483"/>
      <c r="AH68" s="1483"/>
      <c r="AI68" s="1483"/>
      <c r="AJ68" s="1484"/>
      <c r="AK68" s="1507" t="e">
        <f t="shared" si="6"/>
        <v>#N/A</v>
      </c>
      <c r="AL68" s="1508"/>
      <c r="AM68" s="1508"/>
      <c r="AN68" s="1508"/>
      <c r="AO68" s="1508"/>
      <c r="AP68" s="1508"/>
      <c r="AQ68" s="1508"/>
      <c r="AR68" s="1508"/>
      <c r="AS68" s="1508"/>
      <c r="AT68" s="1508"/>
      <c r="AU68" s="1508"/>
      <c r="AV68" s="1508"/>
      <c r="AW68" s="1508"/>
      <c r="AX68" s="1509"/>
    </row>
    <row r="69" spans="2:55" ht="18.5">
      <c r="C69" s="1527" t="s">
        <v>432</v>
      </c>
      <c r="D69" s="1528"/>
      <c r="E69" s="1528"/>
      <c r="F69" s="1528"/>
      <c r="G69" s="1528"/>
      <c r="H69" s="1528"/>
      <c r="I69" s="1528"/>
      <c r="J69" s="1528"/>
      <c r="K69" s="1528"/>
      <c r="L69" s="1528"/>
      <c r="M69" s="1528"/>
      <c r="N69" s="1528"/>
      <c r="O69" s="1528"/>
      <c r="P69" s="1528"/>
      <c r="Q69" s="1528"/>
      <c r="R69" s="1528"/>
      <c r="S69" s="1528"/>
      <c r="T69" s="1528"/>
      <c r="U69" s="1482" t="e">
        <f>_xlfn.XLOOKUP($D$2,consol!B:B,consol!AN:AN)</f>
        <v>#N/A</v>
      </c>
      <c r="V69" s="1483"/>
      <c r="W69" s="1484"/>
      <c r="X69" s="1482" t="e">
        <f>_xlfn.XLOOKUP($D$2,consol!B:B,consol!AO:AO)</f>
        <v>#N/A</v>
      </c>
      <c r="Y69" s="1483"/>
      <c r="Z69" s="1484"/>
      <c r="AA69" s="1482" t="e">
        <f>_xlfn.XLOOKUP($D$2,consol!B:B,consol!AP:AP)</f>
        <v>#N/A</v>
      </c>
      <c r="AB69" s="1483"/>
      <c r="AC69" s="1484"/>
      <c r="AD69" s="1482" t="e">
        <f>_xlfn.XLOOKUP($D$2,consol!B:B,consol!AQ:AQ)</f>
        <v>#N/A</v>
      </c>
      <c r="AE69" s="1483"/>
      <c r="AF69" s="1483"/>
      <c r="AG69" s="1483"/>
      <c r="AH69" s="1483"/>
      <c r="AI69" s="1483"/>
      <c r="AJ69" s="1484"/>
      <c r="AK69" s="1507" t="e">
        <f t="shared" si="6"/>
        <v>#N/A</v>
      </c>
      <c r="AL69" s="1508"/>
      <c r="AM69" s="1508"/>
      <c r="AN69" s="1508"/>
      <c r="AO69" s="1508"/>
      <c r="AP69" s="1508"/>
      <c r="AQ69" s="1508"/>
      <c r="AR69" s="1508"/>
      <c r="AS69" s="1508"/>
      <c r="AT69" s="1508"/>
      <c r="AU69" s="1508"/>
      <c r="AV69" s="1508"/>
      <c r="AW69" s="1508"/>
      <c r="AX69" s="1509"/>
    </row>
    <row r="70" spans="2:55" s="390" customFormat="1" ht="18.5">
      <c r="B70" s="403"/>
      <c r="C70" s="1488" t="e">
        <f>_xlfn.XLOOKUP(D2,consol!B:B,consol!BN:BN)</f>
        <v>#N/A</v>
      </c>
      <c r="D70" s="1489"/>
      <c r="E70" s="1489"/>
      <c r="F70" s="1489"/>
      <c r="G70" s="1489"/>
      <c r="H70" s="1489"/>
      <c r="I70" s="1489"/>
      <c r="J70" s="1489"/>
      <c r="K70" s="1489"/>
      <c r="L70" s="1489"/>
      <c r="M70" s="1489"/>
      <c r="N70" s="1489"/>
      <c r="O70" s="1489"/>
      <c r="P70" s="1489"/>
      <c r="Q70" s="1489"/>
      <c r="R70" s="1489"/>
      <c r="S70" s="1489"/>
      <c r="T70" s="1489"/>
      <c r="U70" s="1482" t="e">
        <f>_xlfn.XLOOKUP($D$2,consol!B:B,consol!AR:AR)</f>
        <v>#N/A</v>
      </c>
      <c r="V70" s="1483"/>
      <c r="W70" s="1484"/>
      <c r="X70" s="1482" t="e">
        <f>_xlfn.XLOOKUP($D$2,consol!B:B,consol!AS:AS)</f>
        <v>#N/A</v>
      </c>
      <c r="Y70" s="1483"/>
      <c r="Z70" s="1484"/>
      <c r="AA70" s="1482" t="e">
        <f>_xlfn.XLOOKUP($D$2,consol!B:B,consol!AT:AT)</f>
        <v>#N/A</v>
      </c>
      <c r="AB70" s="1483"/>
      <c r="AC70" s="1484"/>
      <c r="AD70" s="1482" t="e">
        <f>_xlfn.XLOOKUP($D$2,consol!B:B,consol!AU:AU)</f>
        <v>#N/A</v>
      </c>
      <c r="AE70" s="1483"/>
      <c r="AF70" s="1483"/>
      <c r="AG70" s="1483"/>
      <c r="AH70" s="1483"/>
      <c r="AI70" s="1483"/>
      <c r="AJ70" s="1484"/>
      <c r="AK70" s="1501" t="e">
        <f>IF(AD70=0,"",BC70)</f>
        <v>#N/A</v>
      </c>
      <c r="AL70" s="1502"/>
      <c r="AM70" s="1502"/>
      <c r="AN70" s="1502"/>
      <c r="AO70" s="1502"/>
      <c r="AP70" s="1502"/>
      <c r="AQ70" s="1502"/>
      <c r="AR70" s="1502"/>
      <c r="AS70" s="1502"/>
      <c r="AT70" s="1502"/>
      <c r="AU70" s="1502"/>
      <c r="AV70" s="1502"/>
      <c r="AW70" s="1502"/>
      <c r="AX70" s="1503"/>
      <c r="BC70" s="390" t="e">
        <f>IF(OR(AD70=""),"",IF(AD70&gt;=74.5,"PASSED","FAILED"))</f>
        <v>#N/A</v>
      </c>
    </row>
    <row r="71" spans="2:55" ht="18.5">
      <c r="C71" s="1488"/>
      <c r="D71" s="1489"/>
      <c r="E71" s="1489"/>
      <c r="F71" s="1489"/>
      <c r="G71" s="1489"/>
      <c r="H71" s="1489"/>
      <c r="I71" s="1489"/>
      <c r="J71" s="1489"/>
      <c r="K71" s="1489"/>
      <c r="L71" s="1489"/>
      <c r="M71" s="1489"/>
      <c r="N71" s="1489"/>
      <c r="O71" s="1489"/>
      <c r="P71" s="1489"/>
      <c r="Q71" s="1489"/>
      <c r="R71" s="1489"/>
      <c r="S71" s="1489"/>
      <c r="T71" s="1489"/>
      <c r="U71" s="1482" t="e">
        <f>_xlfn.XLOOKUP($D$2,consol!B:B,consol!AV:AV)</f>
        <v>#N/A</v>
      </c>
      <c r="V71" s="1483"/>
      <c r="W71" s="1484"/>
      <c r="X71" s="1482" t="e">
        <f>_xlfn.XLOOKUP($D$2,consol!B:B,consol!AW:AW)</f>
        <v>#N/A</v>
      </c>
      <c r="Y71" s="1483"/>
      <c r="Z71" s="1484"/>
      <c r="AA71" s="1482" t="e">
        <f>_xlfn.XLOOKUP($D$2,consol!B:B,consol!AX:AX)</f>
        <v>#N/A</v>
      </c>
      <c r="AB71" s="1483"/>
      <c r="AC71" s="1484"/>
      <c r="AD71" s="1482" t="e">
        <f>_xlfn.XLOOKUP($D$2,consol!B:B,consol!AY:AY)</f>
        <v>#N/A</v>
      </c>
      <c r="AE71" s="1483"/>
      <c r="AF71" s="1483"/>
      <c r="AG71" s="1483"/>
      <c r="AH71" s="1483"/>
      <c r="AI71" s="1483"/>
      <c r="AJ71" s="1484"/>
      <c r="AK71" s="1501" t="e">
        <f t="shared" ref="AK71:AK72" si="7">IF(AD71=0,"",BC71)</f>
        <v>#N/A</v>
      </c>
      <c r="AL71" s="1502"/>
      <c r="AM71" s="1502"/>
      <c r="AN71" s="1502"/>
      <c r="AO71" s="1502"/>
      <c r="AP71" s="1502"/>
      <c r="AQ71" s="1502"/>
      <c r="AR71" s="1502"/>
      <c r="AS71" s="1502"/>
      <c r="AT71" s="1502"/>
      <c r="AU71" s="1502"/>
      <c r="AV71" s="1502"/>
      <c r="AW71" s="1502"/>
      <c r="AX71" s="1503"/>
      <c r="BC71" s="390" t="e">
        <f t="shared" ref="BC71:BC72" si="8">IF(OR(AD71=""),"",IF(AD71&gt;=74.5,"PASSED","FAILED"))</f>
        <v>#N/A</v>
      </c>
    </row>
    <row r="72" spans="2:55" ht="18.5" hidden="1">
      <c r="C72" s="1488" t="e">
        <f>'INPUT DATA'!#REF!</f>
        <v>#REF!</v>
      </c>
      <c r="D72" s="1489"/>
      <c r="E72" s="1489"/>
      <c r="F72" s="1489"/>
      <c r="G72" s="1489"/>
      <c r="H72" s="1489"/>
      <c r="I72" s="1489"/>
      <c r="J72" s="1489"/>
      <c r="K72" s="1489"/>
      <c r="L72" s="1489"/>
      <c r="M72" s="1489"/>
      <c r="N72" s="1489"/>
      <c r="O72" s="1489"/>
      <c r="P72" s="1489"/>
      <c r="Q72" s="1489"/>
      <c r="R72" s="1489"/>
      <c r="S72" s="1489"/>
      <c r="T72" s="1489"/>
      <c r="U72" s="1482"/>
      <c r="V72" s="1483"/>
      <c r="W72" s="1484"/>
      <c r="X72" s="1482"/>
      <c r="Y72" s="1483"/>
      <c r="Z72" s="1484"/>
      <c r="AA72" s="1482"/>
      <c r="AB72" s="1483"/>
      <c r="AC72" s="1484"/>
      <c r="AD72" s="1482"/>
      <c r="AE72" s="1483"/>
      <c r="AF72" s="1483"/>
      <c r="AG72" s="1483"/>
      <c r="AH72" s="1483"/>
      <c r="AI72" s="1483"/>
      <c r="AJ72" s="1484"/>
      <c r="AK72" s="1501" t="str">
        <f t="shared" si="7"/>
        <v/>
      </c>
      <c r="AL72" s="1502"/>
      <c r="AM72" s="1502"/>
      <c r="AN72" s="1502"/>
      <c r="AO72" s="1502"/>
      <c r="AP72" s="1502"/>
      <c r="AQ72" s="1502"/>
      <c r="AR72" s="1502"/>
      <c r="AS72" s="1502"/>
      <c r="AT72" s="1502"/>
      <c r="AU72" s="1502"/>
      <c r="AV72" s="1502"/>
      <c r="AW72" s="1502"/>
      <c r="AX72" s="1503"/>
      <c r="BC72" s="390" t="str">
        <f t="shared" si="8"/>
        <v/>
      </c>
    </row>
    <row r="73" spans="2:55" ht="18.5" hidden="1">
      <c r="C73" s="1504"/>
      <c r="D73" s="1505"/>
      <c r="E73" s="1505"/>
      <c r="F73" s="1505"/>
      <c r="G73" s="1505"/>
      <c r="H73" s="1505"/>
      <c r="I73" s="1505"/>
      <c r="J73" s="1505"/>
      <c r="K73" s="1505"/>
      <c r="L73" s="1505"/>
      <c r="M73" s="1505"/>
      <c r="N73" s="1505"/>
      <c r="O73" s="1505"/>
      <c r="P73" s="1505"/>
      <c r="Q73" s="1505"/>
      <c r="R73" s="1505"/>
      <c r="S73" s="1505"/>
      <c r="T73" s="1505"/>
      <c r="U73" s="1506"/>
      <c r="V73" s="1506"/>
      <c r="W73" s="1506"/>
      <c r="X73" s="1506"/>
      <c r="Y73" s="1506"/>
      <c r="Z73" s="1506"/>
      <c r="AA73" s="1506"/>
      <c r="AB73" s="1506"/>
      <c r="AC73" s="1506"/>
      <c r="AD73" s="1485"/>
      <c r="AE73" s="1486"/>
      <c r="AF73" s="1486"/>
      <c r="AG73" s="1486"/>
      <c r="AH73" s="1486"/>
      <c r="AI73" s="1486"/>
      <c r="AJ73" s="1487"/>
      <c r="AK73" s="1507"/>
      <c r="AL73" s="1508"/>
      <c r="AM73" s="1508"/>
      <c r="AN73" s="1508"/>
      <c r="AO73" s="1508"/>
      <c r="AP73" s="1508"/>
      <c r="AQ73" s="1508"/>
      <c r="AR73" s="1508"/>
      <c r="AS73" s="1508"/>
      <c r="AT73" s="1508"/>
      <c r="AU73" s="1508"/>
      <c r="AV73" s="1508"/>
      <c r="AW73" s="1508"/>
      <c r="AX73" s="1509"/>
    </row>
    <row r="74" spans="2:55" ht="18.5">
      <c r="C74" s="1584"/>
      <c r="D74" s="1585"/>
      <c r="E74" s="1585"/>
      <c r="F74" s="1585"/>
      <c r="G74" s="1585"/>
      <c r="H74" s="1585"/>
      <c r="I74" s="1585"/>
      <c r="J74" s="1585"/>
      <c r="K74" s="1585"/>
      <c r="L74" s="1585"/>
      <c r="M74" s="1585"/>
      <c r="N74" s="1585"/>
      <c r="O74" s="1585"/>
      <c r="P74" s="1585"/>
      <c r="Q74" s="1585"/>
      <c r="R74" s="1585"/>
      <c r="S74" s="1585"/>
      <c r="T74" s="1585"/>
      <c r="U74" s="1498" t="s">
        <v>240</v>
      </c>
      <c r="V74" s="1492"/>
      <c r="W74" s="1492"/>
      <c r="X74" s="1492"/>
      <c r="Y74" s="1492"/>
      <c r="Z74" s="1492"/>
      <c r="AA74" s="1492"/>
      <c r="AB74" s="1492"/>
      <c r="AC74" s="1499"/>
      <c r="AD74" s="1500" t="e">
        <f>_xlfn.XLOOKUP(D2,consol!B:B,consol!BG:BG)</f>
        <v>#N/A</v>
      </c>
      <c r="AE74" s="1500"/>
      <c r="AF74" s="1500"/>
      <c r="AG74" s="1500"/>
      <c r="AH74" s="1500"/>
      <c r="AI74" s="1500"/>
      <c r="AJ74" s="1500"/>
      <c r="AK74" s="1492" t="e">
        <f>IF(OR(AD74=""),"",IF(AD74&gt;=74.5,"PROMOTED","FAILED"))</f>
        <v>#N/A</v>
      </c>
      <c r="AL74" s="1492"/>
      <c r="AM74" s="1492"/>
      <c r="AN74" s="1492"/>
      <c r="AO74" s="1492"/>
      <c r="AP74" s="1492"/>
      <c r="AQ74" s="1492"/>
      <c r="AR74" s="1492"/>
      <c r="AS74" s="1492"/>
      <c r="AT74" s="1492"/>
      <c r="AU74" s="1492"/>
      <c r="AV74" s="1492"/>
      <c r="AW74" s="1492"/>
      <c r="AX74" s="1493"/>
    </row>
    <row r="75" spans="2:55" ht="10" customHeight="1" thickBot="1">
      <c r="C75" s="1615"/>
      <c r="D75" s="1615"/>
      <c r="E75" s="1615"/>
      <c r="F75" s="1615"/>
      <c r="G75" s="1615"/>
      <c r="H75" s="1615"/>
      <c r="I75" s="1615"/>
      <c r="J75" s="1615"/>
      <c r="K75" s="1615"/>
      <c r="L75" s="1615"/>
      <c r="M75" s="1615"/>
      <c r="N75" s="1615"/>
      <c r="O75" s="1615"/>
      <c r="P75" s="1615"/>
      <c r="Q75" s="1615"/>
      <c r="R75" s="1615"/>
      <c r="S75" s="1615"/>
      <c r="T75" s="1615"/>
      <c r="U75" s="1615"/>
      <c r="V75" s="1615"/>
      <c r="W75" s="1615"/>
      <c r="X75" s="1615"/>
      <c r="Y75" s="1615"/>
      <c r="Z75" s="1615"/>
      <c r="AA75" s="1615"/>
      <c r="AB75" s="1615"/>
      <c r="AC75" s="1615"/>
      <c r="AD75" s="1615"/>
      <c r="AE75" s="1615"/>
      <c r="AF75" s="1615"/>
      <c r="AG75" s="1615"/>
      <c r="AH75" s="1615"/>
      <c r="AI75" s="1615"/>
      <c r="AJ75" s="1615"/>
      <c r="AK75" s="1615"/>
      <c r="AL75" s="1615"/>
      <c r="AM75" s="1615"/>
      <c r="AN75" s="1615"/>
      <c r="AO75" s="1615"/>
      <c r="AP75" s="1615"/>
      <c r="AQ75" s="1615"/>
      <c r="AR75" s="1615"/>
      <c r="AS75" s="1615"/>
      <c r="AT75" s="1615"/>
      <c r="AU75" s="1615"/>
      <c r="AV75" s="1615"/>
      <c r="AW75" s="1615"/>
      <c r="AX75" s="1615"/>
    </row>
    <row r="76" spans="2:55" ht="14.5">
      <c r="C76" s="1495" t="s">
        <v>411</v>
      </c>
      <c r="D76" s="1496"/>
      <c r="E76" s="1496"/>
      <c r="F76" s="1496"/>
      <c r="G76" s="1496"/>
      <c r="H76" s="1496"/>
      <c r="I76" s="1496"/>
      <c r="J76" s="1496"/>
      <c r="K76" s="1496"/>
      <c r="L76" s="1496"/>
      <c r="M76" s="364" t="s">
        <v>412</v>
      </c>
      <c r="N76" s="364"/>
      <c r="O76" s="388"/>
      <c r="P76" s="388"/>
      <c r="Q76" s="388"/>
      <c r="R76" s="388"/>
      <c r="S76" s="388"/>
      <c r="T76" s="388"/>
      <c r="U76" s="388"/>
      <c r="V76" s="1497"/>
      <c r="W76" s="1497"/>
      <c r="X76" s="1497"/>
      <c r="Y76" s="1497"/>
      <c r="Z76" s="1497"/>
      <c r="AA76" s="1497"/>
      <c r="AB76" s="1497"/>
      <c r="AC76" s="1497"/>
      <c r="AD76" s="364" t="s">
        <v>413</v>
      </c>
      <c r="AE76" s="388"/>
      <c r="AF76" s="388"/>
      <c r="AG76" s="388"/>
      <c r="AH76" s="388"/>
      <c r="AI76" s="1497"/>
      <c r="AJ76" s="1497"/>
      <c r="AK76" s="1497"/>
      <c r="AL76" s="1497"/>
      <c r="AM76" s="1497"/>
      <c r="AN76" s="1497"/>
      <c r="AO76" s="1497"/>
      <c r="AP76" s="1497"/>
      <c r="AQ76" s="388"/>
      <c r="AR76" s="388"/>
      <c r="AS76" s="388"/>
      <c r="AT76" s="388"/>
      <c r="AU76" s="388"/>
      <c r="AV76" s="388"/>
      <c r="AW76" s="388"/>
      <c r="AX76" s="563"/>
    </row>
    <row r="77" spans="2:55" ht="15.5">
      <c r="C77" s="1518" t="s">
        <v>317</v>
      </c>
      <c r="D77" s="1519"/>
      <c r="E77" s="1519"/>
      <c r="F77" s="1519"/>
      <c r="G77" s="1519"/>
      <c r="H77" s="1519"/>
      <c r="I77" s="1519"/>
      <c r="J77" s="1519"/>
      <c r="K77" s="1519"/>
      <c r="L77" s="1519"/>
      <c r="M77" s="1519" t="s">
        <v>414</v>
      </c>
      <c r="N77" s="1519"/>
      <c r="O77" s="1519"/>
      <c r="P77" s="1519"/>
      <c r="Q77" s="1519"/>
      <c r="R77" s="1519"/>
      <c r="S77" s="1519"/>
      <c r="T77" s="1519"/>
      <c r="U77" s="1519" t="s">
        <v>415</v>
      </c>
      <c r="V77" s="1519"/>
      <c r="W77" s="1519"/>
      <c r="X77" s="1519"/>
      <c r="Y77" s="1519"/>
      <c r="Z77" s="1519"/>
      <c r="AA77" s="1519"/>
      <c r="AB77" s="1519"/>
      <c r="AC77" s="1519"/>
      <c r="AD77" s="1520" t="s">
        <v>416</v>
      </c>
      <c r="AE77" s="1520"/>
      <c r="AF77" s="1520"/>
      <c r="AG77" s="1520"/>
      <c r="AH77" s="1520"/>
      <c r="AI77" s="1520"/>
      <c r="AJ77" s="1520"/>
      <c r="AK77" s="1519" t="s">
        <v>228</v>
      </c>
      <c r="AL77" s="1519"/>
      <c r="AM77" s="1519"/>
      <c r="AN77" s="1519"/>
      <c r="AO77" s="1519"/>
      <c r="AP77" s="1519"/>
      <c r="AQ77" s="1519"/>
      <c r="AR77" s="1519"/>
      <c r="AS77" s="1519"/>
      <c r="AT77" s="1519"/>
      <c r="AU77" s="1519"/>
      <c r="AV77" s="1519"/>
      <c r="AW77" s="1519"/>
      <c r="AX77" s="1521"/>
    </row>
    <row r="78" spans="2:55" ht="15.5">
      <c r="C78" s="1522"/>
      <c r="D78" s="1523"/>
      <c r="E78" s="1523"/>
      <c r="F78" s="1523"/>
      <c r="G78" s="1523"/>
      <c r="H78" s="1523"/>
      <c r="I78" s="1523"/>
      <c r="J78" s="1523"/>
      <c r="K78" s="1523"/>
      <c r="L78" s="1523"/>
      <c r="M78" s="1523"/>
      <c r="N78" s="1523"/>
      <c r="O78" s="1523"/>
      <c r="P78" s="1523"/>
      <c r="Q78" s="1523"/>
      <c r="R78" s="1523"/>
      <c r="S78" s="1523"/>
      <c r="T78" s="1523"/>
      <c r="U78" s="1519"/>
      <c r="V78" s="1519"/>
      <c r="W78" s="1519"/>
      <c r="X78" s="1519"/>
      <c r="Y78" s="1519"/>
      <c r="Z78" s="1519"/>
      <c r="AA78" s="1519"/>
      <c r="AB78" s="1519"/>
      <c r="AC78" s="1519"/>
      <c r="AD78" s="1519"/>
      <c r="AE78" s="1519"/>
      <c r="AF78" s="1519"/>
      <c r="AG78" s="1519"/>
      <c r="AH78" s="1519"/>
      <c r="AI78" s="1519"/>
      <c r="AJ78" s="1519"/>
      <c r="AK78" s="1519"/>
      <c r="AL78" s="1519"/>
      <c r="AM78" s="1519"/>
      <c r="AN78" s="1519"/>
      <c r="AO78" s="1519"/>
      <c r="AP78" s="1519"/>
      <c r="AQ78" s="1519"/>
      <c r="AR78" s="1519"/>
      <c r="AS78" s="1519"/>
      <c r="AT78" s="1519"/>
      <c r="AU78" s="1519"/>
      <c r="AV78" s="1519"/>
      <c r="AW78" s="1519"/>
      <c r="AX78" s="1521"/>
    </row>
    <row r="79" spans="2:55" ht="16" thickBot="1">
      <c r="C79" s="1512"/>
      <c r="D79" s="1513"/>
      <c r="E79" s="1513"/>
      <c r="F79" s="1513"/>
      <c r="G79" s="1513"/>
      <c r="H79" s="1513"/>
      <c r="I79" s="1513"/>
      <c r="J79" s="1513"/>
      <c r="K79" s="1513"/>
      <c r="L79" s="1513"/>
      <c r="M79" s="1513"/>
      <c r="N79" s="1513"/>
      <c r="O79" s="1513"/>
      <c r="P79" s="1513"/>
      <c r="Q79" s="1513"/>
      <c r="R79" s="1513"/>
      <c r="S79" s="1513"/>
      <c r="T79" s="1513"/>
      <c r="U79" s="1514"/>
      <c r="V79" s="1514"/>
      <c r="W79" s="1514"/>
      <c r="X79" s="1514"/>
      <c r="Y79" s="1514"/>
      <c r="Z79" s="1514"/>
      <c r="AA79" s="1514"/>
      <c r="AB79" s="1514"/>
      <c r="AC79" s="1514"/>
      <c r="AD79" s="1514"/>
      <c r="AE79" s="1514"/>
      <c r="AF79" s="1514"/>
      <c r="AG79" s="1514"/>
      <c r="AH79" s="1514"/>
      <c r="AI79" s="1514"/>
      <c r="AJ79" s="1514"/>
      <c r="AK79" s="1514"/>
      <c r="AL79" s="1514"/>
      <c r="AM79" s="1514"/>
      <c r="AN79" s="1514"/>
      <c r="AO79" s="1514"/>
      <c r="AP79" s="1514"/>
      <c r="AQ79" s="1514"/>
      <c r="AR79" s="1514"/>
      <c r="AS79" s="1514"/>
      <c r="AT79" s="1514"/>
      <c r="AU79" s="1514"/>
      <c r="AV79" s="1514"/>
      <c r="AW79" s="1514"/>
      <c r="AX79" s="1515"/>
    </row>
    <row r="80" spans="2:55" ht="15" thickBot="1">
      <c r="C80" s="1614" t="s">
        <v>430</v>
      </c>
      <c r="D80" s="1614"/>
      <c r="E80" s="1614"/>
      <c r="F80" s="1614"/>
      <c r="G80" s="1614"/>
      <c r="H80" s="1614"/>
      <c r="I80" s="1614"/>
      <c r="J80" s="1614"/>
      <c r="K80" s="1614"/>
      <c r="L80" s="1614"/>
      <c r="M80" s="1614"/>
      <c r="N80" s="1614"/>
      <c r="O80" s="1614"/>
      <c r="P80" s="1614"/>
      <c r="Q80" s="1614"/>
      <c r="R80" s="1614"/>
      <c r="S80" s="1614"/>
      <c r="T80" s="1614"/>
      <c r="U80" s="1614"/>
      <c r="V80" s="1614"/>
      <c r="W80" s="1614"/>
      <c r="X80" s="1614"/>
      <c r="Y80" s="1614"/>
      <c r="Z80" s="1614"/>
      <c r="AA80" s="1614"/>
      <c r="AB80" s="1614"/>
      <c r="AC80" s="1614"/>
      <c r="AD80" s="1614"/>
      <c r="AE80" s="1614"/>
      <c r="AF80" s="1614"/>
      <c r="AG80" s="1614"/>
      <c r="AH80" s="1614"/>
      <c r="AI80" s="1614"/>
      <c r="AJ80" s="1614"/>
      <c r="AK80" s="1614"/>
      <c r="AL80" s="1614"/>
      <c r="AM80" s="1614"/>
      <c r="AN80" s="1614"/>
      <c r="AO80" s="1614"/>
      <c r="AP80" s="1614"/>
      <c r="AQ80" s="1614"/>
      <c r="AR80" s="1614"/>
      <c r="AS80" s="1614"/>
      <c r="AT80" s="1614"/>
      <c r="AU80" s="1614"/>
      <c r="AV80" s="1614"/>
      <c r="AW80" s="1614"/>
      <c r="AX80" s="1614"/>
    </row>
    <row r="81" spans="3:50" ht="18.5">
      <c r="C81" s="1524" t="s">
        <v>418</v>
      </c>
      <c r="D81" s="1525"/>
      <c r="E81" s="1525"/>
      <c r="F81" s="1525"/>
      <c r="G81" s="1525"/>
      <c r="H81" s="1525"/>
      <c r="I81" s="1525"/>
      <c r="J81" s="1525"/>
      <c r="K81" s="1525"/>
      <c r="L81" s="1525"/>
      <c r="M81" s="1525"/>
      <c r="N81" s="1525"/>
      <c r="O81" s="1525"/>
      <c r="P81" s="1525"/>
      <c r="Q81" s="1525"/>
      <c r="R81" s="1525"/>
      <c r="S81" s="1525"/>
      <c r="T81" s="1525"/>
      <c r="U81" s="1525"/>
      <c r="V81" s="1525"/>
      <c r="W81" s="1525"/>
      <c r="X81" s="1525"/>
      <c r="Y81" s="1525"/>
      <c r="Z81" s="1525"/>
      <c r="AA81" s="1525"/>
      <c r="AB81" s="1525"/>
      <c r="AC81" s="1525"/>
      <c r="AD81" s="1525"/>
      <c r="AE81" s="1525"/>
      <c r="AF81" s="1525"/>
      <c r="AG81" s="1525"/>
      <c r="AH81" s="1525"/>
      <c r="AI81" s="1525"/>
      <c r="AJ81" s="1525"/>
      <c r="AK81" s="1525"/>
      <c r="AL81" s="1525"/>
      <c r="AM81" s="1525"/>
      <c r="AN81" s="1525"/>
      <c r="AO81" s="1525"/>
      <c r="AP81" s="1525"/>
      <c r="AQ81" s="1525"/>
      <c r="AR81" s="1525"/>
      <c r="AS81" s="1525"/>
      <c r="AT81" s="1525"/>
      <c r="AU81" s="1525"/>
      <c r="AV81" s="1525"/>
      <c r="AW81" s="1525"/>
      <c r="AX81" s="1526"/>
    </row>
    <row r="82" spans="3:50">
      <c r="C82" s="564"/>
      <c r="D82" s="403"/>
      <c r="E82" s="403"/>
      <c r="F82" s="403"/>
      <c r="G82" s="403"/>
      <c r="H82" s="403"/>
      <c r="I82" s="403"/>
      <c r="J82" s="403"/>
      <c r="K82" s="403"/>
      <c r="L82" s="403"/>
      <c r="M82" s="403"/>
      <c r="N82" s="403"/>
      <c r="O82" s="403"/>
      <c r="P82" s="403"/>
      <c r="Q82" s="403"/>
      <c r="R82" s="403"/>
      <c r="S82" s="403"/>
      <c r="T82" s="403"/>
      <c r="U82" s="403"/>
      <c r="V82" s="403"/>
      <c r="W82" s="403"/>
      <c r="X82" s="403"/>
      <c r="Y82" s="403"/>
      <c r="Z82" s="403"/>
      <c r="AA82" s="403"/>
      <c r="AB82" s="403"/>
      <c r="AC82" s="403"/>
      <c r="AD82" s="403"/>
      <c r="AE82" s="403"/>
      <c r="AF82" s="403"/>
      <c r="AG82" s="403"/>
      <c r="AH82" s="403"/>
      <c r="AI82" s="403"/>
      <c r="AJ82" s="403"/>
      <c r="AK82" s="403"/>
      <c r="AL82" s="403"/>
      <c r="AM82" s="403"/>
      <c r="AN82" s="403"/>
      <c r="AO82" s="403"/>
      <c r="AP82" s="403"/>
      <c r="AQ82" s="403"/>
      <c r="AR82" s="403"/>
      <c r="AS82" s="403"/>
      <c r="AT82" s="403"/>
      <c r="AU82" s="403"/>
      <c r="AV82" s="403"/>
      <c r="AW82" s="403"/>
      <c r="AX82" s="562"/>
    </row>
    <row r="83" spans="3:50" ht="15">
      <c r="C83" s="565" t="s">
        <v>419</v>
      </c>
      <c r="D83" s="403"/>
      <c r="E83" s="403"/>
      <c r="F83" s="403"/>
      <c r="G83" s="403"/>
      <c r="H83" s="403"/>
      <c r="I83" s="403"/>
      <c r="J83" s="403"/>
      <c r="K83" s="403"/>
      <c r="L83" s="403"/>
      <c r="M83" s="403"/>
      <c r="N83" s="1480" t="str">
        <f>D2</f>
        <v>CABALLO, ISHAN CHRIS E.</v>
      </c>
      <c r="O83" s="1480"/>
      <c r="P83" s="1480"/>
      <c r="Q83" s="1480"/>
      <c r="R83" s="1480"/>
      <c r="S83" s="1480"/>
      <c r="T83" s="1480"/>
      <c r="U83" s="1480"/>
      <c r="V83" s="1480"/>
      <c r="W83" s="1480"/>
      <c r="X83" s="403" t="s">
        <v>420</v>
      </c>
      <c r="Y83" s="403"/>
      <c r="Z83" s="403"/>
      <c r="AA83" s="1480" t="e">
        <f>_xlfn.XLOOKUP(D2,masterlist!M:M,masterlist!G:G)</f>
        <v>#N/A</v>
      </c>
      <c r="AB83" s="1480"/>
      <c r="AC83" s="1480"/>
      <c r="AD83" s="1480"/>
      <c r="AE83" s="1480"/>
      <c r="AF83" s="1480"/>
      <c r="AG83" s="566" t="s">
        <v>421</v>
      </c>
      <c r="AH83" s="403"/>
      <c r="AI83" s="403"/>
      <c r="AJ83" s="403"/>
      <c r="AK83" s="403"/>
      <c r="AL83" s="403"/>
      <c r="AM83" s="403"/>
      <c r="AN83" s="403"/>
      <c r="AO83" s="403"/>
      <c r="AP83" s="403"/>
      <c r="AQ83" s="403"/>
      <c r="AR83" s="403"/>
      <c r="AS83" s="403"/>
      <c r="AT83" s="403"/>
      <c r="AU83" s="403"/>
      <c r="AV83" s="1510"/>
      <c r="AW83" s="1510"/>
      <c r="AX83" s="1511"/>
    </row>
    <row r="84" spans="3:50" ht="15">
      <c r="C84" s="564" t="s">
        <v>422</v>
      </c>
      <c r="D84" s="403"/>
      <c r="E84" s="403"/>
      <c r="F84" s="403"/>
      <c r="G84" s="403"/>
      <c r="H84" s="1480" t="str">
        <f>'INPUT DATA'!$E$10</f>
        <v>KORONADAL NATIONAL COMPREHENSIVE HIGH SCHOOL</v>
      </c>
      <c r="I84" s="1480"/>
      <c r="J84" s="1480"/>
      <c r="K84" s="1480"/>
      <c r="L84" s="1480"/>
      <c r="M84" s="1480"/>
      <c r="N84" s="1480"/>
      <c r="O84" s="1480"/>
      <c r="P84" s="1480"/>
      <c r="Q84" s="1480"/>
      <c r="R84" s="1480"/>
      <c r="S84" s="1480"/>
      <c r="T84" s="403" t="s">
        <v>392</v>
      </c>
      <c r="U84" s="403"/>
      <c r="V84" s="403"/>
      <c r="W84" s="1480">
        <f>'INPUT DATA'!$E$11</f>
        <v>304671</v>
      </c>
      <c r="X84" s="1480"/>
      <c r="Y84" s="1480"/>
      <c r="Z84" s="1480"/>
      <c r="AA84" s="1480"/>
      <c r="AB84" s="1480"/>
      <c r="AC84" s="403" t="s">
        <v>423</v>
      </c>
      <c r="AD84" s="403"/>
      <c r="AE84" s="403"/>
      <c r="AF84" s="403"/>
      <c r="AG84" s="403"/>
      <c r="AH84" s="403"/>
      <c r="AI84" s="403"/>
      <c r="AJ84" s="403"/>
      <c r="AK84" s="1510"/>
      <c r="AL84" s="1510"/>
      <c r="AM84" s="1510"/>
      <c r="AN84" s="1510"/>
      <c r="AO84" s="1510"/>
      <c r="AP84" s="1510"/>
      <c r="AQ84" s="1510"/>
      <c r="AR84" s="1510"/>
      <c r="AS84" s="1510"/>
      <c r="AT84" s="1510"/>
      <c r="AU84" s="1510"/>
      <c r="AV84" s="1510"/>
      <c r="AW84" s="1510"/>
      <c r="AX84" s="1511"/>
    </row>
    <row r="85" spans="3:50">
      <c r="C85" s="564"/>
      <c r="D85" s="403"/>
      <c r="E85" s="403"/>
      <c r="F85" s="403"/>
      <c r="G85" s="403"/>
      <c r="H85" s="403"/>
      <c r="I85" s="403"/>
      <c r="J85" s="403"/>
      <c r="K85" s="403"/>
      <c r="L85" s="403"/>
      <c r="M85" s="403"/>
      <c r="N85" s="403"/>
      <c r="O85" s="403"/>
      <c r="P85" s="403"/>
      <c r="Q85" s="403"/>
      <c r="R85" s="403"/>
      <c r="S85" s="403"/>
      <c r="T85" s="403"/>
      <c r="U85" s="403"/>
      <c r="V85" s="403"/>
      <c r="W85" s="403"/>
      <c r="X85" s="403"/>
      <c r="Y85" s="403"/>
      <c r="Z85" s="403"/>
      <c r="AA85" s="403"/>
      <c r="AB85" s="403"/>
      <c r="AC85" s="403"/>
      <c r="AD85" s="403"/>
      <c r="AE85" s="403"/>
      <c r="AF85" s="403"/>
      <c r="AG85" s="403"/>
      <c r="AH85" s="403"/>
      <c r="AI85" s="403"/>
      <c r="AJ85" s="403"/>
      <c r="AK85" s="403"/>
      <c r="AL85" s="403"/>
      <c r="AM85" s="403"/>
      <c r="AN85" s="403"/>
      <c r="AO85" s="403"/>
      <c r="AP85" s="403"/>
      <c r="AQ85" s="403"/>
      <c r="AR85" s="403"/>
      <c r="AS85" s="403"/>
      <c r="AT85" s="403"/>
      <c r="AU85" s="403"/>
      <c r="AV85" s="403"/>
      <c r="AW85" s="403"/>
      <c r="AX85" s="562"/>
    </row>
    <row r="86" spans="3:50">
      <c r="C86" s="564"/>
      <c r="D86" s="403"/>
      <c r="E86" s="403"/>
      <c r="F86" s="403"/>
      <c r="G86" s="403"/>
      <c r="H86" s="403"/>
      <c r="I86" s="403"/>
      <c r="J86" s="403"/>
      <c r="K86" s="403"/>
      <c r="L86" s="403"/>
      <c r="M86" s="403"/>
      <c r="N86" s="403"/>
      <c r="O86" s="403"/>
      <c r="P86" s="403"/>
      <c r="Q86" s="403"/>
      <c r="R86" s="403"/>
      <c r="S86" s="403"/>
      <c r="T86" s="403"/>
      <c r="U86" s="403"/>
      <c r="V86" s="403"/>
      <c r="W86" s="403"/>
      <c r="X86" s="403"/>
      <c r="Y86" s="403"/>
      <c r="Z86" s="403"/>
      <c r="AA86" s="403"/>
      <c r="AB86" s="403"/>
      <c r="AC86" s="403"/>
      <c r="AD86" s="403"/>
      <c r="AE86" s="403"/>
      <c r="AF86" s="403"/>
      <c r="AG86" s="403"/>
      <c r="AH86" s="403"/>
      <c r="AI86" s="403"/>
      <c r="AJ86" s="403"/>
      <c r="AK86" s="403"/>
      <c r="AL86" s="403"/>
      <c r="AM86" s="403"/>
      <c r="AN86" s="403"/>
      <c r="AO86" s="403"/>
      <c r="AP86" s="403"/>
      <c r="AQ86" s="403"/>
      <c r="AR86" s="403"/>
      <c r="AS86" s="403"/>
      <c r="AT86" s="403"/>
      <c r="AU86" s="403"/>
      <c r="AV86" s="403"/>
      <c r="AW86" s="403"/>
      <c r="AX86" s="562"/>
    </row>
    <row r="87" spans="3:50" ht="14.5">
      <c r="C87" s="564"/>
      <c r="D87" s="1510"/>
      <c r="E87" s="1510"/>
      <c r="F87" s="1510"/>
      <c r="G87" s="1510"/>
      <c r="H87" s="1510"/>
      <c r="I87" s="1510"/>
      <c r="J87" s="1510"/>
      <c r="K87" s="1510"/>
      <c r="L87" s="1510"/>
      <c r="M87" s="1510"/>
      <c r="N87" s="403"/>
      <c r="O87" s="403"/>
      <c r="P87" s="403"/>
      <c r="Q87" s="1476" t="str">
        <f>'INPUT DATA'!$E$23</f>
        <v>MA. FE LITA S. YPARRAGUIRRE</v>
      </c>
      <c r="R87" s="1476"/>
      <c r="S87" s="1476"/>
      <c r="T87" s="1476"/>
      <c r="U87" s="1476"/>
      <c r="V87" s="1476"/>
      <c r="W87" s="1476"/>
      <c r="X87" s="1476"/>
      <c r="Y87" s="1476"/>
      <c r="Z87" s="1476"/>
      <c r="AA87" s="1476"/>
      <c r="AB87" s="1476"/>
      <c r="AC87" s="1476"/>
      <c r="AD87" s="1476"/>
      <c r="AE87" s="1476"/>
      <c r="AF87" s="1476"/>
      <c r="AG87" s="1476"/>
      <c r="AH87" s="1476"/>
      <c r="AI87" s="1476"/>
      <c r="AJ87" s="1476"/>
      <c r="AK87" s="403"/>
      <c r="AL87" s="403"/>
      <c r="AM87" s="403"/>
      <c r="AN87" s="403"/>
      <c r="AO87" s="403"/>
      <c r="AP87" s="403"/>
      <c r="AQ87" s="403"/>
      <c r="AR87" s="403"/>
      <c r="AS87" s="403"/>
      <c r="AT87" s="403"/>
      <c r="AU87" s="403"/>
      <c r="AV87" s="403"/>
      <c r="AW87" s="403"/>
      <c r="AX87" s="562"/>
    </row>
    <row r="88" spans="3:50" ht="14.5" thickBot="1">
      <c r="C88" s="1611" t="s">
        <v>424</v>
      </c>
      <c r="D88" s="1612"/>
      <c r="E88" s="1612"/>
      <c r="F88" s="1612"/>
      <c r="G88" s="1612"/>
      <c r="H88" s="1612"/>
      <c r="I88" s="1612"/>
      <c r="J88" s="1612"/>
      <c r="K88" s="1612"/>
      <c r="L88" s="1612"/>
      <c r="M88" s="1612"/>
      <c r="N88" s="1613"/>
      <c r="O88" s="567"/>
      <c r="P88" s="567"/>
      <c r="Q88" s="1612" t="s">
        <v>425</v>
      </c>
      <c r="R88" s="1612"/>
      <c r="S88" s="1612"/>
      <c r="T88" s="1612"/>
      <c r="U88" s="1612"/>
      <c r="V88" s="1612"/>
      <c r="W88" s="1612"/>
      <c r="X88" s="1612"/>
      <c r="Y88" s="1612"/>
      <c r="Z88" s="1612"/>
      <c r="AA88" s="1612"/>
      <c r="AB88" s="1612"/>
      <c r="AC88" s="1612"/>
      <c r="AD88" s="1612"/>
      <c r="AE88" s="1612"/>
      <c r="AF88" s="1612"/>
      <c r="AG88" s="1612"/>
      <c r="AH88" s="1612"/>
      <c r="AI88" s="1612"/>
      <c r="AJ88" s="1612"/>
      <c r="AK88" s="567"/>
      <c r="AL88" s="567"/>
      <c r="AM88" s="567"/>
      <c r="AN88" s="567"/>
      <c r="AO88" s="567" t="s">
        <v>426</v>
      </c>
      <c r="AP88" s="567"/>
      <c r="AQ88" s="567"/>
      <c r="AR88" s="567"/>
      <c r="AS88" s="567"/>
      <c r="AT88" s="567"/>
      <c r="AU88" s="567"/>
      <c r="AV88" s="567"/>
      <c r="AW88" s="567"/>
      <c r="AX88" s="568"/>
    </row>
    <row r="89" spans="3:50" ht="14.5">
      <c r="C89" s="569" t="s">
        <v>431</v>
      </c>
      <c r="D89" s="403"/>
      <c r="E89" s="403"/>
      <c r="F89" s="403"/>
      <c r="G89" s="403"/>
      <c r="H89" s="403"/>
      <c r="I89" s="403"/>
      <c r="J89" s="403"/>
      <c r="K89" s="403"/>
      <c r="L89" s="403"/>
      <c r="M89" s="403"/>
      <c r="N89" s="403"/>
      <c r="O89" s="403"/>
      <c r="P89" s="403"/>
      <c r="Q89" s="403"/>
      <c r="R89" s="403"/>
      <c r="S89" s="403"/>
      <c r="T89" s="403"/>
      <c r="U89" s="403"/>
      <c r="V89" s="403"/>
      <c r="W89" s="403"/>
      <c r="X89" s="403"/>
      <c r="Y89" s="403"/>
      <c r="Z89" s="403"/>
      <c r="AA89" s="403"/>
      <c r="AB89" s="403"/>
      <c r="AC89" s="403"/>
      <c r="AD89" s="403"/>
      <c r="AE89" s="403"/>
      <c r="AF89" s="403"/>
      <c r="AG89" s="403"/>
      <c r="AH89" s="403"/>
      <c r="AI89" s="403"/>
      <c r="AJ89" s="368" t="s">
        <v>427</v>
      </c>
      <c r="AK89" s="403"/>
      <c r="AL89" s="403"/>
      <c r="AM89" s="403"/>
      <c r="AN89" s="403"/>
      <c r="AO89" s="403"/>
      <c r="AP89" s="370"/>
      <c r="AQ89" s="371"/>
      <c r="AR89" s="371"/>
      <c r="AS89" s="371"/>
      <c r="AT89" s="371"/>
      <c r="AU89" s="371"/>
      <c r="AV89" s="371"/>
      <c r="AW89" s="371"/>
      <c r="AX89" s="371"/>
    </row>
  </sheetData>
  <sheetProtection algorithmName="SHA-512" hashValue="U7j7rkWqJeWCRU/6VYm79JeYweQcIrOu9HLLnvH7YSNZhjamvgYDXUJUl/GrcM6m6zUmdazsDnv/PRSH6N90MA==" saltValue="yT4efDxG2HTu8A5xx8Et6w==" spinCount="100000" sheet="1" objects="1" scenarios="1" formatCells="0"/>
  <mergeCells count="384">
    <mergeCell ref="C6:T7"/>
    <mergeCell ref="AK6:AX7"/>
    <mergeCell ref="U7:W7"/>
    <mergeCell ref="X7:Z7"/>
    <mergeCell ref="AA7:AC7"/>
    <mergeCell ref="F3:R3"/>
    <mergeCell ref="W3:Z3"/>
    <mergeCell ref="AD3:AG3"/>
    <mergeCell ref="AK3:AQ3"/>
    <mergeCell ref="AU3:AX3"/>
    <mergeCell ref="N4:Q4"/>
    <mergeCell ref="W4:Y4"/>
    <mergeCell ref="AI4:AO4"/>
    <mergeCell ref="AT4:AX4"/>
    <mergeCell ref="AK8:AX8"/>
    <mergeCell ref="C9:T9"/>
    <mergeCell ref="U9:W9"/>
    <mergeCell ref="X9:Z9"/>
    <mergeCell ref="AA9:AC9"/>
    <mergeCell ref="AK9:AX9"/>
    <mergeCell ref="C8:T8"/>
    <mergeCell ref="U8:W8"/>
    <mergeCell ref="X8:Z8"/>
    <mergeCell ref="AA8:AC8"/>
    <mergeCell ref="AK10:AX10"/>
    <mergeCell ref="C11:T11"/>
    <mergeCell ref="U11:W11"/>
    <mergeCell ref="X11:Z11"/>
    <mergeCell ref="AA11:AC11"/>
    <mergeCell ref="AK11:AX11"/>
    <mergeCell ref="C10:T10"/>
    <mergeCell ref="U10:W10"/>
    <mergeCell ref="X10:Z10"/>
    <mergeCell ref="AA10:AC10"/>
    <mergeCell ref="AK12:AX12"/>
    <mergeCell ref="C13:T13"/>
    <mergeCell ref="U13:W13"/>
    <mergeCell ref="X13:Z13"/>
    <mergeCell ref="AA13:AC13"/>
    <mergeCell ref="AK13:AX13"/>
    <mergeCell ref="AD12:AJ12"/>
    <mergeCell ref="AD13:AJ13"/>
    <mergeCell ref="C12:T12"/>
    <mergeCell ref="U12:W12"/>
    <mergeCell ref="X12:Z12"/>
    <mergeCell ref="AA12:AC12"/>
    <mergeCell ref="AK14:AX14"/>
    <mergeCell ref="C15:T15"/>
    <mergeCell ref="U15:W15"/>
    <mergeCell ref="X15:Z15"/>
    <mergeCell ref="AA15:AC15"/>
    <mergeCell ref="AK15:AX15"/>
    <mergeCell ref="AD14:AJ14"/>
    <mergeCell ref="AD15:AJ15"/>
    <mergeCell ref="C14:T14"/>
    <mergeCell ref="U14:W14"/>
    <mergeCell ref="X14:Z14"/>
    <mergeCell ref="AA14:AC14"/>
    <mergeCell ref="AK16:AX16"/>
    <mergeCell ref="C17:T17"/>
    <mergeCell ref="U17:W17"/>
    <mergeCell ref="X17:Z17"/>
    <mergeCell ref="AA17:AC17"/>
    <mergeCell ref="AK17:AX17"/>
    <mergeCell ref="AD16:AJ16"/>
    <mergeCell ref="AD17:AJ17"/>
    <mergeCell ref="C16:T16"/>
    <mergeCell ref="U16:W16"/>
    <mergeCell ref="X16:Z16"/>
    <mergeCell ref="AA16:AC16"/>
    <mergeCell ref="AK18:AX18"/>
    <mergeCell ref="C19:T19"/>
    <mergeCell ref="U19:W19"/>
    <mergeCell ref="X19:Z19"/>
    <mergeCell ref="AA19:AC19"/>
    <mergeCell ref="AK19:AX19"/>
    <mergeCell ref="AD18:AJ18"/>
    <mergeCell ref="AD19:AJ19"/>
    <mergeCell ref="C18:T18"/>
    <mergeCell ref="U18:W18"/>
    <mergeCell ref="X18:Z18"/>
    <mergeCell ref="AA18:AC18"/>
    <mergeCell ref="C22:T22"/>
    <mergeCell ref="AK22:AX22"/>
    <mergeCell ref="C23:AX23"/>
    <mergeCell ref="C24:L24"/>
    <mergeCell ref="V24:AC24"/>
    <mergeCell ref="AI24:AP24"/>
    <mergeCell ref="U22:AC22"/>
    <mergeCell ref="AD22:AJ22"/>
    <mergeCell ref="AK20:AX20"/>
    <mergeCell ref="C21:T21"/>
    <mergeCell ref="U21:W21"/>
    <mergeCell ref="X21:Z21"/>
    <mergeCell ref="AA21:AC21"/>
    <mergeCell ref="AK21:AX21"/>
    <mergeCell ref="AD20:AJ20"/>
    <mergeCell ref="AD21:AJ21"/>
    <mergeCell ref="C20:T20"/>
    <mergeCell ref="U20:W20"/>
    <mergeCell ref="X20:Z20"/>
    <mergeCell ref="AA20:AC20"/>
    <mergeCell ref="C27:L27"/>
    <mergeCell ref="M27:T27"/>
    <mergeCell ref="U27:AC27"/>
    <mergeCell ref="AD27:AJ27"/>
    <mergeCell ref="AK27:AX27"/>
    <mergeCell ref="C28:AX28"/>
    <mergeCell ref="C25:L25"/>
    <mergeCell ref="M25:T25"/>
    <mergeCell ref="U25:AC25"/>
    <mergeCell ref="AD25:AJ25"/>
    <mergeCell ref="AK25:AX25"/>
    <mergeCell ref="C26:L26"/>
    <mergeCell ref="M26:T26"/>
    <mergeCell ref="U26:AC26"/>
    <mergeCell ref="AD26:AJ26"/>
    <mergeCell ref="AK26:AX26"/>
    <mergeCell ref="C32:T33"/>
    <mergeCell ref="AK32:AX33"/>
    <mergeCell ref="U33:W33"/>
    <mergeCell ref="X33:Z33"/>
    <mergeCell ref="AA33:AC33"/>
    <mergeCell ref="U32:AC32"/>
    <mergeCell ref="AD32:AJ33"/>
    <mergeCell ref="F29:R29"/>
    <mergeCell ref="W29:Z29"/>
    <mergeCell ref="AD29:AG29"/>
    <mergeCell ref="AK29:AQ29"/>
    <mergeCell ref="AU29:AX29"/>
    <mergeCell ref="N30:Q30"/>
    <mergeCell ref="W30:Y30"/>
    <mergeCell ref="AI30:AO30"/>
    <mergeCell ref="AT30:AX30"/>
    <mergeCell ref="AK34:AX34"/>
    <mergeCell ref="C35:T35"/>
    <mergeCell ref="U35:W35"/>
    <mergeCell ref="X35:Z35"/>
    <mergeCell ref="AA35:AC35"/>
    <mergeCell ref="AK35:AX35"/>
    <mergeCell ref="AD34:AJ34"/>
    <mergeCell ref="AD35:AJ35"/>
    <mergeCell ref="C34:T34"/>
    <mergeCell ref="U34:W34"/>
    <mergeCell ref="X34:Z34"/>
    <mergeCell ref="AA34:AC34"/>
    <mergeCell ref="AK36:AX36"/>
    <mergeCell ref="C37:T37"/>
    <mergeCell ref="U37:W37"/>
    <mergeCell ref="X37:Z37"/>
    <mergeCell ref="AA37:AC37"/>
    <mergeCell ref="AK37:AX37"/>
    <mergeCell ref="AD36:AJ36"/>
    <mergeCell ref="AD37:AJ37"/>
    <mergeCell ref="C36:T36"/>
    <mergeCell ref="U36:W36"/>
    <mergeCell ref="X36:Z36"/>
    <mergeCell ref="AA36:AC36"/>
    <mergeCell ref="AK38:AX38"/>
    <mergeCell ref="C39:T39"/>
    <mergeCell ref="U39:W39"/>
    <mergeCell ref="X39:Z39"/>
    <mergeCell ref="AA39:AC39"/>
    <mergeCell ref="AK39:AX39"/>
    <mergeCell ref="AD38:AJ38"/>
    <mergeCell ref="AD39:AJ39"/>
    <mergeCell ref="C38:T38"/>
    <mergeCell ref="U38:W38"/>
    <mergeCell ref="X38:Z38"/>
    <mergeCell ref="AA38:AC38"/>
    <mergeCell ref="AK40:AX40"/>
    <mergeCell ref="C41:T41"/>
    <mergeCell ref="U41:W41"/>
    <mergeCell ref="X41:Z41"/>
    <mergeCell ref="AA41:AC41"/>
    <mergeCell ref="AK41:AX41"/>
    <mergeCell ref="AD40:AJ40"/>
    <mergeCell ref="AD41:AJ41"/>
    <mergeCell ref="C40:T40"/>
    <mergeCell ref="U40:W40"/>
    <mergeCell ref="X40:Z40"/>
    <mergeCell ref="AA40:AC40"/>
    <mergeCell ref="AK42:AX42"/>
    <mergeCell ref="C43:T43"/>
    <mergeCell ref="U43:W43"/>
    <mergeCell ref="X43:Z43"/>
    <mergeCell ref="AA43:AC43"/>
    <mergeCell ref="AK43:AX43"/>
    <mergeCell ref="AD42:AJ42"/>
    <mergeCell ref="AD43:AJ43"/>
    <mergeCell ref="C42:T42"/>
    <mergeCell ref="U42:W42"/>
    <mergeCell ref="X42:Z42"/>
    <mergeCell ref="AA42:AC42"/>
    <mergeCell ref="AK44:AX44"/>
    <mergeCell ref="C45:T45"/>
    <mergeCell ref="U45:W45"/>
    <mergeCell ref="X45:Z45"/>
    <mergeCell ref="AA45:AC45"/>
    <mergeCell ref="AK45:AX45"/>
    <mergeCell ref="AD44:AJ44"/>
    <mergeCell ref="AD45:AJ45"/>
    <mergeCell ref="C44:T44"/>
    <mergeCell ref="U44:W44"/>
    <mergeCell ref="X44:Z44"/>
    <mergeCell ref="AA44:AC44"/>
    <mergeCell ref="C48:T48"/>
    <mergeCell ref="AK48:AX48"/>
    <mergeCell ref="C49:AX49"/>
    <mergeCell ref="C50:L50"/>
    <mergeCell ref="V50:AC50"/>
    <mergeCell ref="AI50:AP50"/>
    <mergeCell ref="U48:AC48"/>
    <mergeCell ref="AD48:AJ48"/>
    <mergeCell ref="AK46:AX46"/>
    <mergeCell ref="C47:T47"/>
    <mergeCell ref="U47:W47"/>
    <mergeCell ref="X47:Z47"/>
    <mergeCell ref="AA47:AC47"/>
    <mergeCell ref="AK47:AX47"/>
    <mergeCell ref="AD46:AJ46"/>
    <mergeCell ref="AD47:AJ47"/>
    <mergeCell ref="C46:T46"/>
    <mergeCell ref="U46:W46"/>
    <mergeCell ref="X46:Z46"/>
    <mergeCell ref="AA46:AC46"/>
    <mergeCell ref="C53:L53"/>
    <mergeCell ref="M53:T53"/>
    <mergeCell ref="U53:AC53"/>
    <mergeCell ref="AD53:AJ53"/>
    <mergeCell ref="AK53:AX53"/>
    <mergeCell ref="C54:AX54"/>
    <mergeCell ref="C51:L51"/>
    <mergeCell ref="M51:T51"/>
    <mergeCell ref="U51:AC51"/>
    <mergeCell ref="AD51:AJ51"/>
    <mergeCell ref="AK51:AX51"/>
    <mergeCell ref="C52:L52"/>
    <mergeCell ref="M52:T52"/>
    <mergeCell ref="U52:AC52"/>
    <mergeCell ref="AD52:AJ52"/>
    <mergeCell ref="AK52:AX52"/>
    <mergeCell ref="C58:T59"/>
    <mergeCell ref="AK58:AX59"/>
    <mergeCell ref="U59:W59"/>
    <mergeCell ref="X59:Z59"/>
    <mergeCell ref="AA59:AC59"/>
    <mergeCell ref="U58:AC58"/>
    <mergeCell ref="AD58:AJ59"/>
    <mergeCell ref="F55:R55"/>
    <mergeCell ref="W55:Z55"/>
    <mergeCell ref="AD55:AG55"/>
    <mergeCell ref="AK55:AQ55"/>
    <mergeCell ref="AU55:AX55"/>
    <mergeCell ref="N56:Q56"/>
    <mergeCell ref="W56:Y56"/>
    <mergeCell ref="AI56:AO56"/>
    <mergeCell ref="AT56:AX56"/>
    <mergeCell ref="AK60:AX60"/>
    <mergeCell ref="C61:T61"/>
    <mergeCell ref="U61:W61"/>
    <mergeCell ref="X61:Z61"/>
    <mergeCell ref="AA61:AC61"/>
    <mergeCell ref="AK61:AX61"/>
    <mergeCell ref="AD60:AJ60"/>
    <mergeCell ref="AD61:AJ61"/>
    <mergeCell ref="C60:T60"/>
    <mergeCell ref="U60:W60"/>
    <mergeCell ref="X60:Z60"/>
    <mergeCell ref="AA60:AC60"/>
    <mergeCell ref="AK62:AX62"/>
    <mergeCell ref="C63:T63"/>
    <mergeCell ref="U63:W63"/>
    <mergeCell ref="X63:Z63"/>
    <mergeCell ref="AA63:AC63"/>
    <mergeCell ref="AK63:AX63"/>
    <mergeCell ref="AD62:AJ62"/>
    <mergeCell ref="AD63:AJ63"/>
    <mergeCell ref="C62:T62"/>
    <mergeCell ref="U62:W62"/>
    <mergeCell ref="X62:Z62"/>
    <mergeCell ref="AA62:AC62"/>
    <mergeCell ref="AK64:AX64"/>
    <mergeCell ref="C65:T65"/>
    <mergeCell ref="U65:W65"/>
    <mergeCell ref="X65:Z65"/>
    <mergeCell ref="AA65:AC65"/>
    <mergeCell ref="AK65:AX65"/>
    <mergeCell ref="AD64:AJ64"/>
    <mergeCell ref="AD65:AJ65"/>
    <mergeCell ref="C64:T64"/>
    <mergeCell ref="U64:W64"/>
    <mergeCell ref="X64:Z64"/>
    <mergeCell ref="AA64:AC64"/>
    <mergeCell ref="AK66:AX66"/>
    <mergeCell ref="C67:T67"/>
    <mergeCell ref="U67:W67"/>
    <mergeCell ref="X67:Z67"/>
    <mergeCell ref="AA67:AC67"/>
    <mergeCell ref="AK67:AX67"/>
    <mergeCell ref="AD66:AJ66"/>
    <mergeCell ref="AD67:AJ67"/>
    <mergeCell ref="C66:T66"/>
    <mergeCell ref="U66:W66"/>
    <mergeCell ref="X66:Z66"/>
    <mergeCell ref="AA66:AC66"/>
    <mergeCell ref="AK68:AX68"/>
    <mergeCell ref="C69:T69"/>
    <mergeCell ref="U69:W69"/>
    <mergeCell ref="X69:Z69"/>
    <mergeCell ref="AA69:AC69"/>
    <mergeCell ref="AK69:AX69"/>
    <mergeCell ref="AD68:AJ68"/>
    <mergeCell ref="AD69:AJ69"/>
    <mergeCell ref="C68:T68"/>
    <mergeCell ref="U68:W68"/>
    <mergeCell ref="X68:Z68"/>
    <mergeCell ref="AA68:AC68"/>
    <mergeCell ref="AK70:AX70"/>
    <mergeCell ref="C71:T71"/>
    <mergeCell ref="U71:W71"/>
    <mergeCell ref="X71:Z71"/>
    <mergeCell ref="AA71:AC71"/>
    <mergeCell ref="AK71:AX71"/>
    <mergeCell ref="AD70:AJ70"/>
    <mergeCell ref="AD71:AJ71"/>
    <mergeCell ref="C70:T70"/>
    <mergeCell ref="U70:W70"/>
    <mergeCell ref="X70:Z70"/>
    <mergeCell ref="AA70:AC70"/>
    <mergeCell ref="C74:T74"/>
    <mergeCell ref="AK74:AX74"/>
    <mergeCell ref="C75:AX75"/>
    <mergeCell ref="C76:L76"/>
    <mergeCell ref="V76:AC76"/>
    <mergeCell ref="AI76:AP76"/>
    <mergeCell ref="U74:AC74"/>
    <mergeCell ref="AD74:AJ74"/>
    <mergeCell ref="AK72:AX72"/>
    <mergeCell ref="C73:T73"/>
    <mergeCell ref="U73:W73"/>
    <mergeCell ref="X73:Z73"/>
    <mergeCell ref="AA73:AC73"/>
    <mergeCell ref="AK73:AX73"/>
    <mergeCell ref="AD72:AJ72"/>
    <mergeCell ref="AD73:AJ73"/>
    <mergeCell ref="C72:T72"/>
    <mergeCell ref="U72:W72"/>
    <mergeCell ref="X72:Z72"/>
    <mergeCell ref="AA72:AC72"/>
    <mergeCell ref="C77:L77"/>
    <mergeCell ref="M77:T77"/>
    <mergeCell ref="U77:AC77"/>
    <mergeCell ref="AD77:AJ77"/>
    <mergeCell ref="AK77:AX77"/>
    <mergeCell ref="C78:L78"/>
    <mergeCell ref="M78:T78"/>
    <mergeCell ref="U78:AC78"/>
    <mergeCell ref="AD78:AJ78"/>
    <mergeCell ref="AK78:AX78"/>
    <mergeCell ref="D2:L2"/>
    <mergeCell ref="D87:M87"/>
    <mergeCell ref="Q87:AJ87"/>
    <mergeCell ref="C88:N88"/>
    <mergeCell ref="Q88:AJ88"/>
    <mergeCell ref="U6:AC6"/>
    <mergeCell ref="AD6:AJ7"/>
    <mergeCell ref="AD8:AJ8"/>
    <mergeCell ref="AD9:AJ9"/>
    <mergeCell ref="AD10:AJ10"/>
    <mergeCell ref="AD11:AJ11"/>
    <mergeCell ref="C81:AX81"/>
    <mergeCell ref="N83:W83"/>
    <mergeCell ref="AA83:AF83"/>
    <mergeCell ref="AV83:AX83"/>
    <mergeCell ref="H84:S84"/>
    <mergeCell ref="W84:AB84"/>
    <mergeCell ref="AK84:AX84"/>
    <mergeCell ref="C79:L79"/>
    <mergeCell ref="M79:T79"/>
    <mergeCell ref="U79:AC79"/>
    <mergeCell ref="AD79:AJ79"/>
    <mergeCell ref="AK79:AX79"/>
    <mergeCell ref="C80:AX80"/>
  </mergeCells>
  <printOptions horizontalCentered="1" verticalCentered="1"/>
  <pageMargins left="0.2" right="0.2" top="0.25" bottom="0.25" header="0" footer="0"/>
  <pageSetup paperSize="14" scale="59"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45375AA-70CC-4807-9A10-E02F50727DBE}">
          <x14:formula1>
            <xm:f>consol!$B$17:$B$117</xm:f>
          </x14:formula1>
          <xm:sqref>D2:L2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0B32-355A-4F1F-98C1-6989697D7BBA}">
  <sheetPr>
    <pageSetUpPr fitToPage="1"/>
  </sheetPr>
  <dimension ref="A1:U34"/>
  <sheetViews>
    <sheetView showRowColHeaders="0" zoomScaleNormal="100" workbookViewId="0">
      <selection activeCell="C9" sqref="C9"/>
    </sheetView>
  </sheetViews>
  <sheetFormatPr defaultColWidth="0" defaultRowHeight="13.75" customHeight="1" zeroHeight="1"/>
  <cols>
    <col min="1" max="21" width="8.83203125" style="111" customWidth="1"/>
    <col min="22" max="16384" width="8.83203125" style="111" hidden="1"/>
  </cols>
  <sheetData>
    <row r="1" spans="1:21" ht="14">
      <c r="A1" s="339"/>
      <c r="B1" s="339"/>
      <c r="C1" s="339"/>
      <c r="D1" s="339"/>
      <c r="E1" s="339"/>
      <c r="F1" s="339"/>
      <c r="G1" s="339"/>
      <c r="H1" s="339"/>
      <c r="I1" s="339"/>
      <c r="J1" s="339"/>
      <c r="K1" s="339"/>
      <c r="L1" s="339"/>
      <c r="M1" s="339"/>
      <c r="N1" s="339"/>
      <c r="O1" s="339"/>
      <c r="P1" s="339"/>
      <c r="Q1" s="339"/>
      <c r="R1" s="339"/>
      <c r="S1" s="339"/>
      <c r="T1" s="339"/>
      <c r="U1" s="339"/>
    </row>
    <row r="2" spans="1:21" ht="14">
      <c r="A2" s="339"/>
      <c r="B2" s="339"/>
      <c r="C2" s="339"/>
      <c r="D2" s="339"/>
      <c r="E2" s="339"/>
      <c r="F2" s="339"/>
      <c r="G2" s="339"/>
      <c r="H2" s="339"/>
      <c r="I2" s="339"/>
      <c r="J2" s="339"/>
      <c r="K2" s="339"/>
      <c r="L2" s="339"/>
      <c r="M2" s="339"/>
      <c r="N2" s="339"/>
      <c r="O2" s="339"/>
      <c r="P2" s="339"/>
      <c r="Q2" s="339"/>
      <c r="R2" s="339"/>
      <c r="S2" s="339"/>
      <c r="T2" s="339"/>
      <c r="U2" s="339"/>
    </row>
    <row r="3" spans="1:21" ht="14">
      <c r="A3" s="339"/>
      <c r="B3" s="339"/>
      <c r="C3" s="339"/>
      <c r="D3" s="339"/>
      <c r="E3" s="339"/>
      <c r="F3" s="339"/>
      <c r="G3" s="339"/>
      <c r="H3" s="339"/>
      <c r="I3" s="339"/>
      <c r="J3" s="339"/>
      <c r="K3" s="339"/>
      <c r="L3" s="339"/>
      <c r="M3" s="339"/>
      <c r="N3" s="339"/>
      <c r="O3" s="339"/>
      <c r="P3" s="339"/>
      <c r="Q3" s="339"/>
      <c r="R3" s="339"/>
      <c r="S3" s="339"/>
      <c r="T3" s="339"/>
      <c r="U3" s="339"/>
    </row>
    <row r="4" spans="1:21" ht="14">
      <c r="A4" s="339"/>
      <c r="B4" s="339"/>
      <c r="C4" s="339"/>
      <c r="D4" s="339"/>
      <c r="E4" s="339"/>
      <c r="F4" s="339"/>
      <c r="G4" s="339"/>
      <c r="H4" s="339"/>
      <c r="I4" s="339"/>
      <c r="J4" s="339"/>
      <c r="K4" s="339"/>
      <c r="L4" s="339"/>
      <c r="M4" s="339"/>
      <c r="N4" s="339"/>
      <c r="O4" s="339"/>
      <c r="P4" s="339"/>
      <c r="Q4" s="339"/>
      <c r="R4" s="339"/>
      <c r="S4" s="339"/>
      <c r="T4" s="339"/>
      <c r="U4" s="339"/>
    </row>
    <row r="5" spans="1:21" ht="14">
      <c r="A5" s="339"/>
      <c r="B5" s="339"/>
      <c r="C5" s="339"/>
      <c r="D5" s="339"/>
      <c r="E5" s="339"/>
      <c r="F5" s="339"/>
      <c r="G5" s="339"/>
      <c r="H5" s="339"/>
      <c r="I5" s="339"/>
      <c r="J5" s="339"/>
      <c r="K5" s="339"/>
      <c r="L5" s="339"/>
      <c r="M5" s="339"/>
      <c r="N5" s="339"/>
      <c r="O5" s="339"/>
      <c r="P5" s="339"/>
      <c r="Q5" s="339"/>
      <c r="R5" s="339"/>
      <c r="S5" s="339"/>
      <c r="T5" s="339"/>
      <c r="U5" s="339"/>
    </row>
    <row r="6" spans="1:21" ht="14">
      <c r="A6" s="339"/>
      <c r="B6" s="339"/>
      <c r="C6" s="339"/>
      <c r="D6" s="339"/>
      <c r="E6" s="339"/>
      <c r="F6" s="339"/>
      <c r="G6" s="339"/>
      <c r="H6" s="339"/>
      <c r="I6" s="339"/>
      <c r="J6" s="339"/>
      <c r="K6" s="339"/>
      <c r="L6" s="339"/>
      <c r="M6" s="339"/>
      <c r="N6" s="339"/>
      <c r="O6" s="339"/>
      <c r="P6" s="339"/>
      <c r="Q6" s="339"/>
      <c r="R6" s="339"/>
      <c r="S6" s="339"/>
      <c r="T6" s="339"/>
      <c r="U6" s="339"/>
    </row>
    <row r="7" spans="1:21" ht="14">
      <c r="A7" s="339"/>
      <c r="B7" s="339"/>
      <c r="C7" s="339"/>
      <c r="D7" s="339"/>
      <c r="E7" s="339"/>
      <c r="F7" s="339"/>
      <c r="G7" s="339"/>
      <c r="H7" s="339"/>
      <c r="I7" s="339"/>
      <c r="J7" s="339"/>
      <c r="K7" s="339"/>
      <c r="L7" s="339"/>
      <c r="M7" s="339"/>
      <c r="N7" s="339"/>
      <c r="O7" s="339"/>
      <c r="P7" s="339"/>
      <c r="Q7" s="339"/>
      <c r="R7" s="339"/>
      <c r="S7" s="339"/>
      <c r="T7" s="339"/>
      <c r="U7" s="339"/>
    </row>
    <row r="8" spans="1:21" ht="14">
      <c r="A8" s="339"/>
      <c r="B8" s="339"/>
      <c r="C8" s="339"/>
      <c r="D8" s="339"/>
      <c r="E8" s="339"/>
      <c r="F8" s="339"/>
      <c r="G8" s="339"/>
      <c r="H8" s="339"/>
      <c r="I8" s="339"/>
      <c r="J8" s="339"/>
      <c r="K8" s="339"/>
      <c r="L8" s="339"/>
      <c r="M8" s="339"/>
      <c r="N8" s="339"/>
      <c r="O8" s="339"/>
      <c r="P8" s="339"/>
      <c r="Q8" s="339"/>
      <c r="R8" s="339"/>
      <c r="S8" s="339"/>
      <c r="T8" s="339"/>
      <c r="U8" s="339"/>
    </row>
    <row r="9" spans="1:21" ht="14">
      <c r="A9" s="339"/>
      <c r="B9" s="339"/>
      <c r="C9" s="339"/>
      <c r="D9" s="339"/>
      <c r="E9" s="339"/>
      <c r="F9" s="339"/>
      <c r="G9" s="339"/>
      <c r="H9" s="339"/>
      <c r="I9" s="339"/>
      <c r="J9" s="339"/>
      <c r="K9" s="339"/>
      <c r="L9" s="339"/>
      <c r="M9" s="339"/>
      <c r="N9" s="339"/>
      <c r="O9" s="339"/>
      <c r="P9" s="339"/>
      <c r="Q9" s="339"/>
      <c r="R9" s="339"/>
      <c r="S9" s="339"/>
      <c r="T9" s="339"/>
      <c r="U9" s="339"/>
    </row>
    <row r="10" spans="1:21" ht="14">
      <c r="A10" s="339"/>
      <c r="B10" s="339"/>
      <c r="C10" s="339"/>
      <c r="D10" s="339"/>
      <c r="E10" s="339"/>
      <c r="F10" s="339"/>
      <c r="G10" s="339"/>
      <c r="H10" s="339"/>
      <c r="I10" s="339"/>
      <c r="J10" s="339"/>
      <c r="K10" s="339"/>
      <c r="L10" s="339"/>
      <c r="M10" s="339"/>
      <c r="N10" s="339"/>
      <c r="O10" s="339"/>
      <c r="P10" s="339"/>
      <c r="Q10" s="339"/>
      <c r="R10" s="339"/>
      <c r="S10" s="339"/>
      <c r="T10" s="339"/>
      <c r="U10" s="339"/>
    </row>
    <row r="11" spans="1:21" ht="14">
      <c r="A11" s="339"/>
      <c r="B11" s="339"/>
      <c r="C11" s="339"/>
      <c r="D11" s="339"/>
      <c r="E11" s="339"/>
      <c r="F11" s="339"/>
      <c r="G11" s="339"/>
      <c r="H11" s="339"/>
      <c r="I11" s="339"/>
      <c r="J11" s="339"/>
      <c r="K11" s="339"/>
      <c r="L11" s="339"/>
      <c r="M11" s="339"/>
      <c r="N11" s="339"/>
      <c r="O11" s="339"/>
      <c r="P11" s="339"/>
      <c r="Q11" s="339"/>
      <c r="R11" s="339"/>
      <c r="S11" s="339"/>
      <c r="T11" s="339"/>
      <c r="U11" s="339"/>
    </row>
    <row r="12" spans="1:21" ht="14">
      <c r="A12" s="339"/>
      <c r="B12" s="339"/>
      <c r="C12" s="339"/>
      <c r="D12" s="339"/>
      <c r="E12" s="339"/>
      <c r="F12" s="339"/>
      <c r="G12" s="339"/>
      <c r="H12" s="339"/>
      <c r="I12" s="339"/>
      <c r="J12" s="339"/>
      <c r="K12" s="339"/>
      <c r="L12" s="339"/>
      <c r="M12" s="339"/>
      <c r="N12" s="339"/>
      <c r="O12" s="339"/>
      <c r="P12" s="339"/>
      <c r="Q12" s="339"/>
      <c r="R12" s="339"/>
      <c r="S12" s="339"/>
      <c r="T12" s="339"/>
      <c r="U12" s="339"/>
    </row>
    <row r="13" spans="1:21" ht="14">
      <c r="A13" s="339"/>
      <c r="B13" s="339"/>
      <c r="C13" s="339"/>
      <c r="D13" s="339"/>
      <c r="E13" s="339"/>
      <c r="F13" s="339"/>
      <c r="G13" s="339"/>
      <c r="H13" s="339"/>
      <c r="I13" s="339"/>
      <c r="J13" s="339"/>
      <c r="K13" s="339"/>
      <c r="L13" s="339"/>
      <c r="M13" s="339"/>
      <c r="N13" s="339"/>
      <c r="O13" s="339"/>
      <c r="P13" s="339"/>
      <c r="Q13" s="339"/>
      <c r="R13" s="339"/>
      <c r="S13" s="339"/>
      <c r="T13" s="339"/>
      <c r="U13" s="339"/>
    </row>
    <row r="14" spans="1:21" ht="14">
      <c r="A14" s="339"/>
      <c r="B14" s="339"/>
      <c r="C14" s="339"/>
      <c r="D14" s="339"/>
      <c r="E14" s="339"/>
      <c r="F14" s="339"/>
      <c r="G14" s="339"/>
      <c r="H14" s="339"/>
      <c r="I14" s="339"/>
      <c r="J14" s="339"/>
      <c r="K14" s="339"/>
      <c r="L14" s="339"/>
      <c r="M14" s="339"/>
      <c r="N14" s="339"/>
      <c r="O14" s="339"/>
      <c r="P14" s="339"/>
      <c r="Q14" s="339"/>
      <c r="R14" s="339"/>
      <c r="S14" s="339"/>
      <c r="T14" s="339"/>
      <c r="U14" s="339"/>
    </row>
    <row r="15" spans="1:21" ht="14">
      <c r="A15" s="339"/>
      <c r="B15" s="339"/>
      <c r="C15" s="339"/>
      <c r="D15" s="339"/>
      <c r="E15" s="339"/>
      <c r="F15" s="339"/>
      <c r="G15" s="339"/>
      <c r="H15" s="339"/>
      <c r="I15" s="339"/>
      <c r="J15" s="339"/>
      <c r="K15" s="339"/>
      <c r="L15" s="339"/>
      <c r="M15" s="339"/>
      <c r="N15" s="339"/>
      <c r="O15" s="339"/>
      <c r="P15" s="339"/>
      <c r="Q15" s="339"/>
      <c r="R15" s="339"/>
      <c r="S15" s="339"/>
      <c r="T15" s="339"/>
      <c r="U15" s="339"/>
    </row>
    <row r="16" spans="1:21" ht="14">
      <c r="A16" s="339"/>
      <c r="B16" s="339"/>
      <c r="C16" s="339"/>
      <c r="D16" s="339"/>
      <c r="E16" s="339"/>
      <c r="F16" s="339"/>
      <c r="G16" s="339"/>
      <c r="H16" s="339"/>
      <c r="I16" s="339"/>
      <c r="J16" s="339"/>
      <c r="K16" s="339"/>
      <c r="L16" s="339"/>
      <c r="M16" s="339"/>
      <c r="N16" s="339"/>
      <c r="O16" s="339"/>
      <c r="P16" s="339"/>
      <c r="Q16" s="339"/>
      <c r="R16" s="339"/>
      <c r="S16" s="339"/>
      <c r="T16" s="339"/>
      <c r="U16" s="339"/>
    </row>
    <row r="17" spans="1:21" ht="14">
      <c r="A17" s="339"/>
      <c r="B17" s="339"/>
      <c r="C17" s="339"/>
      <c r="D17" s="339"/>
      <c r="E17" s="339"/>
      <c r="F17" s="339"/>
      <c r="G17" s="339"/>
      <c r="H17" s="339"/>
      <c r="I17" s="339"/>
      <c r="J17" s="339"/>
      <c r="K17" s="339"/>
      <c r="L17" s="339"/>
      <c r="M17" s="339"/>
      <c r="N17" s="339"/>
      <c r="O17" s="339"/>
      <c r="P17" s="339"/>
      <c r="Q17" s="339"/>
      <c r="R17" s="339"/>
      <c r="S17" s="339"/>
      <c r="T17" s="339"/>
      <c r="U17" s="339"/>
    </row>
    <row r="18" spans="1:21" ht="14">
      <c r="A18" s="339"/>
      <c r="B18" s="339"/>
      <c r="C18" s="339"/>
      <c r="D18" s="339"/>
      <c r="E18" s="339"/>
      <c r="F18" s="339"/>
      <c r="G18" s="339"/>
      <c r="H18" s="339"/>
      <c r="I18" s="339"/>
      <c r="J18" s="339"/>
      <c r="K18" s="339"/>
      <c r="L18" s="339"/>
      <c r="M18" s="339"/>
      <c r="N18" s="339"/>
      <c r="O18" s="339"/>
      <c r="P18" s="339"/>
      <c r="Q18" s="339"/>
      <c r="R18" s="339"/>
      <c r="S18" s="339"/>
      <c r="T18" s="339"/>
      <c r="U18" s="339"/>
    </row>
    <row r="19" spans="1:21" ht="14">
      <c r="A19" s="339"/>
      <c r="B19" s="339"/>
      <c r="C19" s="339"/>
      <c r="D19" s="339"/>
      <c r="E19" s="339"/>
      <c r="F19" s="339"/>
      <c r="G19" s="339"/>
      <c r="H19" s="339"/>
      <c r="I19" s="339"/>
      <c r="J19" s="339"/>
      <c r="K19" s="339"/>
      <c r="L19" s="339"/>
      <c r="M19" s="339"/>
      <c r="N19" s="339"/>
      <c r="O19" s="339"/>
      <c r="P19" s="339"/>
      <c r="Q19" s="339"/>
      <c r="R19" s="339"/>
      <c r="S19" s="339"/>
      <c r="T19" s="339"/>
      <c r="U19" s="339"/>
    </row>
    <row r="20" spans="1:21" ht="14">
      <c r="A20" s="339"/>
      <c r="B20" s="339"/>
      <c r="C20" s="339"/>
      <c r="D20" s="339"/>
      <c r="E20" s="339"/>
      <c r="F20" s="339"/>
      <c r="G20" s="339"/>
      <c r="H20" s="339"/>
      <c r="I20" s="339"/>
      <c r="J20" s="339"/>
      <c r="K20" s="339"/>
      <c r="L20" s="339"/>
      <c r="M20" s="339"/>
      <c r="N20" s="339"/>
      <c r="O20" s="339"/>
      <c r="P20" s="339"/>
      <c r="Q20" s="339"/>
      <c r="R20" s="339"/>
      <c r="S20" s="339"/>
      <c r="T20" s="339"/>
      <c r="U20" s="339"/>
    </row>
    <row r="21" spans="1:21" ht="14">
      <c r="A21" s="339"/>
      <c r="B21" s="339"/>
      <c r="C21" s="339"/>
      <c r="D21" s="339"/>
      <c r="E21" s="339"/>
      <c r="F21" s="339"/>
      <c r="G21" s="339"/>
      <c r="H21" s="339"/>
      <c r="I21" s="339"/>
      <c r="J21" s="339"/>
      <c r="K21" s="339"/>
      <c r="L21" s="339"/>
      <c r="M21" s="339"/>
      <c r="N21" s="339"/>
      <c r="O21" s="339"/>
      <c r="P21" s="339"/>
      <c r="Q21" s="339"/>
      <c r="R21" s="339"/>
      <c r="S21" s="339"/>
      <c r="T21" s="339"/>
      <c r="U21" s="339"/>
    </row>
    <row r="22" spans="1:21" ht="14">
      <c r="A22" s="339"/>
      <c r="B22" s="339"/>
      <c r="C22" s="339"/>
      <c r="D22" s="339"/>
      <c r="E22" s="339"/>
      <c r="F22" s="339"/>
      <c r="G22" s="339"/>
      <c r="H22" s="339"/>
      <c r="I22" s="339"/>
      <c r="J22" s="339"/>
      <c r="K22" s="339"/>
      <c r="L22" s="339"/>
      <c r="M22" s="339"/>
      <c r="N22" s="339"/>
      <c r="O22" s="339"/>
      <c r="P22" s="339"/>
      <c r="Q22" s="339"/>
      <c r="R22" s="339"/>
      <c r="S22" s="339"/>
      <c r="T22" s="339"/>
      <c r="U22" s="339"/>
    </row>
    <row r="23" spans="1:21" ht="14">
      <c r="A23" s="339"/>
      <c r="B23" s="339"/>
      <c r="C23" s="339"/>
      <c r="D23" s="339"/>
      <c r="E23" s="339"/>
      <c r="F23" s="339"/>
      <c r="G23" s="339"/>
      <c r="H23" s="339"/>
      <c r="I23" s="339"/>
      <c r="J23" s="339"/>
      <c r="K23" s="339"/>
      <c r="L23" s="339"/>
      <c r="M23" s="339"/>
      <c r="N23" s="339"/>
      <c r="O23" s="339"/>
      <c r="P23" s="339"/>
      <c r="Q23" s="339"/>
      <c r="R23" s="339"/>
      <c r="S23" s="339"/>
      <c r="T23" s="339"/>
      <c r="U23" s="339"/>
    </row>
    <row r="24" spans="1:21" ht="14">
      <c r="A24" s="339"/>
      <c r="B24" s="339"/>
      <c r="C24" s="339"/>
      <c r="D24" s="339"/>
      <c r="E24" s="339"/>
      <c r="F24" s="339"/>
      <c r="G24" s="339"/>
      <c r="H24" s="339"/>
      <c r="I24" s="339"/>
      <c r="J24" s="339"/>
      <c r="K24" s="339"/>
      <c r="L24" s="339"/>
      <c r="M24" s="343"/>
      <c r="N24" s="339"/>
      <c r="O24" s="339"/>
      <c r="P24" s="339"/>
      <c r="Q24" s="339"/>
      <c r="R24" s="339"/>
      <c r="S24" s="339"/>
      <c r="T24" s="339"/>
      <c r="U24" s="339"/>
    </row>
    <row r="25" spans="1:21" ht="14">
      <c r="A25" s="339"/>
      <c r="B25" s="339"/>
      <c r="C25" s="339"/>
      <c r="D25" s="339"/>
      <c r="E25" s="339"/>
      <c r="F25" s="339"/>
      <c r="G25" s="339"/>
      <c r="H25" s="339"/>
      <c r="I25" s="339"/>
      <c r="J25" s="339"/>
      <c r="K25" s="339"/>
      <c r="L25" s="339"/>
      <c r="M25" s="339"/>
      <c r="N25" s="339"/>
      <c r="O25" s="339"/>
      <c r="P25" s="339"/>
      <c r="Q25" s="339"/>
      <c r="R25" s="339"/>
      <c r="S25" s="339"/>
      <c r="T25" s="339"/>
      <c r="U25" s="339"/>
    </row>
    <row r="26" spans="1:21" ht="14">
      <c r="A26" s="339"/>
      <c r="B26" s="339"/>
      <c r="C26" s="339"/>
      <c r="D26" s="339"/>
      <c r="E26" s="339"/>
      <c r="F26" s="339"/>
      <c r="G26" s="339"/>
      <c r="H26" s="339"/>
      <c r="I26" s="339"/>
      <c r="J26" s="339"/>
      <c r="K26" s="339"/>
      <c r="L26" s="339"/>
      <c r="M26" s="339"/>
      <c r="N26" s="339"/>
      <c r="O26" s="339"/>
      <c r="P26" s="339"/>
      <c r="Q26" s="339"/>
      <c r="R26" s="339"/>
      <c r="S26" s="339"/>
      <c r="T26" s="339"/>
      <c r="U26" s="339"/>
    </row>
    <row r="27" spans="1:21" ht="14">
      <c r="A27" s="339"/>
      <c r="B27" s="339"/>
      <c r="C27" s="339"/>
      <c r="D27" s="339"/>
      <c r="E27" s="339"/>
      <c r="F27" s="339"/>
      <c r="G27" s="339"/>
      <c r="H27" s="339"/>
      <c r="I27" s="339"/>
      <c r="J27" s="339"/>
      <c r="K27" s="339"/>
      <c r="L27" s="339"/>
      <c r="M27" s="339"/>
      <c r="N27" s="339"/>
      <c r="O27" s="339"/>
      <c r="P27" s="339"/>
      <c r="Q27" s="339"/>
      <c r="R27" s="339"/>
      <c r="S27" s="339"/>
      <c r="T27" s="339"/>
      <c r="U27" s="339"/>
    </row>
    <row r="28" spans="1:21" ht="14">
      <c r="A28" s="339"/>
      <c r="B28" s="339"/>
      <c r="C28" s="339"/>
      <c r="D28" s="339"/>
      <c r="E28" s="339"/>
      <c r="F28" s="339"/>
      <c r="G28" s="339"/>
      <c r="H28" s="339"/>
      <c r="I28" s="339"/>
      <c r="J28" s="339"/>
      <c r="K28" s="339"/>
      <c r="L28" s="339"/>
      <c r="M28" s="339"/>
      <c r="N28" s="339"/>
      <c r="O28" s="339"/>
      <c r="P28" s="339"/>
      <c r="Q28" s="339"/>
      <c r="R28" s="339"/>
      <c r="S28" s="339"/>
      <c r="T28" s="339"/>
      <c r="U28" s="339"/>
    </row>
    <row r="29" spans="1:21" ht="14">
      <c r="A29" s="339"/>
      <c r="B29" s="339"/>
      <c r="C29" s="339"/>
      <c r="D29" s="339"/>
      <c r="E29" s="339"/>
      <c r="F29" s="339"/>
      <c r="G29" s="339"/>
      <c r="H29" s="339"/>
      <c r="I29" s="339"/>
      <c r="J29" s="339"/>
      <c r="K29" s="339"/>
      <c r="L29" s="339"/>
      <c r="M29" s="339"/>
      <c r="N29" s="339"/>
      <c r="O29" s="339"/>
      <c r="P29" s="339"/>
      <c r="Q29" s="339"/>
      <c r="R29" s="339"/>
      <c r="S29" s="339"/>
      <c r="T29" s="339"/>
      <c r="U29" s="339"/>
    </row>
    <row r="33" ht="14" hidden="1"/>
    <row r="34" ht="14" hidden="1"/>
  </sheetData>
  <sheetProtection algorithmName="SHA-512" hashValue="YvW8f36cWDmojnZ4+ApHF6rd+uvWzY0aznrO44djksCf76m/MQz1SJM1hTLlE0wouqkHQkon/odO5VNvwRpp0Q==" saltValue="MDDE+Rwf1bn+o0JsgfydrA==" spinCount="100000" sheet="1" objects="1" scenarios="1"/>
  <pageMargins left="0.7" right="0.7" top="0.75" bottom="0.75" header="0.3" footer="0.3"/>
  <pageSetup paperSize="9" scale="64" fitToHeight="0" orientation="landscape" horizontalDpi="0" verticalDpi="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F3CF6-540F-4107-BB6D-5214698051FB}">
  <dimension ref="A1:U30"/>
  <sheetViews>
    <sheetView showRowColHeaders="0" zoomScaleNormal="100" zoomScaleSheetLayoutView="96" workbookViewId="0">
      <selection activeCell="K7" sqref="K7"/>
    </sheetView>
  </sheetViews>
  <sheetFormatPr defaultColWidth="0" defaultRowHeight="14" zeroHeight="1"/>
  <cols>
    <col min="1" max="11" width="8.83203125" style="111" customWidth="1"/>
    <col min="12" max="21" width="0" style="111" hidden="1" customWidth="1"/>
    <col min="22" max="16384" width="8.83203125" style="111" hidden="1"/>
  </cols>
  <sheetData>
    <row r="1" spans="1:11">
      <c r="A1" s="339"/>
      <c r="B1" s="339"/>
      <c r="C1" s="339"/>
      <c r="D1" s="339"/>
      <c r="E1" s="339"/>
      <c r="F1" s="339"/>
      <c r="G1" s="339"/>
      <c r="H1" s="339"/>
      <c r="I1" s="339"/>
      <c r="J1" s="339"/>
      <c r="K1" s="339"/>
    </row>
    <row r="2" spans="1:11">
      <c r="A2" s="339"/>
      <c r="B2" s="339"/>
      <c r="C2" s="339"/>
      <c r="D2" s="339"/>
      <c r="E2" s="339"/>
      <c r="F2" s="339"/>
      <c r="G2" s="339"/>
      <c r="H2" s="339"/>
      <c r="I2" s="339"/>
      <c r="J2" s="339"/>
      <c r="K2" s="339"/>
    </row>
    <row r="3" spans="1:11">
      <c r="A3" s="339"/>
      <c r="B3" s="339"/>
      <c r="C3" s="339"/>
      <c r="D3" s="339"/>
      <c r="E3" s="339"/>
      <c r="F3" s="339"/>
      <c r="G3" s="339"/>
      <c r="H3" s="339"/>
      <c r="I3" s="339"/>
      <c r="J3" s="339"/>
      <c r="K3" s="339"/>
    </row>
    <row r="4" spans="1:11">
      <c r="A4" s="339"/>
      <c r="B4" s="339"/>
      <c r="C4" s="339"/>
      <c r="D4" s="339"/>
      <c r="E4" s="339"/>
      <c r="F4" s="339"/>
      <c r="G4" s="339"/>
      <c r="H4" s="339"/>
      <c r="I4" s="339"/>
      <c r="J4" s="339"/>
      <c r="K4" s="339"/>
    </row>
    <row r="5" spans="1:11">
      <c r="A5" s="339"/>
      <c r="B5" s="339"/>
      <c r="C5" s="339"/>
      <c r="D5" s="339"/>
      <c r="E5" s="339"/>
      <c r="F5" s="339"/>
      <c r="G5" s="339"/>
      <c r="H5" s="339"/>
      <c r="I5" s="339"/>
      <c r="J5" s="339"/>
      <c r="K5" s="339"/>
    </row>
    <row r="6" spans="1:11">
      <c r="A6" s="339"/>
      <c r="B6" s="339"/>
      <c r="C6" s="339"/>
      <c r="D6" s="339"/>
      <c r="E6" s="339"/>
      <c r="F6" s="339"/>
      <c r="G6" s="339"/>
      <c r="H6" s="339"/>
      <c r="I6" s="339"/>
      <c r="J6" s="339"/>
      <c r="K6" s="339"/>
    </row>
    <row r="7" spans="1:11" ht="15.5">
      <c r="A7" s="339"/>
      <c r="B7" s="339"/>
      <c r="C7" s="339"/>
      <c r="D7" s="339"/>
      <c r="E7" s="339"/>
      <c r="F7" s="339"/>
      <c r="G7" s="339"/>
      <c r="H7" s="339"/>
      <c r="I7" s="339"/>
      <c r="J7" s="339"/>
      <c r="K7" s="453" t="s">
        <v>456</v>
      </c>
    </row>
    <row r="8" spans="1:11">
      <c r="A8" s="339"/>
      <c r="B8" s="339"/>
      <c r="C8" s="339"/>
      <c r="D8" s="339"/>
      <c r="E8" s="339"/>
      <c r="F8" s="339"/>
      <c r="G8" s="339"/>
      <c r="H8" s="339"/>
      <c r="I8" s="339"/>
      <c r="J8" s="339"/>
      <c r="K8" s="339"/>
    </row>
    <row r="9" spans="1:11">
      <c r="A9" s="339"/>
      <c r="B9" s="339"/>
      <c r="C9" s="339"/>
      <c r="D9" s="339"/>
      <c r="E9" s="339"/>
      <c r="F9" s="339"/>
      <c r="G9" s="339"/>
      <c r="H9" s="339"/>
      <c r="I9" s="339"/>
      <c r="J9" s="339"/>
      <c r="K9" s="339"/>
    </row>
    <row r="10" spans="1:11">
      <c r="A10" s="339"/>
      <c r="B10" s="339"/>
      <c r="C10" s="339"/>
      <c r="D10" s="339"/>
      <c r="E10" s="339"/>
      <c r="F10" s="339"/>
      <c r="G10" s="339"/>
      <c r="H10" s="339"/>
      <c r="I10" s="339"/>
      <c r="J10" s="339"/>
      <c r="K10" s="339"/>
    </row>
    <row r="11" spans="1:11">
      <c r="A11" s="339"/>
      <c r="B11" s="339"/>
      <c r="C11" s="339"/>
      <c r="D11" s="339"/>
      <c r="E11" s="339"/>
      <c r="F11" s="339"/>
      <c r="G11" s="339"/>
      <c r="H11" s="339"/>
      <c r="I11" s="339"/>
      <c r="J11" s="339"/>
      <c r="K11" s="339"/>
    </row>
    <row r="12" spans="1:11">
      <c r="A12" s="339"/>
      <c r="B12" s="339"/>
      <c r="C12" s="339"/>
      <c r="D12" s="339"/>
      <c r="E12" s="339"/>
      <c r="F12" s="339"/>
      <c r="G12" s="339"/>
      <c r="H12" s="339"/>
      <c r="I12" s="339"/>
      <c r="J12" s="339"/>
      <c r="K12" s="339"/>
    </row>
    <row r="13" spans="1:11">
      <c r="A13" s="339"/>
      <c r="B13" s="339"/>
      <c r="C13" s="339"/>
      <c r="D13" s="339"/>
      <c r="E13" s="339"/>
      <c r="F13" s="339"/>
      <c r="G13" s="339"/>
      <c r="H13" s="339"/>
      <c r="I13" s="339"/>
      <c r="J13" s="339"/>
      <c r="K13" s="339"/>
    </row>
    <row r="14" spans="1:11">
      <c r="A14" s="339"/>
      <c r="B14" s="339"/>
      <c r="C14" s="339"/>
      <c r="D14" s="339"/>
      <c r="E14" s="339"/>
      <c r="F14" s="339"/>
      <c r="G14" s="339"/>
      <c r="H14" s="339"/>
      <c r="I14" s="339"/>
      <c r="J14" s="339"/>
      <c r="K14" s="339"/>
    </row>
    <row r="15" spans="1:11">
      <c r="A15" s="339"/>
      <c r="B15" s="339"/>
      <c r="C15" s="339"/>
      <c r="D15" s="339"/>
      <c r="E15" s="339"/>
      <c r="F15" s="339"/>
      <c r="G15" s="339"/>
      <c r="H15" s="339"/>
      <c r="I15" s="339"/>
      <c r="J15" s="339"/>
      <c r="K15" s="339"/>
    </row>
    <row r="16" spans="1:11">
      <c r="A16" s="339"/>
      <c r="B16" s="339"/>
      <c r="C16" s="339"/>
      <c r="D16" s="339"/>
      <c r="E16" s="339"/>
      <c r="F16" s="339"/>
      <c r="G16" s="339"/>
      <c r="H16" s="339"/>
      <c r="I16" s="339"/>
      <c r="J16" s="339"/>
      <c r="K16" s="339"/>
    </row>
    <row r="17" spans="1:11">
      <c r="A17" s="339"/>
      <c r="B17" s="339"/>
      <c r="C17" s="339"/>
      <c r="D17" s="339"/>
      <c r="E17" s="339"/>
      <c r="F17" s="339"/>
      <c r="G17" s="339"/>
      <c r="H17" s="339"/>
      <c r="I17" s="339"/>
      <c r="J17" s="339"/>
      <c r="K17" s="339"/>
    </row>
    <row r="18" spans="1:11">
      <c r="A18" s="339"/>
      <c r="B18" s="339"/>
      <c r="C18" s="339"/>
      <c r="D18" s="339"/>
      <c r="E18" s="339"/>
      <c r="F18" s="339"/>
      <c r="G18" s="339"/>
      <c r="H18" s="339"/>
      <c r="I18" s="339"/>
      <c r="J18" s="339"/>
      <c r="K18" s="339"/>
    </row>
    <row r="19" spans="1:11">
      <c r="A19" s="339"/>
      <c r="B19" s="339"/>
      <c r="C19" s="339"/>
      <c r="D19" s="339"/>
      <c r="E19" s="339"/>
      <c r="F19" s="339"/>
      <c r="G19" s="339"/>
      <c r="H19" s="339"/>
      <c r="I19" s="339"/>
      <c r="J19" s="339"/>
      <c r="K19" s="339"/>
    </row>
    <row r="20" spans="1:11">
      <c r="A20" s="339"/>
      <c r="B20" s="339"/>
      <c r="C20" s="339"/>
      <c r="D20" s="339"/>
      <c r="E20" s="339"/>
      <c r="F20" s="339"/>
      <c r="G20" s="339"/>
      <c r="H20" s="339"/>
      <c r="I20" s="339"/>
      <c r="J20" s="339"/>
      <c r="K20" s="339"/>
    </row>
    <row r="21" spans="1:11">
      <c r="A21" s="339"/>
      <c r="B21" s="339"/>
      <c r="C21" s="339"/>
      <c r="D21" s="339"/>
      <c r="E21" s="339"/>
      <c r="F21" s="339"/>
      <c r="G21" s="339"/>
      <c r="H21" s="339"/>
      <c r="I21" s="339"/>
      <c r="J21" s="339"/>
      <c r="K21" s="339"/>
    </row>
    <row r="22" spans="1:11">
      <c r="A22" s="339"/>
      <c r="B22" s="339"/>
      <c r="C22" s="339"/>
      <c r="D22" s="339"/>
      <c r="E22" s="339"/>
      <c r="F22" s="339"/>
      <c r="G22" s="339"/>
      <c r="H22" s="339"/>
      <c r="I22" s="339"/>
      <c r="J22" s="339"/>
      <c r="K22" s="339"/>
    </row>
    <row r="23" spans="1:11">
      <c r="A23" s="339"/>
      <c r="B23" s="339"/>
      <c r="C23" s="339"/>
      <c r="D23" s="339"/>
      <c r="E23" s="339"/>
      <c r="F23" s="339"/>
      <c r="G23" s="339"/>
      <c r="H23" s="339"/>
      <c r="I23" s="339"/>
      <c r="J23" s="339"/>
      <c r="K23" s="339"/>
    </row>
    <row r="24" spans="1:11">
      <c r="A24" s="339"/>
      <c r="B24" s="339"/>
      <c r="C24" s="339"/>
      <c r="D24" s="339"/>
      <c r="E24" s="339"/>
      <c r="F24" s="339"/>
      <c r="G24" s="339"/>
      <c r="H24" s="339"/>
      <c r="I24" s="339"/>
      <c r="J24" s="339"/>
      <c r="K24" s="339"/>
    </row>
    <row r="25" spans="1:11">
      <c r="A25" s="339"/>
      <c r="B25" s="339"/>
      <c r="C25" s="339"/>
      <c r="D25" s="339"/>
      <c r="E25" s="339"/>
      <c r="F25" s="339"/>
      <c r="G25" s="339"/>
      <c r="H25" s="339"/>
      <c r="I25" s="339"/>
      <c r="J25" s="339"/>
      <c r="K25" s="339"/>
    </row>
    <row r="26" spans="1:11">
      <c r="A26" s="339"/>
      <c r="B26" s="339"/>
      <c r="C26" s="339"/>
      <c r="D26" s="339"/>
      <c r="E26" s="339"/>
      <c r="F26" s="339"/>
      <c r="G26" s="339"/>
      <c r="H26" s="339"/>
      <c r="I26" s="339"/>
      <c r="J26" s="339"/>
      <c r="K26" s="339"/>
    </row>
    <row r="27" spans="1:11">
      <c r="A27" s="339"/>
      <c r="B27" s="339"/>
      <c r="C27" s="339"/>
      <c r="D27" s="339"/>
      <c r="E27" s="339"/>
      <c r="F27" s="339"/>
      <c r="G27" s="339"/>
      <c r="H27" s="339"/>
      <c r="I27" s="339"/>
      <c r="J27" s="339"/>
      <c r="K27" s="339"/>
    </row>
    <row r="28" spans="1:11">
      <c r="A28" s="339"/>
      <c r="B28" s="339"/>
      <c r="C28" s="339"/>
      <c r="D28" s="339"/>
      <c r="E28" s="339"/>
      <c r="F28" s="339"/>
      <c r="G28" s="339"/>
      <c r="H28" s="339"/>
      <c r="I28" s="339"/>
      <c r="J28" s="339"/>
      <c r="K28" s="339"/>
    </row>
    <row r="29" spans="1:11">
      <c r="A29" s="339"/>
      <c r="B29" s="339"/>
      <c r="C29" s="339"/>
      <c r="D29" s="339"/>
      <c r="E29" s="339"/>
      <c r="F29" s="339"/>
      <c r="G29" s="339"/>
      <c r="H29" s="339"/>
      <c r="I29" s="339"/>
      <c r="J29" s="339"/>
      <c r="K29" s="339"/>
    </row>
    <row r="30" spans="1:11">
      <c r="A30" s="339"/>
      <c r="B30" s="339"/>
      <c r="C30" s="339"/>
      <c r="D30" s="339"/>
      <c r="E30" s="339"/>
      <c r="F30" s="339"/>
      <c r="G30" s="339"/>
      <c r="H30" s="339"/>
      <c r="I30" s="339"/>
      <c r="J30" s="339"/>
      <c r="K30" s="339"/>
    </row>
  </sheetData>
  <sheetProtection algorithmName="SHA-512" hashValue="RiOtnTM0t6PlI/Wh51AyGlY1J+R3omv97G5gqBYzQeHiMa24vv0Hch3FaRaB0X1+LW6lzEhYq6DreeMK+DRA5Q==" saltValue="PkAhs0T/LlFqYzM+5y0jLg==" spinCount="100000" sheet="1" objects="1" scenarios="1"/>
  <pageMargins left="0.7" right="0.7" top="0.75" bottom="0.75" header="0.3" footer="0.3"/>
  <pageSetup paperSize="9" orientation="landscape" horizontalDpi="0" verticalDpi="0"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0FEAE-EDA2-4EDC-9EC6-95AC6511CFCD}">
  <sheetPr codeName="Sheet6"/>
  <dimension ref="A1:D6"/>
  <sheetViews>
    <sheetView topLeftCell="E1" workbookViewId="0">
      <selection activeCell="L1" sqref="L1"/>
    </sheetView>
  </sheetViews>
  <sheetFormatPr defaultColWidth="8.83203125" defaultRowHeight="14"/>
  <cols>
    <col min="1" max="1" width="2.9140625" style="390" hidden="1" customWidth="1"/>
    <col min="2" max="2" width="1.5" style="390" hidden="1" customWidth="1"/>
    <col min="3" max="3" width="3.9140625" style="390" hidden="1" customWidth="1"/>
    <col min="4" max="4" width="12.33203125" style="390" hidden="1" customWidth="1"/>
    <col min="5" max="16384" width="8.83203125" style="390"/>
  </cols>
  <sheetData>
    <row r="1" spans="1:4">
      <c r="A1" s="1624" t="s">
        <v>29</v>
      </c>
      <c r="B1" s="1624"/>
      <c r="C1" s="1624"/>
      <c r="D1" s="1624"/>
    </row>
    <row r="2" spans="1:4">
      <c r="A2" s="584">
        <v>0</v>
      </c>
      <c r="B2" s="584" t="s">
        <v>30</v>
      </c>
      <c r="C2" s="584">
        <v>64</v>
      </c>
      <c r="D2" s="584" t="s">
        <v>46</v>
      </c>
    </row>
    <row r="3" spans="1:4">
      <c r="A3" s="584">
        <v>65</v>
      </c>
      <c r="B3" s="584" t="s">
        <v>30</v>
      </c>
      <c r="C3" s="584">
        <v>74</v>
      </c>
      <c r="D3" s="584" t="s">
        <v>52</v>
      </c>
    </row>
    <row r="4" spans="1:4">
      <c r="A4" s="584">
        <v>75</v>
      </c>
      <c r="B4" s="584" t="s">
        <v>30</v>
      </c>
      <c r="C4" s="584">
        <v>79</v>
      </c>
      <c r="D4" s="584" t="s">
        <v>47</v>
      </c>
    </row>
    <row r="5" spans="1:4">
      <c r="A5" s="584">
        <v>80</v>
      </c>
      <c r="B5" s="584" t="s">
        <v>30</v>
      </c>
      <c r="C5" s="584">
        <v>89</v>
      </c>
      <c r="D5" s="584" t="s">
        <v>48</v>
      </c>
    </row>
    <row r="6" spans="1:4">
      <c r="A6" s="584">
        <v>90</v>
      </c>
      <c r="B6" s="584" t="s">
        <v>30</v>
      </c>
      <c r="C6" s="584">
        <v>100</v>
      </c>
      <c r="D6" s="584" t="s">
        <v>49</v>
      </c>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40</vt:i4>
      </vt:variant>
    </vt:vector>
  </HeadingPairs>
  <TitlesOfParts>
    <vt:vector size="86" baseType="lpstr">
      <vt:lpstr>SF1</vt:lpstr>
      <vt:lpstr>Dashboard</vt:lpstr>
      <vt:lpstr>Sheet1</vt:lpstr>
      <vt:lpstr>cc</vt:lpstr>
      <vt:lpstr>Report 1</vt:lpstr>
      <vt:lpstr>Report 2</vt:lpstr>
      <vt:lpstr>Overall</vt:lpstr>
      <vt:lpstr>Report 3</vt:lpstr>
      <vt:lpstr>INPUT DATA</vt:lpstr>
      <vt:lpstr>TERM 1</vt:lpstr>
      <vt:lpstr>TERM 2</vt:lpstr>
      <vt:lpstr>TERM 3</vt:lpstr>
      <vt:lpstr>FINAL</vt:lpstr>
      <vt:lpstr>consol</vt:lpstr>
      <vt:lpstr>New sf9 back</vt:lpstr>
      <vt:lpstr>new sf9 front</vt:lpstr>
      <vt:lpstr>card back</vt:lpstr>
      <vt:lpstr>card front</vt:lpstr>
      <vt:lpstr>P1</vt:lpstr>
      <vt:lpstr>P2</vt:lpstr>
      <vt:lpstr>P3</vt:lpstr>
      <vt:lpstr>LOV</vt:lpstr>
      <vt:lpstr>1</vt:lpstr>
      <vt:lpstr>2</vt:lpstr>
      <vt:lpstr>3</vt:lpstr>
      <vt:lpstr>4</vt:lpstr>
      <vt:lpstr>5</vt:lpstr>
      <vt:lpstr>6</vt:lpstr>
      <vt:lpstr>7</vt:lpstr>
      <vt:lpstr>8</vt:lpstr>
      <vt:lpstr>9</vt:lpstr>
      <vt:lpstr>10</vt:lpstr>
      <vt:lpstr>SoAtt</vt:lpstr>
      <vt:lpstr>PERFECT3</vt:lpstr>
      <vt:lpstr>PERFECT2</vt:lpstr>
      <vt:lpstr>PERFECT1</vt:lpstr>
      <vt:lpstr>CERT1</vt:lpstr>
      <vt:lpstr>CERT4</vt:lpstr>
      <vt:lpstr>CERT2</vt:lpstr>
      <vt:lpstr>CERT3</vt:lpstr>
      <vt:lpstr>masterlist</vt:lpstr>
      <vt:lpstr>SF10 front</vt:lpstr>
      <vt:lpstr>SF10 back</vt:lpstr>
      <vt:lpstr>ATT</vt:lpstr>
      <vt:lpstr>MAIN</vt:lpstr>
      <vt:lpstr>HELPER</vt:lpstr>
      <vt:lpstr>ADVANCING</vt:lpstr>
      <vt:lpstr>BENCHMARKING</vt:lpstr>
      <vt:lpstr>CONNECTING</vt:lpstr>
      <vt:lpstr>DESCRIPTORS</vt:lpstr>
      <vt:lpstr>'1'!Print_Area</vt:lpstr>
      <vt:lpstr>'10'!Print_Area</vt:lpstr>
      <vt:lpstr>'2'!Print_Area</vt:lpstr>
      <vt:lpstr>'3'!Print_Area</vt:lpstr>
      <vt:lpstr>'4'!Print_Area</vt:lpstr>
      <vt:lpstr>'5'!Print_Area</vt:lpstr>
      <vt:lpstr>'6'!Print_Area</vt:lpstr>
      <vt:lpstr>'7'!Print_Area</vt:lpstr>
      <vt:lpstr>'8'!Print_Area</vt:lpstr>
      <vt:lpstr>'9'!Print_Area</vt:lpstr>
      <vt:lpstr>'card back'!Print_Area</vt:lpstr>
      <vt:lpstr>'card front'!Print_Area</vt:lpstr>
      <vt:lpstr>cc!Print_Area</vt:lpstr>
      <vt:lpstr>CERT1!Print_Area</vt:lpstr>
      <vt:lpstr>CERT2!Print_Area</vt:lpstr>
      <vt:lpstr>CERT3!Print_Area</vt:lpstr>
      <vt:lpstr>CERT4!Print_Area</vt:lpstr>
      <vt:lpstr>consol!Print_Area</vt:lpstr>
      <vt:lpstr>FINAL!Print_Area</vt:lpstr>
      <vt:lpstr>'New sf9 back'!Print_Area</vt:lpstr>
      <vt:lpstr>'new sf9 front'!Print_Area</vt:lpstr>
      <vt:lpstr>Overall!Print_Area</vt:lpstr>
      <vt:lpstr>'P1'!Print_Area</vt:lpstr>
      <vt:lpstr>'P2'!Print_Area</vt:lpstr>
      <vt:lpstr>'P3'!Print_Area</vt:lpstr>
      <vt:lpstr>PERFECT1!Print_Area</vt:lpstr>
      <vt:lpstr>PERFECT2!Print_Area</vt:lpstr>
      <vt:lpstr>PERFECT3!Print_Area</vt:lpstr>
      <vt:lpstr>'Report 1'!Print_Area</vt:lpstr>
      <vt:lpstr>'Report 2'!Print_Area</vt:lpstr>
      <vt:lpstr>'Report 3'!Print_Area</vt:lpstr>
      <vt:lpstr>'SF10 back'!Print_Area</vt:lpstr>
      <vt:lpstr>'SF10 front'!Print_Area</vt:lpstr>
      <vt:lpstr>'TERM 1'!Print_Area</vt:lpstr>
      <vt:lpstr>'TERM 2'!Print_Area</vt:lpstr>
      <vt:lpstr>'TERM 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NCB</dc:creator>
  <cp:lastModifiedBy>KATHY ARANDALLO -GARCIA</cp:lastModifiedBy>
  <cp:lastPrinted>2026-09-11T09:02:57Z</cp:lastPrinted>
  <dcterms:created xsi:type="dcterms:W3CDTF">2026-04-22T20:32:22Z</dcterms:created>
  <dcterms:modified xsi:type="dcterms:W3CDTF">2026-09-17T06:59:09Z</dcterms:modified>
</cp:coreProperties>
</file>